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ctrlProps/ctrlProp3.xml" ContentType="application/vnd.ms-excel.controlproperties+xml"/>
  <Override PartName="/xl/drawings/drawing4.xml" ContentType="application/vnd.openxmlformats-officedocument.drawing+xml"/>
  <Override PartName="/xl/ctrlProps/ctrlProp4.xml" ContentType="application/vnd.ms-excel.controlproperties+xml"/>
  <Override PartName="/xl/pivotTables/pivotTable1.xml" ContentType="application/vnd.openxmlformats-officedocument.spreadsheetml.pivotTable+xml"/>
  <Override PartName="/xl/drawings/drawing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ivotTables/pivotTable2.xml" ContentType="application/vnd.openxmlformats-officedocument.spreadsheetml.pivotTable+xml"/>
  <Override PartName="/xl/drawings/drawing6.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drawings/drawing7.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codeName="{B6124F1A-AFFB-F854-7757-9A1D4C6FC43C}"/>
  <workbookPr codeName="ThisWorkbook" hidePivotFieldList="1"/>
  <mc:AlternateContent xmlns:mc="http://schemas.openxmlformats.org/markup-compatibility/2006">
    <mc:Choice Requires="x15">
      <x15ac:absPath xmlns:x15ac="http://schemas.microsoft.com/office/spreadsheetml/2010/11/ac" url="C:\Users\mog-y\MOG Dropbox\MOG Team Folder\製造・品質管理部\☆毎日必ず☆\"/>
    </mc:Choice>
  </mc:AlternateContent>
  <xr:revisionPtr revIDLastSave="0" documentId="13_ncr:1_{B6FF176B-A89D-4276-82F2-6C8A909B3F7F}" xr6:coauthVersionLast="47" xr6:coauthVersionMax="47" xr10:uidLastSave="{00000000-0000-0000-0000-000000000000}"/>
  <bookViews>
    <workbookView xWindow="-120" yWindow="-120" windowWidth="23280" windowHeight="15000" tabRatio="819" firstSheet="5" activeTab="15" xr2:uid="{00000000-000D-0000-FFFF-FFFF00000000}"/>
  </bookViews>
  <sheets>
    <sheet name="データ集約" sheetId="2" state="hidden" r:id="rId1"/>
    <sheet name="説明" sheetId="84" r:id="rId2"/>
    <sheet name="28時間管理" sheetId="4" r:id="rId3"/>
    <sheet name="定期行動一括" sheetId="80" r:id="rId4"/>
    <sheet name="連携ファイル出力指示CSV" sheetId="83" r:id="rId5"/>
    <sheet name="荷割表" sheetId="89" r:id="rId6"/>
    <sheet name="出荷備考リスト" sheetId="86" r:id="rId7"/>
    <sheet name="商品CSV分析" sheetId="76" r:id="rId8"/>
    <sheet name="計画表ピボット" sheetId="69" r:id="rId9"/>
    <sheet name="集計" sheetId="3" r:id="rId10"/>
    <sheet name="月シフト" sheetId="5" r:id="rId11"/>
    <sheet name="1日(火)" sheetId="6" r:id="rId12"/>
    <sheet name="2日(水)" sheetId="38" r:id="rId13"/>
    <sheet name="3日(木)" sheetId="39" r:id="rId14"/>
    <sheet name="4日(金)" sheetId="40" r:id="rId15"/>
    <sheet name="5日(土)" sheetId="41" r:id="rId16"/>
    <sheet name="6日(日)" sheetId="42" r:id="rId17"/>
    <sheet name="7日(月)" sheetId="43" r:id="rId18"/>
    <sheet name="8日(火)" sheetId="44" r:id="rId19"/>
    <sheet name="9日(水)" sheetId="45" r:id="rId20"/>
    <sheet name="10日(木)" sheetId="46" r:id="rId21"/>
    <sheet name="11日(金)" sheetId="47" r:id="rId22"/>
    <sheet name="12日(土)" sheetId="48" r:id="rId23"/>
    <sheet name="13日(日)" sheetId="49" r:id="rId24"/>
    <sheet name="14日(月)" sheetId="50" r:id="rId25"/>
    <sheet name="15日(火)" sheetId="51" r:id="rId26"/>
    <sheet name="16日(水)" sheetId="52" r:id="rId27"/>
    <sheet name="17日(木)" sheetId="53" r:id="rId28"/>
    <sheet name="18日(金)" sheetId="54" r:id="rId29"/>
    <sheet name="19日(土)" sheetId="55" r:id="rId30"/>
    <sheet name="20日(日)" sheetId="56" r:id="rId31"/>
    <sheet name="21日(月)" sheetId="57" r:id="rId32"/>
    <sheet name="22日(火)" sheetId="58" r:id="rId33"/>
    <sheet name="23日(水)" sheetId="59" r:id="rId34"/>
    <sheet name="24日(木)" sheetId="60" r:id="rId35"/>
    <sheet name="25日(金)" sheetId="61" r:id="rId36"/>
    <sheet name="26日(土)" sheetId="62" r:id="rId37"/>
    <sheet name="27日(日)" sheetId="63" r:id="rId38"/>
    <sheet name="28日(月)" sheetId="64" r:id="rId39"/>
    <sheet name="空1" sheetId="65" r:id="rId40"/>
    <sheet name="空2" sheetId="66" r:id="rId41"/>
    <sheet name="空3" sheetId="67" r:id="rId42"/>
  </sheets>
  <functionGroups builtInGroupCount="19"/>
  <definedNames>
    <definedName name="_xlnm._FilterDatabase" localSheetId="0" hidden="1">データ集約!$A$1:$V$1024</definedName>
    <definedName name="_xlnm._FilterDatabase" localSheetId="5" hidden="1">荷割表!$Z$3:$AG$174</definedName>
    <definedName name="_xlnm._FilterDatabase" localSheetId="6" hidden="1">出荷備考リスト!$C$3:$K$62</definedName>
    <definedName name="_xlnm._FilterDatabase" localSheetId="4" hidden="1">連携ファイル出力指示CSV!$C$1:$AE$1</definedName>
    <definedName name="_xlnm.Print_Area" localSheetId="20">'10日(木)'!$A$1:$T$35</definedName>
    <definedName name="_xlnm.Print_Area" localSheetId="21">'11日(金)'!$A$1:$T$35</definedName>
    <definedName name="_xlnm.Print_Area" localSheetId="22">'12日(土)'!$A$1:$T$35</definedName>
    <definedName name="_xlnm.Print_Area" localSheetId="23">'13日(日)'!$A$1:$T$35</definedName>
    <definedName name="_xlnm.Print_Area" localSheetId="24">'14日(月)'!$A$1:$T$35</definedName>
    <definedName name="_xlnm.Print_Area" localSheetId="25">'15日(火)'!$A$1:$T$35</definedName>
    <definedName name="_xlnm.Print_Area" localSheetId="26">'16日(水)'!$A$1:$T$35</definedName>
    <definedName name="_xlnm.Print_Area" localSheetId="27">'17日(木)'!$A$1:$T$35</definedName>
    <definedName name="_xlnm.Print_Area" localSheetId="28">'18日(金)'!$A$1:$T$35</definedName>
    <definedName name="_xlnm.Print_Area" localSheetId="29">'19日(土)'!$A$1:$T$35</definedName>
    <definedName name="_xlnm.Print_Area" localSheetId="11">'1日(火)'!$A$1:$T$35</definedName>
    <definedName name="_xlnm.Print_Area" localSheetId="30">'20日(日)'!$A$1:$T$35</definedName>
    <definedName name="_xlnm.Print_Area" localSheetId="31">'21日(月)'!$A$1:$T$35</definedName>
    <definedName name="_xlnm.Print_Area" localSheetId="32">'22日(火)'!$A$1:$T$35</definedName>
    <definedName name="_xlnm.Print_Area" localSheetId="33">'23日(水)'!$A$1:$T$35</definedName>
    <definedName name="_xlnm.Print_Area" localSheetId="34">'24日(木)'!$A$1:$T$35</definedName>
    <definedName name="_xlnm.Print_Area" localSheetId="35">'25日(金)'!$A$1:$T$35</definedName>
    <definedName name="_xlnm.Print_Area" localSheetId="36">'26日(土)'!$A$1:$T$35</definedName>
    <definedName name="_xlnm.Print_Area" localSheetId="37">'27日(日)'!$A$1:$T$35</definedName>
    <definedName name="_xlnm.Print_Area" localSheetId="38">'28日(月)'!$A$1:$T$35</definedName>
    <definedName name="_xlnm.Print_Area" localSheetId="12">'2日(水)'!$A$1:$T$35</definedName>
    <definedName name="_xlnm.Print_Area" localSheetId="13">'3日(木)'!$A$1:$T$35</definedName>
    <definedName name="_xlnm.Print_Area" localSheetId="14">'4日(金)'!$A$1:$T$35</definedName>
    <definedName name="_xlnm.Print_Area" localSheetId="15">'5日(土)'!$A$1:$T$35</definedName>
    <definedName name="_xlnm.Print_Area" localSheetId="16">'6日(日)'!$A$1:$T$35</definedName>
    <definedName name="_xlnm.Print_Area" localSheetId="17">'7日(月)'!$A$1:$T$35</definedName>
    <definedName name="_xlnm.Print_Area" localSheetId="18">'8日(火)'!$A$1:$T$35</definedName>
    <definedName name="_xlnm.Print_Area" localSheetId="19">'9日(水)'!$A$1:$T$35</definedName>
    <definedName name="_xlnm.Print_Area" localSheetId="5">荷割表!$A:$N</definedName>
    <definedName name="_xlnm.Print_Area" localSheetId="39">空1!$A$1:$T$35</definedName>
    <definedName name="_xlnm.Print_Area" localSheetId="40">空2!$A$1:$T$35</definedName>
    <definedName name="_xlnm.Print_Area" localSheetId="41">空3!$A$1:$T$35</definedName>
    <definedName name="_xlnm.Print_Area" localSheetId="10">月シフト!$A$1:$AG$51</definedName>
    <definedName name="_xlnm.Print_Titles" localSheetId="5">荷割表!$1:$3</definedName>
    <definedName name="スライサー_曜日">#N/A</definedName>
    <definedName name="スライサー_曜日1">#N/A</definedName>
  </definedNames>
  <calcPr calcId="191029"/>
  <pivotCaches>
    <pivotCache cacheId="0" r:id="rId43"/>
    <pivotCache cacheId="1" r:id="rId44"/>
  </pivotCaches>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4" i="89" l="1"/>
  <c r="J4" i="89"/>
  <c r="I5" i="89"/>
  <c r="J5" i="89"/>
  <c r="I6" i="89"/>
  <c r="J6" i="89"/>
  <c r="I7" i="89"/>
  <c r="J7" i="89"/>
  <c r="I8" i="89"/>
  <c r="J8" i="89"/>
  <c r="I9" i="89"/>
  <c r="J9" i="89"/>
  <c r="I10" i="89"/>
  <c r="J10" i="89"/>
  <c r="I11" i="89"/>
  <c r="J11" i="89"/>
  <c r="I12" i="89"/>
  <c r="J12" i="89"/>
  <c r="I14" i="89"/>
  <c r="J14" i="89"/>
  <c r="I15" i="89"/>
  <c r="J15" i="89"/>
  <c r="I16" i="89"/>
  <c r="J16" i="89"/>
  <c r="I17" i="89"/>
  <c r="J17" i="89"/>
  <c r="I18" i="89"/>
  <c r="J18" i="89"/>
  <c r="I19" i="89"/>
  <c r="J19" i="89"/>
  <c r="I20" i="89"/>
  <c r="J20" i="89"/>
  <c r="I21" i="89"/>
  <c r="J21" i="89"/>
  <c r="I22" i="89"/>
  <c r="J22" i="89"/>
  <c r="I23" i="89"/>
  <c r="J23" i="89"/>
  <c r="I24" i="89"/>
  <c r="J24" i="89"/>
  <c r="I25" i="89"/>
  <c r="J25" i="89"/>
  <c r="I26" i="89"/>
  <c r="J26" i="89"/>
  <c r="I27" i="89"/>
  <c r="J27" i="89"/>
  <c r="I28" i="89"/>
  <c r="J28" i="89"/>
  <c r="I29" i="89"/>
  <c r="J29" i="89"/>
  <c r="I30" i="89"/>
  <c r="J30" i="89"/>
  <c r="I31" i="89"/>
  <c r="J31" i="89"/>
  <c r="I32" i="89"/>
  <c r="J32" i="89"/>
  <c r="I33" i="89"/>
  <c r="J33" i="89"/>
  <c r="I34" i="89"/>
  <c r="J34" i="89"/>
  <c r="I35" i="89"/>
  <c r="J35" i="89"/>
  <c r="I36" i="89"/>
  <c r="J36" i="89"/>
  <c r="I37" i="89"/>
  <c r="J37" i="89"/>
  <c r="I38" i="89"/>
  <c r="J38" i="89"/>
  <c r="D65" i="89"/>
  <c r="AT72" i="89" l="1"/>
  <c r="AR72" i="89"/>
  <c r="AR71" i="89"/>
  <c r="AT71" i="89" l="1"/>
  <c r="BB65" i="89"/>
  <c r="AR78" i="89"/>
  <c r="BB71" i="89"/>
  <c r="AT65" i="89"/>
  <c r="AR65" i="89"/>
  <c r="N1024" i="2" l="1"/>
  <c r="N1023" i="2"/>
  <c r="N1022" i="2"/>
  <c r="N1021" i="2"/>
  <c r="M1021" i="2"/>
  <c r="N1020" i="2"/>
  <c r="M1020" i="2"/>
  <c r="N1019" i="2"/>
  <c r="M1019" i="2"/>
  <c r="N1018" i="2"/>
  <c r="M1018" i="2"/>
  <c r="N1017" i="2"/>
  <c r="M1017" i="2"/>
  <c r="N1016" i="2"/>
  <c r="M1016" i="2"/>
  <c r="N1015" i="2"/>
  <c r="M1015" i="2"/>
  <c r="N1014" i="2"/>
  <c r="M1014" i="2"/>
  <c r="N1013" i="2"/>
  <c r="N1012" i="2"/>
  <c r="N1011" i="2"/>
  <c r="N1010" i="2"/>
  <c r="N1009" i="2"/>
  <c r="N1008" i="2"/>
  <c r="N1007" i="2"/>
  <c r="N1006" i="2"/>
  <c r="M1006" i="2"/>
  <c r="N1005" i="2"/>
  <c r="M1005" i="2"/>
  <c r="N1004" i="2"/>
  <c r="M1004" i="2"/>
  <c r="N1003" i="2"/>
  <c r="M1003" i="2"/>
  <c r="N1002" i="2"/>
  <c r="M1002" i="2"/>
  <c r="N1001" i="2"/>
  <c r="M1001" i="2"/>
  <c r="N1000" i="2"/>
  <c r="M1000" i="2"/>
  <c r="N999" i="2"/>
  <c r="M999" i="2"/>
  <c r="N998" i="2"/>
  <c r="N997" i="2"/>
  <c r="N996" i="2"/>
  <c r="N995" i="2"/>
  <c r="N994" i="2"/>
  <c r="N993" i="2"/>
  <c r="N992" i="2"/>
  <c r="N991" i="2"/>
  <c r="N990" i="2"/>
  <c r="N989" i="2"/>
  <c r="N988" i="2"/>
  <c r="N987" i="2"/>
  <c r="N986" i="2"/>
  <c r="N985" i="2"/>
  <c r="N984" i="2"/>
  <c r="N983" i="2"/>
  <c r="N982" i="2"/>
  <c r="N981" i="2"/>
  <c r="N980" i="2"/>
  <c r="N979" i="2"/>
  <c r="N978" i="2"/>
  <c r="N977" i="2"/>
  <c r="N976" i="2"/>
  <c r="N975" i="2"/>
  <c r="N974" i="2"/>
  <c r="N973" i="2"/>
  <c r="N972" i="2"/>
  <c r="N971" i="2"/>
  <c r="N970" i="2"/>
  <c r="N969" i="2"/>
  <c r="N968" i="2"/>
  <c r="N967" i="2"/>
  <c r="N966" i="2"/>
  <c r="N965" i="2"/>
  <c r="N964" i="2"/>
  <c r="N963" i="2"/>
  <c r="N962" i="2"/>
  <c r="N961" i="2"/>
  <c r="N960" i="2"/>
  <c r="N959" i="2"/>
  <c r="N958" i="2"/>
  <c r="N957" i="2"/>
  <c r="N956" i="2"/>
  <c r="N955" i="2"/>
  <c r="N954" i="2"/>
  <c r="N953" i="2"/>
  <c r="N952" i="2"/>
  <c r="N951" i="2"/>
  <c r="N950" i="2"/>
  <c r="N949" i="2"/>
  <c r="N948" i="2"/>
  <c r="N947" i="2"/>
  <c r="N946" i="2"/>
  <c r="N945" i="2"/>
  <c r="N944" i="2"/>
  <c r="N943" i="2"/>
  <c r="N942" i="2"/>
  <c r="N941" i="2"/>
  <c r="N940" i="2"/>
  <c r="N939" i="2"/>
  <c r="N938" i="2"/>
  <c r="N937" i="2"/>
  <c r="N936" i="2"/>
  <c r="N935" i="2"/>
  <c r="N934" i="2"/>
  <c r="N933" i="2"/>
  <c r="N932" i="2"/>
  <c r="N931" i="2"/>
  <c r="N930" i="2"/>
  <c r="N929" i="2"/>
  <c r="N928" i="2"/>
  <c r="N927" i="2"/>
  <c r="N926" i="2"/>
  <c r="N925" i="2"/>
  <c r="N924" i="2"/>
  <c r="N923" i="2"/>
  <c r="N922" i="2"/>
  <c r="N921" i="2"/>
  <c r="N920" i="2"/>
  <c r="N919" i="2"/>
  <c r="N918" i="2"/>
  <c r="N917" i="2"/>
  <c r="N916" i="2"/>
  <c r="N915" i="2"/>
  <c r="N914" i="2"/>
  <c r="N913" i="2"/>
  <c r="N912" i="2"/>
  <c r="N911" i="2"/>
  <c r="N910" i="2"/>
  <c r="N909" i="2"/>
  <c r="N908" i="2"/>
  <c r="N907" i="2"/>
  <c r="N906" i="2"/>
  <c r="N905" i="2"/>
  <c r="N904" i="2"/>
  <c r="N903" i="2"/>
  <c r="N902" i="2"/>
  <c r="N901" i="2"/>
  <c r="N900" i="2"/>
  <c r="N899" i="2"/>
  <c r="N898" i="2"/>
  <c r="N897" i="2"/>
  <c r="N896" i="2"/>
  <c r="N895" i="2"/>
  <c r="N894" i="2"/>
  <c r="N893" i="2"/>
  <c r="N892" i="2"/>
  <c r="N891" i="2"/>
  <c r="N890" i="2"/>
  <c r="N889" i="2"/>
  <c r="N888" i="2"/>
  <c r="N887" i="2"/>
  <c r="N886" i="2"/>
  <c r="N885" i="2"/>
  <c r="N884" i="2"/>
  <c r="N883" i="2"/>
  <c r="N882" i="2"/>
  <c r="N881" i="2"/>
  <c r="N880" i="2"/>
  <c r="N879" i="2"/>
  <c r="N878" i="2"/>
  <c r="N877" i="2"/>
  <c r="N876" i="2"/>
  <c r="N875" i="2"/>
  <c r="N874" i="2"/>
  <c r="N873" i="2"/>
  <c r="N872" i="2"/>
  <c r="N871" i="2"/>
  <c r="N870" i="2"/>
  <c r="N869" i="2"/>
  <c r="N868" i="2"/>
  <c r="N867" i="2"/>
  <c r="N866" i="2"/>
  <c r="N865" i="2"/>
  <c r="N864" i="2"/>
  <c r="N863" i="2"/>
  <c r="N862" i="2"/>
  <c r="N861" i="2"/>
  <c r="N860" i="2"/>
  <c r="N859" i="2"/>
  <c r="N858" i="2"/>
  <c r="N857" i="2"/>
  <c r="N856" i="2"/>
  <c r="N855" i="2"/>
  <c r="N854" i="2"/>
  <c r="N853" i="2"/>
  <c r="N852" i="2"/>
  <c r="N851" i="2"/>
  <c r="N850" i="2"/>
  <c r="N849" i="2"/>
  <c r="N848" i="2"/>
  <c r="N847" i="2"/>
  <c r="N846" i="2"/>
  <c r="N845" i="2"/>
  <c r="N844" i="2"/>
  <c r="N843" i="2"/>
  <c r="N842" i="2"/>
  <c r="N841" i="2"/>
  <c r="N840" i="2"/>
  <c r="N839" i="2"/>
  <c r="N838" i="2"/>
  <c r="N837" i="2"/>
  <c r="N836" i="2"/>
  <c r="N835" i="2"/>
  <c r="N834" i="2"/>
  <c r="N833" i="2"/>
  <c r="N832" i="2"/>
  <c r="N831" i="2"/>
  <c r="N830" i="2"/>
  <c r="N829" i="2"/>
  <c r="N828" i="2"/>
  <c r="N827" i="2"/>
  <c r="N826" i="2"/>
  <c r="N825" i="2"/>
  <c r="N824" i="2"/>
  <c r="N823" i="2"/>
  <c r="N822" i="2"/>
  <c r="N821" i="2"/>
  <c r="N820" i="2"/>
  <c r="N819" i="2"/>
  <c r="N818" i="2"/>
  <c r="N817" i="2"/>
  <c r="N816" i="2"/>
  <c r="N815" i="2"/>
  <c r="N814" i="2"/>
  <c r="N813" i="2"/>
  <c r="N812" i="2"/>
  <c r="N811" i="2"/>
  <c r="N810" i="2"/>
  <c r="N809" i="2"/>
  <c r="N808" i="2"/>
  <c r="N807" i="2"/>
  <c r="N806" i="2"/>
  <c r="N805" i="2"/>
  <c r="N804" i="2"/>
  <c r="N803" i="2"/>
  <c r="N802" i="2"/>
  <c r="N801" i="2"/>
  <c r="N800" i="2"/>
  <c r="N799" i="2"/>
  <c r="N798" i="2"/>
  <c r="N797" i="2"/>
  <c r="N796" i="2"/>
  <c r="N795" i="2"/>
  <c r="N794" i="2"/>
  <c r="N793" i="2"/>
  <c r="N792" i="2"/>
  <c r="N791" i="2"/>
  <c r="N790" i="2"/>
  <c r="N789" i="2"/>
  <c r="N788" i="2"/>
  <c r="N787" i="2"/>
  <c r="N786" i="2"/>
  <c r="N785" i="2"/>
  <c r="N784" i="2"/>
  <c r="N783" i="2"/>
  <c r="N782" i="2"/>
  <c r="N781" i="2"/>
  <c r="N780" i="2"/>
  <c r="N779" i="2"/>
  <c r="N778" i="2"/>
  <c r="N777" i="2"/>
  <c r="N776" i="2"/>
  <c r="N775" i="2"/>
  <c r="N774" i="2"/>
  <c r="N773" i="2"/>
  <c r="N772" i="2"/>
  <c r="N771" i="2"/>
  <c r="N770" i="2"/>
  <c r="N769" i="2"/>
  <c r="N768" i="2"/>
  <c r="N767" i="2"/>
  <c r="N766" i="2"/>
  <c r="N765" i="2"/>
  <c r="N764" i="2"/>
  <c r="N763" i="2"/>
  <c r="N762" i="2"/>
  <c r="N761" i="2"/>
  <c r="N760" i="2"/>
  <c r="N759" i="2"/>
  <c r="N758" i="2"/>
  <c r="N757" i="2"/>
  <c r="N756" i="2"/>
  <c r="N755" i="2"/>
  <c r="N754" i="2"/>
  <c r="N753" i="2"/>
  <c r="N752" i="2"/>
  <c r="N751" i="2"/>
  <c r="N750" i="2"/>
  <c r="N749" i="2"/>
  <c r="N748" i="2"/>
  <c r="N747" i="2"/>
  <c r="N746" i="2"/>
  <c r="N745" i="2"/>
  <c r="N744" i="2"/>
  <c r="N743" i="2"/>
  <c r="N742" i="2"/>
  <c r="N741" i="2"/>
  <c r="N740" i="2"/>
  <c r="N739" i="2"/>
  <c r="N738" i="2"/>
  <c r="N737" i="2"/>
  <c r="N736" i="2"/>
  <c r="N735" i="2"/>
  <c r="N734" i="2"/>
  <c r="N733" i="2"/>
  <c r="N732" i="2"/>
  <c r="N731" i="2"/>
  <c r="N730" i="2"/>
  <c r="N729" i="2"/>
  <c r="N728" i="2"/>
  <c r="N727" i="2"/>
  <c r="N726" i="2"/>
  <c r="N725" i="2"/>
  <c r="N724" i="2"/>
  <c r="N723" i="2"/>
  <c r="N722" i="2"/>
  <c r="N721" i="2"/>
  <c r="N720" i="2"/>
  <c r="N719" i="2"/>
  <c r="N718" i="2"/>
  <c r="N717" i="2"/>
  <c r="N716" i="2"/>
  <c r="N715" i="2"/>
  <c r="N714" i="2"/>
  <c r="N713" i="2"/>
  <c r="N712" i="2"/>
  <c r="N711" i="2"/>
  <c r="N710" i="2"/>
  <c r="N709" i="2"/>
  <c r="N708" i="2"/>
  <c r="N707" i="2"/>
  <c r="N706" i="2"/>
  <c r="N705" i="2"/>
  <c r="N704" i="2"/>
  <c r="N703" i="2"/>
  <c r="N702" i="2"/>
  <c r="N701" i="2"/>
  <c r="N700" i="2"/>
  <c r="N699" i="2"/>
  <c r="N698" i="2"/>
  <c r="N697" i="2"/>
  <c r="N696" i="2"/>
  <c r="N695" i="2"/>
  <c r="N694" i="2"/>
  <c r="N693" i="2"/>
  <c r="N692" i="2"/>
  <c r="N691" i="2"/>
  <c r="N690" i="2"/>
  <c r="N689" i="2"/>
  <c r="N688" i="2"/>
  <c r="N687" i="2"/>
  <c r="N686" i="2"/>
  <c r="N685" i="2"/>
  <c r="N684" i="2"/>
  <c r="N683" i="2"/>
  <c r="N682" i="2"/>
  <c r="N681" i="2"/>
  <c r="N680" i="2"/>
  <c r="N679" i="2"/>
  <c r="N678" i="2"/>
  <c r="N677" i="2"/>
  <c r="N676" i="2"/>
  <c r="N675" i="2"/>
  <c r="N674" i="2"/>
  <c r="N673" i="2"/>
  <c r="N672" i="2"/>
  <c r="N671" i="2"/>
  <c r="N670" i="2"/>
  <c r="N669" i="2"/>
  <c r="N668" i="2"/>
  <c r="N667" i="2"/>
  <c r="N666" i="2"/>
  <c r="N665" i="2"/>
  <c r="N664" i="2"/>
  <c r="N663" i="2"/>
  <c r="N662" i="2"/>
  <c r="N661" i="2"/>
  <c r="N660" i="2"/>
  <c r="N659" i="2"/>
  <c r="N658" i="2"/>
  <c r="N657" i="2"/>
  <c r="N656" i="2"/>
  <c r="N655" i="2"/>
  <c r="N654" i="2"/>
  <c r="N653" i="2"/>
  <c r="N652" i="2"/>
  <c r="N651" i="2"/>
  <c r="N650" i="2"/>
  <c r="N649" i="2"/>
  <c r="N648" i="2"/>
  <c r="N647" i="2"/>
  <c r="N646" i="2"/>
  <c r="N645" i="2"/>
  <c r="N644" i="2"/>
  <c r="N643" i="2"/>
  <c r="N642" i="2"/>
  <c r="N641" i="2"/>
  <c r="N640" i="2"/>
  <c r="N639" i="2"/>
  <c r="N638" i="2"/>
  <c r="N637" i="2"/>
  <c r="N636" i="2"/>
  <c r="N635" i="2"/>
  <c r="N634" i="2"/>
  <c r="N633" i="2"/>
  <c r="N632" i="2"/>
  <c r="N631" i="2"/>
  <c r="N630" i="2"/>
  <c r="N629" i="2"/>
  <c r="N628" i="2"/>
  <c r="N627" i="2"/>
  <c r="N626" i="2"/>
  <c r="N625" i="2"/>
  <c r="N624" i="2"/>
  <c r="N623" i="2"/>
  <c r="N622" i="2"/>
  <c r="N621" i="2"/>
  <c r="N620" i="2"/>
  <c r="N619" i="2"/>
  <c r="N618" i="2"/>
  <c r="N617" i="2"/>
  <c r="N616" i="2"/>
  <c r="N615" i="2"/>
  <c r="N614" i="2"/>
  <c r="N613" i="2"/>
  <c r="N612" i="2"/>
  <c r="N611" i="2"/>
  <c r="N610" i="2"/>
  <c r="N609" i="2"/>
  <c r="N608" i="2"/>
  <c r="N607" i="2"/>
  <c r="N606" i="2"/>
  <c r="N605" i="2"/>
  <c r="N604" i="2"/>
  <c r="N603" i="2"/>
  <c r="N602" i="2"/>
  <c r="N601" i="2"/>
  <c r="N600" i="2"/>
  <c r="N599" i="2"/>
  <c r="N598" i="2"/>
  <c r="N597" i="2"/>
  <c r="N596" i="2"/>
  <c r="N595" i="2"/>
  <c r="N594" i="2"/>
  <c r="N593" i="2"/>
  <c r="N592" i="2"/>
  <c r="N591" i="2"/>
  <c r="N590" i="2"/>
  <c r="N589" i="2"/>
  <c r="N588" i="2"/>
  <c r="N587" i="2"/>
  <c r="N586" i="2"/>
  <c r="N585" i="2"/>
  <c r="N584" i="2"/>
  <c r="N583" i="2"/>
  <c r="N582" i="2"/>
  <c r="N581" i="2"/>
  <c r="N580" i="2"/>
  <c r="N579" i="2"/>
  <c r="N578" i="2"/>
  <c r="N577" i="2"/>
  <c r="N576" i="2"/>
  <c r="N575" i="2"/>
  <c r="N574" i="2"/>
  <c r="N573" i="2"/>
  <c r="N572" i="2"/>
  <c r="N571" i="2"/>
  <c r="N570" i="2"/>
  <c r="N569" i="2"/>
  <c r="N568" i="2"/>
  <c r="N567" i="2"/>
  <c r="N566" i="2"/>
  <c r="N565" i="2"/>
  <c r="N564" i="2"/>
  <c r="N563" i="2"/>
  <c r="N562" i="2"/>
  <c r="N561" i="2"/>
  <c r="N560" i="2"/>
  <c r="N559" i="2"/>
  <c r="N558" i="2"/>
  <c r="N557" i="2"/>
  <c r="N556" i="2"/>
  <c r="N555" i="2"/>
  <c r="N554" i="2"/>
  <c r="N553" i="2"/>
  <c r="N552" i="2"/>
  <c r="N551" i="2"/>
  <c r="N550" i="2"/>
  <c r="N549" i="2"/>
  <c r="N548" i="2"/>
  <c r="N547" i="2"/>
  <c r="N546" i="2"/>
  <c r="N545" i="2"/>
  <c r="N544" i="2"/>
  <c r="N543" i="2"/>
  <c r="N542" i="2"/>
  <c r="N541" i="2"/>
  <c r="N540" i="2"/>
  <c r="N539" i="2"/>
  <c r="N538" i="2"/>
  <c r="N537" i="2"/>
  <c r="N536" i="2"/>
  <c r="N535" i="2"/>
  <c r="N534" i="2"/>
  <c r="N533" i="2"/>
  <c r="N532" i="2"/>
  <c r="N531" i="2"/>
  <c r="N530" i="2"/>
  <c r="N529" i="2"/>
  <c r="N528" i="2"/>
  <c r="N527" i="2"/>
  <c r="N526" i="2"/>
  <c r="N525" i="2"/>
  <c r="N524" i="2"/>
  <c r="N523" i="2"/>
  <c r="N522" i="2"/>
  <c r="N521" i="2"/>
  <c r="N520" i="2"/>
  <c r="N519" i="2"/>
  <c r="N518" i="2"/>
  <c r="N517" i="2"/>
  <c r="N516" i="2"/>
  <c r="N515" i="2"/>
  <c r="N514" i="2"/>
  <c r="N513" i="2"/>
  <c r="N512" i="2"/>
  <c r="N511" i="2"/>
  <c r="N510" i="2"/>
  <c r="N509" i="2"/>
  <c r="N508" i="2"/>
  <c r="N507" i="2"/>
  <c r="N506" i="2"/>
  <c r="N505" i="2"/>
  <c r="N504" i="2"/>
  <c r="N503" i="2"/>
  <c r="N502" i="2"/>
  <c r="N501" i="2"/>
  <c r="N500" i="2"/>
  <c r="N499" i="2"/>
  <c r="N498" i="2"/>
  <c r="N497" i="2"/>
  <c r="N496" i="2"/>
  <c r="N495" i="2"/>
  <c r="N494" i="2"/>
  <c r="N493" i="2"/>
  <c r="N492" i="2"/>
  <c r="N491" i="2"/>
  <c r="N490" i="2"/>
  <c r="N489" i="2"/>
  <c r="N488" i="2"/>
  <c r="N487" i="2"/>
  <c r="N486" i="2"/>
  <c r="N485" i="2"/>
  <c r="N484" i="2"/>
  <c r="N483" i="2"/>
  <c r="N482" i="2"/>
  <c r="N481" i="2"/>
  <c r="N480" i="2"/>
  <c r="N479" i="2"/>
  <c r="N478" i="2"/>
  <c r="N477" i="2"/>
  <c r="N476" i="2"/>
  <c r="N475" i="2"/>
  <c r="N474" i="2"/>
  <c r="N473" i="2"/>
  <c r="N472" i="2"/>
  <c r="N471" i="2"/>
  <c r="N470" i="2"/>
  <c r="N469" i="2"/>
  <c r="N468" i="2"/>
  <c r="N467" i="2"/>
  <c r="N466" i="2"/>
  <c r="N465" i="2"/>
  <c r="N464" i="2"/>
  <c r="N463" i="2"/>
  <c r="N462" i="2"/>
  <c r="N461" i="2"/>
  <c r="N460" i="2"/>
  <c r="N459" i="2"/>
  <c r="N458" i="2"/>
  <c r="N457" i="2"/>
  <c r="N456" i="2"/>
  <c r="N455" i="2"/>
  <c r="N454" i="2"/>
  <c r="N453" i="2"/>
  <c r="N452" i="2"/>
  <c r="N451" i="2"/>
  <c r="N450" i="2"/>
  <c r="N449" i="2"/>
  <c r="N448" i="2"/>
  <c r="N447" i="2"/>
  <c r="N446" i="2"/>
  <c r="N445" i="2"/>
  <c r="N444" i="2"/>
  <c r="N443" i="2"/>
  <c r="N442" i="2"/>
  <c r="N441" i="2"/>
  <c r="N440" i="2"/>
  <c r="N439" i="2"/>
  <c r="N438" i="2"/>
  <c r="N437" i="2"/>
  <c r="N436" i="2"/>
  <c r="N435" i="2"/>
  <c r="N434" i="2"/>
  <c r="N433" i="2"/>
  <c r="N432" i="2"/>
  <c r="N431" i="2"/>
  <c r="N430" i="2"/>
  <c r="N429" i="2"/>
  <c r="N428" i="2"/>
  <c r="N427" i="2"/>
  <c r="N426" i="2"/>
  <c r="N425" i="2"/>
  <c r="N424" i="2"/>
  <c r="N423" i="2"/>
  <c r="N422" i="2"/>
  <c r="N421" i="2"/>
  <c r="N420" i="2"/>
  <c r="N419" i="2"/>
  <c r="N418" i="2"/>
  <c r="N417" i="2"/>
  <c r="N416" i="2"/>
  <c r="N415" i="2"/>
  <c r="N414" i="2"/>
  <c r="N413" i="2"/>
  <c r="N412" i="2"/>
  <c r="N411" i="2"/>
  <c r="N410" i="2"/>
  <c r="N409" i="2"/>
  <c r="N408" i="2"/>
  <c r="N407" i="2"/>
  <c r="N406" i="2"/>
  <c r="N405" i="2"/>
  <c r="N404" i="2"/>
  <c r="N403" i="2"/>
  <c r="N402" i="2"/>
  <c r="N401" i="2"/>
  <c r="N400" i="2"/>
  <c r="N399" i="2"/>
  <c r="N398" i="2"/>
  <c r="N397" i="2"/>
  <c r="N396" i="2"/>
  <c r="N395" i="2"/>
  <c r="N394" i="2"/>
  <c r="N393" i="2"/>
  <c r="N392" i="2"/>
  <c r="N391" i="2"/>
  <c r="N390" i="2"/>
  <c r="N389" i="2"/>
  <c r="N388" i="2"/>
  <c r="N387" i="2"/>
  <c r="N386" i="2"/>
  <c r="N385" i="2"/>
  <c r="N384" i="2"/>
  <c r="N383" i="2"/>
  <c r="N382" i="2"/>
  <c r="N381" i="2"/>
  <c r="N380" i="2"/>
  <c r="N379" i="2"/>
  <c r="N378" i="2"/>
  <c r="N377" i="2"/>
  <c r="N376" i="2"/>
  <c r="N375" i="2"/>
  <c r="N374" i="2"/>
  <c r="N373" i="2"/>
  <c r="N372" i="2"/>
  <c r="N371" i="2"/>
  <c r="N370" i="2"/>
  <c r="N369" i="2"/>
  <c r="N368" i="2"/>
  <c r="N367" i="2"/>
  <c r="N366" i="2"/>
  <c r="N365" i="2"/>
  <c r="N364" i="2"/>
  <c r="N363" i="2"/>
  <c r="N362" i="2"/>
  <c r="N361" i="2"/>
  <c r="N360" i="2"/>
  <c r="N359" i="2"/>
  <c r="N358" i="2"/>
  <c r="N357" i="2"/>
  <c r="N356" i="2"/>
  <c r="N355" i="2"/>
  <c r="N354" i="2"/>
  <c r="N353" i="2"/>
  <c r="N352" i="2"/>
  <c r="N351" i="2"/>
  <c r="N350" i="2"/>
  <c r="N349" i="2"/>
  <c r="N348" i="2"/>
  <c r="N347" i="2"/>
  <c r="N346" i="2"/>
  <c r="N345" i="2"/>
  <c r="N344" i="2"/>
  <c r="N343" i="2"/>
  <c r="N342" i="2"/>
  <c r="N341" i="2"/>
  <c r="N340" i="2"/>
  <c r="N339" i="2"/>
  <c r="N338" i="2"/>
  <c r="N337" i="2"/>
  <c r="N336" i="2"/>
  <c r="N335" i="2"/>
  <c r="N334" i="2"/>
  <c r="N333" i="2"/>
  <c r="N332" i="2"/>
  <c r="N331" i="2"/>
  <c r="N330" i="2"/>
  <c r="N329" i="2"/>
  <c r="N328" i="2"/>
  <c r="N327" i="2"/>
  <c r="N326" i="2"/>
  <c r="N325" i="2"/>
  <c r="N324" i="2"/>
  <c r="N323" i="2"/>
  <c r="N322" i="2"/>
  <c r="N321" i="2"/>
  <c r="N320" i="2"/>
  <c r="N319" i="2"/>
  <c r="N318" i="2"/>
  <c r="N317" i="2"/>
  <c r="N316" i="2"/>
  <c r="N315" i="2"/>
  <c r="N314" i="2"/>
  <c r="N313" i="2"/>
  <c r="N312" i="2"/>
  <c r="N311" i="2"/>
  <c r="N310" i="2"/>
  <c r="N309" i="2"/>
  <c r="N308" i="2"/>
  <c r="N307" i="2"/>
  <c r="N306" i="2"/>
  <c r="N305" i="2"/>
  <c r="N304" i="2"/>
  <c r="N303" i="2"/>
  <c r="N302" i="2"/>
  <c r="N301" i="2"/>
  <c r="N300" i="2"/>
  <c r="N299" i="2"/>
  <c r="N298" i="2"/>
  <c r="N297" i="2"/>
  <c r="N296" i="2"/>
  <c r="N295" i="2"/>
  <c r="N294" i="2"/>
  <c r="N293" i="2"/>
  <c r="N292" i="2"/>
  <c r="N291" i="2"/>
  <c r="N290" i="2"/>
  <c r="N289" i="2"/>
  <c r="N288" i="2"/>
  <c r="N287" i="2"/>
  <c r="N286" i="2"/>
  <c r="N285" i="2"/>
  <c r="N284" i="2"/>
  <c r="N283" i="2"/>
  <c r="N282" i="2"/>
  <c r="N281" i="2"/>
  <c r="N280" i="2"/>
  <c r="N279" i="2"/>
  <c r="N278" i="2"/>
  <c r="N277" i="2"/>
  <c r="N276" i="2"/>
  <c r="N275" i="2"/>
  <c r="N274" i="2"/>
  <c r="N273" i="2"/>
  <c r="N272" i="2"/>
  <c r="N271" i="2"/>
  <c r="N270" i="2"/>
  <c r="N269" i="2"/>
  <c r="N268" i="2"/>
  <c r="N267" i="2"/>
  <c r="N266" i="2"/>
  <c r="N265" i="2"/>
  <c r="N264" i="2"/>
  <c r="N263" i="2"/>
  <c r="N262" i="2"/>
  <c r="N261" i="2"/>
  <c r="N260" i="2"/>
  <c r="N259" i="2"/>
  <c r="N258" i="2"/>
  <c r="N257" i="2"/>
  <c r="N256" i="2"/>
  <c r="N255" i="2"/>
  <c r="N254" i="2"/>
  <c r="N253" i="2"/>
  <c r="N252" i="2"/>
  <c r="N251" i="2"/>
  <c r="N250" i="2"/>
  <c r="N249" i="2"/>
  <c r="N248" i="2"/>
  <c r="N247" i="2"/>
  <c r="N246" i="2"/>
  <c r="N245" i="2"/>
  <c r="N244" i="2"/>
  <c r="N243" i="2"/>
  <c r="N242" i="2"/>
  <c r="N241" i="2"/>
  <c r="N240" i="2"/>
  <c r="N239" i="2"/>
  <c r="N238" i="2"/>
  <c r="N237" i="2"/>
  <c r="N236" i="2"/>
  <c r="N235" i="2"/>
  <c r="N234" i="2"/>
  <c r="N233" i="2"/>
  <c r="N232" i="2"/>
  <c r="N231" i="2"/>
  <c r="N230" i="2"/>
  <c r="N229" i="2"/>
  <c r="N228" i="2"/>
  <c r="N227" i="2"/>
  <c r="N226" i="2"/>
  <c r="N225" i="2"/>
  <c r="N224" i="2"/>
  <c r="N223" i="2"/>
  <c r="N222" i="2"/>
  <c r="N221" i="2"/>
  <c r="N220" i="2"/>
  <c r="N219" i="2"/>
  <c r="N218" i="2"/>
  <c r="N217" i="2"/>
  <c r="N216" i="2"/>
  <c r="N215" i="2"/>
  <c r="N214" i="2"/>
  <c r="N213" i="2"/>
  <c r="N212" i="2"/>
  <c r="N211" i="2"/>
  <c r="N210" i="2"/>
  <c r="N209" i="2"/>
  <c r="N208" i="2"/>
  <c r="N207" i="2"/>
  <c r="N206" i="2"/>
  <c r="N205" i="2"/>
  <c r="N204" i="2"/>
  <c r="N203" i="2"/>
  <c r="N202" i="2"/>
  <c r="N201" i="2"/>
  <c r="N200" i="2"/>
  <c r="N199" i="2"/>
  <c r="N198" i="2"/>
  <c r="N197" i="2"/>
  <c r="N196" i="2"/>
  <c r="N195" i="2"/>
  <c r="N194" i="2"/>
  <c r="N193" i="2"/>
  <c r="N192" i="2"/>
  <c r="N191" i="2"/>
  <c r="N190" i="2"/>
  <c r="N189" i="2"/>
  <c r="N188" i="2"/>
  <c r="N187" i="2"/>
  <c r="N186" i="2"/>
  <c r="N185" i="2"/>
  <c r="N184" i="2"/>
  <c r="N183" i="2"/>
  <c r="N182" i="2"/>
  <c r="N181" i="2"/>
  <c r="N180" i="2"/>
  <c r="N179" i="2"/>
  <c r="N178" i="2"/>
  <c r="N177" i="2"/>
  <c r="N176" i="2"/>
  <c r="N175" i="2"/>
  <c r="N174" i="2"/>
  <c r="N173" i="2"/>
  <c r="N172" i="2"/>
  <c r="N171" i="2"/>
  <c r="N170" i="2"/>
  <c r="N169" i="2"/>
  <c r="N168" i="2"/>
  <c r="N167" i="2"/>
  <c r="N166" i="2"/>
  <c r="N165" i="2"/>
  <c r="N164" i="2"/>
  <c r="N163" i="2"/>
  <c r="N162" i="2"/>
  <c r="N161" i="2"/>
  <c r="N160" i="2"/>
  <c r="N159" i="2"/>
  <c r="N158" i="2"/>
  <c r="N157" i="2"/>
  <c r="N156" i="2"/>
  <c r="N155" i="2"/>
  <c r="N154" i="2"/>
  <c r="N153" i="2"/>
  <c r="N152" i="2"/>
  <c r="N151" i="2"/>
  <c r="N150" i="2"/>
  <c r="N149" i="2"/>
  <c r="N148" i="2"/>
  <c r="N147" i="2"/>
  <c r="N146" i="2"/>
  <c r="N145" i="2"/>
  <c r="N144" i="2"/>
  <c r="N143" i="2"/>
  <c r="N142" i="2"/>
  <c r="N141" i="2"/>
  <c r="N140" i="2"/>
  <c r="N139" i="2"/>
  <c r="N138" i="2"/>
  <c r="N137" i="2"/>
  <c r="N136" i="2"/>
  <c r="N135" i="2"/>
  <c r="N134" i="2"/>
  <c r="N133" i="2"/>
  <c r="N132" i="2"/>
  <c r="N131" i="2"/>
  <c r="N130" i="2"/>
  <c r="N129" i="2"/>
  <c r="N128" i="2"/>
  <c r="N127" i="2"/>
  <c r="N126" i="2"/>
  <c r="N125" i="2"/>
  <c r="N124" i="2"/>
  <c r="N123" i="2"/>
  <c r="N122" i="2"/>
  <c r="N121" i="2"/>
  <c r="N120" i="2"/>
  <c r="N119" i="2"/>
  <c r="N118" i="2"/>
  <c r="N117" i="2"/>
  <c r="N116" i="2"/>
  <c r="N115" i="2"/>
  <c r="N114" i="2"/>
  <c r="N113" i="2"/>
  <c r="N112" i="2"/>
  <c r="N111" i="2"/>
  <c r="N110" i="2"/>
  <c r="N109" i="2"/>
  <c r="N108" i="2"/>
  <c r="N107" i="2"/>
  <c r="N106" i="2"/>
  <c r="N105" i="2"/>
  <c r="N104" i="2"/>
  <c r="N103" i="2"/>
  <c r="N102" i="2"/>
  <c r="N101" i="2"/>
  <c r="N100" i="2"/>
  <c r="N99" i="2"/>
  <c r="N98" i="2"/>
  <c r="N97" i="2"/>
  <c r="N96" i="2"/>
  <c r="N95" i="2"/>
  <c r="N94" i="2"/>
  <c r="N93" i="2"/>
  <c r="N92" i="2"/>
  <c r="N91" i="2"/>
  <c r="N90" i="2"/>
  <c r="N89" i="2"/>
  <c r="N88" i="2"/>
  <c r="N87" i="2"/>
  <c r="N86" i="2"/>
  <c r="N85" i="2"/>
  <c r="N84" i="2"/>
  <c r="N83" i="2"/>
  <c r="N82" i="2"/>
  <c r="N81" i="2"/>
  <c r="N80" i="2"/>
  <c r="N79" i="2"/>
  <c r="N78" i="2"/>
  <c r="N77" i="2"/>
  <c r="N76" i="2"/>
  <c r="N75" i="2"/>
  <c r="N74" i="2"/>
  <c r="N73" i="2"/>
  <c r="N72" i="2"/>
  <c r="N71" i="2"/>
  <c r="N70" i="2"/>
  <c r="N69" i="2"/>
  <c r="N68" i="2"/>
  <c r="N67" i="2"/>
  <c r="N66" i="2"/>
  <c r="N65" i="2"/>
  <c r="N64" i="2"/>
  <c r="N63" i="2"/>
  <c r="N62" i="2"/>
  <c r="N61" i="2"/>
  <c r="N60" i="2"/>
  <c r="N59" i="2"/>
  <c r="N58" i="2"/>
  <c r="N57" i="2"/>
  <c r="N56" i="2"/>
  <c r="N55" i="2"/>
  <c r="N54" i="2"/>
  <c r="N53" i="2"/>
  <c r="N52" i="2"/>
  <c r="N51" i="2"/>
  <c r="N50" i="2"/>
  <c r="N49" i="2"/>
  <c r="N48" i="2"/>
  <c r="N47" i="2"/>
  <c r="N46" i="2"/>
  <c r="N45" i="2"/>
  <c r="N44" i="2"/>
  <c r="N43" i="2"/>
  <c r="N42" i="2"/>
  <c r="N41" i="2"/>
  <c r="N40" i="2"/>
  <c r="N39" i="2"/>
  <c r="N38" i="2"/>
  <c r="N37" i="2"/>
  <c r="N36" i="2"/>
  <c r="N35" i="2"/>
  <c r="N27" i="2" l="1"/>
  <c r="N28" i="2"/>
  <c r="N29" i="2"/>
  <c r="N30" i="2"/>
  <c r="N31" i="2"/>
  <c r="N12" i="2"/>
  <c r="N13" i="2"/>
  <c r="N14" i="2"/>
  <c r="N15" i="2"/>
  <c r="N16" i="2"/>
  <c r="AM25" i="4"/>
  <c r="AL25" i="4"/>
  <c r="AK25" i="4"/>
  <c r="AJ25" i="4"/>
  <c r="AI25" i="4"/>
  <c r="AH25" i="4"/>
  <c r="AG25" i="4"/>
  <c r="AF25" i="4"/>
  <c r="AE25" i="4"/>
  <c r="AD25" i="4"/>
  <c r="AC25" i="4"/>
  <c r="AB25" i="4"/>
  <c r="AA25" i="4"/>
  <c r="Z25" i="4"/>
  <c r="Y25" i="4"/>
  <c r="X25" i="4"/>
  <c r="W25" i="4"/>
  <c r="V25" i="4"/>
  <c r="U25" i="4"/>
  <c r="T25" i="4"/>
  <c r="S25" i="4"/>
  <c r="R25" i="4"/>
  <c r="Q25" i="4"/>
  <c r="P25" i="4"/>
  <c r="O25" i="4"/>
  <c r="N25" i="4"/>
  <c r="M25" i="4"/>
  <c r="L25" i="4"/>
  <c r="K25" i="4"/>
  <c r="J25" i="4"/>
  <c r="I25" i="4"/>
  <c r="AM23" i="4"/>
  <c r="AL23" i="4"/>
  <c r="AK23" i="4"/>
  <c r="AJ23" i="4"/>
  <c r="AI23" i="4"/>
  <c r="AH23" i="4"/>
  <c r="AG23" i="4"/>
  <c r="AF23" i="4"/>
  <c r="AE23" i="4"/>
  <c r="AD23" i="4"/>
  <c r="AC23" i="4"/>
  <c r="AB23" i="4"/>
  <c r="AA23" i="4"/>
  <c r="Z23" i="4"/>
  <c r="Y23" i="4"/>
  <c r="X23" i="4"/>
  <c r="W23" i="4"/>
  <c r="V23" i="4"/>
  <c r="U23" i="4"/>
  <c r="T23" i="4"/>
  <c r="S23" i="4"/>
  <c r="R23" i="4"/>
  <c r="Q23" i="4"/>
  <c r="P23" i="4"/>
  <c r="O23" i="4"/>
  <c r="N23" i="4"/>
  <c r="M23" i="4"/>
  <c r="L23" i="4"/>
  <c r="K23" i="4"/>
  <c r="J23" i="4"/>
  <c r="I23" i="4"/>
  <c r="AM21" i="4"/>
  <c r="AL21" i="4"/>
  <c r="AK21" i="4"/>
  <c r="AJ21" i="4"/>
  <c r="AI21" i="4"/>
  <c r="AH21" i="4"/>
  <c r="AG21" i="4"/>
  <c r="AF21" i="4"/>
  <c r="AE21" i="4"/>
  <c r="AD21" i="4"/>
  <c r="AC21" i="4"/>
  <c r="AB21" i="4"/>
  <c r="AA21" i="4"/>
  <c r="Z21" i="4"/>
  <c r="Y21" i="4"/>
  <c r="X21" i="4"/>
  <c r="W21" i="4"/>
  <c r="V21" i="4"/>
  <c r="U21" i="4"/>
  <c r="T21" i="4"/>
  <c r="S21" i="4"/>
  <c r="R21" i="4"/>
  <c r="Q21" i="4"/>
  <c r="P21" i="4"/>
  <c r="O21" i="4"/>
  <c r="N21" i="4"/>
  <c r="M21" i="4"/>
  <c r="L21" i="4"/>
  <c r="K21" i="4"/>
  <c r="J21" i="4"/>
  <c r="I21" i="4"/>
  <c r="AM19" i="4"/>
  <c r="AL19" i="4"/>
  <c r="AK19" i="4"/>
  <c r="AJ19" i="4"/>
  <c r="AI19" i="4"/>
  <c r="AH19" i="4"/>
  <c r="AG19" i="4"/>
  <c r="AF19" i="4"/>
  <c r="AE19" i="4"/>
  <c r="AD19" i="4"/>
  <c r="AC19" i="4"/>
  <c r="AB19" i="4"/>
  <c r="AA19" i="4"/>
  <c r="Z19" i="4"/>
  <c r="Y19" i="4"/>
  <c r="X19" i="4"/>
  <c r="W19" i="4"/>
  <c r="V19" i="4"/>
  <c r="U19" i="4"/>
  <c r="T19" i="4"/>
  <c r="S19" i="4"/>
  <c r="R19" i="4"/>
  <c r="Q19" i="4"/>
  <c r="P19" i="4"/>
  <c r="O19" i="4"/>
  <c r="N19" i="4"/>
  <c r="M19" i="4"/>
  <c r="L19" i="4"/>
  <c r="K19" i="4"/>
  <c r="J19" i="4"/>
  <c r="I19" i="4"/>
  <c r="AM17" i="4"/>
  <c r="AL17" i="4"/>
  <c r="AK17" i="4"/>
  <c r="AJ17" i="4"/>
  <c r="AI17" i="4"/>
  <c r="AH17" i="4"/>
  <c r="AG17" i="4"/>
  <c r="AF17" i="4"/>
  <c r="AE17" i="4"/>
  <c r="AD17" i="4"/>
  <c r="AC17" i="4"/>
  <c r="AB17" i="4"/>
  <c r="AA17" i="4"/>
  <c r="Z17" i="4"/>
  <c r="Y17" i="4"/>
  <c r="X17" i="4"/>
  <c r="W17" i="4"/>
  <c r="V17" i="4"/>
  <c r="U17" i="4"/>
  <c r="T17" i="4"/>
  <c r="S17" i="4"/>
  <c r="R17" i="4"/>
  <c r="Q17" i="4"/>
  <c r="P17" i="4"/>
  <c r="O17" i="4"/>
  <c r="N17" i="4"/>
  <c r="M17" i="4"/>
  <c r="L17" i="4"/>
  <c r="K17" i="4"/>
  <c r="J17" i="4"/>
  <c r="I17" i="4"/>
  <c r="AM15" i="4"/>
  <c r="AL15" i="4"/>
  <c r="AK15" i="4"/>
  <c r="AJ15" i="4"/>
  <c r="AI15" i="4"/>
  <c r="AH15" i="4"/>
  <c r="AG15" i="4"/>
  <c r="AF15" i="4"/>
  <c r="AE15" i="4"/>
  <c r="AD15" i="4"/>
  <c r="AC15" i="4"/>
  <c r="AB15" i="4"/>
  <c r="AA15" i="4"/>
  <c r="Z15" i="4"/>
  <c r="Y15" i="4"/>
  <c r="X15" i="4"/>
  <c r="W15" i="4"/>
  <c r="V15" i="4"/>
  <c r="U15" i="4"/>
  <c r="T15" i="4"/>
  <c r="S15" i="4"/>
  <c r="R15" i="4"/>
  <c r="Q15" i="4"/>
  <c r="P15" i="4"/>
  <c r="O15" i="4"/>
  <c r="N15" i="4"/>
  <c r="M15" i="4"/>
  <c r="L15" i="4"/>
  <c r="K15" i="4"/>
  <c r="J15" i="4"/>
  <c r="I15" i="4"/>
  <c r="AM13" i="4"/>
  <c r="AL13" i="4"/>
  <c r="AK13" i="4"/>
  <c r="AJ13" i="4"/>
  <c r="AI13" i="4"/>
  <c r="AH13" i="4"/>
  <c r="AG13" i="4"/>
  <c r="AF13" i="4"/>
  <c r="AE13" i="4"/>
  <c r="AD13" i="4"/>
  <c r="AC13" i="4"/>
  <c r="AB13" i="4"/>
  <c r="AA13" i="4"/>
  <c r="Z13" i="4"/>
  <c r="Y13" i="4"/>
  <c r="X13" i="4"/>
  <c r="W13" i="4"/>
  <c r="V13" i="4"/>
  <c r="U13" i="4"/>
  <c r="T13" i="4"/>
  <c r="S13" i="4"/>
  <c r="R13" i="4"/>
  <c r="Q13" i="4"/>
  <c r="P13" i="4"/>
  <c r="O13" i="4"/>
  <c r="N13" i="4"/>
  <c r="M13" i="4"/>
  <c r="L13" i="4"/>
  <c r="K13" i="4"/>
  <c r="J13" i="4"/>
  <c r="I13" i="4"/>
  <c r="AM11" i="4"/>
  <c r="AL11" i="4"/>
  <c r="AK11" i="4"/>
  <c r="AJ11" i="4"/>
  <c r="AI11" i="4"/>
  <c r="AH11" i="4"/>
  <c r="AG11" i="4"/>
  <c r="AF11" i="4"/>
  <c r="AE11" i="4"/>
  <c r="AD11" i="4"/>
  <c r="AC11" i="4"/>
  <c r="AB11" i="4"/>
  <c r="AA11" i="4"/>
  <c r="Z11" i="4"/>
  <c r="Y11" i="4"/>
  <c r="X11" i="4"/>
  <c r="W11" i="4"/>
  <c r="V11" i="4"/>
  <c r="U11" i="4"/>
  <c r="T11" i="4"/>
  <c r="S11" i="4"/>
  <c r="R11" i="4"/>
  <c r="Q11" i="4"/>
  <c r="P11" i="4"/>
  <c r="O11" i="4"/>
  <c r="N11" i="4"/>
  <c r="M11" i="4"/>
  <c r="L11" i="4"/>
  <c r="K11" i="4"/>
  <c r="J11" i="4"/>
  <c r="I11" i="4"/>
  <c r="AJ9" i="4"/>
  <c r="AI9" i="4"/>
  <c r="AC9" i="4"/>
  <c r="AB9" i="4"/>
  <c r="Y9" i="4"/>
  <c r="V9" i="4"/>
  <c r="U9" i="4"/>
  <c r="O9" i="4"/>
  <c r="N9" i="4"/>
  <c r="M9" i="4"/>
  <c r="AM7" i="4"/>
  <c r="AL7" i="4"/>
  <c r="AK7" i="4"/>
  <c r="AJ7" i="4"/>
  <c r="AI7" i="4"/>
  <c r="AH7" i="4"/>
  <c r="AG7" i="4"/>
  <c r="AF7" i="4"/>
  <c r="AE7" i="4"/>
  <c r="AD7" i="4"/>
  <c r="AC7" i="4"/>
  <c r="AB7" i="4"/>
  <c r="AA7" i="4"/>
  <c r="Z7" i="4"/>
  <c r="Y7" i="4"/>
  <c r="X7" i="4"/>
  <c r="W7" i="4"/>
  <c r="V7" i="4"/>
  <c r="U7" i="4"/>
  <c r="T7" i="4"/>
  <c r="S7" i="4"/>
  <c r="R7" i="4"/>
  <c r="Q7" i="4"/>
  <c r="P7" i="4"/>
  <c r="O7" i="4"/>
  <c r="N7" i="4"/>
  <c r="M7" i="4"/>
  <c r="L7" i="4"/>
  <c r="K7" i="4"/>
  <c r="J7" i="4"/>
  <c r="I7" i="4"/>
  <c r="P3" i="67" l="1" a="1"/>
  <c r="P3" i="67" s="1"/>
  <c r="O3" i="67" a="1"/>
  <c r="O3" i="67" s="1"/>
  <c r="N3" i="67" a="1"/>
  <c r="N3" i="67" s="1"/>
  <c r="M3" i="67" a="1"/>
  <c r="M3" i="67" s="1"/>
  <c r="L3" i="67" a="1"/>
  <c r="L3" i="67" s="1"/>
  <c r="K3" i="67" a="1"/>
  <c r="K3" i="67" s="1"/>
  <c r="J3" i="67" a="1"/>
  <c r="J3" i="67" s="1"/>
  <c r="I3" i="67" a="1"/>
  <c r="I3" i="67" s="1"/>
  <c r="H3" i="67" a="1"/>
  <c r="H3" i="67" s="1"/>
  <c r="G3" i="67" a="1"/>
  <c r="G3" i="67" s="1"/>
  <c r="F3" i="67" a="1"/>
  <c r="F3" i="67" s="1"/>
  <c r="E3" i="67" a="1"/>
  <c r="E3" i="67" s="1"/>
  <c r="D3" i="67" a="1"/>
  <c r="D3" i="67" s="1"/>
  <c r="C3" i="67" a="1"/>
  <c r="C3" i="67" s="1"/>
  <c r="B3" i="67" a="1"/>
  <c r="B3" i="67" s="1"/>
  <c r="P3" i="66" a="1"/>
  <c r="P3" i="66" s="1"/>
  <c r="O3" i="66" a="1"/>
  <c r="O3" i="66" s="1"/>
  <c r="N3" i="66" a="1"/>
  <c r="N3" i="66" s="1"/>
  <c r="M3" i="66" a="1"/>
  <c r="M3" i="66" s="1"/>
  <c r="L3" i="66" a="1"/>
  <c r="L3" i="66" s="1"/>
  <c r="K3" i="66" a="1"/>
  <c r="K3" i="66" s="1"/>
  <c r="J3" i="66" a="1"/>
  <c r="J3" i="66" s="1"/>
  <c r="I3" i="66" a="1"/>
  <c r="I3" i="66" s="1"/>
  <c r="H3" i="66" a="1"/>
  <c r="H3" i="66" s="1"/>
  <c r="G3" i="66" a="1"/>
  <c r="G3" i="66" s="1"/>
  <c r="F3" i="66" a="1"/>
  <c r="F3" i="66" s="1"/>
  <c r="E3" i="66" a="1"/>
  <c r="E3" i="66" s="1"/>
  <c r="D3" i="66" a="1"/>
  <c r="D3" i="66" s="1"/>
  <c r="C3" i="66" a="1"/>
  <c r="C3" i="66" s="1"/>
  <c r="B3" i="66" a="1"/>
  <c r="B3" i="66" s="1"/>
  <c r="P3" i="65" a="1"/>
  <c r="P3" i="65" s="1"/>
  <c r="O3" i="65" a="1"/>
  <c r="O3" i="65" s="1"/>
  <c r="N3" i="65" a="1"/>
  <c r="N3" i="65" s="1"/>
  <c r="M3" i="65" a="1"/>
  <c r="M3" i="65" s="1"/>
  <c r="L3" i="65" a="1"/>
  <c r="L3" i="65" s="1"/>
  <c r="K3" i="65" a="1"/>
  <c r="K3" i="65" s="1"/>
  <c r="J3" i="65" a="1"/>
  <c r="J3" i="65" s="1"/>
  <c r="I3" i="65" a="1"/>
  <c r="I3" i="65" s="1"/>
  <c r="H3" i="65" a="1"/>
  <c r="H3" i="65" s="1"/>
  <c r="G3" i="65" a="1"/>
  <c r="G3" i="65" s="1"/>
  <c r="F3" i="65" a="1"/>
  <c r="F3" i="65" s="1"/>
  <c r="E3" i="65" a="1"/>
  <c r="E3" i="65" s="1"/>
  <c r="D3" i="65" a="1"/>
  <c r="D3" i="65" s="1"/>
  <c r="C3" i="65" a="1"/>
  <c r="C3" i="65" s="1"/>
  <c r="B3" i="65" a="1"/>
  <c r="B3" i="65" s="1"/>
  <c r="P3" i="64" a="1"/>
  <c r="P3" i="64" s="1"/>
  <c r="O3" i="64" a="1"/>
  <c r="O3" i="64" s="1"/>
  <c r="N3" i="64" a="1"/>
  <c r="N3" i="64" s="1"/>
  <c r="M3" i="64" a="1"/>
  <c r="M3" i="64" s="1"/>
  <c r="L3" i="64" a="1"/>
  <c r="L3" i="64" s="1"/>
  <c r="K3" i="64" a="1"/>
  <c r="K3" i="64" s="1"/>
  <c r="J3" i="64" a="1"/>
  <c r="J3" i="64" s="1"/>
  <c r="I3" i="64" a="1"/>
  <c r="I3" i="64" s="1"/>
  <c r="H3" i="64" a="1"/>
  <c r="H3" i="64" s="1"/>
  <c r="G3" i="64" a="1"/>
  <c r="G3" i="64" s="1"/>
  <c r="F3" i="64" a="1"/>
  <c r="F3" i="64" s="1"/>
  <c r="E3" i="64" a="1"/>
  <c r="E3" i="64" s="1"/>
  <c r="D3" i="64" a="1"/>
  <c r="D3" i="64" s="1"/>
  <c r="C3" i="64" a="1"/>
  <c r="C3" i="64" s="1"/>
  <c r="B3" i="64" a="1"/>
  <c r="B3" i="64" s="1"/>
  <c r="P3" i="63" a="1"/>
  <c r="P3" i="63" s="1"/>
  <c r="O3" i="63" a="1"/>
  <c r="O3" i="63" s="1"/>
  <c r="N3" i="63" a="1"/>
  <c r="N3" i="63" s="1"/>
  <c r="M3" i="63" a="1"/>
  <c r="M3" i="63" s="1"/>
  <c r="L3" i="63" a="1"/>
  <c r="L3" i="63" s="1"/>
  <c r="K3" i="63" a="1"/>
  <c r="K3" i="63" s="1"/>
  <c r="J3" i="63" a="1"/>
  <c r="J3" i="63" s="1"/>
  <c r="I3" i="63" a="1"/>
  <c r="I3" i="63" s="1"/>
  <c r="H3" i="63" a="1"/>
  <c r="H3" i="63" s="1"/>
  <c r="G3" i="63" a="1"/>
  <c r="G3" i="63" s="1"/>
  <c r="F3" i="63" a="1"/>
  <c r="F3" i="63" s="1"/>
  <c r="E3" i="63" a="1"/>
  <c r="E3" i="63" s="1"/>
  <c r="D3" i="63" a="1"/>
  <c r="D3" i="63" s="1"/>
  <c r="C3" i="63" a="1"/>
  <c r="C3" i="63" s="1"/>
  <c r="B3" i="63" a="1"/>
  <c r="B3" i="63" s="1"/>
  <c r="P3" i="62" a="1"/>
  <c r="P3" i="62" s="1"/>
  <c r="O3" i="62" a="1"/>
  <c r="O3" i="62" s="1"/>
  <c r="N3" i="62" a="1"/>
  <c r="N3" i="62" s="1"/>
  <c r="M3" i="62" a="1"/>
  <c r="M3" i="62" s="1"/>
  <c r="L3" i="62" a="1"/>
  <c r="L3" i="62" s="1"/>
  <c r="K3" i="62" a="1"/>
  <c r="K3" i="62" s="1"/>
  <c r="J3" i="62" a="1"/>
  <c r="J3" i="62" s="1"/>
  <c r="I3" i="62" a="1"/>
  <c r="I3" i="62" s="1"/>
  <c r="H3" i="62" a="1"/>
  <c r="H3" i="62" s="1"/>
  <c r="G3" i="62" a="1"/>
  <c r="G3" i="62" s="1"/>
  <c r="F3" i="62" a="1"/>
  <c r="F3" i="62" s="1"/>
  <c r="E3" i="62" a="1"/>
  <c r="E3" i="62" s="1"/>
  <c r="D3" i="62" a="1"/>
  <c r="D3" i="62" s="1"/>
  <c r="C3" i="62" a="1"/>
  <c r="C3" i="62" s="1"/>
  <c r="B3" i="62" a="1"/>
  <c r="B3" i="62" s="1"/>
  <c r="P3" i="61" a="1"/>
  <c r="P3" i="61" s="1"/>
  <c r="O3" i="61" a="1"/>
  <c r="O3" i="61" s="1"/>
  <c r="N3" i="61" a="1"/>
  <c r="N3" i="61" s="1"/>
  <c r="M3" i="61" a="1"/>
  <c r="M3" i="61" s="1"/>
  <c r="L3" i="61" a="1"/>
  <c r="L3" i="61" s="1"/>
  <c r="K3" i="61" a="1"/>
  <c r="K3" i="61" s="1"/>
  <c r="J3" i="61" a="1"/>
  <c r="J3" i="61" s="1"/>
  <c r="I3" i="61" a="1"/>
  <c r="I3" i="61" s="1"/>
  <c r="H3" i="61" a="1"/>
  <c r="H3" i="61" s="1"/>
  <c r="G3" i="61" a="1"/>
  <c r="G3" i="61" s="1"/>
  <c r="F3" i="61" a="1"/>
  <c r="F3" i="61" s="1"/>
  <c r="E3" i="61" a="1"/>
  <c r="E3" i="61" s="1"/>
  <c r="D3" i="61" a="1"/>
  <c r="D3" i="61" s="1"/>
  <c r="C3" i="61" a="1"/>
  <c r="C3" i="61" s="1"/>
  <c r="B3" i="61" a="1"/>
  <c r="B3" i="61" s="1"/>
  <c r="P3" i="60" a="1"/>
  <c r="P3" i="60" s="1"/>
  <c r="O3" i="60" a="1"/>
  <c r="O3" i="60" s="1"/>
  <c r="N3" i="60" a="1"/>
  <c r="N3" i="60" s="1"/>
  <c r="M3" i="60" a="1"/>
  <c r="M3" i="60" s="1"/>
  <c r="L3" i="60" a="1"/>
  <c r="L3" i="60" s="1"/>
  <c r="K3" i="60" a="1"/>
  <c r="K3" i="60" s="1"/>
  <c r="J3" i="60" a="1"/>
  <c r="J3" i="60" s="1"/>
  <c r="I3" i="60" a="1"/>
  <c r="I3" i="60" s="1"/>
  <c r="H3" i="60" a="1"/>
  <c r="H3" i="60" s="1"/>
  <c r="G3" i="60" a="1"/>
  <c r="G3" i="60" s="1"/>
  <c r="F3" i="60" a="1"/>
  <c r="F3" i="60" s="1"/>
  <c r="E3" i="60" a="1"/>
  <c r="E3" i="60" s="1"/>
  <c r="D3" i="60" a="1"/>
  <c r="D3" i="60" s="1"/>
  <c r="C3" i="60" a="1"/>
  <c r="C3" i="60" s="1"/>
  <c r="B3" i="60" a="1"/>
  <c r="B3" i="60" s="1"/>
  <c r="P3" i="59" a="1"/>
  <c r="P3" i="59" s="1"/>
  <c r="O3" i="59" a="1"/>
  <c r="O3" i="59" s="1"/>
  <c r="N3" i="59" a="1"/>
  <c r="N3" i="59" s="1"/>
  <c r="M3" i="59" a="1"/>
  <c r="M3" i="59" s="1"/>
  <c r="L3" i="59" a="1"/>
  <c r="L3" i="59" s="1"/>
  <c r="K3" i="59" a="1"/>
  <c r="K3" i="59" s="1"/>
  <c r="J3" i="59" a="1"/>
  <c r="J3" i="59" s="1"/>
  <c r="I3" i="59" a="1"/>
  <c r="I3" i="59" s="1"/>
  <c r="H3" i="59" a="1"/>
  <c r="H3" i="59" s="1"/>
  <c r="G3" i="59" a="1"/>
  <c r="G3" i="59" s="1"/>
  <c r="F3" i="59" a="1"/>
  <c r="F3" i="59" s="1"/>
  <c r="E3" i="59" a="1"/>
  <c r="E3" i="59" s="1"/>
  <c r="D3" i="59" a="1"/>
  <c r="D3" i="59" s="1"/>
  <c r="C3" i="59" a="1"/>
  <c r="C3" i="59" s="1"/>
  <c r="B3" i="59" a="1"/>
  <c r="B3" i="59" s="1"/>
  <c r="P3" i="58" a="1"/>
  <c r="P3" i="58" s="1"/>
  <c r="O3" i="58" a="1"/>
  <c r="O3" i="58" s="1"/>
  <c r="N3" i="58" a="1"/>
  <c r="N3" i="58" s="1"/>
  <c r="M3" i="58" a="1"/>
  <c r="M3" i="58" s="1"/>
  <c r="L3" i="58" a="1"/>
  <c r="L3" i="58" s="1"/>
  <c r="K3" i="58" a="1"/>
  <c r="K3" i="58" s="1"/>
  <c r="J3" i="58" a="1"/>
  <c r="J3" i="58" s="1"/>
  <c r="I3" i="58" a="1"/>
  <c r="I3" i="58" s="1"/>
  <c r="H3" i="58" a="1"/>
  <c r="H3" i="58" s="1"/>
  <c r="G3" i="58" a="1"/>
  <c r="G3" i="58" s="1"/>
  <c r="F3" i="58" a="1"/>
  <c r="F3" i="58" s="1"/>
  <c r="E3" i="58" a="1"/>
  <c r="E3" i="58" s="1"/>
  <c r="D3" i="58" a="1"/>
  <c r="D3" i="58" s="1"/>
  <c r="C3" i="58" a="1"/>
  <c r="C3" i="58" s="1"/>
  <c r="B3" i="58" a="1"/>
  <c r="B3" i="58" s="1"/>
  <c r="P3" i="57" a="1"/>
  <c r="P3" i="57" s="1"/>
  <c r="O3" i="57" a="1"/>
  <c r="O3" i="57" s="1"/>
  <c r="N3" i="57" a="1"/>
  <c r="N3" i="57" s="1"/>
  <c r="M3" i="57" a="1"/>
  <c r="M3" i="57" s="1"/>
  <c r="L3" i="57" a="1"/>
  <c r="L3" i="57" s="1"/>
  <c r="K3" i="57" a="1"/>
  <c r="K3" i="57" s="1"/>
  <c r="J3" i="57" a="1"/>
  <c r="J3" i="57" s="1"/>
  <c r="I3" i="57" a="1"/>
  <c r="I3" i="57" s="1"/>
  <c r="H3" i="57" a="1"/>
  <c r="H3" i="57" s="1"/>
  <c r="G3" i="57" a="1"/>
  <c r="G3" i="57" s="1"/>
  <c r="F3" i="57" a="1"/>
  <c r="F3" i="57" s="1"/>
  <c r="E3" i="57" a="1"/>
  <c r="E3" i="57" s="1"/>
  <c r="D3" i="57" a="1"/>
  <c r="D3" i="57" s="1"/>
  <c r="C3" i="57" a="1"/>
  <c r="C3" i="57" s="1"/>
  <c r="B3" i="57" a="1"/>
  <c r="B3" i="57" s="1"/>
  <c r="P3" i="56" a="1"/>
  <c r="P3" i="56" s="1"/>
  <c r="O3" i="56" a="1"/>
  <c r="O3" i="56" s="1"/>
  <c r="N3" i="56" a="1"/>
  <c r="N3" i="56" s="1"/>
  <c r="M3" i="56" a="1"/>
  <c r="M3" i="56" s="1"/>
  <c r="L3" i="56" a="1"/>
  <c r="L3" i="56" s="1"/>
  <c r="K3" i="56" a="1"/>
  <c r="K3" i="56" s="1"/>
  <c r="J3" i="56" a="1"/>
  <c r="J3" i="56" s="1"/>
  <c r="I3" i="56" a="1"/>
  <c r="I3" i="56" s="1"/>
  <c r="H3" i="56" a="1"/>
  <c r="H3" i="56" s="1"/>
  <c r="G3" i="56" a="1"/>
  <c r="G3" i="56" s="1"/>
  <c r="F3" i="56" a="1"/>
  <c r="F3" i="56" s="1"/>
  <c r="E3" i="56" a="1"/>
  <c r="E3" i="56" s="1"/>
  <c r="D3" i="56" a="1"/>
  <c r="D3" i="56" s="1"/>
  <c r="C3" i="56" a="1"/>
  <c r="C3" i="56" s="1"/>
  <c r="B3" i="56" a="1"/>
  <c r="B3" i="56" s="1"/>
  <c r="P3" i="55" a="1"/>
  <c r="P3" i="55" s="1"/>
  <c r="O3" i="55" a="1"/>
  <c r="O3" i="55" s="1"/>
  <c r="N3" i="55" a="1"/>
  <c r="N3" i="55" s="1"/>
  <c r="M3" i="55" a="1"/>
  <c r="M3" i="55" s="1"/>
  <c r="L3" i="55" a="1"/>
  <c r="L3" i="55" s="1"/>
  <c r="K3" i="55" a="1"/>
  <c r="K3" i="55" s="1"/>
  <c r="J3" i="55" a="1"/>
  <c r="J3" i="55" s="1"/>
  <c r="I3" i="55" a="1"/>
  <c r="I3" i="55" s="1"/>
  <c r="H3" i="55" a="1"/>
  <c r="H3" i="55" s="1"/>
  <c r="G3" i="55" a="1"/>
  <c r="G3" i="55" s="1"/>
  <c r="F3" i="55" a="1"/>
  <c r="F3" i="55" s="1"/>
  <c r="E3" i="55" a="1"/>
  <c r="E3" i="55" s="1"/>
  <c r="D3" i="55" a="1"/>
  <c r="D3" i="55" s="1"/>
  <c r="C3" i="55" a="1"/>
  <c r="C3" i="55" s="1"/>
  <c r="B3" i="55" a="1"/>
  <c r="B3" i="55" s="1"/>
  <c r="P3" i="54" a="1"/>
  <c r="P3" i="54" s="1"/>
  <c r="O3" i="54" a="1"/>
  <c r="O3" i="54" s="1"/>
  <c r="N3" i="54" a="1"/>
  <c r="N3" i="54" s="1"/>
  <c r="M3" i="54" a="1"/>
  <c r="M3" i="54" s="1"/>
  <c r="L3" i="54" a="1"/>
  <c r="L3" i="54" s="1"/>
  <c r="K3" i="54" a="1"/>
  <c r="K3" i="54" s="1"/>
  <c r="J3" i="54" a="1"/>
  <c r="J3" i="54" s="1"/>
  <c r="I3" i="54" a="1"/>
  <c r="I3" i="54" s="1"/>
  <c r="H3" i="54" a="1"/>
  <c r="H3" i="54" s="1"/>
  <c r="G3" i="54" a="1"/>
  <c r="G3" i="54" s="1"/>
  <c r="F3" i="54" a="1"/>
  <c r="F3" i="54" s="1"/>
  <c r="E3" i="54" a="1"/>
  <c r="E3" i="54" s="1"/>
  <c r="D3" i="54" a="1"/>
  <c r="D3" i="54" s="1"/>
  <c r="C3" i="54" a="1"/>
  <c r="C3" i="54" s="1"/>
  <c r="B3" i="54" a="1"/>
  <c r="B3" i="54" s="1"/>
  <c r="P3" i="53" a="1"/>
  <c r="P3" i="53" s="1"/>
  <c r="O3" i="53" a="1"/>
  <c r="O3" i="53" s="1"/>
  <c r="N3" i="53" a="1"/>
  <c r="N3" i="53" s="1"/>
  <c r="M3" i="53" a="1"/>
  <c r="M3" i="53" s="1"/>
  <c r="L3" i="53" a="1"/>
  <c r="L3" i="53" s="1"/>
  <c r="K3" i="53" a="1"/>
  <c r="K3" i="53" s="1"/>
  <c r="J3" i="53" a="1"/>
  <c r="J3" i="53" s="1"/>
  <c r="I3" i="53" a="1"/>
  <c r="I3" i="53" s="1"/>
  <c r="H3" i="53" a="1"/>
  <c r="H3" i="53" s="1"/>
  <c r="G3" i="53" a="1"/>
  <c r="G3" i="53" s="1"/>
  <c r="F3" i="53" a="1"/>
  <c r="F3" i="53" s="1"/>
  <c r="E3" i="53" a="1"/>
  <c r="E3" i="53" s="1"/>
  <c r="D3" i="53" a="1"/>
  <c r="D3" i="53" s="1"/>
  <c r="C3" i="53" a="1"/>
  <c r="C3" i="53" s="1"/>
  <c r="B3" i="53" a="1"/>
  <c r="B3" i="53" s="1"/>
  <c r="P3" i="52" a="1"/>
  <c r="P3" i="52" s="1"/>
  <c r="O3" i="52" a="1"/>
  <c r="O3" i="52" s="1"/>
  <c r="N3" i="52" a="1"/>
  <c r="N3" i="52" s="1"/>
  <c r="M3" i="52" a="1"/>
  <c r="M3" i="52" s="1"/>
  <c r="L3" i="52" a="1"/>
  <c r="L3" i="52" s="1"/>
  <c r="K3" i="52" a="1"/>
  <c r="K3" i="52" s="1"/>
  <c r="J3" i="52" a="1"/>
  <c r="J3" i="52" s="1"/>
  <c r="I3" i="52" a="1"/>
  <c r="I3" i="52" s="1"/>
  <c r="H3" i="52" a="1"/>
  <c r="H3" i="52" s="1"/>
  <c r="G3" i="52" a="1"/>
  <c r="G3" i="52" s="1"/>
  <c r="F3" i="52" a="1"/>
  <c r="F3" i="52" s="1"/>
  <c r="E3" i="52" a="1"/>
  <c r="E3" i="52" s="1"/>
  <c r="D3" i="52" a="1"/>
  <c r="D3" i="52" s="1"/>
  <c r="C3" i="52" a="1"/>
  <c r="C3" i="52" s="1"/>
  <c r="B3" i="52" a="1"/>
  <c r="B3" i="52" s="1"/>
  <c r="P3" i="51" a="1"/>
  <c r="P3" i="51" s="1"/>
  <c r="O3" i="51" a="1"/>
  <c r="O3" i="51" s="1"/>
  <c r="N3" i="51" a="1"/>
  <c r="N3" i="51" s="1"/>
  <c r="M3" i="51" a="1"/>
  <c r="M3" i="51" s="1"/>
  <c r="L3" i="51" a="1"/>
  <c r="L3" i="51" s="1"/>
  <c r="K3" i="51" a="1"/>
  <c r="K3" i="51" s="1"/>
  <c r="J3" i="51" a="1"/>
  <c r="J3" i="51" s="1"/>
  <c r="I3" i="51" a="1"/>
  <c r="I3" i="51" s="1"/>
  <c r="H3" i="51" a="1"/>
  <c r="H3" i="51" s="1"/>
  <c r="G3" i="51" a="1"/>
  <c r="G3" i="51" s="1"/>
  <c r="F3" i="51" a="1"/>
  <c r="F3" i="51" s="1"/>
  <c r="E3" i="51" a="1"/>
  <c r="E3" i="51" s="1"/>
  <c r="D3" i="51" a="1"/>
  <c r="D3" i="51" s="1"/>
  <c r="C3" i="51" a="1"/>
  <c r="C3" i="51" s="1"/>
  <c r="B3" i="51" a="1"/>
  <c r="B3" i="51" s="1"/>
  <c r="P3" i="50" a="1"/>
  <c r="P3" i="50" s="1"/>
  <c r="O3" i="50" a="1"/>
  <c r="O3" i="50" s="1"/>
  <c r="N3" i="50" a="1"/>
  <c r="N3" i="50" s="1"/>
  <c r="M3" i="50" a="1"/>
  <c r="M3" i="50" s="1"/>
  <c r="L3" i="50" a="1"/>
  <c r="L3" i="50" s="1"/>
  <c r="K3" i="50" a="1"/>
  <c r="K3" i="50" s="1"/>
  <c r="J3" i="50" a="1"/>
  <c r="J3" i="50" s="1"/>
  <c r="I3" i="50" a="1"/>
  <c r="I3" i="50" s="1"/>
  <c r="H3" i="50" a="1"/>
  <c r="H3" i="50" s="1"/>
  <c r="G3" i="50" a="1"/>
  <c r="G3" i="50" s="1"/>
  <c r="F3" i="50" a="1"/>
  <c r="F3" i="50" s="1"/>
  <c r="E3" i="50" a="1"/>
  <c r="E3" i="50" s="1"/>
  <c r="D3" i="50" a="1"/>
  <c r="D3" i="50" s="1"/>
  <c r="C3" i="50" a="1"/>
  <c r="C3" i="50" s="1"/>
  <c r="B3" i="50" a="1"/>
  <c r="B3" i="50" s="1"/>
  <c r="P3" i="49" a="1"/>
  <c r="P3" i="49" s="1"/>
  <c r="O3" i="49" a="1"/>
  <c r="O3" i="49" s="1"/>
  <c r="N3" i="49" a="1"/>
  <c r="N3" i="49" s="1"/>
  <c r="M3" i="49" a="1"/>
  <c r="M3" i="49" s="1"/>
  <c r="L3" i="49" a="1"/>
  <c r="L3" i="49" s="1"/>
  <c r="K3" i="49" a="1"/>
  <c r="K3" i="49" s="1"/>
  <c r="J3" i="49" a="1"/>
  <c r="J3" i="49" s="1"/>
  <c r="I3" i="49" a="1"/>
  <c r="I3" i="49" s="1"/>
  <c r="H3" i="49" a="1"/>
  <c r="H3" i="49" s="1"/>
  <c r="G3" i="49" a="1"/>
  <c r="G3" i="49" s="1"/>
  <c r="F3" i="49" a="1"/>
  <c r="F3" i="49" s="1"/>
  <c r="E3" i="49" a="1"/>
  <c r="E3" i="49" s="1"/>
  <c r="D3" i="49" a="1"/>
  <c r="D3" i="49" s="1"/>
  <c r="C3" i="49" a="1"/>
  <c r="C3" i="49" s="1"/>
  <c r="B3" i="49" a="1"/>
  <c r="B3" i="49" s="1"/>
  <c r="P3" i="48" a="1"/>
  <c r="P3" i="48" s="1"/>
  <c r="O3" i="48" a="1"/>
  <c r="O3" i="48" s="1"/>
  <c r="N3" i="48" a="1"/>
  <c r="N3" i="48" s="1"/>
  <c r="M3" i="48" a="1"/>
  <c r="M3" i="48" s="1"/>
  <c r="L3" i="48" a="1"/>
  <c r="L3" i="48" s="1"/>
  <c r="K3" i="48" a="1"/>
  <c r="K3" i="48" s="1"/>
  <c r="J3" i="48" a="1"/>
  <c r="J3" i="48" s="1"/>
  <c r="I3" i="48" a="1"/>
  <c r="I3" i="48" s="1"/>
  <c r="H3" i="48" a="1"/>
  <c r="H3" i="48" s="1"/>
  <c r="G3" i="48" a="1"/>
  <c r="G3" i="48" s="1"/>
  <c r="F3" i="48" a="1"/>
  <c r="F3" i="48" s="1"/>
  <c r="E3" i="48" a="1"/>
  <c r="E3" i="48" s="1"/>
  <c r="D3" i="48" a="1"/>
  <c r="D3" i="48" s="1"/>
  <c r="C3" i="48" a="1"/>
  <c r="C3" i="48" s="1"/>
  <c r="B3" i="48" a="1"/>
  <c r="B3" i="48" s="1"/>
  <c r="P3" i="47" a="1"/>
  <c r="P3" i="47" s="1"/>
  <c r="O3" i="47" a="1"/>
  <c r="O3" i="47" s="1"/>
  <c r="N3" i="47" a="1"/>
  <c r="N3" i="47" s="1"/>
  <c r="M3" i="47" a="1"/>
  <c r="M3" i="47" s="1"/>
  <c r="L3" i="47" a="1"/>
  <c r="L3" i="47" s="1"/>
  <c r="K3" i="47" a="1"/>
  <c r="K3" i="47" s="1"/>
  <c r="J3" i="47" a="1"/>
  <c r="J3" i="47" s="1"/>
  <c r="I3" i="47" a="1"/>
  <c r="I3" i="47" s="1"/>
  <c r="H3" i="47" a="1"/>
  <c r="H3" i="47" s="1"/>
  <c r="G3" i="47" a="1"/>
  <c r="G3" i="47" s="1"/>
  <c r="F3" i="47" a="1"/>
  <c r="F3" i="47" s="1"/>
  <c r="E3" i="47" a="1"/>
  <c r="E3" i="47" s="1"/>
  <c r="D3" i="47" a="1"/>
  <c r="D3" i="47" s="1"/>
  <c r="C3" i="47" a="1"/>
  <c r="C3" i="47" s="1"/>
  <c r="B3" i="47" a="1"/>
  <c r="B3" i="47" s="1"/>
  <c r="P3" i="46" a="1"/>
  <c r="P3" i="46" s="1"/>
  <c r="O3" i="46" a="1"/>
  <c r="O3" i="46" s="1"/>
  <c r="N3" i="46" a="1"/>
  <c r="N3" i="46" s="1"/>
  <c r="M3" i="46" a="1"/>
  <c r="M3" i="46" s="1"/>
  <c r="L3" i="46" a="1"/>
  <c r="L3" i="46" s="1"/>
  <c r="K3" i="46" a="1"/>
  <c r="K3" i="46" s="1"/>
  <c r="J3" i="46" a="1"/>
  <c r="J3" i="46" s="1"/>
  <c r="I3" i="46" a="1"/>
  <c r="I3" i="46" s="1"/>
  <c r="H3" i="46" a="1"/>
  <c r="H3" i="46" s="1"/>
  <c r="G3" i="46" a="1"/>
  <c r="G3" i="46" s="1"/>
  <c r="F3" i="46" a="1"/>
  <c r="F3" i="46" s="1"/>
  <c r="E3" i="46" a="1"/>
  <c r="E3" i="46" s="1"/>
  <c r="D3" i="46" a="1"/>
  <c r="D3" i="46" s="1"/>
  <c r="C3" i="46" a="1"/>
  <c r="C3" i="46" s="1"/>
  <c r="B3" i="46" a="1"/>
  <c r="B3" i="46" s="1"/>
  <c r="P3" i="45" a="1"/>
  <c r="P3" i="45" s="1"/>
  <c r="O3" i="45" a="1"/>
  <c r="O3" i="45" s="1"/>
  <c r="N3" i="45" a="1"/>
  <c r="N3" i="45" s="1"/>
  <c r="M3" i="45" a="1"/>
  <c r="M3" i="45" s="1"/>
  <c r="L3" i="45" a="1"/>
  <c r="L3" i="45" s="1"/>
  <c r="K3" i="45" a="1"/>
  <c r="K3" i="45" s="1"/>
  <c r="J3" i="45" a="1"/>
  <c r="J3" i="45" s="1"/>
  <c r="I3" i="45" a="1"/>
  <c r="I3" i="45" s="1"/>
  <c r="H3" i="45" a="1"/>
  <c r="H3" i="45" s="1"/>
  <c r="G3" i="45" a="1"/>
  <c r="G3" i="45" s="1"/>
  <c r="F3" i="45" a="1"/>
  <c r="F3" i="45" s="1"/>
  <c r="E3" i="45" a="1"/>
  <c r="E3" i="45" s="1"/>
  <c r="D3" i="45" a="1"/>
  <c r="D3" i="45" s="1"/>
  <c r="C3" i="45" a="1"/>
  <c r="C3" i="45" s="1"/>
  <c r="B3" i="45" a="1"/>
  <c r="B3" i="45" s="1"/>
  <c r="P3" i="44" a="1"/>
  <c r="P3" i="44" s="1"/>
  <c r="O3" i="44" a="1"/>
  <c r="O3" i="44" s="1"/>
  <c r="N3" i="44" a="1"/>
  <c r="N3" i="44" s="1"/>
  <c r="M3" i="44" a="1"/>
  <c r="M3" i="44" s="1"/>
  <c r="L3" i="44" a="1"/>
  <c r="L3" i="44" s="1"/>
  <c r="K3" i="44" a="1"/>
  <c r="K3" i="44" s="1"/>
  <c r="J3" i="44" a="1"/>
  <c r="J3" i="44" s="1"/>
  <c r="I3" i="44" a="1"/>
  <c r="I3" i="44" s="1"/>
  <c r="H3" i="44" a="1"/>
  <c r="H3" i="44" s="1"/>
  <c r="G3" i="44" a="1"/>
  <c r="G3" i="44" s="1"/>
  <c r="F3" i="44" a="1"/>
  <c r="F3" i="44" s="1"/>
  <c r="E3" i="44" a="1"/>
  <c r="E3" i="44" s="1"/>
  <c r="D3" i="44" a="1"/>
  <c r="D3" i="44" s="1"/>
  <c r="C3" i="44" a="1"/>
  <c r="C3" i="44" s="1"/>
  <c r="B3" i="44" a="1"/>
  <c r="B3" i="44" s="1"/>
  <c r="P3" i="43" a="1"/>
  <c r="P3" i="43" s="1"/>
  <c r="O3" i="43" a="1"/>
  <c r="O3" i="43" s="1"/>
  <c r="N3" i="43" a="1"/>
  <c r="N3" i="43" s="1"/>
  <c r="M3" i="43" a="1"/>
  <c r="M3" i="43" s="1"/>
  <c r="L3" i="43" a="1"/>
  <c r="L3" i="43" s="1"/>
  <c r="K3" i="43" a="1"/>
  <c r="K3" i="43" s="1"/>
  <c r="J3" i="43" a="1"/>
  <c r="J3" i="43" s="1"/>
  <c r="I3" i="43" a="1"/>
  <c r="I3" i="43" s="1"/>
  <c r="H3" i="43" a="1"/>
  <c r="H3" i="43" s="1"/>
  <c r="G3" i="43" a="1"/>
  <c r="G3" i="43" s="1"/>
  <c r="F3" i="43" a="1"/>
  <c r="F3" i="43" s="1"/>
  <c r="E3" i="43" a="1"/>
  <c r="E3" i="43" s="1"/>
  <c r="D3" i="43" a="1"/>
  <c r="D3" i="43" s="1"/>
  <c r="C3" i="43" a="1"/>
  <c r="C3" i="43" s="1"/>
  <c r="B3" i="43" a="1"/>
  <c r="B3" i="43" s="1"/>
  <c r="P3" i="42" a="1"/>
  <c r="P3" i="42" s="1"/>
  <c r="O3" i="42" a="1"/>
  <c r="O3" i="42" s="1"/>
  <c r="N3" i="42" a="1"/>
  <c r="N3" i="42" s="1"/>
  <c r="M3" i="42" a="1"/>
  <c r="M3" i="42" s="1"/>
  <c r="L3" i="42" a="1"/>
  <c r="L3" i="42" s="1"/>
  <c r="K3" i="42" a="1"/>
  <c r="K3" i="42" s="1"/>
  <c r="J3" i="42" a="1"/>
  <c r="J3" i="42" s="1"/>
  <c r="I3" i="42" a="1"/>
  <c r="I3" i="42" s="1"/>
  <c r="H3" i="42" a="1"/>
  <c r="H3" i="42" s="1"/>
  <c r="G3" i="42" a="1"/>
  <c r="G3" i="42" s="1"/>
  <c r="F3" i="42" a="1"/>
  <c r="F3" i="42" s="1"/>
  <c r="E3" i="42" a="1"/>
  <c r="E3" i="42" s="1"/>
  <c r="D3" i="42" a="1"/>
  <c r="D3" i="42" s="1"/>
  <c r="C3" i="42" a="1"/>
  <c r="C3" i="42" s="1"/>
  <c r="B3" i="42" a="1"/>
  <c r="B3" i="42" s="1"/>
  <c r="P3" i="41" a="1"/>
  <c r="P3" i="41" s="1"/>
  <c r="O3" i="41" a="1"/>
  <c r="O3" i="41" s="1"/>
  <c r="N3" i="41" a="1"/>
  <c r="N3" i="41" s="1"/>
  <c r="M3" i="41" a="1"/>
  <c r="M3" i="41" s="1"/>
  <c r="L3" i="41" a="1"/>
  <c r="L3" i="41" s="1"/>
  <c r="K3" i="41" a="1"/>
  <c r="K3" i="41" s="1"/>
  <c r="J3" i="41" a="1"/>
  <c r="J3" i="41" s="1"/>
  <c r="I3" i="41" a="1"/>
  <c r="I3" i="41" s="1"/>
  <c r="H3" i="41" a="1"/>
  <c r="H3" i="41" s="1"/>
  <c r="G3" i="41" a="1"/>
  <c r="G3" i="41" s="1"/>
  <c r="F3" i="41" a="1"/>
  <c r="F3" i="41" s="1"/>
  <c r="E3" i="41" a="1"/>
  <c r="E3" i="41" s="1"/>
  <c r="D3" i="41" a="1"/>
  <c r="D3" i="41" s="1"/>
  <c r="C3" i="41" a="1"/>
  <c r="C3" i="41" s="1"/>
  <c r="B3" i="41" a="1"/>
  <c r="B3" i="41" s="1"/>
  <c r="P3" i="40" a="1"/>
  <c r="P3" i="40" s="1"/>
  <c r="O3" i="40" a="1"/>
  <c r="O3" i="40" s="1"/>
  <c r="N3" i="40" a="1"/>
  <c r="N3" i="40" s="1"/>
  <c r="M3" i="40" a="1"/>
  <c r="M3" i="40" s="1"/>
  <c r="L3" i="40" a="1"/>
  <c r="L3" i="40" s="1"/>
  <c r="K3" i="40" a="1"/>
  <c r="K3" i="40" s="1"/>
  <c r="J3" i="40" a="1"/>
  <c r="J3" i="40" s="1"/>
  <c r="I3" i="40" a="1"/>
  <c r="I3" i="40" s="1"/>
  <c r="H3" i="40" a="1"/>
  <c r="H3" i="40" s="1"/>
  <c r="G3" i="40" a="1"/>
  <c r="G3" i="40" s="1"/>
  <c r="F3" i="40" a="1"/>
  <c r="F3" i="40" s="1"/>
  <c r="E3" i="40" a="1"/>
  <c r="E3" i="40" s="1"/>
  <c r="D3" i="40" a="1"/>
  <c r="D3" i="40" s="1"/>
  <c r="C3" i="40" a="1"/>
  <c r="C3" i="40" s="1"/>
  <c r="B3" i="40" a="1"/>
  <c r="B3" i="40" s="1"/>
  <c r="P3" i="39" a="1"/>
  <c r="P3" i="39" s="1"/>
  <c r="O3" i="39" a="1"/>
  <c r="O3" i="39" s="1"/>
  <c r="N3" i="39" a="1"/>
  <c r="N3" i="39" s="1"/>
  <c r="M3" i="39" a="1"/>
  <c r="M3" i="39" s="1"/>
  <c r="L3" i="39" a="1"/>
  <c r="L3" i="39" s="1"/>
  <c r="K3" i="39" a="1"/>
  <c r="K3" i="39" s="1"/>
  <c r="J3" i="39" a="1"/>
  <c r="J3" i="39" s="1"/>
  <c r="I3" i="39" a="1"/>
  <c r="I3" i="39" s="1"/>
  <c r="H3" i="39" a="1"/>
  <c r="H3" i="39" s="1"/>
  <c r="G3" i="39" a="1"/>
  <c r="G3" i="39" s="1"/>
  <c r="F3" i="39" a="1"/>
  <c r="F3" i="39" s="1"/>
  <c r="E3" i="39" a="1"/>
  <c r="E3" i="39" s="1"/>
  <c r="D3" i="39" a="1"/>
  <c r="D3" i="39" s="1"/>
  <c r="C3" i="39" a="1"/>
  <c r="C3" i="39" s="1"/>
  <c r="B3" i="39" a="1"/>
  <c r="B3" i="39" s="1"/>
  <c r="P3" i="38" a="1"/>
  <c r="P3" i="38" s="1"/>
  <c r="O3" i="38" a="1"/>
  <c r="O3" i="38" s="1"/>
  <c r="N3" i="38" a="1"/>
  <c r="N3" i="38" s="1"/>
  <c r="M3" i="38" a="1"/>
  <c r="M3" i="38" s="1"/>
  <c r="L3" i="38" a="1"/>
  <c r="L3" i="38" s="1"/>
  <c r="K3" i="38" a="1"/>
  <c r="K3" i="38" s="1"/>
  <c r="J3" i="38" a="1"/>
  <c r="J3" i="38" s="1"/>
  <c r="I3" i="38" a="1"/>
  <c r="I3" i="38" s="1"/>
  <c r="H3" i="38" a="1"/>
  <c r="H3" i="38" s="1"/>
  <c r="G3" i="38" a="1"/>
  <c r="G3" i="38" s="1"/>
  <c r="F3" i="38" a="1"/>
  <c r="F3" i="38" s="1"/>
  <c r="E3" i="38" a="1"/>
  <c r="E3" i="38" s="1"/>
  <c r="D3" i="38" a="1"/>
  <c r="D3" i="38" s="1"/>
  <c r="C3" i="38" a="1"/>
  <c r="C3" i="38" s="1"/>
  <c r="B3" i="38" a="1"/>
  <c r="B3" i="38" s="1"/>
  <c r="P3" i="6" a="1"/>
  <c r="P3" i="6" s="1"/>
  <c r="O3" i="6" a="1"/>
  <c r="O3" i="6" s="1"/>
  <c r="N3" i="6" a="1"/>
  <c r="N3" i="6" s="1"/>
  <c r="M3" i="6" a="1"/>
  <c r="M3" i="6" s="1"/>
  <c r="L3" i="6" a="1"/>
  <c r="L3" i="6" s="1"/>
  <c r="K3" i="6" a="1"/>
  <c r="K3" i="6" s="1"/>
  <c r="J3" i="6" a="1"/>
  <c r="J3" i="6" s="1"/>
  <c r="I3" i="6" a="1"/>
  <c r="I3" i="6" s="1"/>
  <c r="H3" i="6" a="1"/>
  <c r="H3" i="6" s="1"/>
  <c r="G3" i="6" a="1"/>
  <c r="G3" i="6" s="1"/>
  <c r="F3" i="6" a="1"/>
  <c r="F3" i="6" s="1"/>
  <c r="E3" i="6" a="1"/>
  <c r="E3" i="6" s="1"/>
  <c r="D3" i="6" a="1"/>
  <c r="D3" i="6" s="1"/>
  <c r="C3" i="6" a="1"/>
  <c r="C3" i="6" s="1"/>
  <c r="B3" i="6" a="1"/>
  <c r="B3" i="6" s="1"/>
  <c r="P5" i="44" l="1"/>
  <c r="P5" i="45"/>
  <c r="P5" i="52"/>
  <c r="P5" i="53"/>
  <c r="P5" i="60"/>
  <c r="P5" i="61"/>
  <c r="P5" i="6"/>
  <c r="O5" i="43"/>
  <c r="O5" i="44"/>
  <c r="O5" i="51"/>
  <c r="O5" i="52"/>
  <c r="O5" i="59"/>
  <c r="O5" i="60"/>
  <c r="O5" i="67"/>
  <c r="O5" i="6"/>
  <c r="N5" i="42"/>
  <c r="N5" i="43"/>
  <c r="N5" i="50"/>
  <c r="N5" i="51"/>
  <c r="N5" i="58"/>
  <c r="N5" i="59"/>
  <c r="N5" i="66"/>
  <c r="N5" i="67"/>
  <c r="M5" i="40"/>
  <c r="M5" i="41"/>
  <c r="M5" i="48"/>
  <c r="M5" i="49"/>
  <c r="M5" i="56"/>
  <c r="M5" i="57"/>
  <c r="M5" i="64"/>
  <c r="M5" i="65"/>
  <c r="L5" i="41"/>
  <c r="L5" i="42"/>
  <c r="L5" i="49"/>
  <c r="L5" i="50"/>
  <c r="L5" i="57"/>
  <c r="L5" i="58"/>
  <c r="L5" i="65"/>
  <c r="L5" i="66"/>
  <c r="K5" i="38"/>
  <c r="K5" i="39"/>
  <c r="K5" i="40"/>
  <c r="K5" i="41"/>
  <c r="K5" i="42"/>
  <c r="K5" i="43"/>
  <c r="K5" i="44"/>
  <c r="K5" i="45"/>
  <c r="K5" i="46"/>
  <c r="K5" i="47"/>
  <c r="K5" i="48"/>
  <c r="K5" i="49"/>
  <c r="K5" i="50"/>
  <c r="K5" i="51"/>
  <c r="K5" i="52"/>
  <c r="K5" i="53"/>
  <c r="K5" i="54"/>
  <c r="K5" i="55"/>
  <c r="K5" i="56"/>
  <c r="K5" i="57"/>
  <c r="K5" i="58"/>
  <c r="K5" i="59"/>
  <c r="K5" i="60"/>
  <c r="K5" i="61"/>
  <c r="K5" i="62"/>
  <c r="K5" i="63"/>
  <c r="K5" i="64"/>
  <c r="K5" i="65"/>
  <c r="K5" i="66"/>
  <c r="K5" i="67"/>
  <c r="K5" i="6"/>
  <c r="J5" i="38"/>
  <c r="J5" i="39"/>
  <c r="J5" i="41"/>
  <c r="J5" i="43"/>
  <c r="J5" i="44"/>
  <c r="J5" i="45"/>
  <c r="J5" i="50"/>
  <c r="J5" i="52"/>
  <c r="J5" i="55"/>
  <c r="J5" i="57"/>
  <c r="J5" i="59"/>
  <c r="J5" i="62"/>
  <c r="J5" i="64"/>
  <c r="J5" i="65"/>
  <c r="J5" i="66"/>
  <c r="J5" i="67"/>
  <c r="J5" i="6"/>
  <c r="I5" i="43"/>
  <c r="I5" i="50"/>
  <c r="I5" i="57"/>
  <c r="I5" i="67"/>
  <c r="AZ12" i="5"/>
  <c r="AZ26" i="5" s="1"/>
  <c r="AY12" i="5"/>
  <c r="AY26" i="5" s="1"/>
  <c r="AX12" i="5"/>
  <c r="AX26" i="5" s="1"/>
  <c r="AW12" i="5"/>
  <c r="AW26" i="5" s="1"/>
  <c r="AV12" i="5"/>
  <c r="AV26" i="5" s="1"/>
  <c r="AF51" i="5"/>
  <c r="AE51" i="5"/>
  <c r="AD51" i="5"/>
  <c r="AC51" i="5"/>
  <c r="AB51" i="5"/>
  <c r="AA51" i="5"/>
  <c r="Z51" i="5"/>
  <c r="Y51" i="5"/>
  <c r="X51" i="5"/>
  <c r="W51" i="5"/>
  <c r="V51" i="5"/>
  <c r="U51" i="5"/>
  <c r="T51" i="5"/>
  <c r="S51" i="5"/>
  <c r="R51" i="5"/>
  <c r="Q51" i="5"/>
  <c r="P51" i="5"/>
  <c r="O51" i="5"/>
  <c r="N51" i="5"/>
  <c r="M51" i="5"/>
  <c r="L51" i="5"/>
  <c r="K51" i="5"/>
  <c r="J51" i="5"/>
  <c r="I51" i="5"/>
  <c r="H51" i="5"/>
  <c r="G51" i="5"/>
  <c r="F51" i="5"/>
  <c r="E51" i="5"/>
  <c r="D51" i="5"/>
  <c r="C51" i="5"/>
  <c r="B51" i="5"/>
  <c r="AG49" i="5"/>
  <c r="AG47" i="5"/>
  <c r="AG45" i="5"/>
  <c r="AG43" i="5"/>
  <c r="AG41" i="5"/>
  <c r="M37" i="59" a="1"/>
  <c r="L37" i="65" a="1"/>
  <c r="M37" i="55" a="1"/>
  <c r="N37" i="67" a="1"/>
  <c r="P37" i="46" a="1"/>
  <c r="P37" i="45" a="1"/>
  <c r="L37" i="43" a="1"/>
  <c r="P37" i="60" a="1"/>
  <c r="M37" i="40" a="1"/>
  <c r="O37" i="48" a="1"/>
  <c r="L37" i="64" a="1"/>
  <c r="M37" i="62" a="1"/>
  <c r="L37" i="48" a="1"/>
  <c r="M37" i="65" a="1"/>
  <c r="P37" i="65" a="1"/>
  <c r="M37" i="66" a="1"/>
  <c r="O37" i="60" a="1"/>
  <c r="O37" i="64" a="1"/>
  <c r="L37" i="49" a="1"/>
  <c r="L37" i="56" a="1"/>
  <c r="P37" i="49" a="1"/>
  <c r="L37" i="47" a="1"/>
  <c r="M37" i="44" a="1"/>
  <c r="P37" i="64" a="1"/>
  <c r="P37" i="58" a="1"/>
  <c r="O37" i="54" a="1"/>
  <c r="O37" i="67" a="1"/>
  <c r="M37" i="41" a="1"/>
  <c r="P37" i="67" a="1"/>
  <c r="O37" i="58" a="1"/>
  <c r="P37" i="48" a="1"/>
  <c r="P37" i="59" a="1"/>
  <c r="L37" i="51" a="1"/>
  <c r="O37" i="6" a="1"/>
  <c r="M37" i="51" a="1"/>
  <c r="M37" i="6" a="1"/>
  <c r="O37" i="66" a="1"/>
  <c r="O37" i="47" a="1"/>
  <c r="N37" i="51" a="1"/>
  <c r="P37" i="47" a="1"/>
  <c r="M37" i="60" a="1"/>
  <c r="M37" i="50" a="1"/>
  <c r="M37" i="61" a="1"/>
  <c r="M37" i="43" a="1"/>
  <c r="N37" i="46" a="1"/>
  <c r="L37" i="58" a="1"/>
  <c r="N37" i="55" a="1"/>
  <c r="O37" i="45" a="1"/>
  <c r="N37" i="44" a="1"/>
  <c r="O37" i="55" a="1"/>
  <c r="L37" i="46" a="1"/>
  <c r="M37" i="53" a="1"/>
  <c r="P37" i="63" a="1"/>
  <c r="N37" i="56" a="1"/>
  <c r="M37" i="56" a="1"/>
  <c r="N37" i="57" a="1"/>
  <c r="O37" i="44" a="1"/>
  <c r="P37" i="62" a="1"/>
  <c r="L37" i="67" a="1"/>
  <c r="N37" i="65" a="1"/>
  <c r="L37" i="41" a="1"/>
  <c r="N37" i="62" a="1"/>
  <c r="P37" i="42" a="1"/>
  <c r="O37" i="56" a="1"/>
  <c r="P37" i="44" a="1"/>
  <c r="L37" i="53" a="1"/>
  <c r="P37" i="57" a="1"/>
  <c r="N37" i="47" a="1"/>
  <c r="O37" i="57" a="1"/>
  <c r="L37" i="62" a="1"/>
  <c r="O37" i="63" a="1"/>
  <c r="N37" i="50" a="1"/>
  <c r="M37" i="45" a="1"/>
  <c r="N37" i="54" a="1"/>
  <c r="L37" i="63" a="1"/>
  <c r="N37" i="59" a="1"/>
  <c r="N37" i="64" a="1"/>
  <c r="L37" i="44" a="1"/>
  <c r="P37" i="6" a="1"/>
  <c r="L37" i="50" a="1"/>
  <c r="N37" i="43" a="1"/>
  <c r="M37" i="46" a="1"/>
  <c r="N37" i="53" a="1"/>
  <c r="O37" i="62" a="1"/>
  <c r="M37" i="54" a="1"/>
  <c r="L37" i="57" a="1"/>
  <c r="N37" i="49" a="1"/>
  <c r="O37" i="61" a="1"/>
  <c r="N37" i="42" a="1"/>
  <c r="O37" i="46" a="1"/>
  <c r="P37" i="66" a="1"/>
  <c r="M37" i="67" a="1"/>
  <c r="O37" i="65" a="1"/>
  <c r="M37" i="64" a="1"/>
  <c r="M37" i="49" a="1"/>
  <c r="M37" i="57" a="1"/>
  <c r="L37" i="60" a="1"/>
  <c r="L37" i="54" a="1"/>
  <c r="O37" i="59" a="1"/>
  <c r="P37" i="54" a="1"/>
  <c r="L37" i="61" a="1"/>
  <c r="L37" i="59" a="1"/>
  <c r="O37" i="52" a="1"/>
  <c r="N37" i="48" a="1"/>
  <c r="M37" i="42" a="1"/>
  <c r="N37" i="58" a="1"/>
  <c r="O37" i="53" a="1"/>
  <c r="P37" i="52" a="1"/>
  <c r="P37" i="51" a="1"/>
  <c r="L37" i="6" a="1"/>
  <c r="L37" i="66" a="1"/>
  <c r="P37" i="50" a="1"/>
  <c r="N37" i="60" a="1"/>
  <c r="P37" i="53" a="1"/>
  <c r="O37" i="50" a="1"/>
  <c r="M37" i="52" a="1"/>
  <c r="L37" i="52" a="1"/>
  <c r="P37" i="43" a="1"/>
  <c r="M37" i="58" a="1"/>
  <c r="N37" i="63" a="1"/>
  <c r="N37" i="52" a="1"/>
  <c r="M37" i="48" a="1"/>
  <c r="M37" i="63" a="1"/>
  <c r="L37" i="45" a="1"/>
  <c r="P37" i="61" a="1"/>
  <c r="L37" i="55" a="1"/>
  <c r="N37" i="66" a="1"/>
  <c r="O37" i="42" a="1"/>
  <c r="L37" i="42" a="1"/>
  <c r="O37" i="51" a="1"/>
  <c r="N37" i="45" a="1"/>
  <c r="N37" i="6" a="1"/>
  <c r="O37" i="49" a="1"/>
  <c r="N37" i="61" a="1"/>
  <c r="O37" i="43" a="1"/>
  <c r="M37" i="47" a="1"/>
  <c r="P37" i="56" a="1"/>
  <c r="P37" i="55" a="1"/>
  <c r="V18" i="45" l="1"/>
  <c r="V17" i="44"/>
  <c r="V16" i="43"/>
  <c r="AA16" i="43" s="1"/>
  <c r="N5" i="48"/>
  <c r="V16" i="48"/>
  <c r="AA16" i="48" s="1"/>
  <c r="P5" i="54"/>
  <c r="V18" i="54"/>
  <c r="AA18" i="54" s="1"/>
  <c r="P5" i="46"/>
  <c r="V18" i="46"/>
  <c r="AA18" i="46" s="1"/>
  <c r="P5" i="38"/>
  <c r="V18" i="38"/>
  <c r="AA18" i="38" s="1"/>
  <c r="V14" i="66"/>
  <c r="AA14" i="66" s="1"/>
  <c r="V15" i="65"/>
  <c r="O5" i="63"/>
  <c r="V17" i="63"/>
  <c r="AA17" i="63" s="1"/>
  <c r="N5" i="63"/>
  <c r="V16" i="63"/>
  <c r="N5" i="55"/>
  <c r="V16" i="55"/>
  <c r="N5" i="47"/>
  <c r="V16" i="47"/>
  <c r="N5" i="39"/>
  <c r="V16" i="39"/>
  <c r="AA16" i="39" s="1"/>
  <c r="O5" i="62"/>
  <c r="V17" i="62"/>
  <c r="AA17" i="62" s="1"/>
  <c r="O5" i="54"/>
  <c r="V17" i="54"/>
  <c r="AA17" i="54" s="1"/>
  <c r="O5" i="46"/>
  <c r="V17" i="46"/>
  <c r="AA17" i="46" s="1"/>
  <c r="O5" i="38"/>
  <c r="V17" i="38"/>
  <c r="AA17" i="38" s="1"/>
  <c r="V14" i="65"/>
  <c r="V15" i="64"/>
  <c r="V18" i="44"/>
  <c r="AA18" i="44" s="1"/>
  <c r="V17" i="43"/>
  <c r="AA17" i="43" s="1"/>
  <c r="V16" i="42"/>
  <c r="AA16" i="42" s="1"/>
  <c r="O5" i="47"/>
  <c r="V17" i="47"/>
  <c r="AA17" i="47" s="1"/>
  <c r="L5" i="64"/>
  <c r="V14" i="64"/>
  <c r="L5" i="56"/>
  <c r="V14" i="56"/>
  <c r="AA14" i="56" s="1"/>
  <c r="L5" i="48"/>
  <c r="V14" i="48"/>
  <c r="AA14" i="48" s="1"/>
  <c r="L5" i="40"/>
  <c r="V14" i="40"/>
  <c r="AA14" i="40" s="1"/>
  <c r="M5" i="63"/>
  <c r="V15" i="63"/>
  <c r="M5" i="55"/>
  <c r="V15" i="55"/>
  <c r="M5" i="47"/>
  <c r="V15" i="47"/>
  <c r="AA15" i="47" s="1"/>
  <c r="M5" i="39"/>
  <c r="V15" i="39"/>
  <c r="AA15" i="39" s="1"/>
  <c r="N5" i="62"/>
  <c r="V16" i="62"/>
  <c r="AA16" i="62" s="1"/>
  <c r="N5" i="54"/>
  <c r="V16" i="54"/>
  <c r="AA16" i="54" s="1"/>
  <c r="N5" i="46"/>
  <c r="V16" i="46"/>
  <c r="AA16" i="46" s="1"/>
  <c r="N5" i="38"/>
  <c r="V16" i="38"/>
  <c r="AA16" i="38" s="1"/>
  <c r="O5" i="61"/>
  <c r="V17" i="61"/>
  <c r="O5" i="53"/>
  <c r="V17" i="53"/>
  <c r="O5" i="45"/>
  <c r="V17" i="45"/>
  <c r="AA17" i="45" s="1"/>
  <c r="V14" i="58"/>
  <c r="V15" i="57"/>
  <c r="AA15" i="57" s="1"/>
  <c r="V17" i="6"/>
  <c r="V16" i="67"/>
  <c r="O5" i="55"/>
  <c r="V17" i="55"/>
  <c r="L5" i="63"/>
  <c r="V14" i="63"/>
  <c r="L5" i="55"/>
  <c r="V14" i="55"/>
  <c r="L5" i="47"/>
  <c r="V14" i="47"/>
  <c r="L5" i="39"/>
  <c r="V14" i="39"/>
  <c r="M5" i="62"/>
  <c r="V15" i="62"/>
  <c r="M5" i="54"/>
  <c r="V15" i="54"/>
  <c r="M5" i="46"/>
  <c r="V15" i="46"/>
  <c r="M5" i="38"/>
  <c r="V15" i="38"/>
  <c r="N5" i="61"/>
  <c r="V16" i="61"/>
  <c r="N5" i="53"/>
  <c r="V16" i="53"/>
  <c r="N5" i="45"/>
  <c r="V16" i="45"/>
  <c r="P5" i="67"/>
  <c r="V18" i="67"/>
  <c r="P5" i="59"/>
  <c r="V18" i="59"/>
  <c r="P5" i="51"/>
  <c r="V18" i="51"/>
  <c r="P5" i="43"/>
  <c r="V18" i="43"/>
  <c r="V14" i="57"/>
  <c r="V15" i="56"/>
  <c r="V18" i="6"/>
  <c r="AA18" i="6" s="1"/>
  <c r="V17" i="67"/>
  <c r="AA17" i="67" s="1"/>
  <c r="V16" i="66"/>
  <c r="AA16" i="66" s="1"/>
  <c r="N5" i="40"/>
  <c r="V16" i="40"/>
  <c r="L5" i="62"/>
  <c r="V14" i="62"/>
  <c r="L5" i="54"/>
  <c r="V14" i="54"/>
  <c r="AA14" i="54" s="1"/>
  <c r="L5" i="46"/>
  <c r="V14" i="46"/>
  <c r="AA14" i="46" s="1"/>
  <c r="L5" i="38"/>
  <c r="V14" i="38"/>
  <c r="AA14" i="38" s="1"/>
  <c r="M5" i="61"/>
  <c r="V15" i="61"/>
  <c r="M5" i="53"/>
  <c r="V15" i="53"/>
  <c r="AA15" i="53" s="1"/>
  <c r="M5" i="45"/>
  <c r="V15" i="45"/>
  <c r="AA15" i="45" s="1"/>
  <c r="N5" i="6"/>
  <c r="V16" i="6"/>
  <c r="N5" i="60"/>
  <c r="V16" i="60"/>
  <c r="N5" i="52"/>
  <c r="V16" i="52"/>
  <c r="AA16" i="52" s="1"/>
  <c r="N5" i="44"/>
  <c r="V16" i="44"/>
  <c r="P5" i="66"/>
  <c r="V18" i="66"/>
  <c r="P5" i="58"/>
  <c r="V18" i="58"/>
  <c r="P5" i="50"/>
  <c r="V18" i="50"/>
  <c r="AA18" i="50" s="1"/>
  <c r="P5" i="42"/>
  <c r="V18" i="42"/>
  <c r="AA18" i="42" s="1"/>
  <c r="V14" i="50"/>
  <c r="AA14" i="50" s="1"/>
  <c r="V15" i="49"/>
  <c r="V18" i="61"/>
  <c r="AA18" i="61" s="1"/>
  <c r="V17" i="60"/>
  <c r="V16" i="59"/>
  <c r="N5" i="56"/>
  <c r="V16" i="56"/>
  <c r="AA16" i="56" s="1"/>
  <c r="L5" i="61"/>
  <c r="V14" i="61"/>
  <c r="L5" i="53"/>
  <c r="V14" i="53"/>
  <c r="AA14" i="53" s="1"/>
  <c r="L5" i="45"/>
  <c r="V14" i="45"/>
  <c r="M5" i="6"/>
  <c r="V15" i="6"/>
  <c r="M5" i="60"/>
  <c r="V15" i="60"/>
  <c r="AA15" i="60" s="1"/>
  <c r="M5" i="52"/>
  <c r="V15" i="52"/>
  <c r="M5" i="44"/>
  <c r="V15" i="44"/>
  <c r="O5" i="66"/>
  <c r="V17" i="66"/>
  <c r="O5" i="58"/>
  <c r="V17" i="58"/>
  <c r="O5" i="50"/>
  <c r="V17" i="50"/>
  <c r="O5" i="42"/>
  <c r="V17" i="42"/>
  <c r="P5" i="65"/>
  <c r="V18" i="65"/>
  <c r="P5" i="57"/>
  <c r="V18" i="57"/>
  <c r="P5" i="49"/>
  <c r="V18" i="49"/>
  <c r="P5" i="41"/>
  <c r="V18" i="41"/>
  <c r="V14" i="49"/>
  <c r="V15" i="48"/>
  <c r="V18" i="60"/>
  <c r="AA18" i="60" s="1"/>
  <c r="V17" i="59"/>
  <c r="V16" i="58"/>
  <c r="AA16" i="58" s="1"/>
  <c r="O5" i="39"/>
  <c r="V17" i="39"/>
  <c r="AA17" i="39" s="1"/>
  <c r="L5" i="6"/>
  <c r="V14" i="6"/>
  <c r="AA14" i="6" s="1"/>
  <c r="L5" i="60"/>
  <c r="V14" i="60"/>
  <c r="AA14" i="60" s="1"/>
  <c r="L5" i="52"/>
  <c r="V14" i="52"/>
  <c r="AA14" i="52" s="1"/>
  <c r="L5" i="44"/>
  <c r="V14" i="44"/>
  <c r="M5" i="67"/>
  <c r="V15" i="67"/>
  <c r="AA15" i="67" s="1"/>
  <c r="M5" i="59"/>
  <c r="V15" i="59"/>
  <c r="M5" i="51"/>
  <c r="V15" i="51"/>
  <c r="M5" i="43"/>
  <c r="V15" i="43"/>
  <c r="O5" i="65"/>
  <c r="V17" i="65"/>
  <c r="AA17" i="65" s="1"/>
  <c r="O5" i="57"/>
  <c r="V17" i="57"/>
  <c r="O5" i="49"/>
  <c r="V17" i="49"/>
  <c r="AA17" i="49" s="1"/>
  <c r="O5" i="41"/>
  <c r="V17" i="41"/>
  <c r="P5" i="64"/>
  <c r="V18" i="64"/>
  <c r="AA18" i="64" s="1"/>
  <c r="P5" i="56"/>
  <c r="V18" i="56"/>
  <c r="AA18" i="56" s="1"/>
  <c r="P5" i="48"/>
  <c r="V18" i="48"/>
  <c r="AA18" i="48" s="1"/>
  <c r="P5" i="40"/>
  <c r="V18" i="40"/>
  <c r="V14" i="42"/>
  <c r="V15" i="41"/>
  <c r="AA15" i="41" s="1"/>
  <c r="V18" i="53"/>
  <c r="V17" i="52"/>
  <c r="V16" i="51"/>
  <c r="N5" i="64"/>
  <c r="V16" i="64"/>
  <c r="AA16" i="64" s="1"/>
  <c r="P5" i="62"/>
  <c r="V18" i="62"/>
  <c r="AA18" i="62" s="1"/>
  <c r="L5" i="67"/>
  <c r="V14" i="67"/>
  <c r="L5" i="59"/>
  <c r="V14" i="59"/>
  <c r="L5" i="51"/>
  <c r="V14" i="51"/>
  <c r="L5" i="43"/>
  <c r="V14" i="43"/>
  <c r="M5" i="66"/>
  <c r="V15" i="66"/>
  <c r="M5" i="58"/>
  <c r="V15" i="58"/>
  <c r="M5" i="50"/>
  <c r="V15" i="50"/>
  <c r="M5" i="42"/>
  <c r="V15" i="42"/>
  <c r="N5" i="65"/>
  <c r="V16" i="65"/>
  <c r="N5" i="57"/>
  <c r="V16" i="57"/>
  <c r="N5" i="49"/>
  <c r="V16" i="49"/>
  <c r="N5" i="41"/>
  <c r="V16" i="41"/>
  <c r="O5" i="64"/>
  <c r="V17" i="64"/>
  <c r="AA17" i="64" s="1"/>
  <c r="O5" i="56"/>
  <c r="V17" i="56"/>
  <c r="O5" i="48"/>
  <c r="V17" i="48"/>
  <c r="O5" i="40"/>
  <c r="V17" i="40"/>
  <c r="AA17" i="40" s="1"/>
  <c r="P5" i="63"/>
  <c r="V18" i="63"/>
  <c r="AA18" i="63" s="1"/>
  <c r="P5" i="55"/>
  <c r="V18" i="55"/>
  <c r="P5" i="47"/>
  <c r="V18" i="47"/>
  <c r="P5" i="39"/>
  <c r="V18" i="39"/>
  <c r="V14" i="41"/>
  <c r="V15" i="40"/>
  <c r="V18" i="52"/>
  <c r="V17" i="51"/>
  <c r="V16" i="50"/>
  <c r="P37" i="60"/>
  <c r="N37" i="56"/>
  <c r="O37" i="67"/>
  <c r="N37" i="65"/>
  <c r="M37" i="63"/>
  <c r="P37" i="61"/>
  <c r="L37" i="61"/>
  <c r="O37" i="59"/>
  <c r="N37" i="57"/>
  <c r="M37" i="55"/>
  <c r="P37" i="53"/>
  <c r="L37" i="53"/>
  <c r="O37" i="51"/>
  <c r="N37" i="49"/>
  <c r="M37" i="47"/>
  <c r="P37" i="45"/>
  <c r="L37" i="45"/>
  <c r="O37" i="43"/>
  <c r="P37" i="6"/>
  <c r="N37" i="64"/>
  <c r="N37" i="48"/>
  <c r="O37" i="6"/>
  <c r="N37" i="66"/>
  <c r="M37" i="64"/>
  <c r="P37" i="62"/>
  <c r="L37" i="62"/>
  <c r="O37" i="60"/>
  <c r="N37" i="58"/>
  <c r="M37" i="56"/>
  <c r="P37" i="54"/>
  <c r="L37" i="54"/>
  <c r="O37" i="52"/>
  <c r="N37" i="50"/>
  <c r="M37" i="48"/>
  <c r="P37" i="46"/>
  <c r="L37" i="46"/>
  <c r="O37" i="44"/>
  <c r="N37" i="42"/>
  <c r="M37" i="40"/>
  <c r="M37" i="62"/>
  <c r="O37" i="58"/>
  <c r="M37" i="54"/>
  <c r="O37" i="50"/>
  <c r="M37" i="46"/>
  <c r="N37" i="67"/>
  <c r="M37" i="65"/>
  <c r="P37" i="63"/>
  <c r="L37" i="63"/>
  <c r="O37" i="61"/>
  <c r="N37" i="59"/>
  <c r="M37" i="57"/>
  <c r="P37" i="55"/>
  <c r="L37" i="55"/>
  <c r="O37" i="53"/>
  <c r="N37" i="51"/>
  <c r="M37" i="49"/>
  <c r="P37" i="47"/>
  <c r="L37" i="47"/>
  <c r="O37" i="45"/>
  <c r="N37" i="43"/>
  <c r="M37" i="41"/>
  <c r="L37" i="6"/>
  <c r="O37" i="66"/>
  <c r="P37" i="52"/>
  <c r="L37" i="44"/>
  <c r="N37" i="6"/>
  <c r="M37" i="66"/>
  <c r="P37" i="64"/>
  <c r="L37" i="64"/>
  <c r="O37" i="62"/>
  <c r="N37" i="60"/>
  <c r="M37" i="58"/>
  <c r="P37" i="56"/>
  <c r="L37" i="56"/>
  <c r="O37" i="54"/>
  <c r="N37" i="52"/>
  <c r="M37" i="50"/>
  <c r="P37" i="48"/>
  <c r="L37" i="48"/>
  <c r="O37" i="46"/>
  <c r="N37" i="44"/>
  <c r="M37" i="42"/>
  <c r="L37" i="52"/>
  <c r="M37" i="67"/>
  <c r="P37" i="65"/>
  <c r="L37" i="65"/>
  <c r="O37" i="63"/>
  <c r="N37" i="61"/>
  <c r="M37" i="59"/>
  <c r="P37" i="57"/>
  <c r="L37" i="57"/>
  <c r="O37" i="55"/>
  <c r="N37" i="53"/>
  <c r="M37" i="51"/>
  <c r="P37" i="49"/>
  <c r="L37" i="49"/>
  <c r="O37" i="47"/>
  <c r="N37" i="45"/>
  <c r="M37" i="43"/>
  <c r="L37" i="41"/>
  <c r="P37" i="44"/>
  <c r="O37" i="42"/>
  <c r="M37" i="6"/>
  <c r="P37" i="66"/>
  <c r="L37" i="66"/>
  <c r="O37" i="64"/>
  <c r="N37" i="62"/>
  <c r="M37" i="60"/>
  <c r="P37" i="58"/>
  <c r="L37" i="58"/>
  <c r="O37" i="56"/>
  <c r="N37" i="54"/>
  <c r="M37" i="52"/>
  <c r="P37" i="50"/>
  <c r="L37" i="50"/>
  <c r="O37" i="48"/>
  <c r="N37" i="46"/>
  <c r="M37" i="44"/>
  <c r="P37" i="42"/>
  <c r="L37" i="42"/>
  <c r="L37" i="60"/>
  <c r="P37" i="67"/>
  <c r="L37" i="67"/>
  <c r="O37" i="65"/>
  <c r="N37" i="63"/>
  <c r="M37" i="61"/>
  <c r="P37" i="59"/>
  <c r="L37" i="59"/>
  <c r="O37" i="57"/>
  <c r="N37" i="55"/>
  <c r="M37" i="53"/>
  <c r="P37" i="51"/>
  <c r="L37" i="51"/>
  <c r="O37" i="49"/>
  <c r="N37" i="47"/>
  <c r="M37" i="45"/>
  <c r="P37" i="43"/>
  <c r="L37" i="43"/>
  <c r="L37" i="39" a="1"/>
  <c r="P37" i="40" a="1"/>
  <c r="L37" i="38" a="1"/>
  <c r="M37" i="38" a="1"/>
  <c r="N37" i="38" a="1"/>
  <c r="P37" i="39" a="1"/>
  <c r="N37" i="39" a="1"/>
  <c r="O37" i="38" a="1"/>
  <c r="N37" i="41" a="1"/>
  <c r="N37" i="40" a="1"/>
  <c r="P37" i="41" a="1"/>
  <c r="O37" i="40" a="1"/>
  <c r="M37" i="39" a="1"/>
  <c r="O37" i="41" a="1"/>
  <c r="O37" i="39" a="1"/>
  <c r="P37" i="38" a="1"/>
  <c r="L37" i="40" a="1"/>
  <c r="Y16" i="48" l="1"/>
  <c r="Y14" i="48"/>
  <c r="Y18" i="6"/>
  <c r="Y14" i="66"/>
  <c r="Y17" i="63"/>
  <c r="Y16" i="46"/>
  <c r="Y17" i="67"/>
  <c r="Y16" i="42"/>
  <c r="Y14" i="46"/>
  <c r="Y16" i="66"/>
  <c r="Y17" i="47"/>
  <c r="Y15" i="45"/>
  <c r="Y16" i="43"/>
  <c r="Y17" i="43"/>
  <c r="Y18" i="42"/>
  <c r="Y18" i="60"/>
  <c r="Y16" i="56"/>
  <c r="Y17" i="45"/>
  <c r="Y15" i="47"/>
  <c r="Y16" i="52"/>
  <c r="Y18" i="56"/>
  <c r="Y15" i="67"/>
  <c r="Y17" i="49"/>
  <c r="Y14" i="6"/>
  <c r="Y16" i="62"/>
  <c r="Y14" i="53"/>
  <c r="Y16" i="64"/>
  <c r="Y14" i="60"/>
  <c r="Y14" i="54"/>
  <c r="Y15" i="53"/>
  <c r="Y14" i="50"/>
  <c r="O37" i="41"/>
  <c r="N37" i="41"/>
  <c r="P37" i="41"/>
  <c r="O37" i="40"/>
  <c r="P37" i="40"/>
  <c r="L37" i="40"/>
  <c r="N37" i="40"/>
  <c r="P37" i="39"/>
  <c r="N37" i="39"/>
  <c r="M37" i="39"/>
  <c r="O37" i="39"/>
  <c r="L37" i="39"/>
  <c r="O37" i="38"/>
  <c r="N37" i="38"/>
  <c r="L37" i="38"/>
  <c r="P37" i="38"/>
  <c r="M37" i="38"/>
  <c r="AA18" i="40"/>
  <c r="Y16" i="60"/>
  <c r="AA16" i="60"/>
  <c r="Y15" i="64"/>
  <c r="AA15" i="64"/>
  <c r="Y16" i="63"/>
  <c r="AA16" i="63"/>
  <c r="Y18" i="48"/>
  <c r="Y18" i="54"/>
  <c r="Y18" i="62"/>
  <c r="Y18" i="47"/>
  <c r="AA18" i="47"/>
  <c r="Y17" i="48"/>
  <c r="AA17" i="48"/>
  <c r="Y16" i="49"/>
  <c r="AA16" i="49"/>
  <c r="Y15" i="50"/>
  <c r="AA15" i="50"/>
  <c r="Y14" i="51"/>
  <c r="AA14" i="51"/>
  <c r="Y18" i="49"/>
  <c r="AA18" i="49"/>
  <c r="Y17" i="50"/>
  <c r="AA17" i="50"/>
  <c r="Y15" i="52"/>
  <c r="AA15" i="52"/>
  <c r="Y18" i="43"/>
  <c r="AA18" i="43"/>
  <c r="Y16" i="45"/>
  <c r="AA16" i="45"/>
  <c r="Y15" i="46"/>
  <c r="AA15" i="46"/>
  <c r="Y14" i="47"/>
  <c r="AA14" i="47"/>
  <c r="Y16" i="67"/>
  <c r="AA16" i="67"/>
  <c r="Y17" i="61"/>
  <c r="AA17" i="61"/>
  <c r="Y15" i="63"/>
  <c r="AA15" i="63"/>
  <c r="Y14" i="64"/>
  <c r="AA14" i="64"/>
  <c r="Y14" i="65"/>
  <c r="AA14" i="65"/>
  <c r="AA18" i="39"/>
  <c r="Y14" i="43"/>
  <c r="AA14" i="43"/>
  <c r="Y17" i="42"/>
  <c r="AA17" i="42"/>
  <c r="Y15" i="56"/>
  <c r="AA15" i="56"/>
  <c r="Y17" i="55"/>
  <c r="AA17" i="55"/>
  <c r="Y15" i="55"/>
  <c r="AA15" i="55"/>
  <c r="AA17" i="41"/>
  <c r="Y18" i="58"/>
  <c r="AA18" i="58"/>
  <c r="Y15" i="51"/>
  <c r="AA15" i="51"/>
  <c r="Y15" i="49"/>
  <c r="AA15" i="49"/>
  <c r="Y18" i="66"/>
  <c r="AA18" i="66"/>
  <c r="Y16" i="6"/>
  <c r="AA16" i="6"/>
  <c r="AA16" i="40"/>
  <c r="Y17" i="6"/>
  <c r="AA17" i="6"/>
  <c r="Y14" i="42"/>
  <c r="AA14" i="42"/>
  <c r="AA18" i="41"/>
  <c r="Y15" i="43"/>
  <c r="AA15" i="43"/>
  <c r="Y17" i="60"/>
  <c r="AA17" i="60"/>
  <c r="Y14" i="57"/>
  <c r="AA14" i="57"/>
  <c r="Y16" i="50"/>
  <c r="AA16" i="50"/>
  <c r="Y17" i="51"/>
  <c r="AA17" i="51"/>
  <c r="Y17" i="56"/>
  <c r="AA17" i="56"/>
  <c r="Y14" i="59"/>
  <c r="AA14" i="59"/>
  <c r="Y18" i="57"/>
  <c r="AA18" i="57"/>
  <c r="Y17" i="58"/>
  <c r="AA17" i="58"/>
  <c r="Y18" i="51"/>
  <c r="AA18" i="51"/>
  <c r="Y15" i="54"/>
  <c r="AA15" i="54"/>
  <c r="Y14" i="55"/>
  <c r="AA14" i="55"/>
  <c r="Y16" i="59"/>
  <c r="AA16" i="59"/>
  <c r="AA14" i="39"/>
  <c r="Y15" i="61"/>
  <c r="AA15" i="61"/>
  <c r="Y18" i="55"/>
  <c r="AA18" i="55"/>
  <c r="Y16" i="57"/>
  <c r="AA16" i="57"/>
  <c r="Y15" i="58"/>
  <c r="AA15" i="58"/>
  <c r="Y16" i="51"/>
  <c r="AA16" i="51"/>
  <c r="Y17" i="59"/>
  <c r="AA17" i="59"/>
  <c r="Y14" i="61"/>
  <c r="AA14" i="61"/>
  <c r="Y16" i="53"/>
  <c r="AA16" i="53"/>
  <c r="Y18" i="50"/>
  <c r="Y15" i="57"/>
  <c r="Y18" i="64"/>
  <c r="Y18" i="52"/>
  <c r="AA18" i="52"/>
  <c r="Y17" i="52"/>
  <c r="AA17" i="52"/>
  <c r="Y17" i="57"/>
  <c r="AA17" i="57"/>
  <c r="Y15" i="59"/>
  <c r="AA15" i="59"/>
  <c r="Y16" i="44"/>
  <c r="AA16" i="44"/>
  <c r="Y14" i="58"/>
  <c r="AA14" i="58"/>
  <c r="Y16" i="47"/>
  <c r="AA16" i="47"/>
  <c r="Y15" i="65"/>
  <c r="AA15" i="65"/>
  <c r="AA16" i="41"/>
  <c r="Y14" i="45"/>
  <c r="AA14" i="45"/>
  <c r="AA15" i="38"/>
  <c r="Y18" i="44"/>
  <c r="Y14" i="44"/>
  <c r="AA14" i="44"/>
  <c r="Y14" i="62"/>
  <c r="AA14" i="62"/>
  <c r="Y18" i="45"/>
  <c r="AA18" i="45"/>
  <c r="Y14" i="52"/>
  <c r="Y16" i="58"/>
  <c r="Y17" i="65"/>
  <c r="AA15" i="40"/>
  <c r="Y16" i="65"/>
  <c r="AA16" i="65"/>
  <c r="Y15" i="66"/>
  <c r="AA15" i="66"/>
  <c r="Y14" i="67"/>
  <c r="AA14" i="67"/>
  <c r="Y18" i="53"/>
  <c r="AA18" i="53"/>
  <c r="Y15" i="48"/>
  <c r="AA15" i="48"/>
  <c r="Y18" i="65"/>
  <c r="AA18" i="65"/>
  <c r="Y17" i="66"/>
  <c r="AA17" i="66"/>
  <c r="Y15" i="6"/>
  <c r="AA15" i="6"/>
  <c r="Y18" i="59"/>
  <c r="AA18" i="59"/>
  <c r="Y16" i="61"/>
  <c r="AA16" i="61"/>
  <c r="Y15" i="62"/>
  <c r="AA15" i="62"/>
  <c r="Y14" i="63"/>
  <c r="AA14" i="63"/>
  <c r="Y15" i="42"/>
  <c r="AA15" i="42"/>
  <c r="Y15" i="44"/>
  <c r="AA15" i="44"/>
  <c r="Y18" i="67"/>
  <c r="AA18" i="67"/>
  <c r="Y17" i="53"/>
  <c r="AA17" i="53"/>
  <c r="Y17" i="44"/>
  <c r="AA17" i="44"/>
  <c r="AA14" i="41"/>
  <c r="Y14" i="49"/>
  <c r="AA14" i="49"/>
  <c r="Y16" i="55"/>
  <c r="AA16" i="55"/>
  <c r="Y18" i="63"/>
  <c r="Y15" i="60"/>
  <c r="Y17" i="46"/>
  <c r="Y18" i="61"/>
  <c r="Y17" i="64"/>
  <c r="Y14" i="56"/>
  <c r="Y17" i="54"/>
  <c r="Y18" i="46"/>
  <c r="Y17" i="62"/>
  <c r="Y16" i="54"/>
  <c r="BE65" i="89"/>
  <c r="BO68" i="89"/>
  <c r="BG68" i="89"/>
  <c r="BO67" i="89"/>
  <c r="BG67" i="89"/>
  <c r="BO66" i="89"/>
  <c r="BG66" i="89"/>
  <c r="BO65" i="89"/>
  <c r="BG65" i="89"/>
  <c r="N24" i="2" l="1"/>
  <c r="N25" i="2"/>
  <c r="N26" i="2"/>
  <c r="N11" i="2" l="1"/>
  <c r="N10" i="2"/>
  <c r="N9" i="2"/>
  <c r="V13" i="47" l="1"/>
  <c r="V11" i="6"/>
  <c r="V13" i="6"/>
  <c r="V12" i="6"/>
  <c r="V11" i="67"/>
  <c r="V12" i="67"/>
  <c r="V13" i="67"/>
  <c r="V11" i="66"/>
  <c r="V12" i="66"/>
  <c r="V13" i="66"/>
  <c r="V11" i="65"/>
  <c r="V12" i="65"/>
  <c r="V13" i="65"/>
  <c r="V11" i="64"/>
  <c r="V12" i="64"/>
  <c r="V13" i="64"/>
  <c r="V11" i="63"/>
  <c r="V12" i="63"/>
  <c r="V13" i="63"/>
  <c r="V11" i="62"/>
  <c r="V12" i="62"/>
  <c r="V13" i="62"/>
  <c r="V13" i="61"/>
  <c r="V11" i="61"/>
  <c r="V12" i="61"/>
  <c r="V13" i="60"/>
  <c r="V11" i="60"/>
  <c r="V12" i="60"/>
  <c r="V11" i="59"/>
  <c r="V12" i="59"/>
  <c r="V13" i="59"/>
  <c r="V11" i="58"/>
  <c r="V12" i="58"/>
  <c r="V13" i="58"/>
  <c r="V11" i="57"/>
  <c r="V12" i="57"/>
  <c r="V13" i="57"/>
  <c r="V11" i="56"/>
  <c r="V12" i="56"/>
  <c r="V13" i="56"/>
  <c r="V11" i="55"/>
  <c r="V12" i="55"/>
  <c r="V13" i="55"/>
  <c r="V11" i="54"/>
  <c r="V12" i="54"/>
  <c r="V13" i="54"/>
  <c r="V11" i="53"/>
  <c r="V12" i="53"/>
  <c r="V13" i="53"/>
  <c r="V13" i="52"/>
  <c r="V11" i="52"/>
  <c r="V12" i="52"/>
  <c r="V12" i="51"/>
  <c r="V11" i="51"/>
  <c r="V13" i="51"/>
  <c r="V11" i="50"/>
  <c r="V12" i="50"/>
  <c r="V13" i="50"/>
  <c r="V11" i="49"/>
  <c r="V12" i="49"/>
  <c r="V13" i="49"/>
  <c r="V13" i="48"/>
  <c r="V12" i="48"/>
  <c r="V11" i="48"/>
  <c r="V12" i="47"/>
  <c r="V11" i="47"/>
  <c r="V11" i="46"/>
  <c r="V12" i="46"/>
  <c r="V13" i="46"/>
  <c r="V11" i="45"/>
  <c r="V12" i="45"/>
  <c r="V13" i="45"/>
  <c r="V11" i="44"/>
  <c r="V12" i="44"/>
  <c r="V13" i="44"/>
  <c r="V12" i="43"/>
  <c r="V11" i="43"/>
  <c r="V13" i="43"/>
  <c r="V11" i="42"/>
  <c r="V12" i="42"/>
  <c r="V13" i="42"/>
  <c r="V13" i="41"/>
  <c r="V11" i="41"/>
  <c r="V12" i="41"/>
  <c r="V13" i="40"/>
  <c r="V11" i="40"/>
  <c r="V12" i="40"/>
  <c r="V12" i="39"/>
  <c r="V13" i="39"/>
  <c r="V11" i="39"/>
  <c r="V13" i="38"/>
  <c r="V11" i="38"/>
  <c r="V12" i="38"/>
  <c r="AA12" i="49" l="1"/>
  <c r="AA12" i="39"/>
  <c r="AA13" i="60"/>
  <c r="AA11" i="6"/>
  <c r="AA11" i="53"/>
  <c r="AA13" i="47"/>
  <c r="AA12" i="6"/>
  <c r="AA13" i="6"/>
  <c r="AA13" i="67"/>
  <c r="AA12" i="67"/>
  <c r="AA11" i="67"/>
  <c r="AA13" i="66"/>
  <c r="AA12" i="66"/>
  <c r="AA11" i="66"/>
  <c r="AA13" i="65"/>
  <c r="AA11" i="65"/>
  <c r="AA12" i="65"/>
  <c r="AA13" i="64"/>
  <c r="AA12" i="64"/>
  <c r="AA11" i="64"/>
  <c r="AA13" i="63"/>
  <c r="AA12" i="63"/>
  <c r="AA11" i="63"/>
  <c r="AA13" i="62"/>
  <c r="AA12" i="62"/>
  <c r="AA11" i="62"/>
  <c r="AA13" i="61"/>
  <c r="AA12" i="61"/>
  <c r="AA11" i="61"/>
  <c r="AA12" i="60"/>
  <c r="AA11" i="60"/>
  <c r="AA12" i="59"/>
  <c r="AA13" i="59"/>
  <c r="AA11" i="59"/>
  <c r="AA12" i="58"/>
  <c r="AA11" i="58"/>
  <c r="AA13" i="58"/>
  <c r="AA13" i="57"/>
  <c r="AA12" i="57"/>
  <c r="AA11" i="57"/>
  <c r="AA12" i="56"/>
  <c r="AA11" i="56"/>
  <c r="AA13" i="56"/>
  <c r="AA12" i="55"/>
  <c r="AA11" i="55"/>
  <c r="AA13" i="55"/>
  <c r="AA12" i="54"/>
  <c r="AA13" i="54"/>
  <c r="AA11" i="54"/>
  <c r="AA12" i="53"/>
  <c r="AA13" i="53"/>
  <c r="AA13" i="52"/>
  <c r="AA11" i="52"/>
  <c r="AA12" i="52"/>
  <c r="AA12" i="51"/>
  <c r="AA13" i="51"/>
  <c r="AA11" i="51"/>
  <c r="AA12" i="50"/>
  <c r="AA13" i="50"/>
  <c r="AA11" i="50"/>
  <c r="AA13" i="49"/>
  <c r="AA11" i="49"/>
  <c r="AA13" i="48"/>
  <c r="AA11" i="48"/>
  <c r="AA12" i="48"/>
  <c r="AA12" i="47"/>
  <c r="AA11" i="47"/>
  <c r="AA13" i="46"/>
  <c r="AA12" i="46"/>
  <c r="AA11" i="46"/>
  <c r="AA12" i="45"/>
  <c r="AA13" i="45"/>
  <c r="AA11" i="45"/>
  <c r="AA13" i="44"/>
  <c r="AA12" i="44"/>
  <c r="AA11" i="44"/>
  <c r="AA12" i="43"/>
  <c r="AA13" i="43"/>
  <c r="AA11" i="43"/>
  <c r="AA12" i="42"/>
  <c r="AA11" i="42"/>
  <c r="AA13" i="42"/>
  <c r="AA13" i="41"/>
  <c r="AA12" i="41"/>
  <c r="AA11" i="41"/>
  <c r="AA13" i="40"/>
  <c r="AA12" i="40"/>
  <c r="AA11" i="40"/>
  <c r="AA11" i="39"/>
  <c r="AA13" i="39"/>
  <c r="AA13" i="38"/>
  <c r="AA12" i="38"/>
  <c r="AA11" i="38"/>
  <c r="B104" i="84" l="1"/>
  <c r="B86" i="84"/>
  <c r="B69" i="84"/>
  <c r="B53" i="84"/>
  <c r="B3" i="84"/>
  <c r="AG15" i="5" l="1"/>
  <c r="B9" i="5" l="1"/>
  <c r="Y2" i="2" s="1"/>
  <c r="AD2" i="2" l="1"/>
  <c r="AE2" i="2"/>
  <c r="AB2" i="2"/>
  <c r="AC2" i="2"/>
  <c r="AA2" i="2"/>
  <c r="C9" i="5"/>
  <c r="Y3" i="2" s="1"/>
  <c r="A1" i="6"/>
  <c r="AA3" i="2" l="1"/>
  <c r="AC3" i="2"/>
  <c r="AD3" i="2"/>
  <c r="AE3" i="2"/>
  <c r="AB3" i="2"/>
  <c r="N36" i="6"/>
  <c r="N33" i="6" s="1" a="1"/>
  <c r="N33" i="6" s="1"/>
  <c r="X16" i="6" s="1"/>
  <c r="O36" i="6"/>
  <c r="O33" i="6" s="1" a="1"/>
  <c r="O33" i="6" s="1"/>
  <c r="X17" i="6" s="1"/>
  <c r="P36" i="6"/>
  <c r="P33" i="6" s="1" a="1"/>
  <c r="P33" i="6" s="1"/>
  <c r="X18" i="6" s="1"/>
  <c r="L36" i="6"/>
  <c r="L33" i="6" s="1" a="1"/>
  <c r="L33" i="6" s="1"/>
  <c r="X14" i="6" s="1"/>
  <c r="M36" i="6"/>
  <c r="M33" i="6" s="1" a="1"/>
  <c r="M33" i="6" s="1"/>
  <c r="X15" i="6" s="1"/>
  <c r="D9" i="5"/>
  <c r="Y4" i="2" s="1"/>
  <c r="J36" i="6"/>
  <c r="K36" i="6"/>
  <c r="I36" i="6"/>
  <c r="AA4" i="2" l="1"/>
  <c r="AB4" i="2"/>
  <c r="AC4" i="2"/>
  <c r="AD4" i="2"/>
  <c r="AE4" i="2"/>
  <c r="E9" i="5"/>
  <c r="Y5" i="2" s="1"/>
  <c r="I26" i="4"/>
  <c r="I18" i="4"/>
  <c r="I20" i="4"/>
  <c r="I24" i="4"/>
  <c r="AC5" i="2" l="1"/>
  <c r="AD5" i="2"/>
  <c r="AA5" i="2"/>
  <c r="AE5" i="2"/>
  <c r="AB5" i="2"/>
  <c r="N5" i="4"/>
  <c r="U5" i="4"/>
  <c r="M5" i="4"/>
  <c r="AB5" i="4"/>
  <c r="AI5" i="4"/>
  <c r="R3" i="4"/>
  <c r="AM3" i="4"/>
  <c r="K3" i="4"/>
  <c r="Y3" i="4"/>
  <c r="O3" i="4"/>
  <c r="AF3" i="4"/>
  <c r="F9" i="5"/>
  <c r="Y6" i="2" s="1"/>
  <c r="J22" i="4"/>
  <c r="J20" i="4"/>
  <c r="M24" i="4"/>
  <c r="K20" i="4"/>
  <c r="AC24" i="4"/>
  <c r="U24" i="4"/>
  <c r="AK24" i="4"/>
  <c r="AJ24" i="4"/>
  <c r="L24" i="4"/>
  <c r="T24" i="4"/>
  <c r="AD24" i="4"/>
  <c r="AL24" i="4"/>
  <c r="N24" i="4"/>
  <c r="AM24" i="4"/>
  <c r="AB24" i="4"/>
  <c r="V24" i="4"/>
  <c r="K22" i="4"/>
  <c r="J18" i="4"/>
  <c r="S24" i="4"/>
  <c r="AH24" i="4"/>
  <c r="Z24" i="4"/>
  <c r="R24" i="4"/>
  <c r="J24" i="4"/>
  <c r="I22" i="4"/>
  <c r="AG24" i="4"/>
  <c r="Y24" i="4"/>
  <c r="Q24" i="4"/>
  <c r="K24" i="4"/>
  <c r="AF24" i="4"/>
  <c r="X24" i="4"/>
  <c r="P24" i="4"/>
  <c r="AI24" i="4"/>
  <c r="AE24" i="4"/>
  <c r="W24" i="4"/>
  <c r="O24" i="4"/>
  <c r="AA24" i="4"/>
  <c r="AA6" i="2" l="1"/>
  <c r="AB6" i="2"/>
  <c r="AC6" i="2"/>
  <c r="AD6" i="2"/>
  <c r="AE6" i="2"/>
  <c r="G9" i="5"/>
  <c r="Y7" i="2" s="1"/>
  <c r="X22" i="4"/>
  <c r="N26" i="4"/>
  <c r="AB26" i="4"/>
  <c r="M26" i="4"/>
  <c r="AC26" i="4"/>
  <c r="L18" i="4"/>
  <c r="AA22" i="4"/>
  <c r="AG26" i="4"/>
  <c r="W22" i="4"/>
  <c r="K18" i="4"/>
  <c r="AL22" i="4"/>
  <c r="M22" i="4"/>
  <c r="V22" i="4"/>
  <c r="U22" i="4"/>
  <c r="L26" i="4"/>
  <c r="AH22" i="4"/>
  <c r="AJ26" i="4"/>
  <c r="Y26" i="4"/>
  <c r="Y22" i="4"/>
  <c r="N18" i="4"/>
  <c r="AK26" i="4"/>
  <c r="AF26" i="4"/>
  <c r="AI22" i="4"/>
  <c r="Z26" i="4"/>
  <c r="AD26" i="4"/>
  <c r="AC22" i="4"/>
  <c r="AH26" i="4"/>
  <c r="AI26" i="4"/>
  <c r="AF22" i="4"/>
  <c r="U26" i="4"/>
  <c r="AK22" i="4"/>
  <c r="AD22" i="4"/>
  <c r="X26" i="4"/>
  <c r="AG22" i="4"/>
  <c r="O26" i="4"/>
  <c r="V26" i="4"/>
  <c r="AM22" i="4"/>
  <c r="Z22" i="4"/>
  <c r="R22" i="4"/>
  <c r="S22" i="4"/>
  <c r="W26" i="4"/>
  <c r="M18" i="4"/>
  <c r="L22" i="4"/>
  <c r="S26" i="4"/>
  <c r="AE26" i="4"/>
  <c r="R26" i="4"/>
  <c r="T26" i="4"/>
  <c r="N22" i="4"/>
  <c r="O22" i="4"/>
  <c r="AA26" i="4"/>
  <c r="AM26" i="4"/>
  <c r="AJ22" i="4"/>
  <c r="O18" i="4"/>
  <c r="AL26" i="4"/>
  <c r="AB22" i="4"/>
  <c r="Q26" i="4"/>
  <c r="T22" i="4"/>
  <c r="Q22" i="4"/>
  <c r="P22" i="4"/>
  <c r="J26" i="4"/>
  <c r="K26" i="4"/>
  <c r="P26" i="4"/>
  <c r="AE22" i="4"/>
  <c r="AC7" i="2" l="1"/>
  <c r="AD7" i="2"/>
  <c r="AE7" i="2"/>
  <c r="AA7" i="2"/>
  <c r="AB7" i="2"/>
  <c r="H9" i="5"/>
  <c r="Y8" i="2" s="1"/>
  <c r="N34" i="2"/>
  <c r="N33" i="2"/>
  <c r="N32" i="2"/>
  <c r="N23" i="2"/>
  <c r="N22" i="2"/>
  <c r="N21" i="2"/>
  <c r="N20" i="2"/>
  <c r="N19" i="2"/>
  <c r="N18" i="2"/>
  <c r="N17" i="2"/>
  <c r="N8" i="2"/>
  <c r="N7" i="2"/>
  <c r="N6" i="2"/>
  <c r="N5" i="2"/>
  <c r="N4" i="2"/>
  <c r="N3" i="2"/>
  <c r="N2" i="2"/>
  <c r="AB8" i="2" l="1"/>
  <c r="AC8" i="2"/>
  <c r="AA8" i="2"/>
  <c r="AD8" i="2"/>
  <c r="AE8" i="2"/>
  <c r="I9" i="5"/>
  <c r="Y9" i="2" s="1"/>
  <c r="W22" i="6"/>
  <c r="AJ10" i="5"/>
  <c r="AN14" i="5" s="1"/>
  <c r="AK10" i="5"/>
  <c r="AJ15" i="5" s="1"/>
  <c r="AL10" i="5"/>
  <c r="AM10" i="5"/>
  <c r="AN10" i="5"/>
  <c r="K9" i="4" s="1"/>
  <c r="AO10" i="5"/>
  <c r="AP10" i="5"/>
  <c r="AN20" i="5" s="1"/>
  <c r="AQ10" i="5"/>
  <c r="AP21" i="5" s="1"/>
  <c r="AR10" i="5"/>
  <c r="AP22" i="5" s="1"/>
  <c r="AS10" i="5"/>
  <c r="AT10" i="5"/>
  <c r="AU10" i="5"/>
  <c r="A34" i="38"/>
  <c r="AF58" i="40"/>
  <c r="AF57" i="40"/>
  <c r="AF56" i="40"/>
  <c r="AF55" i="40"/>
  <c r="AF54" i="40"/>
  <c r="AF53" i="40"/>
  <c r="AF52" i="40"/>
  <c r="AF51" i="40"/>
  <c r="AF50" i="40"/>
  <c r="AF49" i="40"/>
  <c r="AF48" i="40"/>
  <c r="AF47" i="40"/>
  <c r="AF46" i="40"/>
  <c r="AF45" i="40"/>
  <c r="AF44" i="40"/>
  <c r="AF43" i="40"/>
  <c r="AF42" i="40"/>
  <c r="AF41" i="40"/>
  <c r="AF40" i="40"/>
  <c r="AF39" i="40"/>
  <c r="AF38" i="40"/>
  <c r="AF37" i="40"/>
  <c r="AF36" i="40"/>
  <c r="AF35" i="40"/>
  <c r="AF34" i="40"/>
  <c r="AF33" i="40"/>
  <c r="AF32" i="40"/>
  <c r="AF31" i="40"/>
  <c r="AF30" i="40"/>
  <c r="AF29" i="40"/>
  <c r="AF28" i="40"/>
  <c r="AF27" i="40"/>
  <c r="AF26" i="40"/>
  <c r="AF25" i="40"/>
  <c r="AF24" i="40"/>
  <c r="AF23" i="40"/>
  <c r="AF22" i="40"/>
  <c r="AF21" i="40"/>
  <c r="AF20" i="40"/>
  <c r="AF19" i="40"/>
  <c r="AF18" i="40"/>
  <c r="AF17" i="40"/>
  <c r="AF16" i="40"/>
  <c r="AF15" i="40"/>
  <c r="AF14" i="40"/>
  <c r="AF13" i="40"/>
  <c r="AF12" i="40"/>
  <c r="AF11" i="40"/>
  <c r="AF10" i="40"/>
  <c r="AF9" i="40"/>
  <c r="AF8" i="40"/>
  <c r="AF7" i="40"/>
  <c r="AF6" i="40"/>
  <c r="AF58" i="41"/>
  <c r="AF57" i="41"/>
  <c r="AF56" i="41"/>
  <c r="AF55" i="41"/>
  <c r="AF54" i="41"/>
  <c r="AF53" i="41"/>
  <c r="AF52" i="41"/>
  <c r="AF51" i="41"/>
  <c r="AF50" i="41"/>
  <c r="AF49" i="41"/>
  <c r="AF48" i="41"/>
  <c r="AF47" i="41"/>
  <c r="AF46" i="41"/>
  <c r="AF45" i="41"/>
  <c r="AF44" i="41"/>
  <c r="AF43" i="41"/>
  <c r="AF42" i="41"/>
  <c r="AF41" i="41"/>
  <c r="AF40" i="41"/>
  <c r="AF39" i="41"/>
  <c r="AF38" i="41"/>
  <c r="AF37" i="41"/>
  <c r="AF36" i="41"/>
  <c r="AF35" i="41"/>
  <c r="AF34" i="41"/>
  <c r="AF33" i="41"/>
  <c r="AF32" i="41"/>
  <c r="AF31" i="41"/>
  <c r="AF30" i="41"/>
  <c r="AF29" i="41"/>
  <c r="AF28" i="41"/>
  <c r="AF27" i="41"/>
  <c r="AF26" i="41"/>
  <c r="AF25" i="41"/>
  <c r="AF24" i="41"/>
  <c r="AF23" i="41"/>
  <c r="AF22" i="41"/>
  <c r="AF21" i="41"/>
  <c r="AF20" i="41"/>
  <c r="AF19" i="41"/>
  <c r="AF18" i="41"/>
  <c r="AF17" i="41"/>
  <c r="AF16" i="41"/>
  <c r="AF15" i="41"/>
  <c r="AF14" i="41"/>
  <c r="AF13" i="41"/>
  <c r="AF12" i="41"/>
  <c r="AF11" i="41"/>
  <c r="AF10" i="41"/>
  <c r="AF9" i="41"/>
  <c r="AF8" i="41"/>
  <c r="AF7" i="41"/>
  <c r="AF6" i="41"/>
  <c r="AF58" i="42"/>
  <c r="AF57" i="42"/>
  <c r="AF56" i="42"/>
  <c r="AF55" i="42"/>
  <c r="AF54" i="42"/>
  <c r="AF53" i="42"/>
  <c r="AF52" i="42"/>
  <c r="AF51" i="42"/>
  <c r="AF50" i="42"/>
  <c r="AF49" i="42"/>
  <c r="AF48" i="42"/>
  <c r="AF47" i="42"/>
  <c r="AF46" i="42"/>
  <c r="AF45" i="42"/>
  <c r="AF44" i="42"/>
  <c r="AF43" i="42"/>
  <c r="AF42" i="42"/>
  <c r="AF41" i="42"/>
  <c r="AF40" i="42"/>
  <c r="AF39" i="42"/>
  <c r="AF38" i="42"/>
  <c r="AF37" i="42"/>
  <c r="AF36" i="42"/>
  <c r="AF35" i="42"/>
  <c r="AF34" i="42"/>
  <c r="AF33" i="42"/>
  <c r="AF32" i="42"/>
  <c r="AF31" i="42"/>
  <c r="AF30" i="42"/>
  <c r="AF29" i="42"/>
  <c r="AF28" i="42"/>
  <c r="AF27" i="42"/>
  <c r="AF26" i="42"/>
  <c r="AF25" i="42"/>
  <c r="AF24" i="42"/>
  <c r="AF23" i="42"/>
  <c r="AF22" i="42"/>
  <c r="AF21" i="42"/>
  <c r="AF20" i="42"/>
  <c r="AF19" i="42"/>
  <c r="AF18" i="42"/>
  <c r="AF17" i="42"/>
  <c r="AF16" i="42"/>
  <c r="AF15" i="42"/>
  <c r="AF14" i="42"/>
  <c r="AF13" i="42"/>
  <c r="AF12" i="42"/>
  <c r="AF11" i="42"/>
  <c r="AF10" i="42"/>
  <c r="AF9" i="42"/>
  <c r="AF8" i="42"/>
  <c r="AF7" i="42"/>
  <c r="AF6" i="42"/>
  <c r="AF58" i="43"/>
  <c r="AF57" i="43"/>
  <c r="AF56" i="43"/>
  <c r="AF55" i="43"/>
  <c r="AF54" i="43"/>
  <c r="AF53" i="43"/>
  <c r="AF52" i="43"/>
  <c r="AF51" i="43"/>
  <c r="AF50" i="43"/>
  <c r="AF49" i="43"/>
  <c r="AF48" i="43"/>
  <c r="AF47" i="43"/>
  <c r="AF46" i="43"/>
  <c r="AF45" i="43"/>
  <c r="AF44" i="43"/>
  <c r="AF43" i="43"/>
  <c r="AF42" i="43"/>
  <c r="AF41" i="43"/>
  <c r="AF40" i="43"/>
  <c r="AF39" i="43"/>
  <c r="AF38" i="43"/>
  <c r="AF37" i="43"/>
  <c r="AF36" i="43"/>
  <c r="AF35" i="43"/>
  <c r="AF34" i="43"/>
  <c r="AF33" i="43"/>
  <c r="AF32" i="43"/>
  <c r="AF31" i="43"/>
  <c r="AF30" i="43"/>
  <c r="AF29" i="43"/>
  <c r="AF28" i="43"/>
  <c r="AF27" i="43"/>
  <c r="AF26" i="43"/>
  <c r="AF25" i="43"/>
  <c r="AF24" i="43"/>
  <c r="AF23" i="43"/>
  <c r="AF22" i="43"/>
  <c r="AF21" i="43"/>
  <c r="AF20" i="43"/>
  <c r="AF19" i="43"/>
  <c r="AF18" i="43"/>
  <c r="AF17" i="43"/>
  <c r="AF16" i="43"/>
  <c r="AF15" i="43"/>
  <c r="AF14" i="43"/>
  <c r="AF13" i="43"/>
  <c r="AF12" i="43"/>
  <c r="AF11" i="43"/>
  <c r="AF10" i="43"/>
  <c r="AF9" i="43"/>
  <c r="AF8" i="43"/>
  <c r="AF7" i="43"/>
  <c r="AF6" i="43"/>
  <c r="AF58" i="44"/>
  <c r="AF57" i="44"/>
  <c r="AF56" i="44"/>
  <c r="AF55" i="44"/>
  <c r="AF54" i="44"/>
  <c r="AF53" i="44"/>
  <c r="AF52" i="44"/>
  <c r="AF51" i="44"/>
  <c r="AF50" i="44"/>
  <c r="AF49" i="44"/>
  <c r="AF48" i="44"/>
  <c r="AF47" i="44"/>
  <c r="AF46" i="44"/>
  <c r="AF45" i="44"/>
  <c r="AF44" i="44"/>
  <c r="AF43" i="44"/>
  <c r="AF42" i="44"/>
  <c r="AF41" i="44"/>
  <c r="AF40" i="44"/>
  <c r="AF39" i="44"/>
  <c r="AF38" i="44"/>
  <c r="AF37" i="44"/>
  <c r="AF36" i="44"/>
  <c r="AF35" i="44"/>
  <c r="AF34" i="44"/>
  <c r="AF33" i="44"/>
  <c r="AF32" i="44"/>
  <c r="AF31" i="44"/>
  <c r="AF30" i="44"/>
  <c r="AF29" i="44"/>
  <c r="AF28" i="44"/>
  <c r="AF27" i="44"/>
  <c r="AF26" i="44"/>
  <c r="AF25" i="44"/>
  <c r="AF24" i="44"/>
  <c r="AF23" i="44"/>
  <c r="AF22" i="44"/>
  <c r="AF21" i="44"/>
  <c r="AF20" i="44"/>
  <c r="AF19" i="44"/>
  <c r="AF18" i="44"/>
  <c r="AF17" i="44"/>
  <c r="AF16" i="44"/>
  <c r="AF15" i="44"/>
  <c r="AF14" i="44"/>
  <c r="AF13" i="44"/>
  <c r="AF12" i="44"/>
  <c r="AF11" i="44"/>
  <c r="AF10" i="44"/>
  <c r="AF9" i="44"/>
  <c r="AF8" i="44"/>
  <c r="AF7" i="44"/>
  <c r="AF6" i="44"/>
  <c r="AF58" i="45"/>
  <c r="AF57" i="45"/>
  <c r="AF56" i="45"/>
  <c r="AF55" i="45"/>
  <c r="AF54" i="45"/>
  <c r="AF53" i="45"/>
  <c r="AF52" i="45"/>
  <c r="AF51" i="45"/>
  <c r="AF50" i="45"/>
  <c r="AF49" i="45"/>
  <c r="AF48" i="45"/>
  <c r="AF47" i="45"/>
  <c r="AF46" i="45"/>
  <c r="AF45" i="45"/>
  <c r="AF44" i="45"/>
  <c r="AF43" i="45"/>
  <c r="AF42" i="45"/>
  <c r="AF41" i="45"/>
  <c r="AF40" i="45"/>
  <c r="AF39" i="45"/>
  <c r="AF38" i="45"/>
  <c r="AF37" i="45"/>
  <c r="AF36" i="45"/>
  <c r="AF35" i="45"/>
  <c r="AF34" i="45"/>
  <c r="AF33" i="45"/>
  <c r="AF32" i="45"/>
  <c r="AF31" i="45"/>
  <c r="AF30" i="45"/>
  <c r="AF29" i="45"/>
  <c r="AF28" i="45"/>
  <c r="AF27" i="45"/>
  <c r="AF26" i="45"/>
  <c r="AF25" i="45"/>
  <c r="AF24" i="45"/>
  <c r="AF23" i="45"/>
  <c r="AF22" i="45"/>
  <c r="AF21" i="45"/>
  <c r="AF20" i="45"/>
  <c r="AF19" i="45"/>
  <c r="AF18" i="45"/>
  <c r="AF17" i="45"/>
  <c r="AF16" i="45"/>
  <c r="AF15" i="45"/>
  <c r="AF14" i="45"/>
  <c r="AF13" i="45"/>
  <c r="AF12" i="45"/>
  <c r="AF11" i="45"/>
  <c r="AF10" i="45"/>
  <c r="AF9" i="45"/>
  <c r="AF8" i="45"/>
  <c r="AF7" i="45"/>
  <c r="AF6" i="45"/>
  <c r="AF58" i="46"/>
  <c r="AF57" i="46"/>
  <c r="AF56" i="46"/>
  <c r="AF55" i="46"/>
  <c r="AF54" i="46"/>
  <c r="AF53" i="46"/>
  <c r="AF52" i="46"/>
  <c r="AF51" i="46"/>
  <c r="AF50" i="46"/>
  <c r="AF49" i="46"/>
  <c r="AF48" i="46"/>
  <c r="AF47" i="46"/>
  <c r="AF46" i="46"/>
  <c r="AF45" i="46"/>
  <c r="AF44" i="46"/>
  <c r="AF43" i="46"/>
  <c r="AF42" i="46"/>
  <c r="AF41" i="46"/>
  <c r="AF40" i="46"/>
  <c r="AF39" i="46"/>
  <c r="AF38" i="46"/>
  <c r="AF37" i="46"/>
  <c r="AF36" i="46"/>
  <c r="AF35" i="46"/>
  <c r="AF34" i="46"/>
  <c r="AF33" i="46"/>
  <c r="AF32" i="46"/>
  <c r="AF31" i="46"/>
  <c r="AF30" i="46"/>
  <c r="AF29" i="46"/>
  <c r="AF28" i="46"/>
  <c r="AF27" i="46"/>
  <c r="AF26" i="46"/>
  <c r="AF25" i="46"/>
  <c r="AF24" i="46"/>
  <c r="AF23" i="46"/>
  <c r="AF22" i="46"/>
  <c r="AF21" i="46"/>
  <c r="AF20" i="46"/>
  <c r="AF19" i="46"/>
  <c r="AF18" i="46"/>
  <c r="AF17" i="46"/>
  <c r="AF16" i="46"/>
  <c r="AF15" i="46"/>
  <c r="AF14" i="46"/>
  <c r="AF13" i="46"/>
  <c r="AF12" i="46"/>
  <c r="AF11" i="46"/>
  <c r="AF10" i="46"/>
  <c r="AF9" i="46"/>
  <c r="AF8" i="46"/>
  <c r="AF7" i="46"/>
  <c r="AF6" i="46"/>
  <c r="AF58" i="47"/>
  <c r="AF57" i="47"/>
  <c r="AF56" i="47"/>
  <c r="AF55" i="47"/>
  <c r="AF54" i="47"/>
  <c r="AF53" i="47"/>
  <c r="AF52" i="47"/>
  <c r="AF51" i="47"/>
  <c r="AF50" i="47"/>
  <c r="AF49" i="47"/>
  <c r="AF48" i="47"/>
  <c r="AF47" i="47"/>
  <c r="AF46" i="47"/>
  <c r="AF45" i="47"/>
  <c r="AF44" i="47"/>
  <c r="AF43" i="47"/>
  <c r="AF42" i="47"/>
  <c r="AF41" i="47"/>
  <c r="AF40" i="47"/>
  <c r="AF39" i="47"/>
  <c r="AF38" i="47"/>
  <c r="AF37" i="47"/>
  <c r="AF36" i="47"/>
  <c r="AF35" i="47"/>
  <c r="AF34" i="47"/>
  <c r="AF33" i="47"/>
  <c r="AF32" i="47"/>
  <c r="AF31" i="47"/>
  <c r="AF30" i="47"/>
  <c r="AF29" i="47"/>
  <c r="AF28" i="47"/>
  <c r="AF27" i="47"/>
  <c r="AF26" i="47"/>
  <c r="AF25" i="47"/>
  <c r="AF24" i="47"/>
  <c r="AF23" i="47"/>
  <c r="AF22" i="47"/>
  <c r="AF21" i="47"/>
  <c r="AF20" i="47"/>
  <c r="AF19" i="47"/>
  <c r="AF18" i="47"/>
  <c r="AF17" i="47"/>
  <c r="AF16" i="47"/>
  <c r="AF15" i="47"/>
  <c r="AF14" i="47"/>
  <c r="AF13" i="47"/>
  <c r="AF12" i="47"/>
  <c r="AF11" i="47"/>
  <c r="AF10" i="47"/>
  <c r="AF9" i="47"/>
  <c r="AF8" i="47"/>
  <c r="AF7" i="47"/>
  <c r="AF6" i="47"/>
  <c r="AF58" i="48"/>
  <c r="AF57" i="48"/>
  <c r="AF56" i="48"/>
  <c r="AF55" i="48"/>
  <c r="AF54" i="48"/>
  <c r="AF53" i="48"/>
  <c r="AF52" i="48"/>
  <c r="AF51" i="48"/>
  <c r="AF50" i="48"/>
  <c r="AF49" i="48"/>
  <c r="AF48" i="48"/>
  <c r="AF47" i="48"/>
  <c r="AF46" i="48"/>
  <c r="AF45" i="48"/>
  <c r="AF44" i="48"/>
  <c r="AF43" i="48"/>
  <c r="AF42" i="48"/>
  <c r="AF41" i="48"/>
  <c r="AF40" i="48"/>
  <c r="AF39" i="48"/>
  <c r="AF38" i="48"/>
  <c r="AF37" i="48"/>
  <c r="AF36" i="48"/>
  <c r="AF35" i="48"/>
  <c r="AF34" i="48"/>
  <c r="AF33" i="48"/>
  <c r="AF32" i="48"/>
  <c r="AF31" i="48"/>
  <c r="AF30" i="48"/>
  <c r="AF29" i="48"/>
  <c r="AF28" i="48"/>
  <c r="AF27" i="48"/>
  <c r="AF26" i="48"/>
  <c r="AF25" i="48"/>
  <c r="AF24" i="48"/>
  <c r="AF23" i="48"/>
  <c r="AF22" i="48"/>
  <c r="AF21" i="48"/>
  <c r="AF20" i="48"/>
  <c r="AF19" i="48"/>
  <c r="AF18" i="48"/>
  <c r="AF17" i="48"/>
  <c r="AF16" i="48"/>
  <c r="AF15" i="48"/>
  <c r="AF14" i="48"/>
  <c r="AF13" i="48"/>
  <c r="AF12" i="48"/>
  <c r="AF11" i="48"/>
  <c r="AF10" i="48"/>
  <c r="AF9" i="48"/>
  <c r="AF8" i="48"/>
  <c r="AF7" i="48"/>
  <c r="AF6" i="48"/>
  <c r="AF58" i="49"/>
  <c r="AF57" i="49"/>
  <c r="AF56" i="49"/>
  <c r="AF55" i="49"/>
  <c r="AF54" i="49"/>
  <c r="AF53" i="49"/>
  <c r="AF52" i="49"/>
  <c r="AF51" i="49"/>
  <c r="AF50" i="49"/>
  <c r="AF49" i="49"/>
  <c r="AF48" i="49"/>
  <c r="AF47" i="49"/>
  <c r="AF46" i="49"/>
  <c r="AF45" i="49"/>
  <c r="AF44" i="49"/>
  <c r="AF43" i="49"/>
  <c r="AF42" i="49"/>
  <c r="AF41" i="49"/>
  <c r="AF40" i="49"/>
  <c r="AF39" i="49"/>
  <c r="AF38" i="49"/>
  <c r="AF37" i="49"/>
  <c r="AF36" i="49"/>
  <c r="AF35" i="49"/>
  <c r="AF34" i="49"/>
  <c r="AF33" i="49"/>
  <c r="AF32" i="49"/>
  <c r="AF31" i="49"/>
  <c r="AF30" i="49"/>
  <c r="AF29" i="49"/>
  <c r="AF28" i="49"/>
  <c r="AF27" i="49"/>
  <c r="AF26" i="49"/>
  <c r="AF25" i="49"/>
  <c r="AF24" i="49"/>
  <c r="AF23" i="49"/>
  <c r="AF22" i="49"/>
  <c r="AF21" i="49"/>
  <c r="AF20" i="49"/>
  <c r="AF19" i="49"/>
  <c r="AF18" i="49"/>
  <c r="AF17" i="49"/>
  <c r="AF16" i="49"/>
  <c r="AF15" i="49"/>
  <c r="AF14" i="49"/>
  <c r="AF13" i="49"/>
  <c r="AF12" i="49"/>
  <c r="AF11" i="49"/>
  <c r="AF10" i="49"/>
  <c r="AF9" i="49"/>
  <c r="AF8" i="49"/>
  <c r="AF7" i="49"/>
  <c r="AF6" i="49"/>
  <c r="AF58" i="50"/>
  <c r="AF57" i="50"/>
  <c r="AF56" i="50"/>
  <c r="AF55" i="50"/>
  <c r="AF54" i="50"/>
  <c r="AF53" i="50"/>
  <c r="AF52" i="50"/>
  <c r="AF51" i="50"/>
  <c r="AF50" i="50"/>
  <c r="AF49" i="50"/>
  <c r="AF48" i="50"/>
  <c r="AF47" i="50"/>
  <c r="AF46" i="50"/>
  <c r="AF45" i="50"/>
  <c r="AF44" i="50"/>
  <c r="AF43" i="50"/>
  <c r="AF42" i="50"/>
  <c r="AF41" i="50"/>
  <c r="AF40" i="50"/>
  <c r="AF39" i="50"/>
  <c r="AF38" i="50"/>
  <c r="AF37" i="50"/>
  <c r="AF36" i="50"/>
  <c r="AF35" i="50"/>
  <c r="AF34" i="50"/>
  <c r="AF33" i="50"/>
  <c r="AF32" i="50"/>
  <c r="AF31" i="50"/>
  <c r="AF30" i="50"/>
  <c r="AF29" i="50"/>
  <c r="AF28" i="50"/>
  <c r="AF27" i="50"/>
  <c r="AF26" i="50"/>
  <c r="AF25" i="50"/>
  <c r="AF24" i="50"/>
  <c r="AF23" i="50"/>
  <c r="AF22" i="50"/>
  <c r="AF21" i="50"/>
  <c r="AF20" i="50"/>
  <c r="AF19" i="50"/>
  <c r="AF18" i="50"/>
  <c r="AF17" i="50"/>
  <c r="AF16" i="50"/>
  <c r="AF15" i="50"/>
  <c r="AF14" i="50"/>
  <c r="AF13" i="50"/>
  <c r="AF12" i="50"/>
  <c r="AF11" i="50"/>
  <c r="AF10" i="50"/>
  <c r="AF9" i="50"/>
  <c r="AF8" i="50"/>
  <c r="AF7" i="50"/>
  <c r="AF6" i="50"/>
  <c r="AF58" i="51"/>
  <c r="AF57" i="51"/>
  <c r="AF56" i="51"/>
  <c r="AF55" i="51"/>
  <c r="AF54" i="51"/>
  <c r="AF53" i="51"/>
  <c r="AF52" i="51"/>
  <c r="AF51" i="51"/>
  <c r="AF50" i="51"/>
  <c r="AF49" i="51"/>
  <c r="AF48" i="51"/>
  <c r="AF47" i="51"/>
  <c r="AF46" i="51"/>
  <c r="AF45" i="51"/>
  <c r="AF44" i="51"/>
  <c r="AF43" i="51"/>
  <c r="AF42" i="51"/>
  <c r="AF41" i="51"/>
  <c r="AF40" i="51"/>
  <c r="AF39" i="51"/>
  <c r="AF38" i="51"/>
  <c r="AF37" i="51"/>
  <c r="AF36" i="51"/>
  <c r="AF35" i="51"/>
  <c r="AF34" i="51"/>
  <c r="AF33" i="51"/>
  <c r="AF32" i="51"/>
  <c r="AF31" i="51"/>
  <c r="AF30" i="51"/>
  <c r="AF29" i="51"/>
  <c r="AF28" i="51"/>
  <c r="AF27" i="51"/>
  <c r="AF26" i="51"/>
  <c r="AF25" i="51"/>
  <c r="AF24" i="51"/>
  <c r="AF23" i="51"/>
  <c r="AF22" i="51"/>
  <c r="AF21" i="51"/>
  <c r="AF20" i="51"/>
  <c r="AF19" i="51"/>
  <c r="AF18" i="51"/>
  <c r="AF17" i="51"/>
  <c r="AF16" i="51"/>
  <c r="AF15" i="51"/>
  <c r="AF14" i="51"/>
  <c r="AF13" i="51"/>
  <c r="AF12" i="51"/>
  <c r="AF11" i="51"/>
  <c r="AF10" i="51"/>
  <c r="AF9" i="51"/>
  <c r="AF8" i="51"/>
  <c r="AF7" i="51"/>
  <c r="AF6" i="51"/>
  <c r="AF58" i="52"/>
  <c r="AF57" i="52"/>
  <c r="AF56" i="52"/>
  <c r="AF55" i="52"/>
  <c r="AF54" i="52"/>
  <c r="AF53" i="52"/>
  <c r="AF52" i="52"/>
  <c r="AF51" i="52"/>
  <c r="AF50" i="52"/>
  <c r="AF49" i="52"/>
  <c r="AF48" i="52"/>
  <c r="AF47" i="52"/>
  <c r="AF46" i="52"/>
  <c r="AF45" i="52"/>
  <c r="AF44" i="52"/>
  <c r="AF43" i="52"/>
  <c r="AF42" i="52"/>
  <c r="AF41" i="52"/>
  <c r="AF40" i="52"/>
  <c r="AF39" i="52"/>
  <c r="AF38" i="52"/>
  <c r="AF37" i="52"/>
  <c r="AF36" i="52"/>
  <c r="AF35" i="52"/>
  <c r="AF34" i="52"/>
  <c r="AF33" i="52"/>
  <c r="AF32" i="52"/>
  <c r="AF31" i="52"/>
  <c r="AF30" i="52"/>
  <c r="AF29" i="52"/>
  <c r="AF28" i="52"/>
  <c r="AF27" i="52"/>
  <c r="AF26" i="52"/>
  <c r="AF25" i="52"/>
  <c r="AF24" i="52"/>
  <c r="AF23" i="52"/>
  <c r="AF22" i="52"/>
  <c r="AF21" i="52"/>
  <c r="AF20" i="52"/>
  <c r="AF19" i="52"/>
  <c r="AF18" i="52"/>
  <c r="AF17" i="52"/>
  <c r="AF16" i="52"/>
  <c r="AF15" i="52"/>
  <c r="AF14" i="52"/>
  <c r="AF13" i="52"/>
  <c r="AF12" i="52"/>
  <c r="AF11" i="52"/>
  <c r="AF10" i="52"/>
  <c r="AF9" i="52"/>
  <c r="AF8" i="52"/>
  <c r="AF7" i="52"/>
  <c r="AF6" i="52"/>
  <c r="AF58" i="53"/>
  <c r="AF57" i="53"/>
  <c r="AF56" i="53"/>
  <c r="AF55" i="53"/>
  <c r="AF54" i="53"/>
  <c r="AF53" i="53"/>
  <c r="AF52" i="53"/>
  <c r="AF51" i="53"/>
  <c r="AF50" i="53"/>
  <c r="AF49" i="53"/>
  <c r="AF48" i="53"/>
  <c r="AF47" i="53"/>
  <c r="AF46" i="53"/>
  <c r="AF45" i="53"/>
  <c r="AF44" i="53"/>
  <c r="AF43" i="53"/>
  <c r="AF42" i="53"/>
  <c r="AF41" i="53"/>
  <c r="AF40" i="53"/>
  <c r="AF39" i="53"/>
  <c r="AF38" i="53"/>
  <c r="AF37" i="53"/>
  <c r="AF36" i="53"/>
  <c r="AF35" i="53"/>
  <c r="AF34" i="53"/>
  <c r="AF33" i="53"/>
  <c r="AF32" i="53"/>
  <c r="AF31" i="53"/>
  <c r="AF30" i="53"/>
  <c r="AF29" i="53"/>
  <c r="AF28" i="53"/>
  <c r="AF27" i="53"/>
  <c r="AF26" i="53"/>
  <c r="AF25" i="53"/>
  <c r="AF24" i="53"/>
  <c r="AF23" i="53"/>
  <c r="AF22" i="53"/>
  <c r="AF21" i="53"/>
  <c r="AF20" i="53"/>
  <c r="AF19" i="53"/>
  <c r="AF18" i="53"/>
  <c r="AF17" i="53"/>
  <c r="AF16" i="53"/>
  <c r="AF15" i="53"/>
  <c r="AF14" i="53"/>
  <c r="AF13" i="53"/>
  <c r="AF12" i="53"/>
  <c r="AF11" i="53"/>
  <c r="AF10" i="53"/>
  <c r="AF9" i="53"/>
  <c r="AF8" i="53"/>
  <c r="AF7" i="53"/>
  <c r="AF6" i="53"/>
  <c r="AF58" i="54"/>
  <c r="AF57" i="54"/>
  <c r="AF56" i="54"/>
  <c r="AF55" i="54"/>
  <c r="AF54" i="54"/>
  <c r="AF53" i="54"/>
  <c r="AF52" i="54"/>
  <c r="AF51" i="54"/>
  <c r="AF50" i="54"/>
  <c r="AF49" i="54"/>
  <c r="AF48" i="54"/>
  <c r="AF47" i="54"/>
  <c r="AF46" i="54"/>
  <c r="AF45" i="54"/>
  <c r="AF44" i="54"/>
  <c r="AF43" i="54"/>
  <c r="AF42" i="54"/>
  <c r="AF41" i="54"/>
  <c r="AF40" i="54"/>
  <c r="AF39" i="54"/>
  <c r="AF38" i="54"/>
  <c r="AF37" i="54"/>
  <c r="AF36" i="54"/>
  <c r="AF35" i="54"/>
  <c r="AF34" i="54"/>
  <c r="AF33" i="54"/>
  <c r="AF32" i="54"/>
  <c r="AF31" i="54"/>
  <c r="AF30" i="54"/>
  <c r="AF29" i="54"/>
  <c r="AF28" i="54"/>
  <c r="AF27" i="54"/>
  <c r="AF26" i="54"/>
  <c r="AF25" i="54"/>
  <c r="AF24" i="54"/>
  <c r="AF23" i="54"/>
  <c r="AF22" i="54"/>
  <c r="AF21" i="54"/>
  <c r="AF20" i="54"/>
  <c r="AF19" i="54"/>
  <c r="AF18" i="54"/>
  <c r="AF17" i="54"/>
  <c r="AF16" i="54"/>
  <c r="AF15" i="54"/>
  <c r="AF14" i="54"/>
  <c r="AF13" i="54"/>
  <c r="AF12" i="54"/>
  <c r="AF11" i="54"/>
  <c r="AF10" i="54"/>
  <c r="AF9" i="54"/>
  <c r="AF8" i="54"/>
  <c r="AF7" i="54"/>
  <c r="AF6" i="54"/>
  <c r="AF58" i="55"/>
  <c r="AF57" i="55"/>
  <c r="AF56" i="55"/>
  <c r="AF55" i="55"/>
  <c r="AF54" i="55"/>
  <c r="AF53" i="55"/>
  <c r="AF52" i="55"/>
  <c r="AF51" i="55"/>
  <c r="AF50" i="55"/>
  <c r="AF49" i="55"/>
  <c r="AF48" i="55"/>
  <c r="AF47" i="55"/>
  <c r="AF46" i="55"/>
  <c r="AF45" i="55"/>
  <c r="AF44" i="55"/>
  <c r="AF43" i="55"/>
  <c r="AF42" i="55"/>
  <c r="AF41" i="55"/>
  <c r="AF40" i="55"/>
  <c r="AF39" i="55"/>
  <c r="AF38" i="55"/>
  <c r="AF37" i="55"/>
  <c r="AF36" i="55"/>
  <c r="AF35" i="55"/>
  <c r="AF34" i="55"/>
  <c r="AF33" i="55"/>
  <c r="AF32" i="55"/>
  <c r="AF31" i="55"/>
  <c r="AF30" i="55"/>
  <c r="AF29" i="55"/>
  <c r="AF28" i="55"/>
  <c r="AF27" i="55"/>
  <c r="AF26" i="55"/>
  <c r="AF25" i="55"/>
  <c r="AF24" i="55"/>
  <c r="AF23" i="55"/>
  <c r="AF22" i="55"/>
  <c r="AF21" i="55"/>
  <c r="AF20" i="55"/>
  <c r="AF19" i="55"/>
  <c r="AF18" i="55"/>
  <c r="AF17" i="55"/>
  <c r="AF16" i="55"/>
  <c r="AF15" i="55"/>
  <c r="AF14" i="55"/>
  <c r="AF13" i="55"/>
  <c r="AF12" i="55"/>
  <c r="AF11" i="55"/>
  <c r="AF10" i="55"/>
  <c r="AF9" i="55"/>
  <c r="AF8" i="55"/>
  <c r="AF7" i="55"/>
  <c r="AF6" i="55"/>
  <c r="AF58" i="56"/>
  <c r="AF57" i="56"/>
  <c r="AF56" i="56"/>
  <c r="AF55" i="56"/>
  <c r="AF54" i="56"/>
  <c r="AF53" i="56"/>
  <c r="AF52" i="56"/>
  <c r="AF51" i="56"/>
  <c r="AF50" i="56"/>
  <c r="AF49" i="56"/>
  <c r="AF48" i="56"/>
  <c r="AF47" i="56"/>
  <c r="AF46" i="56"/>
  <c r="AF45" i="56"/>
  <c r="AF44" i="56"/>
  <c r="AF43" i="56"/>
  <c r="AF42" i="56"/>
  <c r="AF41" i="56"/>
  <c r="AF40" i="56"/>
  <c r="AF39" i="56"/>
  <c r="AF38" i="56"/>
  <c r="AF37" i="56"/>
  <c r="AF36" i="56"/>
  <c r="AF35" i="56"/>
  <c r="AF34" i="56"/>
  <c r="AF33" i="56"/>
  <c r="AF32" i="56"/>
  <c r="AF31" i="56"/>
  <c r="AF30" i="56"/>
  <c r="AF29" i="56"/>
  <c r="AF28" i="56"/>
  <c r="AF27" i="56"/>
  <c r="AF26" i="56"/>
  <c r="AF25" i="56"/>
  <c r="AF24" i="56"/>
  <c r="AF23" i="56"/>
  <c r="AF22" i="56"/>
  <c r="AF21" i="56"/>
  <c r="AF20" i="56"/>
  <c r="AF19" i="56"/>
  <c r="AF18" i="56"/>
  <c r="AF17" i="56"/>
  <c r="AF16" i="56"/>
  <c r="AF15" i="56"/>
  <c r="AF14" i="56"/>
  <c r="AF13" i="56"/>
  <c r="AF12" i="56"/>
  <c r="AF11" i="56"/>
  <c r="AF10" i="56"/>
  <c r="AF9" i="56"/>
  <c r="AF8" i="56"/>
  <c r="AF7" i="56"/>
  <c r="AF6" i="56"/>
  <c r="AF58" i="57"/>
  <c r="AF57" i="57"/>
  <c r="AF56" i="57"/>
  <c r="AF55" i="57"/>
  <c r="AF54" i="57"/>
  <c r="AF53" i="57"/>
  <c r="AF52" i="57"/>
  <c r="AF51" i="57"/>
  <c r="AF50" i="57"/>
  <c r="AF49" i="57"/>
  <c r="AF48" i="57"/>
  <c r="AF47" i="57"/>
  <c r="AF46" i="57"/>
  <c r="AF45" i="57"/>
  <c r="AF44" i="57"/>
  <c r="AF43" i="57"/>
  <c r="AF42" i="57"/>
  <c r="AF41" i="57"/>
  <c r="AF40" i="57"/>
  <c r="AF39" i="57"/>
  <c r="AF38" i="57"/>
  <c r="AF37" i="57"/>
  <c r="AF36" i="57"/>
  <c r="AF35" i="57"/>
  <c r="AF34" i="57"/>
  <c r="AF33" i="57"/>
  <c r="AF32" i="57"/>
  <c r="AF31" i="57"/>
  <c r="AF30" i="57"/>
  <c r="AF29" i="57"/>
  <c r="AF28" i="57"/>
  <c r="AF27" i="57"/>
  <c r="AF26" i="57"/>
  <c r="AF25" i="57"/>
  <c r="AF24" i="57"/>
  <c r="AF23" i="57"/>
  <c r="AF22" i="57"/>
  <c r="AF21" i="57"/>
  <c r="AF20" i="57"/>
  <c r="AF19" i="57"/>
  <c r="AF18" i="57"/>
  <c r="AF17" i="57"/>
  <c r="AF16" i="57"/>
  <c r="AF15" i="57"/>
  <c r="AF14" i="57"/>
  <c r="AF13" i="57"/>
  <c r="AF12" i="57"/>
  <c r="AF11" i="57"/>
  <c r="AF10" i="57"/>
  <c r="AF9" i="57"/>
  <c r="AF8" i="57"/>
  <c r="AF7" i="57"/>
  <c r="AF6" i="57"/>
  <c r="AF58" i="58"/>
  <c r="AF57" i="58"/>
  <c r="AF56" i="58"/>
  <c r="AF55" i="58"/>
  <c r="AF54" i="58"/>
  <c r="AF53" i="58"/>
  <c r="AF52" i="58"/>
  <c r="AF51" i="58"/>
  <c r="AF50" i="58"/>
  <c r="AF49" i="58"/>
  <c r="AF48" i="58"/>
  <c r="AF47" i="58"/>
  <c r="AF46" i="58"/>
  <c r="AF45" i="58"/>
  <c r="AF44" i="58"/>
  <c r="AF43" i="58"/>
  <c r="AF42" i="58"/>
  <c r="AF41" i="58"/>
  <c r="AF40" i="58"/>
  <c r="AF39" i="58"/>
  <c r="AF38" i="58"/>
  <c r="AF37" i="58"/>
  <c r="AF36" i="58"/>
  <c r="AF35" i="58"/>
  <c r="AF34" i="58"/>
  <c r="AF33" i="58"/>
  <c r="AF32" i="58"/>
  <c r="AF31" i="58"/>
  <c r="AF30" i="58"/>
  <c r="AF29" i="58"/>
  <c r="AF28" i="58"/>
  <c r="AF27" i="58"/>
  <c r="AF26" i="58"/>
  <c r="AF25" i="58"/>
  <c r="AF24" i="58"/>
  <c r="AF23" i="58"/>
  <c r="AF22" i="58"/>
  <c r="AF21" i="58"/>
  <c r="AF20" i="58"/>
  <c r="AF19" i="58"/>
  <c r="AF18" i="58"/>
  <c r="AF17" i="58"/>
  <c r="AF16" i="58"/>
  <c r="AF15" i="58"/>
  <c r="AF14" i="58"/>
  <c r="AF13" i="58"/>
  <c r="AF12" i="58"/>
  <c r="AF11" i="58"/>
  <c r="AF10" i="58"/>
  <c r="AF9" i="58"/>
  <c r="AF8" i="58"/>
  <c r="AF7" i="58"/>
  <c r="AF6" i="58"/>
  <c r="AF58" i="59"/>
  <c r="AF57" i="59"/>
  <c r="AF56" i="59"/>
  <c r="AF55" i="59"/>
  <c r="AF54" i="59"/>
  <c r="AF53" i="59"/>
  <c r="AF52" i="59"/>
  <c r="AF51" i="59"/>
  <c r="AF50" i="59"/>
  <c r="AF49" i="59"/>
  <c r="AF48" i="59"/>
  <c r="AF47" i="59"/>
  <c r="AF46" i="59"/>
  <c r="AF45" i="59"/>
  <c r="AF44" i="59"/>
  <c r="AF43" i="59"/>
  <c r="AF42" i="59"/>
  <c r="AF41" i="59"/>
  <c r="AF40" i="59"/>
  <c r="AF39" i="59"/>
  <c r="AF38" i="59"/>
  <c r="AF37" i="59"/>
  <c r="AF36" i="59"/>
  <c r="AF35" i="59"/>
  <c r="AF34" i="59"/>
  <c r="AF33" i="59"/>
  <c r="AF32" i="59"/>
  <c r="AF31" i="59"/>
  <c r="AF30" i="59"/>
  <c r="AF29" i="59"/>
  <c r="AF28" i="59"/>
  <c r="AF27" i="59"/>
  <c r="AF26" i="59"/>
  <c r="AF25" i="59"/>
  <c r="AF24" i="59"/>
  <c r="AF23" i="59"/>
  <c r="AF22" i="59"/>
  <c r="AF21" i="59"/>
  <c r="AF20" i="59"/>
  <c r="AF19" i="59"/>
  <c r="AF18" i="59"/>
  <c r="AF17" i="59"/>
  <c r="AF16" i="59"/>
  <c r="AF15" i="59"/>
  <c r="AF14" i="59"/>
  <c r="AF13" i="59"/>
  <c r="AF12" i="59"/>
  <c r="AF11" i="59"/>
  <c r="AF10" i="59"/>
  <c r="AF9" i="59"/>
  <c r="AF8" i="59"/>
  <c r="AF7" i="59"/>
  <c r="AF6" i="59"/>
  <c r="AF58" i="60"/>
  <c r="AF57" i="60"/>
  <c r="AF56" i="60"/>
  <c r="AF55" i="60"/>
  <c r="AF54" i="60"/>
  <c r="AF53" i="60"/>
  <c r="AF52" i="60"/>
  <c r="AF51" i="60"/>
  <c r="AF50" i="60"/>
  <c r="AF49" i="60"/>
  <c r="AF48" i="60"/>
  <c r="AF47" i="60"/>
  <c r="AF46" i="60"/>
  <c r="AF45" i="60"/>
  <c r="AF44" i="60"/>
  <c r="AF43" i="60"/>
  <c r="AF42" i="60"/>
  <c r="AF41" i="60"/>
  <c r="AF40" i="60"/>
  <c r="AF39" i="60"/>
  <c r="AF38" i="60"/>
  <c r="AF37" i="60"/>
  <c r="AF36" i="60"/>
  <c r="AF35" i="60"/>
  <c r="AF34" i="60"/>
  <c r="AF33" i="60"/>
  <c r="AF32" i="60"/>
  <c r="AF31" i="60"/>
  <c r="AF30" i="60"/>
  <c r="AF29" i="60"/>
  <c r="AF28" i="60"/>
  <c r="AF27" i="60"/>
  <c r="AF26" i="60"/>
  <c r="AF25" i="60"/>
  <c r="AF24" i="60"/>
  <c r="AF23" i="60"/>
  <c r="AF22" i="60"/>
  <c r="AF21" i="60"/>
  <c r="AF20" i="60"/>
  <c r="AF19" i="60"/>
  <c r="AF18" i="60"/>
  <c r="AF17" i="60"/>
  <c r="AF16" i="60"/>
  <c r="AF15" i="60"/>
  <c r="AF14" i="60"/>
  <c r="AF13" i="60"/>
  <c r="AF12" i="60"/>
  <c r="AF11" i="60"/>
  <c r="AF10" i="60"/>
  <c r="AF9" i="60"/>
  <c r="AF8" i="60"/>
  <c r="AF7" i="60"/>
  <c r="AF6" i="60"/>
  <c r="AF58" i="61"/>
  <c r="AF57" i="61"/>
  <c r="AF56" i="61"/>
  <c r="AF55" i="61"/>
  <c r="AF54" i="61"/>
  <c r="AF53" i="61"/>
  <c r="AF52" i="61"/>
  <c r="AF51" i="61"/>
  <c r="AF50" i="61"/>
  <c r="AF49" i="61"/>
  <c r="AF48" i="61"/>
  <c r="AF47" i="61"/>
  <c r="AF46" i="61"/>
  <c r="AF45" i="61"/>
  <c r="AF44" i="61"/>
  <c r="AF43" i="61"/>
  <c r="AF42" i="61"/>
  <c r="AF41" i="61"/>
  <c r="AF40" i="61"/>
  <c r="AF39" i="61"/>
  <c r="AF38" i="61"/>
  <c r="AF37" i="61"/>
  <c r="AF36" i="61"/>
  <c r="AF35" i="61"/>
  <c r="AF34" i="61"/>
  <c r="AF33" i="61"/>
  <c r="AF32" i="61"/>
  <c r="AF31" i="61"/>
  <c r="AF30" i="61"/>
  <c r="AF29" i="61"/>
  <c r="AF28" i="61"/>
  <c r="AF27" i="61"/>
  <c r="AF26" i="61"/>
  <c r="AF25" i="61"/>
  <c r="AF24" i="61"/>
  <c r="AF23" i="61"/>
  <c r="AF22" i="61"/>
  <c r="AF21" i="61"/>
  <c r="AF20" i="61"/>
  <c r="AF19" i="61"/>
  <c r="AF18" i="61"/>
  <c r="AF17" i="61"/>
  <c r="AF16" i="61"/>
  <c r="AF15" i="61"/>
  <c r="AF14" i="61"/>
  <c r="AF13" i="61"/>
  <c r="AF12" i="61"/>
  <c r="AF11" i="61"/>
  <c r="AF10" i="61"/>
  <c r="AF9" i="61"/>
  <c r="AF8" i="61"/>
  <c r="AF7" i="61"/>
  <c r="AF6" i="61"/>
  <c r="AF58" i="62"/>
  <c r="AF57" i="62"/>
  <c r="AF56" i="62"/>
  <c r="AF55" i="62"/>
  <c r="AF54" i="62"/>
  <c r="AF53" i="62"/>
  <c r="AF52" i="62"/>
  <c r="AF51" i="62"/>
  <c r="AF50" i="62"/>
  <c r="AF49" i="62"/>
  <c r="AF48" i="62"/>
  <c r="AF47" i="62"/>
  <c r="AF46" i="62"/>
  <c r="AF45" i="62"/>
  <c r="AF44" i="62"/>
  <c r="AF43" i="62"/>
  <c r="AF42" i="62"/>
  <c r="AF41" i="62"/>
  <c r="AF40" i="62"/>
  <c r="AF39" i="62"/>
  <c r="AF38" i="62"/>
  <c r="AF37" i="62"/>
  <c r="AF36" i="62"/>
  <c r="AF35" i="62"/>
  <c r="AF34" i="62"/>
  <c r="AF33" i="62"/>
  <c r="AF32" i="62"/>
  <c r="AF31" i="62"/>
  <c r="AF30" i="62"/>
  <c r="AF29" i="62"/>
  <c r="AF28" i="62"/>
  <c r="AF27" i="62"/>
  <c r="AF26" i="62"/>
  <c r="AF25" i="62"/>
  <c r="AF24" i="62"/>
  <c r="AF23" i="62"/>
  <c r="AF22" i="62"/>
  <c r="AF21" i="62"/>
  <c r="AF20" i="62"/>
  <c r="AF19" i="62"/>
  <c r="AF18" i="62"/>
  <c r="AF17" i="62"/>
  <c r="AF16" i="62"/>
  <c r="AF15" i="62"/>
  <c r="AF14" i="62"/>
  <c r="AF13" i="62"/>
  <c r="AF12" i="62"/>
  <c r="AF11" i="62"/>
  <c r="AF10" i="62"/>
  <c r="AF9" i="62"/>
  <c r="AF8" i="62"/>
  <c r="AF7" i="62"/>
  <c r="AF6" i="62"/>
  <c r="AF58" i="63"/>
  <c r="AF57" i="63"/>
  <c r="AF56" i="63"/>
  <c r="AF55" i="63"/>
  <c r="AF54" i="63"/>
  <c r="AF53" i="63"/>
  <c r="AF52" i="63"/>
  <c r="AF51" i="63"/>
  <c r="AF50" i="63"/>
  <c r="AF49" i="63"/>
  <c r="AF48" i="63"/>
  <c r="AF47" i="63"/>
  <c r="AF46" i="63"/>
  <c r="AF45" i="63"/>
  <c r="AF44" i="63"/>
  <c r="AF43" i="63"/>
  <c r="AF42" i="63"/>
  <c r="AF41" i="63"/>
  <c r="AF40" i="63"/>
  <c r="AF39" i="63"/>
  <c r="AF38" i="63"/>
  <c r="AF37" i="63"/>
  <c r="AF36" i="63"/>
  <c r="AF35" i="63"/>
  <c r="AF34" i="63"/>
  <c r="AF33" i="63"/>
  <c r="AF32" i="63"/>
  <c r="AF31" i="63"/>
  <c r="AF30" i="63"/>
  <c r="AF29" i="63"/>
  <c r="AF28" i="63"/>
  <c r="AF27" i="63"/>
  <c r="AF26" i="63"/>
  <c r="AF25" i="63"/>
  <c r="AF24" i="63"/>
  <c r="AF23" i="63"/>
  <c r="AF22" i="63"/>
  <c r="AF21" i="63"/>
  <c r="AF20" i="63"/>
  <c r="AF19" i="63"/>
  <c r="AF18" i="63"/>
  <c r="AF17" i="63"/>
  <c r="AF16" i="63"/>
  <c r="AF15" i="63"/>
  <c r="AF14" i="63"/>
  <c r="AF13" i="63"/>
  <c r="AF12" i="63"/>
  <c r="AF11" i="63"/>
  <c r="AF10" i="63"/>
  <c r="AF9" i="63"/>
  <c r="AF8" i="63"/>
  <c r="AF7" i="63"/>
  <c r="AF6" i="63"/>
  <c r="AF58" i="64"/>
  <c r="AF57" i="64"/>
  <c r="AF56" i="64"/>
  <c r="AF55" i="64"/>
  <c r="AF54" i="64"/>
  <c r="AF53" i="64"/>
  <c r="AF52" i="64"/>
  <c r="AF51" i="64"/>
  <c r="AF50" i="64"/>
  <c r="AF49" i="64"/>
  <c r="AF48" i="64"/>
  <c r="AF47" i="64"/>
  <c r="AF46" i="64"/>
  <c r="AF45" i="64"/>
  <c r="AF44" i="64"/>
  <c r="AF43" i="64"/>
  <c r="AF42" i="64"/>
  <c r="AF41" i="64"/>
  <c r="AF40" i="64"/>
  <c r="AF39" i="64"/>
  <c r="AF38" i="64"/>
  <c r="AF37" i="64"/>
  <c r="AF36" i="64"/>
  <c r="AF35" i="64"/>
  <c r="AF34" i="64"/>
  <c r="AF33" i="64"/>
  <c r="AF32" i="64"/>
  <c r="AF31" i="64"/>
  <c r="AF30" i="64"/>
  <c r="AF29" i="64"/>
  <c r="AF28" i="64"/>
  <c r="AF27" i="64"/>
  <c r="AF26" i="64"/>
  <c r="AF25" i="64"/>
  <c r="AF24" i="64"/>
  <c r="AF23" i="64"/>
  <c r="AF22" i="64"/>
  <c r="AF21" i="64"/>
  <c r="AF20" i="64"/>
  <c r="AF19" i="64"/>
  <c r="AF18" i="64"/>
  <c r="AF17" i="64"/>
  <c r="AF16" i="64"/>
  <c r="AF15" i="64"/>
  <c r="AF14" i="64"/>
  <c r="AF13" i="64"/>
  <c r="AF12" i="64"/>
  <c r="AF11" i="64"/>
  <c r="AF10" i="64"/>
  <c r="AF9" i="64"/>
  <c r="AF8" i="64"/>
  <c r="AF7" i="64"/>
  <c r="AF6" i="64"/>
  <c r="AF58" i="65"/>
  <c r="AF57" i="65"/>
  <c r="AF56" i="65"/>
  <c r="AF55" i="65"/>
  <c r="AF54" i="65"/>
  <c r="AF53" i="65"/>
  <c r="AF52" i="65"/>
  <c r="AF51" i="65"/>
  <c r="AF50" i="65"/>
  <c r="AF49" i="65"/>
  <c r="AF48" i="65"/>
  <c r="AF47" i="65"/>
  <c r="AF46" i="65"/>
  <c r="AF45" i="65"/>
  <c r="AF44" i="65"/>
  <c r="AF43" i="65"/>
  <c r="AF42" i="65"/>
  <c r="AF41" i="65"/>
  <c r="AF40" i="65"/>
  <c r="AF39" i="65"/>
  <c r="AF38" i="65"/>
  <c r="AF37" i="65"/>
  <c r="AF36" i="65"/>
  <c r="AF35" i="65"/>
  <c r="AF34" i="65"/>
  <c r="AF33" i="65"/>
  <c r="AF32" i="65"/>
  <c r="AF31" i="65"/>
  <c r="AF30" i="65"/>
  <c r="AF29" i="65"/>
  <c r="AF28" i="65"/>
  <c r="AF27" i="65"/>
  <c r="AF26" i="65"/>
  <c r="AF25" i="65"/>
  <c r="AF24" i="65"/>
  <c r="AF23" i="65"/>
  <c r="AF22" i="65"/>
  <c r="AF21" i="65"/>
  <c r="AF20" i="65"/>
  <c r="AF19" i="65"/>
  <c r="AF18" i="65"/>
  <c r="AF17" i="65"/>
  <c r="AF16" i="65"/>
  <c r="AF15" i="65"/>
  <c r="AF14" i="65"/>
  <c r="AF13" i="65"/>
  <c r="AF12" i="65"/>
  <c r="AF11" i="65"/>
  <c r="AF10" i="65"/>
  <c r="AF9" i="65"/>
  <c r="AF8" i="65"/>
  <c r="AF7" i="65"/>
  <c r="AF6" i="65"/>
  <c r="AF58" i="66"/>
  <c r="AF57" i="66"/>
  <c r="AF56" i="66"/>
  <c r="AF55" i="66"/>
  <c r="AF54" i="66"/>
  <c r="AF53" i="66"/>
  <c r="AF52" i="66"/>
  <c r="AF51" i="66"/>
  <c r="AF50" i="66"/>
  <c r="AF49" i="66"/>
  <c r="AF48" i="66"/>
  <c r="AF47" i="66"/>
  <c r="AF46" i="66"/>
  <c r="AF45" i="66"/>
  <c r="AF44" i="66"/>
  <c r="AF43" i="66"/>
  <c r="AF42" i="66"/>
  <c r="AF41" i="66"/>
  <c r="AF40" i="66"/>
  <c r="AF39" i="66"/>
  <c r="AF38" i="66"/>
  <c r="AF37" i="66"/>
  <c r="AF36" i="66"/>
  <c r="AF35" i="66"/>
  <c r="AF34" i="66"/>
  <c r="AF33" i="66"/>
  <c r="AF32" i="66"/>
  <c r="AF31" i="66"/>
  <c r="AF30" i="66"/>
  <c r="AF29" i="66"/>
  <c r="AF28" i="66"/>
  <c r="AF27" i="66"/>
  <c r="AF26" i="66"/>
  <c r="AF25" i="66"/>
  <c r="AF24" i="66"/>
  <c r="AF23" i="66"/>
  <c r="AF22" i="66"/>
  <c r="AF21" i="66"/>
  <c r="AF20" i="66"/>
  <c r="AF19" i="66"/>
  <c r="AF18" i="66"/>
  <c r="AF17" i="66"/>
  <c r="AF16" i="66"/>
  <c r="AF15" i="66"/>
  <c r="AF14" i="66"/>
  <c r="AF13" i="66"/>
  <c r="AF12" i="66"/>
  <c r="AF11" i="66"/>
  <c r="AF10" i="66"/>
  <c r="AF9" i="66"/>
  <c r="AF8" i="66"/>
  <c r="AF7" i="66"/>
  <c r="AF6" i="66"/>
  <c r="AF58" i="67"/>
  <c r="AF57" i="67"/>
  <c r="AF56" i="67"/>
  <c r="AF55" i="67"/>
  <c r="AF54" i="67"/>
  <c r="AF53" i="67"/>
  <c r="AF52" i="67"/>
  <c r="AF51" i="67"/>
  <c r="AF50" i="67"/>
  <c r="AF49" i="67"/>
  <c r="AF48" i="67"/>
  <c r="AF47" i="67"/>
  <c r="AF46" i="67"/>
  <c r="AF45" i="67"/>
  <c r="AF44" i="67"/>
  <c r="AF43" i="67"/>
  <c r="AF42" i="67"/>
  <c r="AF41" i="67"/>
  <c r="AF40" i="67"/>
  <c r="AF39" i="67"/>
  <c r="AF38" i="67"/>
  <c r="AF37" i="67"/>
  <c r="AF36" i="67"/>
  <c r="AF35" i="67"/>
  <c r="AF34" i="67"/>
  <c r="AF33" i="67"/>
  <c r="AF32" i="67"/>
  <c r="AF31" i="67"/>
  <c r="AF30" i="67"/>
  <c r="AF29" i="67"/>
  <c r="AF28" i="67"/>
  <c r="AF27" i="67"/>
  <c r="AF26" i="67"/>
  <c r="AF25" i="67"/>
  <c r="AF24" i="67"/>
  <c r="AF23" i="67"/>
  <c r="AF22" i="67"/>
  <c r="AF21" i="67"/>
  <c r="AF20" i="67"/>
  <c r="AF19" i="67"/>
  <c r="AF18" i="67"/>
  <c r="AF17" i="67"/>
  <c r="AF16" i="67"/>
  <c r="AF15" i="67"/>
  <c r="AF14" i="67"/>
  <c r="AF13" i="67"/>
  <c r="AF12" i="67"/>
  <c r="AF11" i="67"/>
  <c r="AF10" i="67"/>
  <c r="AF9" i="67"/>
  <c r="AF8" i="67"/>
  <c r="AF7" i="67"/>
  <c r="AF6" i="67"/>
  <c r="AF58" i="39"/>
  <c r="AF57" i="39"/>
  <c r="AF56" i="39"/>
  <c r="AF55" i="39"/>
  <c r="AF54" i="39"/>
  <c r="AF53" i="39"/>
  <c r="AF52" i="39"/>
  <c r="AF51" i="39"/>
  <c r="AF50" i="39"/>
  <c r="AF49" i="39"/>
  <c r="AF48" i="39"/>
  <c r="AF47" i="39"/>
  <c r="AF46" i="39"/>
  <c r="AF45" i="39"/>
  <c r="AF44" i="39"/>
  <c r="AF43" i="39"/>
  <c r="AF42" i="39"/>
  <c r="AF41" i="39"/>
  <c r="AF40" i="39"/>
  <c r="AF39" i="39"/>
  <c r="AF38" i="39"/>
  <c r="AF37" i="39"/>
  <c r="AF36" i="39"/>
  <c r="AF35" i="39"/>
  <c r="AF34" i="39"/>
  <c r="AF33" i="39"/>
  <c r="AF32" i="39"/>
  <c r="AF31" i="39"/>
  <c r="AF30" i="39"/>
  <c r="AF29" i="39"/>
  <c r="AF28" i="39"/>
  <c r="AF27" i="39"/>
  <c r="AF26" i="39"/>
  <c r="AF25" i="39"/>
  <c r="AF24" i="39"/>
  <c r="AF23" i="39"/>
  <c r="AF22" i="39"/>
  <c r="AF21" i="39"/>
  <c r="AF20" i="39"/>
  <c r="AF19" i="39"/>
  <c r="AF18" i="39"/>
  <c r="AF17" i="39"/>
  <c r="AF16" i="39"/>
  <c r="AF15" i="39"/>
  <c r="AF14" i="39"/>
  <c r="AF13" i="39"/>
  <c r="AF12" i="39"/>
  <c r="AF11" i="39"/>
  <c r="AF10" i="39"/>
  <c r="AF9" i="39"/>
  <c r="AF8" i="39"/>
  <c r="AF7" i="39"/>
  <c r="AF6" i="39"/>
  <c r="AF6" i="38"/>
  <c r="AF7" i="38"/>
  <c r="AF8" i="38"/>
  <c r="AF9" i="38"/>
  <c r="AF10" i="38"/>
  <c r="AF11" i="38"/>
  <c r="AF12" i="38"/>
  <c r="AF13" i="38"/>
  <c r="AF14" i="38"/>
  <c r="AF15" i="38"/>
  <c r="AF16" i="38"/>
  <c r="AF17" i="38"/>
  <c r="AF18" i="38"/>
  <c r="AF19" i="38"/>
  <c r="AF20" i="38"/>
  <c r="AF21" i="38"/>
  <c r="AF22" i="38"/>
  <c r="AF23" i="38"/>
  <c r="AF24" i="38"/>
  <c r="AF25" i="38"/>
  <c r="AF26" i="38"/>
  <c r="AF27" i="38"/>
  <c r="AJ12" i="5"/>
  <c r="AK12" i="5"/>
  <c r="AL12" i="5"/>
  <c r="AM12" i="5"/>
  <c r="AN12" i="5"/>
  <c r="AO12" i="5"/>
  <c r="AP12" i="5"/>
  <c r="AQ12" i="5"/>
  <c r="AR12" i="5"/>
  <c r="AS12" i="5"/>
  <c r="AT12" i="5"/>
  <c r="AU12" i="5"/>
  <c r="W22" i="39"/>
  <c r="W22" i="40"/>
  <c r="W22" i="41"/>
  <c r="W22" i="42"/>
  <c r="W22" i="43"/>
  <c r="W22" i="44"/>
  <c r="W22" i="45"/>
  <c r="W22" i="46"/>
  <c r="W22" i="47"/>
  <c r="W22" i="48"/>
  <c r="W22" i="49"/>
  <c r="W22" i="50"/>
  <c r="W22" i="51"/>
  <c r="W22" i="52"/>
  <c r="W22" i="53"/>
  <c r="W22" i="54"/>
  <c r="W22" i="55"/>
  <c r="W22" i="56"/>
  <c r="W22" i="57"/>
  <c r="W22" i="58"/>
  <c r="W22" i="59"/>
  <c r="W22" i="60"/>
  <c r="W22" i="61"/>
  <c r="W22" i="62"/>
  <c r="W22" i="63"/>
  <c r="W22" i="64"/>
  <c r="W22" i="65"/>
  <c r="W22" i="66"/>
  <c r="W22" i="67"/>
  <c r="W25" i="67" s="1"/>
  <c r="W22" i="38"/>
  <c r="S3" i="67" a="1"/>
  <c r="S3" i="67" s="1"/>
  <c r="R3" i="67" a="1"/>
  <c r="R3" i="67" s="1"/>
  <c r="Q3" i="67" a="1"/>
  <c r="Q3" i="67" s="1"/>
  <c r="V9" i="67"/>
  <c r="S3" i="66" a="1"/>
  <c r="S3" i="66" s="1"/>
  <c r="R3" i="66" a="1"/>
  <c r="R3" i="66" s="1"/>
  <c r="Q3" i="66" a="1"/>
  <c r="Q3" i="66" s="1"/>
  <c r="S3" i="65" a="1"/>
  <c r="S3" i="65" s="1"/>
  <c r="R3" i="65" a="1"/>
  <c r="R3" i="65" s="1"/>
  <c r="Q3" i="65" a="1"/>
  <c r="Q3" i="65" s="1"/>
  <c r="S3" i="64" a="1"/>
  <c r="S3" i="64" s="1"/>
  <c r="R3" i="64" a="1"/>
  <c r="R3" i="64" s="1"/>
  <c r="Q3" i="64" a="1"/>
  <c r="Q3" i="64" s="1"/>
  <c r="S3" i="63" a="1"/>
  <c r="S3" i="63" s="1"/>
  <c r="R3" i="63" a="1"/>
  <c r="R3" i="63" s="1"/>
  <c r="Q3" i="63" a="1"/>
  <c r="Q3" i="63" s="1"/>
  <c r="S3" i="62" a="1"/>
  <c r="S3" i="62" s="1"/>
  <c r="R3" i="62" a="1"/>
  <c r="R3" i="62" s="1"/>
  <c r="Q3" i="62" a="1"/>
  <c r="Q3" i="62" s="1"/>
  <c r="S3" i="61" a="1"/>
  <c r="S3" i="61" s="1"/>
  <c r="R3" i="61" a="1"/>
  <c r="R3" i="61" s="1"/>
  <c r="Q3" i="61" a="1"/>
  <c r="Q3" i="61" s="1"/>
  <c r="S3" i="60" a="1"/>
  <c r="S3" i="60" s="1"/>
  <c r="R3" i="60" a="1"/>
  <c r="R3" i="60" s="1"/>
  <c r="Q3" i="60" a="1"/>
  <c r="Q3" i="60" s="1"/>
  <c r="S3" i="59" a="1"/>
  <c r="S3" i="59" s="1"/>
  <c r="R3" i="59" a="1"/>
  <c r="R3" i="59" s="1"/>
  <c r="Q3" i="59" a="1"/>
  <c r="Q3" i="59" s="1"/>
  <c r="S3" i="58" a="1"/>
  <c r="S3" i="58" s="1"/>
  <c r="R3" i="58" a="1"/>
  <c r="R3" i="58" s="1"/>
  <c r="Q3" i="58" a="1"/>
  <c r="Q3" i="58" s="1"/>
  <c r="S3" i="57" a="1"/>
  <c r="S3" i="57" s="1"/>
  <c r="R3" i="57" a="1"/>
  <c r="R3" i="57" s="1"/>
  <c r="Q3" i="57" a="1"/>
  <c r="Q3" i="57" s="1"/>
  <c r="S3" i="56" a="1"/>
  <c r="S3" i="56" s="1"/>
  <c r="R3" i="56" a="1"/>
  <c r="R3" i="56" s="1"/>
  <c r="Q3" i="56" a="1"/>
  <c r="Q3" i="56" s="1"/>
  <c r="S3" i="55" a="1"/>
  <c r="S3" i="55" s="1"/>
  <c r="R3" i="55" a="1"/>
  <c r="R3" i="55" s="1"/>
  <c r="Q3" i="55" a="1"/>
  <c r="Q3" i="55" s="1"/>
  <c r="S3" i="54" a="1"/>
  <c r="S3" i="54" s="1"/>
  <c r="R3" i="54" a="1"/>
  <c r="R3" i="54" s="1"/>
  <c r="Q3" i="54" a="1"/>
  <c r="Q3" i="54" s="1"/>
  <c r="S3" i="53" a="1"/>
  <c r="S3" i="53" s="1"/>
  <c r="R3" i="53" a="1"/>
  <c r="R3" i="53" s="1"/>
  <c r="Q3" i="53" a="1"/>
  <c r="Q3" i="53" s="1"/>
  <c r="S3" i="52" a="1"/>
  <c r="S3" i="52" s="1"/>
  <c r="R3" i="52" a="1"/>
  <c r="R3" i="52" s="1"/>
  <c r="Q3" i="52" a="1"/>
  <c r="Q3" i="52" s="1"/>
  <c r="S3" i="51" a="1"/>
  <c r="S3" i="51" s="1"/>
  <c r="R3" i="51" a="1"/>
  <c r="R3" i="51" s="1"/>
  <c r="Q3" i="51" a="1"/>
  <c r="Q3" i="51" s="1"/>
  <c r="S3" i="50" a="1"/>
  <c r="S3" i="50" s="1"/>
  <c r="R3" i="50" a="1"/>
  <c r="R3" i="50" s="1"/>
  <c r="Q3" i="50" a="1"/>
  <c r="Q3" i="50" s="1"/>
  <c r="S3" i="49" a="1"/>
  <c r="S3" i="49" s="1"/>
  <c r="R3" i="49" a="1"/>
  <c r="R3" i="49" s="1"/>
  <c r="Q3" i="49" a="1"/>
  <c r="Q3" i="49" s="1"/>
  <c r="S3" i="48" a="1"/>
  <c r="S3" i="48" s="1"/>
  <c r="R3" i="48" a="1"/>
  <c r="R3" i="48" s="1"/>
  <c r="Q3" i="48" a="1"/>
  <c r="Q3" i="48" s="1"/>
  <c r="S3" i="47" a="1"/>
  <c r="S3" i="47" s="1"/>
  <c r="R3" i="47" a="1"/>
  <c r="R3" i="47" s="1"/>
  <c r="Q3" i="47" a="1"/>
  <c r="Q3" i="47" s="1"/>
  <c r="S3" i="46" a="1"/>
  <c r="S3" i="46" s="1"/>
  <c r="R3" i="46" a="1"/>
  <c r="R3" i="46" s="1"/>
  <c r="Q3" i="46" a="1"/>
  <c r="Q3" i="46" s="1"/>
  <c r="S3" i="45" a="1"/>
  <c r="S3" i="45" s="1"/>
  <c r="R3" i="45" a="1"/>
  <c r="R3" i="45" s="1"/>
  <c r="Q3" i="45" a="1"/>
  <c r="Q3" i="45" s="1"/>
  <c r="S3" i="44" a="1"/>
  <c r="S3" i="44" s="1"/>
  <c r="R3" i="44" a="1"/>
  <c r="R3" i="44" s="1"/>
  <c r="Q3" i="44" a="1"/>
  <c r="Q3" i="44" s="1"/>
  <c r="S3" i="43" a="1"/>
  <c r="S3" i="43" s="1"/>
  <c r="R3" i="43" a="1"/>
  <c r="R3" i="43" s="1"/>
  <c r="Q3" i="43" a="1"/>
  <c r="Q3" i="43" s="1"/>
  <c r="S3" i="42" a="1"/>
  <c r="S3" i="42" s="1"/>
  <c r="R3" i="42" a="1"/>
  <c r="R3" i="42" s="1"/>
  <c r="Q3" i="42" a="1"/>
  <c r="Q3" i="42" s="1"/>
  <c r="S3" i="41" a="1"/>
  <c r="S3" i="41" s="1"/>
  <c r="R3" i="41" a="1"/>
  <c r="R3" i="41" s="1"/>
  <c r="Q3" i="41" a="1"/>
  <c r="Q3" i="41" s="1"/>
  <c r="S3" i="40" a="1"/>
  <c r="S3" i="40" s="1"/>
  <c r="R3" i="40" a="1"/>
  <c r="R3" i="40" s="1"/>
  <c r="Q3" i="40" a="1"/>
  <c r="Q3" i="40" s="1"/>
  <c r="S3" i="39" a="1"/>
  <c r="S3" i="39" s="1"/>
  <c r="R3" i="39" a="1"/>
  <c r="R3" i="39" s="1"/>
  <c r="Q3" i="39" a="1"/>
  <c r="Q3" i="39" s="1"/>
  <c r="S3" i="38" a="1"/>
  <c r="S3" i="38" s="1"/>
  <c r="R3" i="38" a="1"/>
  <c r="R3" i="38" s="1"/>
  <c r="Q3" i="38" a="1"/>
  <c r="Q3" i="38" s="1"/>
  <c r="A34" i="67"/>
  <c r="U1" i="67"/>
  <c r="A34" i="66"/>
  <c r="U1" i="66"/>
  <c r="A34" i="65"/>
  <c r="U1" i="65"/>
  <c r="A34" i="64"/>
  <c r="U1" i="64"/>
  <c r="A34" i="63"/>
  <c r="U1" i="63"/>
  <c r="A34" i="62"/>
  <c r="U1" i="62"/>
  <c r="A34" i="61"/>
  <c r="U1" i="61"/>
  <c r="A34" i="60"/>
  <c r="U1" i="60"/>
  <c r="A34" i="59"/>
  <c r="U1" i="59"/>
  <c r="A34" i="58"/>
  <c r="U1" i="58"/>
  <c r="A34" i="57"/>
  <c r="U1" i="57"/>
  <c r="A34" i="56"/>
  <c r="U1" i="56"/>
  <c r="A34" i="55"/>
  <c r="U1" i="55"/>
  <c r="A34" i="54"/>
  <c r="U1" i="54"/>
  <c r="A34" i="53"/>
  <c r="U1" i="53"/>
  <c r="A34" i="52"/>
  <c r="U1" i="52"/>
  <c r="A34" i="51"/>
  <c r="U1" i="51"/>
  <c r="A34" i="50"/>
  <c r="U1" i="50"/>
  <c r="A34" i="49"/>
  <c r="U1" i="49"/>
  <c r="A34" i="48"/>
  <c r="U1" i="48"/>
  <c r="A34" i="47"/>
  <c r="U1" i="47"/>
  <c r="A34" i="46"/>
  <c r="U1" i="46"/>
  <c r="A34" i="45"/>
  <c r="U1" i="45"/>
  <c r="A34" i="44"/>
  <c r="U1" i="44"/>
  <c r="A34" i="43"/>
  <c r="U1" i="43"/>
  <c r="A34" i="42"/>
  <c r="U1" i="42"/>
  <c r="A34" i="41"/>
  <c r="U1" i="41"/>
  <c r="A34" i="40"/>
  <c r="U1" i="40"/>
  <c r="A34" i="39"/>
  <c r="U1" i="39"/>
  <c r="U1" i="38"/>
  <c r="AU11" i="5"/>
  <c r="AT11" i="5"/>
  <c r="I5" i="6" s="1"/>
  <c r="AS11" i="5"/>
  <c r="AR11" i="5"/>
  <c r="AQ11" i="5"/>
  <c r="AP11" i="5"/>
  <c r="AO11" i="5"/>
  <c r="AN11" i="5"/>
  <c r="AM11" i="5"/>
  <c r="AL11" i="5"/>
  <c r="AK11" i="5"/>
  <c r="AJ11" i="5"/>
  <c r="A34" i="6"/>
  <c r="S3" i="6" a="1"/>
  <c r="S3" i="6" s="1"/>
  <c r="R3" i="6" a="1"/>
  <c r="R3" i="6" s="1"/>
  <c r="Q3" i="6" a="1"/>
  <c r="Q3" i="6" s="1"/>
  <c r="U1" i="6"/>
  <c r="AG39" i="5"/>
  <c r="AG37" i="5"/>
  <c r="AG35" i="5"/>
  <c r="AG33" i="5"/>
  <c r="AG31" i="5"/>
  <c r="AG29" i="5"/>
  <c r="AG27" i="5"/>
  <c r="AG25" i="5"/>
  <c r="AG23" i="5"/>
  <c r="AG21" i="5"/>
  <c r="AG19" i="5"/>
  <c r="AG17" i="5"/>
  <c r="AG13" i="5"/>
  <c r="AG11" i="5"/>
  <c r="AK20" i="5"/>
  <c r="K37" i="52" a="1"/>
  <c r="J37" i="50" a="1"/>
  <c r="K37" i="66" a="1"/>
  <c r="J37" i="66" a="1"/>
  <c r="K37" i="44" a="1"/>
  <c r="J37" i="62" a="1"/>
  <c r="K37" i="58" a="1"/>
  <c r="K37" i="64" a="1"/>
  <c r="K37" i="61" a="1"/>
  <c r="J37" i="43" a="1"/>
  <c r="J37" i="55" a="1"/>
  <c r="K37" i="50" a="1"/>
  <c r="K37" i="65" a="1"/>
  <c r="J37" i="38" a="1"/>
  <c r="J37" i="57" a="1"/>
  <c r="K37" i="60" a="1"/>
  <c r="K37" i="6" a="1"/>
  <c r="J37" i="41" a="1"/>
  <c r="K37" i="38" a="1"/>
  <c r="J37" i="52" a="1"/>
  <c r="K37" i="46" a="1"/>
  <c r="J37" i="45" a="1"/>
  <c r="K37" i="57" a="1"/>
  <c r="J37" i="39" a="1"/>
  <c r="J37" i="65" a="1"/>
  <c r="K37" i="43" a="1"/>
  <c r="K37" i="48" a="1"/>
  <c r="K37" i="49" a="1"/>
  <c r="I37" i="6" a="1"/>
  <c r="J37" i="59" a="1"/>
  <c r="J37" i="67" a="1"/>
  <c r="K37" i="67" a="1"/>
  <c r="K37" i="56" a="1"/>
  <c r="K37" i="45" a="1"/>
  <c r="K37" i="63" a="1"/>
  <c r="K37" i="51" a="1"/>
  <c r="J37" i="6" a="1"/>
  <c r="K37" i="47" a="1"/>
  <c r="K37" i="39" a="1"/>
  <c r="J37" i="64" a="1"/>
  <c r="K37" i="42" a="1"/>
  <c r="I37" i="67" a="1"/>
  <c r="K37" i="40" a="1"/>
  <c r="J37" i="44" a="1"/>
  <c r="K37" i="55" a="1"/>
  <c r="K37" i="54" a="1"/>
  <c r="K37" i="41" a="1"/>
  <c r="K37" i="62" a="1"/>
  <c r="K37" i="53" a="1"/>
  <c r="K37" i="59" a="1"/>
  <c r="AM14" i="5" l="1"/>
  <c r="AU14" i="5"/>
  <c r="AP14" i="5"/>
  <c r="AT14" i="5"/>
  <c r="AR14" i="5"/>
  <c r="AO14" i="5"/>
  <c r="H5" i="6"/>
  <c r="AQ14" i="5"/>
  <c r="AJ14" i="5"/>
  <c r="AP20" i="5"/>
  <c r="AL20" i="5"/>
  <c r="AU20" i="5"/>
  <c r="AO20" i="5"/>
  <c r="AM20" i="5"/>
  <c r="AQ20" i="5"/>
  <c r="AJ20" i="5"/>
  <c r="AT20" i="5"/>
  <c r="AL22" i="5"/>
  <c r="AO22" i="5"/>
  <c r="AM22" i="5"/>
  <c r="AJ22" i="5"/>
  <c r="AU22" i="5"/>
  <c r="AK22" i="5"/>
  <c r="AQ22" i="5"/>
  <c r="AN22" i="5"/>
  <c r="AT22" i="5"/>
  <c r="AL14" i="5"/>
  <c r="AC9" i="2"/>
  <c r="AD9" i="2"/>
  <c r="AE9" i="2"/>
  <c r="AB9" i="2"/>
  <c r="AA9" i="2"/>
  <c r="AN21" i="5"/>
  <c r="F5" i="6"/>
  <c r="E5" i="6"/>
  <c r="G5" i="6"/>
  <c r="Q9" i="4"/>
  <c r="P9" i="4"/>
  <c r="I9" i="4"/>
  <c r="I10" i="4" s="1"/>
  <c r="AL9" i="4"/>
  <c r="AK9" i="4"/>
  <c r="X9" i="4"/>
  <c r="R9" i="4"/>
  <c r="W9" i="4"/>
  <c r="J9" i="4"/>
  <c r="AE9" i="4"/>
  <c r="AD9" i="4"/>
  <c r="AE5" i="4"/>
  <c r="AH3" i="4"/>
  <c r="W5" i="4"/>
  <c r="Q5" i="4"/>
  <c r="AB3" i="4"/>
  <c r="AG3" i="4"/>
  <c r="P5" i="4"/>
  <c r="N3" i="4"/>
  <c r="AL5" i="4"/>
  <c r="I5" i="4"/>
  <c r="T3" i="4"/>
  <c r="AD5" i="4"/>
  <c r="X5" i="4"/>
  <c r="U3" i="4"/>
  <c r="AA3" i="4"/>
  <c r="M3" i="4"/>
  <c r="Z3" i="4"/>
  <c r="L3" i="4"/>
  <c r="AI3" i="4"/>
  <c r="AK5" i="4"/>
  <c r="J5" i="4"/>
  <c r="S3" i="4"/>
  <c r="AC5" i="4"/>
  <c r="O5" i="4"/>
  <c r="V5" i="4"/>
  <c r="AJ5" i="4"/>
  <c r="AG9" i="4"/>
  <c r="AM9" i="4"/>
  <c r="T9" i="4"/>
  <c r="AA9" i="4"/>
  <c r="S9" i="4"/>
  <c r="AH9" i="4"/>
  <c r="Z9" i="4"/>
  <c r="AM5" i="4"/>
  <c r="T5" i="4"/>
  <c r="AD3" i="4"/>
  <c r="AA5" i="4"/>
  <c r="V3" i="4"/>
  <c r="S5" i="4"/>
  <c r="I3" i="4"/>
  <c r="Q3" i="4"/>
  <c r="AH5" i="4"/>
  <c r="X3" i="4"/>
  <c r="P3" i="4"/>
  <c r="AG5" i="4"/>
  <c r="Z5" i="4"/>
  <c r="AC3" i="4"/>
  <c r="W3" i="4"/>
  <c r="J3" i="4"/>
  <c r="AE3" i="4"/>
  <c r="AF9" i="4"/>
  <c r="L9" i="4"/>
  <c r="R5" i="4"/>
  <c r="L5" i="4"/>
  <c r="K5" i="4"/>
  <c r="AK3" i="4"/>
  <c r="AF5" i="4"/>
  <c r="AJ3" i="4"/>
  <c r="Y5" i="4"/>
  <c r="AL3" i="4"/>
  <c r="AC15" i="6"/>
  <c r="AC14" i="6"/>
  <c r="AC18" i="6"/>
  <c r="AC17" i="6"/>
  <c r="AC16" i="6"/>
  <c r="AW18" i="5"/>
  <c r="AV18" i="5"/>
  <c r="AZ18" i="5"/>
  <c r="AY18" i="5"/>
  <c r="AX18" i="5"/>
  <c r="C5" i="6"/>
  <c r="B5" i="6"/>
  <c r="D5" i="6"/>
  <c r="AS25" i="5"/>
  <c r="AZ25" i="5"/>
  <c r="AX25" i="5"/>
  <c r="AY25" i="5"/>
  <c r="AW25" i="5"/>
  <c r="AV25" i="5"/>
  <c r="AS17" i="5"/>
  <c r="AZ17" i="5"/>
  <c r="AY17" i="5"/>
  <c r="AW17" i="5"/>
  <c r="AV17" i="5"/>
  <c r="AX17" i="5"/>
  <c r="AS24" i="5"/>
  <c r="AY24" i="5"/>
  <c r="AX24" i="5"/>
  <c r="AW24" i="5"/>
  <c r="AV24" i="5"/>
  <c r="AZ24" i="5"/>
  <c r="AS16" i="5"/>
  <c r="AY16" i="5"/>
  <c r="AX16" i="5"/>
  <c r="AW16" i="5"/>
  <c r="AV16" i="5"/>
  <c r="AZ16" i="5"/>
  <c r="AS23" i="5"/>
  <c r="AV23" i="5"/>
  <c r="AZ23" i="5"/>
  <c r="AY23" i="5"/>
  <c r="AX23" i="5"/>
  <c r="AW23" i="5"/>
  <c r="AS15" i="5"/>
  <c r="AV15" i="5"/>
  <c r="AZ15" i="5"/>
  <c r="AY15" i="5"/>
  <c r="AX15" i="5"/>
  <c r="AW15" i="5"/>
  <c r="AS22" i="5"/>
  <c r="AW22" i="5"/>
  <c r="AZ22" i="5"/>
  <c r="AY22" i="5"/>
  <c r="AX22" i="5"/>
  <c r="AV22" i="5"/>
  <c r="AW14" i="5"/>
  <c r="AZ14" i="5"/>
  <c r="AY14" i="5"/>
  <c r="AX14" i="5"/>
  <c r="AV14" i="5"/>
  <c r="AS21" i="5"/>
  <c r="AX21" i="5"/>
  <c r="AW21" i="5"/>
  <c r="AV21" i="5"/>
  <c r="AZ21" i="5"/>
  <c r="AY21" i="5"/>
  <c r="AS20" i="5"/>
  <c r="AY20" i="5"/>
  <c r="AZ20" i="5"/>
  <c r="AX20" i="5"/>
  <c r="AW20" i="5"/>
  <c r="AV20" i="5"/>
  <c r="AS19" i="5"/>
  <c r="AZ19" i="5"/>
  <c r="AY19" i="5"/>
  <c r="AX19" i="5"/>
  <c r="AW19" i="5"/>
  <c r="AV19" i="5"/>
  <c r="AA9" i="67"/>
  <c r="AN16" i="5"/>
  <c r="AQ16" i="5"/>
  <c r="AL15" i="5"/>
  <c r="AK16" i="5"/>
  <c r="AM16" i="5"/>
  <c r="J9" i="5"/>
  <c r="Y10" i="2" s="1"/>
  <c r="AU24" i="5"/>
  <c r="AQ24" i="5"/>
  <c r="AJ24" i="5"/>
  <c r="AP24" i="5"/>
  <c r="AL16" i="5"/>
  <c r="AO16" i="5"/>
  <c r="AL24" i="5"/>
  <c r="AP16" i="5"/>
  <c r="AT16" i="5"/>
  <c r="AO24" i="5"/>
  <c r="AU16" i="5"/>
  <c r="AT24" i="5"/>
  <c r="AM24" i="5"/>
  <c r="AK24" i="5"/>
  <c r="AJ16" i="5"/>
  <c r="AN24" i="5"/>
  <c r="AK15" i="5"/>
  <c r="AL25" i="5"/>
  <c r="AT25" i="5"/>
  <c r="AK25" i="5"/>
  <c r="AL23" i="5"/>
  <c r="AT23" i="5"/>
  <c r="AO23" i="5"/>
  <c r="K37" i="40"/>
  <c r="J37" i="44"/>
  <c r="K37" i="44"/>
  <c r="K37" i="48"/>
  <c r="K37" i="52"/>
  <c r="J37" i="52"/>
  <c r="K37" i="56"/>
  <c r="K37" i="60"/>
  <c r="K37" i="64"/>
  <c r="J37" i="64"/>
  <c r="K37" i="41"/>
  <c r="J37" i="41"/>
  <c r="J37" i="45"/>
  <c r="K37" i="45"/>
  <c r="K37" i="49"/>
  <c r="K37" i="53"/>
  <c r="J37" i="57"/>
  <c r="K37" i="57"/>
  <c r="K37" i="61"/>
  <c r="J37" i="65"/>
  <c r="K37" i="65"/>
  <c r="K37" i="38"/>
  <c r="J37" i="38"/>
  <c r="K37" i="42"/>
  <c r="K37" i="46"/>
  <c r="K37" i="50"/>
  <c r="J37" i="50"/>
  <c r="K37" i="54"/>
  <c r="K37" i="58"/>
  <c r="K37" i="62"/>
  <c r="J37" i="62"/>
  <c r="K37" i="66"/>
  <c r="J37" i="66"/>
  <c r="J37" i="6"/>
  <c r="K37" i="6"/>
  <c r="I37" i="6"/>
  <c r="J37" i="39"/>
  <c r="K37" i="39"/>
  <c r="J37" i="43"/>
  <c r="K37" i="43"/>
  <c r="K37" i="47"/>
  <c r="K37" i="51"/>
  <c r="K37" i="55"/>
  <c r="J37" i="55"/>
  <c r="J37" i="59"/>
  <c r="K37" i="59"/>
  <c r="K37" i="63"/>
  <c r="I37" i="67"/>
  <c r="K37" i="67"/>
  <c r="J37" i="67"/>
  <c r="AS18" i="5"/>
  <c r="AT18" i="5"/>
  <c r="AS14" i="5"/>
  <c r="AK14" i="5"/>
  <c r="AU26" i="5"/>
  <c r="AM26" i="5"/>
  <c r="AT26" i="5"/>
  <c r="AL26" i="5"/>
  <c r="AP26" i="5"/>
  <c r="AS26" i="5"/>
  <c r="AK26" i="5"/>
  <c r="AR26" i="5"/>
  <c r="AJ26" i="5"/>
  <c r="AQ26" i="5"/>
  <c r="AO26" i="5"/>
  <c r="AN26" i="5"/>
  <c r="AJ19" i="5"/>
  <c r="AR19" i="5"/>
  <c r="AP18" i="5"/>
  <c r="AR18" i="5"/>
  <c r="AU25" i="5"/>
  <c r="AR25" i="5"/>
  <c r="AP17" i="5"/>
  <c r="AR17" i="5"/>
  <c r="AR24" i="5"/>
  <c r="AR16" i="5"/>
  <c r="AJ23" i="5"/>
  <c r="AR23" i="5"/>
  <c r="AR15" i="5"/>
  <c r="AR22" i="5"/>
  <c r="AO21" i="5"/>
  <c r="AR21" i="5"/>
  <c r="AR20" i="5"/>
  <c r="AN25" i="5"/>
  <c r="AT21" i="5"/>
  <c r="AM21" i="5"/>
  <c r="AQ21" i="5"/>
  <c r="AQ17" i="5"/>
  <c r="AM25" i="5"/>
  <c r="AU15" i="5"/>
  <c r="AQ23" i="5"/>
  <c r="I12" i="4"/>
  <c r="AK17" i="5"/>
  <c r="AO25" i="5"/>
  <c r="AO17" i="5"/>
  <c r="AU17" i="5"/>
  <c r="AQ25" i="5"/>
  <c r="AT17" i="5"/>
  <c r="AJ17" i="5"/>
  <c r="AL17" i="5"/>
  <c r="AP25" i="5"/>
  <c r="AN17" i="5"/>
  <c r="AJ25" i="5"/>
  <c r="AM17" i="5"/>
  <c r="AK21" i="5"/>
  <c r="AJ21" i="5"/>
  <c r="AL21" i="5"/>
  <c r="AU21" i="5"/>
  <c r="AL18" i="5"/>
  <c r="AU18" i="5"/>
  <c r="V5" i="48"/>
  <c r="V8" i="63"/>
  <c r="AL19" i="5"/>
  <c r="AM23" i="5"/>
  <c r="AK23" i="5"/>
  <c r="AO15" i="5"/>
  <c r="AU23" i="5"/>
  <c r="AP15" i="5"/>
  <c r="AM15" i="5"/>
  <c r="AN23" i="5"/>
  <c r="AN15" i="5"/>
  <c r="AT15" i="5"/>
  <c r="AP23" i="5"/>
  <c r="AQ15" i="5"/>
  <c r="AN19" i="5"/>
  <c r="AK18" i="5"/>
  <c r="AQ18" i="5"/>
  <c r="AM18" i="5"/>
  <c r="AJ18" i="5"/>
  <c r="AO18" i="5"/>
  <c r="AN18" i="5"/>
  <c r="AP19" i="5"/>
  <c r="AQ19" i="5"/>
  <c r="AT19" i="5"/>
  <c r="AO19" i="5"/>
  <c r="AM19" i="5"/>
  <c r="AK19" i="5"/>
  <c r="AU19" i="5"/>
  <c r="V10" i="58"/>
  <c r="V9" i="47"/>
  <c r="V9" i="44"/>
  <c r="V5" i="39"/>
  <c r="V7" i="42"/>
  <c r="V5" i="43"/>
  <c r="V7" i="46"/>
  <c r="V5" i="47"/>
  <c r="V7" i="50"/>
  <c r="V5" i="51"/>
  <c r="V9" i="53"/>
  <c r="V7" i="54"/>
  <c r="V5" i="55"/>
  <c r="V9" i="57"/>
  <c r="V5" i="59"/>
  <c r="V7" i="62"/>
  <c r="V5" i="63"/>
  <c r="V7" i="66"/>
  <c r="V5" i="67"/>
  <c r="V8" i="38"/>
  <c r="V6" i="39"/>
  <c r="V4" i="40"/>
  <c r="V8" i="42"/>
  <c r="V6" i="43"/>
  <c r="V4" i="44"/>
  <c r="V10" i="45"/>
  <c r="V8" i="46"/>
  <c r="V6" i="47"/>
  <c r="V4" i="48"/>
  <c r="V8" i="50"/>
  <c r="V6" i="51"/>
  <c r="V4" i="52"/>
  <c r="V6" i="55"/>
  <c r="V4" i="56"/>
  <c r="V8" i="58"/>
  <c r="V6" i="59"/>
  <c r="V4" i="60"/>
  <c r="V8" i="62"/>
  <c r="V6" i="63"/>
  <c r="V4" i="64"/>
  <c r="V8" i="66"/>
  <c r="V6" i="67"/>
  <c r="V7" i="39"/>
  <c r="V5" i="40"/>
  <c r="V7" i="43"/>
  <c r="V5" i="44"/>
  <c r="V9" i="46"/>
  <c r="V7" i="47"/>
  <c r="V9" i="50"/>
  <c r="V7" i="51"/>
  <c r="V5" i="52"/>
  <c r="V9" i="54"/>
  <c r="V7" i="55"/>
  <c r="V5" i="56"/>
  <c r="V7" i="59"/>
  <c r="V5" i="60"/>
  <c r="V9" i="62"/>
  <c r="V7" i="63"/>
  <c r="V5" i="64"/>
  <c r="V9" i="66"/>
  <c r="V7" i="67"/>
  <c r="V8" i="39"/>
  <c r="V6" i="40"/>
  <c r="V4" i="41"/>
  <c r="V10" i="42"/>
  <c r="V8" i="43"/>
  <c r="V6" i="44"/>
  <c r="V4" i="45"/>
  <c r="V8" i="47"/>
  <c r="V6" i="48"/>
  <c r="V4" i="49"/>
  <c r="V8" i="51"/>
  <c r="V6" i="52"/>
  <c r="V4" i="53"/>
  <c r="V10" i="54"/>
  <c r="V8" i="55"/>
  <c r="V6" i="56"/>
  <c r="V4" i="57"/>
  <c r="V8" i="59"/>
  <c r="V6" i="60"/>
  <c r="V4" i="61"/>
  <c r="V6" i="64"/>
  <c r="V4" i="65"/>
  <c r="V8" i="67"/>
  <c r="V7" i="40"/>
  <c r="V5" i="41"/>
  <c r="V9" i="43"/>
  <c r="V5" i="45"/>
  <c r="V7" i="48"/>
  <c r="V5" i="49"/>
  <c r="V9" i="51"/>
  <c r="V7" i="52"/>
  <c r="V5" i="53"/>
  <c r="V7" i="56"/>
  <c r="V5" i="57"/>
  <c r="V9" i="59"/>
  <c r="V7" i="60"/>
  <c r="V5" i="61"/>
  <c r="V9" i="63"/>
  <c r="V7" i="64"/>
  <c r="V5" i="65"/>
  <c r="V10" i="39"/>
  <c r="V6" i="41"/>
  <c r="V4" i="42"/>
  <c r="V8" i="44"/>
  <c r="V6" i="45"/>
  <c r="V4" i="46"/>
  <c r="V8" i="48"/>
  <c r="V6" i="49"/>
  <c r="V4" i="50"/>
  <c r="V8" i="52"/>
  <c r="V6" i="53"/>
  <c r="V4" i="54"/>
  <c r="V10" i="55"/>
  <c r="V8" i="56"/>
  <c r="V6" i="57"/>
  <c r="V4" i="58"/>
  <c r="V6" i="61"/>
  <c r="V4" i="62"/>
  <c r="V10" i="63"/>
  <c r="V8" i="64"/>
  <c r="V6" i="65"/>
  <c r="V4" i="66"/>
  <c r="V5" i="38"/>
  <c r="V9" i="40"/>
  <c r="V7" i="41"/>
  <c r="V5" i="42"/>
  <c r="V7" i="45"/>
  <c r="V5" i="46"/>
  <c r="V7" i="49"/>
  <c r="V5" i="50"/>
  <c r="V9" i="52"/>
  <c r="V7" i="53"/>
  <c r="V5" i="54"/>
  <c r="V9" i="56"/>
  <c r="V7" i="57"/>
  <c r="V5" i="58"/>
  <c r="V7" i="61"/>
  <c r="V5" i="62"/>
  <c r="V5" i="66"/>
  <c r="V4" i="6"/>
  <c r="V4" i="39"/>
  <c r="V10" i="40"/>
  <c r="V6" i="42"/>
  <c r="V4" i="43"/>
  <c r="V10" i="44"/>
  <c r="V8" i="45"/>
  <c r="V6" i="46"/>
  <c r="V4" i="47"/>
  <c r="V8" i="49"/>
  <c r="V6" i="50"/>
  <c r="V4" i="51"/>
  <c r="V8" i="53"/>
  <c r="V6" i="54"/>
  <c r="V4" i="55"/>
  <c r="V8" i="57"/>
  <c r="V6" i="58"/>
  <c r="V4" i="59"/>
  <c r="V8" i="61"/>
  <c r="V6" i="62"/>
  <c r="V4" i="63"/>
  <c r="V10" i="64"/>
  <c r="V6" i="66"/>
  <c r="V4" i="67"/>
  <c r="V10" i="67"/>
  <c r="V9" i="55"/>
  <c r="AB22" i="67"/>
  <c r="V9" i="48"/>
  <c r="V9" i="61"/>
  <c r="V7" i="44"/>
  <c r="V9" i="49"/>
  <c r="V9" i="45"/>
  <c r="V8" i="65"/>
  <c r="V9" i="42"/>
  <c r="V10" i="41"/>
  <c r="V9" i="39"/>
  <c r="V9" i="60"/>
  <c r="V10" i="56"/>
  <c r="V7" i="58"/>
  <c r="V10" i="57"/>
  <c r="V10" i="53"/>
  <c r="V10" i="65"/>
  <c r="V10" i="62"/>
  <c r="V10" i="48"/>
  <c r="V10" i="43"/>
  <c r="V8" i="40"/>
  <c r="AG51" i="5"/>
  <c r="V10" i="49"/>
  <c r="V10" i="50"/>
  <c r="V8" i="41"/>
  <c r="V9" i="58"/>
  <c r="V9" i="64"/>
  <c r="V7" i="65"/>
  <c r="V9" i="41"/>
  <c r="V10" i="47"/>
  <c r="V9" i="65"/>
  <c r="V10" i="66"/>
  <c r="V6" i="38"/>
  <c r="V10" i="38"/>
  <c r="V10" i="51"/>
  <c r="V10" i="52"/>
  <c r="V8" i="54"/>
  <c r="V8" i="60"/>
  <c r="V7" i="38"/>
  <c r="V9" i="38"/>
  <c r="V10" i="61"/>
  <c r="V10" i="6"/>
  <c r="V8" i="6"/>
  <c r="V6" i="6"/>
  <c r="V9" i="6"/>
  <c r="V7" i="6"/>
  <c r="V5" i="6"/>
  <c r="V10" i="46"/>
  <c r="V10" i="60"/>
  <c r="V10" i="59"/>
  <c r="V4" i="38"/>
  <c r="J33" i="6" a="1"/>
  <c r="K33" i="6" a="1"/>
  <c r="I33" i="6" a="1"/>
  <c r="H37" i="6" a="1"/>
  <c r="G37" i="6" a="1"/>
  <c r="H37" i="6" l="1"/>
  <c r="AB10" i="2"/>
  <c r="AC10" i="2"/>
  <c r="AD10" i="2"/>
  <c r="AA10" i="2"/>
  <c r="AE10" i="2"/>
  <c r="J10" i="4"/>
  <c r="AW27" i="5"/>
  <c r="AV27" i="5"/>
  <c r="AX27" i="5"/>
  <c r="AY27" i="5"/>
  <c r="AZ27" i="5"/>
  <c r="AA6" i="41"/>
  <c r="AA4" i="40"/>
  <c r="AA9" i="57"/>
  <c r="AA5" i="48"/>
  <c r="AA8" i="63"/>
  <c r="AA7" i="53"/>
  <c r="AA7" i="67"/>
  <c r="AA7" i="55"/>
  <c r="AA7" i="43"/>
  <c r="AA4" i="48"/>
  <c r="AA5" i="55"/>
  <c r="AA4" i="67"/>
  <c r="AA9" i="52"/>
  <c r="AA5" i="38"/>
  <c r="AA8" i="48"/>
  <c r="AA7" i="52"/>
  <c r="AA6" i="59"/>
  <c r="AA4" i="62"/>
  <c r="AA9" i="51"/>
  <c r="AA10" i="54"/>
  <c r="AA8" i="58"/>
  <c r="AA8" i="46"/>
  <c r="AA5" i="67"/>
  <c r="AA9" i="46"/>
  <c r="AA10" i="44"/>
  <c r="AA6" i="45"/>
  <c r="AA6" i="67"/>
  <c r="AA9" i="47"/>
  <c r="AA10" i="58"/>
  <c r="AA6" i="63"/>
  <c r="AA8" i="44"/>
  <c r="AA4" i="61"/>
  <c r="AA10" i="42"/>
  <c r="AA5" i="63"/>
  <c r="AA4" i="51"/>
  <c r="AA10" i="63"/>
  <c r="AA8" i="51"/>
  <c r="K33" i="6"/>
  <c r="X13" i="6" s="1"/>
  <c r="J33" i="6"/>
  <c r="X12" i="6" s="1"/>
  <c r="I33" i="6"/>
  <c r="X11" i="6" s="1"/>
  <c r="K9" i="5"/>
  <c r="Y11" i="2" s="1"/>
  <c r="G37" i="6"/>
  <c r="AS27" i="5"/>
  <c r="J12" i="4"/>
  <c r="AL27" i="5"/>
  <c r="AJ27" i="5"/>
  <c r="AP27" i="5"/>
  <c r="AU27" i="5"/>
  <c r="AQ27" i="5"/>
  <c r="AR27" i="5"/>
  <c r="AN27" i="5"/>
  <c r="AO27" i="5"/>
  <c r="AK27" i="5"/>
  <c r="AT27" i="5"/>
  <c r="AM27" i="5"/>
  <c r="AA10" i="67"/>
  <c r="AA9" i="62"/>
  <c r="R12" i="4"/>
  <c r="AB14" i="4"/>
  <c r="AJ16" i="4"/>
  <c r="AK16" i="4"/>
  <c r="Q8" i="4"/>
  <c r="W18" i="4"/>
  <c r="AA8" i="57"/>
  <c r="AA6" i="42"/>
  <c r="AA5" i="62"/>
  <c r="AA5" i="57"/>
  <c r="AA5" i="49"/>
  <c r="AA7" i="40"/>
  <c r="AA8" i="59"/>
  <c r="AA4" i="45"/>
  <c r="AA5" i="60"/>
  <c r="AA5" i="52"/>
  <c r="AA5" i="40"/>
  <c r="AA4" i="56"/>
  <c r="AA6" i="39"/>
  <c r="AA5" i="51"/>
  <c r="AA5" i="39"/>
  <c r="AA9" i="60"/>
  <c r="AA9" i="49"/>
  <c r="AA9" i="55"/>
  <c r="AM18" i="4"/>
  <c r="AA4" i="55"/>
  <c r="AA4" i="47"/>
  <c r="AA7" i="61"/>
  <c r="AA5" i="50"/>
  <c r="AA5" i="42"/>
  <c r="AA4" i="66"/>
  <c r="AA4" i="58"/>
  <c r="AA8" i="52"/>
  <c r="AA5" i="65"/>
  <c r="AA7" i="56"/>
  <c r="AA7" i="48"/>
  <c r="AA4" i="53"/>
  <c r="AA6" i="44"/>
  <c r="AA7" i="59"/>
  <c r="AA7" i="51"/>
  <c r="AA7" i="39"/>
  <c r="AA8" i="62"/>
  <c r="AA6" i="55"/>
  <c r="AA10" i="45"/>
  <c r="AA7" i="50"/>
  <c r="AA7" i="58"/>
  <c r="AA7" i="65"/>
  <c r="AA9" i="39"/>
  <c r="Y10" i="4"/>
  <c r="AA10" i="64"/>
  <c r="AA6" i="54"/>
  <c r="AA6" i="46"/>
  <c r="AA10" i="40"/>
  <c r="AA5" i="58"/>
  <c r="AA7" i="49"/>
  <c r="AA6" i="65"/>
  <c r="AA6" i="57"/>
  <c r="AA4" i="50"/>
  <c r="AA7" i="64"/>
  <c r="AA6" i="52"/>
  <c r="AA4" i="60"/>
  <c r="AA4" i="52"/>
  <c r="AA4" i="44"/>
  <c r="AA8" i="38"/>
  <c r="AA5" i="59"/>
  <c r="AA5" i="47"/>
  <c r="AA10" i="50"/>
  <c r="AA4" i="63"/>
  <c r="AA8" i="53"/>
  <c r="AA4" i="39"/>
  <c r="AA7" i="57"/>
  <c r="AA7" i="41"/>
  <c r="AA8" i="64"/>
  <c r="AA8" i="56"/>
  <c r="AA6" i="49"/>
  <c r="AA4" i="42"/>
  <c r="AA9" i="63"/>
  <c r="AA4" i="65"/>
  <c r="AA4" i="57"/>
  <c r="AA8" i="43"/>
  <c r="AA9" i="66"/>
  <c r="AA9" i="50"/>
  <c r="AA6" i="51"/>
  <c r="AA6" i="43"/>
  <c r="AA7" i="46"/>
  <c r="AA10" i="48"/>
  <c r="AA10" i="56"/>
  <c r="AA9" i="42"/>
  <c r="AA7" i="44"/>
  <c r="AA6" i="62"/>
  <c r="AA8" i="45"/>
  <c r="AA4" i="6"/>
  <c r="AA9" i="56"/>
  <c r="AA5" i="61"/>
  <c r="AA5" i="53"/>
  <c r="AA5" i="45"/>
  <c r="AA6" i="64"/>
  <c r="AA6" i="56"/>
  <c r="AA5" i="64"/>
  <c r="AA5" i="56"/>
  <c r="AA7" i="47"/>
  <c r="AA8" i="50"/>
  <c r="AA8" i="42"/>
  <c r="AA8" i="61"/>
  <c r="AA6" i="50"/>
  <c r="AA5" i="66"/>
  <c r="AA5" i="54"/>
  <c r="AA5" i="46"/>
  <c r="AA9" i="40"/>
  <c r="AA10" i="55"/>
  <c r="AA7" i="60"/>
  <c r="AA4" i="49"/>
  <c r="AA4" i="41"/>
  <c r="AA7" i="63"/>
  <c r="AA8" i="66"/>
  <c r="AA7" i="66"/>
  <c r="AA9" i="45"/>
  <c r="AA9" i="61"/>
  <c r="AA6" i="66"/>
  <c r="AA4" i="59"/>
  <c r="AA8" i="49"/>
  <c r="AA7" i="45"/>
  <c r="AA6" i="61"/>
  <c r="AA4" i="54"/>
  <c r="AA4" i="46"/>
  <c r="AA10" i="39"/>
  <c r="AA9" i="43"/>
  <c r="AA6" i="60"/>
  <c r="AA8" i="55"/>
  <c r="AA6" i="48"/>
  <c r="AA6" i="40"/>
  <c r="AA5" i="44"/>
  <c r="AA4" i="64"/>
  <c r="AA6" i="47"/>
  <c r="AA7" i="54"/>
  <c r="AA5" i="43"/>
  <c r="AA10" i="57"/>
  <c r="AA9" i="48"/>
  <c r="AA6" i="58"/>
  <c r="AA4" i="43"/>
  <c r="AA6" i="53"/>
  <c r="AA9" i="59"/>
  <c r="AA5" i="41"/>
  <c r="AA8" i="47"/>
  <c r="AA8" i="39"/>
  <c r="AA9" i="54"/>
  <c r="AA7" i="62"/>
  <c r="AA9" i="53"/>
  <c r="AA7" i="42"/>
  <c r="AA9" i="44"/>
  <c r="AA8" i="67"/>
  <c r="AM12" i="4"/>
  <c r="AE8" i="4"/>
  <c r="AC8" i="4"/>
  <c r="AJ14" i="4"/>
  <c r="W8" i="4"/>
  <c r="U14" i="4"/>
  <c r="V14" i="4"/>
  <c r="P14" i="4"/>
  <c r="U8" i="4"/>
  <c r="AG18" i="4"/>
  <c r="AH18" i="4"/>
  <c r="AL16" i="4"/>
  <c r="U10" i="4"/>
  <c r="AA10" i="4"/>
  <c r="Q12" i="4"/>
  <c r="P12" i="4"/>
  <c r="M12" i="4"/>
  <c r="O12" i="4"/>
  <c r="K12" i="4"/>
  <c r="N12" i="4"/>
  <c r="L12" i="4"/>
  <c r="N10" i="4"/>
  <c r="Q10" i="4"/>
  <c r="K10" i="4"/>
  <c r="O10" i="4"/>
  <c r="L10" i="4"/>
  <c r="M8" i="4"/>
  <c r="L8" i="4"/>
  <c r="K8" i="4"/>
  <c r="J8" i="4"/>
  <c r="I8" i="4"/>
  <c r="O8" i="4"/>
  <c r="AI8" i="4"/>
  <c r="AM8" i="4"/>
  <c r="Y16" i="4"/>
  <c r="Z16" i="4"/>
  <c r="AA16" i="4"/>
  <c r="V16" i="4"/>
  <c r="AD16" i="4"/>
  <c r="AE16" i="4"/>
  <c r="T16" i="4"/>
  <c r="R16" i="4"/>
  <c r="S16" i="4"/>
  <c r="Y8" i="4"/>
  <c r="Z8" i="4"/>
  <c r="AA8" i="4"/>
  <c r="AI14" i="4"/>
  <c r="X14" i="4"/>
  <c r="X10" i="4"/>
  <c r="Z10" i="4"/>
  <c r="U12" i="4"/>
  <c r="X12" i="4"/>
  <c r="W12" i="4"/>
  <c r="V12" i="4"/>
  <c r="AE10" i="4"/>
  <c r="AD10" i="4"/>
  <c r="AB10" i="4"/>
  <c r="AC10" i="4"/>
  <c r="Y14" i="4"/>
  <c r="AE14" i="4"/>
  <c r="N16" i="4"/>
  <c r="I16" i="4"/>
  <c r="J16" i="4"/>
  <c r="L16" i="4"/>
  <c r="M16" i="4"/>
  <c r="AD18" i="4"/>
  <c r="AE18" i="4"/>
  <c r="AC16" i="4"/>
  <c r="AH16" i="4"/>
  <c r="AF16" i="4"/>
  <c r="AG16" i="4"/>
  <c r="AC18" i="4"/>
  <c r="AI18" i="4"/>
  <c r="AB8" i="4"/>
  <c r="AF10" i="4"/>
  <c r="AH10" i="4"/>
  <c r="AL12" i="4"/>
  <c r="AI12" i="4"/>
  <c r="AJ12" i="4"/>
  <c r="AK12" i="4"/>
  <c r="V10" i="4"/>
  <c r="W10" i="4"/>
  <c r="Q14" i="4"/>
  <c r="W14" i="4"/>
  <c r="Y18" i="4"/>
  <c r="Z18" i="4"/>
  <c r="X18" i="4"/>
  <c r="AF18" i="4"/>
  <c r="U16" i="4"/>
  <c r="Y12" i="4"/>
  <c r="AK18" i="4"/>
  <c r="AJ18" i="4"/>
  <c r="AL18" i="4"/>
  <c r="T10" i="4"/>
  <c r="AL20" i="4"/>
  <c r="AK20" i="4"/>
  <c r="AJ20" i="4"/>
  <c r="AM20" i="4"/>
  <c r="AI20" i="4"/>
  <c r="AI10" i="4"/>
  <c r="AL10" i="4"/>
  <c r="AK10" i="4"/>
  <c r="AJ10" i="4"/>
  <c r="O16" i="4"/>
  <c r="P16" i="4"/>
  <c r="W16" i="4"/>
  <c r="X16" i="4"/>
  <c r="T14" i="4"/>
  <c r="V18" i="4"/>
  <c r="T18" i="4"/>
  <c r="R18" i="4"/>
  <c r="S18" i="4"/>
  <c r="Q18" i="4"/>
  <c r="P18" i="4"/>
  <c r="AK8" i="4"/>
  <c r="AB18" i="4"/>
  <c r="U18" i="4"/>
  <c r="AA18" i="4"/>
  <c r="AG10" i="4"/>
  <c r="AM10" i="4"/>
  <c r="M20" i="4"/>
  <c r="O20" i="4"/>
  <c r="L20" i="4"/>
  <c r="P20" i="4"/>
  <c r="N20" i="4"/>
  <c r="Q20" i="4"/>
  <c r="R20" i="4"/>
  <c r="T20" i="4"/>
  <c r="S20" i="4"/>
  <c r="AI16" i="4"/>
  <c r="AM16" i="4"/>
  <c r="AB16" i="4"/>
  <c r="V8" i="4"/>
  <c r="X8" i="4"/>
  <c r="AD8" i="4"/>
  <c r="AH14" i="4"/>
  <c r="AF14" i="4"/>
  <c r="AG14" i="4"/>
  <c r="X20" i="4"/>
  <c r="U20" i="4"/>
  <c r="Y20" i="4"/>
  <c r="V20" i="4"/>
  <c r="W20" i="4"/>
  <c r="AH12" i="4"/>
  <c r="AA20" i="4"/>
  <c r="Z20" i="4"/>
  <c r="AL8" i="4"/>
  <c r="N8" i="4"/>
  <c r="P8" i="4"/>
  <c r="AH8" i="4"/>
  <c r="AF8" i="4"/>
  <c r="AG8" i="4"/>
  <c r="AM14" i="4"/>
  <c r="T8" i="4"/>
  <c r="S8" i="4"/>
  <c r="R8" i="4"/>
  <c r="S14" i="4"/>
  <c r="R14" i="4"/>
  <c r="AG12" i="4"/>
  <c r="M10" i="4"/>
  <c r="S10" i="4"/>
  <c r="AF20" i="4"/>
  <c r="AE20" i="4"/>
  <c r="AD20" i="4"/>
  <c r="AC20" i="4"/>
  <c r="AB20" i="4"/>
  <c r="S12" i="4"/>
  <c r="T12" i="4"/>
  <c r="AH20" i="4"/>
  <c r="AG20" i="4"/>
  <c r="K16" i="4"/>
  <c r="Q16" i="4"/>
  <c r="I14" i="4"/>
  <c r="K14" i="4"/>
  <c r="N14" i="4"/>
  <c r="J14" i="4"/>
  <c r="O14" i="4"/>
  <c r="L14" i="4"/>
  <c r="M14" i="4"/>
  <c r="AC14" i="4"/>
  <c r="AD14" i="4"/>
  <c r="AK14" i="4"/>
  <c r="AL14" i="4"/>
  <c r="AF12" i="4"/>
  <c r="AA14" i="4"/>
  <c r="Z14" i="4"/>
  <c r="AJ8" i="4"/>
  <c r="P10" i="4"/>
  <c r="R10" i="4"/>
  <c r="AB12" i="4"/>
  <c r="AE12" i="4"/>
  <c r="AC12" i="4"/>
  <c r="AD12" i="4"/>
  <c r="Z12" i="4"/>
  <c r="AA12" i="4"/>
  <c r="AA10" i="62"/>
  <c r="AA10" i="41"/>
  <c r="AA8" i="65"/>
  <c r="AA10" i="51"/>
  <c r="AA10" i="53"/>
  <c r="AA8" i="54"/>
  <c r="AA8" i="40"/>
  <c r="AA10" i="38"/>
  <c r="AA9" i="64"/>
  <c r="AA10" i="65"/>
  <c r="AA10" i="43"/>
  <c r="AA10" i="49"/>
  <c r="AA10" i="66"/>
  <c r="AA9" i="65"/>
  <c r="AA9" i="41"/>
  <c r="AA9" i="58"/>
  <c r="AA10" i="47"/>
  <c r="AA8" i="41"/>
  <c r="AA6" i="6"/>
  <c r="AA8" i="6"/>
  <c r="AA10" i="6"/>
  <c r="AA7" i="38"/>
  <c r="AA10" i="52"/>
  <c r="AA6" i="38"/>
  <c r="AA8" i="60"/>
  <c r="AA5" i="6"/>
  <c r="AA7" i="6"/>
  <c r="AA9" i="6"/>
  <c r="AA10" i="61"/>
  <c r="AA9" i="38"/>
  <c r="AA10" i="46"/>
  <c r="AA10" i="59"/>
  <c r="AA10" i="60"/>
  <c r="AA4" i="38"/>
  <c r="AA11" i="2" l="1"/>
  <c r="AC11" i="2"/>
  <c r="AD11" i="2"/>
  <c r="AE11" i="2"/>
  <c r="AB11" i="2"/>
  <c r="AC13" i="6"/>
  <c r="AC12" i="6"/>
  <c r="AC11" i="6"/>
  <c r="AL29" i="5"/>
  <c r="L9" i="5"/>
  <c r="Y12" i="2" s="1"/>
  <c r="AA12" i="2" l="1"/>
  <c r="AC12" i="2"/>
  <c r="AB12" i="2"/>
  <c r="AD12" i="2"/>
  <c r="AE12" i="2"/>
  <c r="M9" i="5"/>
  <c r="Y13" i="2" s="1"/>
  <c r="AK4" i="4"/>
  <c r="P4" i="4"/>
  <c r="AF4" i="4"/>
  <c r="Q4" i="4"/>
  <c r="AD4" i="4"/>
  <c r="Z4" i="4"/>
  <c r="AB4" i="4"/>
  <c r="Y4" i="4"/>
  <c r="AI4" i="4"/>
  <c r="AG4" i="4"/>
  <c r="AJ4" i="4"/>
  <c r="AA4" i="4"/>
  <c r="T4" i="4"/>
  <c r="R4" i="4"/>
  <c r="I4" i="4"/>
  <c r="M4" i="4"/>
  <c r="K4" i="4"/>
  <c r="L4" i="4"/>
  <c r="O4" i="4"/>
  <c r="N4" i="4"/>
  <c r="J4" i="4"/>
  <c r="AH4" i="4"/>
  <c r="AL4" i="4"/>
  <c r="S4" i="4"/>
  <c r="U4" i="4"/>
  <c r="V4" i="4"/>
  <c r="AE4" i="4"/>
  <c r="W4" i="4"/>
  <c r="X4" i="4"/>
  <c r="AM4" i="4"/>
  <c r="AC4" i="4"/>
  <c r="AD13" i="2" l="1"/>
  <c r="AE13" i="2"/>
  <c r="AA13" i="2"/>
  <c r="AB13" i="2"/>
  <c r="AC13" i="2"/>
  <c r="N9" i="5"/>
  <c r="Y14" i="2" s="1"/>
  <c r="A1" i="48"/>
  <c r="AA14" i="2" l="1"/>
  <c r="AB14" i="2"/>
  <c r="AC14" i="2"/>
  <c r="AD14" i="2"/>
  <c r="AE14" i="2"/>
  <c r="B5" i="48"/>
  <c r="I5" i="48"/>
  <c r="H5" i="48"/>
  <c r="J5" i="48"/>
  <c r="G5" i="48"/>
  <c r="L36" i="48"/>
  <c r="L33" i="48" s="1" a="1"/>
  <c r="L33" i="48" s="1"/>
  <c r="X14" i="48" s="1"/>
  <c r="M36" i="48"/>
  <c r="M33" i="48" s="1" a="1"/>
  <c r="M33" i="48" s="1"/>
  <c r="X15" i="48" s="1"/>
  <c r="N36" i="48"/>
  <c r="N33" i="48" s="1" a="1"/>
  <c r="N33" i="48" s="1"/>
  <c r="X16" i="48" s="1"/>
  <c r="O36" i="48"/>
  <c r="O33" i="48" s="1" a="1"/>
  <c r="O33" i="48" s="1"/>
  <c r="X17" i="48" s="1"/>
  <c r="P36" i="48"/>
  <c r="P33" i="48" s="1" a="1"/>
  <c r="P33" i="48" s="1"/>
  <c r="X18" i="48" s="1"/>
  <c r="D5" i="48"/>
  <c r="E5" i="48"/>
  <c r="C5" i="48"/>
  <c r="F5" i="48"/>
  <c r="I36" i="48"/>
  <c r="I33" i="48" s="1" a="1"/>
  <c r="K36" i="48"/>
  <c r="K33" i="48" s="1" a="1"/>
  <c r="J36" i="48"/>
  <c r="J33" i="48" s="1" a="1"/>
  <c r="G36" i="48"/>
  <c r="C36" i="48"/>
  <c r="H36" i="48"/>
  <c r="D36" i="48"/>
  <c r="B36" i="48"/>
  <c r="E36" i="48"/>
  <c r="F36" i="48"/>
  <c r="O9" i="5"/>
  <c r="Y15" i="2" s="1"/>
  <c r="A1" i="49"/>
  <c r="AG6" i="4"/>
  <c r="T6" i="4"/>
  <c r="AB6" i="4"/>
  <c r="S6" i="4"/>
  <c r="X6" i="4"/>
  <c r="Y6" i="4"/>
  <c r="AC6" i="4"/>
  <c r="Z6" i="4"/>
  <c r="V6" i="4"/>
  <c r="AL6" i="4"/>
  <c r="AI6" i="4"/>
  <c r="AE6" i="4"/>
  <c r="J6" i="4"/>
  <c r="I6" i="4"/>
  <c r="K6" i="4"/>
  <c r="L6" i="4"/>
  <c r="M6" i="4"/>
  <c r="O6" i="4"/>
  <c r="AK6" i="4"/>
  <c r="U6" i="4"/>
  <c r="AD6" i="4"/>
  <c r="AF6" i="4"/>
  <c r="AM6" i="4"/>
  <c r="Q6" i="4"/>
  <c r="N6" i="4"/>
  <c r="R6" i="4"/>
  <c r="P6" i="4"/>
  <c r="AA6" i="4"/>
  <c r="AJ6" i="4"/>
  <c r="AH6" i="4"/>
  <c r="W6" i="4"/>
  <c r="H37" i="48" a="1"/>
  <c r="G37" i="48" a="1"/>
  <c r="J37" i="48" a="1"/>
  <c r="AD15" i="2" l="1"/>
  <c r="AB15" i="2"/>
  <c r="AC15" i="2"/>
  <c r="AE15" i="2"/>
  <c r="AA15" i="2"/>
  <c r="G37" i="48"/>
  <c r="J37" i="48"/>
  <c r="H37" i="48"/>
  <c r="B5" i="49"/>
  <c r="J5" i="49"/>
  <c r="I5" i="49"/>
  <c r="H5" i="49"/>
  <c r="G5" i="49"/>
  <c r="AC18" i="48"/>
  <c r="AC17" i="48"/>
  <c r="AC16" i="48"/>
  <c r="AC15" i="48"/>
  <c r="AC14" i="48"/>
  <c r="M36" i="49"/>
  <c r="M33" i="49" s="1" a="1"/>
  <c r="M33" i="49" s="1"/>
  <c r="X15" i="49" s="1"/>
  <c r="N36" i="49"/>
  <c r="N33" i="49" s="1" a="1"/>
  <c r="N33" i="49" s="1"/>
  <c r="X16" i="49" s="1"/>
  <c r="O36" i="49"/>
  <c r="O33" i="49" s="1" a="1"/>
  <c r="O33" i="49" s="1"/>
  <c r="X17" i="49" s="1"/>
  <c r="P36" i="49"/>
  <c r="P33" i="49" s="1" a="1"/>
  <c r="P33" i="49" s="1"/>
  <c r="X18" i="49" s="1"/>
  <c r="L36" i="49"/>
  <c r="L33" i="49" s="1" a="1"/>
  <c r="L33" i="49" s="1"/>
  <c r="X14" i="49" s="1"/>
  <c r="D5" i="49"/>
  <c r="F5" i="49"/>
  <c r="E5" i="49"/>
  <c r="C5" i="49"/>
  <c r="J33" i="48"/>
  <c r="X12" i="48" s="1"/>
  <c r="K33" i="48"/>
  <c r="X13" i="48" s="1"/>
  <c r="I33" i="48"/>
  <c r="X11" i="48" s="1"/>
  <c r="J36" i="49"/>
  <c r="J33" i="49" s="1" a="1"/>
  <c r="K36" i="49"/>
  <c r="K33" i="49" s="1" a="1"/>
  <c r="I36" i="49"/>
  <c r="D36" i="49"/>
  <c r="E36" i="49"/>
  <c r="F36" i="49"/>
  <c r="B36" i="49"/>
  <c r="G36" i="49"/>
  <c r="H36" i="49"/>
  <c r="C36" i="49"/>
  <c r="P9" i="5"/>
  <c r="Y16" i="2" s="1"/>
  <c r="I33" i="49" a="1"/>
  <c r="F37" i="48" a="1"/>
  <c r="I37" i="49" a="1"/>
  <c r="J37" i="49" a="1"/>
  <c r="I37" i="48" a="1"/>
  <c r="H37" i="49" a="1"/>
  <c r="AC16" i="2" l="1"/>
  <c r="AB16" i="2"/>
  <c r="AA16" i="2"/>
  <c r="AD16" i="2"/>
  <c r="AE16" i="2"/>
  <c r="I37" i="48"/>
  <c r="I37" i="49"/>
  <c r="H37" i="49"/>
  <c r="J37" i="49"/>
  <c r="AC12" i="48"/>
  <c r="AC13" i="48"/>
  <c r="AC11" i="48"/>
  <c r="AC18" i="49"/>
  <c r="AC17" i="49"/>
  <c r="AC16" i="49"/>
  <c r="AC15" i="49"/>
  <c r="AC14" i="49"/>
  <c r="I33" i="49"/>
  <c r="X11" i="49" s="1"/>
  <c r="K33" i="49"/>
  <c r="X13" i="49" s="1"/>
  <c r="J33" i="49"/>
  <c r="X12" i="49" s="1"/>
  <c r="Q9" i="5"/>
  <c r="Y17" i="2" s="1"/>
  <c r="F37" i="48"/>
  <c r="AD17" i="2" l="1"/>
  <c r="AE17" i="2"/>
  <c r="AB17" i="2"/>
  <c r="AC17" i="2"/>
  <c r="AA17" i="2"/>
  <c r="AC12" i="49"/>
  <c r="AC13" i="49"/>
  <c r="AC11" i="49"/>
  <c r="R9" i="5"/>
  <c r="Y18" i="2" s="1"/>
  <c r="C1" i="3"/>
  <c r="C2" i="3" s="1"/>
  <c r="AB18" i="2" l="1"/>
  <c r="AC18" i="2"/>
  <c r="AD18" i="2"/>
  <c r="AE18" i="2"/>
  <c r="AA18" i="2"/>
  <c r="S9" i="5"/>
  <c r="Y19" i="2" s="1"/>
  <c r="Y22" i="6"/>
  <c r="B36" i="6"/>
  <c r="C36" i="6"/>
  <c r="D36" i="6"/>
  <c r="E36" i="6"/>
  <c r="F36" i="6"/>
  <c r="G36" i="6"/>
  <c r="G33" i="6" s="1" a="1"/>
  <c r="H36" i="6"/>
  <c r="H33" i="6" s="1" a="1"/>
  <c r="V1" i="6"/>
  <c r="A2" i="2"/>
  <c r="I1" i="4"/>
  <c r="I2" i="4" s="1"/>
  <c r="B10" i="5"/>
  <c r="J1" i="4"/>
  <c r="J2" i="4" s="1"/>
  <c r="C37" i="6" a="1"/>
  <c r="D2" i="2" a="1"/>
  <c r="B37" i="6" a="1"/>
  <c r="E37" i="6" a="1"/>
  <c r="F37" i="6" a="1"/>
  <c r="D37" i="6" a="1"/>
  <c r="AA19" i="2" l="1"/>
  <c r="AC19" i="2"/>
  <c r="AD19" i="2"/>
  <c r="AE19" i="2"/>
  <c r="AB19" i="2"/>
  <c r="D2" i="2"/>
  <c r="O2" i="2" s="1"/>
  <c r="W18" i="6"/>
  <c r="AB18" i="6" s="1"/>
  <c r="AD18" i="6" s="1"/>
  <c r="W17" i="6"/>
  <c r="AB17" i="6" s="1"/>
  <c r="AD17" i="6" s="1"/>
  <c r="W15" i="6"/>
  <c r="AB15" i="6" s="1"/>
  <c r="AD15" i="6" s="1"/>
  <c r="W14" i="6"/>
  <c r="AB14" i="6" s="1"/>
  <c r="AD14" i="6" s="1"/>
  <c r="W16" i="6"/>
  <c r="AB16" i="6" s="1"/>
  <c r="AD16" i="6" s="1"/>
  <c r="W11" i="6"/>
  <c r="AB11" i="6" s="1"/>
  <c r="W13" i="6"/>
  <c r="AB13" i="6" s="1"/>
  <c r="W12" i="6"/>
  <c r="AB12" i="6" s="1"/>
  <c r="W7" i="6"/>
  <c r="AB7" i="6" s="1"/>
  <c r="W4" i="6"/>
  <c r="W10" i="6"/>
  <c r="AB10" i="6" s="1"/>
  <c r="W9" i="6"/>
  <c r="AB9" i="6" s="1"/>
  <c r="W8" i="6"/>
  <c r="AB8" i="6" s="1"/>
  <c r="W6" i="6"/>
  <c r="AB6" i="6" s="1"/>
  <c r="W5" i="6"/>
  <c r="AB5" i="6" s="1"/>
  <c r="H33" i="6"/>
  <c r="X10" i="6" s="1"/>
  <c r="T9" i="5"/>
  <c r="Y20" i="2" s="1"/>
  <c r="G33" i="6"/>
  <c r="X9" i="6" s="1"/>
  <c r="F37" i="6"/>
  <c r="C37" i="6"/>
  <c r="E37" i="6"/>
  <c r="D37" i="6"/>
  <c r="B37" i="6"/>
  <c r="H1" i="4"/>
  <c r="B2" i="2"/>
  <c r="I2" i="2"/>
  <c r="A3" i="2"/>
  <c r="D1" i="3"/>
  <c r="A1" i="38"/>
  <c r="A35" i="2"/>
  <c r="L2" i="2"/>
  <c r="C10" i="5"/>
  <c r="H2" i="2"/>
  <c r="S2" i="2" s="1"/>
  <c r="F33" i="6" a="1"/>
  <c r="D3" i="2" a="1"/>
  <c r="E2" i="2" a="1"/>
  <c r="C33" i="6" a="1"/>
  <c r="E33" i="6" a="1"/>
  <c r="D35" i="2" a="1"/>
  <c r="D33" i="6" a="1"/>
  <c r="B33" i="6" a="1"/>
  <c r="AA20" i="2" l="1"/>
  <c r="AC20" i="2"/>
  <c r="AB20" i="2"/>
  <c r="AD20" i="2"/>
  <c r="AE20" i="2"/>
  <c r="Y10" i="6"/>
  <c r="D35" i="2"/>
  <c r="O35" i="2" s="1"/>
  <c r="E2" i="2"/>
  <c r="P2" i="2" s="1"/>
  <c r="L35" i="2"/>
  <c r="I35" i="2"/>
  <c r="T35" i="2" s="1"/>
  <c r="H35" i="2"/>
  <c r="S35" i="2" s="1"/>
  <c r="D3" i="2"/>
  <c r="AC10" i="6"/>
  <c r="AC9" i="6"/>
  <c r="B5" i="38"/>
  <c r="G5" i="38"/>
  <c r="H5" i="38"/>
  <c r="I5" i="38"/>
  <c r="AB4" i="6"/>
  <c r="AB19" i="6" s="1"/>
  <c r="W19" i="6"/>
  <c r="W25" i="6" s="1"/>
  <c r="L36" i="38"/>
  <c r="L33" i="38" s="1" a="1"/>
  <c r="M36" i="38"/>
  <c r="M33" i="38" s="1" a="1"/>
  <c r="N36" i="38"/>
  <c r="N33" i="38" s="1" a="1"/>
  <c r="O36" i="38"/>
  <c r="O33" i="38" s="1" a="1"/>
  <c r="P36" i="38"/>
  <c r="P33" i="38" s="1" a="1"/>
  <c r="C5" i="38"/>
  <c r="F5" i="38"/>
  <c r="D5" i="38"/>
  <c r="E5" i="38"/>
  <c r="AD13" i="6"/>
  <c r="Y13" i="6"/>
  <c r="AD11" i="6"/>
  <c r="Y11" i="6"/>
  <c r="AD12" i="6"/>
  <c r="Y12" i="6"/>
  <c r="U9" i="5"/>
  <c r="Y21" i="2" s="1"/>
  <c r="Y9" i="6"/>
  <c r="K36" i="38"/>
  <c r="K33" i="38" s="1" a="1"/>
  <c r="J36" i="38"/>
  <c r="J33" i="38" s="1" a="1"/>
  <c r="I36" i="38"/>
  <c r="F33" i="6"/>
  <c r="X8" i="6" s="1"/>
  <c r="B36" i="38"/>
  <c r="C36" i="38"/>
  <c r="D36" i="38"/>
  <c r="E36" i="38"/>
  <c r="F36" i="38"/>
  <c r="G36" i="38"/>
  <c r="H36" i="38"/>
  <c r="E33" i="6"/>
  <c r="X7" i="6" s="1"/>
  <c r="D33" i="6"/>
  <c r="X6" i="6" s="1"/>
  <c r="C33" i="6"/>
  <c r="X5" i="6" s="1"/>
  <c r="B33" i="6"/>
  <c r="X4" i="6" s="1"/>
  <c r="G1" i="4"/>
  <c r="H2" i="4"/>
  <c r="A36" i="2"/>
  <c r="B35" i="2"/>
  <c r="M35" i="2" s="1"/>
  <c r="M2" i="2"/>
  <c r="E1" i="3"/>
  <c r="A1" i="39"/>
  <c r="A68" i="2"/>
  <c r="D10" i="5"/>
  <c r="K1" i="4"/>
  <c r="K2" i="4" s="1"/>
  <c r="V1" i="38"/>
  <c r="D2" i="3"/>
  <c r="A4" i="2"/>
  <c r="I3" i="2"/>
  <c r="T3" i="2" s="1"/>
  <c r="B3" i="2"/>
  <c r="M3" i="2" s="1"/>
  <c r="L3" i="2"/>
  <c r="H3" i="2"/>
  <c r="S3" i="2" s="1"/>
  <c r="C44" i="3"/>
  <c r="T2" i="2"/>
  <c r="F2" i="2" a="1"/>
  <c r="B37" i="38" a="1"/>
  <c r="F37" i="38" a="1"/>
  <c r="I37" i="38" a="1"/>
  <c r="G37" i="38" a="1"/>
  <c r="E3" i="2" a="1"/>
  <c r="D36" i="2" a="1"/>
  <c r="D4" i="2" a="1"/>
  <c r="H37" i="38" a="1"/>
  <c r="F3" i="2" a="1"/>
  <c r="E4" i="2" a="1"/>
  <c r="C37" i="38" a="1"/>
  <c r="D37" i="38" a="1"/>
  <c r="D68" i="2" a="1"/>
  <c r="E37" i="38" a="1"/>
  <c r="AD21" i="2" l="1"/>
  <c r="AE21" i="2"/>
  <c r="AA21" i="2"/>
  <c r="AB21" i="2"/>
  <c r="AC21" i="2"/>
  <c r="H5" i="39"/>
  <c r="I5" i="39"/>
  <c r="E3" i="2"/>
  <c r="P3" i="2" s="1"/>
  <c r="D68" i="2"/>
  <c r="O68" i="2" s="1"/>
  <c r="D36" i="2"/>
  <c r="O36" i="2" s="1"/>
  <c r="L36" i="2"/>
  <c r="I36" i="2"/>
  <c r="T36" i="2" s="1"/>
  <c r="H36" i="2"/>
  <c r="S36" i="2" s="1"/>
  <c r="L68" i="2"/>
  <c r="I68" i="2"/>
  <c r="T68" i="2" s="1"/>
  <c r="H68" i="2"/>
  <c r="S68" i="2" s="1"/>
  <c r="E4" i="2"/>
  <c r="D4" i="2"/>
  <c r="AC8" i="6"/>
  <c r="AC7" i="6"/>
  <c r="AC6" i="6"/>
  <c r="F3" i="2"/>
  <c r="Q3" i="2" s="1"/>
  <c r="AC5" i="6"/>
  <c r="F2" i="2"/>
  <c r="B5" i="39"/>
  <c r="G5" i="39"/>
  <c r="P33" i="38"/>
  <c r="X18" i="38" s="1"/>
  <c r="O33" i="38"/>
  <c r="X17" i="38" s="1"/>
  <c r="N33" i="38"/>
  <c r="X16" i="38" s="1"/>
  <c r="M33" i="38"/>
  <c r="X15" i="38" s="1"/>
  <c r="L33" i="38"/>
  <c r="X14" i="38" s="1"/>
  <c r="X19" i="6"/>
  <c r="Y19" i="6" s="1"/>
  <c r="AC4" i="6"/>
  <c r="O36" i="39"/>
  <c r="O33" i="39" s="1" a="1"/>
  <c r="P36" i="39"/>
  <c r="P33" i="39" s="1" a="1"/>
  <c r="L36" i="39"/>
  <c r="L33" i="39" s="1" a="1"/>
  <c r="M36" i="39"/>
  <c r="M33" i="39" s="1" a="1"/>
  <c r="N36" i="39"/>
  <c r="N33" i="39" s="1" a="1"/>
  <c r="W14" i="38"/>
  <c r="AB14" i="38" s="1"/>
  <c r="W15" i="38"/>
  <c r="AB15" i="38" s="1"/>
  <c r="W16" i="38"/>
  <c r="AB16" i="38" s="1"/>
  <c r="W18" i="38"/>
  <c r="AB18" i="38" s="1"/>
  <c r="W17" i="38"/>
  <c r="AB17" i="38" s="1"/>
  <c r="W11" i="38"/>
  <c r="AB11" i="38" s="1"/>
  <c r="W13" i="38"/>
  <c r="AB13" i="38" s="1"/>
  <c r="W12" i="38"/>
  <c r="AB12" i="38" s="1"/>
  <c r="W4" i="38"/>
  <c r="W6" i="38"/>
  <c r="AB6" i="38" s="1"/>
  <c r="W5" i="38"/>
  <c r="W8" i="38"/>
  <c r="AB8" i="38" s="1"/>
  <c r="W9" i="38"/>
  <c r="AB9" i="38" s="1"/>
  <c r="W10" i="38"/>
  <c r="AB10" i="38" s="1"/>
  <c r="W7" i="38"/>
  <c r="AB7" i="38" s="1"/>
  <c r="C5" i="39"/>
  <c r="F5" i="39"/>
  <c r="D5" i="39"/>
  <c r="E5" i="39"/>
  <c r="K33" i="38"/>
  <c r="X13" i="38" s="1"/>
  <c r="J33" i="38"/>
  <c r="X12" i="38" s="1"/>
  <c r="V9" i="5"/>
  <c r="Y22" i="2" s="1"/>
  <c r="I37" i="38"/>
  <c r="AB22" i="6"/>
  <c r="K36" i="39"/>
  <c r="K33" i="39" s="1" a="1"/>
  <c r="J36" i="39"/>
  <c r="J33" i="39" s="1" a="1"/>
  <c r="I36" i="39"/>
  <c r="Y8" i="6"/>
  <c r="O3" i="2"/>
  <c r="H37" i="38"/>
  <c r="G37" i="38"/>
  <c r="Y6" i="6"/>
  <c r="Y4" i="6"/>
  <c r="F37" i="38"/>
  <c r="B37" i="38"/>
  <c r="C37" i="38"/>
  <c r="D37" i="38"/>
  <c r="E37" i="38"/>
  <c r="H36" i="39"/>
  <c r="B36" i="39"/>
  <c r="C36" i="39"/>
  <c r="D36" i="39"/>
  <c r="E36" i="39"/>
  <c r="F36" i="39"/>
  <c r="G36" i="39"/>
  <c r="Y7" i="6"/>
  <c r="Y5" i="6"/>
  <c r="AD10" i="6"/>
  <c r="AD9" i="6"/>
  <c r="F1" i="4"/>
  <c r="G2" i="4"/>
  <c r="A69" i="2"/>
  <c r="B68" i="2"/>
  <c r="M68" i="2" s="1"/>
  <c r="F1" i="3"/>
  <c r="A1" i="40"/>
  <c r="A101" i="2"/>
  <c r="L1" i="4"/>
  <c r="L2" i="4" s="1"/>
  <c r="E10" i="5"/>
  <c r="E2" i="3"/>
  <c r="V1" i="39"/>
  <c r="Y22" i="38"/>
  <c r="M44" i="3"/>
  <c r="D44" i="3"/>
  <c r="A5" i="2"/>
  <c r="B4" i="2"/>
  <c r="M4" i="2" s="1"/>
  <c r="I4" i="2"/>
  <c r="T4" i="2" s="1"/>
  <c r="L4" i="2"/>
  <c r="H4" i="2"/>
  <c r="S4" i="2" s="1"/>
  <c r="A37" i="2"/>
  <c r="B36" i="2"/>
  <c r="M36" i="2" s="1"/>
  <c r="I33" i="38" a="1"/>
  <c r="H33" i="38" a="1"/>
  <c r="G33" i="38" a="1"/>
  <c r="H37" i="39" a="1"/>
  <c r="F4" i="2" a="1"/>
  <c r="D37" i="39" a="1"/>
  <c r="I37" i="39" a="1"/>
  <c r="F33" i="38" a="1"/>
  <c r="E35" i="2" a="1"/>
  <c r="B33" i="38" a="1"/>
  <c r="E33" i="38" a="1"/>
  <c r="C37" i="39" a="1"/>
  <c r="G37" i="39" a="1"/>
  <c r="C33" i="38" a="1"/>
  <c r="D33" i="38" a="1"/>
  <c r="E37" i="39" a="1"/>
  <c r="F5" i="2" a="1"/>
  <c r="F37" i="39" a="1"/>
  <c r="D101" i="2" a="1"/>
  <c r="E36" i="2" a="1"/>
  <c r="B37" i="39" a="1"/>
  <c r="D69" i="2" a="1"/>
  <c r="D37" i="2" a="1"/>
  <c r="F4" i="2" l="1"/>
  <c r="Q4" i="2" s="1"/>
  <c r="AA22" i="2"/>
  <c r="AB22" i="2"/>
  <c r="AC22" i="2"/>
  <c r="AD22" i="2"/>
  <c r="AE22" i="2"/>
  <c r="I37" i="39"/>
  <c r="H37" i="39"/>
  <c r="J5" i="40"/>
  <c r="I5" i="40"/>
  <c r="H5" i="40"/>
  <c r="I33" i="38"/>
  <c r="X11" i="38" s="1"/>
  <c r="AC11" i="38" s="1"/>
  <c r="D101" i="2"/>
  <c r="O101" i="2" s="1"/>
  <c r="E35" i="2"/>
  <c r="E36" i="2"/>
  <c r="P36" i="2" s="1"/>
  <c r="D37" i="2"/>
  <c r="O37" i="2" s="1"/>
  <c r="D69" i="2"/>
  <c r="O69" i="2" s="1"/>
  <c r="L101" i="2"/>
  <c r="H101" i="2"/>
  <c r="S101" i="2" s="1"/>
  <c r="I101" i="2"/>
  <c r="T101" i="2" s="1"/>
  <c r="L69" i="2"/>
  <c r="I69" i="2"/>
  <c r="T69" i="2" s="1"/>
  <c r="H69" i="2"/>
  <c r="S69" i="2" s="1"/>
  <c r="AB5" i="38"/>
  <c r="L37" i="2"/>
  <c r="I37" i="2"/>
  <c r="T37" i="2" s="1"/>
  <c r="H37" i="2"/>
  <c r="S37" i="2" s="1"/>
  <c r="AC17" i="38"/>
  <c r="AC18" i="38"/>
  <c r="AC14" i="38"/>
  <c r="AC12" i="38"/>
  <c r="AC15" i="38"/>
  <c r="AC13" i="38"/>
  <c r="AC16" i="38"/>
  <c r="F5" i="2"/>
  <c r="Q2" i="2"/>
  <c r="B5" i="40"/>
  <c r="G5" i="40"/>
  <c r="O33" i="39"/>
  <c r="X17" i="39" s="1"/>
  <c r="N33" i="39"/>
  <c r="X16" i="39" s="1"/>
  <c r="M33" i="39"/>
  <c r="X15" i="39" s="1"/>
  <c r="L33" i="39"/>
  <c r="X14" i="39" s="1"/>
  <c r="P33" i="39"/>
  <c r="X18" i="39" s="1"/>
  <c r="Y14" i="38"/>
  <c r="Y15" i="38"/>
  <c r="Y16" i="38"/>
  <c r="Y17" i="38"/>
  <c r="Y18" i="38"/>
  <c r="W19" i="38"/>
  <c r="W25" i="38" s="1"/>
  <c r="AB4" i="38"/>
  <c r="AC19" i="6"/>
  <c r="A35" i="6" s="1"/>
  <c r="W15" i="39"/>
  <c r="AB15" i="39" s="1"/>
  <c r="W18" i="39"/>
  <c r="AB18" i="39" s="1"/>
  <c r="W14" i="39"/>
  <c r="AB14" i="39" s="1"/>
  <c r="W17" i="39"/>
  <c r="AB17" i="39" s="1"/>
  <c r="W16" i="39"/>
  <c r="AB16" i="39" s="1"/>
  <c r="W11" i="39"/>
  <c r="AB11" i="39" s="1"/>
  <c r="W13" i="39"/>
  <c r="AB13" i="39" s="1"/>
  <c r="W12" i="39"/>
  <c r="AB12" i="39" s="1"/>
  <c r="W8" i="39"/>
  <c r="AB8" i="39" s="1"/>
  <c r="W10" i="39"/>
  <c r="AB10" i="39" s="1"/>
  <c r="W7" i="39"/>
  <c r="AB7" i="39" s="1"/>
  <c r="W9" i="39"/>
  <c r="AB9" i="39" s="1"/>
  <c r="W4" i="39"/>
  <c r="W5" i="39"/>
  <c r="W6" i="39"/>
  <c r="AB6" i="39" s="1"/>
  <c r="L36" i="40"/>
  <c r="L33" i="40" s="1" a="1"/>
  <c r="M36" i="40"/>
  <c r="M33" i="40" s="1" a="1"/>
  <c r="N36" i="40"/>
  <c r="N33" i="40" s="1" a="1"/>
  <c r="O36" i="40"/>
  <c r="O33" i="40" s="1" a="1"/>
  <c r="P36" i="40"/>
  <c r="P33" i="40" s="1" a="1"/>
  <c r="E5" i="40"/>
  <c r="D5" i="40"/>
  <c r="C5" i="40"/>
  <c r="F5" i="40"/>
  <c r="J33" i="39"/>
  <c r="X12" i="39" s="1"/>
  <c r="K33" i="39"/>
  <c r="X13" i="39" s="1"/>
  <c r="Y13" i="38"/>
  <c r="W9" i="5"/>
  <c r="Y23" i="2" s="1"/>
  <c r="P4" i="2"/>
  <c r="O4" i="2"/>
  <c r="Y12" i="38"/>
  <c r="J36" i="40"/>
  <c r="J33" i="40" s="1" a="1"/>
  <c r="K36" i="40"/>
  <c r="K33" i="40" s="1" a="1"/>
  <c r="I36" i="40"/>
  <c r="I33" i="40" s="1" a="1"/>
  <c r="G2" i="2"/>
  <c r="R2" i="2" s="1"/>
  <c r="AD8" i="6"/>
  <c r="G3" i="2"/>
  <c r="R3" i="2" s="1"/>
  <c r="H33" i="38"/>
  <c r="X10" i="38" s="1"/>
  <c r="G37" i="39"/>
  <c r="F37" i="39"/>
  <c r="AD7" i="6"/>
  <c r="AD5" i="6"/>
  <c r="AD4" i="6"/>
  <c r="G33" i="38"/>
  <c r="X9" i="38" s="1"/>
  <c r="F33" i="38"/>
  <c r="X8" i="38" s="1"/>
  <c r="E37" i="39"/>
  <c r="D37" i="39"/>
  <c r="B37" i="39"/>
  <c r="C37" i="39"/>
  <c r="F36" i="40"/>
  <c r="H36" i="40"/>
  <c r="B36" i="40"/>
  <c r="C36" i="40"/>
  <c r="D36" i="40"/>
  <c r="E36" i="40"/>
  <c r="G36" i="40"/>
  <c r="E33" i="38"/>
  <c r="X7" i="38" s="1"/>
  <c r="AD6" i="6"/>
  <c r="X25" i="6"/>
  <c r="B33" i="38"/>
  <c r="X4" i="38" s="1"/>
  <c r="C33" i="38"/>
  <c r="X5" i="38" s="1"/>
  <c r="D33" i="38"/>
  <c r="X6" i="38" s="1"/>
  <c r="E1" i="4"/>
  <c r="F2" i="4"/>
  <c r="G1" i="3"/>
  <c r="A1" i="41"/>
  <c r="A134" i="2"/>
  <c r="F10" i="5"/>
  <c r="M1" i="4"/>
  <c r="M2" i="4" s="1"/>
  <c r="A70" i="2"/>
  <c r="B69" i="2"/>
  <c r="M69" i="2" s="1"/>
  <c r="A6" i="2"/>
  <c r="L5" i="2"/>
  <c r="I5" i="2"/>
  <c r="B5" i="2"/>
  <c r="H5" i="2"/>
  <c r="S5" i="2" s="1"/>
  <c r="A102" i="2"/>
  <c r="B101" i="2"/>
  <c r="M101" i="2" s="1"/>
  <c r="A38" i="2"/>
  <c r="B37" i="2"/>
  <c r="M37" i="2" s="1"/>
  <c r="N44" i="3"/>
  <c r="E44" i="3"/>
  <c r="V1" i="40"/>
  <c r="F2" i="3"/>
  <c r="Y22" i="39"/>
  <c r="I33" i="39" a="1"/>
  <c r="H33" i="39" a="1"/>
  <c r="D70" i="2" a="1"/>
  <c r="E68" i="2" a="1"/>
  <c r="F6" i="2" a="1"/>
  <c r="E5" i="2" a="1"/>
  <c r="E38" i="2" a="1"/>
  <c r="E37" i="2" a="1"/>
  <c r="I37" i="40" a="1"/>
  <c r="F37" i="2" a="1"/>
  <c r="D38" i="2" a="1"/>
  <c r="J37" i="40" a="1"/>
  <c r="D102" i="2" a="1"/>
  <c r="G37" i="40" a="1"/>
  <c r="D33" i="39" a="1"/>
  <c r="E70" i="2" a="1"/>
  <c r="E33" i="39" a="1"/>
  <c r="D37" i="40" a="1"/>
  <c r="H37" i="40" a="1"/>
  <c r="G33" i="39" a="1"/>
  <c r="F35" i="2" a="1"/>
  <c r="F37" i="40" a="1"/>
  <c r="E69" i="2" a="1"/>
  <c r="D5" i="2" a="1"/>
  <c r="F36" i="2" a="1"/>
  <c r="C33" i="39" a="1"/>
  <c r="B33" i="39" a="1"/>
  <c r="C37" i="40" a="1"/>
  <c r="D6" i="2" a="1"/>
  <c r="B37" i="40" a="1"/>
  <c r="D134" i="2" a="1"/>
  <c r="AD23" i="2" l="1"/>
  <c r="AE23" i="2"/>
  <c r="AB23" i="2"/>
  <c r="AC23" i="2"/>
  <c r="AA23" i="2"/>
  <c r="I33" i="39"/>
  <c r="X11" i="39" s="1"/>
  <c r="AC11" i="39" s="1"/>
  <c r="H33" i="39"/>
  <c r="X10" i="39" s="1"/>
  <c r="AC10" i="39" s="1"/>
  <c r="E37" i="2"/>
  <c r="P37" i="2" s="1"/>
  <c r="H37" i="40"/>
  <c r="I37" i="40"/>
  <c r="J37" i="40"/>
  <c r="B5" i="41"/>
  <c r="H5" i="41"/>
  <c r="G5" i="41"/>
  <c r="I5" i="41"/>
  <c r="Y11" i="38"/>
  <c r="D5" i="2"/>
  <c r="O5" i="2" s="1"/>
  <c r="E5" i="2"/>
  <c r="D134" i="2"/>
  <c r="O134" i="2" s="1"/>
  <c r="E69" i="2"/>
  <c r="P69" i="2" s="1"/>
  <c r="E68" i="2"/>
  <c r="D70" i="2"/>
  <c r="O70" i="2" s="1"/>
  <c r="E70" i="2"/>
  <c r="P70" i="2" s="1"/>
  <c r="D102" i="2"/>
  <c r="O102" i="2" s="1"/>
  <c r="D38" i="2"/>
  <c r="O38" i="2" s="1"/>
  <c r="E38" i="2"/>
  <c r="P38" i="2" s="1"/>
  <c r="F36" i="2"/>
  <c r="F37" i="2"/>
  <c r="F35" i="2"/>
  <c r="AD13" i="38"/>
  <c r="AD11" i="38"/>
  <c r="AD15" i="38"/>
  <c r="AB19" i="38"/>
  <c r="AB22" i="38" s="1"/>
  <c r="H38" i="2"/>
  <c r="S38" i="2" s="1"/>
  <c r="I38" i="2"/>
  <c r="T38" i="2" s="1"/>
  <c r="L38" i="2"/>
  <c r="H70" i="2"/>
  <c r="S70" i="2" s="1"/>
  <c r="I70" i="2"/>
  <c r="T70" i="2" s="1"/>
  <c r="L70" i="2"/>
  <c r="P35" i="2"/>
  <c r="H102" i="2"/>
  <c r="S102" i="2" s="1"/>
  <c r="L102" i="2"/>
  <c r="I102" i="2"/>
  <c r="T102" i="2" s="1"/>
  <c r="I134" i="2"/>
  <c r="T134" i="2" s="1"/>
  <c r="L134" i="2"/>
  <c r="H134" i="2"/>
  <c r="S134" i="2" s="1"/>
  <c r="AB5" i="39"/>
  <c r="AC13" i="39"/>
  <c r="AC17" i="39"/>
  <c r="AC12" i="39"/>
  <c r="AC18" i="39"/>
  <c r="AC14" i="39"/>
  <c r="AC15" i="39"/>
  <c r="AD12" i="38"/>
  <c r="AD18" i="38"/>
  <c r="AD17" i="38"/>
  <c r="AD16" i="38"/>
  <c r="AC5" i="38"/>
  <c r="AC4" i="38"/>
  <c r="AC6" i="38"/>
  <c r="AD14" i="38"/>
  <c r="AC8" i="38"/>
  <c r="AC7" i="38"/>
  <c r="AC10" i="38"/>
  <c r="AC9" i="38"/>
  <c r="AC16" i="39"/>
  <c r="D6" i="2"/>
  <c r="F6" i="2"/>
  <c r="M33" i="40"/>
  <c r="X15" i="40" s="1"/>
  <c r="P33" i="40"/>
  <c r="X18" i="40" s="1"/>
  <c r="O33" i="40"/>
  <c r="X17" i="40" s="1"/>
  <c r="N33" i="40"/>
  <c r="X16" i="40" s="1"/>
  <c r="L33" i="40"/>
  <c r="X14" i="40" s="1"/>
  <c r="Y18" i="39"/>
  <c r="Y14" i="39"/>
  <c r="Y15" i="39"/>
  <c r="Y16" i="39"/>
  <c r="Y17" i="39"/>
  <c r="W19" i="39"/>
  <c r="W25" i="39" s="1"/>
  <c r="AB4" i="39"/>
  <c r="AD19" i="6"/>
  <c r="X19" i="38"/>
  <c r="X25" i="38" s="1"/>
  <c r="W14" i="40"/>
  <c r="AB14" i="40" s="1"/>
  <c r="W15" i="40"/>
  <c r="AB15" i="40" s="1"/>
  <c r="W16" i="40"/>
  <c r="AB16" i="40" s="1"/>
  <c r="W17" i="40"/>
  <c r="AB17" i="40" s="1"/>
  <c r="W18" i="40"/>
  <c r="AB18" i="40" s="1"/>
  <c r="W12" i="40"/>
  <c r="AB12" i="40" s="1"/>
  <c r="W13" i="40"/>
  <c r="AB13" i="40" s="1"/>
  <c r="W11" i="40"/>
  <c r="AB11" i="40" s="1"/>
  <c r="W8" i="40"/>
  <c r="AB8" i="40" s="1"/>
  <c r="W5" i="40"/>
  <c r="W6" i="40"/>
  <c r="AB6" i="40" s="1"/>
  <c r="W7" i="40"/>
  <c r="AB7" i="40" s="1"/>
  <c r="W10" i="40"/>
  <c r="AB10" i="40" s="1"/>
  <c r="W9" i="40"/>
  <c r="AB9" i="40" s="1"/>
  <c r="W4" i="40"/>
  <c r="M36" i="41"/>
  <c r="M33" i="41" s="1" a="1"/>
  <c r="N36" i="41"/>
  <c r="N33" i="41" s="1" a="1"/>
  <c r="O36" i="41"/>
  <c r="O33" i="41" s="1" a="1"/>
  <c r="P36" i="41"/>
  <c r="P33" i="41" s="1" a="1"/>
  <c r="L36" i="41"/>
  <c r="L33" i="41" s="1" a="1"/>
  <c r="D5" i="41"/>
  <c r="E5" i="41"/>
  <c r="F5" i="41"/>
  <c r="C5" i="41"/>
  <c r="I33" i="40"/>
  <c r="X11" i="40" s="1"/>
  <c r="J33" i="40"/>
  <c r="X12" i="40" s="1"/>
  <c r="K33" i="40"/>
  <c r="X13" i="40" s="1"/>
  <c r="Y13" i="39"/>
  <c r="Y12" i="39"/>
  <c r="X9" i="5"/>
  <c r="Y24" i="2" s="1"/>
  <c r="Q5" i="2"/>
  <c r="K36" i="41"/>
  <c r="K33" i="41" s="1" a="1"/>
  <c r="I36" i="41"/>
  <c r="I33" i="41" s="1" a="1"/>
  <c r="J36" i="41"/>
  <c r="J33" i="41" s="1" a="1"/>
  <c r="Y10" i="38"/>
  <c r="G33" i="39"/>
  <c r="X9" i="39" s="1"/>
  <c r="X8" i="39"/>
  <c r="Y25" i="6"/>
  <c r="Y9" i="38"/>
  <c r="Y8" i="38"/>
  <c r="B37" i="40"/>
  <c r="C37" i="40"/>
  <c r="G37" i="40"/>
  <c r="D37" i="40"/>
  <c r="F37" i="40"/>
  <c r="F36" i="41"/>
  <c r="G36" i="41"/>
  <c r="H36" i="41"/>
  <c r="B36" i="41"/>
  <c r="C36" i="41"/>
  <c r="D36" i="41"/>
  <c r="E36" i="41"/>
  <c r="Y7" i="38"/>
  <c r="B33" i="39"/>
  <c r="X4" i="39" s="1"/>
  <c r="E33" i="39"/>
  <c r="X7" i="39" s="1"/>
  <c r="D33" i="39"/>
  <c r="X6" i="39" s="1"/>
  <c r="C33" i="39"/>
  <c r="X5" i="39" s="1"/>
  <c r="AC22" i="6"/>
  <c r="G4" i="2"/>
  <c r="R4" i="2" s="1"/>
  <c r="Y6" i="38"/>
  <c r="Y5" i="38"/>
  <c r="Y4" i="38"/>
  <c r="D1" i="4"/>
  <c r="E2" i="4"/>
  <c r="M5" i="2"/>
  <c r="A71" i="2"/>
  <c r="B70" i="2"/>
  <c r="M70" i="2" s="1"/>
  <c r="A103" i="2"/>
  <c r="B102" i="2"/>
  <c r="M102" i="2" s="1"/>
  <c r="T5" i="2"/>
  <c r="Y22" i="40"/>
  <c r="A39" i="2"/>
  <c r="B38" i="2"/>
  <c r="M38" i="2" s="1"/>
  <c r="A7" i="2"/>
  <c r="B6" i="2"/>
  <c r="L6" i="2"/>
  <c r="H6" i="2"/>
  <c r="S6" i="2" s="1"/>
  <c r="I6" i="2"/>
  <c r="A135" i="2"/>
  <c r="B134" i="2"/>
  <c r="M134" i="2" s="1"/>
  <c r="O44" i="3"/>
  <c r="F44" i="3"/>
  <c r="V1" i="41"/>
  <c r="H1" i="3"/>
  <c r="A1" i="42"/>
  <c r="A167" i="2"/>
  <c r="N1" i="4"/>
  <c r="N2" i="4" s="1"/>
  <c r="G10" i="5"/>
  <c r="G2" i="3"/>
  <c r="H33" i="40" a="1"/>
  <c r="G33" i="40" a="1"/>
  <c r="B33" i="40" a="1"/>
  <c r="F33" i="40" a="1"/>
  <c r="E33" i="40" a="1"/>
  <c r="E6" i="2" a="1"/>
  <c r="D33" i="40" a="1"/>
  <c r="F38" i="2" a="1"/>
  <c r="D135" i="2" a="1"/>
  <c r="F37" i="41" a="1"/>
  <c r="G37" i="41" a="1"/>
  <c r="E102" i="2" a="1"/>
  <c r="F70" i="2" a="1"/>
  <c r="F69" i="2" a="1"/>
  <c r="E37" i="40" a="1"/>
  <c r="C33" i="40" a="1"/>
  <c r="F68" i="2" a="1"/>
  <c r="E101" i="2" a="1"/>
  <c r="E37" i="41" a="1"/>
  <c r="H37" i="41" a="1"/>
  <c r="B37" i="41" a="1"/>
  <c r="D167" i="2" a="1"/>
  <c r="D37" i="41" a="1"/>
  <c r="I37" i="41" a="1"/>
  <c r="E103" i="2" a="1"/>
  <c r="C37" i="41" a="1"/>
  <c r="E7" i="2" a="1"/>
  <c r="E39" i="2" a="1"/>
  <c r="F71" i="2" a="1"/>
  <c r="F38" i="2" l="1"/>
  <c r="Q38" i="2" s="1"/>
  <c r="Y11" i="39"/>
  <c r="AC24" i="2"/>
  <c r="AB24" i="2"/>
  <c r="AA24" i="2"/>
  <c r="AD24" i="2"/>
  <c r="AE24" i="2"/>
  <c r="Y10" i="39"/>
  <c r="E6" i="2"/>
  <c r="P6" i="2" s="1"/>
  <c r="I37" i="41"/>
  <c r="H37" i="41"/>
  <c r="H5" i="42"/>
  <c r="J5" i="42"/>
  <c r="I5" i="42"/>
  <c r="E33" i="40"/>
  <c r="X7" i="40" s="1"/>
  <c r="AC7" i="40" s="1"/>
  <c r="D167" i="2"/>
  <c r="O167" i="2" s="1"/>
  <c r="AB19" i="39"/>
  <c r="AB22" i="39" s="1"/>
  <c r="E101" i="2"/>
  <c r="E102" i="2"/>
  <c r="P102" i="2" s="1"/>
  <c r="E103" i="2"/>
  <c r="P103" i="2" s="1"/>
  <c r="E39" i="2"/>
  <c r="P39" i="2" s="1"/>
  <c r="D135" i="2"/>
  <c r="O135" i="2" s="1"/>
  <c r="F69" i="2"/>
  <c r="F70" i="2"/>
  <c r="F71" i="2"/>
  <c r="F68" i="2"/>
  <c r="AD18" i="39"/>
  <c r="AD11" i="39"/>
  <c r="AD12" i="39"/>
  <c r="AD17" i="39"/>
  <c r="AD13" i="39"/>
  <c r="AD15" i="39"/>
  <c r="AD14" i="39"/>
  <c r="P68" i="2"/>
  <c r="L71" i="2"/>
  <c r="I71" i="2"/>
  <c r="T71" i="2" s="1"/>
  <c r="H71" i="2"/>
  <c r="S71" i="2" s="1"/>
  <c r="I135" i="2"/>
  <c r="T135" i="2" s="1"/>
  <c r="H135" i="2"/>
  <c r="S135" i="2" s="1"/>
  <c r="L135" i="2"/>
  <c r="L167" i="2"/>
  <c r="I167" i="2"/>
  <c r="T167" i="2" s="1"/>
  <c r="H167" i="2"/>
  <c r="S167" i="2" s="1"/>
  <c r="L39" i="2"/>
  <c r="I39" i="2"/>
  <c r="T39" i="2" s="1"/>
  <c r="H39" i="2"/>
  <c r="S39" i="2" s="1"/>
  <c r="L103" i="2"/>
  <c r="H103" i="2"/>
  <c r="S103" i="2" s="1"/>
  <c r="I103" i="2"/>
  <c r="T103" i="2" s="1"/>
  <c r="AB5" i="40"/>
  <c r="AC17" i="40"/>
  <c r="AC18" i="40"/>
  <c r="AC8" i="39"/>
  <c r="AC9" i="39"/>
  <c r="AD16" i="39"/>
  <c r="AC4" i="39"/>
  <c r="AC5" i="39"/>
  <c r="AC6" i="39"/>
  <c r="AC7" i="39"/>
  <c r="Q35" i="2"/>
  <c r="G35" i="2"/>
  <c r="R35" i="2" s="1"/>
  <c r="Q36" i="2"/>
  <c r="G36" i="2"/>
  <c r="R36" i="2" s="1"/>
  <c r="Q37" i="2"/>
  <c r="G37" i="2"/>
  <c r="R37" i="2" s="1"/>
  <c r="AC11" i="40"/>
  <c r="AC15" i="40"/>
  <c r="AC13" i="40"/>
  <c r="AC14" i="40"/>
  <c r="AC12" i="40"/>
  <c r="Y16" i="40"/>
  <c r="E7" i="2"/>
  <c r="B5" i="42"/>
  <c r="G5" i="42"/>
  <c r="P33" i="41"/>
  <c r="X18" i="41" s="1"/>
  <c r="O33" i="41"/>
  <c r="X17" i="41" s="1"/>
  <c r="N33" i="41"/>
  <c r="X16" i="41" s="1"/>
  <c r="M33" i="41"/>
  <c r="X15" i="41" s="1"/>
  <c r="L33" i="41"/>
  <c r="X14" i="41" s="1"/>
  <c r="AC16" i="40"/>
  <c r="Y14" i="40"/>
  <c r="Y18" i="40"/>
  <c r="Y17" i="40"/>
  <c r="Y15" i="40"/>
  <c r="W19" i="40"/>
  <c r="W25" i="40" s="1"/>
  <c r="AB4" i="40"/>
  <c r="AC19" i="38"/>
  <c r="A35" i="38" s="1"/>
  <c r="X19" i="39"/>
  <c r="Y19" i="39" s="1"/>
  <c r="P36" i="42"/>
  <c r="P33" i="42" s="1" a="1"/>
  <c r="P33" i="42" s="1"/>
  <c r="X18" i="42" s="1"/>
  <c r="L36" i="42"/>
  <c r="L33" i="42" s="1" a="1"/>
  <c r="L33" i="42" s="1"/>
  <c r="X14" i="42" s="1"/>
  <c r="M36" i="42"/>
  <c r="M33" i="42" s="1" a="1"/>
  <c r="M33" i="42" s="1"/>
  <c r="X15" i="42" s="1"/>
  <c r="N36" i="42"/>
  <c r="N33" i="42" s="1" a="1"/>
  <c r="N33" i="42" s="1"/>
  <c r="X16" i="42" s="1"/>
  <c r="O36" i="42"/>
  <c r="O33" i="42" s="1" a="1"/>
  <c r="O33" i="42" s="1"/>
  <c r="X17" i="42" s="1"/>
  <c r="W17" i="41"/>
  <c r="AB17" i="41" s="1"/>
  <c r="W14" i="41"/>
  <c r="AB14" i="41" s="1"/>
  <c r="W16" i="41"/>
  <c r="AB16" i="41" s="1"/>
  <c r="W18" i="41"/>
  <c r="AB18" i="41" s="1"/>
  <c r="W15" i="41"/>
  <c r="AB15" i="41" s="1"/>
  <c r="W12" i="41"/>
  <c r="AB12" i="41" s="1"/>
  <c r="W11" i="41"/>
  <c r="AB11" i="41" s="1"/>
  <c r="W13" i="41"/>
  <c r="AB13" i="41" s="1"/>
  <c r="W7" i="41"/>
  <c r="AB7" i="41" s="1"/>
  <c r="W9" i="41"/>
  <c r="AB9" i="41" s="1"/>
  <c r="W10" i="41"/>
  <c r="AB10" i="41" s="1"/>
  <c r="W8" i="41"/>
  <c r="AB8" i="41" s="1"/>
  <c r="W6" i="41"/>
  <c r="AB6" i="41" s="1"/>
  <c r="W5" i="41"/>
  <c r="W4" i="41"/>
  <c r="D5" i="42"/>
  <c r="E5" i="42"/>
  <c r="C5" i="42"/>
  <c r="F5" i="42"/>
  <c r="K33" i="41"/>
  <c r="X13" i="41" s="1"/>
  <c r="I33" i="41"/>
  <c r="X11" i="41" s="1"/>
  <c r="H33" i="40"/>
  <c r="X10" i="40" s="1"/>
  <c r="J33" i="41"/>
  <c r="X12" i="41" s="1"/>
  <c r="Y13" i="40"/>
  <c r="Y12" i="40"/>
  <c r="Y11" i="40"/>
  <c r="Y9" i="5"/>
  <c r="Y25" i="2" s="1"/>
  <c r="E37" i="40"/>
  <c r="B33" i="40"/>
  <c r="X4" i="40" s="1"/>
  <c r="G33" i="40"/>
  <c r="X9" i="40" s="1"/>
  <c r="Q6" i="2"/>
  <c r="I36" i="42"/>
  <c r="I33" i="42" s="1" a="1"/>
  <c r="J36" i="42"/>
  <c r="J33" i="42" s="1" a="1"/>
  <c r="K36" i="42"/>
  <c r="K33" i="42" s="1" a="1"/>
  <c r="Y8" i="39"/>
  <c r="AD10" i="38"/>
  <c r="AD8" i="38"/>
  <c r="AD5" i="38"/>
  <c r="AD7" i="38"/>
  <c r="P5" i="2"/>
  <c r="F37" i="41"/>
  <c r="G37" i="41"/>
  <c r="Y9" i="39"/>
  <c r="Y6" i="39"/>
  <c r="Y7" i="39"/>
  <c r="Y4" i="39"/>
  <c r="AD4" i="38"/>
  <c r="AD6" i="38"/>
  <c r="AD9" i="38"/>
  <c r="AD22" i="6"/>
  <c r="F33" i="40"/>
  <c r="X8" i="40" s="1"/>
  <c r="E37" i="41"/>
  <c r="D37" i="41"/>
  <c r="B37" i="41"/>
  <c r="C37" i="41"/>
  <c r="E36" i="42"/>
  <c r="F36" i="42"/>
  <c r="G36" i="42"/>
  <c r="H36" i="42"/>
  <c r="H33" i="42" s="1" a="1"/>
  <c r="B36" i="42"/>
  <c r="C36" i="42"/>
  <c r="D36" i="42"/>
  <c r="O6" i="2"/>
  <c r="C33" i="40"/>
  <c r="X5" i="40" s="1"/>
  <c r="D33" i="40"/>
  <c r="X6" i="40" s="1"/>
  <c r="G5" i="2"/>
  <c r="R5" i="2" s="1"/>
  <c r="Y5" i="39"/>
  <c r="Y19" i="38"/>
  <c r="AD10" i="39"/>
  <c r="Y25" i="38"/>
  <c r="D2" i="4"/>
  <c r="C1" i="4"/>
  <c r="C2" i="4" s="1"/>
  <c r="A168" i="2"/>
  <c r="B167" i="2"/>
  <c r="M167" i="2" s="1"/>
  <c r="I1" i="3"/>
  <c r="A1" i="43"/>
  <c r="H5" i="43" s="1"/>
  <c r="A200" i="2"/>
  <c r="H10" i="5"/>
  <c r="O1" i="4"/>
  <c r="O2" i="4" s="1"/>
  <c r="M6" i="2"/>
  <c r="V1" i="42"/>
  <c r="P44" i="3"/>
  <c r="G44" i="3"/>
  <c r="A8" i="2"/>
  <c r="H7" i="2"/>
  <c r="S7" i="2" s="1"/>
  <c r="I7" i="2"/>
  <c r="B7" i="2"/>
  <c r="L7" i="2"/>
  <c r="A72" i="2"/>
  <c r="B71" i="2"/>
  <c r="M71" i="2" s="1"/>
  <c r="H2" i="3"/>
  <c r="Y22" i="41"/>
  <c r="A136" i="2"/>
  <c r="B135" i="2"/>
  <c r="M135" i="2" s="1"/>
  <c r="T6" i="2"/>
  <c r="A40" i="2"/>
  <c r="B39" i="2"/>
  <c r="M39" i="2" s="1"/>
  <c r="A104" i="2"/>
  <c r="B103" i="2"/>
  <c r="M103" i="2" s="1"/>
  <c r="H33" i="41" a="1"/>
  <c r="C33" i="41" a="1"/>
  <c r="B33" i="41" a="1"/>
  <c r="D33" i="41" a="1"/>
  <c r="F33" i="41" a="1"/>
  <c r="E135" i="2" a="1"/>
  <c r="F7" i="2" a="1"/>
  <c r="G37" i="42" a="1"/>
  <c r="D39" i="2" a="1"/>
  <c r="D7" i="2" a="1"/>
  <c r="F39" i="2" a="1"/>
  <c r="D136" i="2" a="1"/>
  <c r="D103" i="2" a="1"/>
  <c r="D200" i="2" a="1"/>
  <c r="E136" i="2" a="1"/>
  <c r="I37" i="42" a="1"/>
  <c r="F37" i="42" a="1"/>
  <c r="B37" i="42" a="1"/>
  <c r="F103" i="2" a="1"/>
  <c r="F8" i="2" a="1"/>
  <c r="D37" i="42" a="1"/>
  <c r="E134" i="2" a="1"/>
  <c r="G33" i="41" a="1"/>
  <c r="H37" i="42" a="1"/>
  <c r="E33" i="41" a="1"/>
  <c r="F102" i="2" a="1"/>
  <c r="D71" i="2" a="1"/>
  <c r="E71" i="2" a="1"/>
  <c r="J37" i="42" a="1"/>
  <c r="F101" i="2" a="1"/>
  <c r="E72" i="2" a="1"/>
  <c r="D40" i="2" a="1"/>
  <c r="D168" i="2" a="1"/>
  <c r="E37" i="42" a="1"/>
  <c r="D72" i="2" a="1"/>
  <c r="C37" i="42" a="1"/>
  <c r="E104" i="2" a="1"/>
  <c r="G38" i="2" l="1"/>
  <c r="R38" i="2" s="1"/>
  <c r="E71" i="2"/>
  <c r="P71" i="2" s="1"/>
  <c r="F39" i="2"/>
  <c r="Q39" i="2" s="1"/>
  <c r="AD25" i="2"/>
  <c r="AE25" i="2"/>
  <c r="AB25" i="2"/>
  <c r="AC25" i="2"/>
  <c r="AA25" i="2"/>
  <c r="D39" i="2"/>
  <c r="O39" i="2" s="1"/>
  <c r="D103" i="2"/>
  <c r="O103" i="2" s="1"/>
  <c r="I37" i="42"/>
  <c r="J37" i="42"/>
  <c r="H37" i="42"/>
  <c r="Y7" i="40"/>
  <c r="E33" i="41"/>
  <c r="X7" i="41" s="1"/>
  <c r="Y7" i="41" s="1"/>
  <c r="D7" i="2"/>
  <c r="O7" i="2" s="1"/>
  <c r="D71" i="2"/>
  <c r="O71" i="2" s="1"/>
  <c r="F7" i="2"/>
  <c r="Q7" i="2" s="1"/>
  <c r="D200" i="2"/>
  <c r="O200" i="2" s="1"/>
  <c r="E134" i="2"/>
  <c r="E135" i="2"/>
  <c r="P135" i="2" s="1"/>
  <c r="D72" i="2"/>
  <c r="O72" i="2" s="1"/>
  <c r="E72" i="2"/>
  <c r="P72" i="2" s="1"/>
  <c r="D168" i="2"/>
  <c r="O168" i="2" s="1"/>
  <c r="D40" i="2"/>
  <c r="O40" i="2" s="1"/>
  <c r="D136" i="2"/>
  <c r="O136" i="2" s="1"/>
  <c r="E136" i="2"/>
  <c r="P136" i="2" s="1"/>
  <c r="E104" i="2"/>
  <c r="P104" i="2" s="1"/>
  <c r="F101" i="2"/>
  <c r="F102" i="2"/>
  <c r="F103" i="2"/>
  <c r="AD17" i="40"/>
  <c r="AD9" i="39"/>
  <c r="AB19" i="40"/>
  <c r="AB22" i="40" s="1"/>
  <c r="L72" i="2"/>
  <c r="I72" i="2"/>
  <c r="T72" i="2" s="1"/>
  <c r="H72" i="2"/>
  <c r="S72" i="2" s="1"/>
  <c r="L168" i="2"/>
  <c r="I168" i="2"/>
  <c r="T168" i="2" s="1"/>
  <c r="H168" i="2"/>
  <c r="S168" i="2" s="1"/>
  <c r="AB5" i="41"/>
  <c r="L40" i="2"/>
  <c r="I40" i="2"/>
  <c r="T40" i="2" s="1"/>
  <c r="H40" i="2"/>
  <c r="S40" i="2" s="1"/>
  <c r="L136" i="2"/>
  <c r="I136" i="2"/>
  <c r="T136" i="2" s="1"/>
  <c r="H136" i="2"/>
  <c r="S136" i="2" s="1"/>
  <c r="L200" i="2"/>
  <c r="I200" i="2"/>
  <c r="T200" i="2" s="1"/>
  <c r="H200" i="2"/>
  <c r="S200" i="2" s="1"/>
  <c r="P101" i="2"/>
  <c r="I104" i="2"/>
  <c r="T104" i="2" s="1"/>
  <c r="H104" i="2"/>
  <c r="S104" i="2" s="1"/>
  <c r="L104" i="2"/>
  <c r="AC11" i="41"/>
  <c r="AC18" i="41"/>
  <c r="AC13" i="41"/>
  <c r="AC14" i="41"/>
  <c r="AC15" i="41"/>
  <c r="AC12" i="41"/>
  <c r="Y17" i="41"/>
  <c r="AD12" i="40"/>
  <c r="AD14" i="40"/>
  <c r="AC6" i="40"/>
  <c r="AC5" i="40"/>
  <c r="AD13" i="40"/>
  <c r="AD15" i="40"/>
  <c r="AD16" i="40"/>
  <c r="AC4" i="40"/>
  <c r="AD18" i="40"/>
  <c r="AD11" i="40"/>
  <c r="Q71" i="2"/>
  <c r="Q70" i="2"/>
  <c r="G70" i="2"/>
  <c r="R70" i="2" s="1"/>
  <c r="Q69" i="2"/>
  <c r="G69" i="2"/>
  <c r="R69" i="2" s="1"/>
  <c r="Q68" i="2"/>
  <c r="G68" i="2"/>
  <c r="R68" i="2" s="1"/>
  <c r="AC16" i="41"/>
  <c r="AC8" i="40"/>
  <c r="F8" i="2"/>
  <c r="B5" i="43"/>
  <c r="G5" i="43"/>
  <c r="AC17" i="41"/>
  <c r="Y14" i="41"/>
  <c r="Y15" i="41"/>
  <c r="Y16" i="41"/>
  <c r="Y18" i="41"/>
  <c r="AB4" i="41"/>
  <c r="W19" i="41"/>
  <c r="W25" i="41" s="1"/>
  <c r="Y10" i="40"/>
  <c r="AC10" i="40"/>
  <c r="AC16" i="42"/>
  <c r="AC15" i="42"/>
  <c r="Y9" i="40"/>
  <c r="AC9" i="40"/>
  <c r="AC18" i="42"/>
  <c r="AD19" i="38"/>
  <c r="AC14" i="42"/>
  <c r="AC17" i="42"/>
  <c r="AC19" i="39"/>
  <c r="AC22" i="39" s="1"/>
  <c r="X19" i="40"/>
  <c r="Y19" i="40" s="1"/>
  <c r="L36" i="43"/>
  <c r="L33" i="43" s="1" a="1"/>
  <c r="L33" i="43" s="1"/>
  <c r="X14" i="43" s="1"/>
  <c r="M36" i="43"/>
  <c r="M33" i="43" s="1" a="1"/>
  <c r="M33" i="43" s="1"/>
  <c r="X15" i="43" s="1"/>
  <c r="N36" i="43"/>
  <c r="N33" i="43" s="1" a="1"/>
  <c r="N33" i="43" s="1"/>
  <c r="X16" i="43" s="1"/>
  <c r="O36" i="43"/>
  <c r="O33" i="43" s="1" a="1"/>
  <c r="O33" i="43" s="1"/>
  <c r="X17" i="43" s="1"/>
  <c r="P36" i="43"/>
  <c r="P33" i="43" s="1" a="1"/>
  <c r="P33" i="43" s="1"/>
  <c r="X18" i="43" s="1"/>
  <c r="W14" i="42"/>
  <c r="AB14" i="42" s="1"/>
  <c r="W16" i="42"/>
  <c r="AB16" i="42" s="1"/>
  <c r="W15" i="42"/>
  <c r="AB15" i="42" s="1"/>
  <c r="W18" i="42"/>
  <c r="AB18" i="42" s="1"/>
  <c r="W17" i="42"/>
  <c r="AB17" i="42" s="1"/>
  <c r="W12" i="42"/>
  <c r="AB12" i="42" s="1"/>
  <c r="W11" i="42"/>
  <c r="AB11" i="42" s="1"/>
  <c r="W13" i="42"/>
  <c r="AB13" i="42" s="1"/>
  <c r="W7" i="42"/>
  <c r="AB7" i="42" s="1"/>
  <c r="W6" i="42"/>
  <c r="AB6" i="42" s="1"/>
  <c r="W10" i="42"/>
  <c r="AB10" i="42" s="1"/>
  <c r="W4" i="42"/>
  <c r="W5" i="42"/>
  <c r="W9" i="42"/>
  <c r="AB9" i="42" s="1"/>
  <c r="W8" i="42"/>
  <c r="AB8" i="42" s="1"/>
  <c r="F5" i="43"/>
  <c r="C5" i="43"/>
  <c r="D5" i="43"/>
  <c r="E5" i="43"/>
  <c r="K33" i="42"/>
  <c r="X13" i="42" s="1"/>
  <c r="H33" i="41"/>
  <c r="X10" i="41" s="1"/>
  <c r="J33" i="42"/>
  <c r="X12" i="42" s="1"/>
  <c r="I33" i="42"/>
  <c r="X11" i="42" s="1"/>
  <c r="H33" i="42"/>
  <c r="X10" i="42" s="1"/>
  <c r="Y12" i="41"/>
  <c r="Y11" i="41"/>
  <c r="Y13" i="41"/>
  <c r="Z9" i="5"/>
  <c r="Y26" i="2" s="1"/>
  <c r="Y4" i="40"/>
  <c r="G6" i="2"/>
  <c r="R6" i="2" s="1"/>
  <c r="J36" i="43"/>
  <c r="J33" i="43" s="1" a="1"/>
  <c r="I36" i="43"/>
  <c r="I33" i="43" s="1" a="1"/>
  <c r="K36" i="43"/>
  <c r="K33" i="43" s="1" a="1"/>
  <c r="AD8" i="39"/>
  <c r="AD5" i="39"/>
  <c r="A9" i="2"/>
  <c r="G37" i="42"/>
  <c r="G33" i="41"/>
  <c r="X9" i="41" s="1"/>
  <c r="F33" i="41"/>
  <c r="X8" i="41" s="1"/>
  <c r="B33" i="41"/>
  <c r="X4" i="41" s="1"/>
  <c r="AD6" i="39"/>
  <c r="AD7" i="39"/>
  <c r="AC22" i="38"/>
  <c r="Y8" i="40"/>
  <c r="E37" i="42"/>
  <c r="D37" i="42"/>
  <c r="B37" i="42"/>
  <c r="C37" i="42"/>
  <c r="F37" i="42"/>
  <c r="C36" i="43"/>
  <c r="E36" i="43"/>
  <c r="F36" i="43"/>
  <c r="G36" i="43"/>
  <c r="H36" i="43"/>
  <c r="B36" i="43"/>
  <c r="D36" i="43"/>
  <c r="Y5" i="40"/>
  <c r="Y6" i="40"/>
  <c r="C33" i="41"/>
  <c r="X5" i="41" s="1"/>
  <c r="D33" i="41"/>
  <c r="X6" i="41" s="1"/>
  <c r="X25" i="39"/>
  <c r="AD4" i="39"/>
  <c r="AD7" i="40"/>
  <c r="T7" i="2"/>
  <c r="J1" i="3"/>
  <c r="A1" i="44"/>
  <c r="A233" i="2"/>
  <c r="P1" i="4"/>
  <c r="P2" i="4" s="1"/>
  <c r="I10" i="5"/>
  <c r="A169" i="2"/>
  <c r="B168" i="2"/>
  <c r="M168" i="2" s="1"/>
  <c r="A137" i="2"/>
  <c r="B136" i="2"/>
  <c r="M136" i="2" s="1"/>
  <c r="A201" i="2"/>
  <c r="B200" i="2"/>
  <c r="M200" i="2" s="1"/>
  <c r="A17" i="2"/>
  <c r="L8" i="2"/>
  <c r="I8" i="2"/>
  <c r="B8" i="2"/>
  <c r="H8" i="2"/>
  <c r="S8" i="2" s="1"/>
  <c r="V1" i="43"/>
  <c r="A73" i="2"/>
  <c r="B72" i="2"/>
  <c r="M72" i="2" s="1"/>
  <c r="M7" i="2"/>
  <c r="I2" i="3"/>
  <c r="Q44" i="3"/>
  <c r="H44" i="3"/>
  <c r="A105" i="2"/>
  <c r="B104" i="2"/>
  <c r="M104" i="2" s="1"/>
  <c r="A41" i="2"/>
  <c r="B40" i="2"/>
  <c r="M40" i="2" s="1"/>
  <c r="Y22" i="42"/>
  <c r="G33" i="42" a="1"/>
  <c r="E40" i="2" a="1"/>
  <c r="F135" i="2" a="1"/>
  <c r="I37" i="43" a="1"/>
  <c r="F134" i="2" a="1"/>
  <c r="F104" i="2" a="1"/>
  <c r="F72" i="2" a="1"/>
  <c r="E33" i="42" a="1"/>
  <c r="E137" i="2" a="1"/>
  <c r="D169" i="2" a="1"/>
  <c r="D104" i="2" a="1"/>
  <c r="D8" i="2" a="1"/>
  <c r="B33" i="42" a="1"/>
  <c r="B37" i="43" a="1"/>
  <c r="C33" i="43" a="1"/>
  <c r="F37" i="43" a="1"/>
  <c r="E169" i="2" a="1"/>
  <c r="E8" i="2" a="1"/>
  <c r="G37" i="43" a="1"/>
  <c r="C33" i="42" a="1"/>
  <c r="D33" i="42" a="1"/>
  <c r="F33" i="42" a="1"/>
  <c r="E168" i="2" a="1"/>
  <c r="F40" i="2" a="1"/>
  <c r="H37" i="43" a="1"/>
  <c r="D73" i="2" a="1"/>
  <c r="E167" i="2" a="1"/>
  <c r="F136" i="2" a="1"/>
  <c r="E105" i="2" a="1"/>
  <c r="D37" i="43" a="1"/>
  <c r="F17" i="2" a="1"/>
  <c r="D201" i="2" a="1"/>
  <c r="D41" i="2" a="1"/>
  <c r="D233" i="2" a="1"/>
  <c r="E37" i="43" a="1"/>
  <c r="E9" i="2" a="1"/>
  <c r="E40" i="2" l="1"/>
  <c r="P40" i="2" s="1"/>
  <c r="F40" i="2"/>
  <c r="G40" i="2" s="1"/>
  <c r="R40" i="2" s="1"/>
  <c r="G71" i="2"/>
  <c r="R71" i="2" s="1"/>
  <c r="G39" i="2"/>
  <c r="R39" i="2" s="1"/>
  <c r="F72" i="2"/>
  <c r="Q72" i="2" s="1"/>
  <c r="AB26" i="2"/>
  <c r="AC26" i="2"/>
  <c r="AD26" i="2"/>
  <c r="AE26" i="2"/>
  <c r="AA26" i="2"/>
  <c r="F104" i="2"/>
  <c r="G104" i="2" s="1"/>
  <c r="R104" i="2" s="1"/>
  <c r="AC7" i="41"/>
  <c r="AD7" i="41" s="1"/>
  <c r="B5" i="44"/>
  <c r="I5" i="44"/>
  <c r="H5" i="44"/>
  <c r="G5" i="44"/>
  <c r="D104" i="2"/>
  <c r="O104" i="2" s="1"/>
  <c r="D233" i="2"/>
  <c r="O233" i="2" s="1"/>
  <c r="E168" i="2"/>
  <c r="P168" i="2" s="1"/>
  <c r="E167" i="2"/>
  <c r="D41" i="2"/>
  <c r="O41" i="2" s="1"/>
  <c r="D73" i="2"/>
  <c r="O73" i="2" s="1"/>
  <c r="D201" i="2"/>
  <c r="O201" i="2" s="1"/>
  <c r="E105" i="2"/>
  <c r="P105" i="2" s="1"/>
  <c r="D169" i="2"/>
  <c r="O169" i="2" s="1"/>
  <c r="E169" i="2"/>
  <c r="P169" i="2" s="1"/>
  <c r="E137" i="2"/>
  <c r="P137" i="2" s="1"/>
  <c r="F134" i="2"/>
  <c r="F136" i="2"/>
  <c r="F135" i="2"/>
  <c r="AD18" i="41"/>
  <c r="AD15" i="41"/>
  <c r="AD14" i="41"/>
  <c r="AD13" i="41"/>
  <c r="AD11" i="41"/>
  <c r="AD12" i="41"/>
  <c r="E8" i="2"/>
  <c r="D8" i="2"/>
  <c r="O8" i="2" s="1"/>
  <c r="AB19" i="41"/>
  <c r="AB22" i="41" s="1"/>
  <c r="L201" i="2"/>
  <c r="I201" i="2"/>
  <c r="T201" i="2" s="1"/>
  <c r="H201" i="2"/>
  <c r="S201" i="2" s="1"/>
  <c r="H233" i="2"/>
  <c r="S233" i="2" s="1"/>
  <c r="L233" i="2"/>
  <c r="I233" i="2"/>
  <c r="T233" i="2" s="1"/>
  <c r="L41" i="2"/>
  <c r="I41" i="2"/>
  <c r="T41" i="2" s="1"/>
  <c r="H41" i="2"/>
  <c r="S41" i="2" s="1"/>
  <c r="L73" i="2"/>
  <c r="I73" i="2"/>
  <c r="T73" i="2" s="1"/>
  <c r="H73" i="2"/>
  <c r="S73" i="2" s="1"/>
  <c r="P134" i="2"/>
  <c r="AB5" i="42"/>
  <c r="L105" i="2"/>
  <c r="I105" i="2"/>
  <c r="T105" i="2" s="1"/>
  <c r="H105" i="2"/>
  <c r="S105" i="2" s="1"/>
  <c r="L137" i="2"/>
  <c r="I137" i="2"/>
  <c r="T137" i="2" s="1"/>
  <c r="H137" i="2"/>
  <c r="S137" i="2" s="1"/>
  <c r="I169" i="2"/>
  <c r="T169" i="2" s="1"/>
  <c r="H169" i="2"/>
  <c r="S169" i="2" s="1"/>
  <c r="L169" i="2"/>
  <c r="AC10" i="42"/>
  <c r="AC11" i="42"/>
  <c r="AC12" i="42"/>
  <c r="AC13" i="42"/>
  <c r="AC4" i="41"/>
  <c r="AC8" i="41"/>
  <c r="AD17" i="41"/>
  <c r="AC9" i="41"/>
  <c r="AC6" i="41"/>
  <c r="AC5" i="41"/>
  <c r="AD16" i="41"/>
  <c r="AD9" i="40"/>
  <c r="AD10" i="40"/>
  <c r="Q101" i="2"/>
  <c r="G101" i="2"/>
  <c r="R101" i="2" s="1"/>
  <c r="Q102" i="2"/>
  <c r="G102" i="2"/>
  <c r="R102" i="2" s="1"/>
  <c r="Q103" i="2"/>
  <c r="G103" i="2"/>
  <c r="R103" i="2" s="1"/>
  <c r="F17" i="2"/>
  <c r="E9" i="2"/>
  <c r="AD14" i="42"/>
  <c r="AD16" i="42"/>
  <c r="AD17" i="42"/>
  <c r="AD18" i="42"/>
  <c r="AB4" i="42"/>
  <c r="W19" i="42"/>
  <c r="W25" i="42" s="1"/>
  <c r="AD15" i="42"/>
  <c r="AC18" i="43"/>
  <c r="Y10" i="41"/>
  <c r="AC10" i="41"/>
  <c r="AC17" i="43"/>
  <c r="AC16" i="43"/>
  <c r="AC15" i="43"/>
  <c r="AC14" i="43"/>
  <c r="AD19" i="39"/>
  <c r="AD4" i="40"/>
  <c r="AC19" i="40"/>
  <c r="AC22" i="40" s="1"/>
  <c r="X19" i="41"/>
  <c r="X25" i="41" s="1"/>
  <c r="N36" i="44"/>
  <c r="N33" i="44" s="1" a="1"/>
  <c r="N33" i="44" s="1"/>
  <c r="X16" i="44" s="1"/>
  <c r="O36" i="44"/>
  <c r="O33" i="44" s="1" a="1"/>
  <c r="O33" i="44" s="1"/>
  <c r="X17" i="44" s="1"/>
  <c r="P36" i="44"/>
  <c r="P33" i="44" s="1" a="1"/>
  <c r="P33" i="44" s="1"/>
  <c r="X18" i="44" s="1"/>
  <c r="L36" i="44"/>
  <c r="L33" i="44" s="1" a="1"/>
  <c r="L33" i="44" s="1"/>
  <c r="X14" i="44" s="1"/>
  <c r="M36" i="44"/>
  <c r="M33" i="44" s="1" a="1"/>
  <c r="M33" i="44" s="1"/>
  <c r="X15" i="44" s="1"/>
  <c r="W16" i="43"/>
  <c r="AB16" i="43" s="1"/>
  <c r="W14" i="43"/>
  <c r="AB14" i="43" s="1"/>
  <c r="W18" i="43"/>
  <c r="AB18" i="43" s="1"/>
  <c r="W17" i="43"/>
  <c r="AB17" i="43" s="1"/>
  <c r="W15" i="43"/>
  <c r="AB15" i="43" s="1"/>
  <c r="W13" i="43"/>
  <c r="AB13" i="43" s="1"/>
  <c r="W12" i="43"/>
  <c r="AB12" i="43" s="1"/>
  <c r="W11" i="43"/>
  <c r="AB11" i="43" s="1"/>
  <c r="W8" i="43"/>
  <c r="AB8" i="43" s="1"/>
  <c r="W5" i="43"/>
  <c r="W7" i="43"/>
  <c r="AB7" i="43" s="1"/>
  <c r="W6" i="43"/>
  <c r="AB6" i="43" s="1"/>
  <c r="W10" i="43"/>
  <c r="AB10" i="43" s="1"/>
  <c r="W4" i="43"/>
  <c r="W9" i="43"/>
  <c r="AB9" i="43" s="1"/>
  <c r="F5" i="44"/>
  <c r="E5" i="44"/>
  <c r="D5" i="44"/>
  <c r="C5" i="44"/>
  <c r="K33" i="43"/>
  <c r="X13" i="43" s="1"/>
  <c r="J33" i="43"/>
  <c r="X12" i="43" s="1"/>
  <c r="Y11" i="42"/>
  <c r="Y12" i="42"/>
  <c r="Y13" i="42"/>
  <c r="AA9" i="5"/>
  <c r="Y27" i="2" s="1"/>
  <c r="Q8" i="2"/>
  <c r="G37" i="43"/>
  <c r="H37" i="43"/>
  <c r="I37" i="43"/>
  <c r="I33" i="43"/>
  <c r="X11" i="43" s="1"/>
  <c r="I36" i="44"/>
  <c r="I33" i="44" s="1" a="1"/>
  <c r="K36" i="44"/>
  <c r="K33" i="44" s="1" a="1"/>
  <c r="J36" i="44"/>
  <c r="J33" i="44" s="1" a="1"/>
  <c r="A42" i="2"/>
  <c r="Y9" i="41"/>
  <c r="Y8" i="41"/>
  <c r="AD6" i="40"/>
  <c r="AD8" i="40"/>
  <c r="AD5" i="40"/>
  <c r="I9" i="2"/>
  <c r="T9" i="2" s="1"/>
  <c r="L9" i="2"/>
  <c r="A10" i="2"/>
  <c r="H9" i="2"/>
  <c r="S9" i="2" s="1"/>
  <c r="B9" i="2"/>
  <c r="M9" i="2" s="1"/>
  <c r="G33" i="42"/>
  <c r="X9" i="42" s="1"/>
  <c r="Y4" i="41"/>
  <c r="G7" i="2"/>
  <c r="R7" i="2" s="1"/>
  <c r="Y25" i="39"/>
  <c r="AD22" i="38"/>
  <c r="B33" i="42"/>
  <c r="X4" i="42" s="1"/>
  <c r="E37" i="43"/>
  <c r="D37" i="43"/>
  <c r="B37" i="43"/>
  <c r="F37" i="43"/>
  <c r="C36" i="44"/>
  <c r="D36" i="44"/>
  <c r="E36" i="44"/>
  <c r="F36" i="44"/>
  <c r="G36" i="44"/>
  <c r="H36" i="44"/>
  <c r="B36" i="44"/>
  <c r="A35" i="39"/>
  <c r="P7" i="2"/>
  <c r="Y5" i="41"/>
  <c r="X25" i="40"/>
  <c r="E33" i="42"/>
  <c r="X7" i="42" s="1"/>
  <c r="C33" i="43"/>
  <c r="X5" i="43" s="1"/>
  <c r="D33" i="42"/>
  <c r="X6" i="42" s="1"/>
  <c r="F33" i="42"/>
  <c r="X8" i="42" s="1"/>
  <c r="C33" i="42"/>
  <c r="X5" i="42" s="1"/>
  <c r="Y6" i="41"/>
  <c r="AD22" i="39"/>
  <c r="A106" i="2"/>
  <c r="B105" i="2"/>
  <c r="M105" i="2" s="1"/>
  <c r="A138" i="2"/>
  <c r="B137" i="2"/>
  <c r="M137" i="2" s="1"/>
  <c r="A234" i="2"/>
  <c r="B233" i="2"/>
  <c r="M233" i="2" s="1"/>
  <c r="T8" i="2"/>
  <c r="K1" i="3"/>
  <c r="A1" i="45"/>
  <c r="I5" i="45" s="1"/>
  <c r="A266" i="2"/>
  <c r="Q1" i="4"/>
  <c r="Q2" i="4" s="1"/>
  <c r="J10" i="5"/>
  <c r="Y10" i="42"/>
  <c r="Y22" i="43"/>
  <c r="V1" i="44"/>
  <c r="J2" i="3"/>
  <c r="A74" i="2"/>
  <c r="B73" i="2"/>
  <c r="M73" i="2" s="1"/>
  <c r="I17" i="2"/>
  <c r="A18" i="2"/>
  <c r="H17" i="2"/>
  <c r="S17" i="2" s="1"/>
  <c r="B17" i="2"/>
  <c r="L17" i="2"/>
  <c r="A170" i="2"/>
  <c r="B169" i="2"/>
  <c r="M169" i="2" s="1"/>
  <c r="R44" i="3"/>
  <c r="I44" i="3"/>
  <c r="A50" i="2"/>
  <c r="B41" i="2"/>
  <c r="M41" i="2" s="1"/>
  <c r="M8" i="2"/>
  <c r="A202" i="2"/>
  <c r="B201" i="2"/>
  <c r="M201" i="2" s="1"/>
  <c r="H33" i="43" a="1"/>
  <c r="G33" i="43" a="1"/>
  <c r="C37" i="44" a="1"/>
  <c r="E106" i="2" a="1"/>
  <c r="F74" i="2" a="1"/>
  <c r="H37" i="44" a="1"/>
  <c r="E17" i="2" a="1"/>
  <c r="E201" i="2" a="1"/>
  <c r="D137" i="2" a="1"/>
  <c r="E200" i="2" a="1"/>
  <c r="E10" i="2" a="1"/>
  <c r="D266" i="2" a="1"/>
  <c r="D234" i="2" a="1"/>
  <c r="B37" i="44" a="1"/>
  <c r="I37" i="44" a="1"/>
  <c r="D37" i="44" a="1"/>
  <c r="F10" i="2" a="1"/>
  <c r="D9" i="2" a="1"/>
  <c r="F106" i="2" a="1"/>
  <c r="F50" i="2" a="1"/>
  <c r="E138" i="2" a="1"/>
  <c r="E73" i="2" a="1"/>
  <c r="F37" i="44" a="1"/>
  <c r="F168" i="2" a="1"/>
  <c r="F105" i="2" a="1"/>
  <c r="D17" i="2" a="1"/>
  <c r="E33" i="43" a="1"/>
  <c r="F169" i="2" a="1"/>
  <c r="E41" i="2" a="1"/>
  <c r="E37" i="44" a="1"/>
  <c r="F201" i="2" a="1"/>
  <c r="D105" i="2" a="1"/>
  <c r="F33" i="43" a="1"/>
  <c r="F167" i="2" a="1"/>
  <c r="D33" i="43" a="1"/>
  <c r="C37" i="43" a="1"/>
  <c r="E42" i="2" a="1"/>
  <c r="D138" i="2" a="1"/>
  <c r="B33" i="43" a="1"/>
  <c r="F137" i="2" a="1"/>
  <c r="F73" i="2" a="1"/>
  <c r="F9" i="2" a="1"/>
  <c r="F41" i="2" a="1"/>
  <c r="E202" i="2" a="1"/>
  <c r="D170" i="2" a="1"/>
  <c r="F18" i="2" a="1"/>
  <c r="G37" i="44" a="1"/>
  <c r="Q40" i="2" l="1"/>
  <c r="F73" i="2"/>
  <c r="Q73" i="2" s="1"/>
  <c r="E73" i="2"/>
  <c r="P73" i="2" s="1"/>
  <c r="G72" i="2"/>
  <c r="R72" i="2" s="1"/>
  <c r="D137" i="2"/>
  <c r="O137" i="2" s="1"/>
  <c r="AA27" i="2"/>
  <c r="AD27" i="2"/>
  <c r="AE27" i="2"/>
  <c r="AB27" i="2"/>
  <c r="AC27" i="2"/>
  <c r="F137" i="2"/>
  <c r="Q137" i="2" s="1"/>
  <c r="F105" i="2"/>
  <c r="Q105" i="2" s="1"/>
  <c r="D105" i="2"/>
  <c r="O105" i="2" s="1"/>
  <c r="E17" i="2"/>
  <c r="P17" i="2" s="1"/>
  <c r="D17" i="2"/>
  <c r="O17" i="2" s="1"/>
  <c r="Q104" i="2"/>
  <c r="G37" i="44"/>
  <c r="I37" i="44"/>
  <c r="H37" i="44"/>
  <c r="E41" i="2"/>
  <c r="P41" i="2" s="1"/>
  <c r="F41" i="2"/>
  <c r="D266" i="2"/>
  <c r="O266" i="2" s="1"/>
  <c r="E200" i="2"/>
  <c r="E201" i="2"/>
  <c r="P201" i="2" s="1"/>
  <c r="D234" i="2"/>
  <c r="O234" i="2" s="1"/>
  <c r="F74" i="2"/>
  <c r="E106" i="2"/>
  <c r="P106" i="2" s="1"/>
  <c r="F106" i="2"/>
  <c r="E42" i="2"/>
  <c r="P42" i="2" s="1"/>
  <c r="F50" i="2"/>
  <c r="D138" i="2"/>
  <c r="O138" i="2" s="1"/>
  <c r="E138" i="2"/>
  <c r="P138" i="2" s="1"/>
  <c r="D170" i="2"/>
  <c r="O170" i="2" s="1"/>
  <c r="E202" i="2"/>
  <c r="P202" i="2" s="1"/>
  <c r="F168" i="2"/>
  <c r="F169" i="2"/>
  <c r="F167" i="2"/>
  <c r="F201" i="2"/>
  <c r="AD13" i="42"/>
  <c r="AD12" i="42"/>
  <c r="AD11" i="42"/>
  <c r="F9" i="2"/>
  <c r="Q9" i="2" s="1"/>
  <c r="D9" i="2"/>
  <c r="O9" i="2" s="1"/>
  <c r="AB19" i="42"/>
  <c r="AB22" i="42" s="1"/>
  <c r="AB5" i="43"/>
  <c r="P167" i="2"/>
  <c r="H50" i="2"/>
  <c r="S50" i="2" s="1"/>
  <c r="I50" i="2"/>
  <c r="T50" i="2" s="1"/>
  <c r="L50" i="2"/>
  <c r="I138" i="2"/>
  <c r="T138" i="2" s="1"/>
  <c r="L138" i="2"/>
  <c r="H138" i="2"/>
  <c r="S138" i="2" s="1"/>
  <c r="L266" i="2"/>
  <c r="I266" i="2"/>
  <c r="T266" i="2" s="1"/>
  <c r="H266" i="2"/>
  <c r="S266" i="2" s="1"/>
  <c r="H74" i="2"/>
  <c r="S74" i="2" s="1"/>
  <c r="I74" i="2"/>
  <c r="T74" i="2" s="1"/>
  <c r="L74" i="2"/>
  <c r="H106" i="2"/>
  <c r="S106" i="2" s="1"/>
  <c r="L106" i="2"/>
  <c r="I106" i="2"/>
  <c r="T106" i="2" s="1"/>
  <c r="H42" i="2"/>
  <c r="S42" i="2" s="1"/>
  <c r="I42" i="2"/>
  <c r="T42" i="2" s="1"/>
  <c r="L42" i="2"/>
  <c r="I170" i="2"/>
  <c r="T170" i="2" s="1"/>
  <c r="H170" i="2"/>
  <c r="S170" i="2" s="1"/>
  <c r="L170" i="2"/>
  <c r="H202" i="2"/>
  <c r="S202" i="2" s="1"/>
  <c r="L202" i="2"/>
  <c r="I202" i="2"/>
  <c r="T202" i="2" s="1"/>
  <c r="I234" i="2"/>
  <c r="T234" i="2" s="1"/>
  <c r="H234" i="2"/>
  <c r="S234" i="2" s="1"/>
  <c r="L234" i="2"/>
  <c r="AC5" i="43"/>
  <c r="AC11" i="43"/>
  <c r="AC12" i="43"/>
  <c r="AC13" i="43"/>
  <c r="AC7" i="42"/>
  <c r="AC4" i="42"/>
  <c r="AC5" i="42"/>
  <c r="AC8" i="42"/>
  <c r="AC6" i="42"/>
  <c r="Q134" i="2"/>
  <c r="G134" i="2"/>
  <c r="R134" i="2" s="1"/>
  <c r="AD10" i="41"/>
  <c r="Q135" i="2"/>
  <c r="G135" i="2"/>
  <c r="R135" i="2" s="1"/>
  <c r="G136" i="2"/>
  <c r="R136" i="2" s="1"/>
  <c r="Q136" i="2"/>
  <c r="F18" i="2"/>
  <c r="E10" i="2"/>
  <c r="P10" i="2" s="1"/>
  <c r="F10" i="2"/>
  <c r="Q10" i="2" s="1"/>
  <c r="B5" i="45"/>
  <c r="G5" i="45"/>
  <c r="H5" i="45"/>
  <c r="AD18" i="43"/>
  <c r="AB4" i="43"/>
  <c r="W19" i="43"/>
  <c r="W25" i="43" s="1"/>
  <c r="AD17" i="43"/>
  <c r="AD14" i="43"/>
  <c r="AD15" i="43"/>
  <c r="AD16" i="43"/>
  <c r="Y9" i="42"/>
  <c r="AC9" i="42"/>
  <c r="AC14" i="44"/>
  <c r="AC15" i="44"/>
  <c r="AC18" i="44"/>
  <c r="AC17" i="44"/>
  <c r="AC16" i="44"/>
  <c r="AC19" i="41"/>
  <c r="A35" i="41" s="1"/>
  <c r="AD19" i="40"/>
  <c r="X19" i="42"/>
  <c r="X25" i="42" s="1"/>
  <c r="W18" i="44"/>
  <c r="AB18" i="44" s="1"/>
  <c r="W17" i="44"/>
  <c r="AB17" i="44" s="1"/>
  <c r="W15" i="44"/>
  <c r="AB15" i="44" s="1"/>
  <c r="W16" i="44"/>
  <c r="AB16" i="44" s="1"/>
  <c r="W14" i="44"/>
  <c r="AB14" i="44" s="1"/>
  <c r="W11" i="44"/>
  <c r="AB11" i="44" s="1"/>
  <c r="W13" i="44"/>
  <c r="AB13" i="44" s="1"/>
  <c r="W12" i="44"/>
  <c r="AB12" i="44" s="1"/>
  <c r="W6" i="44"/>
  <c r="AB6" i="44" s="1"/>
  <c r="W5" i="44"/>
  <c r="W7" i="44"/>
  <c r="AB7" i="44" s="1"/>
  <c r="W9" i="44"/>
  <c r="AB9" i="44" s="1"/>
  <c r="W8" i="44"/>
  <c r="AB8" i="44" s="1"/>
  <c r="W4" i="44"/>
  <c r="W10" i="44"/>
  <c r="AB10" i="44" s="1"/>
  <c r="L36" i="45"/>
  <c r="L33" i="45" s="1" a="1"/>
  <c r="L33" i="45" s="1"/>
  <c r="X14" i="45" s="1"/>
  <c r="M36" i="45"/>
  <c r="M33" i="45" s="1" a="1"/>
  <c r="M33" i="45" s="1"/>
  <c r="X15" i="45" s="1"/>
  <c r="N36" i="45"/>
  <c r="N33" i="45" s="1" a="1"/>
  <c r="N33" i="45" s="1"/>
  <c r="X16" i="45" s="1"/>
  <c r="O36" i="45"/>
  <c r="X17" i="45" s="1"/>
  <c r="P36" i="45"/>
  <c r="P33" i="45" s="1" a="1"/>
  <c r="P33" i="45" s="1"/>
  <c r="X18" i="45" s="1"/>
  <c r="D5" i="45"/>
  <c r="F5" i="45"/>
  <c r="E5" i="45"/>
  <c r="C5" i="45"/>
  <c r="J33" i="44"/>
  <c r="X12" i="44" s="1"/>
  <c r="K33" i="44"/>
  <c r="X13" i="44" s="1"/>
  <c r="I33" i="44"/>
  <c r="X11" i="44" s="1"/>
  <c r="Y12" i="43"/>
  <c r="Y13" i="43"/>
  <c r="P9" i="2"/>
  <c r="AB9" i="5"/>
  <c r="Q17" i="2"/>
  <c r="H33" i="43"/>
  <c r="X10" i="43" s="1"/>
  <c r="G33" i="43"/>
  <c r="X9" i="43" s="1"/>
  <c r="Y11" i="43"/>
  <c r="A75" i="2"/>
  <c r="J36" i="45"/>
  <c r="J33" i="45" s="1" a="1"/>
  <c r="K36" i="45"/>
  <c r="K33" i="45" s="1" a="1"/>
  <c r="I36" i="45"/>
  <c r="I33" i="45" s="1" a="1"/>
  <c r="B42" i="2"/>
  <c r="M42" i="2" s="1"/>
  <c r="A43" i="2"/>
  <c r="AD5" i="41"/>
  <c r="AD8" i="41"/>
  <c r="AD4" i="41"/>
  <c r="AD9" i="41"/>
  <c r="L10" i="2"/>
  <c r="I10" i="2"/>
  <c r="T10" i="2" s="1"/>
  <c r="A11" i="2"/>
  <c r="H10" i="2"/>
  <c r="S10" i="2" s="1"/>
  <c r="B10" i="2"/>
  <c r="M10" i="2" s="1"/>
  <c r="F33" i="43"/>
  <c r="X8" i="43" s="1"/>
  <c r="A35" i="40"/>
  <c r="Y25" i="40"/>
  <c r="Y6" i="42"/>
  <c r="AD6" i="41"/>
  <c r="Y7" i="42"/>
  <c r="Y4" i="42"/>
  <c r="C37" i="43"/>
  <c r="E37" i="44"/>
  <c r="D37" i="44"/>
  <c r="B37" i="44"/>
  <c r="C37" i="44"/>
  <c r="F37" i="44"/>
  <c r="B36" i="45"/>
  <c r="C36" i="45"/>
  <c r="D36" i="45"/>
  <c r="E36" i="45"/>
  <c r="F36" i="45"/>
  <c r="G36" i="45"/>
  <c r="H36" i="45"/>
  <c r="E33" i="43"/>
  <c r="X7" i="43" s="1"/>
  <c r="D33" i="43"/>
  <c r="X6" i="43" s="1"/>
  <c r="B33" i="43"/>
  <c r="X4" i="43" s="1"/>
  <c r="G8" i="2"/>
  <c r="R8" i="2" s="1"/>
  <c r="P8" i="2"/>
  <c r="Y8" i="42"/>
  <c r="Y19" i="41"/>
  <c r="Y5" i="42"/>
  <c r="AD10" i="42"/>
  <c r="AD22" i="40"/>
  <c r="Y25" i="41"/>
  <c r="A51" i="2"/>
  <c r="B50" i="2"/>
  <c r="M50" i="2" s="1"/>
  <c r="T17" i="2"/>
  <c r="A171" i="2"/>
  <c r="B170" i="2"/>
  <c r="M170" i="2" s="1"/>
  <c r="A203" i="2"/>
  <c r="B202" i="2"/>
  <c r="M202" i="2" s="1"/>
  <c r="A267" i="2"/>
  <c r="B266" i="2"/>
  <c r="M266" i="2" s="1"/>
  <c r="A235" i="2"/>
  <c r="B234" i="2"/>
  <c r="M234" i="2" s="1"/>
  <c r="S44" i="3"/>
  <c r="L1" i="3"/>
  <c r="A1" i="46"/>
  <c r="A299" i="2"/>
  <c r="R1" i="4"/>
  <c r="R2" i="4" s="1"/>
  <c r="K10" i="5"/>
  <c r="M17" i="2"/>
  <c r="V1" i="45"/>
  <c r="I18" i="2"/>
  <c r="A19" i="2"/>
  <c r="B18" i="2"/>
  <c r="M18" i="2" s="1"/>
  <c r="H18" i="2"/>
  <c r="S18" i="2" s="1"/>
  <c r="L18" i="2"/>
  <c r="A83" i="2"/>
  <c r="B74" i="2"/>
  <c r="M74" i="2" s="1"/>
  <c r="K2" i="3"/>
  <c r="A107" i="2"/>
  <c r="B106" i="2"/>
  <c r="M106" i="2" s="1"/>
  <c r="Y5" i="43"/>
  <c r="Y22" i="44"/>
  <c r="A139" i="2"/>
  <c r="B138" i="2"/>
  <c r="M138" i="2" s="1"/>
  <c r="H33" i="44" a="1"/>
  <c r="C33" i="44" a="1"/>
  <c r="G33" i="44" a="1"/>
  <c r="F37" i="45" a="1"/>
  <c r="F170" i="2" a="1"/>
  <c r="D50" i="2" a="1"/>
  <c r="I37" i="45" a="1"/>
  <c r="D235" i="2" a="1"/>
  <c r="D106" i="2" a="1"/>
  <c r="E50" i="2" a="1"/>
  <c r="D33" i="44" a="1"/>
  <c r="F200" i="2" a="1"/>
  <c r="E74" i="2" a="1"/>
  <c r="D18" i="2" a="1"/>
  <c r="F19" i="2" a="1"/>
  <c r="D37" i="45" a="1"/>
  <c r="D203" i="2" a="1"/>
  <c r="F139" i="2" a="1"/>
  <c r="E235" i="2" a="1"/>
  <c r="F171" i="2" a="1"/>
  <c r="F42" i="2" a="1"/>
  <c r="F33" i="44" a="1"/>
  <c r="D202" i="2" a="1"/>
  <c r="B33" i="44" a="1"/>
  <c r="E234" i="2" a="1"/>
  <c r="B37" i="45" a="1"/>
  <c r="D10" i="2" a="1"/>
  <c r="E233" i="2" a="1"/>
  <c r="F138" i="2" a="1"/>
  <c r="E170" i="2" a="1"/>
  <c r="D74" i="2" a="1"/>
  <c r="C37" i="45" a="1"/>
  <c r="G37" i="45" a="1"/>
  <c r="H37" i="45" a="1"/>
  <c r="E11" i="2" a="1"/>
  <c r="E33" i="45" a="1"/>
  <c r="D42" i="2" a="1"/>
  <c r="E75" i="2" a="1"/>
  <c r="E107" i="2" a="1"/>
  <c r="E18" i="2" a="1"/>
  <c r="F202" i="2" a="1"/>
  <c r="E33" i="44" a="1"/>
  <c r="F107" i="2" a="1"/>
  <c r="F43" i="2" a="1"/>
  <c r="F51" i="2" a="1"/>
  <c r="D267" i="2" a="1"/>
  <c r="D299" i="2" a="1"/>
  <c r="E83" i="2" a="1"/>
  <c r="D11" i="2" a="1"/>
  <c r="G73" i="2" l="1"/>
  <c r="R73" i="2" s="1"/>
  <c r="D18" i="2"/>
  <c r="O18" i="2" s="1"/>
  <c r="F138" i="2"/>
  <c r="Q138" i="2" s="1"/>
  <c r="D50" i="2"/>
  <c r="O50" i="2" s="1"/>
  <c r="E50" i="2"/>
  <c r="P50" i="2" s="1"/>
  <c r="G105" i="2"/>
  <c r="R105" i="2" s="1"/>
  <c r="E170" i="2"/>
  <c r="P170" i="2" s="1"/>
  <c r="D42" i="2"/>
  <c r="O42" i="2" s="1"/>
  <c r="G137" i="2"/>
  <c r="R137" i="2" s="1"/>
  <c r="F42" i="2"/>
  <c r="Q42" i="2" s="1"/>
  <c r="D10" i="2"/>
  <c r="O10" i="2" s="1"/>
  <c r="J5" i="46"/>
  <c r="I5" i="46"/>
  <c r="H5" i="46"/>
  <c r="Y28" i="2"/>
  <c r="AC9" i="5"/>
  <c r="AD9" i="5" s="1"/>
  <c r="AE9" i="5" s="1"/>
  <c r="AF9" i="5" s="1"/>
  <c r="D106" i="2"/>
  <c r="O106" i="2" s="1"/>
  <c r="E18" i="2"/>
  <c r="P18" i="2" s="1"/>
  <c r="D74" i="2"/>
  <c r="O74" i="2" s="1"/>
  <c r="E74" i="2"/>
  <c r="P74" i="2" s="1"/>
  <c r="I37" i="45"/>
  <c r="G41" i="2"/>
  <c r="R41" i="2" s="1"/>
  <c r="Q41" i="2"/>
  <c r="F170" i="2"/>
  <c r="Q170" i="2" s="1"/>
  <c r="D202" i="2"/>
  <c r="O202" i="2" s="1"/>
  <c r="D299" i="2"/>
  <c r="O299" i="2" s="1"/>
  <c r="E234" i="2"/>
  <c r="P234" i="2" s="1"/>
  <c r="E233" i="2"/>
  <c r="AB19" i="43"/>
  <c r="AB22" i="43" s="1"/>
  <c r="F51" i="2"/>
  <c r="E75" i="2"/>
  <c r="P75" i="2" s="1"/>
  <c r="F139" i="2"/>
  <c r="D267" i="2"/>
  <c r="O267" i="2" s="1"/>
  <c r="E83" i="2"/>
  <c r="P83" i="2" s="1"/>
  <c r="F43" i="2"/>
  <c r="D203" i="2"/>
  <c r="O203" i="2" s="1"/>
  <c r="F171" i="2"/>
  <c r="Q171" i="2" s="1"/>
  <c r="E107" i="2"/>
  <c r="F107" i="2"/>
  <c r="D235" i="2"/>
  <c r="O235" i="2" s="1"/>
  <c r="E235" i="2"/>
  <c r="P235" i="2" s="1"/>
  <c r="F200" i="2"/>
  <c r="F202" i="2"/>
  <c r="AD13" i="43"/>
  <c r="AD11" i="43"/>
  <c r="I139" i="2"/>
  <c r="T139" i="2" s="1"/>
  <c r="H139" i="2"/>
  <c r="S139" i="2" s="1"/>
  <c r="L139" i="2"/>
  <c r="L43" i="2"/>
  <c r="I43" i="2"/>
  <c r="T43" i="2" s="1"/>
  <c r="H43" i="2"/>
  <c r="S43" i="2" s="1"/>
  <c r="L203" i="2"/>
  <c r="I203" i="2"/>
  <c r="T203" i="2" s="1"/>
  <c r="H203" i="2"/>
  <c r="S203" i="2" s="1"/>
  <c r="G106" i="2"/>
  <c r="R106" i="2" s="1"/>
  <c r="Q106" i="2"/>
  <c r="L51" i="2"/>
  <c r="I51" i="2"/>
  <c r="T51" i="2" s="1"/>
  <c r="H51" i="2"/>
  <c r="S51" i="2" s="1"/>
  <c r="H299" i="2"/>
  <c r="S299" i="2" s="1"/>
  <c r="I299" i="2"/>
  <c r="T299" i="2" s="1"/>
  <c r="L299" i="2"/>
  <c r="L107" i="2"/>
  <c r="A116" i="2"/>
  <c r="I107" i="2"/>
  <c r="T107" i="2" s="1"/>
  <c r="H107" i="2"/>
  <c r="S107" i="2" s="1"/>
  <c r="L171" i="2"/>
  <c r="I171" i="2"/>
  <c r="T171" i="2" s="1"/>
  <c r="H171" i="2"/>
  <c r="S171" i="2" s="1"/>
  <c r="AB5" i="44"/>
  <c r="Q50" i="2"/>
  <c r="L75" i="2"/>
  <c r="I75" i="2"/>
  <c r="T75" i="2" s="1"/>
  <c r="H75" i="2"/>
  <c r="S75" i="2" s="1"/>
  <c r="L267" i="2"/>
  <c r="I267" i="2"/>
  <c r="T267" i="2" s="1"/>
  <c r="H267" i="2"/>
  <c r="S267" i="2" s="1"/>
  <c r="L235" i="2"/>
  <c r="I235" i="2"/>
  <c r="T235" i="2" s="1"/>
  <c r="H235" i="2"/>
  <c r="S235" i="2" s="1"/>
  <c r="Q74" i="2"/>
  <c r="P200" i="2"/>
  <c r="L83" i="2"/>
  <c r="I83" i="2"/>
  <c r="T83" i="2" s="1"/>
  <c r="H83" i="2"/>
  <c r="S83" i="2" s="1"/>
  <c r="AC11" i="44"/>
  <c r="AC13" i="44"/>
  <c r="AC12" i="44"/>
  <c r="AD16" i="44"/>
  <c r="AC4" i="43"/>
  <c r="AC6" i="43"/>
  <c r="Q201" i="2"/>
  <c r="G201" i="2"/>
  <c r="R201" i="2" s="1"/>
  <c r="AD12" i="43"/>
  <c r="AC8" i="43"/>
  <c r="AC7" i="43"/>
  <c r="Q169" i="2"/>
  <c r="G169" i="2"/>
  <c r="R169" i="2" s="1"/>
  <c r="AD9" i="42"/>
  <c r="Q168" i="2"/>
  <c r="G168" i="2"/>
  <c r="R168" i="2" s="1"/>
  <c r="Q167" i="2"/>
  <c r="G167" i="2"/>
  <c r="R167" i="2" s="1"/>
  <c r="E11" i="2"/>
  <c r="P11" i="2" s="1"/>
  <c r="D11" i="2"/>
  <c r="O11" i="2" s="1"/>
  <c r="F19" i="2"/>
  <c r="Q19" i="2" s="1"/>
  <c r="A12" i="2"/>
  <c r="H37" i="45"/>
  <c r="B5" i="46"/>
  <c r="G5" i="46"/>
  <c r="AD15" i="44"/>
  <c r="AD17" i="44"/>
  <c r="AD18" i="44"/>
  <c r="AD14" i="44"/>
  <c r="AB4" i="44"/>
  <c r="W19" i="44"/>
  <c r="W25" i="44" s="1"/>
  <c r="AC16" i="45"/>
  <c r="AC15" i="45"/>
  <c r="AC14" i="45"/>
  <c r="Y9" i="43"/>
  <c r="AC9" i="43"/>
  <c r="Y10" i="43"/>
  <c r="AC10" i="43"/>
  <c r="AC18" i="45"/>
  <c r="AC17" i="45"/>
  <c r="AD19" i="41"/>
  <c r="AC19" i="42"/>
  <c r="AC22" i="42" s="1"/>
  <c r="X19" i="43"/>
  <c r="Y19" i="43" s="1"/>
  <c r="L36" i="46"/>
  <c r="L33" i="46" s="1" a="1"/>
  <c r="L33" i="46" s="1"/>
  <c r="X14" i="46" s="1"/>
  <c r="M36" i="46"/>
  <c r="M33" i="46" s="1" a="1"/>
  <c r="M33" i="46" s="1"/>
  <c r="X15" i="46" s="1"/>
  <c r="N36" i="46"/>
  <c r="N33" i="46" s="1" a="1"/>
  <c r="N33" i="46" s="1"/>
  <c r="X16" i="46" s="1"/>
  <c r="O36" i="46"/>
  <c r="O33" i="46" s="1" a="1"/>
  <c r="O33" i="46" s="1"/>
  <c r="X17" i="46" s="1"/>
  <c r="P36" i="46"/>
  <c r="P33" i="46" s="1" a="1"/>
  <c r="P33" i="46" s="1"/>
  <c r="X18" i="46" s="1"/>
  <c r="W14" i="45"/>
  <c r="AB14" i="45" s="1"/>
  <c r="W18" i="45"/>
  <c r="AB18" i="45" s="1"/>
  <c r="W16" i="45"/>
  <c r="AB16" i="45" s="1"/>
  <c r="W15" i="45"/>
  <c r="AB15" i="45" s="1"/>
  <c r="W17" i="45"/>
  <c r="AB17" i="45" s="1"/>
  <c r="W11" i="45"/>
  <c r="AB11" i="45" s="1"/>
  <c r="W12" i="45"/>
  <c r="AB12" i="45" s="1"/>
  <c r="W13" i="45"/>
  <c r="AB13" i="45" s="1"/>
  <c r="W5" i="45"/>
  <c r="W10" i="45"/>
  <c r="AB10" i="45" s="1"/>
  <c r="W9" i="45"/>
  <c r="AB9" i="45" s="1"/>
  <c r="W6" i="45"/>
  <c r="AB6" i="45" s="1"/>
  <c r="W7" i="45"/>
  <c r="AB7" i="45" s="1"/>
  <c r="W4" i="45"/>
  <c r="W8" i="45"/>
  <c r="AB8" i="45" s="1"/>
  <c r="E5" i="46"/>
  <c r="D5" i="46"/>
  <c r="C5" i="46"/>
  <c r="F5" i="46"/>
  <c r="I33" i="45"/>
  <c r="X11" i="45" s="1"/>
  <c r="H33" i="44"/>
  <c r="X10" i="44" s="1"/>
  <c r="K33" i="45"/>
  <c r="X13" i="45" s="1"/>
  <c r="J33" i="45"/>
  <c r="X12" i="45" s="1"/>
  <c r="Y11" i="44"/>
  <c r="Y13" i="44"/>
  <c r="Y12" i="44"/>
  <c r="G9" i="2"/>
  <c r="R9" i="2" s="1"/>
  <c r="Q18" i="2"/>
  <c r="G33" i="44"/>
  <c r="X9" i="44" s="1"/>
  <c r="A108" i="2"/>
  <c r="B43" i="2"/>
  <c r="M43" i="2" s="1"/>
  <c r="A44" i="2"/>
  <c r="I36" i="46"/>
  <c r="I33" i="46" s="1" a="1"/>
  <c r="K36" i="46"/>
  <c r="K33" i="46" s="1" a="1"/>
  <c r="J36" i="46"/>
  <c r="J33" i="46" s="1" a="1"/>
  <c r="B75" i="2"/>
  <c r="M75" i="2" s="1"/>
  <c r="A76" i="2"/>
  <c r="AD8" i="42"/>
  <c r="AD4" i="42"/>
  <c r="G10" i="2"/>
  <c r="R10" i="2" s="1"/>
  <c r="I11" i="2"/>
  <c r="T11" i="2" s="1"/>
  <c r="B11" i="2"/>
  <c r="M11" i="2" s="1"/>
  <c r="H11" i="2"/>
  <c r="S11" i="2" s="1"/>
  <c r="L11" i="2"/>
  <c r="Y8" i="43"/>
  <c r="AC22" i="41"/>
  <c r="Y4" i="43"/>
  <c r="Y6" i="43"/>
  <c r="AD6" i="42"/>
  <c r="Y7" i="43"/>
  <c r="AD7" i="42"/>
  <c r="AD5" i="42"/>
  <c r="G37" i="45"/>
  <c r="B37" i="45"/>
  <c r="F37" i="45"/>
  <c r="C37" i="45"/>
  <c r="D37" i="45"/>
  <c r="H36" i="46"/>
  <c r="B36" i="46"/>
  <c r="C36" i="46"/>
  <c r="D36" i="46"/>
  <c r="E36" i="46"/>
  <c r="F36" i="46"/>
  <c r="G36" i="46"/>
  <c r="G17" i="2"/>
  <c r="R17" i="2" s="1"/>
  <c r="F33" i="44"/>
  <c r="X8" i="44" s="1"/>
  <c r="E33" i="45"/>
  <c r="E33" i="44"/>
  <c r="X7" i="44" s="1"/>
  <c r="C33" i="44"/>
  <c r="X5" i="44" s="1"/>
  <c r="B33" i="44"/>
  <c r="X4" i="44" s="1"/>
  <c r="D33" i="44"/>
  <c r="X6" i="44" s="1"/>
  <c r="Y19" i="42"/>
  <c r="AD5" i="43"/>
  <c r="Y25" i="42"/>
  <c r="A84" i="2"/>
  <c r="B83" i="2"/>
  <c r="M83" i="2" s="1"/>
  <c r="A236" i="2"/>
  <c r="B235" i="2"/>
  <c r="M235" i="2" s="1"/>
  <c r="A268" i="2"/>
  <c r="B267" i="2"/>
  <c r="M267" i="2" s="1"/>
  <c r="A204" i="2"/>
  <c r="B203" i="2"/>
  <c r="M203" i="2" s="1"/>
  <c r="A140" i="2"/>
  <c r="B139" i="2"/>
  <c r="M139" i="2" s="1"/>
  <c r="B107" i="2"/>
  <c r="M107" i="2" s="1"/>
  <c r="A52" i="2"/>
  <c r="B51" i="2"/>
  <c r="M51" i="2" s="1"/>
  <c r="A300" i="2"/>
  <c r="B299" i="2"/>
  <c r="M299" i="2" s="1"/>
  <c r="M1" i="3"/>
  <c r="A1" i="47"/>
  <c r="A332" i="2"/>
  <c r="L10" i="5"/>
  <c r="S1" i="4"/>
  <c r="S2" i="4" s="1"/>
  <c r="A172" i="2"/>
  <c r="B171" i="2"/>
  <c r="M171" i="2" s="1"/>
  <c r="I19" i="2"/>
  <c r="A20" i="2"/>
  <c r="B19" i="2"/>
  <c r="M19" i="2" s="1"/>
  <c r="H19" i="2"/>
  <c r="S19" i="2" s="1"/>
  <c r="L19" i="2"/>
  <c r="Y22" i="45"/>
  <c r="V1" i="46"/>
  <c r="T18" i="2"/>
  <c r="L2" i="3"/>
  <c r="H33" i="45" a="1"/>
  <c r="F83" i="2" a="1"/>
  <c r="E52" i="2" a="1"/>
  <c r="E204" i="2" a="1"/>
  <c r="F12" i="2" a="1"/>
  <c r="E76" i="2" a="1"/>
  <c r="E51" i="2" a="1"/>
  <c r="E116" i="2" a="1"/>
  <c r="D236" i="2" a="1"/>
  <c r="F33" i="45" a="1"/>
  <c r="E84" i="2" a="1"/>
  <c r="G33" i="45" a="1"/>
  <c r="D19" i="2" a="1"/>
  <c r="D33" i="45" a="1"/>
  <c r="E268" i="2" a="1"/>
  <c r="J37" i="46" a="1"/>
  <c r="F204" i="2" a="1"/>
  <c r="D83" i="2" a="1"/>
  <c r="D52" i="2" a="1"/>
  <c r="E37" i="45" a="1"/>
  <c r="D268" i="2" a="1"/>
  <c r="F52" i="2" a="1"/>
  <c r="D107" i="2" a="1"/>
  <c r="F44" i="2" a="1"/>
  <c r="E108" i="2" a="1"/>
  <c r="F84" i="2" a="1"/>
  <c r="E12" i="2" a="1"/>
  <c r="F11" i="2" a="1"/>
  <c r="F116" i="2" a="1"/>
  <c r="E37" i="46" a="1"/>
  <c r="E139" i="2" a="1"/>
  <c r="D44" i="2" a="1"/>
  <c r="E203" i="2" a="1"/>
  <c r="B33" i="45" a="1"/>
  <c r="F233" i="2" a="1"/>
  <c r="D43" i="2" a="1"/>
  <c r="F234" i="2" a="1"/>
  <c r="E43" i="2" a="1"/>
  <c r="F203" i="2" a="1"/>
  <c r="C37" i="46" a="1"/>
  <c r="D140" i="2" a="1"/>
  <c r="D139" i="2" a="1"/>
  <c r="D75" i="2" a="1"/>
  <c r="C33" i="45" a="1"/>
  <c r="E19" i="2" a="1"/>
  <c r="E172" i="2" a="1"/>
  <c r="E140" i="2" a="1"/>
  <c r="E267" i="2" a="1"/>
  <c r="H37" i="46" a="1"/>
  <c r="D84" i="2" a="1"/>
  <c r="F140" i="2" a="1"/>
  <c r="D51" i="2" a="1"/>
  <c r="D171" i="2" a="1"/>
  <c r="D300" i="2" a="1"/>
  <c r="F108" i="2" a="1"/>
  <c r="E20" i="2" a="1"/>
  <c r="D116" i="2" a="1"/>
  <c r="E171" i="2" a="1"/>
  <c r="D12" i="2" a="1"/>
  <c r="I37" i="46" a="1"/>
  <c r="G37" i="46" a="1"/>
  <c r="E266" i="2" a="1"/>
  <c r="D33" i="46" a="1"/>
  <c r="B33" i="46" a="1"/>
  <c r="F235" i="2" a="1"/>
  <c r="F172" i="2" a="1"/>
  <c r="H33" i="46" a="1"/>
  <c r="E44" i="2" a="1"/>
  <c r="D37" i="46" a="1"/>
  <c r="D172" i="2" a="1"/>
  <c r="F75" i="2" a="1"/>
  <c r="D108" i="2" a="1"/>
  <c r="D332" i="2" a="1"/>
  <c r="F20" i="2" a="1"/>
  <c r="F83" i="2" l="1"/>
  <c r="G83" i="2" s="1"/>
  <c r="R83" i="2" s="1"/>
  <c r="E51" i="2"/>
  <c r="P51" i="2" s="1"/>
  <c r="G138" i="2"/>
  <c r="R138" i="2" s="1"/>
  <c r="G50" i="2"/>
  <c r="R50" i="2" s="1"/>
  <c r="D83" i="2"/>
  <c r="O83" i="2" s="1"/>
  <c r="F75" i="2"/>
  <c r="Q75" i="2" s="1"/>
  <c r="AA28" i="2"/>
  <c r="AC28" i="2"/>
  <c r="AB28" i="2"/>
  <c r="AD28" i="2"/>
  <c r="AE28" i="2"/>
  <c r="G42" i="2"/>
  <c r="R42" i="2" s="1"/>
  <c r="I37" i="46"/>
  <c r="J37" i="46"/>
  <c r="E43" i="2"/>
  <c r="P43" i="2" s="1"/>
  <c r="D43" i="2"/>
  <c r="O43" i="2" s="1"/>
  <c r="Y29" i="2"/>
  <c r="D139" i="2"/>
  <c r="O139" i="2" s="1"/>
  <c r="E139" i="2"/>
  <c r="P139" i="2" s="1"/>
  <c r="D171" i="2"/>
  <c r="O171" i="2" s="1"/>
  <c r="D75" i="2"/>
  <c r="O75" i="2" s="1"/>
  <c r="D107" i="2"/>
  <c r="O107" i="2" s="1"/>
  <c r="G170" i="2"/>
  <c r="R170" i="2" s="1"/>
  <c r="G74" i="2"/>
  <c r="R74" i="2" s="1"/>
  <c r="D19" i="2"/>
  <c r="O19" i="2" s="1"/>
  <c r="D51" i="2"/>
  <c r="O51" i="2" s="1"/>
  <c r="E171" i="2"/>
  <c r="P171" i="2" s="1"/>
  <c r="F203" i="2"/>
  <c r="F11" i="2"/>
  <c r="Q11" i="2" s="1"/>
  <c r="E203" i="2"/>
  <c r="P203" i="2" s="1"/>
  <c r="E19" i="2"/>
  <c r="E267" i="2"/>
  <c r="P267" i="2" s="1"/>
  <c r="E266" i="2"/>
  <c r="D300" i="2"/>
  <c r="O300" i="2" s="1"/>
  <c r="D172" i="2"/>
  <c r="O172" i="2" s="1"/>
  <c r="E172" i="2"/>
  <c r="P172" i="2" s="1"/>
  <c r="F172" i="2"/>
  <c r="E76" i="2"/>
  <c r="P76" i="2" s="1"/>
  <c r="D140" i="2"/>
  <c r="O140" i="2" s="1"/>
  <c r="E140" i="2"/>
  <c r="P140" i="2" s="1"/>
  <c r="F140" i="2"/>
  <c r="D84" i="2"/>
  <c r="O84" i="2" s="1"/>
  <c r="E84" i="2"/>
  <c r="P84" i="2" s="1"/>
  <c r="F84" i="2"/>
  <c r="D52" i="2"/>
  <c r="O52" i="2" s="1"/>
  <c r="E52" i="2"/>
  <c r="P52" i="2" s="1"/>
  <c r="F52" i="2"/>
  <c r="E204" i="2"/>
  <c r="P204" i="2" s="1"/>
  <c r="F204" i="2"/>
  <c r="D268" i="2"/>
  <c r="O268" i="2" s="1"/>
  <c r="E268" i="2"/>
  <c r="P268" i="2" s="1"/>
  <c r="D44" i="2"/>
  <c r="O44" i="2" s="1"/>
  <c r="E44" i="2"/>
  <c r="P44" i="2" s="1"/>
  <c r="F44" i="2"/>
  <c r="D116" i="2"/>
  <c r="O116" i="2" s="1"/>
  <c r="E116" i="2"/>
  <c r="P116" i="2" s="1"/>
  <c r="F116" i="2"/>
  <c r="D236" i="2"/>
  <c r="O236" i="2" s="1"/>
  <c r="D108" i="2"/>
  <c r="O108" i="2" s="1"/>
  <c r="E108" i="2"/>
  <c r="P108" i="2" s="1"/>
  <c r="F108" i="2"/>
  <c r="F235" i="2"/>
  <c r="F233" i="2"/>
  <c r="F234" i="2"/>
  <c r="AD12" i="44"/>
  <c r="AD13" i="44"/>
  <c r="AD11" i="44"/>
  <c r="AD8" i="43"/>
  <c r="AB19" i="44"/>
  <c r="AB22" i="44" s="1"/>
  <c r="D332" i="2"/>
  <c r="O332" i="2" s="1"/>
  <c r="L300" i="2"/>
  <c r="I300" i="2"/>
  <c r="T300" i="2" s="1"/>
  <c r="H300" i="2"/>
  <c r="S300" i="2" s="1"/>
  <c r="L332" i="2"/>
  <c r="I332" i="2"/>
  <c r="T332" i="2" s="1"/>
  <c r="H332" i="2"/>
  <c r="S332" i="2" s="1"/>
  <c r="L76" i="2"/>
  <c r="I76" i="2"/>
  <c r="T76" i="2" s="1"/>
  <c r="H76" i="2"/>
  <c r="S76" i="2" s="1"/>
  <c r="L204" i="2"/>
  <c r="I204" i="2"/>
  <c r="T204" i="2" s="1"/>
  <c r="H204" i="2"/>
  <c r="S204" i="2" s="1"/>
  <c r="Q107" i="2"/>
  <c r="G107" i="2"/>
  <c r="R107" i="2" s="1"/>
  <c r="P107" i="2"/>
  <c r="Q43" i="2"/>
  <c r="L172" i="2"/>
  <c r="I172" i="2"/>
  <c r="T172" i="2" s="1"/>
  <c r="H172" i="2"/>
  <c r="S172" i="2" s="1"/>
  <c r="L44" i="2"/>
  <c r="I44" i="2"/>
  <c r="T44" i="2" s="1"/>
  <c r="H44" i="2"/>
  <c r="S44" i="2" s="1"/>
  <c r="A45" i="2"/>
  <c r="I116" i="2"/>
  <c r="T116" i="2" s="1"/>
  <c r="H116" i="2"/>
  <c r="S116" i="2" s="1"/>
  <c r="B116" i="2"/>
  <c r="M116" i="2" s="1"/>
  <c r="L116" i="2"/>
  <c r="A117" i="2"/>
  <c r="P233" i="2"/>
  <c r="H268" i="2"/>
  <c r="S268" i="2" s="1"/>
  <c r="L268" i="2"/>
  <c r="I268" i="2"/>
  <c r="T268" i="2" s="1"/>
  <c r="L52" i="2"/>
  <c r="I52" i="2"/>
  <c r="T52" i="2" s="1"/>
  <c r="H52" i="2"/>
  <c r="S52" i="2" s="1"/>
  <c r="L236" i="2"/>
  <c r="I236" i="2"/>
  <c r="T236" i="2" s="1"/>
  <c r="H236" i="2"/>
  <c r="S236" i="2" s="1"/>
  <c r="I108" i="2"/>
  <c r="T108" i="2" s="1"/>
  <c r="H108" i="2"/>
  <c r="S108" i="2" s="1"/>
  <c r="L108" i="2"/>
  <c r="Q51" i="2"/>
  <c r="Q139" i="2"/>
  <c r="AB5" i="45"/>
  <c r="L140" i="2"/>
  <c r="I140" i="2"/>
  <c r="T140" i="2" s="1"/>
  <c r="H140" i="2"/>
  <c r="S140" i="2" s="1"/>
  <c r="I84" i="2"/>
  <c r="T84" i="2" s="1"/>
  <c r="H84" i="2"/>
  <c r="S84" i="2" s="1"/>
  <c r="L84" i="2"/>
  <c r="AC11" i="45"/>
  <c r="AC12" i="45"/>
  <c r="AC13" i="45"/>
  <c r="AC6" i="44"/>
  <c r="AC4" i="44"/>
  <c r="AC5" i="44"/>
  <c r="AC7" i="44"/>
  <c r="AC8" i="44"/>
  <c r="AD9" i="43"/>
  <c r="Q202" i="2"/>
  <c r="G202" i="2"/>
  <c r="R202" i="2" s="1"/>
  <c r="Q200" i="2"/>
  <c r="G200" i="2"/>
  <c r="R200" i="2" s="1"/>
  <c r="AD10" i="43"/>
  <c r="E20" i="2"/>
  <c r="F20" i="2"/>
  <c r="Q20" i="2" s="1"/>
  <c r="E12" i="2"/>
  <c r="P12" i="2" s="1"/>
  <c r="D12" i="2"/>
  <c r="O12" i="2" s="1"/>
  <c r="F12" i="2"/>
  <c r="B12" i="2"/>
  <c r="M12" i="2" s="1"/>
  <c r="L12" i="2"/>
  <c r="I12" i="2"/>
  <c r="T12" i="2" s="1"/>
  <c r="A13" i="2"/>
  <c r="H12" i="2"/>
  <c r="S12" i="2" s="1"/>
  <c r="B5" i="47"/>
  <c r="G5" i="47"/>
  <c r="H5" i="47"/>
  <c r="I5" i="47"/>
  <c r="J5" i="47"/>
  <c r="AD18" i="45"/>
  <c r="AD16" i="45"/>
  <c r="AD14" i="45"/>
  <c r="AD15" i="45"/>
  <c r="AD17" i="45"/>
  <c r="AB4" i="45"/>
  <c r="W19" i="45"/>
  <c r="W25" i="45" s="1"/>
  <c r="Y10" i="44"/>
  <c r="AC10" i="44"/>
  <c r="AC15" i="46"/>
  <c r="AC14" i="46"/>
  <c r="Y9" i="44"/>
  <c r="AC9" i="44"/>
  <c r="AC18" i="46"/>
  <c r="AC17" i="46"/>
  <c r="AC16" i="46"/>
  <c r="AD19" i="42"/>
  <c r="AC19" i="43"/>
  <c r="A35" i="43" s="1"/>
  <c r="X19" i="44"/>
  <c r="Y19" i="44" s="1"/>
  <c r="O36" i="47"/>
  <c r="O33" i="47" s="1" a="1"/>
  <c r="O33" i="47" s="1"/>
  <c r="X17" i="47" s="1"/>
  <c r="P36" i="47"/>
  <c r="P33" i="47" s="1" a="1"/>
  <c r="P33" i="47" s="1"/>
  <c r="X18" i="47" s="1"/>
  <c r="L36" i="47"/>
  <c r="L33" i="47" s="1" a="1"/>
  <c r="L33" i="47" s="1"/>
  <c r="X14" i="47" s="1"/>
  <c r="M36" i="47"/>
  <c r="M33" i="47" s="1" a="1"/>
  <c r="M33" i="47" s="1"/>
  <c r="X15" i="47" s="1"/>
  <c r="N36" i="47"/>
  <c r="N33" i="47" s="1" a="1"/>
  <c r="N33" i="47" s="1"/>
  <c r="X16" i="47" s="1"/>
  <c r="W15" i="46"/>
  <c r="AB15" i="46" s="1"/>
  <c r="W14" i="46"/>
  <c r="AB14" i="46" s="1"/>
  <c r="W17" i="46"/>
  <c r="AB17" i="46" s="1"/>
  <c r="W16" i="46"/>
  <c r="AB16" i="46" s="1"/>
  <c r="W18" i="46"/>
  <c r="AB18" i="46" s="1"/>
  <c r="W12" i="46"/>
  <c r="AB12" i="46" s="1"/>
  <c r="W11" i="46"/>
  <c r="AB11" i="46" s="1"/>
  <c r="W13" i="46"/>
  <c r="AB13" i="46" s="1"/>
  <c r="W7" i="46"/>
  <c r="AB7" i="46" s="1"/>
  <c r="W4" i="46"/>
  <c r="W5" i="46"/>
  <c r="W10" i="46"/>
  <c r="AB10" i="46" s="1"/>
  <c r="W9" i="46"/>
  <c r="AB9" i="46" s="1"/>
  <c r="W8" i="46"/>
  <c r="AB8" i="46" s="1"/>
  <c r="W6" i="46"/>
  <c r="AB6" i="46" s="1"/>
  <c r="C5" i="47"/>
  <c r="E5" i="47"/>
  <c r="F5" i="47"/>
  <c r="D5" i="47"/>
  <c r="J33" i="46"/>
  <c r="X12" i="46" s="1"/>
  <c r="K33" i="46"/>
  <c r="X13" i="46" s="1"/>
  <c r="I33" i="46"/>
  <c r="X11" i="46" s="1"/>
  <c r="Y13" i="45"/>
  <c r="Y12" i="45"/>
  <c r="Y11" i="45"/>
  <c r="Y30" i="2"/>
  <c r="H33" i="46"/>
  <c r="X10" i="46" s="1"/>
  <c r="H37" i="46"/>
  <c r="B108" i="2"/>
  <c r="M108" i="2" s="1"/>
  <c r="A109" i="2"/>
  <c r="B44" i="2"/>
  <c r="M44" i="2" s="1"/>
  <c r="K36" i="47"/>
  <c r="K33" i="47" s="1" a="1"/>
  <c r="I36" i="47"/>
  <c r="J36" i="47"/>
  <c r="J33" i="47" s="1" a="1"/>
  <c r="A141" i="2"/>
  <c r="B76" i="2"/>
  <c r="M76" i="2" s="1"/>
  <c r="A77" i="2"/>
  <c r="AD22" i="41"/>
  <c r="G37" i="46"/>
  <c r="H33" i="45"/>
  <c r="X10" i="45" s="1"/>
  <c r="E37" i="46"/>
  <c r="C33" i="45"/>
  <c r="X5" i="45" s="1"/>
  <c r="AD4" i="43"/>
  <c r="AD6" i="43"/>
  <c r="Y7" i="44"/>
  <c r="E37" i="45"/>
  <c r="C37" i="46"/>
  <c r="D37" i="46"/>
  <c r="G36" i="47"/>
  <c r="B36" i="47"/>
  <c r="C36" i="47"/>
  <c r="D36" i="47"/>
  <c r="E36" i="47"/>
  <c r="F36" i="47"/>
  <c r="H36" i="47"/>
  <c r="B33" i="45"/>
  <c r="X4" i="45" s="1"/>
  <c r="G33" i="45"/>
  <c r="X9" i="45" s="1"/>
  <c r="F33" i="45"/>
  <c r="X8" i="45" s="1"/>
  <c r="G18" i="2"/>
  <c r="R18" i="2" s="1"/>
  <c r="D33" i="45"/>
  <c r="X6" i="45" s="1"/>
  <c r="Y6" i="44"/>
  <c r="D33" i="46"/>
  <c r="X6" i="46" s="1"/>
  <c r="B33" i="46"/>
  <c r="X4" i="46" s="1"/>
  <c r="X25" i="43"/>
  <c r="Y8" i="44"/>
  <c r="AD7" i="43"/>
  <c r="X7" i="45"/>
  <c r="A35" i="42"/>
  <c r="Y5" i="44"/>
  <c r="Y4" i="44"/>
  <c r="AD22" i="42"/>
  <c r="A53" i="2"/>
  <c r="B52" i="2"/>
  <c r="M52" i="2" s="1"/>
  <c r="A301" i="2"/>
  <c r="B300" i="2"/>
  <c r="M300" i="2" s="1"/>
  <c r="A269" i="2"/>
  <c r="B268" i="2"/>
  <c r="M268" i="2" s="1"/>
  <c r="A333" i="2"/>
  <c r="B332" i="2"/>
  <c r="M332" i="2" s="1"/>
  <c r="Y22" i="46"/>
  <c r="N1" i="3"/>
  <c r="A365" i="2"/>
  <c r="M10" i="5"/>
  <c r="T1" i="4"/>
  <c r="T2" i="4" s="1"/>
  <c r="A149" i="2"/>
  <c r="B140" i="2"/>
  <c r="M140" i="2" s="1"/>
  <c r="V1" i="47"/>
  <c r="A205" i="2"/>
  <c r="B204" i="2"/>
  <c r="M204" i="2" s="1"/>
  <c r="A85" i="2"/>
  <c r="B84" i="2"/>
  <c r="M84" i="2" s="1"/>
  <c r="M2" i="3"/>
  <c r="A237" i="2"/>
  <c r="B236" i="2"/>
  <c r="M236" i="2" s="1"/>
  <c r="I20" i="2"/>
  <c r="A21" i="2"/>
  <c r="B20" i="2"/>
  <c r="M20" i="2" s="1"/>
  <c r="L20" i="2"/>
  <c r="H20" i="2"/>
  <c r="S20" i="2" s="1"/>
  <c r="T19" i="2"/>
  <c r="A173" i="2"/>
  <c r="B172" i="2"/>
  <c r="M172" i="2" s="1"/>
  <c r="F267" i="2" a="1"/>
  <c r="D204" i="2" a="1"/>
  <c r="B37" i="46" a="1"/>
  <c r="D333" i="2" a="1"/>
  <c r="D269" i="2" a="1"/>
  <c r="D301" i="2" a="1"/>
  <c r="F117" i="2" a="1"/>
  <c r="H37" i="47" a="1"/>
  <c r="F149" i="2" a="1"/>
  <c r="C37" i="47" a="1"/>
  <c r="E149" i="2" a="1"/>
  <c r="E13" i="2" a="1"/>
  <c r="F236" i="2" a="1"/>
  <c r="D21" i="2" a="1"/>
  <c r="E117" i="2" a="1"/>
  <c r="D173" i="2" a="1"/>
  <c r="E33" i="46" a="1"/>
  <c r="E37" i="47" a="1"/>
  <c r="J37" i="47" a="1"/>
  <c r="G33" i="47" a="1"/>
  <c r="F109" i="2" a="1"/>
  <c r="F299" i="2" a="1"/>
  <c r="F37" i="46" a="1"/>
  <c r="D76" i="2" a="1"/>
  <c r="F268" i="2" a="1"/>
  <c r="F33" i="46" a="1"/>
  <c r="E45" i="2" a="1"/>
  <c r="D20" i="2" a="1"/>
  <c r="E237" i="2" a="1"/>
  <c r="E300" i="2" a="1"/>
  <c r="G33" i="46" a="1"/>
  <c r="F266" i="2" a="1"/>
  <c r="E236" i="2" a="1"/>
  <c r="C33" i="46" a="1"/>
  <c r="E205" i="2" a="1"/>
  <c r="I37" i="47" a="1"/>
  <c r="D45" i="2" a="1"/>
  <c r="D117" i="2" a="1"/>
  <c r="E299" i="2" a="1"/>
  <c r="D237" i="2" a="1"/>
  <c r="I33" i="47" a="1"/>
  <c r="D205" i="2" a="1"/>
  <c r="F76" i="2" a="1"/>
  <c r="D53" i="2" a="1"/>
  <c r="D37" i="47" a="1"/>
  <c r="E141" i="2" a="1"/>
  <c r="E77" i="2" a="1"/>
  <c r="B37" i="47" a="1"/>
  <c r="E269" i="2" a="1"/>
  <c r="G37" i="47" a="1"/>
  <c r="E173" i="2" a="1"/>
  <c r="F21" i="2" a="1"/>
  <c r="F85" i="2" a="1"/>
  <c r="F37" i="47" a="1"/>
  <c r="D365" i="2" a="1"/>
  <c r="D13" i="2" a="1"/>
  <c r="G75" i="2" l="1"/>
  <c r="R75" i="2" s="1"/>
  <c r="AA30" i="2"/>
  <c r="AB30" i="2"/>
  <c r="AC30" i="2"/>
  <c r="AD30" i="2"/>
  <c r="AE30" i="2"/>
  <c r="AC29" i="2"/>
  <c r="AD29" i="2"/>
  <c r="AE29" i="2"/>
  <c r="AA29" i="2"/>
  <c r="AB29" i="2"/>
  <c r="F33" i="46"/>
  <c r="X8" i="46" s="1"/>
  <c r="AC8" i="46" s="1"/>
  <c r="G43" i="2"/>
  <c r="R43" i="2" s="1"/>
  <c r="F236" i="2"/>
  <c r="Q236" i="2" s="1"/>
  <c r="D76" i="2"/>
  <c r="O76" i="2" s="1"/>
  <c r="F76" i="2"/>
  <c r="Q76" i="2" s="1"/>
  <c r="D204" i="2"/>
  <c r="O204" i="2" s="1"/>
  <c r="G139" i="2"/>
  <c r="R139" i="2" s="1"/>
  <c r="D20" i="2"/>
  <c r="O20" i="2" s="1"/>
  <c r="E236" i="2"/>
  <c r="P236" i="2" s="1"/>
  <c r="G11" i="2"/>
  <c r="R11" i="2" s="1"/>
  <c r="G203" i="2"/>
  <c r="R203" i="2" s="1"/>
  <c r="Q203" i="2"/>
  <c r="G171" i="2"/>
  <c r="R171" i="2" s="1"/>
  <c r="E300" i="2"/>
  <c r="P300" i="2" s="1"/>
  <c r="E299" i="2"/>
  <c r="D173" i="2"/>
  <c r="O173" i="2" s="1"/>
  <c r="E173" i="2"/>
  <c r="D237" i="2"/>
  <c r="E237" i="2"/>
  <c r="P237" i="2" s="1"/>
  <c r="E149" i="2"/>
  <c r="F149" i="2"/>
  <c r="D269" i="2"/>
  <c r="O269" i="2" s="1"/>
  <c r="E269" i="2"/>
  <c r="P269" i="2" s="1"/>
  <c r="F109" i="2"/>
  <c r="D117" i="2"/>
  <c r="O117" i="2" s="1"/>
  <c r="E117" i="2"/>
  <c r="P117" i="2" s="1"/>
  <c r="F117" i="2"/>
  <c r="E77" i="2"/>
  <c r="P77" i="2" s="1"/>
  <c r="F85" i="2"/>
  <c r="D301" i="2"/>
  <c r="O301" i="2" s="1"/>
  <c r="E141" i="2"/>
  <c r="P141" i="2" s="1"/>
  <c r="D205" i="2"/>
  <c r="O205" i="2" s="1"/>
  <c r="E205" i="2"/>
  <c r="P205" i="2" s="1"/>
  <c r="D53" i="2"/>
  <c r="O53" i="2" s="1"/>
  <c r="D45" i="2"/>
  <c r="O45" i="2" s="1"/>
  <c r="E45" i="2"/>
  <c r="P45" i="2" s="1"/>
  <c r="F268" i="2"/>
  <c r="F267" i="2"/>
  <c r="F266" i="2"/>
  <c r="F299" i="2"/>
  <c r="AD11" i="45"/>
  <c r="AD12" i="45"/>
  <c r="AD13" i="45"/>
  <c r="Q83" i="2"/>
  <c r="G51" i="2"/>
  <c r="R51" i="2" s="1"/>
  <c r="Q204" i="2"/>
  <c r="D365" i="2"/>
  <c r="O365" i="2" s="1"/>
  <c r="D333" i="2"/>
  <c r="O333" i="2" s="1"/>
  <c r="L85" i="2"/>
  <c r="I85" i="2"/>
  <c r="T85" i="2" s="1"/>
  <c r="H85" i="2"/>
  <c r="S85" i="2" s="1"/>
  <c r="L365" i="2"/>
  <c r="I365" i="2"/>
  <c r="T365" i="2" s="1"/>
  <c r="H365" i="2"/>
  <c r="S365" i="2" s="1"/>
  <c r="L301" i="2"/>
  <c r="I301" i="2"/>
  <c r="T301" i="2" s="1"/>
  <c r="H301" i="2"/>
  <c r="S301" i="2" s="1"/>
  <c r="Q140" i="2"/>
  <c r="G140" i="2"/>
  <c r="R140" i="2" s="1"/>
  <c r="H141" i="2"/>
  <c r="S141" i="2" s="1"/>
  <c r="I141" i="2"/>
  <c r="T141" i="2" s="1"/>
  <c r="L141" i="2"/>
  <c r="Q52" i="2"/>
  <c r="G52" i="2"/>
  <c r="R52" i="2" s="1"/>
  <c r="Q44" i="2"/>
  <c r="G44" i="2"/>
  <c r="R44" i="2" s="1"/>
  <c r="AB19" i="45"/>
  <c r="AB22" i="45" s="1"/>
  <c r="B45" i="2"/>
  <c r="M45" i="2" s="1"/>
  <c r="L45" i="2"/>
  <c r="I45" i="2"/>
  <c r="T45" i="2" s="1"/>
  <c r="H45" i="2"/>
  <c r="S45" i="2" s="1"/>
  <c r="A46" i="2"/>
  <c r="G108" i="2"/>
  <c r="R108" i="2" s="1"/>
  <c r="Q108" i="2"/>
  <c r="Q172" i="2"/>
  <c r="G172" i="2"/>
  <c r="R172" i="2" s="1"/>
  <c r="I333" i="2"/>
  <c r="T333" i="2" s="1"/>
  <c r="H333" i="2"/>
  <c r="S333" i="2" s="1"/>
  <c r="L333" i="2"/>
  <c r="Q84" i="2"/>
  <c r="G84" i="2"/>
  <c r="R84" i="2" s="1"/>
  <c r="L173" i="2"/>
  <c r="I173" i="2"/>
  <c r="T173" i="2" s="1"/>
  <c r="H173" i="2"/>
  <c r="S173" i="2" s="1"/>
  <c r="L237" i="2"/>
  <c r="I237" i="2"/>
  <c r="T237" i="2" s="1"/>
  <c r="H237" i="2"/>
  <c r="S237" i="2" s="1"/>
  <c r="L149" i="2"/>
  <c r="I149" i="2"/>
  <c r="T149" i="2" s="1"/>
  <c r="H149" i="2"/>
  <c r="S149" i="2" s="1"/>
  <c r="L269" i="2"/>
  <c r="I269" i="2"/>
  <c r="T269" i="2" s="1"/>
  <c r="H269" i="2"/>
  <c r="S269" i="2" s="1"/>
  <c r="L109" i="2"/>
  <c r="I109" i="2"/>
  <c r="T109" i="2" s="1"/>
  <c r="H109" i="2"/>
  <c r="S109" i="2" s="1"/>
  <c r="AB5" i="46"/>
  <c r="Q116" i="2"/>
  <c r="G116" i="2"/>
  <c r="R116" i="2" s="1"/>
  <c r="L205" i="2"/>
  <c r="I205" i="2"/>
  <c r="T205" i="2" s="1"/>
  <c r="H205" i="2"/>
  <c r="S205" i="2" s="1"/>
  <c r="L53" i="2"/>
  <c r="I53" i="2"/>
  <c r="T53" i="2" s="1"/>
  <c r="H53" i="2"/>
  <c r="S53" i="2" s="1"/>
  <c r="L77" i="2"/>
  <c r="I77" i="2"/>
  <c r="T77" i="2" s="1"/>
  <c r="H77" i="2"/>
  <c r="S77" i="2" s="1"/>
  <c r="A78" i="2"/>
  <c r="L117" i="2"/>
  <c r="I117" i="2"/>
  <c r="T117" i="2" s="1"/>
  <c r="H117" i="2"/>
  <c r="S117" i="2" s="1"/>
  <c r="B117" i="2"/>
  <c r="M117" i="2" s="1"/>
  <c r="A118" i="2"/>
  <c r="P266" i="2"/>
  <c r="AC6" i="46"/>
  <c r="AC11" i="46"/>
  <c r="AC13" i="46"/>
  <c r="AC12" i="46"/>
  <c r="AC4" i="46"/>
  <c r="AC10" i="46"/>
  <c r="AC10" i="45"/>
  <c r="AC6" i="45"/>
  <c r="AC7" i="45"/>
  <c r="AC8" i="45"/>
  <c r="AC5" i="45"/>
  <c r="AC9" i="45"/>
  <c r="AC4" i="45"/>
  <c r="AD9" i="44"/>
  <c r="AD10" i="44"/>
  <c r="Q234" i="2"/>
  <c r="G234" i="2"/>
  <c r="R234" i="2" s="1"/>
  <c r="Q233" i="2"/>
  <c r="G233" i="2"/>
  <c r="R233" i="2" s="1"/>
  <c r="Q235" i="2"/>
  <c r="G235" i="2"/>
  <c r="R235" i="2" s="1"/>
  <c r="D21" i="2"/>
  <c r="F21" i="2"/>
  <c r="E13" i="2"/>
  <c r="P13" i="2" s="1"/>
  <c r="D13" i="2"/>
  <c r="O13" i="2" s="1"/>
  <c r="G12" i="2"/>
  <c r="R12" i="2" s="1"/>
  <c r="Q12" i="2"/>
  <c r="L13" i="2"/>
  <c r="A14" i="2"/>
  <c r="B13" i="2"/>
  <c r="M13" i="2" s="1"/>
  <c r="H13" i="2"/>
  <c r="S13" i="2" s="1"/>
  <c r="I13" i="2"/>
  <c r="T13" i="2" s="1"/>
  <c r="AD14" i="46"/>
  <c r="AD17" i="46"/>
  <c r="W19" i="46"/>
  <c r="W25" i="46" s="1"/>
  <c r="AB4" i="46"/>
  <c r="AD15" i="46"/>
  <c r="AD16" i="46"/>
  <c r="AD18" i="46"/>
  <c r="AC17" i="47"/>
  <c r="AC16" i="47"/>
  <c r="AC15" i="47"/>
  <c r="AC14" i="47"/>
  <c r="AC18" i="47"/>
  <c r="AD19" i="43"/>
  <c r="AC19" i="44"/>
  <c r="A35" i="44" s="1"/>
  <c r="X19" i="45"/>
  <c r="Y19" i="45" s="1"/>
  <c r="W17" i="47"/>
  <c r="AB17" i="47" s="1"/>
  <c r="W15" i="47"/>
  <c r="AB15" i="47" s="1"/>
  <c r="W18" i="47"/>
  <c r="AB18" i="47" s="1"/>
  <c r="W14" i="47"/>
  <c r="AB14" i="47" s="1"/>
  <c r="W16" i="47"/>
  <c r="AB16" i="47" s="1"/>
  <c r="W11" i="47"/>
  <c r="AB11" i="47" s="1"/>
  <c r="W12" i="47"/>
  <c r="AB12" i="47" s="1"/>
  <c r="W13" i="47"/>
  <c r="AB13" i="47" s="1"/>
  <c r="W7" i="47"/>
  <c r="AB7" i="47" s="1"/>
  <c r="W4" i="47"/>
  <c r="W6" i="47"/>
  <c r="AB6" i="47" s="1"/>
  <c r="W9" i="47"/>
  <c r="AB9" i="47" s="1"/>
  <c r="W10" i="47"/>
  <c r="AB10" i="47" s="1"/>
  <c r="W8" i="47"/>
  <c r="AB8" i="47" s="1"/>
  <c r="W5" i="47"/>
  <c r="K33" i="47"/>
  <c r="X13" i="47" s="1"/>
  <c r="Y11" i="46"/>
  <c r="Y13" i="46"/>
  <c r="Y12" i="46"/>
  <c r="Y31" i="2"/>
  <c r="J33" i="47"/>
  <c r="X12" i="47" s="1"/>
  <c r="J37" i="47"/>
  <c r="I37" i="47"/>
  <c r="H37" i="47"/>
  <c r="I33" i="47"/>
  <c r="X11" i="47" s="1"/>
  <c r="A174" i="2"/>
  <c r="A110" i="2"/>
  <c r="B109" i="2"/>
  <c r="M109" i="2" s="1"/>
  <c r="B77" i="2"/>
  <c r="M77" i="2" s="1"/>
  <c r="A142" i="2"/>
  <c r="B141" i="2"/>
  <c r="M141" i="2" s="1"/>
  <c r="Y10" i="45"/>
  <c r="AD5" i="44"/>
  <c r="AD8" i="44"/>
  <c r="AD6" i="44"/>
  <c r="P19" i="2"/>
  <c r="AD4" i="44"/>
  <c r="B37" i="46"/>
  <c r="F37" i="46"/>
  <c r="G33" i="46"/>
  <c r="X9" i="46" s="1"/>
  <c r="E33" i="46"/>
  <c r="X7" i="46" s="1"/>
  <c r="Y5" i="45"/>
  <c r="Y4" i="45"/>
  <c r="AD7" i="44"/>
  <c r="Y25" i="43"/>
  <c r="Y8" i="45"/>
  <c r="Y6" i="45"/>
  <c r="D37" i="47"/>
  <c r="C37" i="47"/>
  <c r="E37" i="47"/>
  <c r="F37" i="47"/>
  <c r="G37" i="47"/>
  <c r="B37" i="47"/>
  <c r="Y9" i="45"/>
  <c r="G33" i="47"/>
  <c r="X9" i="47" s="1"/>
  <c r="C33" i="46"/>
  <c r="X5" i="46" s="1"/>
  <c r="G19" i="2"/>
  <c r="R19" i="2" s="1"/>
  <c r="AC22" i="43"/>
  <c r="Y7" i="45"/>
  <c r="X25" i="44"/>
  <c r="O1" i="3"/>
  <c r="A398" i="2"/>
  <c r="N10" i="5"/>
  <c r="U1" i="4"/>
  <c r="U2" i="4" s="1"/>
  <c r="A54" i="2"/>
  <c r="B53" i="2"/>
  <c r="M53" i="2" s="1"/>
  <c r="V1" i="48"/>
  <c r="N2" i="3"/>
  <c r="Y22" i="47"/>
  <c r="A150" i="2"/>
  <c r="B149" i="2"/>
  <c r="M149" i="2" s="1"/>
  <c r="A302" i="2"/>
  <c r="B301" i="2"/>
  <c r="M301" i="2" s="1"/>
  <c r="A206" i="2"/>
  <c r="B205" i="2"/>
  <c r="M205" i="2" s="1"/>
  <c r="A270" i="2"/>
  <c r="B269" i="2"/>
  <c r="M269" i="2" s="1"/>
  <c r="Y6" i="46"/>
  <c r="A238" i="2"/>
  <c r="B237" i="2"/>
  <c r="M237" i="2" s="1"/>
  <c r="I21" i="2"/>
  <c r="A22" i="2"/>
  <c r="B21" i="2"/>
  <c r="M21" i="2" s="1"/>
  <c r="H21" i="2"/>
  <c r="S21" i="2" s="1"/>
  <c r="L21" i="2"/>
  <c r="A182" i="2"/>
  <c r="B173" i="2"/>
  <c r="M173" i="2" s="1"/>
  <c r="T20" i="2"/>
  <c r="A334" i="2"/>
  <c r="B333" i="2"/>
  <c r="M333" i="2" s="1"/>
  <c r="A86" i="2"/>
  <c r="B85" i="2"/>
  <c r="M85" i="2" s="1"/>
  <c r="A366" i="2"/>
  <c r="B365" i="2"/>
  <c r="M365" i="2" s="1"/>
  <c r="Y4" i="46"/>
  <c r="Y10" i="46"/>
  <c r="F77" i="2" a="1"/>
  <c r="E78" i="2" a="1"/>
  <c r="F302" i="2" a="1"/>
  <c r="D182" i="2" a="1"/>
  <c r="D33" i="47" a="1"/>
  <c r="F237" i="2" a="1"/>
  <c r="D149" i="2" a="1"/>
  <c r="C37" i="48" a="1"/>
  <c r="H33" i="47" a="1"/>
  <c r="D78" i="2" a="1"/>
  <c r="F141" i="2" a="1"/>
  <c r="D110" i="2" a="1"/>
  <c r="E206" i="2" a="1"/>
  <c r="F33" i="48" a="1"/>
  <c r="E109" i="2" a="1"/>
  <c r="D77" i="2" a="1"/>
  <c r="F53" i="2" a="1"/>
  <c r="D37" i="48" a="1"/>
  <c r="F46" i="2" a="1"/>
  <c r="E53" i="2" a="1"/>
  <c r="F301" i="2" a="1"/>
  <c r="F78" i="2" a="1"/>
  <c r="D85" i="2" a="1"/>
  <c r="E85" i="2" a="1"/>
  <c r="D14" i="2" a="1"/>
  <c r="E301" i="2" a="1"/>
  <c r="E33" i="48" a="1"/>
  <c r="D109" i="2" a="1"/>
  <c r="E14" i="2" a="1"/>
  <c r="D174" i="2" a="1"/>
  <c r="E86" i="2" a="1"/>
  <c r="E33" i="47" a="1"/>
  <c r="F33" i="47" a="1"/>
  <c r="D238" i="2" a="1"/>
  <c r="F173" i="2" a="1"/>
  <c r="D150" i="2" a="1"/>
  <c r="D86" i="2" a="1"/>
  <c r="B37" i="48" a="1"/>
  <c r="E182" i="2" a="1"/>
  <c r="F269" i="2" a="1"/>
  <c r="E270" i="2" a="1"/>
  <c r="F110" i="2" a="1"/>
  <c r="F118" i="2" a="1"/>
  <c r="C33" i="47" a="1"/>
  <c r="F86" i="2" a="1"/>
  <c r="F150" i="2" a="1"/>
  <c r="E333" i="2" a="1"/>
  <c r="D118" i="2" a="1"/>
  <c r="F300" i="2" a="1"/>
  <c r="E46" i="2" a="1"/>
  <c r="F13" i="2" a="1"/>
  <c r="B33" i="47" a="1"/>
  <c r="D398" i="2" a="1"/>
  <c r="E21" i="2" a="1"/>
  <c r="D142" i="2" a="1"/>
  <c r="F205" i="2" a="1"/>
  <c r="D141" i="2" a="1"/>
  <c r="E332" i="2" a="1"/>
  <c r="E54" i="2" a="1"/>
  <c r="F45" i="2" a="1"/>
  <c r="D366" i="2" a="1"/>
  <c r="E302" i="2" a="1"/>
  <c r="E118" i="2" a="1"/>
  <c r="E334" i="2" a="1"/>
  <c r="F22" i="2" a="1"/>
  <c r="F54" i="2" a="1"/>
  <c r="F173" i="2" l="1"/>
  <c r="E85" i="2"/>
  <c r="P85" i="2" s="1"/>
  <c r="D77" i="2"/>
  <c r="O77" i="2" s="1"/>
  <c r="F77" i="2"/>
  <c r="G77" i="2" s="1"/>
  <c r="R77" i="2" s="1"/>
  <c r="F141" i="2"/>
  <c r="G141" i="2" s="1"/>
  <c r="R141" i="2" s="1"/>
  <c r="D141" i="2"/>
  <c r="O141" i="2" s="1"/>
  <c r="D109" i="2"/>
  <c r="O109" i="2" s="1"/>
  <c r="E301" i="2"/>
  <c r="P301" i="2" s="1"/>
  <c r="E109" i="2"/>
  <c r="P109" i="2" s="1"/>
  <c r="E53" i="2"/>
  <c r="P53" i="2" s="1"/>
  <c r="F45" i="2"/>
  <c r="G45" i="2" s="1"/>
  <c r="R45" i="2" s="1"/>
  <c r="F53" i="2"/>
  <c r="Q53" i="2" s="1"/>
  <c r="F13" i="2"/>
  <c r="G13" i="2" s="1"/>
  <c r="R13" i="2" s="1"/>
  <c r="F301" i="2"/>
  <c r="Q301" i="2" s="1"/>
  <c r="E21" i="2"/>
  <c r="P21" i="2" s="1"/>
  <c r="AD31" i="2"/>
  <c r="AE31" i="2"/>
  <c r="AA31" i="2"/>
  <c r="AC31" i="2"/>
  <c r="AB31" i="2"/>
  <c r="Y8" i="46"/>
  <c r="G76" i="2"/>
  <c r="R76" i="2" s="1"/>
  <c r="G236" i="2"/>
  <c r="R236" i="2" s="1"/>
  <c r="D85" i="2"/>
  <c r="O85" i="2" s="1"/>
  <c r="D149" i="2"/>
  <c r="O149" i="2" s="1"/>
  <c r="F269" i="2"/>
  <c r="Q269" i="2" s="1"/>
  <c r="F205" i="2"/>
  <c r="Q205" i="2" s="1"/>
  <c r="F237" i="2"/>
  <c r="Q237" i="2" s="1"/>
  <c r="E302" i="2"/>
  <c r="P302" i="2" s="1"/>
  <c r="E54" i="2"/>
  <c r="P54" i="2" s="1"/>
  <c r="F54" i="2"/>
  <c r="D174" i="2"/>
  <c r="O174" i="2" s="1"/>
  <c r="D118" i="2"/>
  <c r="O118" i="2" s="1"/>
  <c r="E118" i="2"/>
  <c r="P118" i="2" s="1"/>
  <c r="F118" i="2"/>
  <c r="D238" i="2"/>
  <c r="O238" i="2" s="1"/>
  <c r="D182" i="2"/>
  <c r="O182" i="2" s="1"/>
  <c r="E182" i="2"/>
  <c r="P182" i="2" s="1"/>
  <c r="D150" i="2"/>
  <c r="O150" i="2" s="1"/>
  <c r="F150" i="2"/>
  <c r="E46" i="2"/>
  <c r="P46" i="2" s="1"/>
  <c r="F46" i="2"/>
  <c r="E270" i="2"/>
  <c r="P270" i="2" s="1"/>
  <c r="D142" i="2"/>
  <c r="O142" i="2" s="1"/>
  <c r="D78" i="2"/>
  <c r="O78" i="2" s="1"/>
  <c r="E78" i="2"/>
  <c r="P78" i="2" s="1"/>
  <c r="F78" i="2"/>
  <c r="D86" i="2"/>
  <c r="O86" i="2" s="1"/>
  <c r="E86" i="2"/>
  <c r="P86" i="2" s="1"/>
  <c r="F86" i="2"/>
  <c r="E206" i="2"/>
  <c r="P206" i="2" s="1"/>
  <c r="D110" i="2"/>
  <c r="O110" i="2" s="1"/>
  <c r="F110" i="2"/>
  <c r="F302" i="2"/>
  <c r="F300" i="2"/>
  <c r="AD13" i="46"/>
  <c r="AD11" i="46"/>
  <c r="AD12" i="46"/>
  <c r="AD5" i="45"/>
  <c r="P149" i="2"/>
  <c r="P173" i="2"/>
  <c r="O237" i="2"/>
  <c r="G204" i="2"/>
  <c r="R204" i="2" s="1"/>
  <c r="E334" i="2"/>
  <c r="P334" i="2" s="1"/>
  <c r="D398" i="2"/>
  <c r="O398" i="2" s="1"/>
  <c r="E332" i="2"/>
  <c r="D366" i="2"/>
  <c r="O366" i="2" s="1"/>
  <c r="E333" i="2"/>
  <c r="P333" i="2" s="1"/>
  <c r="H110" i="2"/>
  <c r="S110" i="2" s="1"/>
  <c r="L110" i="2"/>
  <c r="I110" i="2"/>
  <c r="T110" i="2" s="1"/>
  <c r="A111" i="2"/>
  <c r="Q173" i="2"/>
  <c r="AB19" i="46"/>
  <c r="AB22" i="46" s="1"/>
  <c r="B118" i="2"/>
  <c r="M118" i="2" s="1"/>
  <c r="H118" i="2"/>
  <c r="S118" i="2" s="1"/>
  <c r="I118" i="2"/>
  <c r="T118" i="2" s="1"/>
  <c r="L118" i="2"/>
  <c r="A119" i="2"/>
  <c r="B46" i="2"/>
  <c r="M46" i="2" s="1"/>
  <c r="H46" i="2"/>
  <c r="S46" i="2" s="1"/>
  <c r="I46" i="2"/>
  <c r="T46" i="2" s="1"/>
  <c r="L46" i="2"/>
  <c r="A47" i="2"/>
  <c r="P299" i="2"/>
  <c r="Q149" i="2"/>
  <c r="H86" i="2"/>
  <c r="S86" i="2" s="1"/>
  <c r="I86" i="2"/>
  <c r="T86" i="2" s="1"/>
  <c r="L86" i="2"/>
  <c r="Q77" i="2"/>
  <c r="H206" i="2"/>
  <c r="S206" i="2" s="1"/>
  <c r="I206" i="2"/>
  <c r="T206" i="2" s="1"/>
  <c r="L206" i="2"/>
  <c r="L334" i="2"/>
  <c r="I334" i="2"/>
  <c r="T334" i="2" s="1"/>
  <c r="H334" i="2"/>
  <c r="S334" i="2" s="1"/>
  <c r="L302" i="2"/>
  <c r="I302" i="2"/>
  <c r="T302" i="2" s="1"/>
  <c r="H302" i="2"/>
  <c r="S302" i="2" s="1"/>
  <c r="H54" i="2"/>
  <c r="S54" i="2" s="1"/>
  <c r="I54" i="2"/>
  <c r="T54" i="2" s="1"/>
  <c r="L54" i="2"/>
  <c r="L398" i="2"/>
  <c r="I398" i="2"/>
  <c r="T398" i="2" s="1"/>
  <c r="H398" i="2"/>
  <c r="S398" i="2" s="1"/>
  <c r="I174" i="2"/>
  <c r="T174" i="2" s="1"/>
  <c r="H174" i="2"/>
  <c r="S174" i="2" s="1"/>
  <c r="L174" i="2"/>
  <c r="I238" i="2"/>
  <c r="T238" i="2" s="1"/>
  <c r="H238" i="2"/>
  <c r="S238" i="2" s="1"/>
  <c r="L238" i="2"/>
  <c r="L182" i="2"/>
  <c r="I182" i="2"/>
  <c r="T182" i="2" s="1"/>
  <c r="H182" i="2"/>
  <c r="S182" i="2" s="1"/>
  <c r="I150" i="2"/>
  <c r="T150" i="2" s="1"/>
  <c r="L150" i="2"/>
  <c r="H150" i="2"/>
  <c r="S150" i="2" s="1"/>
  <c r="I366" i="2"/>
  <c r="T366" i="2" s="1"/>
  <c r="H366" i="2"/>
  <c r="S366" i="2" s="1"/>
  <c r="L366" i="2"/>
  <c r="L270" i="2"/>
  <c r="I270" i="2"/>
  <c r="T270" i="2" s="1"/>
  <c r="H270" i="2"/>
  <c r="S270" i="2" s="1"/>
  <c r="I142" i="2"/>
  <c r="T142" i="2" s="1"/>
  <c r="L142" i="2"/>
  <c r="H142" i="2"/>
  <c r="S142" i="2" s="1"/>
  <c r="Q109" i="2"/>
  <c r="Q85" i="2"/>
  <c r="AB5" i="47"/>
  <c r="B78" i="2"/>
  <c r="M78" i="2" s="1"/>
  <c r="H78" i="2"/>
  <c r="S78" i="2" s="1"/>
  <c r="L78" i="2"/>
  <c r="I78" i="2"/>
  <c r="T78" i="2" s="1"/>
  <c r="A79" i="2"/>
  <c r="Q117" i="2"/>
  <c r="G117" i="2"/>
  <c r="R117" i="2" s="1"/>
  <c r="AC9" i="47"/>
  <c r="AC12" i="47"/>
  <c r="AD12" i="47" s="1"/>
  <c r="AC11" i="47"/>
  <c r="AC13" i="47"/>
  <c r="AD13" i="47" s="1"/>
  <c r="AC7" i="46"/>
  <c r="AC9" i="46"/>
  <c r="AC5" i="46"/>
  <c r="Q299" i="2"/>
  <c r="G299" i="2"/>
  <c r="R299" i="2" s="1"/>
  <c r="Q266" i="2"/>
  <c r="G266" i="2"/>
  <c r="R266" i="2" s="1"/>
  <c r="Q267" i="2"/>
  <c r="G267" i="2"/>
  <c r="R267" i="2" s="1"/>
  <c r="Q268" i="2"/>
  <c r="G268" i="2"/>
  <c r="R268" i="2" s="1"/>
  <c r="F22" i="2"/>
  <c r="Q22" i="2" s="1"/>
  <c r="E14" i="2"/>
  <c r="P14" i="2" s="1"/>
  <c r="D14" i="2"/>
  <c r="O14" i="2" s="1"/>
  <c r="L14" i="2"/>
  <c r="A15" i="2"/>
  <c r="B14" i="2"/>
  <c r="M14" i="2" s="1"/>
  <c r="I14" i="2"/>
  <c r="T14" i="2" s="1"/>
  <c r="H14" i="2"/>
  <c r="S14" i="2" s="1"/>
  <c r="AD18" i="47"/>
  <c r="AD15" i="47"/>
  <c r="AD14" i="47"/>
  <c r="W19" i="47"/>
  <c r="W25" i="47" s="1"/>
  <c r="AB4" i="47"/>
  <c r="AD16" i="47"/>
  <c r="AD17" i="47"/>
  <c r="AC19" i="45"/>
  <c r="A35" i="45" s="1"/>
  <c r="AD19" i="44"/>
  <c r="X19" i="46"/>
  <c r="Y19" i="46" s="1"/>
  <c r="W14" i="48"/>
  <c r="AB14" i="48" s="1"/>
  <c r="AD14" i="48" s="1"/>
  <c r="W15" i="48"/>
  <c r="AB15" i="48" s="1"/>
  <c r="AD15" i="48" s="1"/>
  <c r="W18" i="48"/>
  <c r="AB18" i="48" s="1"/>
  <c r="AD18" i="48" s="1"/>
  <c r="W17" i="48"/>
  <c r="AB17" i="48" s="1"/>
  <c r="AD17" i="48" s="1"/>
  <c r="W16" i="48"/>
  <c r="AB16" i="48" s="1"/>
  <c r="AD16" i="48" s="1"/>
  <c r="W13" i="48"/>
  <c r="AB13" i="48" s="1"/>
  <c r="W11" i="48"/>
  <c r="AB11" i="48" s="1"/>
  <c r="W12" i="48"/>
  <c r="AB12" i="48" s="1"/>
  <c r="W10" i="48"/>
  <c r="AB10" i="48" s="1"/>
  <c r="W9" i="48"/>
  <c r="AB9" i="48" s="1"/>
  <c r="W5" i="48"/>
  <c r="W6" i="48"/>
  <c r="AB6" i="48" s="1"/>
  <c r="W4" i="48"/>
  <c r="W7" i="48"/>
  <c r="AB7" i="48" s="1"/>
  <c r="W8" i="48"/>
  <c r="AB8" i="48" s="1"/>
  <c r="Y13" i="47"/>
  <c r="Y32" i="2"/>
  <c r="Y12" i="47"/>
  <c r="Q21" i="2"/>
  <c r="Y11" i="47"/>
  <c r="B110" i="2"/>
  <c r="M110" i="2" s="1"/>
  <c r="A207" i="2"/>
  <c r="B142" i="2"/>
  <c r="M142" i="2" s="1"/>
  <c r="A143" i="2"/>
  <c r="B174" i="2"/>
  <c r="M174" i="2" s="1"/>
  <c r="A175" i="2"/>
  <c r="AD7" i="45"/>
  <c r="AD10" i="45"/>
  <c r="P20" i="2"/>
  <c r="Y9" i="46"/>
  <c r="H33" i="47"/>
  <c r="X10" i="47" s="1"/>
  <c r="F33" i="48"/>
  <c r="X8" i="48" s="1"/>
  <c r="AD9" i="45"/>
  <c r="Y25" i="44"/>
  <c r="AD4" i="45"/>
  <c r="AD22" i="43"/>
  <c r="AD8" i="45"/>
  <c r="B37" i="48"/>
  <c r="C37" i="48"/>
  <c r="D37" i="48"/>
  <c r="AD6" i="45"/>
  <c r="Y5" i="46"/>
  <c r="E33" i="48"/>
  <c r="X7" i="48" s="1"/>
  <c r="C33" i="47"/>
  <c r="X5" i="47" s="1"/>
  <c r="E33" i="47"/>
  <c r="X7" i="47" s="1"/>
  <c r="D33" i="47"/>
  <c r="X6" i="47" s="1"/>
  <c r="F33" i="47"/>
  <c r="X8" i="47" s="1"/>
  <c r="B33" i="47"/>
  <c r="X4" i="47" s="1"/>
  <c r="G20" i="2"/>
  <c r="R20" i="2" s="1"/>
  <c r="Y9" i="47"/>
  <c r="O21" i="2"/>
  <c r="Y7" i="46"/>
  <c r="AC22" i="44"/>
  <c r="X25" i="45"/>
  <c r="AD6" i="46"/>
  <c r="AD10" i="46"/>
  <c r="AD8" i="46"/>
  <c r="A303" i="2"/>
  <c r="B302" i="2"/>
  <c r="M302" i="2" s="1"/>
  <c r="A367" i="2"/>
  <c r="B366" i="2"/>
  <c r="M366" i="2" s="1"/>
  <c r="I22" i="2"/>
  <c r="A23" i="2"/>
  <c r="B22" i="2"/>
  <c r="M22" i="2" s="1"/>
  <c r="L22" i="2"/>
  <c r="H22" i="2"/>
  <c r="S22" i="2" s="1"/>
  <c r="A239" i="2"/>
  <c r="B238" i="2"/>
  <c r="M238" i="2" s="1"/>
  <c r="T21" i="2"/>
  <c r="V1" i="49"/>
  <c r="Y22" i="48"/>
  <c r="O2" i="3"/>
  <c r="A271" i="2"/>
  <c r="B270" i="2"/>
  <c r="M270" i="2" s="1"/>
  <c r="A55" i="2"/>
  <c r="B54" i="2"/>
  <c r="M54" i="2" s="1"/>
  <c r="A335" i="2"/>
  <c r="B334" i="2"/>
  <c r="M334" i="2" s="1"/>
  <c r="AD4" i="46"/>
  <c r="A151" i="2"/>
  <c r="B150" i="2"/>
  <c r="M150" i="2" s="1"/>
  <c r="A183" i="2"/>
  <c r="B182" i="2"/>
  <c r="M182" i="2" s="1"/>
  <c r="P1" i="3"/>
  <c r="A1" i="50"/>
  <c r="A431" i="2"/>
  <c r="O10" i="5"/>
  <c r="V1" i="4"/>
  <c r="V2" i="4" s="1"/>
  <c r="A87" i="2"/>
  <c r="B86" i="2"/>
  <c r="M86" i="2" s="1"/>
  <c r="A215" i="2"/>
  <c r="B206" i="2"/>
  <c r="M206" i="2" s="1"/>
  <c r="A399" i="2"/>
  <c r="B398" i="2"/>
  <c r="M398" i="2" s="1"/>
  <c r="H33" i="48" a="1"/>
  <c r="C37" i="49" a="1"/>
  <c r="H33" i="49" a="1"/>
  <c r="B33" i="48" a="1"/>
  <c r="E239" i="2" a="1"/>
  <c r="E143" i="2" a="1"/>
  <c r="D46" i="2" a="1"/>
  <c r="E175" i="2" a="1"/>
  <c r="E111" i="2" a="1"/>
  <c r="F207" i="2" a="1"/>
  <c r="D206" i="2" a="1"/>
  <c r="D119" i="2" a="1"/>
  <c r="G33" i="48" a="1"/>
  <c r="F206" i="2" a="1"/>
  <c r="F175" i="2" a="1"/>
  <c r="F47" i="2" a="1"/>
  <c r="D33" i="48" a="1"/>
  <c r="E183" i="2" a="1"/>
  <c r="F37" i="49" a="1"/>
  <c r="F332" i="2" a="1"/>
  <c r="E55" i="2" a="1"/>
  <c r="D55" i="2" a="1"/>
  <c r="G37" i="49" a="1"/>
  <c r="E365" i="2" a="1"/>
  <c r="F182" i="2" a="1"/>
  <c r="E174" i="2" a="1"/>
  <c r="D431" i="2" a="1"/>
  <c r="D79" i="2" a="1"/>
  <c r="D270" i="2" a="1"/>
  <c r="D175" i="2" a="1"/>
  <c r="F14" i="2" a="1"/>
  <c r="E37" i="48" a="1"/>
  <c r="E367" i="2" a="1"/>
  <c r="E303" i="2" a="1"/>
  <c r="F215" i="2" a="1"/>
  <c r="E22" i="2" a="1"/>
  <c r="E110" i="2" a="1"/>
  <c r="F239" i="2" a="1"/>
  <c r="E238" i="2" a="1"/>
  <c r="D22" i="2" a="1"/>
  <c r="D334" i="2" a="1"/>
  <c r="F333" i="2" a="1"/>
  <c r="F270" i="2" a="1"/>
  <c r="F174" i="2" a="1"/>
  <c r="E150" i="2" a="1"/>
  <c r="E142" i="2" a="1"/>
  <c r="D37" i="49" a="1"/>
  <c r="F334" i="2" a="1"/>
  <c r="F238" i="2" a="1"/>
  <c r="D302" i="2" a="1"/>
  <c r="F142" i="2" a="1"/>
  <c r="B37" i="49" a="1"/>
  <c r="D54" i="2" a="1"/>
  <c r="E366" i="2" a="1"/>
  <c r="C33" i="48" a="1"/>
  <c r="E37" i="49" a="1"/>
  <c r="D239" i="2" a="1"/>
  <c r="D15" i="2" a="1"/>
  <c r="F15" i="2" a="1"/>
  <c r="D143" i="2" a="1"/>
  <c r="D87" i="2" a="1"/>
  <c r="D271" i="2" a="1"/>
  <c r="F55" i="2" a="1"/>
  <c r="D207" i="2" a="1"/>
  <c r="D23" i="2" a="1"/>
  <c r="E335" i="2" a="1"/>
  <c r="D399" i="2" a="1"/>
  <c r="D151" i="2" a="1"/>
  <c r="G85" i="2" l="1"/>
  <c r="R85" i="2" s="1"/>
  <c r="Q141" i="2"/>
  <c r="E174" i="2"/>
  <c r="P174" i="2" s="1"/>
  <c r="F174" i="2"/>
  <c r="Q174" i="2" s="1"/>
  <c r="F206" i="2"/>
  <c r="Q206" i="2" s="1"/>
  <c r="D54" i="2"/>
  <c r="O54" i="2" s="1"/>
  <c r="D22" i="2"/>
  <c r="E22" i="2"/>
  <c r="P22" i="2" s="1"/>
  <c r="Q45" i="2"/>
  <c r="G109" i="2"/>
  <c r="R109" i="2" s="1"/>
  <c r="Q13" i="2"/>
  <c r="G53" i="2"/>
  <c r="R53" i="2" s="1"/>
  <c r="G301" i="2"/>
  <c r="R301" i="2" s="1"/>
  <c r="F14" i="2"/>
  <c r="Q14" i="2" s="1"/>
  <c r="E150" i="2"/>
  <c r="P150" i="2" s="1"/>
  <c r="F182" i="2"/>
  <c r="G182" i="2" s="1"/>
  <c r="R182" i="2" s="1"/>
  <c r="D46" i="2"/>
  <c r="O46" i="2" s="1"/>
  <c r="F142" i="2"/>
  <c r="Q142" i="2" s="1"/>
  <c r="E142" i="2"/>
  <c r="P142" i="2" s="1"/>
  <c r="F238" i="2"/>
  <c r="Q238" i="2" s="1"/>
  <c r="AC32" i="2"/>
  <c r="AB32" i="2"/>
  <c r="AA32" i="2"/>
  <c r="AD32" i="2"/>
  <c r="AE32" i="2"/>
  <c r="F270" i="2"/>
  <c r="Q270" i="2" s="1"/>
  <c r="E110" i="2"/>
  <c r="P110" i="2" s="1"/>
  <c r="D206" i="2"/>
  <c r="O206" i="2" s="1"/>
  <c r="D270" i="2"/>
  <c r="O270" i="2" s="1"/>
  <c r="D302" i="2"/>
  <c r="O302" i="2" s="1"/>
  <c r="G269" i="2"/>
  <c r="R269" i="2" s="1"/>
  <c r="G205" i="2"/>
  <c r="R205" i="2" s="1"/>
  <c r="E238" i="2"/>
  <c r="P238" i="2" s="1"/>
  <c r="G237" i="2"/>
  <c r="R237" i="2" s="1"/>
  <c r="AB19" i="47"/>
  <c r="AB22" i="47" s="1"/>
  <c r="E183" i="2"/>
  <c r="P183" i="2" s="1"/>
  <c r="E303" i="2"/>
  <c r="D87" i="2"/>
  <c r="O87" i="2" s="1"/>
  <c r="D271" i="2"/>
  <c r="O271" i="2" s="1"/>
  <c r="D175" i="2"/>
  <c r="O175" i="2" s="1"/>
  <c r="E175" i="2"/>
  <c r="P175" i="2" s="1"/>
  <c r="F175" i="2"/>
  <c r="D79" i="2"/>
  <c r="O79" i="2" s="1"/>
  <c r="F47" i="2"/>
  <c r="D151" i="2"/>
  <c r="O151" i="2" s="1"/>
  <c r="D143" i="2"/>
  <c r="O143" i="2" s="1"/>
  <c r="E143" i="2"/>
  <c r="P143" i="2" s="1"/>
  <c r="D207" i="2"/>
  <c r="O207" i="2" s="1"/>
  <c r="F207" i="2"/>
  <c r="F215" i="2"/>
  <c r="D119" i="2"/>
  <c r="O119" i="2" s="1"/>
  <c r="D55" i="2"/>
  <c r="O55" i="2" s="1"/>
  <c r="E55" i="2"/>
  <c r="P55" i="2" s="1"/>
  <c r="F55" i="2"/>
  <c r="D239" i="2"/>
  <c r="O239" i="2" s="1"/>
  <c r="E239" i="2"/>
  <c r="P239" i="2" s="1"/>
  <c r="F239" i="2"/>
  <c r="E111" i="2"/>
  <c r="P111" i="2" s="1"/>
  <c r="AD9" i="46"/>
  <c r="G173" i="2"/>
  <c r="R173" i="2" s="1"/>
  <c r="G149" i="2"/>
  <c r="R149" i="2" s="1"/>
  <c r="D334" i="2"/>
  <c r="O334" i="2" s="1"/>
  <c r="E366" i="2"/>
  <c r="P366" i="2" s="1"/>
  <c r="D431" i="2"/>
  <c r="O431" i="2" s="1"/>
  <c r="D399" i="2"/>
  <c r="O399" i="2" s="1"/>
  <c r="E335" i="2"/>
  <c r="P335" i="2" s="1"/>
  <c r="E367" i="2"/>
  <c r="P367" i="2" s="1"/>
  <c r="E365" i="2"/>
  <c r="L55" i="2"/>
  <c r="I55" i="2"/>
  <c r="T55" i="2" s="1"/>
  <c r="H55" i="2"/>
  <c r="S55" i="2" s="1"/>
  <c r="L239" i="2"/>
  <c r="I239" i="2"/>
  <c r="T239" i="2" s="1"/>
  <c r="H239" i="2"/>
  <c r="S239" i="2" s="1"/>
  <c r="L183" i="2"/>
  <c r="I183" i="2"/>
  <c r="T183" i="2" s="1"/>
  <c r="H183" i="2"/>
  <c r="S183" i="2" s="1"/>
  <c r="L87" i="2"/>
  <c r="I87" i="2"/>
  <c r="T87" i="2" s="1"/>
  <c r="H87" i="2"/>
  <c r="S87" i="2" s="1"/>
  <c r="L271" i="2"/>
  <c r="I271" i="2"/>
  <c r="T271" i="2" s="1"/>
  <c r="H271" i="2"/>
  <c r="S271" i="2" s="1"/>
  <c r="L175" i="2"/>
  <c r="I175" i="2"/>
  <c r="T175" i="2" s="1"/>
  <c r="H175" i="2"/>
  <c r="S175" i="2" s="1"/>
  <c r="P332" i="2"/>
  <c r="I151" i="2"/>
  <c r="T151" i="2" s="1"/>
  <c r="H151" i="2"/>
  <c r="S151" i="2" s="1"/>
  <c r="L151" i="2"/>
  <c r="AB5" i="48"/>
  <c r="B111" i="2"/>
  <c r="M111" i="2" s="1"/>
  <c r="L111" i="2"/>
  <c r="A112" i="2"/>
  <c r="I111" i="2"/>
  <c r="T111" i="2" s="1"/>
  <c r="H111" i="2"/>
  <c r="S111" i="2" s="1"/>
  <c r="Q78" i="2"/>
  <c r="G78" i="2"/>
  <c r="R78" i="2" s="1"/>
  <c r="Q54" i="2"/>
  <c r="G54" i="2"/>
  <c r="R54" i="2" s="1"/>
  <c r="G118" i="2"/>
  <c r="R118" i="2" s="1"/>
  <c r="Q118" i="2"/>
  <c r="H431" i="2"/>
  <c r="S431" i="2" s="1"/>
  <c r="L431" i="2"/>
  <c r="I431" i="2"/>
  <c r="T431" i="2" s="1"/>
  <c r="H399" i="2"/>
  <c r="S399" i="2" s="1"/>
  <c r="L399" i="2"/>
  <c r="I399" i="2"/>
  <c r="T399" i="2" s="1"/>
  <c r="I335" i="2"/>
  <c r="T335" i="2" s="1"/>
  <c r="H335" i="2"/>
  <c r="S335" i="2" s="1"/>
  <c r="L335" i="2"/>
  <c r="L207" i="2"/>
  <c r="I207" i="2"/>
  <c r="T207" i="2" s="1"/>
  <c r="H207" i="2"/>
  <c r="S207" i="2" s="1"/>
  <c r="Q150" i="2"/>
  <c r="G86" i="2"/>
  <c r="R86" i="2" s="1"/>
  <c r="Q86" i="2"/>
  <c r="L367" i="2"/>
  <c r="I367" i="2"/>
  <c r="T367" i="2" s="1"/>
  <c r="H367" i="2"/>
  <c r="S367" i="2" s="1"/>
  <c r="B119" i="2"/>
  <c r="M119" i="2" s="1"/>
  <c r="L119" i="2"/>
  <c r="I119" i="2"/>
  <c r="T119" i="2" s="1"/>
  <c r="H119" i="2"/>
  <c r="S119" i="2" s="1"/>
  <c r="A120" i="2"/>
  <c r="Q110" i="2"/>
  <c r="I143" i="2"/>
  <c r="T143" i="2" s="1"/>
  <c r="H143" i="2"/>
  <c r="S143" i="2" s="1"/>
  <c r="L143" i="2"/>
  <c r="A144" i="2"/>
  <c r="L215" i="2"/>
  <c r="I215" i="2"/>
  <c r="T215" i="2" s="1"/>
  <c r="H215" i="2"/>
  <c r="S215" i="2" s="1"/>
  <c r="H303" i="2"/>
  <c r="S303" i="2" s="1"/>
  <c r="L303" i="2"/>
  <c r="I303" i="2"/>
  <c r="T303" i="2" s="1"/>
  <c r="L79" i="2"/>
  <c r="I79" i="2"/>
  <c r="T79" i="2" s="1"/>
  <c r="H79" i="2"/>
  <c r="S79" i="2" s="1"/>
  <c r="B79" i="2"/>
  <c r="M79" i="2" s="1"/>
  <c r="A80" i="2"/>
  <c r="B47" i="2"/>
  <c r="M47" i="2" s="1"/>
  <c r="L47" i="2"/>
  <c r="I47" i="2"/>
  <c r="T47" i="2" s="1"/>
  <c r="H47" i="2"/>
  <c r="S47" i="2" s="1"/>
  <c r="A48" i="2"/>
  <c r="Q46" i="2"/>
  <c r="G46" i="2"/>
  <c r="R46" i="2" s="1"/>
  <c r="AC7" i="48"/>
  <c r="AC8" i="48"/>
  <c r="F333" i="2"/>
  <c r="F332" i="2"/>
  <c r="F334" i="2"/>
  <c r="AC5" i="47"/>
  <c r="AC4" i="47"/>
  <c r="AD11" i="47"/>
  <c r="AC8" i="47"/>
  <c r="AC6" i="47"/>
  <c r="AC10" i="47"/>
  <c r="AC7" i="47"/>
  <c r="Q300" i="2"/>
  <c r="G300" i="2"/>
  <c r="R300" i="2" s="1"/>
  <c r="Q302" i="2"/>
  <c r="G302" i="2"/>
  <c r="R302" i="2" s="1"/>
  <c r="D23" i="2"/>
  <c r="O23" i="2" s="1"/>
  <c r="D15" i="2"/>
  <c r="O15" i="2" s="1"/>
  <c r="F15" i="2"/>
  <c r="L15" i="2"/>
  <c r="A16" i="2"/>
  <c r="B15" i="2"/>
  <c r="M15" i="2" s="1"/>
  <c r="H15" i="2"/>
  <c r="S15" i="2" s="1"/>
  <c r="I15" i="2"/>
  <c r="T15" i="2" s="1"/>
  <c r="B5" i="50"/>
  <c r="H5" i="50"/>
  <c r="G5" i="50"/>
  <c r="W19" i="48"/>
  <c r="W25" i="48" s="1"/>
  <c r="AB4" i="48"/>
  <c r="AC19" i="46"/>
  <c r="A35" i="46" s="1"/>
  <c r="AD19" i="45"/>
  <c r="X19" i="47"/>
  <c r="Y19" i="47" s="1"/>
  <c r="P36" i="50"/>
  <c r="P33" i="50" s="1" a="1"/>
  <c r="P33" i="50" s="1"/>
  <c r="X18" i="50" s="1"/>
  <c r="L36" i="50"/>
  <c r="L33" i="50" s="1" a="1"/>
  <c r="L33" i="50" s="1"/>
  <c r="X14" i="50" s="1"/>
  <c r="M36" i="50"/>
  <c r="M33" i="50" s="1" a="1"/>
  <c r="M33" i="50" s="1"/>
  <c r="X15" i="50" s="1"/>
  <c r="N36" i="50"/>
  <c r="N33" i="50" s="1" a="1"/>
  <c r="N33" i="50" s="1"/>
  <c r="X16" i="50" s="1"/>
  <c r="O36" i="50"/>
  <c r="O33" i="50" s="1" a="1"/>
  <c r="O33" i="50" s="1"/>
  <c r="X17" i="50" s="1"/>
  <c r="W18" i="49"/>
  <c r="AB18" i="49" s="1"/>
  <c r="AD18" i="49" s="1"/>
  <c r="W14" i="49"/>
  <c r="AB14" i="49" s="1"/>
  <c r="AD14" i="49" s="1"/>
  <c r="W15" i="49"/>
  <c r="AB15" i="49" s="1"/>
  <c r="AD15" i="49" s="1"/>
  <c r="W16" i="49"/>
  <c r="AB16" i="49" s="1"/>
  <c r="AD16" i="49" s="1"/>
  <c r="W17" i="49"/>
  <c r="AB17" i="49" s="1"/>
  <c r="AD17" i="49" s="1"/>
  <c r="W13" i="49"/>
  <c r="AB13" i="49" s="1"/>
  <c r="W11" i="49"/>
  <c r="AB11" i="49" s="1"/>
  <c r="W12" i="49"/>
  <c r="AB12" i="49" s="1"/>
  <c r="W10" i="49"/>
  <c r="AB10" i="49" s="1"/>
  <c r="W6" i="49"/>
  <c r="AB6" i="49" s="1"/>
  <c r="W4" i="49"/>
  <c r="W9" i="49"/>
  <c r="AB9" i="49" s="1"/>
  <c r="W8" i="49"/>
  <c r="AB8" i="49" s="1"/>
  <c r="W5" i="49"/>
  <c r="W7" i="49"/>
  <c r="AB7" i="49" s="1"/>
  <c r="E5" i="50"/>
  <c r="F5" i="50"/>
  <c r="C5" i="50"/>
  <c r="D5" i="50"/>
  <c r="H33" i="49"/>
  <c r="X10" i="49" s="1"/>
  <c r="AD13" i="48"/>
  <c r="Y13" i="48"/>
  <c r="AD12" i="48"/>
  <c r="Y12" i="48"/>
  <c r="AD11" i="48"/>
  <c r="Y11" i="48"/>
  <c r="A240" i="2"/>
  <c r="B143" i="2"/>
  <c r="M143" i="2" s="1"/>
  <c r="B207" i="2"/>
  <c r="M207" i="2" s="1"/>
  <c r="A208" i="2"/>
  <c r="A176" i="2"/>
  <c r="B175" i="2"/>
  <c r="M175" i="2" s="1"/>
  <c r="K36" i="50"/>
  <c r="K33" i="50" s="1" a="1"/>
  <c r="I36" i="50"/>
  <c r="I33" i="50" s="1" a="1"/>
  <c r="J36" i="50"/>
  <c r="J33" i="50" s="1" a="1"/>
  <c r="Y10" i="47"/>
  <c r="AD5" i="46"/>
  <c r="AD7" i="46"/>
  <c r="A24" i="2"/>
  <c r="E37" i="48"/>
  <c r="G37" i="49"/>
  <c r="H33" i="48"/>
  <c r="X10" i="48" s="1"/>
  <c r="G33" i="48"/>
  <c r="X9" i="48" s="1"/>
  <c r="Y5" i="47"/>
  <c r="Y25" i="45"/>
  <c r="AD22" i="44"/>
  <c r="Y4" i="47"/>
  <c r="Y6" i="47"/>
  <c r="F37" i="49"/>
  <c r="B37" i="49"/>
  <c r="E37" i="49"/>
  <c r="C37" i="49"/>
  <c r="D37" i="49"/>
  <c r="D36" i="50"/>
  <c r="E36" i="50"/>
  <c r="F36" i="50"/>
  <c r="G36" i="50"/>
  <c r="H36" i="50"/>
  <c r="B36" i="50"/>
  <c r="C36" i="50"/>
  <c r="AC22" i="45"/>
  <c r="O22" i="2"/>
  <c r="Y7" i="47"/>
  <c r="B33" i="48"/>
  <c r="X4" i="48" s="1"/>
  <c r="D33" i="48"/>
  <c r="X6" i="48" s="1"/>
  <c r="C33" i="48"/>
  <c r="X5" i="48" s="1"/>
  <c r="Y8" i="48"/>
  <c r="X25" i="46"/>
  <c r="G21" i="2"/>
  <c r="R21" i="2" s="1"/>
  <c r="Y8" i="47"/>
  <c r="AD9" i="47"/>
  <c r="A152" i="2"/>
  <c r="B151" i="2"/>
  <c r="M151" i="2" s="1"/>
  <c r="A400" i="2"/>
  <c r="B399" i="2"/>
  <c r="M399" i="2" s="1"/>
  <c r="A88" i="2"/>
  <c r="B87" i="2"/>
  <c r="M87" i="2" s="1"/>
  <c r="T22" i="2"/>
  <c r="A216" i="2"/>
  <c r="B215" i="2"/>
  <c r="M215" i="2" s="1"/>
  <c r="A336" i="2"/>
  <c r="B335" i="2"/>
  <c r="M335" i="2" s="1"/>
  <c r="Y7" i="48"/>
  <c r="Y22" i="49"/>
  <c r="A304" i="2"/>
  <c r="B303" i="2"/>
  <c r="M303" i="2" s="1"/>
  <c r="A272" i="2"/>
  <c r="B271" i="2"/>
  <c r="M271" i="2" s="1"/>
  <c r="A432" i="2"/>
  <c r="B431" i="2"/>
  <c r="M431" i="2" s="1"/>
  <c r="A184" i="2"/>
  <c r="B183" i="2"/>
  <c r="M183" i="2" s="1"/>
  <c r="A56" i="2"/>
  <c r="B55" i="2"/>
  <c r="M55" i="2" s="1"/>
  <c r="A248" i="2"/>
  <c r="B239" i="2"/>
  <c r="M239" i="2" s="1"/>
  <c r="A368" i="2"/>
  <c r="B367" i="2"/>
  <c r="M367" i="2" s="1"/>
  <c r="Q1" i="3"/>
  <c r="A1" i="51"/>
  <c r="J5" i="51" s="1"/>
  <c r="A464" i="2"/>
  <c r="P10" i="5"/>
  <c r="W1" i="4"/>
  <c r="W2" i="4" s="1"/>
  <c r="V1" i="50"/>
  <c r="P2" i="3"/>
  <c r="A32" i="2"/>
  <c r="I23" i="2"/>
  <c r="B23" i="2"/>
  <c r="M23" i="2" s="1"/>
  <c r="H23" i="2"/>
  <c r="S23" i="2" s="1"/>
  <c r="L23" i="2"/>
  <c r="E398" i="2" a="1"/>
  <c r="E151" i="2" a="1"/>
  <c r="E119" i="2" a="1"/>
  <c r="F366" i="2" a="1"/>
  <c r="E87" i="2" a="1"/>
  <c r="F271" i="2" a="1"/>
  <c r="F183" i="2" a="1"/>
  <c r="F184" i="2" a="1"/>
  <c r="F248" i="2" a="1"/>
  <c r="E16" i="2" a="1"/>
  <c r="E216" i="2" a="1"/>
  <c r="F87" i="2" a="1"/>
  <c r="E79" i="2" a="1"/>
  <c r="G37" i="50" a="1"/>
  <c r="F152" i="2" a="1"/>
  <c r="E47" i="2" a="1"/>
  <c r="E15" i="2" a="1"/>
  <c r="D47" i="2" a="1"/>
  <c r="F23" i="2" a="1"/>
  <c r="E144" i="2" a="1"/>
  <c r="H37" i="50" a="1"/>
  <c r="F80" i="2" a="1"/>
  <c r="D152" i="2" a="1"/>
  <c r="D432" i="2" a="1"/>
  <c r="D33" i="49" a="1"/>
  <c r="D183" i="2" a="1"/>
  <c r="D367" i="2" a="1"/>
  <c r="F120" i="2" a="1"/>
  <c r="E23" i="2" a="1"/>
  <c r="F144" i="2" a="1"/>
  <c r="D400" i="2" a="1"/>
  <c r="D335" i="2" a="1"/>
  <c r="E240" i="2" a="1"/>
  <c r="E399" i="2" a="1"/>
  <c r="F303" i="2" a="1"/>
  <c r="D144" i="2" a="1"/>
  <c r="D48" i="2" a="1"/>
  <c r="E272" i="2" a="1"/>
  <c r="F112" i="2" a="1"/>
  <c r="D208" i="2" a="1"/>
  <c r="F33" i="49" a="1"/>
  <c r="D37" i="50" a="1"/>
  <c r="E37" i="50" a="1"/>
  <c r="F143" i="2" a="1"/>
  <c r="D32" i="2" a="1"/>
  <c r="G33" i="49" a="1"/>
  <c r="D88" i="2" a="1"/>
  <c r="F79" i="2" a="1"/>
  <c r="D111" i="2" a="1"/>
  <c r="F32" i="2" a="1"/>
  <c r="F37" i="50" a="1"/>
  <c r="D336" i="2" a="1"/>
  <c r="C37" i="50" a="1"/>
  <c r="E33" i="49" a="1"/>
  <c r="F111" i="2" a="1"/>
  <c r="F240" i="2" a="1"/>
  <c r="B33" i="49" a="1"/>
  <c r="D215" i="2" a="1"/>
  <c r="E215" i="2" a="1"/>
  <c r="E336" i="2" a="1"/>
  <c r="E208" i="2" a="1"/>
  <c r="F119" i="2" a="1"/>
  <c r="F365" i="2" a="1"/>
  <c r="I37" i="50" a="1"/>
  <c r="F367" i="2" a="1"/>
  <c r="F151" i="2" a="1"/>
  <c r="F216" i="2" a="1"/>
  <c r="E207" i="2" a="1"/>
  <c r="D120" i="2" a="1"/>
  <c r="C33" i="49" a="1"/>
  <c r="E120" i="2" a="1"/>
  <c r="E368" i="2" a="1"/>
  <c r="E152" i="2" a="1"/>
  <c r="F335" i="2" a="1"/>
  <c r="E271" i="2" a="1"/>
  <c r="D16" i="2" a="1"/>
  <c r="D303" i="2" a="1"/>
  <c r="F304" i="2" a="1"/>
  <c r="F176" i="2" a="1"/>
  <c r="D216" i="2" a="1"/>
  <c r="F272" i="2" a="1"/>
  <c r="F56" i="2" a="1"/>
  <c r="D464" i="2" a="1"/>
  <c r="F24" i="2" a="1"/>
  <c r="G206" i="2" l="1"/>
  <c r="R206" i="2" s="1"/>
  <c r="G174" i="2"/>
  <c r="R174" i="2" s="1"/>
  <c r="F79" i="2"/>
  <c r="Q79" i="2" s="1"/>
  <c r="E79" i="2"/>
  <c r="P79" i="2" s="1"/>
  <c r="D111" i="2"/>
  <c r="O111" i="2" s="1"/>
  <c r="F271" i="2"/>
  <c r="Q271" i="2" s="1"/>
  <c r="E23" i="2"/>
  <c r="E87" i="2"/>
  <c r="P87" i="2" s="1"/>
  <c r="E119" i="2"/>
  <c r="P119" i="2" s="1"/>
  <c r="F87" i="2"/>
  <c r="Q87" i="2" s="1"/>
  <c r="Q182" i="2"/>
  <c r="G150" i="2"/>
  <c r="R150" i="2" s="1"/>
  <c r="G14" i="2"/>
  <c r="R14" i="2" s="1"/>
  <c r="G142" i="2"/>
  <c r="R142" i="2" s="1"/>
  <c r="F111" i="2"/>
  <c r="Q111" i="2" s="1"/>
  <c r="E151" i="2"/>
  <c r="P151" i="2" s="1"/>
  <c r="F143" i="2"/>
  <c r="G143" i="2" s="1"/>
  <c r="R143" i="2" s="1"/>
  <c r="F23" i="2"/>
  <c r="Q23" i="2" s="1"/>
  <c r="E215" i="2"/>
  <c r="P215" i="2" s="1"/>
  <c r="D215" i="2"/>
  <c r="O215" i="2" s="1"/>
  <c r="G270" i="2"/>
  <c r="R270" i="2" s="1"/>
  <c r="G110" i="2"/>
  <c r="R110" i="2" s="1"/>
  <c r="F183" i="2"/>
  <c r="G183" i="2" s="1"/>
  <c r="R183" i="2" s="1"/>
  <c r="F303" i="2"/>
  <c r="Q303" i="2" s="1"/>
  <c r="D47" i="2"/>
  <c r="O47" i="2" s="1"/>
  <c r="D303" i="2"/>
  <c r="O303" i="2" s="1"/>
  <c r="E15" i="2"/>
  <c r="P15" i="2" s="1"/>
  <c r="E47" i="2"/>
  <c r="P47" i="2" s="1"/>
  <c r="D183" i="2"/>
  <c r="O183" i="2" s="1"/>
  <c r="D367" i="2"/>
  <c r="O367" i="2" s="1"/>
  <c r="E271" i="2"/>
  <c r="P271" i="2" s="1"/>
  <c r="F335" i="2"/>
  <c r="Q335" i="2" s="1"/>
  <c r="D335" i="2"/>
  <c r="O335" i="2" s="1"/>
  <c r="F151" i="2"/>
  <c r="E207" i="2"/>
  <c r="P207" i="2" s="1"/>
  <c r="F119" i="2"/>
  <c r="AB19" i="48"/>
  <c r="AB22" i="48" s="1"/>
  <c r="G238" i="2"/>
  <c r="R238" i="2" s="1"/>
  <c r="F56" i="2"/>
  <c r="F304" i="2"/>
  <c r="D88" i="2"/>
  <c r="O88" i="2" s="1"/>
  <c r="F184" i="2"/>
  <c r="F80" i="2"/>
  <c r="E240" i="2"/>
  <c r="P240" i="2" s="1"/>
  <c r="F240" i="2"/>
  <c r="F112" i="2"/>
  <c r="D152" i="2"/>
  <c r="O152" i="2" s="1"/>
  <c r="E152" i="2"/>
  <c r="P152" i="2" s="1"/>
  <c r="F152" i="2"/>
  <c r="F248" i="2"/>
  <c r="E272" i="2"/>
  <c r="P272" i="2" s="1"/>
  <c r="F272" i="2"/>
  <c r="D216" i="2"/>
  <c r="O216" i="2" s="1"/>
  <c r="E216" i="2"/>
  <c r="P216" i="2" s="1"/>
  <c r="F216" i="2"/>
  <c r="D48" i="2"/>
  <c r="O48" i="2" s="1"/>
  <c r="D144" i="2"/>
  <c r="O144" i="2" s="1"/>
  <c r="E144" i="2"/>
  <c r="P144" i="2" s="1"/>
  <c r="F144" i="2"/>
  <c r="F176" i="2"/>
  <c r="D208" i="2"/>
  <c r="O208" i="2" s="1"/>
  <c r="E208" i="2"/>
  <c r="P208" i="2" s="1"/>
  <c r="D120" i="2"/>
  <c r="O120" i="2" s="1"/>
  <c r="E120" i="2"/>
  <c r="P120" i="2" s="1"/>
  <c r="F120" i="2"/>
  <c r="P303" i="2"/>
  <c r="E399" i="2"/>
  <c r="P399" i="2" s="1"/>
  <c r="D400" i="2"/>
  <c r="O400" i="2" s="1"/>
  <c r="D336" i="2"/>
  <c r="O336" i="2" s="1"/>
  <c r="E336" i="2"/>
  <c r="P336" i="2" s="1"/>
  <c r="E398" i="2"/>
  <c r="E368" i="2"/>
  <c r="P368" i="2" s="1"/>
  <c r="D32" i="2"/>
  <c r="F32" i="2"/>
  <c r="Q32" i="2" s="1"/>
  <c r="D432" i="2"/>
  <c r="O432" i="2" s="1"/>
  <c r="D464" i="2"/>
  <c r="O464" i="2" s="1"/>
  <c r="I88" i="2"/>
  <c r="T88" i="2" s="1"/>
  <c r="H88" i="2"/>
  <c r="S88" i="2" s="1"/>
  <c r="L88" i="2"/>
  <c r="L208" i="2"/>
  <c r="I208" i="2"/>
  <c r="T208" i="2" s="1"/>
  <c r="H208" i="2"/>
  <c r="S208" i="2" s="1"/>
  <c r="H184" i="2"/>
  <c r="S184" i="2" s="1"/>
  <c r="L184" i="2"/>
  <c r="I184" i="2"/>
  <c r="T184" i="2" s="1"/>
  <c r="AB5" i="49"/>
  <c r="I80" i="2"/>
  <c r="T80" i="2" s="1"/>
  <c r="H80" i="2"/>
  <c r="S80" i="2" s="1"/>
  <c r="L80" i="2"/>
  <c r="B80" i="2"/>
  <c r="M80" i="2" s="1"/>
  <c r="A81" i="2"/>
  <c r="B120" i="2"/>
  <c r="M120" i="2" s="1"/>
  <c r="I120" i="2"/>
  <c r="T120" i="2" s="1"/>
  <c r="H120" i="2"/>
  <c r="S120" i="2" s="1"/>
  <c r="L120" i="2"/>
  <c r="A121" i="2"/>
  <c r="Q207" i="2"/>
  <c r="L400" i="2"/>
  <c r="I400" i="2"/>
  <c r="T400" i="2" s="1"/>
  <c r="H400" i="2"/>
  <c r="S400" i="2" s="1"/>
  <c r="P365" i="2"/>
  <c r="L48" i="2"/>
  <c r="I48" i="2"/>
  <c r="T48" i="2" s="1"/>
  <c r="H48" i="2"/>
  <c r="S48" i="2" s="1"/>
  <c r="B48" i="2"/>
  <c r="M48" i="2" s="1"/>
  <c r="A49" i="2"/>
  <c r="G239" i="2"/>
  <c r="R239" i="2" s="1"/>
  <c r="Q239" i="2"/>
  <c r="L336" i="2"/>
  <c r="I336" i="2"/>
  <c r="T336" i="2" s="1"/>
  <c r="H336" i="2"/>
  <c r="S336" i="2" s="1"/>
  <c r="Q47" i="2"/>
  <c r="L152" i="2"/>
  <c r="I152" i="2"/>
  <c r="T152" i="2" s="1"/>
  <c r="H152" i="2"/>
  <c r="S152" i="2" s="1"/>
  <c r="L240" i="2"/>
  <c r="I240" i="2"/>
  <c r="T240" i="2" s="1"/>
  <c r="H240" i="2"/>
  <c r="S240" i="2" s="1"/>
  <c r="L248" i="2"/>
  <c r="I248" i="2"/>
  <c r="T248" i="2" s="1"/>
  <c r="H248" i="2"/>
  <c r="S248" i="2" s="1"/>
  <c r="H272" i="2"/>
  <c r="S272" i="2" s="1"/>
  <c r="L272" i="2"/>
  <c r="I272" i="2"/>
  <c r="T272" i="2" s="1"/>
  <c r="L216" i="2"/>
  <c r="I216" i="2"/>
  <c r="T216" i="2" s="1"/>
  <c r="H216" i="2"/>
  <c r="S216" i="2" s="1"/>
  <c r="L368" i="2"/>
  <c r="I368" i="2"/>
  <c r="T368" i="2" s="1"/>
  <c r="H368" i="2"/>
  <c r="S368" i="2" s="1"/>
  <c r="B144" i="2"/>
  <c r="M144" i="2" s="1"/>
  <c r="L144" i="2"/>
  <c r="I144" i="2"/>
  <c r="T144" i="2" s="1"/>
  <c r="A145" i="2"/>
  <c r="H144" i="2"/>
  <c r="S144" i="2" s="1"/>
  <c r="Q215" i="2"/>
  <c r="Q55" i="2"/>
  <c r="G55" i="2"/>
  <c r="R55" i="2" s="1"/>
  <c r="L432" i="2"/>
  <c r="I432" i="2"/>
  <c r="T432" i="2" s="1"/>
  <c r="H432" i="2"/>
  <c r="S432" i="2" s="1"/>
  <c r="L464" i="2"/>
  <c r="I464" i="2"/>
  <c r="T464" i="2" s="1"/>
  <c r="H464" i="2"/>
  <c r="S464" i="2" s="1"/>
  <c r="L56" i="2"/>
  <c r="I56" i="2"/>
  <c r="T56" i="2" s="1"/>
  <c r="H56" i="2"/>
  <c r="S56" i="2" s="1"/>
  <c r="I304" i="2"/>
  <c r="T304" i="2" s="1"/>
  <c r="L304" i="2"/>
  <c r="H304" i="2"/>
  <c r="S304" i="2" s="1"/>
  <c r="L176" i="2"/>
  <c r="A177" i="2"/>
  <c r="I176" i="2"/>
  <c r="T176" i="2" s="1"/>
  <c r="H176" i="2"/>
  <c r="S176" i="2" s="1"/>
  <c r="B112" i="2"/>
  <c r="M112" i="2" s="1"/>
  <c r="I112" i="2"/>
  <c r="T112" i="2" s="1"/>
  <c r="H112" i="2"/>
  <c r="S112" i="2" s="1"/>
  <c r="L112" i="2"/>
  <c r="A113" i="2"/>
  <c r="Q175" i="2"/>
  <c r="G175" i="2"/>
  <c r="R175" i="2" s="1"/>
  <c r="AC10" i="49"/>
  <c r="F367" i="2"/>
  <c r="F366" i="2"/>
  <c r="F365" i="2"/>
  <c r="AC6" i="48"/>
  <c r="AC10" i="48"/>
  <c r="AC5" i="48"/>
  <c r="AC9" i="48"/>
  <c r="AC4" i="48"/>
  <c r="Q333" i="2"/>
  <c r="G333" i="2"/>
  <c r="R333" i="2" s="1"/>
  <c r="Q334" i="2"/>
  <c r="G334" i="2"/>
  <c r="R334" i="2" s="1"/>
  <c r="Q332" i="2"/>
  <c r="G332" i="2"/>
  <c r="R332" i="2" s="1"/>
  <c r="F24" i="2"/>
  <c r="Q24" i="2" s="1"/>
  <c r="E16" i="2"/>
  <c r="P16" i="2" s="1"/>
  <c r="D16" i="2"/>
  <c r="O16" i="2" s="1"/>
  <c r="Q15" i="2"/>
  <c r="L16" i="2"/>
  <c r="B16" i="2"/>
  <c r="M16" i="2" s="1"/>
  <c r="H16" i="2"/>
  <c r="S16" i="2" s="1"/>
  <c r="I16" i="2"/>
  <c r="T16" i="2" s="1"/>
  <c r="B5" i="51"/>
  <c r="G5" i="51"/>
  <c r="H5" i="51"/>
  <c r="I5" i="51"/>
  <c r="W19" i="49"/>
  <c r="W25" i="49" s="1"/>
  <c r="AB4" i="49"/>
  <c r="AC17" i="50"/>
  <c r="AC16" i="50"/>
  <c r="AC15" i="50"/>
  <c r="AC14" i="50"/>
  <c r="AC18" i="50"/>
  <c r="AD19" i="46"/>
  <c r="AC19" i="47"/>
  <c r="A35" i="47" s="1"/>
  <c r="X19" i="48"/>
  <c r="Y19" i="48" s="1"/>
  <c r="W17" i="50"/>
  <c r="AB17" i="50" s="1"/>
  <c r="W18" i="50"/>
  <c r="AB18" i="50" s="1"/>
  <c r="W16" i="50"/>
  <c r="AB16" i="50" s="1"/>
  <c r="W14" i="50"/>
  <c r="AB14" i="50" s="1"/>
  <c r="W15" i="50"/>
  <c r="AB15" i="50" s="1"/>
  <c r="W13" i="50"/>
  <c r="AB13" i="50" s="1"/>
  <c r="W12" i="50"/>
  <c r="AB12" i="50" s="1"/>
  <c r="W11" i="50"/>
  <c r="AB11" i="50" s="1"/>
  <c r="W5" i="50"/>
  <c r="W4" i="50"/>
  <c r="W7" i="50"/>
  <c r="AB7" i="50" s="1"/>
  <c r="W6" i="50"/>
  <c r="AB6" i="50" s="1"/>
  <c r="W8" i="50"/>
  <c r="AB8" i="50" s="1"/>
  <c r="W10" i="50"/>
  <c r="AB10" i="50" s="1"/>
  <c r="W9" i="50"/>
  <c r="AB9" i="50" s="1"/>
  <c r="L36" i="51"/>
  <c r="L33" i="51" s="1" a="1"/>
  <c r="L33" i="51" s="1"/>
  <c r="X14" i="51" s="1"/>
  <c r="M36" i="51"/>
  <c r="M33" i="51" s="1" a="1"/>
  <c r="M33" i="51" s="1"/>
  <c r="X15" i="51" s="1"/>
  <c r="N36" i="51"/>
  <c r="N33" i="51" s="1" a="1"/>
  <c r="N33" i="51" s="1"/>
  <c r="X16" i="51" s="1"/>
  <c r="O36" i="51"/>
  <c r="O33" i="51" s="1" a="1"/>
  <c r="O33" i="51" s="1"/>
  <c r="X17" i="51" s="1"/>
  <c r="P36" i="51"/>
  <c r="P33" i="51" s="1" a="1"/>
  <c r="P33" i="51" s="1"/>
  <c r="X18" i="51" s="1"/>
  <c r="C5" i="51"/>
  <c r="D5" i="51"/>
  <c r="E5" i="51"/>
  <c r="F5" i="51"/>
  <c r="K33" i="50"/>
  <c r="X13" i="50" s="1"/>
  <c r="J33" i="50"/>
  <c r="X12" i="50" s="1"/>
  <c r="AD13" i="49"/>
  <c r="Y13" i="49"/>
  <c r="AD11" i="49"/>
  <c r="Y11" i="49"/>
  <c r="AD12" i="49"/>
  <c r="Y12" i="49"/>
  <c r="G37" i="50"/>
  <c r="H37" i="50"/>
  <c r="I37" i="50"/>
  <c r="I33" i="50"/>
  <c r="X11" i="50" s="1"/>
  <c r="A241" i="2"/>
  <c r="B240" i="2"/>
  <c r="M240" i="2" s="1"/>
  <c r="A273" i="2"/>
  <c r="I36" i="51"/>
  <c r="J36" i="51"/>
  <c r="J33" i="51" s="1" a="1"/>
  <c r="K36" i="51"/>
  <c r="K33" i="51" s="1" a="1"/>
  <c r="A209" i="2"/>
  <c r="B208" i="2"/>
  <c r="M208" i="2" s="1"/>
  <c r="B176" i="2"/>
  <c r="M176" i="2" s="1"/>
  <c r="A57" i="2"/>
  <c r="Y10" i="48"/>
  <c r="Y9" i="48"/>
  <c r="AD10" i="47"/>
  <c r="B24" i="2"/>
  <c r="M24" i="2" s="1"/>
  <c r="L24" i="2"/>
  <c r="I24" i="2"/>
  <c r="T24" i="2" s="1"/>
  <c r="A25" i="2"/>
  <c r="H24" i="2"/>
  <c r="S24" i="2" s="1"/>
  <c r="G33" i="49"/>
  <c r="X9" i="49" s="1"/>
  <c r="G22" i="2"/>
  <c r="R22" i="2" s="1"/>
  <c r="AC22" i="46"/>
  <c r="Y6" i="48"/>
  <c r="Y5" i="48"/>
  <c r="AD22" i="45"/>
  <c r="Y25" i="46"/>
  <c r="AD4" i="47"/>
  <c r="AD7" i="47"/>
  <c r="AD6" i="47"/>
  <c r="AD5" i="47"/>
  <c r="Y4" i="48"/>
  <c r="E33" i="49"/>
  <c r="X7" i="49" s="1"/>
  <c r="F37" i="50"/>
  <c r="D37" i="50"/>
  <c r="C37" i="50"/>
  <c r="E37" i="50"/>
  <c r="C36" i="51"/>
  <c r="D36" i="51"/>
  <c r="E36" i="51"/>
  <c r="F36" i="51"/>
  <c r="G36" i="51"/>
  <c r="H36" i="51"/>
  <c r="B36" i="51"/>
  <c r="X25" i="47"/>
  <c r="B33" i="49"/>
  <c r="X4" i="49" s="1"/>
  <c r="F33" i="49"/>
  <c r="X8" i="49" s="1"/>
  <c r="D33" i="49"/>
  <c r="X6" i="49" s="1"/>
  <c r="C33" i="49"/>
  <c r="X5" i="49" s="1"/>
  <c r="AD8" i="47"/>
  <c r="AD8" i="48"/>
  <c r="AD7" i="48"/>
  <c r="A433" i="2"/>
  <c r="B432" i="2"/>
  <c r="M432" i="2" s="1"/>
  <c r="A249" i="2"/>
  <c r="B248" i="2"/>
  <c r="M248" i="2" s="1"/>
  <c r="Y10" i="49"/>
  <c r="R1" i="3"/>
  <c r="A1" i="52"/>
  <c r="A497" i="2"/>
  <c r="X1" i="4"/>
  <c r="X2" i="4" s="1"/>
  <c r="Q10" i="5"/>
  <c r="A465" i="2"/>
  <c r="B464" i="2"/>
  <c r="M464" i="2" s="1"/>
  <c r="A305" i="2"/>
  <c r="B304" i="2"/>
  <c r="M304" i="2" s="1"/>
  <c r="A401" i="2"/>
  <c r="B400" i="2"/>
  <c r="M400" i="2" s="1"/>
  <c r="V1" i="51"/>
  <c r="A185" i="2"/>
  <c r="B184" i="2"/>
  <c r="M184" i="2" s="1"/>
  <c r="A217" i="2"/>
  <c r="B216" i="2"/>
  <c r="M216" i="2" s="1"/>
  <c r="Y22" i="50"/>
  <c r="Q2" i="3"/>
  <c r="A281" i="2"/>
  <c r="B272" i="2"/>
  <c r="M272" i="2" s="1"/>
  <c r="A89" i="2"/>
  <c r="B88" i="2"/>
  <c r="M88" i="2" s="1"/>
  <c r="T23" i="2"/>
  <c r="A33" i="2"/>
  <c r="L32" i="2"/>
  <c r="B32" i="2"/>
  <c r="M32" i="2" s="1"/>
  <c r="I32" i="2"/>
  <c r="T32" i="2" s="1"/>
  <c r="H32" i="2"/>
  <c r="S32" i="2" s="1"/>
  <c r="A369" i="2"/>
  <c r="B368" i="2"/>
  <c r="M368" i="2" s="1"/>
  <c r="A65" i="2"/>
  <c r="B56" i="2"/>
  <c r="M56" i="2" s="1"/>
  <c r="A337" i="2"/>
  <c r="B336" i="2"/>
  <c r="M336" i="2" s="1"/>
  <c r="A153" i="2"/>
  <c r="B152" i="2"/>
  <c r="M152" i="2" s="1"/>
  <c r="D33" i="2" a="1"/>
  <c r="F368" i="2" a="1"/>
  <c r="F33" i="50" a="1"/>
  <c r="D56" i="2" a="1"/>
  <c r="E304" i="2" a="1"/>
  <c r="D185" i="2" a="1"/>
  <c r="D241" i="2" a="1"/>
  <c r="D240" i="2" a="1"/>
  <c r="F401" i="2" a="1"/>
  <c r="D209" i="2" a="1"/>
  <c r="D248" i="2" a="1"/>
  <c r="F81" i="2" a="1"/>
  <c r="F121" i="2" a="1"/>
  <c r="D89" i="2" a="1"/>
  <c r="D65" i="2" a="1"/>
  <c r="E248" i="2" a="1"/>
  <c r="E65" i="2" a="1"/>
  <c r="D112" i="2" a="1"/>
  <c r="E185" i="2" a="1"/>
  <c r="D337" i="2" a="1"/>
  <c r="E305" i="2" a="1"/>
  <c r="E56" i="2" a="1"/>
  <c r="D272" i="2" a="1"/>
  <c r="I33" i="51" a="1"/>
  <c r="D465" i="2" a="1"/>
  <c r="F48" i="2" a="1"/>
  <c r="F33" i="2" a="1"/>
  <c r="E121" i="2" a="1"/>
  <c r="F37" i="51" a="1"/>
  <c r="F177" i="2" a="1"/>
  <c r="E48" i="2" a="1"/>
  <c r="F208" i="2" a="1"/>
  <c r="G33" i="51" a="1"/>
  <c r="D497" i="2" a="1"/>
  <c r="D176" i="2" a="1"/>
  <c r="F16" i="2" a="1"/>
  <c r="E176" i="2" a="1"/>
  <c r="F249" i="2" a="1"/>
  <c r="D249" i="2" a="1"/>
  <c r="E81" i="2" a="1"/>
  <c r="F57" i="2" a="1"/>
  <c r="B37" i="51" a="1"/>
  <c r="D121" i="2" a="1"/>
  <c r="D281" i="2" a="1"/>
  <c r="E112" i="2" a="1"/>
  <c r="D81" i="2" a="1"/>
  <c r="D368" i="2" a="1"/>
  <c r="E400" i="2" a="1"/>
  <c r="F113" i="2" a="1"/>
  <c r="D369" i="2" a="1"/>
  <c r="B37" i="50" a="1"/>
  <c r="D304" i="2" a="1"/>
  <c r="F88" i="2" a="1"/>
  <c r="F209" i="2" a="1"/>
  <c r="F217" i="2" a="1"/>
  <c r="F369" i="2" a="1"/>
  <c r="H37" i="51" a="1"/>
  <c r="E217" i="2" a="1"/>
  <c r="F241" i="2" a="1"/>
  <c r="G33" i="50" a="1"/>
  <c r="D33" i="50" a="1"/>
  <c r="D37" i="51" a="1"/>
  <c r="F153" i="2" a="1"/>
  <c r="E113" i="2" a="1"/>
  <c r="E49" i="2" a="1"/>
  <c r="B33" i="50" a="1"/>
  <c r="G37" i="51" a="1"/>
  <c r="E80" i="2" a="1"/>
  <c r="C33" i="50" a="1"/>
  <c r="D177" i="2" a="1"/>
  <c r="D80" i="2" a="1"/>
  <c r="D184" i="2" a="1"/>
  <c r="F398" i="2" a="1"/>
  <c r="D113" i="2" a="1"/>
  <c r="E177" i="2" a="1"/>
  <c r="F185" i="2" a="1"/>
  <c r="F400" i="2" a="1"/>
  <c r="E184" i="2" a="1"/>
  <c r="D24" i="2" a="1"/>
  <c r="F145" i="2" a="1"/>
  <c r="E249" i="2" a="1"/>
  <c r="D217" i="2" a="1"/>
  <c r="E24" i="2" a="1"/>
  <c r="I37" i="51" a="1"/>
  <c r="F336" i="2" a="1"/>
  <c r="E33" i="50" a="1"/>
  <c r="E431" i="2" a="1"/>
  <c r="E369" i="2" a="1"/>
  <c r="F399" i="2" a="1"/>
  <c r="J37" i="51" a="1"/>
  <c r="E401" i="2" a="1"/>
  <c r="E432" i="2" a="1"/>
  <c r="E32" i="2" a="1"/>
  <c r="E88" i="2" a="1"/>
  <c r="E433" i="2" a="1"/>
  <c r="E25" i="2" a="1"/>
  <c r="E273" i="2" a="1"/>
  <c r="E37" i="51" a="1"/>
  <c r="F89" i="2" a="1"/>
  <c r="F16" i="2" l="1"/>
  <c r="K16" i="2" s="1"/>
  <c r="D56" i="2"/>
  <c r="O56" i="2" s="1"/>
  <c r="D304" i="2"/>
  <c r="O304" i="2" s="1"/>
  <c r="E304" i="2"/>
  <c r="P304" i="2" s="1"/>
  <c r="E184" i="2"/>
  <c r="P184" i="2" s="1"/>
  <c r="D248" i="2"/>
  <c r="O248" i="2" s="1"/>
  <c r="D272" i="2"/>
  <c r="O272" i="2" s="1"/>
  <c r="E248" i="2"/>
  <c r="P248" i="2" s="1"/>
  <c r="J37" i="51"/>
  <c r="G119" i="2"/>
  <c r="R119" i="2" s="1"/>
  <c r="Q143" i="2"/>
  <c r="G79" i="2"/>
  <c r="R79" i="2" s="1"/>
  <c r="E48" i="2"/>
  <c r="P48" i="2" s="1"/>
  <c r="G87" i="2"/>
  <c r="R87" i="2" s="1"/>
  <c r="G151" i="2"/>
  <c r="R151" i="2" s="1"/>
  <c r="G111" i="2"/>
  <c r="R111" i="2" s="1"/>
  <c r="F208" i="2"/>
  <c r="Q208" i="2" s="1"/>
  <c r="D24" i="2"/>
  <c r="O24" i="2" s="1"/>
  <c r="D184" i="2"/>
  <c r="O184" i="2" s="1"/>
  <c r="D176" i="2"/>
  <c r="O176" i="2" s="1"/>
  <c r="E24" i="2"/>
  <c r="P24" i="2" s="1"/>
  <c r="E56" i="2"/>
  <c r="P56" i="2" s="1"/>
  <c r="D80" i="2"/>
  <c r="O80" i="2" s="1"/>
  <c r="E176" i="2"/>
  <c r="P176" i="2" s="1"/>
  <c r="F48" i="2"/>
  <c r="Q48" i="2" s="1"/>
  <c r="G215" i="2"/>
  <c r="R215" i="2" s="1"/>
  <c r="G15" i="2"/>
  <c r="R15" i="2" s="1"/>
  <c r="G47" i="2"/>
  <c r="R47" i="2" s="1"/>
  <c r="U16" i="2"/>
  <c r="E88" i="2"/>
  <c r="P88" i="2" s="1"/>
  <c r="F88" i="2"/>
  <c r="Q88" i="2" s="1"/>
  <c r="E112" i="2"/>
  <c r="P112" i="2" s="1"/>
  <c r="E80" i="2"/>
  <c r="P80" i="2" s="1"/>
  <c r="D112" i="2"/>
  <c r="O112" i="2" s="1"/>
  <c r="G271" i="2"/>
  <c r="R271" i="2" s="1"/>
  <c r="F368" i="2"/>
  <c r="Q368" i="2" s="1"/>
  <c r="D240" i="2"/>
  <c r="O240" i="2" s="1"/>
  <c r="D368" i="2"/>
  <c r="O368" i="2" s="1"/>
  <c r="F336" i="2"/>
  <c r="G336" i="2" s="1"/>
  <c r="R336" i="2" s="1"/>
  <c r="Q151" i="2"/>
  <c r="G335" i="2"/>
  <c r="R335" i="2" s="1"/>
  <c r="G207" i="2"/>
  <c r="R207" i="2" s="1"/>
  <c r="Q119" i="2"/>
  <c r="AB19" i="49"/>
  <c r="AB22" i="49" s="1"/>
  <c r="F153" i="2"/>
  <c r="D281" i="2"/>
  <c r="O281" i="2" s="1"/>
  <c r="F57" i="2"/>
  <c r="F33" i="2"/>
  <c r="Q33" i="2" s="1"/>
  <c r="E305" i="2"/>
  <c r="P305" i="2" s="1"/>
  <c r="D209" i="2"/>
  <c r="O209" i="2" s="1"/>
  <c r="F209" i="2"/>
  <c r="D121" i="2"/>
  <c r="O121" i="2" s="1"/>
  <c r="E121" i="2"/>
  <c r="F121" i="2"/>
  <c r="D249" i="2"/>
  <c r="O249" i="2" s="1"/>
  <c r="E249" i="2"/>
  <c r="P249" i="2" s="1"/>
  <c r="F249" i="2"/>
  <c r="D89" i="2"/>
  <c r="O89" i="2" s="1"/>
  <c r="F89" i="2"/>
  <c r="D185" i="2"/>
  <c r="O185" i="2" s="1"/>
  <c r="E185" i="2"/>
  <c r="P185" i="2" s="1"/>
  <c r="F185" i="2"/>
  <c r="E49" i="2"/>
  <c r="P49" i="2" s="1"/>
  <c r="D65" i="2"/>
  <c r="O65" i="2" s="1"/>
  <c r="E65" i="2"/>
  <c r="D217" i="2"/>
  <c r="O217" i="2" s="1"/>
  <c r="E217" i="2"/>
  <c r="F217" i="2"/>
  <c r="E273" i="2"/>
  <c r="P273" i="2" s="1"/>
  <c r="D177" i="2"/>
  <c r="O177" i="2" s="1"/>
  <c r="E177" i="2"/>
  <c r="P177" i="2" s="1"/>
  <c r="F177" i="2"/>
  <c r="D113" i="2"/>
  <c r="O113" i="2" s="1"/>
  <c r="E113" i="2"/>
  <c r="P113" i="2" s="1"/>
  <c r="F113" i="2"/>
  <c r="D241" i="2"/>
  <c r="O241" i="2" s="1"/>
  <c r="F241" i="2"/>
  <c r="F145" i="2"/>
  <c r="D81" i="2"/>
  <c r="O81" i="2" s="1"/>
  <c r="E81" i="2"/>
  <c r="P81" i="2" s="1"/>
  <c r="F81" i="2"/>
  <c r="Q183" i="2"/>
  <c r="G303" i="2"/>
  <c r="R303" i="2" s="1"/>
  <c r="E400" i="2"/>
  <c r="P400" i="2" s="1"/>
  <c r="E32" i="2"/>
  <c r="P32" i="2" s="1"/>
  <c r="D465" i="2"/>
  <c r="O465" i="2" s="1"/>
  <c r="E431" i="2"/>
  <c r="E433" i="2"/>
  <c r="P433" i="2" s="1"/>
  <c r="E432" i="2"/>
  <c r="P432" i="2" s="1"/>
  <c r="D497" i="2"/>
  <c r="O497" i="2" s="1"/>
  <c r="D33" i="2"/>
  <c r="E401" i="2"/>
  <c r="P401" i="2" s="1"/>
  <c r="D369" i="2"/>
  <c r="O369" i="2" s="1"/>
  <c r="E369" i="2"/>
  <c r="P369" i="2" s="1"/>
  <c r="F369" i="2"/>
  <c r="D337" i="2"/>
  <c r="O337" i="2" s="1"/>
  <c r="Q216" i="2"/>
  <c r="G216" i="2"/>
  <c r="R216" i="2" s="1"/>
  <c r="L465" i="2"/>
  <c r="I465" i="2"/>
  <c r="T465" i="2" s="1"/>
  <c r="H465" i="2"/>
  <c r="S465" i="2" s="1"/>
  <c r="H249" i="2"/>
  <c r="S249" i="2" s="1"/>
  <c r="I249" i="2"/>
  <c r="T249" i="2" s="1"/>
  <c r="L249" i="2"/>
  <c r="Q112" i="2"/>
  <c r="Q240" i="2"/>
  <c r="G240" i="2"/>
  <c r="R240" i="2" s="1"/>
  <c r="G120" i="2"/>
  <c r="R120" i="2" s="1"/>
  <c r="Q120" i="2"/>
  <c r="Q56" i="2"/>
  <c r="Q144" i="2"/>
  <c r="G144" i="2"/>
  <c r="R144" i="2" s="1"/>
  <c r="L433" i="2"/>
  <c r="I433" i="2"/>
  <c r="T433" i="2" s="1"/>
  <c r="H433" i="2"/>
  <c r="S433" i="2" s="1"/>
  <c r="AB5" i="50"/>
  <c r="L49" i="2"/>
  <c r="I49" i="2"/>
  <c r="T49" i="2" s="1"/>
  <c r="H49" i="2"/>
  <c r="S49" i="2" s="1"/>
  <c r="B49" i="2"/>
  <c r="M49" i="2" s="1"/>
  <c r="Q272" i="2"/>
  <c r="G272" i="2"/>
  <c r="R272" i="2" s="1"/>
  <c r="Q80" i="2"/>
  <c r="I153" i="2"/>
  <c r="T153" i="2" s="1"/>
  <c r="L153" i="2"/>
  <c r="H153" i="2"/>
  <c r="S153" i="2" s="1"/>
  <c r="L281" i="2"/>
  <c r="I281" i="2"/>
  <c r="T281" i="2" s="1"/>
  <c r="H281" i="2"/>
  <c r="S281" i="2" s="1"/>
  <c r="H497" i="2"/>
  <c r="S497" i="2" s="1"/>
  <c r="I497" i="2"/>
  <c r="T497" i="2" s="1"/>
  <c r="L497" i="2"/>
  <c r="L273" i="2"/>
  <c r="I273" i="2"/>
  <c r="T273" i="2" s="1"/>
  <c r="H273" i="2"/>
  <c r="S273" i="2" s="1"/>
  <c r="L81" i="2"/>
  <c r="I81" i="2"/>
  <c r="T81" i="2" s="1"/>
  <c r="H81" i="2"/>
  <c r="S81" i="2" s="1"/>
  <c r="B81" i="2"/>
  <c r="M81" i="2" s="1"/>
  <c r="A82" i="2"/>
  <c r="Q176" i="2"/>
  <c r="Q152" i="2"/>
  <c r="G152" i="2"/>
  <c r="R152" i="2" s="1"/>
  <c r="L209" i="2"/>
  <c r="A210" i="2"/>
  <c r="I209" i="2"/>
  <c r="T209" i="2" s="1"/>
  <c r="H209" i="2"/>
  <c r="S209" i="2" s="1"/>
  <c r="L401" i="2"/>
  <c r="H401" i="2"/>
  <c r="S401" i="2" s="1"/>
  <c r="I401" i="2"/>
  <c r="T401" i="2" s="1"/>
  <c r="L57" i="2"/>
  <c r="I57" i="2"/>
  <c r="T57" i="2" s="1"/>
  <c r="H57" i="2"/>
  <c r="S57" i="2" s="1"/>
  <c r="B113" i="2"/>
  <c r="M113" i="2" s="1"/>
  <c r="L113" i="2"/>
  <c r="A114" i="2"/>
  <c r="I113" i="2"/>
  <c r="T113" i="2" s="1"/>
  <c r="H113" i="2"/>
  <c r="S113" i="2" s="1"/>
  <c r="I305" i="2"/>
  <c r="T305" i="2" s="1"/>
  <c r="L305" i="2"/>
  <c r="H305" i="2"/>
  <c r="S305" i="2" s="1"/>
  <c r="L65" i="2"/>
  <c r="I65" i="2"/>
  <c r="T65" i="2" s="1"/>
  <c r="H65" i="2"/>
  <c r="S65" i="2" s="1"/>
  <c r="L217" i="2"/>
  <c r="I217" i="2"/>
  <c r="T217" i="2" s="1"/>
  <c r="H217" i="2"/>
  <c r="S217" i="2" s="1"/>
  <c r="L369" i="2"/>
  <c r="I369" i="2"/>
  <c r="T369" i="2" s="1"/>
  <c r="H369" i="2"/>
  <c r="S369" i="2" s="1"/>
  <c r="L89" i="2"/>
  <c r="I89" i="2"/>
  <c r="T89" i="2" s="1"/>
  <c r="H89" i="2"/>
  <c r="S89" i="2" s="1"/>
  <c r="L185" i="2"/>
  <c r="I185" i="2"/>
  <c r="T185" i="2" s="1"/>
  <c r="H185" i="2"/>
  <c r="S185" i="2" s="1"/>
  <c r="I337" i="2"/>
  <c r="T337" i="2" s="1"/>
  <c r="H337" i="2"/>
  <c r="S337" i="2" s="1"/>
  <c r="L337" i="2"/>
  <c r="H241" i="2"/>
  <c r="S241" i="2" s="1"/>
  <c r="L241" i="2"/>
  <c r="I241" i="2"/>
  <c r="T241" i="2" s="1"/>
  <c r="B145" i="2"/>
  <c r="M145" i="2" s="1"/>
  <c r="L145" i="2"/>
  <c r="A146" i="2"/>
  <c r="I145" i="2"/>
  <c r="T145" i="2" s="1"/>
  <c r="H145" i="2"/>
  <c r="S145" i="2" s="1"/>
  <c r="Q248" i="2"/>
  <c r="B177" i="2"/>
  <c r="M177" i="2" s="1"/>
  <c r="H177" i="2"/>
  <c r="S177" i="2" s="1"/>
  <c r="L177" i="2"/>
  <c r="A178" i="2"/>
  <c r="I177" i="2"/>
  <c r="T177" i="2" s="1"/>
  <c r="L121" i="2"/>
  <c r="I121" i="2"/>
  <c r="T121" i="2" s="1"/>
  <c r="H121" i="2"/>
  <c r="S121" i="2" s="1"/>
  <c r="B121" i="2"/>
  <c r="M121" i="2" s="1"/>
  <c r="A122" i="2"/>
  <c r="Q304" i="2"/>
  <c r="P398" i="2"/>
  <c r="Q184" i="2"/>
  <c r="AC11" i="50"/>
  <c r="AC12" i="50"/>
  <c r="AD12" i="50" s="1"/>
  <c r="AC13" i="50"/>
  <c r="F400" i="2"/>
  <c r="F401" i="2"/>
  <c r="F398" i="2"/>
  <c r="F399" i="2"/>
  <c r="AC9" i="49"/>
  <c r="AC6" i="49"/>
  <c r="AC7" i="49"/>
  <c r="AC8" i="49"/>
  <c r="AC4" i="49"/>
  <c r="AC5" i="49"/>
  <c r="Q367" i="2"/>
  <c r="G367" i="2"/>
  <c r="R367" i="2" s="1"/>
  <c r="Q365" i="2"/>
  <c r="G365" i="2"/>
  <c r="R365" i="2" s="1"/>
  <c r="Q366" i="2"/>
  <c r="G366" i="2"/>
  <c r="R366" i="2" s="1"/>
  <c r="J16" i="2"/>
  <c r="E25" i="2"/>
  <c r="B5" i="52"/>
  <c r="G5" i="52"/>
  <c r="H5" i="52"/>
  <c r="I5" i="52"/>
  <c r="AD18" i="50"/>
  <c r="AD14" i="50"/>
  <c r="AD15" i="50"/>
  <c r="W19" i="50"/>
  <c r="W25" i="50" s="1"/>
  <c r="AB4" i="50"/>
  <c r="AD16" i="50"/>
  <c r="AD17" i="50"/>
  <c r="AC17" i="51"/>
  <c r="AC16" i="51"/>
  <c r="AC15" i="51"/>
  <c r="AC14" i="51"/>
  <c r="AC18" i="51"/>
  <c r="AD19" i="47"/>
  <c r="AC19" i="48"/>
  <c r="AC22" i="48" s="1"/>
  <c r="X19" i="49"/>
  <c r="Y19" i="49" s="1"/>
  <c r="N36" i="52"/>
  <c r="N33" i="52" s="1" a="1"/>
  <c r="N33" i="52" s="1"/>
  <c r="X16" i="52" s="1"/>
  <c r="O36" i="52"/>
  <c r="O33" i="52" s="1" a="1"/>
  <c r="O33" i="52" s="1"/>
  <c r="X17" i="52" s="1"/>
  <c r="P36" i="52"/>
  <c r="P33" i="52" s="1" a="1"/>
  <c r="P33" i="52" s="1"/>
  <c r="X18" i="52" s="1"/>
  <c r="L36" i="52"/>
  <c r="L33" i="52" s="1" a="1"/>
  <c r="L33" i="52" s="1"/>
  <c r="X14" i="52" s="1"/>
  <c r="M36" i="52"/>
  <c r="M33" i="52" s="1" a="1"/>
  <c r="M33" i="52" s="1"/>
  <c r="X15" i="52" s="1"/>
  <c r="W18" i="51"/>
  <c r="AB18" i="51" s="1"/>
  <c r="W15" i="51"/>
  <c r="AB15" i="51" s="1"/>
  <c r="W16" i="51"/>
  <c r="AB16" i="51" s="1"/>
  <c r="W17" i="51"/>
  <c r="AB17" i="51" s="1"/>
  <c r="W14" i="51"/>
  <c r="AB14" i="51" s="1"/>
  <c r="W12" i="51"/>
  <c r="AB12" i="51" s="1"/>
  <c r="W11" i="51"/>
  <c r="AB11" i="51" s="1"/>
  <c r="W13" i="51"/>
  <c r="AB13" i="51" s="1"/>
  <c r="W10" i="51"/>
  <c r="AB10" i="51" s="1"/>
  <c r="W5" i="51"/>
  <c r="W4" i="51"/>
  <c r="W7" i="51"/>
  <c r="AB7" i="51" s="1"/>
  <c r="W9" i="51"/>
  <c r="AB9" i="51" s="1"/>
  <c r="W8" i="51"/>
  <c r="AB8" i="51" s="1"/>
  <c r="W6" i="51"/>
  <c r="AB6" i="51" s="1"/>
  <c r="D5" i="52"/>
  <c r="F5" i="52"/>
  <c r="C5" i="52"/>
  <c r="E5" i="52"/>
  <c r="K33" i="51"/>
  <c r="X13" i="51" s="1"/>
  <c r="J33" i="51"/>
  <c r="X12" i="51" s="1"/>
  <c r="Y12" i="50"/>
  <c r="Y13" i="50"/>
  <c r="I37" i="51"/>
  <c r="I33" i="51"/>
  <c r="X11" i="51" s="1"/>
  <c r="O32" i="2"/>
  <c r="G37" i="51"/>
  <c r="H37" i="51"/>
  <c r="G33" i="50"/>
  <c r="X9" i="50" s="1"/>
  <c r="X10" i="50"/>
  <c r="G33" i="51"/>
  <c r="X9" i="51" s="1"/>
  <c r="Y11" i="50"/>
  <c r="A274" i="2"/>
  <c r="B273" i="2"/>
  <c r="M273" i="2" s="1"/>
  <c r="A242" i="2"/>
  <c r="B241" i="2"/>
  <c r="M241" i="2" s="1"/>
  <c r="A90" i="2"/>
  <c r="J36" i="52"/>
  <c r="J33" i="52" s="1" a="1"/>
  <c r="K36" i="52"/>
  <c r="K33" i="52" s="1" a="1"/>
  <c r="I36" i="52"/>
  <c r="I33" i="52" s="1" a="1"/>
  <c r="B209" i="2"/>
  <c r="M209" i="2" s="1"/>
  <c r="B57" i="2"/>
  <c r="M57" i="2" s="1"/>
  <c r="A58" i="2"/>
  <c r="A306" i="2"/>
  <c r="Y9" i="49"/>
  <c r="AD9" i="48"/>
  <c r="AD10" i="48"/>
  <c r="AD22" i="46"/>
  <c r="A26" i="2"/>
  <c r="I25" i="2"/>
  <c r="T25" i="2" s="1"/>
  <c r="L25" i="2"/>
  <c r="H25" i="2"/>
  <c r="S25" i="2" s="1"/>
  <c r="B25" i="2"/>
  <c r="M25" i="2" s="1"/>
  <c r="P23" i="2"/>
  <c r="G23" i="2"/>
  <c r="R23" i="2" s="1"/>
  <c r="B33" i="50"/>
  <c r="X4" i="50" s="1"/>
  <c r="AD5" i="48"/>
  <c r="Y25" i="47"/>
  <c r="AD6" i="48"/>
  <c r="B37" i="50"/>
  <c r="Y7" i="49"/>
  <c r="D33" i="50"/>
  <c r="X6" i="50" s="1"/>
  <c r="D37" i="51"/>
  <c r="E37" i="51"/>
  <c r="B37" i="51"/>
  <c r="F37" i="51"/>
  <c r="B36" i="52"/>
  <c r="C36" i="52"/>
  <c r="D36" i="52"/>
  <c r="E36" i="52"/>
  <c r="F36" i="52"/>
  <c r="G36" i="52"/>
  <c r="H36" i="52"/>
  <c r="Y5" i="49"/>
  <c r="Y6" i="49"/>
  <c r="AC22" i="47"/>
  <c r="E33" i="50"/>
  <c r="X7" i="50" s="1"/>
  <c r="C33" i="50"/>
  <c r="X5" i="50" s="1"/>
  <c r="F33" i="50"/>
  <c r="X8" i="50" s="1"/>
  <c r="Y8" i="49"/>
  <c r="X25" i="48"/>
  <c r="Y4" i="49"/>
  <c r="AD4" i="48"/>
  <c r="AD10" i="49"/>
  <c r="A466" i="2"/>
  <c r="B465" i="2"/>
  <c r="M465" i="2" s="1"/>
  <c r="A498" i="2"/>
  <c r="B497" i="2"/>
  <c r="M497" i="2" s="1"/>
  <c r="S1" i="3"/>
  <c r="A1" i="53"/>
  <c r="A530" i="2"/>
  <c r="R10" i="5"/>
  <c r="Y1" i="4"/>
  <c r="Y2" i="4" s="1"/>
  <c r="A434" i="2"/>
  <c r="B433" i="2"/>
  <c r="M433" i="2" s="1"/>
  <c r="Y22" i="51"/>
  <c r="V1" i="52"/>
  <c r="A250" i="2"/>
  <c r="B249" i="2"/>
  <c r="M249" i="2" s="1"/>
  <c r="A34" i="2"/>
  <c r="H33" i="2"/>
  <c r="S33" i="2" s="1"/>
  <c r="B33" i="2"/>
  <c r="M33" i="2" s="1"/>
  <c r="I33" i="2"/>
  <c r="T33" i="2" s="1"/>
  <c r="L33" i="2"/>
  <c r="A98" i="2"/>
  <c r="B89" i="2"/>
  <c r="M89" i="2" s="1"/>
  <c r="A154" i="2"/>
  <c r="B153" i="2"/>
  <c r="M153" i="2" s="1"/>
  <c r="A370" i="2"/>
  <c r="B369" i="2"/>
  <c r="M369" i="2" s="1"/>
  <c r="A314" i="2"/>
  <c r="B305" i="2"/>
  <c r="M305" i="2" s="1"/>
  <c r="R2" i="3"/>
  <c r="A282" i="2"/>
  <c r="B281" i="2"/>
  <c r="M281" i="2" s="1"/>
  <c r="A186" i="2"/>
  <c r="B185" i="2"/>
  <c r="M185" i="2" s="1"/>
  <c r="A66" i="2"/>
  <c r="B65" i="2"/>
  <c r="M65" i="2" s="1"/>
  <c r="A402" i="2"/>
  <c r="B401" i="2"/>
  <c r="M401" i="2" s="1"/>
  <c r="A218" i="2"/>
  <c r="B217" i="2"/>
  <c r="M217" i="2" s="1"/>
  <c r="A338" i="2"/>
  <c r="B337" i="2"/>
  <c r="M337" i="2" s="1"/>
  <c r="D433" i="2" a="1"/>
  <c r="E370" i="2" a="1"/>
  <c r="F306" i="2" a="1"/>
  <c r="D90" i="2" a="1"/>
  <c r="E153" i="2" a="1"/>
  <c r="F250" i="2" a="1"/>
  <c r="E282" i="2" a="1"/>
  <c r="E209" i="2" a="1"/>
  <c r="E89" i="2" a="1"/>
  <c r="F434" i="2" a="1"/>
  <c r="F122" i="2" a="1"/>
  <c r="F34" i="2" a="1"/>
  <c r="C37" i="51" a="1"/>
  <c r="I37" i="52" a="1"/>
  <c r="E242" i="2" a="1"/>
  <c r="C33" i="51" a="1"/>
  <c r="F210" i="2" a="1"/>
  <c r="B33" i="51" a="1"/>
  <c r="E145" i="2" a="1"/>
  <c r="F49" i="2" a="1"/>
  <c r="E466" i="2" a="1"/>
  <c r="D122" i="2" a="1"/>
  <c r="F273" i="2" a="1"/>
  <c r="D401" i="2" a="1"/>
  <c r="E33" i="51" a="1"/>
  <c r="F90" i="2" a="1"/>
  <c r="H37" i="52" a="1"/>
  <c r="D370" i="2" a="1"/>
  <c r="F37" i="52" a="1"/>
  <c r="E281" i="2" a="1"/>
  <c r="D466" i="2" a="1"/>
  <c r="E66" i="2" a="1"/>
  <c r="E90" i="2" a="1"/>
  <c r="F433" i="2" a="1"/>
  <c r="F281" i="2" a="1"/>
  <c r="E98" i="2" a="1"/>
  <c r="F65" i="2" a="1"/>
  <c r="D273" i="2" a="1"/>
  <c r="D25" i="2" a="1"/>
  <c r="D178" i="2" a="1"/>
  <c r="D33" i="51" a="1"/>
  <c r="D145" i="2" a="1"/>
  <c r="B37" i="52" a="1"/>
  <c r="F66" i="2" a="1"/>
  <c r="F26" i="2" a="1"/>
  <c r="C37" i="52" a="1"/>
  <c r="D153" i="2" a="1"/>
  <c r="F370" i="2" a="1"/>
  <c r="F154" i="2" a="1"/>
  <c r="D402" i="2" a="1"/>
  <c r="E58" i="2" a="1"/>
  <c r="F33" i="51" a="1"/>
  <c r="D242" i="2" a="1"/>
  <c r="D305" i="2" a="1"/>
  <c r="E210" i="2" a="1"/>
  <c r="E274" i="2" a="1"/>
  <c r="E464" i="2" a="1"/>
  <c r="D146" i="2" a="1"/>
  <c r="F402" i="2" a="1"/>
  <c r="F242" i="2" a="1"/>
  <c r="D250" i="2" a="1"/>
  <c r="F114" i="2" a="1"/>
  <c r="F25" i="2" a="1"/>
  <c r="F337" i="2" a="1"/>
  <c r="D210" i="2" a="1"/>
  <c r="D154" i="2" a="1"/>
  <c r="F282" i="2" a="1"/>
  <c r="E241" i="2" a="1"/>
  <c r="D58" i="2" a="1"/>
  <c r="F58" i="2" a="1"/>
  <c r="F305" i="2" a="1"/>
  <c r="D114" i="2" a="1"/>
  <c r="E33" i="2" a="1"/>
  <c r="H33" i="51" a="1"/>
  <c r="D66" i="2" a="1"/>
  <c r="D434" i="2" a="1"/>
  <c r="E57" i="2" a="1"/>
  <c r="E122" i="2" a="1"/>
  <c r="D530" i="2" a="1"/>
  <c r="D49" i="2" a="1"/>
  <c r="D37" i="52" a="1"/>
  <c r="E434" i="2" a="1"/>
  <c r="D498" i="2" a="1"/>
  <c r="D57" i="2" a="1"/>
  <c r="D282" i="2" a="1"/>
  <c r="E37" i="52" a="1"/>
  <c r="F186" i="2" a="1"/>
  <c r="F314" i="2" a="1"/>
  <c r="E338" i="2" a="1"/>
  <c r="F218" i="2" a="1"/>
  <c r="F82" i="2" a="1"/>
  <c r="E465" i="2" a="1"/>
  <c r="E154" i="2" a="1"/>
  <c r="F431" i="2" a="1"/>
  <c r="F432" i="2" a="1"/>
  <c r="D218" i="2" a="1"/>
  <c r="E337" i="2" a="1"/>
  <c r="E402" i="2" a="1"/>
  <c r="D273" i="2" l="1"/>
  <c r="O273" i="2" s="1"/>
  <c r="F273" i="2"/>
  <c r="G273" i="2" s="1"/>
  <c r="R273" i="2" s="1"/>
  <c r="E89" i="2"/>
  <c r="P89" i="2" s="1"/>
  <c r="D433" i="2"/>
  <c r="O433" i="2" s="1"/>
  <c r="G304" i="2"/>
  <c r="R304" i="2" s="1"/>
  <c r="G184" i="2"/>
  <c r="R184" i="2" s="1"/>
  <c r="G16" i="2"/>
  <c r="R16" i="2" s="1"/>
  <c r="Q16" i="2"/>
  <c r="V16" i="2" s="1"/>
  <c r="G248" i="2"/>
  <c r="R248" i="2" s="1"/>
  <c r="U49" i="2"/>
  <c r="E33" i="2"/>
  <c r="P33" i="2" s="1"/>
  <c r="D305" i="2"/>
  <c r="O305" i="2" s="1"/>
  <c r="F305" i="2"/>
  <c r="Q305" i="2" s="1"/>
  <c r="G208" i="2"/>
  <c r="R208" i="2" s="1"/>
  <c r="G48" i="2"/>
  <c r="R48" i="2" s="1"/>
  <c r="G56" i="2"/>
  <c r="R56" i="2" s="1"/>
  <c r="G176" i="2"/>
  <c r="R176" i="2" s="1"/>
  <c r="J5" i="53"/>
  <c r="I5" i="53"/>
  <c r="G112" i="2"/>
  <c r="R112" i="2" s="1"/>
  <c r="G88" i="2"/>
  <c r="R88" i="2" s="1"/>
  <c r="E337" i="2"/>
  <c r="P337" i="2" s="1"/>
  <c r="F337" i="2"/>
  <c r="Q337" i="2" s="1"/>
  <c r="Q336" i="2"/>
  <c r="G368" i="2"/>
  <c r="R368" i="2" s="1"/>
  <c r="E57" i="2"/>
  <c r="P57" i="2" s="1"/>
  <c r="F49" i="2"/>
  <c r="K49" i="2" s="1"/>
  <c r="D153" i="2"/>
  <c r="O153" i="2" s="1"/>
  <c r="D145" i="2"/>
  <c r="O145" i="2" s="1"/>
  <c r="F281" i="2"/>
  <c r="Q281" i="2" s="1"/>
  <c r="D49" i="2"/>
  <c r="O49" i="2" s="1"/>
  <c r="D57" i="2"/>
  <c r="O57" i="2" s="1"/>
  <c r="E145" i="2"/>
  <c r="P145" i="2" s="1"/>
  <c r="E153" i="2"/>
  <c r="P153" i="2" s="1"/>
  <c r="E281" i="2"/>
  <c r="P281" i="2" s="1"/>
  <c r="D25" i="2"/>
  <c r="O25" i="2" s="1"/>
  <c r="D401" i="2"/>
  <c r="O401" i="2" s="1"/>
  <c r="E241" i="2"/>
  <c r="P241" i="2" s="1"/>
  <c r="F25" i="2"/>
  <c r="Q25" i="2" s="1"/>
  <c r="E209" i="2"/>
  <c r="P209" i="2" s="1"/>
  <c r="F65" i="2"/>
  <c r="Q65" i="2" s="1"/>
  <c r="AB19" i="50"/>
  <c r="AB22" i="50" s="1"/>
  <c r="D90" i="2"/>
  <c r="O90" i="2" s="1"/>
  <c r="E90" i="2"/>
  <c r="P90" i="2" s="1"/>
  <c r="F90" i="2"/>
  <c r="D58" i="2"/>
  <c r="O58" i="2" s="1"/>
  <c r="E58" i="2"/>
  <c r="P58" i="2" s="1"/>
  <c r="F58" i="2"/>
  <c r="D114" i="2"/>
  <c r="F114" i="2"/>
  <c r="D242" i="2"/>
  <c r="O242" i="2" s="1"/>
  <c r="E242" i="2"/>
  <c r="P242" i="2" s="1"/>
  <c r="F242" i="2"/>
  <c r="D218" i="2"/>
  <c r="O218" i="2" s="1"/>
  <c r="F218" i="2"/>
  <c r="D282" i="2"/>
  <c r="E282" i="2"/>
  <c r="P282" i="2" s="1"/>
  <c r="F282" i="2"/>
  <c r="F314" i="2"/>
  <c r="F186" i="2"/>
  <c r="F34" i="2"/>
  <c r="Q34" i="2" s="1"/>
  <c r="F306" i="2"/>
  <c r="D154" i="2"/>
  <c r="O154" i="2" s="1"/>
  <c r="E154" i="2"/>
  <c r="P154" i="2" s="1"/>
  <c r="F154" i="2"/>
  <c r="D250" i="2"/>
  <c r="F250" i="2"/>
  <c r="D178" i="2"/>
  <c r="O178" i="2" s="1"/>
  <c r="D146" i="2"/>
  <c r="O146" i="2" s="1"/>
  <c r="F82" i="2"/>
  <c r="K82" i="2" s="1"/>
  <c r="E98" i="2"/>
  <c r="P98" i="2" s="1"/>
  <c r="E274" i="2"/>
  <c r="P274" i="2" s="1"/>
  <c r="D122" i="2"/>
  <c r="O122" i="2" s="1"/>
  <c r="E122" i="2"/>
  <c r="P122" i="2" s="1"/>
  <c r="F122" i="2"/>
  <c r="D210" i="2"/>
  <c r="O210" i="2" s="1"/>
  <c r="E210" i="2"/>
  <c r="P210" i="2" s="1"/>
  <c r="F210" i="2"/>
  <c r="D66" i="2"/>
  <c r="O66" i="2" s="1"/>
  <c r="E66" i="2"/>
  <c r="P66" i="2" s="1"/>
  <c r="F66" i="2"/>
  <c r="G80" i="2"/>
  <c r="R80" i="2" s="1"/>
  <c r="Q217" i="2"/>
  <c r="P65" i="2"/>
  <c r="P217" i="2"/>
  <c r="Q145" i="2"/>
  <c r="E338" i="2"/>
  <c r="P338" i="2" s="1"/>
  <c r="D530" i="2"/>
  <c r="O530" i="2" s="1"/>
  <c r="D370" i="2"/>
  <c r="O370" i="2" s="1"/>
  <c r="E370" i="2"/>
  <c r="P370" i="2" s="1"/>
  <c r="F370" i="2"/>
  <c r="D402" i="2"/>
  <c r="O402" i="2" s="1"/>
  <c r="E402" i="2"/>
  <c r="P402" i="2" s="1"/>
  <c r="F402" i="2"/>
  <c r="Q402" i="2" s="1"/>
  <c r="D498" i="2"/>
  <c r="O498" i="2" s="1"/>
  <c r="D434" i="2"/>
  <c r="O434" i="2" s="1"/>
  <c r="E434" i="2"/>
  <c r="P434" i="2" s="1"/>
  <c r="E464" i="2"/>
  <c r="D466" i="2"/>
  <c r="O466" i="2" s="1"/>
  <c r="E466" i="2"/>
  <c r="P466" i="2" s="1"/>
  <c r="E465" i="2"/>
  <c r="P465" i="2" s="1"/>
  <c r="L338" i="2"/>
  <c r="I338" i="2"/>
  <c r="T338" i="2" s="1"/>
  <c r="H338" i="2"/>
  <c r="S338" i="2" s="1"/>
  <c r="L186" i="2"/>
  <c r="I186" i="2"/>
  <c r="T186" i="2" s="1"/>
  <c r="H186" i="2"/>
  <c r="S186" i="2" s="1"/>
  <c r="L530" i="2"/>
  <c r="I530" i="2"/>
  <c r="T530" i="2" s="1"/>
  <c r="H530" i="2"/>
  <c r="S530" i="2" s="1"/>
  <c r="H90" i="2"/>
  <c r="S90" i="2" s="1"/>
  <c r="L90" i="2"/>
  <c r="I90" i="2"/>
  <c r="T90" i="2" s="1"/>
  <c r="B146" i="2"/>
  <c r="M146" i="2" s="1"/>
  <c r="I146" i="2"/>
  <c r="T146" i="2" s="1"/>
  <c r="A147" i="2"/>
  <c r="H146" i="2"/>
  <c r="S146" i="2" s="1"/>
  <c r="L146" i="2"/>
  <c r="Q185" i="2"/>
  <c r="G185" i="2"/>
  <c r="R185" i="2" s="1"/>
  <c r="Q81" i="2"/>
  <c r="G81" i="2"/>
  <c r="R81" i="2" s="1"/>
  <c r="I370" i="2"/>
  <c r="T370" i="2" s="1"/>
  <c r="H370" i="2"/>
  <c r="S370" i="2" s="1"/>
  <c r="L370" i="2"/>
  <c r="I154" i="2"/>
  <c r="T154" i="2" s="1"/>
  <c r="L154" i="2"/>
  <c r="H154" i="2"/>
  <c r="S154" i="2" s="1"/>
  <c r="H218" i="2"/>
  <c r="S218" i="2" s="1"/>
  <c r="L218" i="2"/>
  <c r="I218" i="2"/>
  <c r="T218" i="2" s="1"/>
  <c r="L282" i="2"/>
  <c r="I282" i="2"/>
  <c r="T282" i="2" s="1"/>
  <c r="H282" i="2"/>
  <c r="S282" i="2" s="1"/>
  <c r="L250" i="2"/>
  <c r="I250" i="2"/>
  <c r="T250" i="2" s="1"/>
  <c r="H250" i="2"/>
  <c r="S250" i="2" s="1"/>
  <c r="L306" i="2"/>
  <c r="I306" i="2"/>
  <c r="T306" i="2" s="1"/>
  <c r="H306" i="2"/>
  <c r="S306" i="2" s="1"/>
  <c r="B114" i="2"/>
  <c r="M114" i="2" s="1"/>
  <c r="H114" i="2"/>
  <c r="S114" i="2" s="1"/>
  <c r="I114" i="2"/>
  <c r="T114" i="2" s="1"/>
  <c r="A115" i="2"/>
  <c r="L114" i="2"/>
  <c r="Q121" i="2"/>
  <c r="G121" i="2"/>
  <c r="R121" i="2" s="1"/>
  <c r="H82" i="2"/>
  <c r="S82" i="2" s="1"/>
  <c r="I82" i="2"/>
  <c r="T82" i="2" s="1"/>
  <c r="L82" i="2"/>
  <c r="B82" i="2"/>
  <c r="M82" i="2" s="1"/>
  <c r="Q241" i="2"/>
  <c r="Q113" i="2"/>
  <c r="G113" i="2"/>
  <c r="R113" i="2" s="1"/>
  <c r="Q209" i="2"/>
  <c r="Q153" i="2"/>
  <c r="L402" i="2"/>
  <c r="I402" i="2"/>
  <c r="T402" i="2" s="1"/>
  <c r="H402" i="2"/>
  <c r="S402" i="2" s="1"/>
  <c r="P121" i="2"/>
  <c r="Q89" i="2"/>
  <c r="G89" i="2"/>
  <c r="R89" i="2" s="1"/>
  <c r="Q273" i="2"/>
  <c r="P431" i="2"/>
  <c r="L498" i="2"/>
  <c r="I498" i="2"/>
  <c r="T498" i="2" s="1"/>
  <c r="H498" i="2"/>
  <c r="S498" i="2" s="1"/>
  <c r="H210" i="2"/>
  <c r="S210" i="2" s="1"/>
  <c r="L210" i="2"/>
  <c r="I210" i="2"/>
  <c r="T210" i="2" s="1"/>
  <c r="B210" i="2"/>
  <c r="M210" i="2" s="1"/>
  <c r="A211" i="2"/>
  <c r="J49" i="2"/>
  <c r="Q177" i="2"/>
  <c r="G177" i="2"/>
  <c r="R177" i="2" s="1"/>
  <c r="Q249" i="2"/>
  <c r="G249" i="2"/>
  <c r="R249" i="2" s="1"/>
  <c r="H98" i="2"/>
  <c r="S98" i="2" s="1"/>
  <c r="L98" i="2"/>
  <c r="I98" i="2"/>
  <c r="T98" i="2" s="1"/>
  <c r="H58" i="2"/>
  <c r="S58" i="2" s="1"/>
  <c r="I58" i="2"/>
  <c r="T58" i="2" s="1"/>
  <c r="L58" i="2"/>
  <c r="L242" i="2"/>
  <c r="I242" i="2"/>
  <c r="T242" i="2" s="1"/>
  <c r="H242" i="2"/>
  <c r="S242" i="2" s="1"/>
  <c r="A243" i="2"/>
  <c r="L314" i="2"/>
  <c r="I314" i="2"/>
  <c r="T314" i="2" s="1"/>
  <c r="H314" i="2"/>
  <c r="S314" i="2" s="1"/>
  <c r="H66" i="2"/>
  <c r="S66" i="2" s="1"/>
  <c r="I66" i="2"/>
  <c r="T66" i="2" s="1"/>
  <c r="L66" i="2"/>
  <c r="L434" i="2"/>
  <c r="I434" i="2"/>
  <c r="T434" i="2" s="1"/>
  <c r="H434" i="2"/>
  <c r="S434" i="2" s="1"/>
  <c r="L274" i="2"/>
  <c r="I274" i="2"/>
  <c r="T274" i="2" s="1"/>
  <c r="H274" i="2"/>
  <c r="S274" i="2" s="1"/>
  <c r="B178" i="2"/>
  <c r="M178" i="2" s="1"/>
  <c r="L178" i="2"/>
  <c r="I178" i="2"/>
  <c r="T178" i="2" s="1"/>
  <c r="H178" i="2"/>
  <c r="S178" i="2" s="1"/>
  <c r="A179" i="2"/>
  <c r="Q57" i="2"/>
  <c r="Q369" i="2"/>
  <c r="G369" i="2"/>
  <c r="R369" i="2" s="1"/>
  <c r="L466" i="2"/>
  <c r="I466" i="2"/>
  <c r="T466" i="2" s="1"/>
  <c r="H466" i="2"/>
  <c r="S466" i="2" s="1"/>
  <c r="AB5" i="51"/>
  <c r="H122" i="2"/>
  <c r="S122" i="2" s="1"/>
  <c r="L122" i="2"/>
  <c r="I122" i="2"/>
  <c r="T122" i="2" s="1"/>
  <c r="B122" i="2"/>
  <c r="M122" i="2" s="1"/>
  <c r="A123" i="2"/>
  <c r="AC12" i="51"/>
  <c r="AD12" i="51" s="1"/>
  <c r="AC13" i="51"/>
  <c r="AD13" i="51" s="1"/>
  <c r="AC9" i="51"/>
  <c r="AC11" i="51"/>
  <c r="AD11" i="51" s="1"/>
  <c r="F431" i="2"/>
  <c r="F432" i="2"/>
  <c r="F434" i="2"/>
  <c r="F433" i="2"/>
  <c r="AC4" i="50"/>
  <c r="AC8" i="50"/>
  <c r="AD13" i="50"/>
  <c r="AC5" i="50"/>
  <c r="AC7" i="50"/>
  <c r="AD11" i="50"/>
  <c r="AC6" i="50"/>
  <c r="Q399" i="2"/>
  <c r="G399" i="2"/>
  <c r="R399" i="2" s="1"/>
  <c r="Q398" i="2"/>
  <c r="G398" i="2"/>
  <c r="R398" i="2" s="1"/>
  <c r="Q401" i="2"/>
  <c r="G401" i="2"/>
  <c r="R401" i="2" s="1"/>
  <c r="Q400" i="2"/>
  <c r="G400" i="2"/>
  <c r="R400" i="2" s="1"/>
  <c r="F26" i="2"/>
  <c r="A27" i="2"/>
  <c r="B5" i="53"/>
  <c r="G5" i="53"/>
  <c r="H5" i="53"/>
  <c r="AD18" i="51"/>
  <c r="AD14" i="51"/>
  <c r="AD15" i="51"/>
  <c r="AD17" i="51"/>
  <c r="AB4" i="51"/>
  <c r="W19" i="51"/>
  <c r="W25" i="51" s="1"/>
  <c r="AD16" i="51"/>
  <c r="Y10" i="50"/>
  <c r="AC10" i="50"/>
  <c r="AC18" i="52"/>
  <c r="AC17" i="52"/>
  <c r="AC16" i="52"/>
  <c r="Y9" i="50"/>
  <c r="AC9" i="50"/>
  <c r="AC15" i="52"/>
  <c r="AC14" i="52"/>
  <c r="AC19" i="49"/>
  <c r="AC22" i="49" s="1"/>
  <c r="AD19" i="48"/>
  <c r="X19" i="50"/>
  <c r="Y19" i="50" s="1"/>
  <c r="L36" i="53"/>
  <c r="L33" i="53" s="1" a="1"/>
  <c r="L33" i="53" s="1"/>
  <c r="X14" i="53" s="1"/>
  <c r="M36" i="53"/>
  <c r="M33" i="53" s="1" a="1"/>
  <c r="M33" i="53" s="1"/>
  <c r="X15" i="53" s="1"/>
  <c r="N36" i="53"/>
  <c r="N33" i="53" s="1" a="1"/>
  <c r="N33" i="53" s="1"/>
  <c r="X16" i="53" s="1"/>
  <c r="O36" i="53"/>
  <c r="O33" i="53" s="1" a="1"/>
  <c r="O33" i="53" s="1"/>
  <c r="X17" i="53" s="1"/>
  <c r="P36" i="53"/>
  <c r="P33" i="53" s="1" a="1"/>
  <c r="P33" i="53" s="1"/>
  <c r="X18" i="53" s="1"/>
  <c r="W16" i="52"/>
  <c r="AB16" i="52" s="1"/>
  <c r="W17" i="52"/>
  <c r="AB17" i="52" s="1"/>
  <c r="W18" i="52"/>
  <c r="AB18" i="52" s="1"/>
  <c r="W15" i="52"/>
  <c r="AB15" i="52" s="1"/>
  <c r="W14" i="52"/>
  <c r="AB14" i="52" s="1"/>
  <c r="W13" i="52"/>
  <c r="AB13" i="52" s="1"/>
  <c r="W11" i="52"/>
  <c r="AB11" i="52" s="1"/>
  <c r="W12" i="52"/>
  <c r="AB12" i="52" s="1"/>
  <c r="W6" i="52"/>
  <c r="AB6" i="52" s="1"/>
  <c r="W9" i="52"/>
  <c r="AB9" i="52" s="1"/>
  <c r="W7" i="52"/>
  <c r="AB7" i="52" s="1"/>
  <c r="W4" i="52"/>
  <c r="W5" i="52"/>
  <c r="W10" i="52"/>
  <c r="AB10" i="52" s="1"/>
  <c r="W8" i="52"/>
  <c r="AB8" i="52" s="1"/>
  <c r="E5" i="53"/>
  <c r="C5" i="53"/>
  <c r="F5" i="53"/>
  <c r="D5" i="53"/>
  <c r="J33" i="52"/>
  <c r="X12" i="52" s="1"/>
  <c r="K33" i="52"/>
  <c r="X13" i="52" s="1"/>
  <c r="Y12" i="51"/>
  <c r="Y13" i="51"/>
  <c r="O33" i="2"/>
  <c r="Y11" i="51"/>
  <c r="G24" i="2"/>
  <c r="R24" i="2" s="1"/>
  <c r="P25" i="2"/>
  <c r="H33" i="51"/>
  <c r="X10" i="51" s="1"/>
  <c r="I37" i="52"/>
  <c r="I33" i="52"/>
  <c r="X11" i="52" s="1"/>
  <c r="H37" i="52"/>
  <c r="B306" i="2"/>
  <c r="M306" i="2" s="1"/>
  <c r="A307" i="2"/>
  <c r="A339" i="2"/>
  <c r="B242" i="2"/>
  <c r="M242" i="2" s="1"/>
  <c r="B90" i="2"/>
  <c r="M90" i="2" s="1"/>
  <c r="A91" i="2"/>
  <c r="K36" i="53"/>
  <c r="K33" i="53" s="1" a="1"/>
  <c r="I36" i="53"/>
  <c r="J36" i="53"/>
  <c r="J33" i="53" s="1" a="1"/>
  <c r="B274" i="2"/>
  <c r="M274" i="2" s="1"/>
  <c r="A275" i="2"/>
  <c r="A59" i="2"/>
  <c r="B58" i="2"/>
  <c r="M58" i="2" s="1"/>
  <c r="AD9" i="49"/>
  <c r="AD8" i="49"/>
  <c r="H26" i="2"/>
  <c r="S26" i="2" s="1"/>
  <c r="B26" i="2"/>
  <c r="M26" i="2" s="1"/>
  <c r="I26" i="2"/>
  <c r="T26" i="2" s="1"/>
  <c r="L26" i="2"/>
  <c r="Y4" i="50"/>
  <c r="G32" i="2"/>
  <c r="R32" i="2" s="1"/>
  <c r="C33" i="51"/>
  <c r="X5" i="51" s="1"/>
  <c r="F33" i="51"/>
  <c r="X8" i="51" s="1"/>
  <c r="Y8" i="50"/>
  <c r="AD4" i="49"/>
  <c r="Y25" i="48"/>
  <c r="AD22" i="47"/>
  <c r="AD5" i="49"/>
  <c r="AD7" i="49"/>
  <c r="AD6" i="49"/>
  <c r="Y6" i="50"/>
  <c r="C37" i="51"/>
  <c r="F37" i="52"/>
  <c r="B37" i="52"/>
  <c r="C37" i="52"/>
  <c r="E37" i="52"/>
  <c r="D37" i="52"/>
  <c r="C36" i="53"/>
  <c r="D36" i="53"/>
  <c r="E36" i="53"/>
  <c r="F36" i="53"/>
  <c r="G36" i="53"/>
  <c r="H36" i="53"/>
  <c r="B36" i="53"/>
  <c r="E33" i="51"/>
  <c r="X7" i="51" s="1"/>
  <c r="D33" i="51"/>
  <c r="X6" i="51" s="1"/>
  <c r="B33" i="51"/>
  <c r="X4" i="51" s="1"/>
  <c r="Y9" i="51"/>
  <c r="A35" i="48"/>
  <c r="Y7" i="50"/>
  <c r="Y5" i="50"/>
  <c r="X25" i="49"/>
  <c r="AD22" i="48"/>
  <c r="A347" i="2"/>
  <c r="B338" i="2"/>
  <c r="M338" i="2" s="1"/>
  <c r="A219" i="2"/>
  <c r="B218" i="2"/>
  <c r="M218" i="2" s="1"/>
  <c r="A251" i="2"/>
  <c r="B250" i="2"/>
  <c r="M250" i="2" s="1"/>
  <c r="A315" i="2"/>
  <c r="B314" i="2"/>
  <c r="M314" i="2" s="1"/>
  <c r="I34" i="2"/>
  <c r="T34" i="2" s="1"/>
  <c r="B34" i="2"/>
  <c r="M34" i="2" s="1"/>
  <c r="H34" i="2"/>
  <c r="S34" i="2" s="1"/>
  <c r="L34" i="2"/>
  <c r="A499" i="2"/>
  <c r="B498" i="2"/>
  <c r="M498" i="2" s="1"/>
  <c r="A283" i="2"/>
  <c r="B282" i="2"/>
  <c r="M282" i="2" s="1"/>
  <c r="A531" i="2"/>
  <c r="B530" i="2"/>
  <c r="M530" i="2" s="1"/>
  <c r="A99" i="2"/>
  <c r="B98" i="2"/>
  <c r="M98" i="2" s="1"/>
  <c r="A1" i="54"/>
  <c r="T1" i="3"/>
  <c r="A563" i="2"/>
  <c r="S10" i="5"/>
  <c r="Z1" i="4"/>
  <c r="Z2" i="4" s="1"/>
  <c r="A155" i="2"/>
  <c r="B154" i="2"/>
  <c r="M154" i="2" s="1"/>
  <c r="V1" i="53"/>
  <c r="A131" i="2"/>
  <c r="A187" i="2"/>
  <c r="B186" i="2"/>
  <c r="M186" i="2" s="1"/>
  <c r="S2" i="3"/>
  <c r="Y22" i="52"/>
  <c r="A467" i="2"/>
  <c r="B466" i="2"/>
  <c r="M466" i="2" s="1"/>
  <c r="A403" i="2"/>
  <c r="B402" i="2"/>
  <c r="M402" i="2" s="1"/>
  <c r="A67" i="2"/>
  <c r="B66" i="2"/>
  <c r="M66" i="2" s="1"/>
  <c r="A371" i="2"/>
  <c r="B370" i="2"/>
  <c r="M370" i="2" s="1"/>
  <c r="A435" i="2"/>
  <c r="B434" i="2"/>
  <c r="M434" i="2" s="1"/>
  <c r="H33" i="52" a="1"/>
  <c r="F123" i="2" a="1"/>
  <c r="E67" i="2" a="1"/>
  <c r="E275" i="2" a="1"/>
  <c r="F146" i="2" a="1"/>
  <c r="E91" i="2" a="1"/>
  <c r="D179" i="2" a="1"/>
  <c r="F33" i="52" a="1"/>
  <c r="F178" i="2" a="1"/>
  <c r="F59" i="2" a="1"/>
  <c r="E347" i="2" a="1"/>
  <c r="D186" i="2" a="1"/>
  <c r="D155" i="2" a="1"/>
  <c r="F251" i="2" a="1"/>
  <c r="B33" i="52" a="1"/>
  <c r="D531" i="2" a="1"/>
  <c r="E26" i="2" a="1"/>
  <c r="F338" i="2" a="1"/>
  <c r="D37" i="53" a="1"/>
  <c r="E218" i="2" a="1"/>
  <c r="D339" i="2" a="1"/>
  <c r="F283" i="2" a="1"/>
  <c r="F275" i="2" a="1"/>
  <c r="F115" i="2" a="1"/>
  <c r="D499" i="2" a="1"/>
  <c r="E146" i="2" a="1"/>
  <c r="D307" i="2" a="1"/>
  <c r="F464" i="2" a="1"/>
  <c r="E403" i="2" a="1"/>
  <c r="I33" i="53" a="1"/>
  <c r="E499" i="2" a="1"/>
  <c r="E250" i="2" a="1"/>
  <c r="F98" i="2" a="1"/>
  <c r="D27" i="2" a="1"/>
  <c r="D347" i="2" a="1"/>
  <c r="H37" i="53" a="1"/>
  <c r="F243" i="2" a="1"/>
  <c r="I37" i="53" a="1"/>
  <c r="E497" i="2" a="1"/>
  <c r="F307" i="2" a="1"/>
  <c r="E155" i="2" a="1"/>
  <c r="D314" i="2" a="1"/>
  <c r="F347" i="2" a="1"/>
  <c r="F37" i="53" a="1"/>
  <c r="D98" i="2" a="1"/>
  <c r="E123" i="2" a="1"/>
  <c r="E314" i="2" a="1"/>
  <c r="F211" i="2" a="1"/>
  <c r="D306" i="2" a="1"/>
  <c r="G37" i="52" a="1"/>
  <c r="E307" i="2" a="1"/>
  <c r="D274" i="2" a="1"/>
  <c r="F466" i="2" a="1"/>
  <c r="E306" i="2" a="1"/>
  <c r="D115" i="2" a="1"/>
  <c r="F465" i="2" a="1"/>
  <c r="D99" i="2" a="1"/>
  <c r="B37" i="53" a="1"/>
  <c r="F27" i="2" a="1"/>
  <c r="E82" i="2" a="1"/>
  <c r="D243" i="2" a="1"/>
  <c r="E115" i="2" a="1"/>
  <c r="E33" i="52" a="1"/>
  <c r="E498" i="2" a="1"/>
  <c r="G33" i="52" a="1"/>
  <c r="F219" i="2" a="1"/>
  <c r="D26" i="2" a="1"/>
  <c r="F274" i="2" a="1"/>
  <c r="F91" i="2" a="1"/>
  <c r="F371" i="2" a="1"/>
  <c r="F33" i="53" a="1"/>
  <c r="E467" i="2" a="1"/>
  <c r="E37" i="53" a="1"/>
  <c r="D211" i="2" a="1"/>
  <c r="D275" i="2" a="1"/>
  <c r="D338" i="2" a="1"/>
  <c r="G37" i="53" a="1"/>
  <c r="E211" i="2" a="1"/>
  <c r="D91" i="2" a="1"/>
  <c r="D123" i="2" a="1"/>
  <c r="E178" i="2" a="1"/>
  <c r="F435" i="2" a="1"/>
  <c r="D147" i="2" a="1"/>
  <c r="E27" i="2" a="1"/>
  <c r="D315" i="2" a="1"/>
  <c r="D563" i="2" a="1"/>
  <c r="C33" i="52" a="1"/>
  <c r="E114" i="2" a="1"/>
  <c r="D33" i="52" a="1"/>
  <c r="D82" i="2" a="1"/>
  <c r="D131" i="2" a="1"/>
  <c r="J37" i="53" a="1"/>
  <c r="C37" i="53" a="1"/>
  <c r="E34" i="2" a="1"/>
  <c r="E219" i="2" a="1"/>
  <c r="E187" i="2" a="1"/>
  <c r="D34" i="2" a="1"/>
  <c r="E435" i="2" a="1"/>
  <c r="E186" i="2" a="1"/>
  <c r="E179" i="2" a="1"/>
  <c r="D251" i="2" a="1"/>
  <c r="F179" i="2" a="1"/>
  <c r="D67" i="2" a="1"/>
  <c r="F131" i="2" a="1"/>
  <c r="D435" i="2" a="1"/>
  <c r="F155" i="2" a="1"/>
  <c r="F467" i="2" a="1"/>
  <c r="E82" i="2" l="1"/>
  <c r="P82" i="2" s="1"/>
  <c r="U82" i="2" s="1"/>
  <c r="E114" i="2"/>
  <c r="P114" i="2" s="1"/>
  <c r="G33" i="2"/>
  <c r="R33" i="2" s="1"/>
  <c r="G305" i="2"/>
  <c r="R305" i="2" s="1"/>
  <c r="D314" i="2"/>
  <c r="O314" i="2" s="1"/>
  <c r="E314" i="2"/>
  <c r="P314" i="2" s="1"/>
  <c r="F98" i="2"/>
  <c r="G98" i="2" s="1"/>
  <c r="R98" i="2" s="1"/>
  <c r="F274" i="2"/>
  <c r="G274" i="2" s="1"/>
  <c r="R274" i="2" s="1"/>
  <c r="D98" i="2"/>
  <c r="O98" i="2" s="1"/>
  <c r="E26" i="2"/>
  <c r="P26" i="2" s="1"/>
  <c r="D274" i="2"/>
  <c r="O274" i="2" s="1"/>
  <c r="D26" i="2"/>
  <c r="O26" i="2" s="1"/>
  <c r="J37" i="53"/>
  <c r="I37" i="53"/>
  <c r="G337" i="2"/>
  <c r="R337" i="2" s="1"/>
  <c r="D306" i="2"/>
  <c r="O306" i="2" s="1"/>
  <c r="D338" i="2"/>
  <c r="O338" i="2" s="1"/>
  <c r="G153" i="2"/>
  <c r="R153" i="2" s="1"/>
  <c r="G49" i="2"/>
  <c r="R49" i="2" s="1"/>
  <c r="G281" i="2"/>
  <c r="R281" i="2" s="1"/>
  <c r="Q49" i="2"/>
  <c r="V49" i="2" s="1"/>
  <c r="G57" i="2"/>
  <c r="R57" i="2" s="1"/>
  <c r="F338" i="2"/>
  <c r="G338" i="2" s="1"/>
  <c r="R338" i="2" s="1"/>
  <c r="E186" i="2"/>
  <c r="P186" i="2" s="1"/>
  <c r="E178" i="2"/>
  <c r="P178" i="2" s="1"/>
  <c r="E218" i="2"/>
  <c r="P218" i="2" s="1"/>
  <c r="E34" i="2"/>
  <c r="P34" i="2" s="1"/>
  <c r="E250" i="2"/>
  <c r="P250" i="2" s="1"/>
  <c r="F146" i="2"/>
  <c r="Q146" i="2" s="1"/>
  <c r="D186" i="2"/>
  <c r="O186" i="2" s="1"/>
  <c r="E306" i="2"/>
  <c r="P306" i="2" s="1"/>
  <c r="D82" i="2"/>
  <c r="O82" i="2" s="1"/>
  <c r="E146" i="2"/>
  <c r="P146" i="2" s="1"/>
  <c r="F178" i="2"/>
  <c r="Q178" i="2" s="1"/>
  <c r="D34" i="2"/>
  <c r="O34" i="2" s="1"/>
  <c r="G241" i="2"/>
  <c r="R241" i="2" s="1"/>
  <c r="G209" i="2"/>
  <c r="R209" i="2" s="1"/>
  <c r="I5" i="54"/>
  <c r="J5" i="54"/>
  <c r="H5" i="54"/>
  <c r="D315" i="2"/>
  <c r="O315" i="2" s="1"/>
  <c r="F59" i="2"/>
  <c r="D243" i="2"/>
  <c r="O243" i="2" s="1"/>
  <c r="F243" i="2"/>
  <c r="D307" i="2"/>
  <c r="O307" i="2" s="1"/>
  <c r="E307" i="2"/>
  <c r="P307" i="2" s="1"/>
  <c r="F307" i="2"/>
  <c r="D147" i="2"/>
  <c r="O147" i="2" s="1"/>
  <c r="D99" i="2"/>
  <c r="O99" i="2" s="1"/>
  <c r="E219" i="2"/>
  <c r="P219" i="2" s="1"/>
  <c r="F219" i="2"/>
  <c r="D155" i="2"/>
  <c r="O155" i="2" s="1"/>
  <c r="E155" i="2"/>
  <c r="P155" i="2" s="1"/>
  <c r="F155" i="2"/>
  <c r="D123" i="2"/>
  <c r="O123" i="2" s="1"/>
  <c r="E123" i="2"/>
  <c r="P123" i="2" s="1"/>
  <c r="F123" i="2"/>
  <c r="F283" i="2"/>
  <c r="D179" i="2"/>
  <c r="O179" i="2" s="1"/>
  <c r="E179" i="2"/>
  <c r="P179" i="2" s="1"/>
  <c r="F179" i="2"/>
  <c r="D211" i="2"/>
  <c r="O211" i="2" s="1"/>
  <c r="E211" i="2"/>
  <c r="P211" i="2" s="1"/>
  <c r="F211" i="2"/>
  <c r="D115" i="2"/>
  <c r="O115" i="2" s="1"/>
  <c r="E115" i="2"/>
  <c r="P115" i="2" s="1"/>
  <c r="F115" i="2"/>
  <c r="K115" i="2" s="1"/>
  <c r="D91" i="2"/>
  <c r="O91" i="2" s="1"/>
  <c r="E91" i="2"/>
  <c r="P91" i="2" s="1"/>
  <c r="F91" i="2"/>
  <c r="D67" i="2"/>
  <c r="O67" i="2" s="1"/>
  <c r="E67" i="2"/>
  <c r="P67" i="2" s="1"/>
  <c r="E187" i="2"/>
  <c r="P187" i="2" s="1"/>
  <c r="D131" i="2"/>
  <c r="O131" i="2" s="1"/>
  <c r="F131" i="2"/>
  <c r="D251" i="2"/>
  <c r="O251" i="2" s="1"/>
  <c r="F251" i="2"/>
  <c r="D275" i="2"/>
  <c r="O275" i="2" s="1"/>
  <c r="E275" i="2"/>
  <c r="P275" i="2" s="1"/>
  <c r="F275" i="2"/>
  <c r="G65" i="2"/>
  <c r="R65" i="2" s="1"/>
  <c r="G145" i="2"/>
  <c r="R145" i="2" s="1"/>
  <c r="G217" i="2"/>
  <c r="R217" i="2" s="1"/>
  <c r="Q114" i="2"/>
  <c r="O282" i="2"/>
  <c r="Q186" i="2"/>
  <c r="O114" i="2"/>
  <c r="O250" i="2"/>
  <c r="Q218" i="2"/>
  <c r="AB19" i="51"/>
  <c r="AB22" i="51" s="1"/>
  <c r="G402" i="2"/>
  <c r="R402" i="2" s="1"/>
  <c r="D339" i="2"/>
  <c r="O339" i="2" s="1"/>
  <c r="D347" i="2"/>
  <c r="O347" i="2" s="1"/>
  <c r="E347" i="2"/>
  <c r="P347" i="2" s="1"/>
  <c r="F347" i="2"/>
  <c r="D435" i="2"/>
  <c r="O435" i="2" s="1"/>
  <c r="E435" i="2"/>
  <c r="P435" i="2" s="1"/>
  <c r="F435" i="2"/>
  <c r="Q435" i="2" s="1"/>
  <c r="E467" i="2"/>
  <c r="P467" i="2" s="1"/>
  <c r="F371" i="2"/>
  <c r="D531" i="2"/>
  <c r="O531" i="2" s="1"/>
  <c r="D563" i="2"/>
  <c r="O563" i="2" s="1"/>
  <c r="E498" i="2"/>
  <c r="P498" i="2" s="1"/>
  <c r="D499" i="2"/>
  <c r="O499" i="2" s="1"/>
  <c r="E499" i="2"/>
  <c r="P499" i="2" s="1"/>
  <c r="E403" i="2"/>
  <c r="P403" i="2" s="1"/>
  <c r="E497" i="2"/>
  <c r="L251" i="2"/>
  <c r="I251" i="2"/>
  <c r="T251" i="2" s="1"/>
  <c r="H251" i="2"/>
  <c r="S251" i="2" s="1"/>
  <c r="I339" i="2"/>
  <c r="T339" i="2" s="1"/>
  <c r="H339" i="2"/>
  <c r="S339" i="2" s="1"/>
  <c r="L339" i="2"/>
  <c r="B243" i="2"/>
  <c r="M243" i="2" s="1"/>
  <c r="L243" i="2"/>
  <c r="I243" i="2"/>
  <c r="T243" i="2" s="1"/>
  <c r="H243" i="2"/>
  <c r="S243" i="2" s="1"/>
  <c r="A244" i="2"/>
  <c r="Q314" i="2"/>
  <c r="Q370" i="2"/>
  <c r="G370" i="2"/>
  <c r="R370" i="2" s="1"/>
  <c r="I347" i="2"/>
  <c r="T347" i="2" s="1"/>
  <c r="H347" i="2"/>
  <c r="S347" i="2" s="1"/>
  <c r="L347" i="2"/>
  <c r="L131" i="2"/>
  <c r="H131" i="2"/>
  <c r="S131" i="2" s="1"/>
  <c r="I131" i="2"/>
  <c r="T131" i="2" s="1"/>
  <c r="L99" i="2"/>
  <c r="H99" i="2"/>
  <c r="S99" i="2" s="1"/>
  <c r="I99" i="2"/>
  <c r="T99" i="2" s="1"/>
  <c r="L219" i="2"/>
  <c r="I219" i="2"/>
  <c r="T219" i="2" s="1"/>
  <c r="H219" i="2"/>
  <c r="S219" i="2" s="1"/>
  <c r="H435" i="2"/>
  <c r="S435" i="2" s="1"/>
  <c r="I435" i="2"/>
  <c r="T435" i="2" s="1"/>
  <c r="L435" i="2"/>
  <c r="I467" i="2"/>
  <c r="T467" i="2" s="1"/>
  <c r="H467" i="2"/>
  <c r="S467" i="2" s="1"/>
  <c r="L467" i="2"/>
  <c r="I155" i="2"/>
  <c r="T155" i="2" s="1"/>
  <c r="H155" i="2"/>
  <c r="S155" i="2" s="1"/>
  <c r="L155" i="2"/>
  <c r="L307" i="2"/>
  <c r="I307" i="2"/>
  <c r="T307" i="2" s="1"/>
  <c r="H307" i="2"/>
  <c r="S307" i="2" s="1"/>
  <c r="Q306" i="2"/>
  <c r="L211" i="2"/>
  <c r="I211" i="2"/>
  <c r="T211" i="2" s="1"/>
  <c r="H211" i="2"/>
  <c r="S211" i="2" s="1"/>
  <c r="B211" i="2"/>
  <c r="M211" i="2" s="1"/>
  <c r="A212" i="2"/>
  <c r="B115" i="2"/>
  <c r="M115" i="2" s="1"/>
  <c r="L115" i="2"/>
  <c r="I115" i="2"/>
  <c r="T115" i="2" s="1"/>
  <c r="H115" i="2"/>
  <c r="S115" i="2" s="1"/>
  <c r="B147" i="2"/>
  <c r="M147" i="2" s="1"/>
  <c r="I147" i="2"/>
  <c r="T147" i="2" s="1"/>
  <c r="H147" i="2"/>
  <c r="S147" i="2" s="1"/>
  <c r="L147" i="2"/>
  <c r="A148" i="2"/>
  <c r="L371" i="2"/>
  <c r="I371" i="2"/>
  <c r="T371" i="2" s="1"/>
  <c r="H371" i="2"/>
  <c r="S371" i="2" s="1"/>
  <c r="Q122" i="2"/>
  <c r="G122" i="2"/>
  <c r="R122" i="2" s="1"/>
  <c r="Q242" i="2"/>
  <c r="G242" i="2"/>
  <c r="R242" i="2" s="1"/>
  <c r="Q82" i="2"/>
  <c r="V82" i="2" s="1"/>
  <c r="L531" i="2"/>
  <c r="I531" i="2"/>
  <c r="T531" i="2" s="1"/>
  <c r="H531" i="2"/>
  <c r="S531" i="2" s="1"/>
  <c r="H563" i="2"/>
  <c r="S563" i="2" s="1"/>
  <c r="L563" i="2"/>
  <c r="I563" i="2"/>
  <c r="T563" i="2" s="1"/>
  <c r="L283" i="2"/>
  <c r="I283" i="2"/>
  <c r="T283" i="2" s="1"/>
  <c r="H283" i="2"/>
  <c r="S283" i="2" s="1"/>
  <c r="L315" i="2"/>
  <c r="I315" i="2"/>
  <c r="T315" i="2" s="1"/>
  <c r="H315" i="2"/>
  <c r="S315" i="2" s="1"/>
  <c r="B179" i="2"/>
  <c r="M179" i="2" s="1"/>
  <c r="L179" i="2"/>
  <c r="I179" i="2"/>
  <c r="T179" i="2" s="1"/>
  <c r="H179" i="2"/>
  <c r="S179" i="2" s="1"/>
  <c r="A180" i="2"/>
  <c r="P464" i="2"/>
  <c r="G210" i="2"/>
  <c r="R210" i="2" s="1"/>
  <c r="Q210" i="2"/>
  <c r="Q250" i="2"/>
  <c r="L67" i="2"/>
  <c r="I67" i="2"/>
  <c r="T67" i="2" s="1"/>
  <c r="H67" i="2"/>
  <c r="S67" i="2" s="1"/>
  <c r="L187" i="2"/>
  <c r="I187" i="2"/>
  <c r="T187" i="2" s="1"/>
  <c r="H187" i="2"/>
  <c r="S187" i="2" s="1"/>
  <c r="L91" i="2"/>
  <c r="I91" i="2"/>
  <c r="T91" i="2" s="1"/>
  <c r="H91" i="2"/>
  <c r="S91" i="2" s="1"/>
  <c r="Q66" i="2"/>
  <c r="G66" i="2"/>
  <c r="R66" i="2" s="1"/>
  <c r="Q154" i="2"/>
  <c r="G154" i="2"/>
  <c r="R154" i="2" s="1"/>
  <c r="L59" i="2"/>
  <c r="I59" i="2"/>
  <c r="T59" i="2" s="1"/>
  <c r="H59" i="2"/>
  <c r="S59" i="2" s="1"/>
  <c r="A60" i="2"/>
  <c r="AB5" i="52"/>
  <c r="Q58" i="2"/>
  <c r="G58" i="2"/>
  <c r="R58" i="2" s="1"/>
  <c r="Q90" i="2"/>
  <c r="G90" i="2"/>
  <c r="R90" i="2" s="1"/>
  <c r="L499" i="2"/>
  <c r="I499" i="2"/>
  <c r="T499" i="2" s="1"/>
  <c r="H499" i="2"/>
  <c r="S499" i="2" s="1"/>
  <c r="H403" i="2"/>
  <c r="S403" i="2" s="1"/>
  <c r="L403" i="2"/>
  <c r="I403" i="2"/>
  <c r="T403" i="2" s="1"/>
  <c r="L275" i="2"/>
  <c r="I275" i="2"/>
  <c r="T275" i="2" s="1"/>
  <c r="A276" i="2"/>
  <c r="H275" i="2"/>
  <c r="S275" i="2" s="1"/>
  <c r="L123" i="2"/>
  <c r="I123" i="2"/>
  <c r="T123" i="2" s="1"/>
  <c r="H123" i="2"/>
  <c r="S123" i="2" s="1"/>
  <c r="B123" i="2"/>
  <c r="M123" i="2" s="1"/>
  <c r="A124" i="2"/>
  <c r="Q282" i="2"/>
  <c r="G282" i="2"/>
  <c r="R282" i="2" s="1"/>
  <c r="AC12" i="52"/>
  <c r="AD12" i="52" s="1"/>
  <c r="AC11" i="52"/>
  <c r="AD11" i="52" s="1"/>
  <c r="AC13" i="52"/>
  <c r="AD13" i="52" s="1"/>
  <c r="F467" i="2"/>
  <c r="F465" i="2"/>
  <c r="F466" i="2"/>
  <c r="F464" i="2"/>
  <c r="AC7" i="51"/>
  <c r="AC5" i="51"/>
  <c r="AD5" i="51" s="1"/>
  <c r="AC6" i="51"/>
  <c r="AC4" i="51"/>
  <c r="AC8" i="51"/>
  <c r="AD10" i="50"/>
  <c r="Q434" i="2"/>
  <c r="G434" i="2"/>
  <c r="R434" i="2" s="1"/>
  <c r="Q432" i="2"/>
  <c r="G432" i="2"/>
  <c r="R432" i="2" s="1"/>
  <c r="AD9" i="50"/>
  <c r="Q433" i="2"/>
  <c r="G433" i="2"/>
  <c r="R433" i="2" s="1"/>
  <c r="Q431" i="2"/>
  <c r="G431" i="2"/>
  <c r="R431" i="2" s="1"/>
  <c r="E27" i="2"/>
  <c r="P27" i="2" s="1"/>
  <c r="D27" i="2"/>
  <c r="O27" i="2" s="1"/>
  <c r="F27" i="2"/>
  <c r="B27" i="2"/>
  <c r="M27" i="2" s="1"/>
  <c r="L27" i="2"/>
  <c r="I27" i="2"/>
  <c r="T27" i="2" s="1"/>
  <c r="A28" i="2"/>
  <c r="H27" i="2"/>
  <c r="S27" i="2" s="1"/>
  <c r="B5" i="54"/>
  <c r="G5" i="54"/>
  <c r="AD17" i="52"/>
  <c r="AD18" i="52"/>
  <c r="AD14" i="52"/>
  <c r="AD15" i="52"/>
  <c r="AB4" i="52"/>
  <c r="W19" i="52"/>
  <c r="W25" i="52" s="1"/>
  <c r="AD16" i="52"/>
  <c r="Y10" i="51"/>
  <c r="AC10" i="51"/>
  <c r="AC18" i="53"/>
  <c r="AC17" i="53"/>
  <c r="AC16" i="53"/>
  <c r="AC15" i="53"/>
  <c r="AC14" i="53"/>
  <c r="AD19" i="49"/>
  <c r="AC19" i="50"/>
  <c r="A35" i="50" s="1"/>
  <c r="X19" i="51"/>
  <c r="Y19" i="51" s="1"/>
  <c r="W17" i="53"/>
  <c r="AB17" i="53" s="1"/>
  <c r="W14" i="53"/>
  <c r="AB14" i="53" s="1"/>
  <c r="W15" i="53"/>
  <c r="AB15" i="53" s="1"/>
  <c r="W16" i="53"/>
  <c r="AB16" i="53" s="1"/>
  <c r="W18" i="53"/>
  <c r="AB18" i="53" s="1"/>
  <c r="W13" i="53"/>
  <c r="AB13" i="53" s="1"/>
  <c r="W11" i="53"/>
  <c r="AB11" i="53" s="1"/>
  <c r="W12" i="53"/>
  <c r="AB12" i="53" s="1"/>
  <c r="W10" i="53"/>
  <c r="AB10" i="53" s="1"/>
  <c r="W5" i="53"/>
  <c r="W6" i="53"/>
  <c r="AB6" i="53" s="1"/>
  <c r="W9" i="53"/>
  <c r="AB9" i="53" s="1"/>
  <c r="W7" i="53"/>
  <c r="AB7" i="53" s="1"/>
  <c r="W8" i="53"/>
  <c r="AB8" i="53" s="1"/>
  <c r="W4" i="53"/>
  <c r="L36" i="54"/>
  <c r="L33" i="54" s="1" a="1"/>
  <c r="L33" i="54" s="1"/>
  <c r="X14" i="54" s="1"/>
  <c r="M36" i="54"/>
  <c r="M33" i="54" s="1" a="1"/>
  <c r="M33" i="54" s="1"/>
  <c r="X15" i="54" s="1"/>
  <c r="N36" i="54"/>
  <c r="N33" i="54" s="1" a="1"/>
  <c r="N33" i="54" s="1"/>
  <c r="X16" i="54" s="1"/>
  <c r="O36" i="54"/>
  <c r="O33" i="54" s="1" a="1"/>
  <c r="O33" i="54" s="1"/>
  <c r="X17" i="54" s="1"/>
  <c r="P36" i="54"/>
  <c r="P33" i="54" s="1" a="1"/>
  <c r="P33" i="54" s="1"/>
  <c r="X18" i="54" s="1"/>
  <c r="F5" i="54"/>
  <c r="D5" i="54"/>
  <c r="C5" i="54"/>
  <c r="E5" i="54"/>
  <c r="I33" i="53"/>
  <c r="X11" i="53" s="1"/>
  <c r="J33" i="53"/>
  <c r="X12" i="53" s="1"/>
  <c r="K33" i="53"/>
  <c r="X13" i="53" s="1"/>
  <c r="Y13" i="52"/>
  <c r="Y12" i="52"/>
  <c r="Q26" i="2"/>
  <c r="G25" i="2"/>
  <c r="R25" i="2" s="1"/>
  <c r="H37" i="53"/>
  <c r="G37" i="53"/>
  <c r="Y11" i="52"/>
  <c r="B59" i="2"/>
  <c r="M59" i="2" s="1"/>
  <c r="A372" i="2"/>
  <c r="B275" i="2"/>
  <c r="M275" i="2" s="1"/>
  <c r="I36" i="54"/>
  <c r="I33" i="54" s="1" a="1"/>
  <c r="J36" i="54"/>
  <c r="J33" i="54" s="1" a="1"/>
  <c r="K36" i="54"/>
  <c r="K33" i="54" s="1" a="1"/>
  <c r="A156" i="2"/>
  <c r="A92" i="2"/>
  <c r="B91" i="2"/>
  <c r="M91" i="2" s="1"/>
  <c r="A340" i="2"/>
  <c r="B339" i="2"/>
  <c r="M339" i="2" s="1"/>
  <c r="A308" i="2"/>
  <c r="B307" i="2"/>
  <c r="M307" i="2" s="1"/>
  <c r="Y8" i="51"/>
  <c r="AD6" i="50"/>
  <c r="AD7" i="50"/>
  <c r="AD4" i="50"/>
  <c r="H33" i="52"/>
  <c r="X10" i="52" s="1"/>
  <c r="F37" i="53"/>
  <c r="F33" i="53"/>
  <c r="X8" i="53" s="1"/>
  <c r="G33" i="52"/>
  <c r="X9" i="52" s="1"/>
  <c r="F33" i="52"/>
  <c r="X8" i="52" s="1"/>
  <c r="E33" i="52"/>
  <c r="X7" i="52" s="1"/>
  <c r="Y5" i="51"/>
  <c r="AD8" i="50"/>
  <c r="Y25" i="49"/>
  <c r="Y4" i="51"/>
  <c r="Y7" i="51"/>
  <c r="G37" i="52"/>
  <c r="E37" i="53"/>
  <c r="B37" i="53"/>
  <c r="C37" i="53"/>
  <c r="D37" i="53"/>
  <c r="H36" i="54"/>
  <c r="B36" i="54"/>
  <c r="C36" i="54"/>
  <c r="D36" i="54"/>
  <c r="E36" i="54"/>
  <c r="F36" i="54"/>
  <c r="G36" i="54"/>
  <c r="C33" i="52"/>
  <c r="X5" i="52" s="1"/>
  <c r="B33" i="52"/>
  <c r="X4" i="52" s="1"/>
  <c r="D33" i="52"/>
  <c r="X6" i="52" s="1"/>
  <c r="X25" i="50"/>
  <c r="A35" i="49"/>
  <c r="AD5" i="50"/>
  <c r="Y6" i="51"/>
  <c r="AD9" i="51"/>
  <c r="AD22" i="49"/>
  <c r="A132" i="2"/>
  <c r="B131" i="2"/>
  <c r="M131" i="2" s="1"/>
  <c r="V1" i="54"/>
  <c r="A220" i="2"/>
  <c r="B219" i="2"/>
  <c r="M219" i="2" s="1"/>
  <c r="A500" i="2"/>
  <c r="B499" i="2"/>
  <c r="M499" i="2" s="1"/>
  <c r="A252" i="2"/>
  <c r="B251" i="2"/>
  <c r="M251" i="2" s="1"/>
  <c r="A348" i="2"/>
  <c r="B347" i="2"/>
  <c r="M347" i="2" s="1"/>
  <c r="Y22" i="53"/>
  <c r="A284" i="2"/>
  <c r="B283" i="2"/>
  <c r="M283" i="2" s="1"/>
  <c r="A316" i="2"/>
  <c r="B315" i="2"/>
  <c r="M315" i="2" s="1"/>
  <c r="A188" i="2"/>
  <c r="B187" i="2"/>
  <c r="M187" i="2" s="1"/>
  <c r="B67" i="2"/>
  <c r="M67" i="2" s="1"/>
  <c r="A380" i="2"/>
  <c r="B371" i="2"/>
  <c r="M371" i="2" s="1"/>
  <c r="A468" i="2"/>
  <c r="B467" i="2"/>
  <c r="M467" i="2" s="1"/>
  <c r="A564" i="2"/>
  <c r="B563" i="2"/>
  <c r="M563" i="2" s="1"/>
  <c r="A436" i="2"/>
  <c r="B435" i="2"/>
  <c r="M435" i="2" s="1"/>
  <c r="A404" i="2"/>
  <c r="B403" i="2"/>
  <c r="M403" i="2" s="1"/>
  <c r="U1" i="3"/>
  <c r="A1" i="55"/>
  <c r="A596" i="2"/>
  <c r="AA1" i="4"/>
  <c r="AA2" i="4" s="1"/>
  <c r="T10" i="5"/>
  <c r="A532" i="2"/>
  <c r="B531" i="2"/>
  <c r="M531" i="2" s="1"/>
  <c r="A100" i="2"/>
  <c r="B99" i="2"/>
  <c r="M99" i="2" s="1"/>
  <c r="A164" i="2"/>
  <c r="B155" i="2"/>
  <c r="M155" i="2" s="1"/>
  <c r="T2" i="3"/>
  <c r="D467" i="2" a="1"/>
  <c r="D403" i="2" a="1"/>
  <c r="F497" i="2" a="1"/>
  <c r="E33" i="53" a="1"/>
  <c r="E276" i="2" a="1"/>
  <c r="D92" i="2" a="1"/>
  <c r="D252" i="2" a="1"/>
  <c r="E212" i="2" a="1"/>
  <c r="F212" i="2" a="1"/>
  <c r="F348" i="2" a="1"/>
  <c r="D37" i="54" a="1"/>
  <c r="E283" i="2" a="1"/>
  <c r="E316" i="2" a="1"/>
  <c r="F180" i="2" a="1"/>
  <c r="D308" i="2" a="1"/>
  <c r="D371" i="2" a="1"/>
  <c r="F284" i="2" a="1"/>
  <c r="D219" i="2" a="1"/>
  <c r="E59" i="2" a="1"/>
  <c r="F252" i="2" a="1"/>
  <c r="E348" i="2" a="1"/>
  <c r="E315" i="2" a="1"/>
  <c r="E131" i="2" a="1"/>
  <c r="F404" i="2" a="1"/>
  <c r="D372" i="2" a="1"/>
  <c r="J37" i="54" a="1"/>
  <c r="E100" i="2" a="1"/>
  <c r="D187" i="2" a="1"/>
  <c r="F28" i="2" a="1"/>
  <c r="E436" i="2" a="1"/>
  <c r="E243" i="2" a="1"/>
  <c r="D468" i="2" a="1"/>
  <c r="D283" i="2" a="1"/>
  <c r="D220" i="2" a="1"/>
  <c r="E339" i="2" a="1"/>
  <c r="D28" i="2" a="1"/>
  <c r="E252" i="2" a="1"/>
  <c r="B33" i="53" a="1"/>
  <c r="E156" i="2" a="1"/>
  <c r="E404" i="2" a="1"/>
  <c r="D340" i="2" a="1"/>
  <c r="F403" i="2" a="1"/>
  <c r="D164" i="2" a="1"/>
  <c r="E124" i="2" a="1"/>
  <c r="E531" i="2" a="1"/>
  <c r="D59" i="2" a="1"/>
  <c r="F372" i="2" a="1"/>
  <c r="E220" i="2" a="1"/>
  <c r="F67" i="2" a="1"/>
  <c r="F500" i="2" a="1"/>
  <c r="C33" i="53" a="1"/>
  <c r="E148" i="2" a="1"/>
  <c r="D564" i="2" a="1"/>
  <c r="F99" i="2" a="1"/>
  <c r="H37" i="54" a="1"/>
  <c r="D276" i="2" a="1"/>
  <c r="G37" i="54" a="1"/>
  <c r="E340" i="2" a="1"/>
  <c r="E532" i="2" a="1"/>
  <c r="F276" i="2" a="1"/>
  <c r="F436" i="2" a="1"/>
  <c r="G33" i="53" a="1"/>
  <c r="D404" i="2" a="1"/>
  <c r="F220" i="2" a="1"/>
  <c r="H33" i="53" a="1"/>
  <c r="F468" i="2" a="1"/>
  <c r="D284" i="2" a="1"/>
  <c r="C37" i="54" a="1"/>
  <c r="E380" i="2" a="1"/>
  <c r="F187" i="2" a="1"/>
  <c r="E60" i="2" a="1"/>
  <c r="D60" i="2" a="1"/>
  <c r="F380" i="2" a="1"/>
  <c r="D156" i="2" a="1"/>
  <c r="E37" i="54" a="1"/>
  <c r="F498" i="2" a="1"/>
  <c r="F132" i="2" a="1"/>
  <c r="E251" i="2" a="1"/>
  <c r="D132" i="2" a="1"/>
  <c r="E371" i="2" a="1"/>
  <c r="E284" i="2" a="1"/>
  <c r="D33" i="53" a="1"/>
  <c r="E99" i="2" a="1"/>
  <c r="D180" i="2" a="1"/>
  <c r="E188" i="2" a="1"/>
  <c r="E468" i="2" a="1"/>
  <c r="E530" i="2" a="1"/>
  <c r="F499" i="2" a="1"/>
  <c r="D212" i="2" a="1"/>
  <c r="F148" i="2" a="1"/>
  <c r="F92" i="2" a="1"/>
  <c r="F147" i="2" a="1"/>
  <c r="F244" i="2" a="1"/>
  <c r="D596" i="2" a="1"/>
  <c r="D148" i="2" a="1"/>
  <c r="E147" i="2" a="1"/>
  <c r="F340" i="2" a="1"/>
  <c r="F156" i="2" a="1"/>
  <c r="E180" i="2" a="1"/>
  <c r="F60" i="2" a="1"/>
  <c r="E132" i="2" a="1"/>
  <c r="E28" i="2" a="1"/>
  <c r="D500" i="2" a="1"/>
  <c r="F339" i="2" a="1"/>
  <c r="F315" i="2" a="1"/>
  <c r="D436" i="2" a="1"/>
  <c r="D124" i="2" a="1"/>
  <c r="B37" i="54" a="1"/>
  <c r="F124" i="2" a="1"/>
  <c r="F188" i="2" a="1"/>
  <c r="E500" i="2" a="1"/>
  <c r="D348" i="2" a="1"/>
  <c r="I37" i="54" a="1"/>
  <c r="D188" i="2" a="1"/>
  <c r="F37" i="54" a="1"/>
  <c r="D316" i="2" a="1"/>
  <c r="E372" i="2" a="1"/>
  <c r="D467" i="2" l="1"/>
  <c r="O467" i="2" s="1"/>
  <c r="U115" i="2"/>
  <c r="J82" i="2"/>
  <c r="G82" i="2"/>
  <c r="R82" i="2" s="1"/>
  <c r="E243" i="2"/>
  <c r="P243" i="2" s="1"/>
  <c r="D219" i="2"/>
  <c r="O219" i="2" s="1"/>
  <c r="F99" i="2"/>
  <c r="Q99" i="2" s="1"/>
  <c r="E99" i="2"/>
  <c r="P99" i="2" s="1"/>
  <c r="F67" i="2"/>
  <c r="G67" i="2" s="1"/>
  <c r="R67" i="2" s="1"/>
  <c r="E59" i="2"/>
  <c r="P59" i="2" s="1"/>
  <c r="F187" i="2"/>
  <c r="Q187" i="2" s="1"/>
  <c r="D59" i="2"/>
  <c r="O59" i="2" s="1"/>
  <c r="D187" i="2"/>
  <c r="O187" i="2" s="1"/>
  <c r="G314" i="2"/>
  <c r="R314" i="2" s="1"/>
  <c r="G26" i="2"/>
  <c r="R26" i="2" s="1"/>
  <c r="D283" i="2"/>
  <c r="O283" i="2" s="1"/>
  <c r="F315" i="2"/>
  <c r="Q315" i="2" s="1"/>
  <c r="E315" i="2"/>
  <c r="P315" i="2" s="1"/>
  <c r="E283" i="2"/>
  <c r="P283" i="2" s="1"/>
  <c r="Q98" i="2"/>
  <c r="Q274" i="2"/>
  <c r="E251" i="2"/>
  <c r="P251" i="2" s="1"/>
  <c r="Q338" i="2"/>
  <c r="G146" i="2"/>
  <c r="R146" i="2" s="1"/>
  <c r="G306" i="2"/>
  <c r="R306" i="2" s="1"/>
  <c r="G178" i="2"/>
  <c r="R178" i="2" s="1"/>
  <c r="G250" i="2"/>
  <c r="R250" i="2" s="1"/>
  <c r="F339" i="2"/>
  <c r="Q339" i="2" s="1"/>
  <c r="D403" i="2"/>
  <c r="O403" i="2" s="1"/>
  <c r="F403" i="2"/>
  <c r="G403" i="2" s="1"/>
  <c r="R403" i="2" s="1"/>
  <c r="E339" i="2"/>
  <c r="P339" i="2" s="1"/>
  <c r="F147" i="2"/>
  <c r="Q147" i="2" s="1"/>
  <c r="E147" i="2"/>
  <c r="P147" i="2" s="1"/>
  <c r="E131" i="2"/>
  <c r="P131" i="2" s="1"/>
  <c r="D371" i="2"/>
  <c r="O371" i="2" s="1"/>
  <c r="E371" i="2"/>
  <c r="P371" i="2" s="1"/>
  <c r="J37" i="54"/>
  <c r="B5" i="55"/>
  <c r="G5" i="55"/>
  <c r="I5" i="55"/>
  <c r="H5" i="55"/>
  <c r="D316" i="2"/>
  <c r="O316" i="2" s="1"/>
  <c r="E316" i="2"/>
  <c r="P316" i="2" s="1"/>
  <c r="E100" i="2"/>
  <c r="P100" i="2" s="1"/>
  <c r="D284" i="2"/>
  <c r="O284" i="2" s="1"/>
  <c r="E284" i="2"/>
  <c r="P284" i="2" s="1"/>
  <c r="F284" i="2"/>
  <c r="D220" i="2"/>
  <c r="O220" i="2" s="1"/>
  <c r="E220" i="2"/>
  <c r="P220" i="2" s="1"/>
  <c r="F220" i="2"/>
  <c r="D92" i="2"/>
  <c r="O92" i="2" s="1"/>
  <c r="F92" i="2"/>
  <c r="F244" i="2"/>
  <c r="D156" i="2"/>
  <c r="O156" i="2" s="1"/>
  <c r="E156" i="2"/>
  <c r="P156" i="2" s="1"/>
  <c r="F156" i="2"/>
  <c r="D148" i="2"/>
  <c r="O148" i="2" s="1"/>
  <c r="E148" i="2"/>
  <c r="P148" i="2" s="1"/>
  <c r="F148" i="2"/>
  <c r="D132" i="2"/>
  <c r="O132" i="2" s="1"/>
  <c r="E132" i="2"/>
  <c r="P132" i="2" s="1"/>
  <c r="F132" i="2"/>
  <c r="D212" i="2"/>
  <c r="O212" i="2" s="1"/>
  <c r="E212" i="2"/>
  <c r="P212" i="2" s="1"/>
  <c r="F212" i="2"/>
  <c r="D60" i="2"/>
  <c r="O60" i="2" s="1"/>
  <c r="E60" i="2"/>
  <c r="P60" i="2" s="1"/>
  <c r="F60" i="2"/>
  <c r="D188" i="2"/>
  <c r="O188" i="2" s="1"/>
  <c r="E188" i="2"/>
  <c r="P188" i="2" s="1"/>
  <c r="F188" i="2"/>
  <c r="D252" i="2"/>
  <c r="O252" i="2" s="1"/>
  <c r="E252" i="2"/>
  <c r="P252" i="2" s="1"/>
  <c r="F252" i="2"/>
  <c r="D308" i="2"/>
  <c r="O308" i="2" s="1"/>
  <c r="D276" i="2"/>
  <c r="O276" i="2" s="1"/>
  <c r="E276" i="2"/>
  <c r="P276" i="2" s="1"/>
  <c r="F276" i="2"/>
  <c r="D180" i="2"/>
  <c r="O180" i="2" s="1"/>
  <c r="E180" i="2"/>
  <c r="P180" i="2" s="1"/>
  <c r="F180" i="2"/>
  <c r="D164" i="2"/>
  <c r="O164" i="2" s="1"/>
  <c r="D124" i="2"/>
  <c r="O124" i="2" s="1"/>
  <c r="E124" i="2"/>
  <c r="P124" i="2" s="1"/>
  <c r="F124" i="2"/>
  <c r="G186" i="2"/>
  <c r="R186" i="2" s="1"/>
  <c r="G114" i="2"/>
  <c r="R114" i="2" s="1"/>
  <c r="G218" i="2"/>
  <c r="R218" i="2" s="1"/>
  <c r="AB19" i="52"/>
  <c r="AB22" i="52" s="1"/>
  <c r="J115" i="2"/>
  <c r="G435" i="2"/>
  <c r="R435" i="2" s="1"/>
  <c r="D436" i="2"/>
  <c r="O436" i="2" s="1"/>
  <c r="E436" i="2"/>
  <c r="P436" i="2" s="1"/>
  <c r="F436" i="2"/>
  <c r="D596" i="2"/>
  <c r="O596" i="2" s="1"/>
  <c r="D564" i="2"/>
  <c r="O564" i="2" s="1"/>
  <c r="E530" i="2"/>
  <c r="E468" i="2"/>
  <c r="P468" i="2" s="1"/>
  <c r="D468" i="2"/>
  <c r="O468" i="2" s="1"/>
  <c r="F468" i="2"/>
  <c r="Q468" i="2" s="1"/>
  <c r="D500" i="2"/>
  <c r="O500" i="2" s="1"/>
  <c r="E500" i="2"/>
  <c r="P500" i="2" s="1"/>
  <c r="D340" i="2"/>
  <c r="O340" i="2" s="1"/>
  <c r="E340" i="2"/>
  <c r="P340" i="2" s="1"/>
  <c r="F340" i="2"/>
  <c r="E372" i="2"/>
  <c r="P372" i="2" s="1"/>
  <c r="D372" i="2"/>
  <c r="O372" i="2" s="1"/>
  <c r="F372" i="2"/>
  <c r="E380" i="2"/>
  <c r="P380" i="2" s="1"/>
  <c r="F380" i="2"/>
  <c r="D404" i="2"/>
  <c r="O404" i="2" s="1"/>
  <c r="E404" i="2"/>
  <c r="P404" i="2" s="1"/>
  <c r="F404" i="2"/>
  <c r="E532" i="2"/>
  <c r="P532" i="2" s="1"/>
  <c r="E531" i="2"/>
  <c r="P531" i="2" s="1"/>
  <c r="E348" i="2"/>
  <c r="P348" i="2" s="1"/>
  <c r="D348" i="2"/>
  <c r="O348" i="2" s="1"/>
  <c r="F348" i="2"/>
  <c r="I316" i="2"/>
  <c r="T316" i="2" s="1"/>
  <c r="L316" i="2"/>
  <c r="H316" i="2"/>
  <c r="S316" i="2" s="1"/>
  <c r="H188" i="2"/>
  <c r="S188" i="2" s="1"/>
  <c r="L188" i="2"/>
  <c r="I188" i="2"/>
  <c r="T188" i="2" s="1"/>
  <c r="B60" i="2"/>
  <c r="M60" i="2" s="1"/>
  <c r="L60" i="2"/>
  <c r="I60" i="2"/>
  <c r="T60" i="2" s="1"/>
  <c r="H60" i="2"/>
  <c r="S60" i="2" s="1"/>
  <c r="A61" i="2"/>
  <c r="Q123" i="2"/>
  <c r="G123" i="2"/>
  <c r="R123" i="2" s="1"/>
  <c r="Q91" i="2"/>
  <c r="G91" i="2"/>
  <c r="R91" i="2" s="1"/>
  <c r="Q307" i="2"/>
  <c r="G307" i="2"/>
  <c r="R307" i="2" s="1"/>
  <c r="L436" i="2"/>
  <c r="I436" i="2"/>
  <c r="T436" i="2" s="1"/>
  <c r="H436" i="2"/>
  <c r="S436" i="2" s="1"/>
  <c r="L132" i="2"/>
  <c r="I132" i="2"/>
  <c r="T132" i="2" s="1"/>
  <c r="H132" i="2"/>
  <c r="S132" i="2" s="1"/>
  <c r="L596" i="2"/>
  <c r="I596" i="2"/>
  <c r="T596" i="2" s="1"/>
  <c r="H596" i="2"/>
  <c r="S596" i="2" s="1"/>
  <c r="L564" i="2"/>
  <c r="I564" i="2"/>
  <c r="T564" i="2" s="1"/>
  <c r="H564" i="2"/>
  <c r="S564" i="2" s="1"/>
  <c r="L252" i="2"/>
  <c r="I252" i="2"/>
  <c r="T252" i="2" s="1"/>
  <c r="H252" i="2"/>
  <c r="S252" i="2" s="1"/>
  <c r="I308" i="2"/>
  <c r="T308" i="2" s="1"/>
  <c r="L308" i="2"/>
  <c r="H308" i="2"/>
  <c r="S308" i="2" s="1"/>
  <c r="A309" i="2"/>
  <c r="I124" i="2"/>
  <c r="T124" i="2" s="1"/>
  <c r="H124" i="2"/>
  <c r="S124" i="2" s="1"/>
  <c r="L124" i="2"/>
  <c r="B124" i="2"/>
  <c r="M124" i="2" s="1"/>
  <c r="A125" i="2"/>
  <c r="Q179" i="2"/>
  <c r="G179" i="2"/>
  <c r="R179" i="2" s="1"/>
  <c r="Q115" i="2"/>
  <c r="V115" i="2" s="1"/>
  <c r="G115" i="2"/>
  <c r="R115" i="2" s="1"/>
  <c r="L164" i="2"/>
  <c r="I164" i="2"/>
  <c r="T164" i="2" s="1"/>
  <c r="H164" i="2"/>
  <c r="S164" i="2" s="1"/>
  <c r="L468" i="2"/>
  <c r="I468" i="2"/>
  <c r="T468" i="2" s="1"/>
  <c r="H468" i="2"/>
  <c r="S468" i="2" s="1"/>
  <c r="L500" i="2"/>
  <c r="I500" i="2"/>
  <c r="T500" i="2" s="1"/>
  <c r="H500" i="2"/>
  <c r="S500" i="2" s="1"/>
  <c r="L340" i="2"/>
  <c r="I340" i="2"/>
  <c r="T340" i="2" s="1"/>
  <c r="H340" i="2"/>
  <c r="S340" i="2" s="1"/>
  <c r="L372" i="2"/>
  <c r="I372" i="2"/>
  <c r="T372" i="2" s="1"/>
  <c r="H372" i="2"/>
  <c r="S372" i="2" s="1"/>
  <c r="P497" i="2"/>
  <c r="Q155" i="2"/>
  <c r="G155" i="2"/>
  <c r="R155" i="2" s="1"/>
  <c r="Q219" i="2"/>
  <c r="G219" i="2"/>
  <c r="R219" i="2" s="1"/>
  <c r="Q131" i="2"/>
  <c r="B148" i="2"/>
  <c r="M148" i="2" s="1"/>
  <c r="L148" i="2"/>
  <c r="I148" i="2"/>
  <c r="T148" i="2" s="1"/>
  <c r="H148" i="2"/>
  <c r="S148" i="2" s="1"/>
  <c r="Q275" i="2"/>
  <c r="G275" i="2"/>
  <c r="R275" i="2" s="1"/>
  <c r="Q371" i="2"/>
  <c r="Q347" i="2"/>
  <c r="G347" i="2"/>
  <c r="R347" i="2" s="1"/>
  <c r="I100" i="2"/>
  <c r="T100" i="2" s="1"/>
  <c r="H100" i="2"/>
  <c r="S100" i="2" s="1"/>
  <c r="L100" i="2"/>
  <c r="L380" i="2"/>
  <c r="I380" i="2"/>
  <c r="T380" i="2" s="1"/>
  <c r="H380" i="2"/>
  <c r="S380" i="2" s="1"/>
  <c r="L220" i="2"/>
  <c r="I220" i="2"/>
  <c r="T220" i="2" s="1"/>
  <c r="H220" i="2"/>
  <c r="S220" i="2" s="1"/>
  <c r="I92" i="2"/>
  <c r="T92" i="2" s="1"/>
  <c r="H92" i="2"/>
  <c r="S92" i="2" s="1"/>
  <c r="L92" i="2"/>
  <c r="A93" i="2"/>
  <c r="Q59" i="2"/>
  <c r="Q211" i="2"/>
  <c r="G211" i="2"/>
  <c r="R211" i="2" s="1"/>
  <c r="Q251" i="2"/>
  <c r="L404" i="2"/>
  <c r="I404" i="2"/>
  <c r="T404" i="2" s="1"/>
  <c r="H404" i="2"/>
  <c r="S404" i="2" s="1"/>
  <c r="H532" i="2"/>
  <c r="S532" i="2" s="1"/>
  <c r="L532" i="2"/>
  <c r="I532" i="2"/>
  <c r="T532" i="2" s="1"/>
  <c r="L156" i="2"/>
  <c r="I156" i="2"/>
  <c r="T156" i="2" s="1"/>
  <c r="H156" i="2"/>
  <c r="S156" i="2" s="1"/>
  <c r="AB5" i="53"/>
  <c r="L244" i="2"/>
  <c r="I244" i="2"/>
  <c r="T244" i="2" s="1"/>
  <c r="H244" i="2"/>
  <c r="S244" i="2" s="1"/>
  <c r="B244" i="2"/>
  <c r="M244" i="2" s="1"/>
  <c r="A245" i="2"/>
  <c r="H284" i="2"/>
  <c r="S284" i="2" s="1"/>
  <c r="I284" i="2"/>
  <c r="T284" i="2" s="1"/>
  <c r="L284" i="2"/>
  <c r="L348" i="2"/>
  <c r="I348" i="2"/>
  <c r="T348" i="2" s="1"/>
  <c r="H348" i="2"/>
  <c r="S348" i="2" s="1"/>
  <c r="B276" i="2"/>
  <c r="M276" i="2" s="1"/>
  <c r="H276" i="2"/>
  <c r="S276" i="2" s="1"/>
  <c r="A277" i="2"/>
  <c r="L276" i="2"/>
  <c r="I276" i="2"/>
  <c r="T276" i="2" s="1"/>
  <c r="B180" i="2"/>
  <c r="M180" i="2" s="1"/>
  <c r="L180" i="2"/>
  <c r="I180" i="2"/>
  <c r="T180" i="2" s="1"/>
  <c r="H180" i="2"/>
  <c r="S180" i="2" s="1"/>
  <c r="A181" i="2"/>
  <c r="L212" i="2"/>
  <c r="I212" i="2"/>
  <c r="T212" i="2" s="1"/>
  <c r="H212" i="2"/>
  <c r="S212" i="2" s="1"/>
  <c r="B212" i="2"/>
  <c r="M212" i="2" s="1"/>
  <c r="A213" i="2"/>
  <c r="Q283" i="2"/>
  <c r="Q243" i="2"/>
  <c r="AC13" i="53"/>
  <c r="AD13" i="53" s="1"/>
  <c r="AC12" i="53"/>
  <c r="AD12" i="53" s="1"/>
  <c r="AC11" i="53"/>
  <c r="AD11" i="53" s="1"/>
  <c r="AC8" i="53"/>
  <c r="F499" i="2"/>
  <c r="F497" i="2"/>
  <c r="F498" i="2"/>
  <c r="F500" i="2"/>
  <c r="AC6" i="52"/>
  <c r="AC9" i="52"/>
  <c r="AC4" i="52"/>
  <c r="AC10" i="52"/>
  <c r="AC5" i="52"/>
  <c r="AC7" i="52"/>
  <c r="AC8" i="52"/>
  <c r="AD8" i="52" s="1"/>
  <c r="AD10" i="51"/>
  <c r="Q464" i="2"/>
  <c r="G464" i="2"/>
  <c r="R464" i="2" s="1"/>
  <c r="Q466" i="2"/>
  <c r="G466" i="2"/>
  <c r="R466" i="2" s="1"/>
  <c r="Q465" i="2"/>
  <c r="G465" i="2"/>
  <c r="R465" i="2" s="1"/>
  <c r="Q467" i="2"/>
  <c r="G467" i="2"/>
  <c r="R467" i="2" s="1"/>
  <c r="E28" i="2"/>
  <c r="P28" i="2" s="1"/>
  <c r="D28" i="2"/>
  <c r="O28" i="2" s="1"/>
  <c r="F28" i="2"/>
  <c r="L28" i="2"/>
  <c r="I28" i="2"/>
  <c r="T28" i="2" s="1"/>
  <c r="A29" i="2"/>
  <c r="H28" i="2"/>
  <c r="S28" i="2" s="1"/>
  <c r="B28" i="2"/>
  <c r="M28" i="2" s="1"/>
  <c r="G27" i="2"/>
  <c r="R27" i="2" s="1"/>
  <c r="Q27" i="2"/>
  <c r="AD17" i="53"/>
  <c r="AD16" i="53"/>
  <c r="AD18" i="53"/>
  <c r="AB4" i="53"/>
  <c r="W19" i="53"/>
  <c r="W25" i="53" s="1"/>
  <c r="AD14" i="53"/>
  <c r="AD15" i="53"/>
  <c r="AC19" i="51"/>
  <c r="A35" i="51" s="1"/>
  <c r="AC15" i="54"/>
  <c r="AC14" i="54"/>
  <c r="AC18" i="54"/>
  <c r="AC17" i="54"/>
  <c r="AC16" i="54"/>
  <c r="AD19" i="50"/>
  <c r="X19" i="52"/>
  <c r="Y19" i="52" s="1"/>
  <c r="O36" i="55"/>
  <c r="O33" i="55" s="1" a="1"/>
  <c r="O33" i="55" s="1"/>
  <c r="X17" i="55" s="1"/>
  <c r="P36" i="55"/>
  <c r="P33" i="55" s="1" a="1"/>
  <c r="P33" i="55" s="1"/>
  <c r="X18" i="55" s="1"/>
  <c r="L36" i="55"/>
  <c r="L33" i="55" s="1" a="1"/>
  <c r="L33" i="55" s="1"/>
  <c r="X14" i="55" s="1"/>
  <c r="M36" i="55"/>
  <c r="M33" i="55" s="1" a="1"/>
  <c r="M33" i="55" s="1"/>
  <c r="X15" i="55" s="1"/>
  <c r="N36" i="55"/>
  <c r="N33" i="55" s="1" a="1"/>
  <c r="N33" i="55" s="1"/>
  <c r="X16" i="55" s="1"/>
  <c r="W18" i="54"/>
  <c r="AB18" i="54" s="1"/>
  <c r="W16" i="54"/>
  <c r="AB16" i="54" s="1"/>
  <c r="W14" i="54"/>
  <c r="AB14" i="54" s="1"/>
  <c r="W17" i="54"/>
  <c r="AB17" i="54" s="1"/>
  <c r="W15" i="54"/>
  <c r="AB15" i="54" s="1"/>
  <c r="W12" i="54"/>
  <c r="AB12" i="54" s="1"/>
  <c r="W11" i="54"/>
  <c r="AB11" i="54" s="1"/>
  <c r="W13" i="54"/>
  <c r="AB13" i="54" s="1"/>
  <c r="W4" i="54"/>
  <c r="W6" i="54"/>
  <c r="AB6" i="54" s="1"/>
  <c r="W8" i="54"/>
  <c r="AB8" i="54" s="1"/>
  <c r="W9" i="54"/>
  <c r="AB9" i="54" s="1"/>
  <c r="W5" i="54"/>
  <c r="W7" i="54"/>
  <c r="AB7" i="54" s="1"/>
  <c r="W10" i="54"/>
  <c r="AB10" i="54" s="1"/>
  <c r="D5" i="55"/>
  <c r="C5" i="55"/>
  <c r="E5" i="55"/>
  <c r="F5" i="55"/>
  <c r="K33" i="54"/>
  <c r="X13" i="54" s="1"/>
  <c r="J33" i="54"/>
  <c r="X12" i="54" s="1"/>
  <c r="Y13" i="53"/>
  <c r="Y12" i="53"/>
  <c r="Y11" i="53"/>
  <c r="H37" i="54"/>
  <c r="I37" i="54"/>
  <c r="G33" i="53"/>
  <c r="X9" i="53" s="1"/>
  <c r="I33" i="54"/>
  <c r="X11" i="54" s="1"/>
  <c r="H33" i="53"/>
  <c r="X10" i="53" s="1"/>
  <c r="A405" i="2"/>
  <c r="B372" i="2"/>
  <c r="M372" i="2" s="1"/>
  <c r="A373" i="2"/>
  <c r="B308" i="2"/>
  <c r="M308" i="2" s="1"/>
  <c r="B340" i="2"/>
  <c r="M340" i="2" s="1"/>
  <c r="A341" i="2"/>
  <c r="B156" i="2"/>
  <c r="M156" i="2" s="1"/>
  <c r="A157" i="2"/>
  <c r="A189" i="2"/>
  <c r="K36" i="55"/>
  <c r="K33" i="55" s="1" a="1"/>
  <c r="I36" i="55"/>
  <c r="I33" i="55" s="1" a="1"/>
  <c r="J36" i="55"/>
  <c r="J33" i="55" s="1" a="1"/>
  <c r="B92" i="2"/>
  <c r="M92" i="2" s="1"/>
  <c r="Y9" i="52"/>
  <c r="Y10" i="52"/>
  <c r="AD8" i="51"/>
  <c r="G37" i="54"/>
  <c r="Y8" i="52"/>
  <c r="Y25" i="50"/>
  <c r="AD4" i="51"/>
  <c r="Y4" i="52"/>
  <c r="Y7" i="52"/>
  <c r="AD7" i="51"/>
  <c r="Y5" i="52"/>
  <c r="C37" i="54"/>
  <c r="B37" i="54"/>
  <c r="D37" i="54"/>
  <c r="F37" i="54"/>
  <c r="E37" i="54"/>
  <c r="G36" i="55"/>
  <c r="H36" i="55"/>
  <c r="B36" i="55"/>
  <c r="C36" i="55"/>
  <c r="D36" i="55"/>
  <c r="E36" i="55"/>
  <c r="F36" i="55"/>
  <c r="G34" i="2"/>
  <c r="R34" i="2" s="1"/>
  <c r="AC22" i="50"/>
  <c r="X25" i="51"/>
  <c r="B33" i="53"/>
  <c r="X4" i="53" s="1"/>
  <c r="C33" i="53"/>
  <c r="X5" i="53" s="1"/>
  <c r="D33" i="53"/>
  <c r="X6" i="53" s="1"/>
  <c r="E33" i="53"/>
  <c r="X7" i="53" s="1"/>
  <c r="AD6" i="51"/>
  <c r="Y6" i="52"/>
  <c r="B100" i="2"/>
  <c r="M100" i="2" s="1"/>
  <c r="A1" i="56"/>
  <c r="V1" i="3"/>
  <c r="A629" i="2"/>
  <c r="U10" i="5"/>
  <c r="AB1" i="4"/>
  <c r="AB2" i="4" s="1"/>
  <c r="A413" i="2"/>
  <c r="B404" i="2"/>
  <c r="M404" i="2" s="1"/>
  <c r="A469" i="2"/>
  <c r="B468" i="2"/>
  <c r="M468" i="2" s="1"/>
  <c r="A253" i="2"/>
  <c r="B252" i="2"/>
  <c r="M252" i="2" s="1"/>
  <c r="A533" i="2"/>
  <c r="B532" i="2"/>
  <c r="M532" i="2" s="1"/>
  <c r="A437" i="2"/>
  <c r="B436" i="2"/>
  <c r="M436" i="2" s="1"/>
  <c r="A501" i="2"/>
  <c r="B500" i="2"/>
  <c r="M500" i="2" s="1"/>
  <c r="A285" i="2"/>
  <c r="B284" i="2"/>
  <c r="M284" i="2" s="1"/>
  <c r="A133" i="2"/>
  <c r="B132" i="2"/>
  <c r="M132" i="2" s="1"/>
  <c r="A165" i="2"/>
  <c r="B164" i="2"/>
  <c r="M164" i="2" s="1"/>
  <c r="A597" i="2"/>
  <c r="B596" i="2"/>
  <c r="M596" i="2" s="1"/>
  <c r="V1" i="55"/>
  <c r="A565" i="2"/>
  <c r="B564" i="2"/>
  <c r="M564" i="2" s="1"/>
  <c r="Y22" i="54"/>
  <c r="A317" i="2"/>
  <c r="B316" i="2"/>
  <c r="M316" i="2" s="1"/>
  <c r="A221" i="2"/>
  <c r="B220" i="2"/>
  <c r="M220" i="2" s="1"/>
  <c r="Y8" i="53"/>
  <c r="A349" i="2"/>
  <c r="B348" i="2"/>
  <c r="M348" i="2" s="1"/>
  <c r="U2" i="3"/>
  <c r="A381" i="2"/>
  <c r="B380" i="2"/>
  <c r="M380" i="2" s="1"/>
  <c r="A197" i="2"/>
  <c r="B188" i="2"/>
  <c r="M188" i="2" s="1"/>
  <c r="H33" i="54" a="1"/>
  <c r="E317" i="2" a="1"/>
  <c r="F533" i="2" a="1"/>
  <c r="E197" i="2" a="1"/>
  <c r="C37" i="55" a="1"/>
  <c r="E413" i="2" a="1"/>
  <c r="F531" i="2" a="1"/>
  <c r="D157" i="2" a="1"/>
  <c r="D165" i="2" a="1"/>
  <c r="F181" i="2" a="1"/>
  <c r="F165" i="2" a="1"/>
  <c r="F373" i="2" a="1"/>
  <c r="D533" i="2" a="1"/>
  <c r="E565" i="2" a="1"/>
  <c r="F317" i="2" a="1"/>
  <c r="D413" i="2" a="1"/>
  <c r="E37" i="55" a="1"/>
  <c r="F100" i="2" a="1"/>
  <c r="F413" i="2" a="1"/>
  <c r="D285" i="2" a="1"/>
  <c r="F469" i="2" a="1"/>
  <c r="D437" i="2" a="1"/>
  <c r="E157" i="2" a="1"/>
  <c r="F125" i="2" a="1"/>
  <c r="F61" i="2" a="1"/>
  <c r="F245" i="2" a="1"/>
  <c r="D532" i="2" a="1"/>
  <c r="E245" i="2" a="1"/>
  <c r="D597" i="2" a="1"/>
  <c r="G33" i="54" a="1"/>
  <c r="F530" i="2" a="1"/>
  <c r="E469" i="2" a="1"/>
  <c r="E308" i="2" a="1"/>
  <c r="D93" i="2" a="1"/>
  <c r="E33" i="54" a="1"/>
  <c r="D565" i="2" a="1"/>
  <c r="D381" i="2" a="1"/>
  <c r="D349" i="2" a="1"/>
  <c r="E501" i="2" a="1"/>
  <c r="F316" i="2" a="1"/>
  <c r="E29" i="2" a="1"/>
  <c r="D380" i="2" a="1"/>
  <c r="E165" i="2" a="1"/>
  <c r="H37" i="55" a="1"/>
  <c r="F349" i="2" a="1"/>
  <c r="F164" i="2" a="1"/>
  <c r="F309" i="2" a="1"/>
  <c r="B33" i="54" a="1"/>
  <c r="F221" i="2" a="1"/>
  <c r="B37" i="55" a="1"/>
  <c r="E164" i="2" a="1"/>
  <c r="I37" i="55" a="1"/>
  <c r="D61" i="2" a="1"/>
  <c r="F157" i="2" a="1"/>
  <c r="F308" i="2" a="1"/>
  <c r="E125" i="2" a="1"/>
  <c r="D317" i="2" a="1"/>
  <c r="E93" i="2" a="1"/>
  <c r="D469" i="2" a="1"/>
  <c r="E381" i="2" a="1"/>
  <c r="E564" i="2" a="1"/>
  <c r="F253" i="2" a="1"/>
  <c r="F37" i="55" a="1"/>
  <c r="E92" i="2" a="1"/>
  <c r="F381" i="2" a="1"/>
  <c r="D29" i="2" a="1"/>
  <c r="E285" i="2" a="1"/>
  <c r="E221" i="2" a="1"/>
  <c r="G37" i="55" a="1"/>
  <c r="D373" i="2" a="1"/>
  <c r="E189" i="2" a="1"/>
  <c r="D221" i="2" a="1"/>
  <c r="D405" i="2" a="1"/>
  <c r="E253" i="2" a="1"/>
  <c r="F33" i="54" a="1"/>
  <c r="F29" i="2" a="1"/>
  <c r="E277" i="2" a="1"/>
  <c r="F285" i="2" a="1"/>
  <c r="E244" i="2" a="1"/>
  <c r="E373" i="2" a="1"/>
  <c r="D125" i="2" a="1"/>
  <c r="F437" i="2" a="1"/>
  <c r="F405" i="2" a="1"/>
  <c r="D37" i="55" a="1"/>
  <c r="D341" i="2" a="1"/>
  <c r="E309" i="2" a="1"/>
  <c r="E437" i="2" a="1"/>
  <c r="E405" i="2" a="1"/>
  <c r="D629" i="2" a="1"/>
  <c r="E349" i="2" a="1"/>
  <c r="F189" i="2" a="1"/>
  <c r="E61" i="2" a="1"/>
  <c r="F213" i="2" a="1"/>
  <c r="F93" i="2" a="1"/>
  <c r="D133" i="2" a="1"/>
  <c r="D197" i="2" a="1"/>
  <c r="F501" i="2" a="1"/>
  <c r="D33" i="54" a="1"/>
  <c r="C33" i="54" a="1"/>
  <c r="D100" i="2" a="1"/>
  <c r="F532" i="2" a="1"/>
  <c r="D253" i="2" a="1"/>
  <c r="D309" i="2" a="1"/>
  <c r="E563" i="2" a="1"/>
  <c r="D244" i="2" a="1"/>
  <c r="D245" i="2" a="1"/>
  <c r="D189" i="2" a="1"/>
  <c r="G243" i="2" l="1"/>
  <c r="R243" i="2" s="1"/>
  <c r="G99" i="2"/>
  <c r="R99" i="2" s="1"/>
  <c r="F100" i="2"/>
  <c r="Q100" i="2" s="1"/>
  <c r="D244" i="2"/>
  <c r="O244" i="2" s="1"/>
  <c r="G187" i="2"/>
  <c r="R187" i="2" s="1"/>
  <c r="Q67" i="2"/>
  <c r="G59" i="2"/>
  <c r="R59" i="2" s="1"/>
  <c r="E308" i="2"/>
  <c r="P308" i="2" s="1"/>
  <c r="F308" i="2"/>
  <c r="D532" i="2"/>
  <c r="O532" i="2" s="1"/>
  <c r="G315" i="2"/>
  <c r="R315" i="2" s="1"/>
  <c r="G283" i="2"/>
  <c r="R283" i="2" s="1"/>
  <c r="G251" i="2"/>
  <c r="R251" i="2" s="1"/>
  <c r="E244" i="2"/>
  <c r="P244" i="2" s="1"/>
  <c r="E164" i="2"/>
  <c r="P164" i="2" s="1"/>
  <c r="K148" i="2"/>
  <c r="Q403" i="2"/>
  <c r="U148" i="2"/>
  <c r="G339" i="2"/>
  <c r="R339" i="2" s="1"/>
  <c r="G147" i="2"/>
  <c r="R147" i="2" s="1"/>
  <c r="G131" i="2"/>
  <c r="R131" i="2" s="1"/>
  <c r="E92" i="2"/>
  <c r="P92" i="2" s="1"/>
  <c r="D100" i="2"/>
  <c r="O100" i="2" s="1"/>
  <c r="G371" i="2"/>
  <c r="R371" i="2" s="1"/>
  <c r="F316" i="2"/>
  <c r="G316" i="2" s="1"/>
  <c r="R316" i="2" s="1"/>
  <c r="F164" i="2"/>
  <c r="H37" i="55"/>
  <c r="I37" i="55"/>
  <c r="G37" i="55"/>
  <c r="B5" i="56"/>
  <c r="H5" i="56"/>
  <c r="G5" i="56"/>
  <c r="I5" i="56"/>
  <c r="J5" i="56"/>
  <c r="D380" i="2"/>
  <c r="O380" i="2" s="1"/>
  <c r="AB19" i="53"/>
  <c r="AB22" i="53" s="1"/>
  <c r="D317" i="2"/>
  <c r="O317" i="2" s="1"/>
  <c r="E317" i="2"/>
  <c r="P317" i="2" s="1"/>
  <c r="F317" i="2"/>
  <c r="D245" i="2"/>
  <c r="O245" i="2" s="1"/>
  <c r="E245" i="2"/>
  <c r="P245" i="2" s="1"/>
  <c r="F245" i="2"/>
  <c r="D133" i="2"/>
  <c r="O133" i="2" s="1"/>
  <c r="D309" i="2"/>
  <c r="O309" i="2" s="1"/>
  <c r="E309" i="2"/>
  <c r="P309" i="2" s="1"/>
  <c r="F309" i="2"/>
  <c r="D285" i="2"/>
  <c r="E285" i="2"/>
  <c r="F285" i="2"/>
  <c r="D253" i="2"/>
  <c r="E253" i="2"/>
  <c r="P253" i="2" s="1"/>
  <c r="F253" i="2"/>
  <c r="D157" i="2"/>
  <c r="E157" i="2"/>
  <c r="F157" i="2"/>
  <c r="E277" i="2"/>
  <c r="P277" i="2" s="1"/>
  <c r="D125" i="2"/>
  <c r="O125" i="2" s="1"/>
  <c r="E125" i="2"/>
  <c r="P125" i="2" s="1"/>
  <c r="F125" i="2"/>
  <c r="F181" i="2"/>
  <c r="K181" i="2" s="1"/>
  <c r="D197" i="2"/>
  <c r="O197" i="2" s="1"/>
  <c r="E197" i="2"/>
  <c r="P197" i="2" s="1"/>
  <c r="D221" i="2"/>
  <c r="E221" i="2"/>
  <c r="F221" i="2"/>
  <c r="D93" i="2"/>
  <c r="O93" i="2" s="1"/>
  <c r="E93" i="2"/>
  <c r="P93" i="2" s="1"/>
  <c r="F93" i="2"/>
  <c r="F213" i="2"/>
  <c r="D165" i="2"/>
  <c r="O165" i="2" s="1"/>
  <c r="E165" i="2"/>
  <c r="P165" i="2" s="1"/>
  <c r="F165" i="2"/>
  <c r="D189" i="2"/>
  <c r="O189" i="2" s="1"/>
  <c r="E189" i="2"/>
  <c r="P189" i="2" s="1"/>
  <c r="F189" i="2"/>
  <c r="D61" i="2"/>
  <c r="O61" i="2" s="1"/>
  <c r="E61" i="2"/>
  <c r="P61" i="2" s="1"/>
  <c r="F61" i="2"/>
  <c r="J148" i="2"/>
  <c r="G468" i="2"/>
  <c r="R468" i="2" s="1"/>
  <c r="D597" i="2"/>
  <c r="O597" i="2" s="1"/>
  <c r="E501" i="2"/>
  <c r="P501" i="2" s="1"/>
  <c r="F501" i="2"/>
  <c r="Q501" i="2" s="1"/>
  <c r="E469" i="2"/>
  <c r="P469" i="2" s="1"/>
  <c r="D469" i="2"/>
  <c r="O469" i="2" s="1"/>
  <c r="F469" i="2"/>
  <c r="D341" i="2"/>
  <c r="O341" i="2" s="1"/>
  <c r="E564" i="2"/>
  <c r="P564" i="2" s="1"/>
  <c r="D381" i="2"/>
  <c r="O381" i="2" s="1"/>
  <c r="E381" i="2"/>
  <c r="P381" i="2" s="1"/>
  <c r="F381" i="2"/>
  <c r="D533" i="2"/>
  <c r="O533" i="2" s="1"/>
  <c r="D373" i="2"/>
  <c r="O373" i="2" s="1"/>
  <c r="E373" i="2"/>
  <c r="P373" i="2" s="1"/>
  <c r="F373" i="2"/>
  <c r="D629" i="2"/>
  <c r="O629" i="2" s="1"/>
  <c r="E563" i="2"/>
  <c r="E405" i="2"/>
  <c r="P405" i="2" s="1"/>
  <c r="D405" i="2"/>
  <c r="O405" i="2" s="1"/>
  <c r="F405" i="2"/>
  <c r="D437" i="2"/>
  <c r="O437" i="2" s="1"/>
  <c r="E437" i="2"/>
  <c r="P437" i="2" s="1"/>
  <c r="F437" i="2"/>
  <c r="D413" i="2"/>
  <c r="O413" i="2" s="1"/>
  <c r="E413" i="2"/>
  <c r="P413" i="2" s="1"/>
  <c r="F413" i="2"/>
  <c r="E349" i="2"/>
  <c r="P349" i="2" s="1"/>
  <c r="D349" i="2"/>
  <c r="O349" i="2" s="1"/>
  <c r="F349" i="2"/>
  <c r="E565" i="2"/>
  <c r="P565" i="2" s="1"/>
  <c r="D565" i="2"/>
  <c r="O565" i="2" s="1"/>
  <c r="L197" i="2"/>
  <c r="I197" i="2"/>
  <c r="T197" i="2" s="1"/>
  <c r="H197" i="2"/>
  <c r="S197" i="2" s="1"/>
  <c r="L221" i="2"/>
  <c r="I221" i="2"/>
  <c r="T221" i="2" s="1"/>
  <c r="H221" i="2"/>
  <c r="S221" i="2" s="1"/>
  <c r="I597" i="2"/>
  <c r="T597" i="2" s="1"/>
  <c r="H597" i="2"/>
  <c r="S597" i="2" s="1"/>
  <c r="L597" i="2"/>
  <c r="H501" i="2"/>
  <c r="S501" i="2" s="1"/>
  <c r="L501" i="2"/>
  <c r="I501" i="2"/>
  <c r="T501" i="2" s="1"/>
  <c r="L469" i="2"/>
  <c r="I469" i="2"/>
  <c r="T469" i="2" s="1"/>
  <c r="H469" i="2"/>
  <c r="S469" i="2" s="1"/>
  <c r="L341" i="2"/>
  <c r="I341" i="2"/>
  <c r="T341" i="2" s="1"/>
  <c r="H341" i="2"/>
  <c r="S341" i="2" s="1"/>
  <c r="A342" i="2"/>
  <c r="Q180" i="2"/>
  <c r="G180" i="2"/>
  <c r="R180" i="2" s="1"/>
  <c r="G156" i="2"/>
  <c r="R156" i="2" s="1"/>
  <c r="Q156" i="2"/>
  <c r="Q92" i="2"/>
  <c r="P530" i="2"/>
  <c r="AB5" i="54"/>
  <c r="B277" i="2"/>
  <c r="M277" i="2" s="1"/>
  <c r="L277" i="2"/>
  <c r="I277" i="2"/>
  <c r="T277" i="2" s="1"/>
  <c r="H277" i="2"/>
  <c r="S277" i="2" s="1"/>
  <c r="A278" i="2"/>
  <c r="Q284" i="2"/>
  <c r="G284" i="2"/>
  <c r="R284" i="2" s="1"/>
  <c r="Q132" i="2"/>
  <c r="G132" i="2"/>
  <c r="R132" i="2" s="1"/>
  <c r="L381" i="2"/>
  <c r="H381" i="2"/>
  <c r="S381" i="2" s="1"/>
  <c r="I381" i="2"/>
  <c r="T381" i="2" s="1"/>
  <c r="B181" i="2"/>
  <c r="M181" i="2" s="1"/>
  <c r="I181" i="2"/>
  <c r="T181" i="2" s="1"/>
  <c r="H181" i="2"/>
  <c r="S181" i="2" s="1"/>
  <c r="L181" i="2"/>
  <c r="Q340" i="2"/>
  <c r="G340" i="2"/>
  <c r="R340" i="2" s="1"/>
  <c r="G188" i="2"/>
  <c r="R188" i="2" s="1"/>
  <c r="Q188" i="2"/>
  <c r="B93" i="2"/>
  <c r="M93" i="2" s="1"/>
  <c r="L93" i="2"/>
  <c r="I93" i="2"/>
  <c r="T93" i="2" s="1"/>
  <c r="H93" i="2"/>
  <c r="S93" i="2" s="1"/>
  <c r="A94" i="2"/>
  <c r="B309" i="2"/>
  <c r="M309" i="2" s="1"/>
  <c r="I309" i="2"/>
  <c r="T309" i="2" s="1"/>
  <c r="L309" i="2"/>
  <c r="H309" i="2"/>
  <c r="S309" i="2" s="1"/>
  <c r="A310" i="2"/>
  <c r="Q276" i="2"/>
  <c r="G276" i="2"/>
  <c r="R276" i="2" s="1"/>
  <c r="G220" i="2"/>
  <c r="R220" i="2" s="1"/>
  <c r="Q220" i="2"/>
  <c r="L133" i="2"/>
  <c r="I133" i="2"/>
  <c r="T133" i="2" s="1"/>
  <c r="H133" i="2"/>
  <c r="S133" i="2" s="1"/>
  <c r="L533" i="2"/>
  <c r="I533" i="2"/>
  <c r="T533" i="2" s="1"/>
  <c r="H533" i="2"/>
  <c r="S533" i="2" s="1"/>
  <c r="L373" i="2"/>
  <c r="I373" i="2"/>
  <c r="T373" i="2" s="1"/>
  <c r="H373" i="2"/>
  <c r="S373" i="2" s="1"/>
  <c r="Q244" i="2"/>
  <c r="Q148" i="2"/>
  <c r="V148" i="2" s="1"/>
  <c r="G148" i="2"/>
  <c r="R148" i="2" s="1"/>
  <c r="Q252" i="2"/>
  <c r="G252" i="2"/>
  <c r="R252" i="2" s="1"/>
  <c r="Q436" i="2"/>
  <c r="G436" i="2"/>
  <c r="R436" i="2" s="1"/>
  <c r="I629" i="2"/>
  <c r="T629" i="2" s="1"/>
  <c r="H629" i="2"/>
  <c r="S629" i="2" s="1"/>
  <c r="L629" i="2"/>
  <c r="L189" i="2"/>
  <c r="I189" i="2"/>
  <c r="T189" i="2" s="1"/>
  <c r="H189" i="2"/>
  <c r="S189" i="2" s="1"/>
  <c r="L213" i="2"/>
  <c r="I213" i="2"/>
  <c r="T213" i="2" s="1"/>
  <c r="H213" i="2"/>
  <c r="S213" i="2" s="1"/>
  <c r="A214" i="2"/>
  <c r="B213" i="2"/>
  <c r="M213" i="2" s="1"/>
  <c r="G212" i="2"/>
  <c r="R212" i="2" s="1"/>
  <c r="Q212" i="2"/>
  <c r="Q404" i="2"/>
  <c r="G404" i="2"/>
  <c r="R404" i="2" s="1"/>
  <c r="G124" i="2"/>
  <c r="R124" i="2" s="1"/>
  <c r="Q124" i="2"/>
  <c r="L285" i="2"/>
  <c r="I285" i="2"/>
  <c r="T285" i="2" s="1"/>
  <c r="H285" i="2"/>
  <c r="S285" i="2" s="1"/>
  <c r="H253" i="2"/>
  <c r="S253" i="2" s="1"/>
  <c r="L253" i="2"/>
  <c r="I253" i="2"/>
  <c r="T253" i="2" s="1"/>
  <c r="L157" i="2"/>
  <c r="I157" i="2"/>
  <c r="T157" i="2" s="1"/>
  <c r="H157" i="2"/>
  <c r="S157" i="2" s="1"/>
  <c r="L405" i="2"/>
  <c r="H405" i="2"/>
  <c r="S405" i="2" s="1"/>
  <c r="I405" i="2"/>
  <c r="T405" i="2" s="1"/>
  <c r="H245" i="2"/>
  <c r="S245" i="2" s="1"/>
  <c r="I245" i="2"/>
  <c r="T245" i="2" s="1"/>
  <c r="L245" i="2"/>
  <c r="B245" i="2"/>
  <c r="M245" i="2" s="1"/>
  <c r="A246" i="2"/>
  <c r="L125" i="2"/>
  <c r="I125" i="2"/>
  <c r="T125" i="2" s="1"/>
  <c r="H125" i="2"/>
  <c r="S125" i="2" s="1"/>
  <c r="A126" i="2"/>
  <c r="B125" i="2"/>
  <c r="M125" i="2" s="1"/>
  <c r="B61" i="2"/>
  <c r="M61" i="2" s="1"/>
  <c r="L61" i="2"/>
  <c r="I61" i="2"/>
  <c r="T61" i="2" s="1"/>
  <c r="H61" i="2"/>
  <c r="S61" i="2" s="1"/>
  <c r="A62" i="2"/>
  <c r="Q348" i="2"/>
  <c r="G348" i="2"/>
  <c r="R348" i="2" s="1"/>
  <c r="Q380" i="2"/>
  <c r="G380" i="2"/>
  <c r="R380" i="2" s="1"/>
  <c r="I317" i="2"/>
  <c r="T317" i="2" s="1"/>
  <c r="H317" i="2"/>
  <c r="S317" i="2" s="1"/>
  <c r="L317" i="2"/>
  <c r="L165" i="2"/>
  <c r="I165" i="2"/>
  <c r="T165" i="2" s="1"/>
  <c r="H165" i="2"/>
  <c r="S165" i="2" s="1"/>
  <c r="L437" i="2"/>
  <c r="I437" i="2"/>
  <c r="T437" i="2" s="1"/>
  <c r="H437" i="2"/>
  <c r="S437" i="2" s="1"/>
  <c r="L413" i="2"/>
  <c r="I413" i="2"/>
  <c r="T413" i="2" s="1"/>
  <c r="H413" i="2"/>
  <c r="S413" i="2" s="1"/>
  <c r="L349" i="2"/>
  <c r="I349" i="2"/>
  <c r="T349" i="2" s="1"/>
  <c r="H349" i="2"/>
  <c r="S349" i="2" s="1"/>
  <c r="L565" i="2"/>
  <c r="I565" i="2"/>
  <c r="T565" i="2" s="1"/>
  <c r="H565" i="2"/>
  <c r="S565" i="2" s="1"/>
  <c r="Q372" i="2"/>
  <c r="G372" i="2"/>
  <c r="R372" i="2" s="1"/>
  <c r="Q60" i="2"/>
  <c r="G60" i="2"/>
  <c r="R60" i="2" s="1"/>
  <c r="AC13" i="54"/>
  <c r="AD13" i="54" s="1"/>
  <c r="AC12" i="54"/>
  <c r="AD12" i="54" s="1"/>
  <c r="AC11" i="54"/>
  <c r="AD11" i="54" s="1"/>
  <c r="F532" i="2"/>
  <c r="F533" i="2"/>
  <c r="F530" i="2"/>
  <c r="F531" i="2"/>
  <c r="AC6" i="53"/>
  <c r="AC7" i="53"/>
  <c r="AC4" i="53"/>
  <c r="AC5" i="53"/>
  <c r="Q500" i="2"/>
  <c r="G500" i="2"/>
  <c r="R500" i="2" s="1"/>
  <c r="Q498" i="2"/>
  <c r="G498" i="2"/>
  <c r="R498" i="2" s="1"/>
  <c r="Q497" i="2"/>
  <c r="G497" i="2"/>
  <c r="R497" i="2" s="1"/>
  <c r="Q499" i="2"/>
  <c r="G499" i="2"/>
  <c r="R499" i="2" s="1"/>
  <c r="E29" i="2"/>
  <c r="P29" i="2" s="1"/>
  <c r="D29" i="2"/>
  <c r="O29" i="2" s="1"/>
  <c r="F29" i="2"/>
  <c r="H29" i="2"/>
  <c r="S29" i="2" s="1"/>
  <c r="L29" i="2"/>
  <c r="B29" i="2"/>
  <c r="M29" i="2" s="1"/>
  <c r="I29" i="2"/>
  <c r="T29" i="2" s="1"/>
  <c r="A30" i="2"/>
  <c r="Q28" i="2"/>
  <c r="G28" i="2"/>
  <c r="R28" i="2" s="1"/>
  <c r="AD18" i="54"/>
  <c r="AD17" i="54"/>
  <c r="AD14" i="54"/>
  <c r="AD15" i="54"/>
  <c r="W19" i="54"/>
  <c r="AB4" i="54"/>
  <c r="AD16" i="54"/>
  <c r="AC15" i="55"/>
  <c r="AC14" i="55"/>
  <c r="Y10" i="53"/>
  <c r="AC10" i="53"/>
  <c r="AC18" i="55"/>
  <c r="AC17" i="55"/>
  <c r="Y9" i="53"/>
  <c r="AC9" i="53"/>
  <c r="AC16" i="55"/>
  <c r="AD19" i="51"/>
  <c r="AC19" i="52"/>
  <c r="A35" i="52" s="1"/>
  <c r="X19" i="53"/>
  <c r="Y19" i="53" s="1"/>
  <c r="W14" i="55"/>
  <c r="AB14" i="55" s="1"/>
  <c r="W16" i="55"/>
  <c r="AB16" i="55" s="1"/>
  <c r="W17" i="55"/>
  <c r="AB17" i="55" s="1"/>
  <c r="W15" i="55"/>
  <c r="AB15" i="55" s="1"/>
  <c r="W18" i="55"/>
  <c r="AB18" i="55" s="1"/>
  <c r="W12" i="55"/>
  <c r="AB12" i="55" s="1"/>
  <c r="W11" i="55"/>
  <c r="AB11" i="55" s="1"/>
  <c r="W13" i="55"/>
  <c r="AB13" i="55" s="1"/>
  <c r="W7" i="55"/>
  <c r="AB7" i="55" s="1"/>
  <c r="W5" i="55"/>
  <c r="W10" i="55"/>
  <c r="AB10" i="55" s="1"/>
  <c r="W8" i="55"/>
  <c r="AB8" i="55" s="1"/>
  <c r="W4" i="55"/>
  <c r="W6" i="55"/>
  <c r="AB6" i="55" s="1"/>
  <c r="W9" i="55"/>
  <c r="AB9" i="55" s="1"/>
  <c r="L36" i="56"/>
  <c r="L33" i="56" s="1" a="1"/>
  <c r="L33" i="56" s="1"/>
  <c r="X14" i="56" s="1"/>
  <c r="M36" i="56"/>
  <c r="M33" i="56" s="1" a="1"/>
  <c r="M33" i="56" s="1"/>
  <c r="X15" i="56" s="1"/>
  <c r="N36" i="56"/>
  <c r="N33" i="56" s="1" a="1"/>
  <c r="N33" i="56" s="1"/>
  <c r="X16" i="56" s="1"/>
  <c r="O36" i="56"/>
  <c r="O33" i="56" s="1" a="1"/>
  <c r="O33" i="56" s="1"/>
  <c r="X17" i="56" s="1"/>
  <c r="P36" i="56"/>
  <c r="P33" i="56" s="1" a="1"/>
  <c r="P33" i="56" s="1"/>
  <c r="X18" i="56" s="1"/>
  <c r="E5" i="56"/>
  <c r="F5" i="56"/>
  <c r="C5" i="56"/>
  <c r="D5" i="56"/>
  <c r="J33" i="55"/>
  <c r="X12" i="55" s="1"/>
  <c r="I33" i="55"/>
  <c r="X11" i="55" s="1"/>
  <c r="K33" i="55"/>
  <c r="X13" i="55" s="1"/>
  <c r="Y12" i="54"/>
  <c r="Y13" i="54"/>
  <c r="F37" i="55"/>
  <c r="H33" i="54"/>
  <c r="X10" i="54" s="1"/>
  <c r="Y11" i="54"/>
  <c r="A222" i="2"/>
  <c r="W25" i="54"/>
  <c r="B189" i="2"/>
  <c r="M189" i="2" s="1"/>
  <c r="A190" i="2"/>
  <c r="A374" i="2"/>
  <c r="B373" i="2"/>
  <c r="M373" i="2" s="1"/>
  <c r="B405" i="2"/>
  <c r="M405" i="2" s="1"/>
  <c r="A406" i="2"/>
  <c r="K36" i="56"/>
  <c r="K33" i="56" s="1" a="1"/>
  <c r="I36" i="56"/>
  <c r="I33" i="56" s="1" a="1"/>
  <c r="J36" i="56"/>
  <c r="J33" i="56" s="1" a="1"/>
  <c r="B341" i="2"/>
  <c r="M341" i="2" s="1"/>
  <c r="A438" i="2"/>
  <c r="A158" i="2"/>
  <c r="B157" i="2"/>
  <c r="M157" i="2" s="1"/>
  <c r="AD9" i="52"/>
  <c r="AD10" i="52"/>
  <c r="G33" i="54"/>
  <c r="X9" i="54" s="1"/>
  <c r="AD5" i="52"/>
  <c r="Y5" i="53"/>
  <c r="AD7" i="52"/>
  <c r="Y25" i="51"/>
  <c r="AD4" i="52"/>
  <c r="AD22" i="50"/>
  <c r="Y6" i="53"/>
  <c r="E37" i="55"/>
  <c r="D37" i="55"/>
  <c r="B37" i="55"/>
  <c r="C37" i="55"/>
  <c r="F36" i="56"/>
  <c r="G36" i="56"/>
  <c r="H36" i="56"/>
  <c r="H33" i="56" s="1" a="1"/>
  <c r="B36" i="56"/>
  <c r="C36" i="56"/>
  <c r="D36" i="56"/>
  <c r="E36" i="56"/>
  <c r="AC22" i="51"/>
  <c r="Y4" i="53"/>
  <c r="D33" i="54"/>
  <c r="X6" i="54" s="1"/>
  <c r="E33" i="54"/>
  <c r="X7" i="54" s="1"/>
  <c r="B33" i="54"/>
  <c r="X4" i="54" s="1"/>
  <c r="C33" i="54"/>
  <c r="X5" i="54" s="1"/>
  <c r="F33" i="54"/>
  <c r="X8" i="54" s="1"/>
  <c r="Y7" i="53"/>
  <c r="X25" i="52"/>
  <c r="AD6" i="52"/>
  <c r="AD8" i="53"/>
  <c r="A198" i="2"/>
  <c r="B197" i="2"/>
  <c r="M197" i="2" s="1"/>
  <c r="A350" i="2"/>
  <c r="B349" i="2"/>
  <c r="M349" i="2" s="1"/>
  <c r="B133" i="2"/>
  <c r="M133" i="2" s="1"/>
  <c r="Y22" i="55"/>
  <c r="A502" i="2"/>
  <c r="B501" i="2"/>
  <c r="M501" i="2" s="1"/>
  <c r="A630" i="2"/>
  <c r="B629" i="2"/>
  <c r="M629" i="2" s="1"/>
  <c r="A318" i="2"/>
  <c r="B317" i="2"/>
  <c r="M317" i="2" s="1"/>
  <c r="A566" i="2"/>
  <c r="B565" i="2"/>
  <c r="M565" i="2" s="1"/>
  <c r="A166" i="2"/>
  <c r="B165" i="2"/>
  <c r="M165" i="2" s="1"/>
  <c r="A470" i="2"/>
  <c r="B469" i="2"/>
  <c r="M469" i="2" s="1"/>
  <c r="W1" i="3"/>
  <c r="A1" i="57"/>
  <c r="A662" i="2"/>
  <c r="V10" i="5"/>
  <c r="AC1" i="4"/>
  <c r="AC2" i="4" s="1"/>
  <c r="A230" i="2"/>
  <c r="B221" i="2"/>
  <c r="M221" i="2" s="1"/>
  <c r="A534" i="2"/>
  <c r="B533" i="2"/>
  <c r="M533" i="2" s="1"/>
  <c r="A254" i="2"/>
  <c r="B253" i="2"/>
  <c r="M253" i="2" s="1"/>
  <c r="V2" i="3"/>
  <c r="A382" i="2"/>
  <c r="B381" i="2"/>
  <c r="M381" i="2" s="1"/>
  <c r="A286" i="2"/>
  <c r="B285" i="2"/>
  <c r="M285" i="2" s="1"/>
  <c r="V1" i="56"/>
  <c r="A598" i="2"/>
  <c r="B597" i="2"/>
  <c r="M597" i="2" s="1"/>
  <c r="A446" i="2"/>
  <c r="B437" i="2"/>
  <c r="M437" i="2" s="1"/>
  <c r="A414" i="2"/>
  <c r="B413" i="2"/>
  <c r="M413" i="2" s="1"/>
  <c r="F565" i="2" a="1"/>
  <c r="E406" i="2" a="1"/>
  <c r="D158" i="2" a="1"/>
  <c r="E254" i="2" a="1"/>
  <c r="F222" i="2" a="1"/>
  <c r="D94" i="2" a="1"/>
  <c r="E133" i="2" a="1"/>
  <c r="D534" i="2" a="1"/>
  <c r="H37" i="56" a="1"/>
  <c r="C33" i="55" a="1"/>
  <c r="F414" i="2" a="1"/>
  <c r="D213" i="2" a="1"/>
  <c r="H33" i="55" a="1"/>
  <c r="D662" i="2" a="1"/>
  <c r="F33" i="55" a="1"/>
  <c r="E502" i="2" a="1"/>
  <c r="F563" i="2" a="1"/>
  <c r="I37" i="56" a="1"/>
  <c r="F30" i="2" a="1"/>
  <c r="D214" i="2" a="1"/>
  <c r="D277" i="2" a="1"/>
  <c r="E533" i="2" a="1"/>
  <c r="D33" i="55" a="1"/>
  <c r="F564" i="2" a="1"/>
  <c r="E470" i="2" a="1"/>
  <c r="F310" i="2" a="1"/>
  <c r="E30" i="2" a="1"/>
  <c r="F446" i="2" a="1"/>
  <c r="E598" i="2" a="1"/>
  <c r="F406" i="2" a="1"/>
  <c r="D30" i="2" a="1"/>
  <c r="F214" i="2" a="1"/>
  <c r="F382" i="2" a="1"/>
  <c r="D630" i="2" a="1"/>
  <c r="F133" i="2" a="1"/>
  <c r="E190" i="2" a="1"/>
  <c r="E214" i="2" a="1"/>
  <c r="F246" i="2" a="1"/>
  <c r="E181" i="2" a="1"/>
  <c r="D181" i="2" a="1"/>
  <c r="E213" i="2" a="1"/>
  <c r="E166" i="2" a="1"/>
  <c r="F166" i="2" a="1"/>
  <c r="J37" i="56" a="1"/>
  <c r="E158" i="2" a="1"/>
  <c r="D414" i="2" a="1"/>
  <c r="E318" i="2" a="1"/>
  <c r="D37" i="56" a="1"/>
  <c r="D190" i="2" a="1"/>
  <c r="E382" i="2" a="1"/>
  <c r="F277" i="2" a="1"/>
  <c r="F286" i="2" a="1"/>
  <c r="F190" i="2" a="1"/>
  <c r="E37" i="56" a="1"/>
  <c r="D382" i="2" a="1"/>
  <c r="E198" i="2" a="1"/>
  <c r="D198" i="2" a="1"/>
  <c r="D62" i="2" a="1"/>
  <c r="D598" i="2" a="1"/>
  <c r="E246" i="2" a="1"/>
  <c r="G37" i="56" a="1"/>
  <c r="F566" i="2" a="1"/>
  <c r="D246" i="2" a="1"/>
  <c r="F341" i="2" a="1"/>
  <c r="E126" i="2" a="1"/>
  <c r="D350" i="2" a="1"/>
  <c r="D502" i="2" a="1"/>
  <c r="G33" i="55" a="1"/>
  <c r="E597" i="2" a="1"/>
  <c r="D501" i="2" a="1"/>
  <c r="F158" i="2" a="1"/>
  <c r="E230" i="2" a="1"/>
  <c r="F37" i="56" a="1"/>
  <c r="D286" i="2" a="1"/>
  <c r="D126" i="2" a="1"/>
  <c r="D470" i="2" a="1"/>
  <c r="E286" i="2" a="1"/>
  <c r="F198" i="2" a="1"/>
  <c r="F126" i="2" a="1"/>
  <c r="C37" i="56" a="1"/>
  <c r="F254" i="2" a="1"/>
  <c r="E596" i="2" a="1"/>
  <c r="F502" i="2" a="1"/>
  <c r="E33" i="55" a="1"/>
  <c r="B33" i="55" a="1"/>
  <c r="E62" i="2" a="1"/>
  <c r="F62" i="2" a="1"/>
  <c r="E341" i="2" a="1"/>
  <c r="F470" i="2" a="1"/>
  <c r="D342" i="2" a="1"/>
  <c r="F197" i="2" a="1"/>
  <c r="D166" i="2" a="1"/>
  <c r="D254" i="2" a="1"/>
  <c r="F278" i="2" a="1"/>
  <c r="D438" i="2" a="1"/>
  <c r="D446" i="2" a="1"/>
  <c r="D374" i="2" a="1"/>
  <c r="B37" i="56" a="1"/>
  <c r="F230" i="2" a="1"/>
  <c r="G100" i="2" l="1"/>
  <c r="R100" i="2" s="1"/>
  <c r="D213" i="2"/>
  <c r="O213" i="2" s="1"/>
  <c r="E533" i="2"/>
  <c r="P533" i="2" s="1"/>
  <c r="F133" i="2"/>
  <c r="E133" i="2"/>
  <c r="P133" i="2" s="1"/>
  <c r="G308" i="2"/>
  <c r="R308" i="2" s="1"/>
  <c r="Q308" i="2"/>
  <c r="E181" i="2"/>
  <c r="P181" i="2" s="1"/>
  <c r="U181" i="2" s="1"/>
  <c r="D181" i="2"/>
  <c r="O181" i="2" s="1"/>
  <c r="G244" i="2"/>
  <c r="R244" i="2" s="1"/>
  <c r="G164" i="2"/>
  <c r="R164" i="2" s="1"/>
  <c r="F277" i="2"/>
  <c r="G277" i="2" s="1"/>
  <c r="R277" i="2" s="1"/>
  <c r="D277" i="2"/>
  <c r="O277" i="2" s="1"/>
  <c r="G92" i="2"/>
  <c r="R92" i="2" s="1"/>
  <c r="Q316" i="2"/>
  <c r="Q164" i="2"/>
  <c r="J37" i="56"/>
  <c r="I37" i="56"/>
  <c r="H37" i="56"/>
  <c r="F33" i="55"/>
  <c r="X8" i="55" s="1"/>
  <c r="Y8" i="55" s="1"/>
  <c r="E213" i="2"/>
  <c r="P213" i="2" s="1"/>
  <c r="F197" i="2"/>
  <c r="G197" i="2" s="1"/>
  <c r="R197" i="2" s="1"/>
  <c r="D254" i="2"/>
  <c r="O254" i="2" s="1"/>
  <c r="E254" i="2"/>
  <c r="P254" i="2" s="1"/>
  <c r="F254" i="2"/>
  <c r="D214" i="2"/>
  <c r="O214" i="2" s="1"/>
  <c r="E214" i="2"/>
  <c r="P214" i="2" s="1"/>
  <c r="F214" i="2"/>
  <c r="F310" i="2"/>
  <c r="E230" i="2"/>
  <c r="P230" i="2" s="1"/>
  <c r="F230" i="2"/>
  <c r="D286" i="2"/>
  <c r="O286" i="2" s="1"/>
  <c r="E286" i="2"/>
  <c r="P286" i="2" s="1"/>
  <c r="F286" i="2"/>
  <c r="F222" i="2"/>
  <c r="D166" i="2"/>
  <c r="O166" i="2" s="1"/>
  <c r="E166" i="2"/>
  <c r="P166" i="2" s="1"/>
  <c r="F166" i="2"/>
  <c r="D126" i="2"/>
  <c r="O126" i="2" s="1"/>
  <c r="E126" i="2"/>
  <c r="P126" i="2" s="1"/>
  <c r="F126" i="2"/>
  <c r="D158" i="2"/>
  <c r="O158" i="2" s="1"/>
  <c r="E158" i="2"/>
  <c r="P158" i="2" s="1"/>
  <c r="F158" i="2"/>
  <c r="D62" i="2"/>
  <c r="O62" i="2" s="1"/>
  <c r="E62" i="2"/>
  <c r="P62" i="2" s="1"/>
  <c r="F62" i="2"/>
  <c r="D198" i="2"/>
  <c r="O198" i="2" s="1"/>
  <c r="E198" i="2"/>
  <c r="P198" i="2" s="1"/>
  <c r="F198" i="2"/>
  <c r="E318" i="2"/>
  <c r="P318" i="2" s="1"/>
  <c r="D190" i="2"/>
  <c r="O190" i="2" s="1"/>
  <c r="E190" i="2"/>
  <c r="P190" i="2" s="1"/>
  <c r="F190" i="2"/>
  <c r="D246" i="2"/>
  <c r="O246" i="2" s="1"/>
  <c r="E246" i="2"/>
  <c r="P246" i="2" s="1"/>
  <c r="F246" i="2"/>
  <c r="D94" i="2"/>
  <c r="O94" i="2" s="1"/>
  <c r="F278" i="2"/>
  <c r="G253" i="2"/>
  <c r="R253" i="2" s="1"/>
  <c r="F341" i="2"/>
  <c r="O221" i="2"/>
  <c r="E341" i="2"/>
  <c r="P341" i="2" s="1"/>
  <c r="D501" i="2"/>
  <c r="O501" i="2" s="1"/>
  <c r="P157" i="2"/>
  <c r="O253" i="2"/>
  <c r="O157" i="2"/>
  <c r="O285" i="2"/>
  <c r="P285" i="2"/>
  <c r="P221" i="2"/>
  <c r="G501" i="2"/>
  <c r="R501" i="2" s="1"/>
  <c r="D350" i="2"/>
  <c r="O350" i="2" s="1"/>
  <c r="D534" i="2"/>
  <c r="O534" i="2" s="1"/>
  <c r="D342" i="2"/>
  <c r="O342" i="2" s="1"/>
  <c r="D662" i="2"/>
  <c r="O662" i="2" s="1"/>
  <c r="E470" i="2"/>
  <c r="P470" i="2" s="1"/>
  <c r="D470" i="2"/>
  <c r="O470" i="2" s="1"/>
  <c r="F470" i="2"/>
  <c r="D630" i="2"/>
  <c r="O630" i="2" s="1"/>
  <c r="E597" i="2"/>
  <c r="P597" i="2" s="1"/>
  <c r="E406" i="2"/>
  <c r="P406" i="2" s="1"/>
  <c r="F406" i="2"/>
  <c r="D382" i="2"/>
  <c r="O382" i="2" s="1"/>
  <c r="E382" i="2"/>
  <c r="P382" i="2" s="1"/>
  <c r="F382" i="2"/>
  <c r="E502" i="2"/>
  <c r="P502" i="2" s="1"/>
  <c r="D502" i="2"/>
  <c r="O502" i="2" s="1"/>
  <c r="F502" i="2"/>
  <c r="D414" i="2"/>
  <c r="O414" i="2" s="1"/>
  <c r="F414" i="2"/>
  <c r="D446" i="2"/>
  <c r="O446" i="2" s="1"/>
  <c r="F446" i="2"/>
  <c r="D438" i="2"/>
  <c r="O438" i="2" s="1"/>
  <c r="D374" i="2"/>
  <c r="O374" i="2" s="1"/>
  <c r="E598" i="2"/>
  <c r="P598" i="2" s="1"/>
  <c r="D598" i="2"/>
  <c r="O598" i="2" s="1"/>
  <c r="E596" i="2"/>
  <c r="L318" i="2"/>
  <c r="I318" i="2"/>
  <c r="T318" i="2" s="1"/>
  <c r="H318" i="2"/>
  <c r="S318" i="2" s="1"/>
  <c r="L350" i="2"/>
  <c r="I350" i="2"/>
  <c r="T350" i="2" s="1"/>
  <c r="H350" i="2"/>
  <c r="S350" i="2" s="1"/>
  <c r="L534" i="2"/>
  <c r="I534" i="2"/>
  <c r="T534" i="2" s="1"/>
  <c r="H534" i="2"/>
  <c r="S534" i="2" s="1"/>
  <c r="AB19" i="54"/>
  <c r="AB22" i="54" s="1"/>
  <c r="B62" i="2"/>
  <c r="M62" i="2" s="1"/>
  <c r="H62" i="2"/>
  <c r="S62" i="2" s="1"/>
  <c r="I62" i="2"/>
  <c r="T62" i="2" s="1"/>
  <c r="L62" i="2"/>
  <c r="A63" i="2"/>
  <c r="B342" i="2"/>
  <c r="M342" i="2" s="1"/>
  <c r="L342" i="2"/>
  <c r="A343" i="2"/>
  <c r="I342" i="2"/>
  <c r="T342" i="2" s="1"/>
  <c r="H342" i="2"/>
  <c r="S342" i="2" s="1"/>
  <c r="Q317" i="2"/>
  <c r="G317" i="2"/>
  <c r="R317" i="2" s="1"/>
  <c r="Q213" i="2"/>
  <c r="Q373" i="2"/>
  <c r="G373" i="2"/>
  <c r="R373" i="2" s="1"/>
  <c r="Q309" i="2"/>
  <c r="G309" i="2"/>
  <c r="R309" i="2" s="1"/>
  <c r="L662" i="2"/>
  <c r="I662" i="2"/>
  <c r="T662" i="2" s="1"/>
  <c r="H662" i="2"/>
  <c r="S662" i="2" s="1"/>
  <c r="L566" i="2"/>
  <c r="I566" i="2"/>
  <c r="T566" i="2" s="1"/>
  <c r="H566" i="2"/>
  <c r="S566" i="2" s="1"/>
  <c r="L286" i="2"/>
  <c r="I286" i="2"/>
  <c r="T286" i="2" s="1"/>
  <c r="H286" i="2"/>
  <c r="S286" i="2" s="1"/>
  <c r="L470" i="2"/>
  <c r="I470" i="2"/>
  <c r="T470" i="2" s="1"/>
  <c r="H470" i="2"/>
  <c r="S470" i="2" s="1"/>
  <c r="L630" i="2"/>
  <c r="I630" i="2"/>
  <c r="T630" i="2" s="1"/>
  <c r="H630" i="2"/>
  <c r="S630" i="2" s="1"/>
  <c r="H198" i="2"/>
  <c r="S198" i="2" s="1"/>
  <c r="L198" i="2"/>
  <c r="I198" i="2"/>
  <c r="T198" i="2" s="1"/>
  <c r="AB5" i="55"/>
  <c r="Q245" i="2"/>
  <c r="G245" i="2"/>
  <c r="R245" i="2" s="1"/>
  <c r="Q381" i="2"/>
  <c r="G381" i="2"/>
  <c r="R381" i="2" s="1"/>
  <c r="L406" i="2"/>
  <c r="I406" i="2"/>
  <c r="T406" i="2" s="1"/>
  <c r="H406" i="2"/>
  <c r="S406" i="2" s="1"/>
  <c r="H222" i="2"/>
  <c r="S222" i="2" s="1"/>
  <c r="I222" i="2"/>
  <c r="T222" i="2" s="1"/>
  <c r="L222" i="2"/>
  <c r="B278" i="2"/>
  <c r="M278" i="2" s="1"/>
  <c r="L278" i="2"/>
  <c r="I278" i="2"/>
  <c r="T278" i="2" s="1"/>
  <c r="H278" i="2"/>
  <c r="S278" i="2" s="1"/>
  <c r="A279" i="2"/>
  <c r="Q437" i="2"/>
  <c r="G437" i="2"/>
  <c r="R437" i="2" s="1"/>
  <c r="Q221" i="2"/>
  <c r="H230" i="2"/>
  <c r="S230" i="2" s="1"/>
  <c r="I230" i="2"/>
  <c r="T230" i="2" s="1"/>
  <c r="L230" i="2"/>
  <c r="I382" i="2"/>
  <c r="T382" i="2" s="1"/>
  <c r="H382" i="2"/>
  <c r="S382" i="2" s="1"/>
  <c r="L382" i="2"/>
  <c r="L166" i="2"/>
  <c r="I166" i="2"/>
  <c r="T166" i="2" s="1"/>
  <c r="H166" i="2"/>
  <c r="S166" i="2" s="1"/>
  <c r="L502" i="2"/>
  <c r="I502" i="2"/>
  <c r="T502" i="2" s="1"/>
  <c r="H502" i="2"/>
  <c r="S502" i="2" s="1"/>
  <c r="L246" i="2"/>
  <c r="I246" i="2"/>
  <c r="T246" i="2" s="1"/>
  <c r="H246" i="2"/>
  <c r="S246" i="2" s="1"/>
  <c r="B246" i="2"/>
  <c r="M246" i="2" s="1"/>
  <c r="A247" i="2"/>
  <c r="B310" i="2"/>
  <c r="M310" i="2" s="1"/>
  <c r="H310" i="2"/>
  <c r="S310" i="2" s="1"/>
  <c r="L310" i="2"/>
  <c r="I310" i="2"/>
  <c r="T310" i="2" s="1"/>
  <c r="A311" i="2"/>
  <c r="B94" i="2"/>
  <c r="M94" i="2" s="1"/>
  <c r="H94" i="2"/>
  <c r="S94" i="2" s="1"/>
  <c r="L94" i="2"/>
  <c r="I94" i="2"/>
  <c r="T94" i="2" s="1"/>
  <c r="A95" i="2"/>
  <c r="Q61" i="2"/>
  <c r="G61" i="2"/>
  <c r="R61" i="2" s="1"/>
  <c r="P563" i="2"/>
  <c r="G93" i="2"/>
  <c r="R93" i="2" s="1"/>
  <c r="Q93" i="2"/>
  <c r="Q469" i="2"/>
  <c r="G469" i="2"/>
  <c r="R469" i="2" s="1"/>
  <c r="L414" i="2"/>
  <c r="I414" i="2"/>
  <c r="T414" i="2" s="1"/>
  <c r="H414" i="2"/>
  <c r="S414" i="2" s="1"/>
  <c r="L446" i="2"/>
  <c r="I446" i="2"/>
  <c r="T446" i="2" s="1"/>
  <c r="H446" i="2"/>
  <c r="S446" i="2" s="1"/>
  <c r="I158" i="2"/>
  <c r="T158" i="2" s="1"/>
  <c r="H158" i="2"/>
  <c r="S158" i="2" s="1"/>
  <c r="A159" i="2"/>
  <c r="L158" i="2"/>
  <c r="Q349" i="2"/>
  <c r="G349" i="2"/>
  <c r="R349" i="2" s="1"/>
  <c r="Q405" i="2"/>
  <c r="G405" i="2"/>
  <c r="R405" i="2" s="1"/>
  <c r="Q189" i="2"/>
  <c r="G189" i="2"/>
  <c r="R189" i="2" s="1"/>
  <c r="L438" i="2"/>
  <c r="I438" i="2"/>
  <c r="T438" i="2" s="1"/>
  <c r="H438" i="2"/>
  <c r="S438" i="2" s="1"/>
  <c r="I374" i="2"/>
  <c r="T374" i="2" s="1"/>
  <c r="H374" i="2"/>
  <c r="S374" i="2" s="1"/>
  <c r="L374" i="2"/>
  <c r="A375" i="2"/>
  <c r="Q165" i="2"/>
  <c r="G165" i="2"/>
  <c r="R165" i="2" s="1"/>
  <c r="Q285" i="2"/>
  <c r="Q133" i="2"/>
  <c r="L598" i="2"/>
  <c r="I598" i="2"/>
  <c r="T598" i="2" s="1"/>
  <c r="H598" i="2"/>
  <c r="S598" i="2" s="1"/>
  <c r="L254" i="2"/>
  <c r="I254" i="2"/>
  <c r="T254" i="2" s="1"/>
  <c r="H254" i="2"/>
  <c r="S254" i="2" s="1"/>
  <c r="H126" i="2"/>
  <c r="S126" i="2" s="1"/>
  <c r="L126" i="2"/>
  <c r="I126" i="2"/>
  <c r="T126" i="2" s="1"/>
  <c r="B126" i="2"/>
  <c r="M126" i="2" s="1"/>
  <c r="A127" i="2"/>
  <c r="H214" i="2"/>
  <c r="S214" i="2" s="1"/>
  <c r="L214" i="2"/>
  <c r="I214" i="2"/>
  <c r="T214" i="2" s="1"/>
  <c r="B214" i="2"/>
  <c r="M214" i="2" s="1"/>
  <c r="Q125" i="2"/>
  <c r="G125" i="2"/>
  <c r="R125" i="2" s="1"/>
  <c r="Q181" i="2"/>
  <c r="V181" i="2" s="1"/>
  <c r="L190" i="2"/>
  <c r="I190" i="2"/>
  <c r="T190" i="2" s="1"/>
  <c r="H190" i="2"/>
  <c r="S190" i="2" s="1"/>
  <c r="Q413" i="2"/>
  <c r="G413" i="2"/>
  <c r="R413" i="2" s="1"/>
  <c r="Q157" i="2"/>
  <c r="AC11" i="55"/>
  <c r="AD11" i="55" s="1"/>
  <c r="AC12" i="55"/>
  <c r="AD12" i="55" s="1"/>
  <c r="AC13" i="55"/>
  <c r="F564" i="2"/>
  <c r="F563" i="2"/>
  <c r="F566" i="2"/>
  <c r="F565" i="2"/>
  <c r="AC5" i="54"/>
  <c r="AC8" i="54"/>
  <c r="AC4" i="54"/>
  <c r="AC9" i="54"/>
  <c r="AC7" i="54"/>
  <c r="AC6" i="54"/>
  <c r="G532" i="2"/>
  <c r="R532" i="2" s="1"/>
  <c r="Q532" i="2"/>
  <c r="Q531" i="2"/>
  <c r="G531" i="2"/>
  <c r="R531" i="2" s="1"/>
  <c r="AD9" i="53"/>
  <c r="Q530" i="2"/>
  <c r="G530" i="2"/>
  <c r="R530" i="2" s="1"/>
  <c r="Q533" i="2"/>
  <c r="AD10" i="53"/>
  <c r="E30" i="2"/>
  <c r="P30" i="2" s="1"/>
  <c r="D30" i="2"/>
  <c r="O30" i="2" s="1"/>
  <c r="F30" i="2"/>
  <c r="G29" i="2"/>
  <c r="R29" i="2" s="1"/>
  <c r="Q29" i="2"/>
  <c r="L30" i="2"/>
  <c r="B30" i="2"/>
  <c r="M30" i="2" s="1"/>
  <c r="H30" i="2"/>
  <c r="S30" i="2" s="1"/>
  <c r="I30" i="2"/>
  <c r="T30" i="2" s="1"/>
  <c r="A31" i="2"/>
  <c r="B5" i="57"/>
  <c r="G5" i="57"/>
  <c r="H5" i="57"/>
  <c r="AD15" i="55"/>
  <c r="AD17" i="55"/>
  <c r="AD14" i="55"/>
  <c r="W19" i="55"/>
  <c r="AB4" i="55"/>
  <c r="AD16" i="55"/>
  <c r="AD18" i="55"/>
  <c r="AC15" i="56"/>
  <c r="Y10" i="54"/>
  <c r="AC10" i="54"/>
  <c r="AC18" i="56"/>
  <c r="AC17" i="56"/>
  <c r="AC16" i="56"/>
  <c r="AC14" i="56"/>
  <c r="AD19" i="52"/>
  <c r="AC19" i="53"/>
  <c r="A35" i="53" s="1"/>
  <c r="X19" i="54"/>
  <c r="X25" i="54" s="1"/>
  <c r="W15" i="56"/>
  <c r="AB15" i="56" s="1"/>
  <c r="W17" i="56"/>
  <c r="AB17" i="56" s="1"/>
  <c r="W14" i="56"/>
  <c r="AB14" i="56" s="1"/>
  <c r="W16" i="56"/>
  <c r="AB16" i="56" s="1"/>
  <c r="W18" i="56"/>
  <c r="AB18" i="56" s="1"/>
  <c r="W12" i="56"/>
  <c r="AB12" i="56" s="1"/>
  <c r="W11" i="56"/>
  <c r="AB11" i="56" s="1"/>
  <c r="W13" i="56"/>
  <c r="AB13" i="56" s="1"/>
  <c r="W8" i="56"/>
  <c r="AB8" i="56" s="1"/>
  <c r="W9" i="56"/>
  <c r="AB9" i="56" s="1"/>
  <c r="W5" i="56"/>
  <c r="W10" i="56"/>
  <c r="AB10" i="56" s="1"/>
  <c r="W6" i="56"/>
  <c r="AB6" i="56" s="1"/>
  <c r="W7" i="56"/>
  <c r="AB7" i="56" s="1"/>
  <c r="W4" i="56"/>
  <c r="M36" i="57"/>
  <c r="M33" i="57" s="1" a="1"/>
  <c r="M33" i="57" s="1"/>
  <c r="X15" i="57" s="1"/>
  <c r="N36" i="57"/>
  <c r="N33" i="57" s="1" a="1"/>
  <c r="N33" i="57" s="1"/>
  <c r="X16" i="57" s="1"/>
  <c r="O36" i="57"/>
  <c r="O33" i="57" s="1" a="1"/>
  <c r="O33" i="57" s="1"/>
  <c r="X17" i="57" s="1"/>
  <c r="P36" i="57"/>
  <c r="P33" i="57" s="1" a="1"/>
  <c r="P33" i="57" s="1"/>
  <c r="X18" i="57" s="1"/>
  <c r="L36" i="57"/>
  <c r="L33" i="57" s="1" a="1"/>
  <c r="L33" i="57" s="1"/>
  <c r="X14" i="57" s="1"/>
  <c r="F5" i="57"/>
  <c r="C5" i="57"/>
  <c r="E5" i="57"/>
  <c r="D5" i="57"/>
  <c r="J33" i="56"/>
  <c r="X12" i="56" s="1"/>
  <c r="H33" i="56"/>
  <c r="X10" i="56" s="1"/>
  <c r="I33" i="56"/>
  <c r="X11" i="56" s="1"/>
  <c r="K33" i="56"/>
  <c r="X13" i="56" s="1"/>
  <c r="H33" i="55"/>
  <c r="X10" i="55" s="1"/>
  <c r="G33" i="55"/>
  <c r="X9" i="55" s="1"/>
  <c r="Y13" i="55"/>
  <c r="Y11" i="55"/>
  <c r="Y12" i="55"/>
  <c r="G37" i="56"/>
  <c r="A471" i="2"/>
  <c r="B374" i="2"/>
  <c r="M374" i="2" s="1"/>
  <c r="B190" i="2"/>
  <c r="M190" i="2" s="1"/>
  <c r="A191" i="2"/>
  <c r="J36" i="57"/>
  <c r="J33" i="57" s="1" a="1"/>
  <c r="I36" i="57"/>
  <c r="I33" i="57" s="1" a="1"/>
  <c r="K36" i="57"/>
  <c r="K33" i="57" s="1" a="1"/>
  <c r="W25" i="55"/>
  <c r="A255" i="2"/>
  <c r="B158" i="2"/>
  <c r="M158" i="2" s="1"/>
  <c r="B438" i="2"/>
  <c r="M438" i="2" s="1"/>
  <c r="A439" i="2"/>
  <c r="A407" i="2"/>
  <c r="B406" i="2"/>
  <c r="M406" i="2" s="1"/>
  <c r="A223" i="2"/>
  <c r="B222" i="2"/>
  <c r="M222" i="2" s="1"/>
  <c r="Y9" i="54"/>
  <c r="AD4" i="53"/>
  <c r="B33" i="55"/>
  <c r="X4" i="55" s="1"/>
  <c r="Y8" i="54"/>
  <c r="Y4" i="54"/>
  <c r="Y7" i="54"/>
  <c r="AD5" i="53"/>
  <c r="Y6" i="54"/>
  <c r="AD22" i="51"/>
  <c r="AD7" i="53"/>
  <c r="Y25" i="52"/>
  <c r="AD6" i="53"/>
  <c r="F37" i="56"/>
  <c r="B37" i="56"/>
  <c r="E37" i="56"/>
  <c r="C37" i="56"/>
  <c r="D37" i="56"/>
  <c r="E36" i="57"/>
  <c r="F36" i="57"/>
  <c r="G36" i="57"/>
  <c r="H36" i="57"/>
  <c r="B36" i="57"/>
  <c r="C36" i="57"/>
  <c r="D36" i="57"/>
  <c r="X25" i="53"/>
  <c r="Y5" i="54"/>
  <c r="C33" i="55"/>
  <c r="X5" i="55" s="1"/>
  <c r="E33" i="55"/>
  <c r="X7" i="55" s="1"/>
  <c r="D33" i="55"/>
  <c r="X6" i="55" s="1"/>
  <c r="AC22" i="52"/>
  <c r="B166" i="2"/>
  <c r="M166" i="2" s="1"/>
  <c r="A631" i="2"/>
  <c r="B630" i="2"/>
  <c r="M630" i="2" s="1"/>
  <c r="A535" i="2"/>
  <c r="B534" i="2"/>
  <c r="M534" i="2" s="1"/>
  <c r="A199" i="2"/>
  <c r="B198" i="2"/>
  <c r="M198" i="2" s="1"/>
  <c r="A415" i="2"/>
  <c r="B414" i="2"/>
  <c r="M414" i="2" s="1"/>
  <c r="A599" i="2"/>
  <c r="B598" i="2"/>
  <c r="M598" i="2" s="1"/>
  <c r="A383" i="2"/>
  <c r="B382" i="2"/>
  <c r="M382" i="2" s="1"/>
  <c r="A231" i="2"/>
  <c r="B230" i="2"/>
  <c r="M230" i="2" s="1"/>
  <c r="A663" i="2"/>
  <c r="B662" i="2"/>
  <c r="M662" i="2" s="1"/>
  <c r="A479" i="2"/>
  <c r="B470" i="2"/>
  <c r="M470" i="2" s="1"/>
  <c r="A447" i="2"/>
  <c r="B446" i="2"/>
  <c r="M446" i="2" s="1"/>
  <c r="A1" i="58"/>
  <c r="A695" i="2"/>
  <c r="X1" i="3"/>
  <c r="W10" i="5"/>
  <c r="AD1" i="4"/>
  <c r="AD2" i="4" s="1"/>
  <c r="A319" i="2"/>
  <c r="B318" i="2"/>
  <c r="M318" i="2" s="1"/>
  <c r="A263" i="2"/>
  <c r="B254" i="2"/>
  <c r="M254" i="2" s="1"/>
  <c r="V1" i="57"/>
  <c r="A567" i="2"/>
  <c r="B566" i="2"/>
  <c r="M566" i="2" s="1"/>
  <c r="A351" i="2"/>
  <c r="B350" i="2"/>
  <c r="M350" i="2" s="1"/>
  <c r="Y22" i="56"/>
  <c r="A287" i="2"/>
  <c r="B286" i="2"/>
  <c r="M286" i="2" s="1"/>
  <c r="W2" i="3"/>
  <c r="A503" i="2"/>
  <c r="B502" i="2"/>
  <c r="M502" i="2" s="1"/>
  <c r="E278" i="2" a="1"/>
  <c r="E534" i="2" a="1"/>
  <c r="D695" i="2" a="1"/>
  <c r="D343" i="2" a="1"/>
  <c r="E414" i="2" a="1"/>
  <c r="D279" i="2" a="1"/>
  <c r="F33" i="56" a="1"/>
  <c r="E279" i="2" a="1"/>
  <c r="F63" i="2" a="1"/>
  <c r="E255" i="2" a="1"/>
  <c r="D199" i="2" a="1"/>
  <c r="D63" i="2" a="1"/>
  <c r="G37" i="57" a="1"/>
  <c r="E383" i="2" a="1"/>
  <c r="D33" i="56" a="1"/>
  <c r="F37" i="57" a="1"/>
  <c r="D230" i="2" a="1"/>
  <c r="F263" i="2" a="1"/>
  <c r="F374" i="2" a="1"/>
  <c r="E503" i="2" a="1"/>
  <c r="D503" i="2" a="1"/>
  <c r="F415" i="2" a="1"/>
  <c r="D37" i="57" a="1"/>
  <c r="F407" i="2" a="1"/>
  <c r="D231" i="2" a="1"/>
  <c r="D222" i="2" a="1"/>
  <c r="E342" i="2" a="1"/>
  <c r="C37" i="57" a="1"/>
  <c r="D191" i="2" a="1"/>
  <c r="B33" i="56" a="1"/>
  <c r="F231" i="2" a="1"/>
  <c r="E350" i="2" a="1"/>
  <c r="F318" i="2" a="1"/>
  <c r="D159" i="2" a="1"/>
  <c r="E446" i="2" a="1"/>
  <c r="E231" i="2" a="1"/>
  <c r="F567" i="2" a="1"/>
  <c r="F199" i="2" a="1"/>
  <c r="E263" i="2" a="1"/>
  <c r="F503" i="2" a="1"/>
  <c r="E447" i="2" a="1"/>
  <c r="F479" i="2" a="1"/>
  <c r="E287" i="2" a="1"/>
  <c r="F350" i="2" a="1"/>
  <c r="E631" i="2" a="1"/>
  <c r="D311" i="2" a="1"/>
  <c r="F247" i="2" a="1"/>
  <c r="E438" i="2" a="1"/>
  <c r="E630" i="2" a="1"/>
  <c r="D127" i="2" a="1"/>
  <c r="D599" i="2" a="1"/>
  <c r="D415" i="2" a="1"/>
  <c r="E566" i="2" a="1"/>
  <c r="E629" i="2" a="1"/>
  <c r="F223" i="2" a="1"/>
  <c r="E94" i="2" a="1"/>
  <c r="D535" i="2" a="1"/>
  <c r="F94" i="2" a="1"/>
  <c r="E223" i="2" a="1"/>
  <c r="E415" i="2" a="1"/>
  <c r="D406" i="2" a="1"/>
  <c r="D631" i="2" a="1"/>
  <c r="E374" i="2" a="1"/>
  <c r="D566" i="2" a="1"/>
  <c r="D223" i="2" a="1"/>
  <c r="E567" i="2" a="1"/>
  <c r="E127" i="2" a="1"/>
  <c r="F343" i="2" a="1"/>
  <c r="D663" i="2" a="1"/>
  <c r="D247" i="2" a="1"/>
  <c r="E222" i="2" a="1"/>
  <c r="E311" i="2" a="1"/>
  <c r="F342" i="2" a="1"/>
  <c r="D567" i="2" a="1"/>
  <c r="E33" i="56" a="1"/>
  <c r="E351" i="2" a="1"/>
  <c r="E199" i="2" a="1"/>
  <c r="F438" i="2" a="1"/>
  <c r="D310" i="2" a="1"/>
  <c r="E471" i="2" a="1"/>
  <c r="D479" i="2" a="1"/>
  <c r="D318" i="2" a="1"/>
  <c r="D278" i="2" a="1"/>
  <c r="E599" i="2" a="1"/>
  <c r="F597" i="2" a="1"/>
  <c r="F599" i="2" a="1"/>
  <c r="D287" i="2" a="1"/>
  <c r="F375" i="2" a="1"/>
  <c r="D375" i="2" a="1"/>
  <c r="E439" i="2" a="1"/>
  <c r="C33" i="56" a="1"/>
  <c r="F127" i="2" a="1"/>
  <c r="E191" i="2" a="1"/>
  <c r="D31" i="2" a="1"/>
  <c r="E247" i="2" a="1"/>
  <c r="B37" i="57" a="1"/>
  <c r="D471" i="2" a="1"/>
  <c r="E319" i="2" a="1"/>
  <c r="H37" i="57" a="1"/>
  <c r="D263" i="2" a="1"/>
  <c r="F31" i="2" a="1"/>
  <c r="F191" i="2" a="1"/>
  <c r="F596" i="2" a="1"/>
  <c r="E63" i="2" a="1"/>
  <c r="F351" i="2" a="1"/>
  <c r="I37" i="57" a="1"/>
  <c r="G33" i="56" a="1"/>
  <c r="D351" i="2" a="1"/>
  <c r="F534" i="2" a="1"/>
  <c r="E375" i="2" a="1"/>
  <c r="F279" i="2" a="1"/>
  <c r="E37" i="57" a="1"/>
  <c r="E343" i="2" a="1"/>
  <c r="F471" i="2" a="1"/>
  <c r="F311" i="2" a="1"/>
  <c r="F95" i="2" a="1"/>
  <c r="E310" i="2" a="1"/>
  <c r="D383" i="2" a="1"/>
  <c r="E479" i="2" a="1"/>
  <c r="F598" i="2" a="1"/>
  <c r="D439" i="2" a="1"/>
  <c r="F287" i="2" a="1"/>
  <c r="F438" i="2" l="1"/>
  <c r="Q438" i="2" s="1"/>
  <c r="E374" i="2"/>
  <c r="P374" i="2" s="1"/>
  <c r="E438" i="2"/>
  <c r="P438" i="2" s="1"/>
  <c r="E446" i="2"/>
  <c r="P446" i="2" s="1"/>
  <c r="F374" i="2"/>
  <c r="Q374" i="2" s="1"/>
  <c r="E278" i="2"/>
  <c r="P278" i="2" s="1"/>
  <c r="G133" i="2"/>
  <c r="R133" i="2" s="1"/>
  <c r="G533" i="2"/>
  <c r="R533" i="2" s="1"/>
  <c r="D230" i="2"/>
  <c r="O230" i="2" s="1"/>
  <c r="E342" i="2"/>
  <c r="P342" i="2" s="1"/>
  <c r="E414" i="2"/>
  <c r="P414" i="2" s="1"/>
  <c r="F342" i="2"/>
  <c r="Q342" i="2" s="1"/>
  <c r="I5" i="58"/>
  <c r="J5" i="58"/>
  <c r="G181" i="2"/>
  <c r="R181" i="2" s="1"/>
  <c r="J181" i="2"/>
  <c r="E350" i="2"/>
  <c r="P350" i="2" s="1"/>
  <c r="D318" i="2"/>
  <c r="O318" i="2" s="1"/>
  <c r="F318" i="2"/>
  <c r="G318" i="2" s="1"/>
  <c r="R318" i="2" s="1"/>
  <c r="F350" i="2"/>
  <c r="Q350" i="2" s="1"/>
  <c r="D278" i="2"/>
  <c r="O278" i="2" s="1"/>
  <c r="E534" i="2"/>
  <c r="P534" i="2" s="1"/>
  <c r="E94" i="2"/>
  <c r="P94" i="2" s="1"/>
  <c r="E222" i="2"/>
  <c r="P222" i="2" s="1"/>
  <c r="F94" i="2"/>
  <c r="Q94" i="2" s="1"/>
  <c r="D222" i="2"/>
  <c r="O222" i="2" s="1"/>
  <c r="E310" i="2"/>
  <c r="P310" i="2" s="1"/>
  <c r="D310" i="2"/>
  <c r="O310" i="2" s="1"/>
  <c r="F534" i="2"/>
  <c r="E566" i="2"/>
  <c r="P566" i="2" s="1"/>
  <c r="D566" i="2"/>
  <c r="O566" i="2" s="1"/>
  <c r="AC8" i="55"/>
  <c r="AD8" i="55" s="1"/>
  <c r="U214" i="2"/>
  <c r="G213" i="2"/>
  <c r="R213" i="2" s="1"/>
  <c r="E255" i="2"/>
  <c r="P255" i="2" s="1"/>
  <c r="E319" i="2"/>
  <c r="P319" i="2" s="1"/>
  <c r="D311" i="2"/>
  <c r="O311" i="2" s="1"/>
  <c r="E311" i="2"/>
  <c r="P311" i="2" s="1"/>
  <c r="F311" i="2"/>
  <c r="D223" i="2"/>
  <c r="O223" i="2" s="1"/>
  <c r="E223" i="2"/>
  <c r="P223" i="2" s="1"/>
  <c r="F223" i="2"/>
  <c r="D231" i="2"/>
  <c r="O231" i="2" s="1"/>
  <c r="E231" i="2"/>
  <c r="P231" i="2" s="1"/>
  <c r="F231" i="2"/>
  <c r="D279" i="2"/>
  <c r="O279" i="2" s="1"/>
  <c r="E279" i="2"/>
  <c r="P279" i="2" s="1"/>
  <c r="F279" i="2"/>
  <c r="D63" i="2"/>
  <c r="O63" i="2" s="1"/>
  <c r="E63" i="2"/>
  <c r="P63" i="2" s="1"/>
  <c r="F63" i="2"/>
  <c r="D199" i="2"/>
  <c r="O199" i="2" s="1"/>
  <c r="E199" i="2"/>
  <c r="P199" i="2" s="1"/>
  <c r="F199" i="2"/>
  <c r="D287" i="2"/>
  <c r="O287" i="2" s="1"/>
  <c r="E287" i="2"/>
  <c r="P287" i="2" s="1"/>
  <c r="F287" i="2"/>
  <c r="D263" i="2"/>
  <c r="O263" i="2" s="1"/>
  <c r="E263" i="2"/>
  <c r="P263" i="2" s="1"/>
  <c r="F263" i="2"/>
  <c r="D191" i="2"/>
  <c r="O191" i="2" s="1"/>
  <c r="E191" i="2"/>
  <c r="P191" i="2" s="1"/>
  <c r="F191" i="2"/>
  <c r="D159" i="2"/>
  <c r="O159" i="2" s="1"/>
  <c r="F95" i="2"/>
  <c r="D127" i="2"/>
  <c r="O127" i="2" s="1"/>
  <c r="E127" i="2"/>
  <c r="P127" i="2" s="1"/>
  <c r="F127" i="2"/>
  <c r="D247" i="2"/>
  <c r="O247" i="2" s="1"/>
  <c r="E247" i="2"/>
  <c r="P247" i="2" s="1"/>
  <c r="U247" i="2" s="1"/>
  <c r="F247" i="2"/>
  <c r="K247" i="2" s="1"/>
  <c r="G341" i="2"/>
  <c r="R341" i="2" s="1"/>
  <c r="G157" i="2"/>
  <c r="R157" i="2" s="1"/>
  <c r="G285" i="2"/>
  <c r="R285" i="2" s="1"/>
  <c r="Q253" i="2"/>
  <c r="Q197" i="2"/>
  <c r="G221" i="2"/>
  <c r="R221" i="2" s="1"/>
  <c r="Q341" i="2"/>
  <c r="Q277" i="2"/>
  <c r="D406" i="2"/>
  <c r="O406" i="2" s="1"/>
  <c r="J214" i="2"/>
  <c r="E503" i="2"/>
  <c r="P503" i="2" s="1"/>
  <c r="D503" i="2"/>
  <c r="O503" i="2" s="1"/>
  <c r="F503" i="2"/>
  <c r="D567" i="2"/>
  <c r="O567" i="2" s="1"/>
  <c r="E567" i="2"/>
  <c r="P567" i="2" s="1"/>
  <c r="F567" i="2"/>
  <c r="Q567" i="2" s="1"/>
  <c r="D415" i="2"/>
  <c r="O415" i="2" s="1"/>
  <c r="E415" i="2"/>
  <c r="P415" i="2" s="1"/>
  <c r="F415" i="2"/>
  <c r="D695" i="2"/>
  <c r="O695" i="2" s="1"/>
  <c r="F407" i="2"/>
  <c r="E439" i="2"/>
  <c r="P439" i="2" s="1"/>
  <c r="D439" i="2"/>
  <c r="O439" i="2" s="1"/>
  <c r="E629" i="2"/>
  <c r="E447" i="2"/>
  <c r="P447" i="2" s="1"/>
  <c r="D383" i="2"/>
  <c r="O383" i="2" s="1"/>
  <c r="E383" i="2"/>
  <c r="P383" i="2" s="1"/>
  <c r="D535" i="2"/>
  <c r="O535" i="2" s="1"/>
  <c r="D351" i="2"/>
  <c r="O351" i="2" s="1"/>
  <c r="E351" i="2"/>
  <c r="P351" i="2" s="1"/>
  <c r="F351" i="2"/>
  <c r="E479" i="2"/>
  <c r="P479" i="2" s="1"/>
  <c r="D479" i="2"/>
  <c r="O479" i="2" s="1"/>
  <c r="F479" i="2"/>
  <c r="D599" i="2"/>
  <c r="O599" i="2" s="1"/>
  <c r="E599" i="2"/>
  <c r="P599" i="2" s="1"/>
  <c r="D631" i="2"/>
  <c r="O631" i="2" s="1"/>
  <c r="E631" i="2"/>
  <c r="P631" i="2" s="1"/>
  <c r="E471" i="2"/>
  <c r="P471" i="2" s="1"/>
  <c r="D471" i="2"/>
  <c r="O471" i="2" s="1"/>
  <c r="F471" i="2"/>
  <c r="E630" i="2"/>
  <c r="P630" i="2" s="1"/>
  <c r="D663" i="2"/>
  <c r="O663" i="2" s="1"/>
  <c r="D343" i="2"/>
  <c r="O343" i="2" s="1"/>
  <c r="E343" i="2"/>
  <c r="P343" i="2" s="1"/>
  <c r="F343" i="2"/>
  <c r="E375" i="2"/>
  <c r="P375" i="2" s="1"/>
  <c r="D375" i="2"/>
  <c r="O375" i="2" s="1"/>
  <c r="F375" i="2"/>
  <c r="L503" i="2"/>
  <c r="I503" i="2"/>
  <c r="T503" i="2" s="1"/>
  <c r="H503" i="2"/>
  <c r="S503" i="2" s="1"/>
  <c r="H567" i="2"/>
  <c r="S567" i="2" s="1"/>
  <c r="L567" i="2"/>
  <c r="I567" i="2"/>
  <c r="T567" i="2" s="1"/>
  <c r="H415" i="2"/>
  <c r="S415" i="2" s="1"/>
  <c r="L415" i="2"/>
  <c r="I415" i="2"/>
  <c r="T415" i="2" s="1"/>
  <c r="L223" i="2"/>
  <c r="I223" i="2"/>
  <c r="T223" i="2" s="1"/>
  <c r="H223" i="2"/>
  <c r="S223" i="2" s="1"/>
  <c r="H695" i="2"/>
  <c r="S695" i="2" s="1"/>
  <c r="L695" i="2"/>
  <c r="I695" i="2"/>
  <c r="T695" i="2" s="1"/>
  <c r="L231" i="2"/>
  <c r="I231" i="2"/>
  <c r="T231" i="2" s="1"/>
  <c r="H231" i="2"/>
  <c r="S231" i="2" s="1"/>
  <c r="L199" i="2"/>
  <c r="I199" i="2"/>
  <c r="T199" i="2" s="1"/>
  <c r="H199" i="2"/>
  <c r="S199" i="2" s="1"/>
  <c r="H407" i="2"/>
  <c r="S407" i="2" s="1"/>
  <c r="L407" i="2"/>
  <c r="I407" i="2"/>
  <c r="T407" i="2" s="1"/>
  <c r="A408" i="2"/>
  <c r="B95" i="2"/>
  <c r="M95" i="2" s="1"/>
  <c r="L95" i="2"/>
  <c r="I95" i="2"/>
  <c r="T95" i="2" s="1"/>
  <c r="H95" i="2"/>
  <c r="S95" i="2" s="1"/>
  <c r="A96" i="2"/>
  <c r="P596" i="2"/>
  <c r="Q310" i="2"/>
  <c r="G406" i="2"/>
  <c r="R406" i="2" s="1"/>
  <c r="Q406" i="2"/>
  <c r="Q470" i="2"/>
  <c r="G470" i="2"/>
  <c r="R470" i="2" s="1"/>
  <c r="L287" i="2"/>
  <c r="I287" i="2"/>
  <c r="T287" i="2" s="1"/>
  <c r="H287" i="2"/>
  <c r="S287" i="2" s="1"/>
  <c r="L263" i="2"/>
  <c r="I263" i="2"/>
  <c r="T263" i="2" s="1"/>
  <c r="H263" i="2"/>
  <c r="S263" i="2" s="1"/>
  <c r="H439" i="2"/>
  <c r="S439" i="2" s="1"/>
  <c r="I439" i="2"/>
  <c r="T439" i="2" s="1"/>
  <c r="L439" i="2"/>
  <c r="L191" i="2"/>
  <c r="I191" i="2"/>
  <c r="T191" i="2" s="1"/>
  <c r="H191" i="2"/>
  <c r="S191" i="2" s="1"/>
  <c r="A192" i="2"/>
  <c r="Q254" i="2"/>
  <c r="G254" i="2"/>
  <c r="R254" i="2" s="1"/>
  <c r="Q166" i="2"/>
  <c r="G166" i="2"/>
  <c r="R166" i="2" s="1"/>
  <c r="L127" i="2"/>
  <c r="I127" i="2"/>
  <c r="T127" i="2" s="1"/>
  <c r="H127" i="2"/>
  <c r="S127" i="2" s="1"/>
  <c r="B127" i="2"/>
  <c r="M127" i="2" s="1"/>
  <c r="A128" i="2"/>
  <c r="B279" i="2"/>
  <c r="M279" i="2" s="1"/>
  <c r="L279" i="2"/>
  <c r="I279" i="2"/>
  <c r="T279" i="2" s="1"/>
  <c r="H279" i="2"/>
  <c r="S279" i="2" s="1"/>
  <c r="A280" i="2"/>
  <c r="G214" i="2"/>
  <c r="R214" i="2" s="1"/>
  <c r="Q214" i="2"/>
  <c r="V214" i="2" s="1"/>
  <c r="K214" i="2"/>
  <c r="Q414" i="2"/>
  <c r="Q278" i="2"/>
  <c r="G278" i="2"/>
  <c r="R278" i="2" s="1"/>
  <c r="H447" i="2"/>
  <c r="S447" i="2" s="1"/>
  <c r="L447" i="2"/>
  <c r="I447" i="2"/>
  <c r="T447" i="2" s="1"/>
  <c r="L383" i="2"/>
  <c r="I383" i="2"/>
  <c r="T383" i="2" s="1"/>
  <c r="H383" i="2"/>
  <c r="S383" i="2" s="1"/>
  <c r="L535" i="2"/>
  <c r="I535" i="2"/>
  <c r="T535" i="2" s="1"/>
  <c r="H535" i="2"/>
  <c r="S535" i="2" s="1"/>
  <c r="H319" i="2"/>
  <c r="S319" i="2" s="1"/>
  <c r="I319" i="2"/>
  <c r="T319" i="2" s="1"/>
  <c r="L319" i="2"/>
  <c r="B159" i="2"/>
  <c r="M159" i="2" s="1"/>
  <c r="I159" i="2"/>
  <c r="T159" i="2" s="1"/>
  <c r="H159" i="2"/>
  <c r="S159" i="2" s="1"/>
  <c r="L159" i="2"/>
  <c r="A160" i="2"/>
  <c r="L247" i="2"/>
  <c r="I247" i="2"/>
  <c r="T247" i="2" s="1"/>
  <c r="H247" i="2"/>
  <c r="S247" i="2" s="1"/>
  <c r="B247" i="2"/>
  <c r="M247" i="2" s="1"/>
  <c r="Q246" i="2"/>
  <c r="G246" i="2"/>
  <c r="R246" i="2" s="1"/>
  <c r="G286" i="2"/>
  <c r="R286" i="2" s="1"/>
  <c r="Q286" i="2"/>
  <c r="I351" i="2"/>
  <c r="T351" i="2" s="1"/>
  <c r="H351" i="2"/>
  <c r="S351" i="2" s="1"/>
  <c r="L351" i="2"/>
  <c r="L479" i="2"/>
  <c r="I479" i="2"/>
  <c r="T479" i="2" s="1"/>
  <c r="H479" i="2"/>
  <c r="S479" i="2" s="1"/>
  <c r="L599" i="2"/>
  <c r="I599" i="2"/>
  <c r="T599" i="2" s="1"/>
  <c r="H599" i="2"/>
  <c r="S599" i="2" s="1"/>
  <c r="L631" i="2"/>
  <c r="I631" i="2"/>
  <c r="T631" i="2" s="1"/>
  <c r="H631" i="2"/>
  <c r="S631" i="2" s="1"/>
  <c r="L255" i="2"/>
  <c r="I255" i="2"/>
  <c r="T255" i="2" s="1"/>
  <c r="H255" i="2"/>
  <c r="S255" i="2" s="1"/>
  <c r="I471" i="2"/>
  <c r="T471" i="2" s="1"/>
  <c r="H471" i="2"/>
  <c r="S471" i="2" s="1"/>
  <c r="L471" i="2"/>
  <c r="AB19" i="55"/>
  <c r="AB22" i="55" s="1"/>
  <c r="B63" i="2"/>
  <c r="M63" i="2" s="1"/>
  <c r="L63" i="2"/>
  <c r="I63" i="2"/>
  <c r="T63" i="2" s="1"/>
  <c r="H63" i="2"/>
  <c r="S63" i="2" s="1"/>
  <c r="A64" i="2"/>
  <c r="G158" i="2"/>
  <c r="R158" i="2" s="1"/>
  <c r="Q158" i="2"/>
  <c r="Q382" i="2"/>
  <c r="G382" i="2"/>
  <c r="R382" i="2" s="1"/>
  <c r="Q198" i="2"/>
  <c r="G198" i="2"/>
  <c r="R198" i="2" s="1"/>
  <c r="Q62" i="2"/>
  <c r="G62" i="2"/>
  <c r="R62" i="2" s="1"/>
  <c r="AB5" i="56"/>
  <c r="B311" i="2"/>
  <c r="M311" i="2" s="1"/>
  <c r="L311" i="2"/>
  <c r="I311" i="2"/>
  <c r="T311" i="2" s="1"/>
  <c r="H311" i="2"/>
  <c r="S311" i="2" s="1"/>
  <c r="A312" i="2"/>
  <c r="Q126" i="2"/>
  <c r="G126" i="2"/>
  <c r="R126" i="2" s="1"/>
  <c r="Q222" i="2"/>
  <c r="L663" i="2"/>
  <c r="I663" i="2"/>
  <c r="T663" i="2" s="1"/>
  <c r="H663" i="2"/>
  <c r="S663" i="2" s="1"/>
  <c r="B343" i="2"/>
  <c r="M343" i="2" s="1"/>
  <c r="I343" i="2"/>
  <c r="T343" i="2" s="1"/>
  <c r="H343" i="2"/>
  <c r="S343" i="2" s="1"/>
  <c r="L343" i="2"/>
  <c r="A344" i="2"/>
  <c r="Q502" i="2"/>
  <c r="G502" i="2"/>
  <c r="R502" i="2" s="1"/>
  <c r="B375" i="2"/>
  <c r="M375" i="2" s="1"/>
  <c r="L375" i="2"/>
  <c r="I375" i="2"/>
  <c r="T375" i="2" s="1"/>
  <c r="H375" i="2"/>
  <c r="S375" i="2" s="1"/>
  <c r="A376" i="2"/>
  <c r="Q190" i="2"/>
  <c r="G190" i="2"/>
  <c r="R190" i="2" s="1"/>
  <c r="Q446" i="2"/>
  <c r="G446" i="2"/>
  <c r="R446" i="2" s="1"/>
  <c r="Q230" i="2"/>
  <c r="G230" i="2"/>
  <c r="R230" i="2" s="1"/>
  <c r="AC13" i="56"/>
  <c r="AD13" i="56" s="1"/>
  <c r="AC11" i="56"/>
  <c r="AD11" i="56" s="1"/>
  <c r="AC10" i="56"/>
  <c r="AC12" i="56"/>
  <c r="AD12" i="56" s="1"/>
  <c r="F598" i="2"/>
  <c r="F599" i="2"/>
  <c r="F597" i="2"/>
  <c r="F596" i="2"/>
  <c r="AC6" i="55"/>
  <c r="AC7" i="55"/>
  <c r="AC5" i="55"/>
  <c r="AC4" i="55"/>
  <c r="AD13" i="55"/>
  <c r="Q566" i="2"/>
  <c r="Q563" i="2"/>
  <c r="G563" i="2"/>
  <c r="R563" i="2" s="1"/>
  <c r="AD10" i="54"/>
  <c r="Q564" i="2"/>
  <c r="G564" i="2"/>
  <c r="R564" i="2" s="1"/>
  <c r="Q565" i="2"/>
  <c r="G565" i="2"/>
  <c r="R565" i="2" s="1"/>
  <c r="D31" i="2"/>
  <c r="O31" i="2" s="1"/>
  <c r="F31" i="2"/>
  <c r="K31" i="2" s="1"/>
  <c r="L31" i="2"/>
  <c r="H31" i="2"/>
  <c r="S31" i="2" s="1"/>
  <c r="B31" i="2"/>
  <c r="M31" i="2" s="1"/>
  <c r="I31" i="2"/>
  <c r="T31" i="2" s="1"/>
  <c r="G30" i="2"/>
  <c r="R30" i="2" s="1"/>
  <c r="Q30" i="2"/>
  <c r="B5" i="58"/>
  <c r="H5" i="58"/>
  <c r="G5" i="58"/>
  <c r="AD15" i="56"/>
  <c r="AD17" i="56"/>
  <c r="W19" i="56"/>
  <c r="W25" i="56" s="1"/>
  <c r="AB4" i="56"/>
  <c r="AD14" i="56"/>
  <c r="AD16" i="56"/>
  <c r="AD18" i="56"/>
  <c r="AC16" i="57"/>
  <c r="AC15" i="57"/>
  <c r="Y9" i="55"/>
  <c r="AC9" i="55"/>
  <c r="Y10" i="55"/>
  <c r="AC10" i="55"/>
  <c r="AC14" i="57"/>
  <c r="AC18" i="57"/>
  <c r="AC17" i="57"/>
  <c r="AC19" i="54"/>
  <c r="AC22" i="54" s="1"/>
  <c r="X19" i="55"/>
  <c r="Y19" i="55" s="1"/>
  <c r="AD19" i="53"/>
  <c r="P36" i="58"/>
  <c r="P33" i="58" s="1" a="1"/>
  <c r="P33" i="58" s="1"/>
  <c r="X18" i="58" s="1"/>
  <c r="L36" i="58"/>
  <c r="L33" i="58" s="1" a="1"/>
  <c r="L33" i="58" s="1"/>
  <c r="X14" i="58" s="1"/>
  <c r="M36" i="58"/>
  <c r="M33" i="58" s="1" a="1"/>
  <c r="M33" i="58" s="1"/>
  <c r="X15" i="58" s="1"/>
  <c r="N36" i="58"/>
  <c r="N33" i="58" s="1" a="1"/>
  <c r="N33" i="58" s="1"/>
  <c r="X16" i="58" s="1"/>
  <c r="O36" i="58"/>
  <c r="O33" i="58" s="1" a="1"/>
  <c r="O33" i="58" s="1"/>
  <c r="X17" i="58" s="1"/>
  <c r="W14" i="57"/>
  <c r="AB14" i="57" s="1"/>
  <c r="W18" i="57"/>
  <c r="AB18" i="57" s="1"/>
  <c r="W15" i="57"/>
  <c r="AB15" i="57" s="1"/>
  <c r="W16" i="57"/>
  <c r="AB16" i="57" s="1"/>
  <c r="W17" i="57"/>
  <c r="AB17" i="57" s="1"/>
  <c r="W12" i="57"/>
  <c r="AB12" i="57" s="1"/>
  <c r="W13" i="57"/>
  <c r="AB13" i="57" s="1"/>
  <c r="W11" i="57"/>
  <c r="AB11" i="57" s="1"/>
  <c r="W9" i="57"/>
  <c r="AB9" i="57" s="1"/>
  <c r="W10" i="57"/>
  <c r="AB10" i="57" s="1"/>
  <c r="W7" i="57"/>
  <c r="AB7" i="57" s="1"/>
  <c r="W6" i="57"/>
  <c r="AB6" i="57" s="1"/>
  <c r="W8" i="57"/>
  <c r="AB8" i="57" s="1"/>
  <c r="W4" i="57"/>
  <c r="W5" i="57"/>
  <c r="E5" i="58"/>
  <c r="D5" i="58"/>
  <c r="C5" i="58"/>
  <c r="F5" i="58"/>
  <c r="K33" i="57"/>
  <c r="X13" i="57" s="1"/>
  <c r="J33" i="57"/>
  <c r="X12" i="57" s="1"/>
  <c r="Y13" i="56"/>
  <c r="Y11" i="56"/>
  <c r="Y12" i="56"/>
  <c r="G37" i="57"/>
  <c r="H37" i="57"/>
  <c r="I37" i="57"/>
  <c r="I33" i="57"/>
  <c r="X11" i="57" s="1"/>
  <c r="G33" i="56"/>
  <c r="X9" i="56" s="1"/>
  <c r="A288" i="2"/>
  <c r="J36" i="58"/>
  <c r="I36" i="58"/>
  <c r="K36" i="58"/>
  <c r="K33" i="58" s="1" a="1"/>
  <c r="B407" i="2"/>
  <c r="M407" i="2" s="1"/>
  <c r="A256" i="2"/>
  <c r="B255" i="2"/>
  <c r="M255" i="2" s="1"/>
  <c r="A504" i="2"/>
  <c r="B223" i="2"/>
  <c r="M223" i="2" s="1"/>
  <c r="A224" i="2"/>
  <c r="A440" i="2"/>
  <c r="B439" i="2"/>
  <c r="M439" i="2" s="1"/>
  <c r="B191" i="2"/>
  <c r="M191" i="2" s="1"/>
  <c r="B471" i="2"/>
  <c r="M471" i="2" s="1"/>
  <c r="A472" i="2"/>
  <c r="AD9" i="54"/>
  <c r="Y4" i="55"/>
  <c r="Y7" i="55"/>
  <c r="AD22" i="52"/>
  <c r="AD6" i="54"/>
  <c r="AD4" i="54"/>
  <c r="AD5" i="54"/>
  <c r="AD8" i="54"/>
  <c r="Y25" i="53"/>
  <c r="AD7" i="54"/>
  <c r="B37" i="57"/>
  <c r="C37" i="57"/>
  <c r="F37" i="57"/>
  <c r="D37" i="57"/>
  <c r="E37" i="57"/>
  <c r="D36" i="58"/>
  <c r="E36" i="58"/>
  <c r="F36" i="58"/>
  <c r="G36" i="58"/>
  <c r="H36" i="58"/>
  <c r="B36" i="58"/>
  <c r="C36" i="58"/>
  <c r="Y6" i="55"/>
  <c r="B33" i="56"/>
  <c r="X4" i="56" s="1"/>
  <c r="D33" i="56"/>
  <c r="X6" i="56" s="1"/>
  <c r="E33" i="56"/>
  <c r="X7" i="56" s="1"/>
  <c r="F33" i="56"/>
  <c r="X8" i="56" s="1"/>
  <c r="C33" i="56"/>
  <c r="X5" i="56" s="1"/>
  <c r="AC22" i="53"/>
  <c r="Y19" i="54"/>
  <c r="Y5" i="55"/>
  <c r="Y25" i="54"/>
  <c r="Y22" i="57"/>
  <c r="A696" i="2"/>
  <c r="B695" i="2"/>
  <c r="M695" i="2" s="1"/>
  <c r="A232" i="2"/>
  <c r="B231" i="2"/>
  <c r="M231" i="2" s="1"/>
  <c r="A632" i="2"/>
  <c r="B631" i="2"/>
  <c r="M631" i="2" s="1"/>
  <c r="A264" i="2"/>
  <c r="B263" i="2"/>
  <c r="M263" i="2" s="1"/>
  <c r="X2" i="3"/>
  <c r="A448" i="2"/>
  <c r="B447" i="2"/>
  <c r="M447" i="2" s="1"/>
  <c r="A512" i="2"/>
  <c r="B503" i="2"/>
  <c r="M503" i="2" s="1"/>
  <c r="A296" i="2"/>
  <c r="B287" i="2"/>
  <c r="M287" i="2" s="1"/>
  <c r="A568" i="2"/>
  <c r="B567" i="2"/>
  <c r="M567" i="2" s="1"/>
  <c r="Y1" i="3"/>
  <c r="A1" i="59"/>
  <c r="A728" i="2"/>
  <c r="AE1" i="4"/>
  <c r="AE2" i="4" s="1"/>
  <c r="X10" i="5"/>
  <c r="A416" i="2"/>
  <c r="B415" i="2"/>
  <c r="M415" i="2" s="1"/>
  <c r="V1" i="58"/>
  <c r="A352" i="2"/>
  <c r="B351" i="2"/>
  <c r="M351" i="2" s="1"/>
  <c r="A664" i="2"/>
  <c r="B663" i="2"/>
  <c r="M663" i="2" s="1"/>
  <c r="A536" i="2"/>
  <c r="B535" i="2"/>
  <c r="M535" i="2" s="1"/>
  <c r="A320" i="2"/>
  <c r="B319" i="2"/>
  <c r="M319" i="2" s="1"/>
  <c r="A600" i="2"/>
  <c r="B599" i="2"/>
  <c r="M599" i="2" s="1"/>
  <c r="Y10" i="56"/>
  <c r="A480" i="2"/>
  <c r="B479" i="2"/>
  <c r="M479" i="2" s="1"/>
  <c r="B199" i="2"/>
  <c r="M199" i="2" s="1"/>
  <c r="A384" i="2"/>
  <c r="B383" i="2"/>
  <c r="M383" i="2" s="1"/>
  <c r="J33" i="58" a="1"/>
  <c r="D447" i="2" a="1"/>
  <c r="D232" i="2" a="1"/>
  <c r="F439" i="2" a="1"/>
  <c r="F629" i="2" a="1"/>
  <c r="H37" i="58" a="1"/>
  <c r="E632" i="2" a="1"/>
  <c r="F264" i="2" a="1"/>
  <c r="E95" i="2" a="1"/>
  <c r="D448" i="2" a="1"/>
  <c r="I33" i="58" a="1"/>
  <c r="D64" i="2" a="1"/>
  <c r="D344" i="2" a="1"/>
  <c r="F37" i="58" a="1"/>
  <c r="E535" i="2" a="1"/>
  <c r="E662" i="2" a="1"/>
  <c r="I37" i="58" a="1"/>
  <c r="F280" i="2" a="1"/>
  <c r="F600" i="2" a="1"/>
  <c r="E352" i="2" a="1"/>
  <c r="F416" i="2" a="1"/>
  <c r="D512" i="2" a="1"/>
  <c r="E128" i="2" a="1"/>
  <c r="F64" i="2" a="1"/>
  <c r="F96" i="2" a="1"/>
  <c r="F352" i="2" a="1"/>
  <c r="D600" i="2" a="1"/>
  <c r="E407" i="2" a="1"/>
  <c r="F447" i="2" a="1"/>
  <c r="F408" i="2" a="1"/>
  <c r="E448" i="2" a="1"/>
  <c r="F320" i="2" a="1"/>
  <c r="F312" i="2" a="1"/>
  <c r="D37" i="58" a="1"/>
  <c r="H33" i="57" a="1"/>
  <c r="D192" i="2" a="1"/>
  <c r="F631" i="2" a="1"/>
  <c r="E37" i="58" a="1"/>
  <c r="F128" i="2" a="1"/>
  <c r="F159" i="2" a="1"/>
  <c r="F472" i="2" a="1"/>
  <c r="E288" i="2" a="1"/>
  <c r="D632" i="2" a="1"/>
  <c r="E663" i="2" a="1"/>
  <c r="F448" i="2" a="1"/>
  <c r="E64" i="2" a="1"/>
  <c r="B37" i="58" a="1"/>
  <c r="E440" i="2" a="1"/>
  <c r="E232" i="2" a="1"/>
  <c r="F630" i="2" a="1"/>
  <c r="F160" i="2" a="1"/>
  <c r="G37" i="58" a="1"/>
  <c r="F288" i="2" a="1"/>
  <c r="C37" i="58" a="1"/>
  <c r="D696" i="2" a="1"/>
  <c r="D472" i="2" a="1"/>
  <c r="D288" i="2" a="1"/>
  <c r="F383" i="2" a="1"/>
  <c r="D224" i="2" a="1"/>
  <c r="D33" i="57" a="1"/>
  <c r="E376" i="2" a="1"/>
  <c r="E280" i="2" a="1"/>
  <c r="D95" i="2" a="1"/>
  <c r="D264" i="2" a="1"/>
  <c r="F224" i="2" a="1"/>
  <c r="E31" i="2" a="1"/>
  <c r="E264" i="2" a="1"/>
  <c r="C33" i="57" a="1"/>
  <c r="D280" i="2" a="1"/>
  <c r="F255" i="2" a="1"/>
  <c r="E416" i="2" a="1"/>
  <c r="D568" i="2" a="1"/>
  <c r="E33" i="57" a="1"/>
  <c r="E600" i="2" a="1"/>
  <c r="E384" i="2" a="1"/>
  <c r="D256" i="2" a="1"/>
  <c r="E472" i="2" a="1"/>
  <c r="E504" i="2" a="1"/>
  <c r="J37" i="58" a="1"/>
  <c r="F33" i="57" a="1"/>
  <c r="E296" i="2" a="1"/>
  <c r="F232" i="2" a="1"/>
  <c r="E224" i="2" a="1"/>
  <c r="B33" i="57" a="1"/>
  <c r="E312" i="2" a="1"/>
  <c r="E480" i="2" a="1"/>
  <c r="D352" i="2" a="1"/>
  <c r="F376" i="2" a="1"/>
  <c r="E160" i="2" a="1"/>
  <c r="E96" i="2" a="1"/>
  <c r="E536" i="2" a="1"/>
  <c r="D160" i="2" a="1"/>
  <c r="F440" i="2" a="1"/>
  <c r="F319" i="2" a="1"/>
  <c r="D319" i="2" a="1"/>
  <c r="E159" i="2" a="1"/>
  <c r="D664" i="2" a="1"/>
  <c r="D312" i="2" a="1"/>
  <c r="D96" i="2" a="1"/>
  <c r="D416" i="2" a="1"/>
  <c r="G33" i="57" a="1"/>
  <c r="D440" i="2" a="1"/>
  <c r="D255" i="2" a="1"/>
  <c r="D407" i="2" a="1"/>
  <c r="F535" i="2" a="1"/>
  <c r="D128" i="2" a="1"/>
  <c r="D480" i="2" a="1"/>
  <c r="D728" i="2" a="1"/>
  <c r="G374" i="2" l="1"/>
  <c r="R374" i="2" s="1"/>
  <c r="G438" i="2"/>
  <c r="R438" i="2" s="1"/>
  <c r="G342" i="2"/>
  <c r="R342" i="2" s="1"/>
  <c r="G414" i="2"/>
  <c r="R414" i="2" s="1"/>
  <c r="J37" i="58"/>
  <c r="Q318" i="2"/>
  <c r="G350" i="2"/>
  <c r="R350" i="2" s="1"/>
  <c r="G222" i="2"/>
  <c r="R222" i="2" s="1"/>
  <c r="G94" i="2"/>
  <c r="R94" i="2" s="1"/>
  <c r="G534" i="2"/>
  <c r="R534" i="2" s="1"/>
  <c r="E407" i="2"/>
  <c r="P407" i="2" s="1"/>
  <c r="F159" i="2"/>
  <c r="Q159" i="2" s="1"/>
  <c r="D95" i="2"/>
  <c r="O95" i="2" s="1"/>
  <c r="E95" i="2"/>
  <c r="P95" i="2" s="1"/>
  <c r="D407" i="2"/>
  <c r="O407" i="2" s="1"/>
  <c r="E159" i="2"/>
  <c r="P159" i="2" s="1"/>
  <c r="G310" i="2"/>
  <c r="R310" i="2" s="1"/>
  <c r="D319" i="2"/>
  <c r="O319" i="2" s="1"/>
  <c r="D255" i="2"/>
  <c r="O255" i="2" s="1"/>
  <c r="F255" i="2"/>
  <c r="G255" i="2" s="1"/>
  <c r="R255" i="2" s="1"/>
  <c r="E31" i="2"/>
  <c r="G31" i="2" s="1"/>
  <c r="R31" i="2" s="1"/>
  <c r="F439" i="2"/>
  <c r="Q439" i="2" s="1"/>
  <c r="F319" i="2"/>
  <c r="G319" i="2" s="1"/>
  <c r="R319" i="2" s="1"/>
  <c r="Q534" i="2"/>
  <c r="G566" i="2"/>
  <c r="R566" i="2" s="1"/>
  <c r="I37" i="58"/>
  <c r="D232" i="2"/>
  <c r="O232" i="2" s="1"/>
  <c r="E232" i="2"/>
  <c r="P232" i="2" s="1"/>
  <c r="F232" i="2"/>
  <c r="D128" i="2"/>
  <c r="O128" i="2" s="1"/>
  <c r="E128" i="2"/>
  <c r="P128" i="2" s="1"/>
  <c r="F128" i="2"/>
  <c r="D64" i="2"/>
  <c r="O64" i="2" s="1"/>
  <c r="E64" i="2"/>
  <c r="P64" i="2" s="1"/>
  <c r="U64" i="2" s="1"/>
  <c r="F64" i="2"/>
  <c r="D160" i="2"/>
  <c r="O160" i="2" s="1"/>
  <c r="E160" i="2"/>
  <c r="P160" i="2" s="1"/>
  <c r="F160" i="2"/>
  <c r="D96" i="2"/>
  <c r="O96" i="2" s="1"/>
  <c r="E96" i="2"/>
  <c r="P96" i="2" s="1"/>
  <c r="F96" i="2"/>
  <c r="D224" i="2"/>
  <c r="O224" i="2" s="1"/>
  <c r="E224" i="2"/>
  <c r="P224" i="2" s="1"/>
  <c r="F224" i="2"/>
  <c r="F320" i="2"/>
  <c r="D288" i="2"/>
  <c r="O288" i="2" s="1"/>
  <c r="E288" i="2"/>
  <c r="P288" i="2" s="1"/>
  <c r="F288" i="2"/>
  <c r="D264" i="2"/>
  <c r="O264" i="2" s="1"/>
  <c r="E264" i="2"/>
  <c r="P264" i="2" s="1"/>
  <c r="F264" i="2"/>
  <c r="D312" i="2"/>
  <c r="O312" i="2" s="1"/>
  <c r="E312" i="2"/>
  <c r="P312" i="2" s="1"/>
  <c r="F312" i="2"/>
  <c r="D280" i="2"/>
  <c r="O280" i="2" s="1"/>
  <c r="E280" i="2"/>
  <c r="P280" i="2" s="1"/>
  <c r="U280" i="2" s="1"/>
  <c r="F280" i="2"/>
  <c r="K280" i="2" s="1"/>
  <c r="E296" i="2"/>
  <c r="P296" i="2" s="1"/>
  <c r="D192" i="2"/>
  <c r="O192" i="2" s="1"/>
  <c r="D256" i="2"/>
  <c r="F535" i="2"/>
  <c r="F383" i="2"/>
  <c r="G383" i="2" s="1"/>
  <c r="R383" i="2" s="1"/>
  <c r="F447" i="2"/>
  <c r="G447" i="2" s="1"/>
  <c r="R447" i="2" s="1"/>
  <c r="D447" i="2"/>
  <c r="O447" i="2" s="1"/>
  <c r="E535" i="2"/>
  <c r="P535" i="2" s="1"/>
  <c r="AB19" i="56"/>
  <c r="J247" i="2"/>
  <c r="G567" i="2"/>
  <c r="R567" i="2" s="1"/>
  <c r="E600" i="2"/>
  <c r="P600" i="2" s="1"/>
  <c r="D600" i="2"/>
  <c r="O600" i="2" s="1"/>
  <c r="F600" i="2"/>
  <c r="E352" i="2"/>
  <c r="P352" i="2" s="1"/>
  <c r="D352" i="2"/>
  <c r="O352" i="2" s="1"/>
  <c r="F352" i="2"/>
  <c r="D448" i="2"/>
  <c r="O448" i="2" s="1"/>
  <c r="E448" i="2"/>
  <c r="P448" i="2" s="1"/>
  <c r="F448" i="2"/>
  <c r="E440" i="2"/>
  <c r="P440" i="2" s="1"/>
  <c r="D440" i="2"/>
  <c r="O440" i="2" s="1"/>
  <c r="F440" i="2"/>
  <c r="D696" i="2"/>
  <c r="O696" i="2" s="1"/>
  <c r="E376" i="2"/>
  <c r="P376" i="2" s="1"/>
  <c r="F376" i="2"/>
  <c r="E384" i="2"/>
  <c r="P384" i="2" s="1"/>
  <c r="D568" i="2"/>
  <c r="O568" i="2" s="1"/>
  <c r="E504" i="2"/>
  <c r="P504" i="2" s="1"/>
  <c r="E663" i="2"/>
  <c r="P663" i="2" s="1"/>
  <c r="D344" i="2"/>
  <c r="O344" i="2" s="1"/>
  <c r="F408" i="2"/>
  <c r="D416" i="2"/>
  <c r="O416" i="2" s="1"/>
  <c r="E416" i="2"/>
  <c r="P416" i="2" s="1"/>
  <c r="F416" i="2"/>
  <c r="D472" i="2"/>
  <c r="O472" i="2" s="1"/>
  <c r="E472" i="2"/>
  <c r="P472" i="2" s="1"/>
  <c r="F472" i="2"/>
  <c r="E662" i="2"/>
  <c r="E536" i="2"/>
  <c r="P536" i="2" s="1"/>
  <c r="E632" i="2"/>
  <c r="P632" i="2" s="1"/>
  <c r="D632" i="2"/>
  <c r="O632" i="2" s="1"/>
  <c r="E480" i="2"/>
  <c r="P480" i="2" s="1"/>
  <c r="D480" i="2"/>
  <c r="O480" i="2" s="1"/>
  <c r="D664" i="2"/>
  <c r="O664" i="2" s="1"/>
  <c r="D728" i="2"/>
  <c r="O728" i="2" s="1"/>
  <c r="D512" i="2"/>
  <c r="O512" i="2" s="1"/>
  <c r="L232" i="2"/>
  <c r="I232" i="2"/>
  <c r="T232" i="2" s="1"/>
  <c r="H232" i="2"/>
  <c r="S232" i="2" s="1"/>
  <c r="L600" i="2"/>
  <c r="I600" i="2"/>
  <c r="T600" i="2" s="1"/>
  <c r="H600" i="2"/>
  <c r="S600" i="2" s="1"/>
  <c r="L352" i="2"/>
  <c r="I352" i="2"/>
  <c r="T352" i="2" s="1"/>
  <c r="H352" i="2"/>
  <c r="S352" i="2" s="1"/>
  <c r="L448" i="2"/>
  <c r="I448" i="2"/>
  <c r="T448" i="2" s="1"/>
  <c r="H448" i="2"/>
  <c r="S448" i="2" s="1"/>
  <c r="L440" i="2"/>
  <c r="I440" i="2"/>
  <c r="T440" i="2" s="1"/>
  <c r="H440" i="2"/>
  <c r="S440" i="2" s="1"/>
  <c r="A441" i="2"/>
  <c r="L160" i="2"/>
  <c r="I160" i="2"/>
  <c r="T160" i="2" s="1"/>
  <c r="H160" i="2"/>
  <c r="S160" i="2" s="1"/>
  <c r="B160" i="2"/>
  <c r="M160" i="2" s="1"/>
  <c r="A161" i="2"/>
  <c r="I128" i="2"/>
  <c r="T128" i="2" s="1"/>
  <c r="H128" i="2"/>
  <c r="S128" i="2" s="1"/>
  <c r="L128" i="2"/>
  <c r="B128" i="2"/>
  <c r="M128" i="2" s="1"/>
  <c r="A129" i="2"/>
  <c r="Q231" i="2"/>
  <c r="G231" i="2"/>
  <c r="R231" i="2" s="1"/>
  <c r="L696" i="2"/>
  <c r="I696" i="2"/>
  <c r="T696" i="2" s="1"/>
  <c r="H696" i="2"/>
  <c r="S696" i="2" s="1"/>
  <c r="L224" i="2"/>
  <c r="I224" i="2"/>
  <c r="T224" i="2" s="1"/>
  <c r="H224" i="2"/>
  <c r="S224" i="2" s="1"/>
  <c r="A225" i="2"/>
  <c r="L376" i="2"/>
  <c r="I376" i="2"/>
  <c r="T376" i="2" s="1"/>
  <c r="H376" i="2"/>
  <c r="S376" i="2" s="1"/>
  <c r="A377" i="2"/>
  <c r="B376" i="2"/>
  <c r="M376" i="2" s="1"/>
  <c r="G263" i="2"/>
  <c r="R263" i="2" s="1"/>
  <c r="Q263" i="2"/>
  <c r="L384" i="2"/>
  <c r="I384" i="2"/>
  <c r="T384" i="2" s="1"/>
  <c r="H384" i="2"/>
  <c r="S384" i="2" s="1"/>
  <c r="I320" i="2"/>
  <c r="T320" i="2" s="1"/>
  <c r="L320" i="2"/>
  <c r="H320" i="2"/>
  <c r="S320" i="2" s="1"/>
  <c r="L568" i="2"/>
  <c r="I568" i="2"/>
  <c r="T568" i="2" s="1"/>
  <c r="H568" i="2"/>
  <c r="S568" i="2" s="1"/>
  <c r="B280" i="2"/>
  <c r="M280" i="2" s="1"/>
  <c r="H280" i="2"/>
  <c r="S280" i="2" s="1"/>
  <c r="L280" i="2"/>
  <c r="I280" i="2"/>
  <c r="T280" i="2" s="1"/>
  <c r="Q471" i="2"/>
  <c r="G471" i="2"/>
  <c r="R471" i="2" s="1"/>
  <c r="G247" i="2"/>
  <c r="R247" i="2" s="1"/>
  <c r="Q247" i="2"/>
  <c r="V247" i="2" s="1"/>
  <c r="P629" i="2"/>
  <c r="Q407" i="2"/>
  <c r="L264" i="2"/>
  <c r="I264" i="2"/>
  <c r="T264" i="2" s="1"/>
  <c r="H264" i="2"/>
  <c r="S264" i="2" s="1"/>
  <c r="L504" i="2"/>
  <c r="I504" i="2"/>
  <c r="T504" i="2" s="1"/>
  <c r="H504" i="2"/>
  <c r="S504" i="2" s="1"/>
  <c r="H288" i="2"/>
  <c r="S288" i="2" s="1"/>
  <c r="I288" i="2"/>
  <c r="T288" i="2" s="1"/>
  <c r="L288" i="2"/>
  <c r="AB5" i="57"/>
  <c r="B344" i="2"/>
  <c r="M344" i="2" s="1"/>
  <c r="L344" i="2"/>
  <c r="I344" i="2"/>
  <c r="T344" i="2" s="1"/>
  <c r="H344" i="2"/>
  <c r="S344" i="2" s="1"/>
  <c r="A345" i="2"/>
  <c r="B408" i="2"/>
  <c r="M408" i="2" s="1"/>
  <c r="L408" i="2"/>
  <c r="I408" i="2"/>
  <c r="T408" i="2" s="1"/>
  <c r="H408" i="2"/>
  <c r="S408" i="2" s="1"/>
  <c r="A409" i="2"/>
  <c r="Q311" i="2"/>
  <c r="G311" i="2"/>
  <c r="R311" i="2" s="1"/>
  <c r="Q191" i="2"/>
  <c r="G191" i="2"/>
  <c r="R191" i="2" s="1"/>
  <c r="L416" i="2"/>
  <c r="I416" i="2"/>
  <c r="T416" i="2" s="1"/>
  <c r="H416" i="2"/>
  <c r="S416" i="2" s="1"/>
  <c r="L472" i="2"/>
  <c r="I472" i="2"/>
  <c r="T472" i="2" s="1"/>
  <c r="H472" i="2"/>
  <c r="S472" i="2" s="1"/>
  <c r="G375" i="2"/>
  <c r="R375" i="2" s="1"/>
  <c r="Q375" i="2"/>
  <c r="Q479" i="2"/>
  <c r="G479" i="2"/>
  <c r="R479" i="2" s="1"/>
  <c r="Q279" i="2"/>
  <c r="G279" i="2"/>
  <c r="R279" i="2" s="1"/>
  <c r="Q287" i="2"/>
  <c r="G287" i="2"/>
  <c r="R287" i="2" s="1"/>
  <c r="G223" i="2"/>
  <c r="R223" i="2" s="1"/>
  <c r="Q223" i="2"/>
  <c r="H536" i="2"/>
  <c r="S536" i="2" s="1"/>
  <c r="I536" i="2"/>
  <c r="T536" i="2" s="1"/>
  <c r="L536" i="2"/>
  <c r="L632" i="2"/>
  <c r="I632" i="2"/>
  <c r="T632" i="2" s="1"/>
  <c r="H632" i="2"/>
  <c r="S632" i="2" s="1"/>
  <c r="L256" i="2"/>
  <c r="I256" i="2"/>
  <c r="T256" i="2" s="1"/>
  <c r="H256" i="2"/>
  <c r="S256" i="2" s="1"/>
  <c r="B96" i="2"/>
  <c r="M96" i="2" s="1"/>
  <c r="I96" i="2"/>
  <c r="T96" i="2" s="1"/>
  <c r="H96" i="2"/>
  <c r="S96" i="2" s="1"/>
  <c r="L96" i="2"/>
  <c r="A97" i="2"/>
  <c r="Q199" i="2"/>
  <c r="G199" i="2"/>
  <c r="R199" i="2" s="1"/>
  <c r="Q503" i="2"/>
  <c r="G503" i="2"/>
  <c r="R503" i="2" s="1"/>
  <c r="H296" i="2"/>
  <c r="S296" i="2" s="1"/>
  <c r="L296" i="2"/>
  <c r="I296" i="2"/>
  <c r="T296" i="2" s="1"/>
  <c r="L480" i="2"/>
  <c r="I480" i="2"/>
  <c r="T480" i="2" s="1"/>
  <c r="H480" i="2"/>
  <c r="S480" i="2" s="1"/>
  <c r="H664" i="2"/>
  <c r="S664" i="2" s="1"/>
  <c r="L664" i="2"/>
  <c r="I664" i="2"/>
  <c r="T664" i="2" s="1"/>
  <c r="L728" i="2"/>
  <c r="I728" i="2"/>
  <c r="T728" i="2" s="1"/>
  <c r="H728" i="2"/>
  <c r="S728" i="2" s="1"/>
  <c r="L512" i="2"/>
  <c r="I512" i="2"/>
  <c r="T512" i="2" s="1"/>
  <c r="H512" i="2"/>
  <c r="S512" i="2" s="1"/>
  <c r="B312" i="2"/>
  <c r="M312" i="2" s="1"/>
  <c r="I312" i="2"/>
  <c r="T312" i="2" s="1"/>
  <c r="L312" i="2"/>
  <c r="H312" i="2"/>
  <c r="S312" i="2" s="1"/>
  <c r="A313" i="2"/>
  <c r="B64" i="2"/>
  <c r="M64" i="2" s="1"/>
  <c r="L64" i="2"/>
  <c r="I64" i="2"/>
  <c r="T64" i="2" s="1"/>
  <c r="H64" i="2"/>
  <c r="S64" i="2" s="1"/>
  <c r="I192" i="2"/>
  <c r="T192" i="2" s="1"/>
  <c r="H192" i="2"/>
  <c r="S192" i="2" s="1"/>
  <c r="B192" i="2"/>
  <c r="M192" i="2" s="1"/>
  <c r="L192" i="2"/>
  <c r="A193" i="2"/>
  <c r="Q343" i="2"/>
  <c r="G343" i="2"/>
  <c r="R343" i="2" s="1"/>
  <c r="Q63" i="2"/>
  <c r="G63" i="2"/>
  <c r="R63" i="2" s="1"/>
  <c r="Q351" i="2"/>
  <c r="G351" i="2"/>
  <c r="R351" i="2" s="1"/>
  <c r="Q127" i="2"/>
  <c r="G127" i="2"/>
  <c r="R127" i="2" s="1"/>
  <c r="Q95" i="2"/>
  <c r="Q415" i="2"/>
  <c r="G415" i="2"/>
  <c r="R415" i="2" s="1"/>
  <c r="AC12" i="57"/>
  <c r="AD12" i="57" s="1"/>
  <c r="AC13" i="57"/>
  <c r="AD13" i="57" s="1"/>
  <c r="AC11" i="57"/>
  <c r="AD11" i="57" s="1"/>
  <c r="F630" i="2"/>
  <c r="F631" i="2"/>
  <c r="F629" i="2"/>
  <c r="AC5" i="56"/>
  <c r="AC8" i="56"/>
  <c r="AC6" i="56"/>
  <c r="AC7" i="56"/>
  <c r="AC4" i="56"/>
  <c r="AD9" i="55"/>
  <c r="G599" i="2"/>
  <c r="R599" i="2" s="1"/>
  <c r="Q599" i="2"/>
  <c r="Q598" i="2"/>
  <c r="G598" i="2"/>
  <c r="R598" i="2" s="1"/>
  <c r="Q596" i="2"/>
  <c r="G596" i="2"/>
  <c r="R596" i="2" s="1"/>
  <c r="Q597" i="2"/>
  <c r="G597" i="2"/>
  <c r="R597" i="2" s="1"/>
  <c r="AD10" i="55"/>
  <c r="Q31" i="2"/>
  <c r="V31" i="2" s="1"/>
  <c r="H37" i="58"/>
  <c r="B5" i="59"/>
  <c r="H5" i="59"/>
  <c r="I5" i="59"/>
  <c r="G5" i="59"/>
  <c r="AD15" i="57"/>
  <c r="AD17" i="57"/>
  <c r="AD16" i="57"/>
  <c r="AD18" i="57"/>
  <c r="W19" i="57"/>
  <c r="W25" i="57" s="1"/>
  <c r="AB4" i="57"/>
  <c r="AD14" i="57"/>
  <c r="AC19" i="55"/>
  <c r="A35" i="55" s="1"/>
  <c r="AC17" i="58"/>
  <c r="AC16" i="58"/>
  <c r="Y9" i="56"/>
  <c r="AC9" i="56"/>
  <c r="AC15" i="58"/>
  <c r="AC14" i="58"/>
  <c r="AC18" i="58"/>
  <c r="AD19" i="54"/>
  <c r="X19" i="56"/>
  <c r="Y19" i="56" s="1"/>
  <c r="L36" i="59"/>
  <c r="L33" i="59" s="1" a="1"/>
  <c r="L33" i="59" s="1"/>
  <c r="X14" i="59" s="1"/>
  <c r="M36" i="59"/>
  <c r="M33" i="59" s="1" a="1"/>
  <c r="M33" i="59" s="1"/>
  <c r="X15" i="59" s="1"/>
  <c r="N36" i="59"/>
  <c r="N33" i="59" s="1" a="1"/>
  <c r="N33" i="59" s="1"/>
  <c r="X16" i="59" s="1"/>
  <c r="O36" i="59"/>
  <c r="O33" i="59" s="1" a="1"/>
  <c r="O33" i="59" s="1"/>
  <c r="X17" i="59" s="1"/>
  <c r="P36" i="59"/>
  <c r="P33" i="59" s="1" a="1"/>
  <c r="P33" i="59" s="1"/>
  <c r="X18" i="59" s="1"/>
  <c r="W18" i="58"/>
  <c r="AB18" i="58" s="1"/>
  <c r="W17" i="58"/>
  <c r="AB17" i="58" s="1"/>
  <c r="W14" i="58"/>
  <c r="AB14" i="58" s="1"/>
  <c r="W16" i="58"/>
  <c r="AB16" i="58" s="1"/>
  <c r="W15" i="58"/>
  <c r="AB15" i="58" s="1"/>
  <c r="W11" i="58"/>
  <c r="AB11" i="58" s="1"/>
  <c r="W13" i="58"/>
  <c r="AB13" i="58" s="1"/>
  <c r="W12" i="58"/>
  <c r="AB12" i="58" s="1"/>
  <c r="W6" i="58"/>
  <c r="AB6" i="58" s="1"/>
  <c r="W9" i="58"/>
  <c r="AB9" i="58" s="1"/>
  <c r="W5" i="58"/>
  <c r="W4" i="58"/>
  <c r="W10" i="58"/>
  <c r="AB10" i="58" s="1"/>
  <c r="W7" i="58"/>
  <c r="AB7" i="58" s="1"/>
  <c r="W8" i="58"/>
  <c r="AB8" i="58" s="1"/>
  <c r="C5" i="59"/>
  <c r="F5" i="59"/>
  <c r="E5" i="59"/>
  <c r="D5" i="59"/>
  <c r="K33" i="58"/>
  <c r="X13" i="58" s="1"/>
  <c r="I33" i="58"/>
  <c r="X11" i="58" s="1"/>
  <c r="J33" i="58"/>
  <c r="X12" i="58" s="1"/>
  <c r="Y12" i="57"/>
  <c r="Y13" i="57"/>
  <c r="G33" i="57"/>
  <c r="X9" i="57" s="1"/>
  <c r="H33" i="57"/>
  <c r="X10" i="57" s="1"/>
  <c r="Y11" i="57"/>
  <c r="AB22" i="56"/>
  <c r="G37" i="58"/>
  <c r="A321" i="2"/>
  <c r="B440" i="2"/>
  <c r="M440" i="2" s="1"/>
  <c r="A505" i="2"/>
  <c r="B504" i="2"/>
  <c r="M504" i="2" s="1"/>
  <c r="A537" i="2"/>
  <c r="B288" i="2"/>
  <c r="M288" i="2" s="1"/>
  <c r="A289" i="2"/>
  <c r="J36" i="59"/>
  <c r="J33" i="59" s="1" a="1"/>
  <c r="I36" i="59"/>
  <c r="I33" i="59" s="1" a="1"/>
  <c r="K36" i="59"/>
  <c r="K33" i="59" s="1" a="1"/>
  <c r="A473" i="2"/>
  <c r="B472" i="2"/>
  <c r="M472" i="2" s="1"/>
  <c r="B224" i="2"/>
  <c r="M224" i="2" s="1"/>
  <c r="B256" i="2"/>
  <c r="M256" i="2" s="1"/>
  <c r="A257" i="2"/>
  <c r="AD6" i="55"/>
  <c r="AD4" i="55"/>
  <c r="Y6" i="56"/>
  <c r="AD22" i="53"/>
  <c r="AD5" i="55"/>
  <c r="Y5" i="56"/>
  <c r="Y8" i="56"/>
  <c r="AD7" i="55"/>
  <c r="E37" i="58"/>
  <c r="C37" i="58"/>
  <c r="F37" i="58"/>
  <c r="D37" i="58"/>
  <c r="B37" i="58"/>
  <c r="C36" i="59"/>
  <c r="D36" i="59"/>
  <c r="E36" i="59"/>
  <c r="F36" i="59"/>
  <c r="G36" i="59"/>
  <c r="H36" i="59"/>
  <c r="B36" i="59"/>
  <c r="X25" i="55"/>
  <c r="E33" i="57"/>
  <c r="X7" i="57" s="1"/>
  <c r="D33" i="57"/>
  <c r="X6" i="57" s="1"/>
  <c r="B33" i="57"/>
  <c r="X4" i="57" s="1"/>
  <c r="F33" i="57"/>
  <c r="X8" i="57" s="1"/>
  <c r="C33" i="57"/>
  <c r="X5" i="57" s="1"/>
  <c r="A35" i="54"/>
  <c r="Y7" i="56"/>
  <c r="Y4" i="56"/>
  <c r="AD22" i="54"/>
  <c r="AD10" i="56"/>
  <c r="A329" i="2"/>
  <c r="B320" i="2"/>
  <c r="M320" i="2" s="1"/>
  <c r="V1" i="59"/>
  <c r="A265" i="2"/>
  <c r="B264" i="2"/>
  <c r="M264" i="2" s="1"/>
  <c r="A545" i="2"/>
  <c r="B536" i="2"/>
  <c r="M536" i="2" s="1"/>
  <c r="Y2" i="3"/>
  <c r="A513" i="2"/>
  <c r="B512" i="2"/>
  <c r="M512" i="2" s="1"/>
  <c r="B232" i="2"/>
  <c r="M232" i="2" s="1"/>
  <c r="A417" i="2"/>
  <c r="B416" i="2"/>
  <c r="M416" i="2" s="1"/>
  <c r="Y22" i="58"/>
  <c r="A297" i="2"/>
  <c r="B296" i="2"/>
  <c r="M296" i="2" s="1"/>
  <c r="A633" i="2"/>
  <c r="B632" i="2"/>
  <c r="M632" i="2" s="1"/>
  <c r="A481" i="2"/>
  <c r="B480" i="2"/>
  <c r="M480" i="2" s="1"/>
  <c r="A353" i="2"/>
  <c r="B352" i="2"/>
  <c r="M352" i="2" s="1"/>
  <c r="A665" i="2"/>
  <c r="B664" i="2"/>
  <c r="M664" i="2" s="1"/>
  <c r="A729" i="2"/>
  <c r="B728" i="2"/>
  <c r="M728" i="2" s="1"/>
  <c r="A569" i="2"/>
  <c r="B568" i="2"/>
  <c r="M568" i="2" s="1"/>
  <c r="A1" i="60"/>
  <c r="J5" i="60" s="1"/>
  <c r="Z1" i="3"/>
  <c r="A761" i="2"/>
  <c r="AF1" i="4"/>
  <c r="AF2" i="4" s="1"/>
  <c r="Y10" i="5"/>
  <c r="A449" i="2"/>
  <c r="B448" i="2"/>
  <c r="M448" i="2" s="1"/>
  <c r="A697" i="2"/>
  <c r="B696" i="2"/>
  <c r="M696" i="2" s="1"/>
  <c r="A601" i="2"/>
  <c r="B600" i="2"/>
  <c r="M600" i="2" s="1"/>
  <c r="A385" i="2"/>
  <c r="B384" i="2"/>
  <c r="M384" i="2" s="1"/>
  <c r="F344" i="2" a="1"/>
  <c r="E512" i="2" a="1"/>
  <c r="F296" i="2" a="1"/>
  <c r="D376" i="2" a="1"/>
  <c r="D536" i="2" a="1"/>
  <c r="F536" i="2" a="1"/>
  <c r="F329" i="2" a="1"/>
  <c r="D97" i="2" a="1"/>
  <c r="D513" i="2" a="1"/>
  <c r="F504" i="2" a="1"/>
  <c r="F313" i="2" a="1"/>
  <c r="B37" i="59" a="1"/>
  <c r="E193" i="2" a="1"/>
  <c r="F632" i="2" a="1"/>
  <c r="E161" i="2" a="1"/>
  <c r="D441" i="2" a="1"/>
  <c r="F537" i="2" a="1"/>
  <c r="D296" i="2" a="1"/>
  <c r="F353" i="2" a="1"/>
  <c r="F33" i="58" a="1"/>
  <c r="E225" i="2" a="1"/>
  <c r="I37" i="59" a="1"/>
  <c r="D225" i="2" a="1"/>
  <c r="D761" i="2" a="1"/>
  <c r="D665" i="2" a="1"/>
  <c r="C37" i="59" a="1"/>
  <c r="F662" i="2" a="1"/>
  <c r="C33" i="58" a="1"/>
  <c r="F513" i="2" a="1"/>
  <c r="E344" i="2" a="1"/>
  <c r="E345" i="2" a="1"/>
  <c r="F289" i="2" a="1"/>
  <c r="F377" i="2" a="1"/>
  <c r="F193" i="2" a="1"/>
  <c r="E537" i="2" a="1"/>
  <c r="D633" i="2" a="1"/>
  <c r="F225" i="2" a="1"/>
  <c r="D408" i="2" a="1"/>
  <c r="F161" i="2" a="1"/>
  <c r="F384" i="2" a="1"/>
  <c r="D321" i="2" a="1"/>
  <c r="D265" i="2" a="1"/>
  <c r="D545" i="2" a="1"/>
  <c r="E473" i="2" a="1"/>
  <c r="B33" i="58" a="1"/>
  <c r="D473" i="2" a="1"/>
  <c r="D129" i="2" a="1"/>
  <c r="E192" i="2" a="1"/>
  <c r="E505" i="2" a="1"/>
  <c r="F97" i="2" a="1"/>
  <c r="E664" i="2" a="1"/>
  <c r="E408" i="2" a="1"/>
  <c r="D537" i="2" a="1"/>
  <c r="F473" i="2" a="1"/>
  <c r="F449" i="2" a="1"/>
  <c r="E569" i="2" a="1"/>
  <c r="F480" i="2" a="1"/>
  <c r="D729" i="2" a="1"/>
  <c r="E568" i="2" a="1"/>
  <c r="E385" i="2" a="1"/>
  <c r="E697" i="2" a="1"/>
  <c r="E129" i="2" a="1"/>
  <c r="D320" i="2" a="1"/>
  <c r="E257" i="2" a="1"/>
  <c r="D409" i="2" a="1"/>
  <c r="D345" i="2" a="1"/>
  <c r="D504" i="2" a="1"/>
  <c r="E97" i="2" a="1"/>
  <c r="F569" i="2" a="1"/>
  <c r="F192" i="2" a="1"/>
  <c r="F417" i="2" a="1"/>
  <c r="G33" i="58" a="1"/>
  <c r="E665" i="2" a="1"/>
  <c r="F481" i="2" a="1"/>
  <c r="H33" i="58" a="1"/>
  <c r="E313" i="2" a="1"/>
  <c r="D33" i="58" a="1"/>
  <c r="F505" i="2" a="1"/>
  <c r="F568" i="2" a="1"/>
  <c r="E297" i="2" a="1"/>
  <c r="F297" i="2" a="1"/>
  <c r="F37" i="59" a="1"/>
  <c r="E695" i="2" a="1"/>
  <c r="D193" i="2" a="1"/>
  <c r="D384" i="2" a="1"/>
  <c r="D385" i="2" a="1"/>
  <c r="E256" i="2" a="1"/>
  <c r="F345" i="2" a="1"/>
  <c r="F512" i="2" a="1"/>
  <c r="F663" i="2" a="1"/>
  <c r="D601" i="2" a="1"/>
  <c r="E545" i="2" a="1"/>
  <c r="E320" i="2" a="1"/>
  <c r="E33" i="58" a="1"/>
  <c r="E37" i="59" a="1"/>
  <c r="D161" i="2" a="1"/>
  <c r="F385" i="2" a="1"/>
  <c r="D353" i="2" a="1"/>
  <c r="F664" i="2" a="1"/>
  <c r="E696" i="2" a="1"/>
  <c r="G37" i="59" a="1"/>
  <c r="E353" i="2" a="1"/>
  <c r="D37" i="59" a="1"/>
  <c r="F256" i="2" a="1"/>
  <c r="D505" i="2" a="1"/>
  <c r="D449" i="2" a="1"/>
  <c r="D504" i="2" l="1"/>
  <c r="O504" i="2" s="1"/>
  <c r="F568" i="2"/>
  <c r="E568" i="2"/>
  <c r="P568" i="2" s="1"/>
  <c r="F512" i="2"/>
  <c r="Q512" i="2" s="1"/>
  <c r="E512" i="2"/>
  <c r="P512" i="2" s="1"/>
  <c r="E664" i="2"/>
  <c r="P664" i="2" s="1"/>
  <c r="E344" i="2"/>
  <c r="P344" i="2" s="1"/>
  <c r="F344" i="2"/>
  <c r="Q344" i="2" s="1"/>
  <c r="G95" i="2"/>
  <c r="R95" i="2" s="1"/>
  <c r="G407" i="2"/>
  <c r="R407" i="2" s="1"/>
  <c r="G159" i="2"/>
  <c r="R159" i="2" s="1"/>
  <c r="D376" i="2"/>
  <c r="O376" i="2" s="1"/>
  <c r="J31" i="2"/>
  <c r="P31" i="2"/>
  <c r="U31" i="2" s="1"/>
  <c r="Q255" i="2"/>
  <c r="Q319" i="2"/>
  <c r="G439" i="2"/>
  <c r="R439" i="2" s="1"/>
  <c r="D408" i="2"/>
  <c r="O408" i="2" s="1"/>
  <c r="E408" i="2"/>
  <c r="P408" i="2" s="1"/>
  <c r="F384" i="2"/>
  <c r="Q384" i="2" s="1"/>
  <c r="E320" i="2"/>
  <c r="P320" i="2" s="1"/>
  <c r="D320" i="2"/>
  <c r="O320" i="2" s="1"/>
  <c r="D384" i="2"/>
  <c r="O384" i="2" s="1"/>
  <c r="F504" i="2"/>
  <c r="G504" i="2" s="1"/>
  <c r="R504" i="2" s="1"/>
  <c r="E192" i="2"/>
  <c r="P192" i="2" s="1"/>
  <c r="F296" i="2"/>
  <c r="Q296" i="2" s="1"/>
  <c r="F192" i="2"/>
  <c r="Q192" i="2" s="1"/>
  <c r="F256" i="2"/>
  <c r="Q256" i="2" s="1"/>
  <c r="F536" i="2"/>
  <c r="Q536" i="2" s="1"/>
  <c r="E256" i="2"/>
  <c r="P256" i="2" s="1"/>
  <c r="D296" i="2"/>
  <c r="O296" i="2" s="1"/>
  <c r="D536" i="2"/>
  <c r="O536" i="2" s="1"/>
  <c r="AB19" i="57"/>
  <c r="E297" i="2"/>
  <c r="P297" i="2" s="1"/>
  <c r="F297" i="2"/>
  <c r="D97" i="2"/>
  <c r="O97" i="2" s="1"/>
  <c r="E97" i="2"/>
  <c r="P97" i="2" s="1"/>
  <c r="U97" i="2" s="1"/>
  <c r="F97" i="2"/>
  <c r="K97" i="2" s="1"/>
  <c r="D193" i="2"/>
  <c r="O193" i="2" s="1"/>
  <c r="E193" i="2"/>
  <c r="P193" i="2" s="1"/>
  <c r="F193" i="2"/>
  <c r="D225" i="2"/>
  <c r="O225" i="2" s="1"/>
  <c r="E225" i="2"/>
  <c r="P225" i="2" s="1"/>
  <c r="F225" i="2"/>
  <c r="D161" i="2"/>
  <c r="O161" i="2" s="1"/>
  <c r="E161" i="2"/>
  <c r="P161" i="2" s="1"/>
  <c r="F161" i="2"/>
  <c r="D265" i="2"/>
  <c r="O265" i="2" s="1"/>
  <c r="D321" i="2"/>
  <c r="O321" i="2" s="1"/>
  <c r="E313" i="2"/>
  <c r="P313" i="2" s="1"/>
  <c r="U313" i="2" s="1"/>
  <c r="F313" i="2"/>
  <c r="K313" i="2" s="1"/>
  <c r="D129" i="2"/>
  <c r="O129" i="2" s="1"/>
  <c r="E129" i="2"/>
  <c r="P129" i="2" s="1"/>
  <c r="F329" i="2"/>
  <c r="E257" i="2"/>
  <c r="P257" i="2" s="1"/>
  <c r="F289" i="2"/>
  <c r="G535" i="2"/>
  <c r="R535" i="2" s="1"/>
  <c r="Q383" i="2"/>
  <c r="Q535" i="2"/>
  <c r="Q447" i="2"/>
  <c r="F480" i="2"/>
  <c r="Q480" i="2" s="1"/>
  <c r="O256" i="2"/>
  <c r="F632" i="2"/>
  <c r="Q632" i="2" s="1"/>
  <c r="J64" i="2"/>
  <c r="J280" i="2"/>
  <c r="F417" i="2"/>
  <c r="D449" i="2"/>
  <c r="O449" i="2" s="1"/>
  <c r="F449" i="2"/>
  <c r="D729" i="2"/>
  <c r="O729" i="2" s="1"/>
  <c r="D633" i="2"/>
  <c r="O633" i="2" s="1"/>
  <c r="D513" i="2"/>
  <c r="O513" i="2" s="1"/>
  <c r="F513" i="2"/>
  <c r="E695" i="2"/>
  <c r="D441" i="2"/>
  <c r="O441" i="2" s="1"/>
  <c r="D761" i="2"/>
  <c r="O761" i="2" s="1"/>
  <c r="D665" i="2"/>
  <c r="O665" i="2" s="1"/>
  <c r="E665" i="2"/>
  <c r="P665" i="2" s="1"/>
  <c r="E696" i="2"/>
  <c r="P696" i="2" s="1"/>
  <c r="D345" i="2"/>
  <c r="O345" i="2" s="1"/>
  <c r="E345" i="2"/>
  <c r="P345" i="2" s="1"/>
  <c r="F345" i="2"/>
  <c r="D601" i="2"/>
  <c r="O601" i="2" s="1"/>
  <c r="E545" i="2"/>
  <c r="P545" i="2" s="1"/>
  <c r="D545" i="2"/>
  <c r="O545" i="2" s="1"/>
  <c r="E537" i="2"/>
  <c r="P537" i="2" s="1"/>
  <c r="D537" i="2"/>
  <c r="O537" i="2" s="1"/>
  <c r="F537" i="2"/>
  <c r="E353" i="2"/>
  <c r="P353" i="2" s="1"/>
  <c r="D353" i="2"/>
  <c r="O353" i="2" s="1"/>
  <c r="F353" i="2"/>
  <c r="D473" i="2"/>
  <c r="O473" i="2" s="1"/>
  <c r="E473" i="2"/>
  <c r="P473" i="2" s="1"/>
  <c r="F473" i="2"/>
  <c r="D409" i="2"/>
  <c r="O409" i="2" s="1"/>
  <c r="E697" i="2"/>
  <c r="P697" i="2" s="1"/>
  <c r="D505" i="2"/>
  <c r="O505" i="2" s="1"/>
  <c r="E505" i="2"/>
  <c r="P505" i="2" s="1"/>
  <c r="F505" i="2"/>
  <c r="F377" i="2"/>
  <c r="E385" i="2"/>
  <c r="P385" i="2" s="1"/>
  <c r="D385" i="2"/>
  <c r="O385" i="2" s="1"/>
  <c r="F385" i="2"/>
  <c r="E569" i="2"/>
  <c r="P569" i="2" s="1"/>
  <c r="F569" i="2"/>
  <c r="F481" i="2"/>
  <c r="L417" i="2"/>
  <c r="I417" i="2"/>
  <c r="T417" i="2" s="1"/>
  <c r="H417" i="2"/>
  <c r="S417" i="2" s="1"/>
  <c r="I265" i="2"/>
  <c r="T265" i="2" s="1"/>
  <c r="H265" i="2"/>
  <c r="S265" i="2" s="1"/>
  <c r="L265" i="2"/>
  <c r="I321" i="2"/>
  <c r="T321" i="2" s="1"/>
  <c r="L321" i="2"/>
  <c r="H321" i="2"/>
  <c r="S321" i="2" s="1"/>
  <c r="Q408" i="2"/>
  <c r="G280" i="2"/>
  <c r="R280" i="2" s="1"/>
  <c r="Q280" i="2"/>
  <c r="V280" i="2" s="1"/>
  <c r="L449" i="2"/>
  <c r="I449" i="2"/>
  <c r="T449" i="2" s="1"/>
  <c r="H449" i="2"/>
  <c r="S449" i="2" s="1"/>
  <c r="H729" i="2"/>
  <c r="S729" i="2" s="1"/>
  <c r="L729" i="2"/>
  <c r="I729" i="2"/>
  <c r="T729" i="2" s="1"/>
  <c r="I633" i="2"/>
  <c r="T633" i="2" s="1"/>
  <c r="H633" i="2"/>
  <c r="S633" i="2" s="1"/>
  <c r="L633" i="2"/>
  <c r="H513" i="2"/>
  <c r="S513" i="2" s="1"/>
  <c r="L513" i="2"/>
  <c r="I513" i="2"/>
  <c r="T513" i="2" s="1"/>
  <c r="L329" i="2"/>
  <c r="I329" i="2"/>
  <c r="T329" i="2" s="1"/>
  <c r="H329" i="2"/>
  <c r="S329" i="2" s="1"/>
  <c r="H257" i="2"/>
  <c r="S257" i="2" s="1"/>
  <c r="L257" i="2"/>
  <c r="A258" i="2"/>
  <c r="I257" i="2"/>
  <c r="T257" i="2" s="1"/>
  <c r="P662" i="2"/>
  <c r="G440" i="2"/>
  <c r="R440" i="2" s="1"/>
  <c r="Q440" i="2"/>
  <c r="L289" i="2"/>
  <c r="I289" i="2"/>
  <c r="T289" i="2" s="1"/>
  <c r="H289" i="2"/>
  <c r="S289" i="2" s="1"/>
  <c r="L193" i="2"/>
  <c r="I193" i="2"/>
  <c r="T193" i="2" s="1"/>
  <c r="H193" i="2"/>
  <c r="S193" i="2" s="1"/>
  <c r="B193" i="2"/>
  <c r="M193" i="2" s="1"/>
  <c r="A194" i="2"/>
  <c r="B225" i="2"/>
  <c r="M225" i="2" s="1"/>
  <c r="L225" i="2"/>
  <c r="A226" i="2"/>
  <c r="I225" i="2"/>
  <c r="T225" i="2" s="1"/>
  <c r="H225" i="2"/>
  <c r="S225" i="2" s="1"/>
  <c r="H161" i="2"/>
  <c r="S161" i="2" s="1"/>
  <c r="L161" i="2"/>
  <c r="I161" i="2"/>
  <c r="T161" i="2" s="1"/>
  <c r="A162" i="2"/>
  <c r="B161" i="2"/>
  <c r="M161" i="2" s="1"/>
  <c r="B441" i="2"/>
  <c r="M441" i="2" s="1"/>
  <c r="L441" i="2"/>
  <c r="I441" i="2"/>
  <c r="T441" i="2" s="1"/>
  <c r="H441" i="2"/>
  <c r="S441" i="2" s="1"/>
  <c r="A442" i="2"/>
  <c r="Q472" i="2"/>
  <c r="G472" i="2"/>
  <c r="R472" i="2" s="1"/>
  <c r="Q600" i="2"/>
  <c r="G600" i="2"/>
  <c r="R600" i="2" s="1"/>
  <c r="I761" i="2"/>
  <c r="T761" i="2" s="1"/>
  <c r="H761" i="2"/>
  <c r="S761" i="2" s="1"/>
  <c r="L761" i="2"/>
  <c r="L665" i="2"/>
  <c r="I665" i="2"/>
  <c r="T665" i="2" s="1"/>
  <c r="H665" i="2"/>
  <c r="S665" i="2" s="1"/>
  <c r="L297" i="2"/>
  <c r="I297" i="2"/>
  <c r="T297" i="2" s="1"/>
  <c r="H297" i="2"/>
  <c r="S297" i="2" s="1"/>
  <c r="AB5" i="58"/>
  <c r="B345" i="2"/>
  <c r="M345" i="2" s="1"/>
  <c r="L345" i="2"/>
  <c r="I345" i="2"/>
  <c r="T345" i="2" s="1"/>
  <c r="H345" i="2"/>
  <c r="S345" i="2" s="1"/>
  <c r="A346" i="2"/>
  <c r="Q128" i="2"/>
  <c r="G128" i="2"/>
  <c r="R128" i="2" s="1"/>
  <c r="I601" i="2"/>
  <c r="T601" i="2" s="1"/>
  <c r="H601" i="2"/>
  <c r="S601" i="2" s="1"/>
  <c r="L601" i="2"/>
  <c r="L545" i="2"/>
  <c r="I545" i="2"/>
  <c r="T545" i="2" s="1"/>
  <c r="H545" i="2"/>
  <c r="S545" i="2" s="1"/>
  <c r="L537" i="2"/>
  <c r="I537" i="2"/>
  <c r="T537" i="2" s="1"/>
  <c r="H537" i="2"/>
  <c r="S537" i="2" s="1"/>
  <c r="Q64" i="2"/>
  <c r="V64" i="2" s="1"/>
  <c r="G64" i="2"/>
  <c r="R64" i="2" s="1"/>
  <c r="K64" i="2"/>
  <c r="Q376" i="2"/>
  <c r="G376" i="2"/>
  <c r="R376" i="2" s="1"/>
  <c r="Q448" i="2"/>
  <c r="G448" i="2"/>
  <c r="R448" i="2" s="1"/>
  <c r="L353" i="2"/>
  <c r="I353" i="2"/>
  <c r="T353" i="2" s="1"/>
  <c r="H353" i="2"/>
  <c r="S353" i="2" s="1"/>
  <c r="L473" i="2"/>
  <c r="I473" i="2"/>
  <c r="T473" i="2" s="1"/>
  <c r="H473" i="2"/>
  <c r="S473" i="2" s="1"/>
  <c r="A474" i="2"/>
  <c r="B409" i="2"/>
  <c r="M409" i="2" s="1"/>
  <c r="L409" i="2"/>
  <c r="H409" i="2"/>
  <c r="S409" i="2" s="1"/>
  <c r="I409" i="2"/>
  <c r="T409" i="2" s="1"/>
  <c r="A410" i="2"/>
  <c r="L129" i="2"/>
  <c r="H129" i="2"/>
  <c r="S129" i="2" s="1"/>
  <c r="I129" i="2"/>
  <c r="T129" i="2" s="1"/>
  <c r="B129" i="2"/>
  <c r="M129" i="2" s="1"/>
  <c r="A130" i="2"/>
  <c r="G416" i="2"/>
  <c r="R416" i="2" s="1"/>
  <c r="Q416" i="2"/>
  <c r="Q264" i="2"/>
  <c r="G264" i="2"/>
  <c r="R264" i="2" s="1"/>
  <c r="Q232" i="2"/>
  <c r="G232" i="2"/>
  <c r="R232" i="2" s="1"/>
  <c r="L697" i="2"/>
  <c r="I697" i="2"/>
  <c r="T697" i="2" s="1"/>
  <c r="H697" i="2"/>
  <c r="S697" i="2" s="1"/>
  <c r="H505" i="2"/>
  <c r="S505" i="2" s="1"/>
  <c r="L505" i="2"/>
  <c r="I505" i="2"/>
  <c r="T505" i="2" s="1"/>
  <c r="B313" i="2"/>
  <c r="M313" i="2" s="1"/>
  <c r="I313" i="2"/>
  <c r="T313" i="2" s="1"/>
  <c r="L313" i="2"/>
  <c r="H313" i="2"/>
  <c r="S313" i="2" s="1"/>
  <c r="L377" i="2"/>
  <c r="H377" i="2"/>
  <c r="S377" i="2" s="1"/>
  <c r="I377" i="2"/>
  <c r="T377" i="2" s="1"/>
  <c r="A378" i="2"/>
  <c r="B377" i="2"/>
  <c r="M377" i="2" s="1"/>
  <c r="Q96" i="2"/>
  <c r="G96" i="2"/>
  <c r="R96" i="2" s="1"/>
  <c r="Q320" i="2"/>
  <c r="G160" i="2"/>
  <c r="R160" i="2" s="1"/>
  <c r="Q160" i="2"/>
  <c r="L385" i="2"/>
  <c r="I385" i="2"/>
  <c r="T385" i="2" s="1"/>
  <c r="H385" i="2"/>
  <c r="S385" i="2" s="1"/>
  <c r="L569" i="2"/>
  <c r="I569" i="2"/>
  <c r="T569" i="2" s="1"/>
  <c r="H569" i="2"/>
  <c r="S569" i="2" s="1"/>
  <c r="H481" i="2"/>
  <c r="S481" i="2" s="1"/>
  <c r="L481" i="2"/>
  <c r="I481" i="2"/>
  <c r="T481" i="2" s="1"/>
  <c r="B97" i="2"/>
  <c r="M97" i="2" s="1"/>
  <c r="L97" i="2"/>
  <c r="H97" i="2"/>
  <c r="S97" i="2" s="1"/>
  <c r="I97" i="2"/>
  <c r="T97" i="2" s="1"/>
  <c r="Q312" i="2"/>
  <c r="G312" i="2"/>
  <c r="R312" i="2" s="1"/>
  <c r="Q288" i="2"/>
  <c r="G288" i="2"/>
  <c r="R288" i="2" s="1"/>
  <c r="Q224" i="2"/>
  <c r="G224" i="2"/>
  <c r="R224" i="2" s="1"/>
  <c r="Q352" i="2"/>
  <c r="G352" i="2"/>
  <c r="R352" i="2" s="1"/>
  <c r="AC11" i="58"/>
  <c r="AD11" i="58" s="1"/>
  <c r="AC12" i="58"/>
  <c r="AD12" i="58" s="1"/>
  <c r="AC13" i="58"/>
  <c r="AD13" i="58" s="1"/>
  <c r="F663" i="2"/>
  <c r="F662" i="2"/>
  <c r="F664" i="2"/>
  <c r="AC5" i="57"/>
  <c r="AC8" i="57"/>
  <c r="AC4" i="57"/>
  <c r="AC6" i="57"/>
  <c r="AC7" i="57"/>
  <c r="Q629" i="2"/>
  <c r="G629" i="2"/>
  <c r="R629" i="2" s="1"/>
  <c r="Q631" i="2"/>
  <c r="G631" i="2"/>
  <c r="R631" i="2" s="1"/>
  <c r="AD9" i="56"/>
  <c r="Q630" i="2"/>
  <c r="G630" i="2"/>
  <c r="R630" i="2" s="1"/>
  <c r="B5" i="60"/>
  <c r="G5" i="60"/>
  <c r="H5" i="60"/>
  <c r="I5" i="60"/>
  <c r="AD14" i="58"/>
  <c r="AD17" i="58"/>
  <c r="AD18" i="58"/>
  <c r="AD15" i="58"/>
  <c r="W19" i="58"/>
  <c r="W25" i="58" s="1"/>
  <c r="AB4" i="58"/>
  <c r="AD16" i="58"/>
  <c r="AC17" i="59"/>
  <c r="Y9" i="57"/>
  <c r="AC9" i="57"/>
  <c r="AC15" i="59"/>
  <c r="AC14" i="59"/>
  <c r="AD19" i="55"/>
  <c r="AC18" i="59"/>
  <c r="Y10" i="57"/>
  <c r="AC10" i="57"/>
  <c r="AC16" i="59"/>
  <c r="AC19" i="56"/>
  <c r="A35" i="56" s="1"/>
  <c r="X19" i="57"/>
  <c r="Y19" i="57" s="1"/>
  <c r="N36" i="60"/>
  <c r="N33" i="60" s="1" a="1"/>
  <c r="N33" i="60" s="1"/>
  <c r="X16" i="60" s="1"/>
  <c r="O36" i="60"/>
  <c r="O33" i="60" s="1" a="1"/>
  <c r="O33" i="60" s="1"/>
  <c r="X17" i="60" s="1"/>
  <c r="P36" i="60"/>
  <c r="P33" i="60" s="1" a="1"/>
  <c r="P33" i="60" s="1"/>
  <c r="X18" i="60" s="1"/>
  <c r="L36" i="60"/>
  <c r="L33" i="60" s="1" a="1"/>
  <c r="L33" i="60" s="1"/>
  <c r="X14" i="60" s="1"/>
  <c r="M36" i="60"/>
  <c r="M33" i="60" s="1" a="1"/>
  <c r="M33" i="60" s="1"/>
  <c r="X15" i="60" s="1"/>
  <c r="W16" i="59"/>
  <c r="AB16" i="59" s="1"/>
  <c r="W14" i="59"/>
  <c r="AB14" i="59" s="1"/>
  <c r="W15" i="59"/>
  <c r="AB15" i="59" s="1"/>
  <c r="W18" i="59"/>
  <c r="AB18" i="59" s="1"/>
  <c r="W17" i="59"/>
  <c r="AB17" i="59" s="1"/>
  <c r="W13" i="59"/>
  <c r="AB13" i="59" s="1"/>
  <c r="W11" i="59"/>
  <c r="AB11" i="59" s="1"/>
  <c r="W12" i="59"/>
  <c r="AB12" i="59" s="1"/>
  <c r="W9" i="59"/>
  <c r="AB9" i="59" s="1"/>
  <c r="W6" i="59"/>
  <c r="AB6" i="59" s="1"/>
  <c r="W5" i="59"/>
  <c r="W4" i="59"/>
  <c r="W8" i="59"/>
  <c r="AB8" i="59" s="1"/>
  <c r="W10" i="59"/>
  <c r="AB10" i="59" s="1"/>
  <c r="W7" i="59"/>
  <c r="AB7" i="59" s="1"/>
  <c r="E5" i="60"/>
  <c r="C5" i="60"/>
  <c r="D5" i="60"/>
  <c r="F5" i="60"/>
  <c r="K33" i="59"/>
  <c r="X13" i="59" s="1"/>
  <c r="J33" i="59"/>
  <c r="X12" i="59" s="1"/>
  <c r="Y12" i="58"/>
  <c r="Y11" i="58"/>
  <c r="Y13" i="58"/>
  <c r="H33" i="58"/>
  <c r="X10" i="58" s="1"/>
  <c r="I37" i="59"/>
  <c r="I33" i="59"/>
  <c r="X11" i="59" s="1"/>
  <c r="AB22" i="57"/>
  <c r="B537" i="2"/>
  <c r="M537" i="2" s="1"/>
  <c r="A538" i="2"/>
  <c r="B473" i="2"/>
  <c r="M473" i="2" s="1"/>
  <c r="I36" i="60"/>
  <c r="J36" i="60"/>
  <c r="J33" i="60" s="1" a="1"/>
  <c r="K36" i="60"/>
  <c r="K33" i="60" s="1" a="1"/>
  <c r="A354" i="2"/>
  <c r="B257" i="2"/>
  <c r="M257" i="2" s="1"/>
  <c r="B505" i="2"/>
  <c r="M505" i="2" s="1"/>
  <c r="A506" i="2"/>
  <c r="B321" i="2"/>
  <c r="M321" i="2" s="1"/>
  <c r="A322" i="2"/>
  <c r="A290" i="2"/>
  <c r="B289" i="2"/>
  <c r="M289" i="2" s="1"/>
  <c r="A570" i="2"/>
  <c r="AD7" i="56"/>
  <c r="G33" i="58"/>
  <c r="X9" i="58" s="1"/>
  <c r="F33" i="58"/>
  <c r="X8" i="58" s="1"/>
  <c r="AD6" i="56"/>
  <c r="Y8" i="57"/>
  <c r="Y25" i="55"/>
  <c r="AD5" i="56"/>
  <c r="AD8" i="56"/>
  <c r="Y6" i="57"/>
  <c r="Y7" i="57"/>
  <c r="E37" i="59"/>
  <c r="F37" i="59"/>
  <c r="C37" i="59"/>
  <c r="D37" i="59"/>
  <c r="B37" i="59"/>
  <c r="G37" i="59"/>
  <c r="B36" i="60"/>
  <c r="C36" i="60"/>
  <c r="D36" i="60"/>
  <c r="E36" i="60"/>
  <c r="F36" i="60"/>
  <c r="G36" i="60"/>
  <c r="H36" i="60"/>
  <c r="Y4" i="57"/>
  <c r="C33" i="58"/>
  <c r="X5" i="58" s="1"/>
  <c r="E33" i="58"/>
  <c r="X7" i="58" s="1"/>
  <c r="D33" i="58"/>
  <c r="X6" i="58" s="1"/>
  <c r="B33" i="58"/>
  <c r="X4" i="58" s="1"/>
  <c r="AC22" i="55"/>
  <c r="X25" i="56"/>
  <c r="Y5" i="57"/>
  <c r="AD4" i="56"/>
  <c r="A698" i="2"/>
  <c r="B697" i="2"/>
  <c r="M697" i="2" s="1"/>
  <c r="A482" i="2"/>
  <c r="B481" i="2"/>
  <c r="M481" i="2" s="1"/>
  <c r="A514" i="2"/>
  <c r="B513" i="2"/>
  <c r="M513" i="2" s="1"/>
  <c r="A546" i="2"/>
  <c r="B545" i="2"/>
  <c r="M545" i="2" s="1"/>
  <c r="A666" i="2"/>
  <c r="B665" i="2"/>
  <c r="M665" i="2" s="1"/>
  <c r="A634" i="2"/>
  <c r="B633" i="2"/>
  <c r="M633" i="2" s="1"/>
  <c r="A602" i="2"/>
  <c r="B601" i="2"/>
  <c r="M601" i="2" s="1"/>
  <c r="A762" i="2"/>
  <c r="B761" i="2"/>
  <c r="M761" i="2" s="1"/>
  <c r="A730" i="2"/>
  <c r="B729" i="2"/>
  <c r="M729" i="2" s="1"/>
  <c r="A386" i="2"/>
  <c r="B385" i="2"/>
  <c r="M385" i="2" s="1"/>
  <c r="Z2" i="3"/>
  <c r="A330" i="2"/>
  <c r="B329" i="2"/>
  <c r="M329" i="2" s="1"/>
  <c r="Y22" i="59"/>
  <c r="V1" i="60"/>
  <c r="A578" i="2"/>
  <c r="B569" i="2"/>
  <c r="M569" i="2" s="1"/>
  <c r="AA1" i="3"/>
  <c r="A1" i="61"/>
  <c r="A794" i="2"/>
  <c r="AG1" i="4"/>
  <c r="AG2" i="4" s="1"/>
  <c r="Z10" i="5"/>
  <c r="A362" i="2"/>
  <c r="B353" i="2"/>
  <c r="M353" i="2" s="1"/>
  <c r="A418" i="2"/>
  <c r="B417" i="2"/>
  <c r="M417" i="2" s="1"/>
  <c r="A450" i="2"/>
  <c r="B449" i="2"/>
  <c r="M449" i="2" s="1"/>
  <c r="A298" i="2"/>
  <c r="B297" i="2"/>
  <c r="M297" i="2" s="1"/>
  <c r="B265" i="2"/>
  <c r="M265" i="2" s="1"/>
  <c r="D569" i="2" a="1"/>
  <c r="E514" i="2" a="1"/>
  <c r="D37" i="60" a="1"/>
  <c r="E321" i="2" a="1"/>
  <c r="F226" i="2" a="1"/>
  <c r="D362" i="2" a="1"/>
  <c r="F506" i="2" a="1"/>
  <c r="F354" i="2" a="1"/>
  <c r="E410" i="2" a="1"/>
  <c r="D602" i="2" a="1"/>
  <c r="E698" i="2" a="1"/>
  <c r="D697" i="2" a="1"/>
  <c r="E289" i="2" a="1"/>
  <c r="E409" i="2" a="1"/>
  <c r="E386" i="2" a="1"/>
  <c r="G33" i="59" a="1"/>
  <c r="F538" i="2" a="1"/>
  <c r="F634" i="2" a="1"/>
  <c r="E633" i="2" a="1"/>
  <c r="D162" i="2" a="1"/>
  <c r="F696" i="2" a="1"/>
  <c r="E546" i="2" a="1"/>
  <c r="F346" i="2" a="1"/>
  <c r="D226" i="2" a="1"/>
  <c r="E265" i="2" a="1"/>
  <c r="F697" i="2" a="1"/>
  <c r="D418" i="2" a="1"/>
  <c r="D481" i="2" a="1"/>
  <c r="E37" i="60" a="1"/>
  <c r="F37" i="60" a="1"/>
  <c r="D346" i="2" a="1"/>
  <c r="D417" i="2" a="1"/>
  <c r="E354" i="2" a="1"/>
  <c r="F386" i="2" a="1"/>
  <c r="F162" i="2" a="1"/>
  <c r="E578" i="2" a="1"/>
  <c r="B33" i="59" a="1"/>
  <c r="E130" i="2" a="1"/>
  <c r="F418" i="2" a="1"/>
  <c r="F321" i="2" a="1"/>
  <c r="F450" i="2" a="1"/>
  <c r="D297" i="2" a="1"/>
  <c r="F665" i="2" a="1"/>
  <c r="F698" i="2" a="1"/>
  <c r="F362" i="2" a="1"/>
  <c r="D329" i="2" a="1"/>
  <c r="E298" i="2" a="1"/>
  <c r="E417" i="2" a="1"/>
  <c r="D130" i="2" a="1"/>
  <c r="E162" i="2" a="1"/>
  <c r="E194" i="2" a="1"/>
  <c r="C37" i="60" a="1"/>
  <c r="J37" i="60" a="1"/>
  <c r="F298" i="2" a="1"/>
  <c r="D354" i="2" a="1"/>
  <c r="F129" i="2" a="1"/>
  <c r="D730" i="2" a="1"/>
  <c r="F33" i="59" a="1"/>
  <c r="D474" i="2" a="1"/>
  <c r="D570" i="2" a="1"/>
  <c r="F130" i="2" a="1"/>
  <c r="H37" i="59" a="1"/>
  <c r="E346" i="2" a="1"/>
  <c r="F258" i="2" a="1"/>
  <c r="E449" i="2" a="1"/>
  <c r="F257" i="2" a="1"/>
  <c r="E481" i="2" a="1"/>
  <c r="H37" i="60" a="1"/>
  <c r="C33" i="59" a="1"/>
  <c r="F666" i="2" a="1"/>
  <c r="F695" i="2" a="1"/>
  <c r="E226" i="2" a="1"/>
  <c r="I37" i="60" a="1"/>
  <c r="D482" i="2" a="1"/>
  <c r="E601" i="2" a="1"/>
  <c r="E730" i="2" a="1"/>
  <c r="D313" i="2" a="1"/>
  <c r="E634" i="2" a="1"/>
  <c r="D377" i="2" a="1"/>
  <c r="F578" i="2" a="1"/>
  <c r="E377" i="2" a="1"/>
  <c r="F570" i="2" a="1"/>
  <c r="F265" i="2" a="1"/>
  <c r="I33" i="60" a="1"/>
  <c r="E666" i="2" a="1"/>
  <c r="D578" i="2" a="1"/>
  <c r="E329" i="2" a="1"/>
  <c r="D634" i="2" a="1"/>
  <c r="D289" i="2" a="1"/>
  <c r="E506" i="2" a="1"/>
  <c r="E728" i="2" a="1"/>
  <c r="F409" i="2" a="1"/>
  <c r="D386" i="2" a="1"/>
  <c r="D762" i="2" a="1"/>
  <c r="F441" i="2" a="1"/>
  <c r="E513" i="2" a="1"/>
  <c r="D257" i="2" a="1"/>
  <c r="F474" i="2" a="1"/>
  <c r="F290" i="2" a="1"/>
  <c r="D33" i="59" a="1"/>
  <c r="E570" i="2" a="1"/>
  <c r="E258" i="2" a="1"/>
  <c r="F545" i="2" a="1"/>
  <c r="F378" i="2" a="1"/>
  <c r="E729" i="2" a="1"/>
  <c r="F601" i="2" a="1"/>
  <c r="B37" i="60" a="1"/>
  <c r="D258" i="2" a="1"/>
  <c r="F633" i="2" a="1"/>
  <c r="D666" i="2" a="1"/>
  <c r="E33" i="59" a="1"/>
  <c r="E441" i="2" a="1"/>
  <c r="D794" i="2" a="1"/>
  <c r="D546" i="2" a="1"/>
  <c r="D330" i="2" a="1"/>
  <c r="E362" i="2" a="1"/>
  <c r="D194" i="2" a="1"/>
  <c r="E474" i="2" a="1"/>
  <c r="D698" i="2" a="1"/>
  <c r="E322" i="2" a="1"/>
  <c r="H33" i="59" a="1"/>
  <c r="E442" i="2" a="1"/>
  <c r="D298" i="2" a="1"/>
  <c r="F482" i="2" a="1"/>
  <c r="G568" i="2" l="1"/>
  <c r="R568" i="2" s="1"/>
  <c r="Q568" i="2"/>
  <c r="G344" i="2"/>
  <c r="R344" i="2" s="1"/>
  <c r="G512" i="2"/>
  <c r="R512" i="2" s="1"/>
  <c r="F601" i="2"/>
  <c r="Q601" i="2" s="1"/>
  <c r="F545" i="2"/>
  <c r="Q545" i="2" s="1"/>
  <c r="E601" i="2"/>
  <c r="P601" i="2" s="1"/>
  <c r="D297" i="2"/>
  <c r="O297" i="2" s="1"/>
  <c r="E441" i="2"/>
  <c r="P441" i="2" s="1"/>
  <c r="E417" i="2"/>
  <c r="P417" i="2" s="1"/>
  <c r="D417" i="2"/>
  <c r="O417" i="2" s="1"/>
  <c r="F441" i="2"/>
  <c r="Q441" i="2" s="1"/>
  <c r="E265" i="2"/>
  <c r="P265" i="2" s="1"/>
  <c r="F265" i="2"/>
  <c r="Q265" i="2" s="1"/>
  <c r="D697" i="2"/>
  <c r="O697" i="2" s="1"/>
  <c r="F129" i="2"/>
  <c r="G129" i="2" s="1"/>
  <c r="R129" i="2" s="1"/>
  <c r="E321" i="2"/>
  <c r="P321" i="2" s="1"/>
  <c r="D481" i="2"/>
  <c r="O481" i="2" s="1"/>
  <c r="F321" i="2"/>
  <c r="Q321" i="2" s="1"/>
  <c r="E481" i="2"/>
  <c r="P481" i="2" s="1"/>
  <c r="E409" i="2"/>
  <c r="P409" i="2" s="1"/>
  <c r="F409" i="2"/>
  <c r="Q409" i="2" s="1"/>
  <c r="J37" i="60"/>
  <c r="Q504" i="2"/>
  <c r="G320" i="2"/>
  <c r="R320" i="2" s="1"/>
  <c r="G408" i="2"/>
  <c r="R408" i="2" s="1"/>
  <c r="G384" i="2"/>
  <c r="R384" i="2" s="1"/>
  <c r="E449" i="2"/>
  <c r="P449" i="2" s="1"/>
  <c r="D313" i="2"/>
  <c r="O313" i="2" s="1"/>
  <c r="G296" i="2"/>
  <c r="R296" i="2" s="1"/>
  <c r="D569" i="2"/>
  <c r="O569" i="2" s="1"/>
  <c r="G536" i="2"/>
  <c r="R536" i="2" s="1"/>
  <c r="G192" i="2"/>
  <c r="R192" i="2" s="1"/>
  <c r="D257" i="2"/>
  <c r="O257" i="2" s="1"/>
  <c r="F257" i="2"/>
  <c r="Q257" i="2" s="1"/>
  <c r="E633" i="2"/>
  <c r="P633" i="2" s="1"/>
  <c r="D289" i="2"/>
  <c r="O289" i="2" s="1"/>
  <c r="E377" i="2"/>
  <c r="P377" i="2" s="1"/>
  <c r="E513" i="2"/>
  <c r="P513" i="2" s="1"/>
  <c r="F633" i="2"/>
  <c r="Q633" i="2" s="1"/>
  <c r="E329" i="2"/>
  <c r="P329" i="2" s="1"/>
  <c r="E289" i="2"/>
  <c r="P289" i="2" s="1"/>
  <c r="D329" i="2"/>
  <c r="O329" i="2" s="1"/>
  <c r="D377" i="2"/>
  <c r="O377" i="2" s="1"/>
  <c r="F665" i="2"/>
  <c r="Q665" i="2" s="1"/>
  <c r="J5" i="61"/>
  <c r="I5" i="61"/>
  <c r="E322" i="2"/>
  <c r="P322" i="2" s="1"/>
  <c r="D130" i="2"/>
  <c r="O130" i="2" s="1"/>
  <c r="E130" i="2"/>
  <c r="P130" i="2" s="1"/>
  <c r="U130" i="2" s="1"/>
  <c r="F130" i="2"/>
  <c r="D226" i="2"/>
  <c r="O226" i="2" s="1"/>
  <c r="E226" i="2"/>
  <c r="P226" i="2" s="1"/>
  <c r="F226" i="2"/>
  <c r="D298" i="2"/>
  <c r="O298" i="2" s="1"/>
  <c r="E298" i="2"/>
  <c r="P298" i="2" s="1"/>
  <c r="F298" i="2"/>
  <c r="F290" i="2"/>
  <c r="D162" i="2"/>
  <c r="O162" i="2" s="1"/>
  <c r="E162" i="2"/>
  <c r="P162" i="2" s="1"/>
  <c r="F162" i="2"/>
  <c r="D330" i="2"/>
  <c r="O330" i="2" s="1"/>
  <c r="D194" i="2"/>
  <c r="O194" i="2" s="1"/>
  <c r="E194" i="2"/>
  <c r="P194" i="2" s="1"/>
  <c r="D258" i="2"/>
  <c r="O258" i="2" s="1"/>
  <c r="E258" i="2"/>
  <c r="P258" i="2" s="1"/>
  <c r="F258" i="2"/>
  <c r="G256" i="2"/>
  <c r="R256" i="2" s="1"/>
  <c r="G480" i="2"/>
  <c r="R480" i="2" s="1"/>
  <c r="G632" i="2"/>
  <c r="R632" i="2" s="1"/>
  <c r="AB19" i="58"/>
  <c r="J313" i="2"/>
  <c r="J97" i="2"/>
  <c r="F450" i="2"/>
  <c r="D602" i="2"/>
  <c r="O602" i="2" s="1"/>
  <c r="E514" i="2"/>
  <c r="P514" i="2" s="1"/>
  <c r="F378" i="2"/>
  <c r="E474" i="2"/>
  <c r="P474" i="2" s="1"/>
  <c r="D474" i="2"/>
  <c r="O474" i="2" s="1"/>
  <c r="F474" i="2"/>
  <c r="D418" i="2"/>
  <c r="O418" i="2" s="1"/>
  <c r="F418" i="2"/>
  <c r="E386" i="2"/>
  <c r="P386" i="2" s="1"/>
  <c r="D386" i="2"/>
  <c r="O386" i="2" s="1"/>
  <c r="F386" i="2"/>
  <c r="D634" i="2"/>
  <c r="O634" i="2" s="1"/>
  <c r="E634" i="2"/>
  <c r="P634" i="2" s="1"/>
  <c r="F634" i="2"/>
  <c r="D482" i="2"/>
  <c r="O482" i="2" s="1"/>
  <c r="F482" i="2"/>
  <c r="E506" i="2"/>
  <c r="P506" i="2" s="1"/>
  <c r="F506" i="2"/>
  <c r="E410" i="2"/>
  <c r="P410" i="2" s="1"/>
  <c r="E346" i="2"/>
  <c r="P346" i="2" s="1"/>
  <c r="U346" i="2" s="1"/>
  <c r="D346" i="2"/>
  <c r="O346" i="2" s="1"/>
  <c r="F346" i="2"/>
  <c r="D794" i="2"/>
  <c r="O794" i="2" s="1"/>
  <c r="D578" i="2"/>
  <c r="O578" i="2" s="1"/>
  <c r="E578" i="2"/>
  <c r="P578" i="2" s="1"/>
  <c r="F578" i="2"/>
  <c r="F538" i="2"/>
  <c r="E362" i="2"/>
  <c r="P362" i="2" s="1"/>
  <c r="F362" i="2"/>
  <c r="D362" i="2"/>
  <c r="O362" i="2" s="1"/>
  <c r="D730" i="2"/>
  <c r="O730" i="2" s="1"/>
  <c r="E730" i="2"/>
  <c r="P730" i="2" s="1"/>
  <c r="E666" i="2"/>
  <c r="P666" i="2" s="1"/>
  <c r="D666" i="2"/>
  <c r="O666" i="2" s="1"/>
  <c r="F666" i="2"/>
  <c r="Q666" i="2" s="1"/>
  <c r="D698" i="2"/>
  <c r="O698" i="2" s="1"/>
  <c r="E698" i="2"/>
  <c r="P698" i="2" s="1"/>
  <c r="E442" i="2"/>
  <c r="P442" i="2" s="1"/>
  <c r="D570" i="2"/>
  <c r="O570" i="2" s="1"/>
  <c r="E570" i="2"/>
  <c r="P570" i="2" s="1"/>
  <c r="F570" i="2"/>
  <c r="E728" i="2"/>
  <c r="D762" i="2"/>
  <c r="O762" i="2" s="1"/>
  <c r="E546" i="2"/>
  <c r="P546" i="2" s="1"/>
  <c r="D546" i="2"/>
  <c r="O546" i="2" s="1"/>
  <c r="E354" i="2"/>
  <c r="P354" i="2" s="1"/>
  <c r="D354" i="2"/>
  <c r="O354" i="2" s="1"/>
  <c r="F354" i="2"/>
  <c r="E729" i="2"/>
  <c r="P729" i="2" s="1"/>
  <c r="G313" i="2"/>
  <c r="R313" i="2" s="1"/>
  <c r="Q313" i="2"/>
  <c r="V313" i="2" s="1"/>
  <c r="Q193" i="2"/>
  <c r="G193" i="2"/>
  <c r="R193" i="2" s="1"/>
  <c r="L450" i="2"/>
  <c r="I450" i="2"/>
  <c r="T450" i="2" s="1"/>
  <c r="H450" i="2"/>
  <c r="S450" i="2" s="1"/>
  <c r="L602" i="2"/>
  <c r="I602" i="2"/>
  <c r="T602" i="2" s="1"/>
  <c r="H602" i="2"/>
  <c r="S602" i="2" s="1"/>
  <c r="L514" i="2"/>
  <c r="I514" i="2"/>
  <c r="T514" i="2" s="1"/>
  <c r="H514" i="2"/>
  <c r="S514" i="2" s="1"/>
  <c r="L322" i="2"/>
  <c r="I322" i="2"/>
  <c r="T322" i="2" s="1"/>
  <c r="H322" i="2"/>
  <c r="S322" i="2" s="1"/>
  <c r="B226" i="2"/>
  <c r="M226" i="2" s="1"/>
  <c r="H226" i="2"/>
  <c r="S226" i="2" s="1"/>
  <c r="A227" i="2"/>
  <c r="L226" i="2"/>
  <c r="I226" i="2"/>
  <c r="T226" i="2" s="1"/>
  <c r="Q97" i="2"/>
  <c r="V97" i="2" s="1"/>
  <c r="G97" i="2"/>
  <c r="R97" i="2" s="1"/>
  <c r="Q353" i="2"/>
  <c r="G353" i="2"/>
  <c r="R353" i="2" s="1"/>
  <c r="Q297" i="2"/>
  <c r="G297" i="2"/>
  <c r="R297" i="2" s="1"/>
  <c r="L290" i="2"/>
  <c r="I290" i="2"/>
  <c r="T290" i="2" s="1"/>
  <c r="H290" i="2"/>
  <c r="S290" i="2" s="1"/>
  <c r="A291" i="2"/>
  <c r="I378" i="2"/>
  <c r="T378" i="2" s="1"/>
  <c r="H378" i="2"/>
  <c r="S378" i="2" s="1"/>
  <c r="L378" i="2"/>
  <c r="A379" i="2"/>
  <c r="B378" i="2"/>
  <c r="M378" i="2" s="1"/>
  <c r="B474" i="2"/>
  <c r="M474" i="2" s="1"/>
  <c r="L474" i="2"/>
  <c r="I474" i="2"/>
  <c r="T474" i="2" s="1"/>
  <c r="H474" i="2"/>
  <c r="S474" i="2" s="1"/>
  <c r="A475" i="2"/>
  <c r="Q385" i="2"/>
  <c r="G385" i="2"/>
  <c r="R385" i="2" s="1"/>
  <c r="Q161" i="2"/>
  <c r="G161" i="2"/>
  <c r="R161" i="2" s="1"/>
  <c r="L418" i="2"/>
  <c r="I418" i="2"/>
  <c r="T418" i="2" s="1"/>
  <c r="H418" i="2"/>
  <c r="S418" i="2" s="1"/>
  <c r="I386" i="2"/>
  <c r="T386" i="2" s="1"/>
  <c r="H386" i="2"/>
  <c r="S386" i="2" s="1"/>
  <c r="L386" i="2"/>
  <c r="L634" i="2"/>
  <c r="I634" i="2"/>
  <c r="T634" i="2" s="1"/>
  <c r="H634" i="2"/>
  <c r="S634" i="2" s="1"/>
  <c r="L482" i="2"/>
  <c r="I482" i="2"/>
  <c r="T482" i="2" s="1"/>
  <c r="H482" i="2"/>
  <c r="S482" i="2" s="1"/>
  <c r="L506" i="2"/>
  <c r="I506" i="2"/>
  <c r="T506" i="2" s="1"/>
  <c r="H506" i="2"/>
  <c r="S506" i="2" s="1"/>
  <c r="A507" i="2"/>
  <c r="B410" i="2"/>
  <c r="M410" i="2" s="1"/>
  <c r="L410" i="2"/>
  <c r="I410" i="2"/>
  <c r="T410" i="2" s="1"/>
  <c r="H410" i="2"/>
  <c r="S410" i="2" s="1"/>
  <c r="A411" i="2"/>
  <c r="B346" i="2"/>
  <c r="M346" i="2" s="1"/>
  <c r="L346" i="2"/>
  <c r="I346" i="2"/>
  <c r="T346" i="2" s="1"/>
  <c r="H346" i="2"/>
  <c r="S346" i="2" s="1"/>
  <c r="I162" i="2"/>
  <c r="T162" i="2" s="1"/>
  <c r="H162" i="2"/>
  <c r="S162" i="2" s="1"/>
  <c r="L162" i="2"/>
  <c r="B162" i="2"/>
  <c r="M162" i="2" s="1"/>
  <c r="A163" i="2"/>
  <c r="B258" i="2"/>
  <c r="M258" i="2" s="1"/>
  <c r="L258" i="2"/>
  <c r="I258" i="2"/>
  <c r="T258" i="2" s="1"/>
  <c r="H258" i="2"/>
  <c r="S258" i="2" s="1"/>
  <c r="A259" i="2"/>
  <c r="Q505" i="2"/>
  <c r="G505" i="2"/>
  <c r="R505" i="2" s="1"/>
  <c r="P695" i="2"/>
  <c r="L794" i="2"/>
  <c r="I794" i="2"/>
  <c r="T794" i="2" s="1"/>
  <c r="H794" i="2"/>
  <c r="S794" i="2" s="1"/>
  <c r="I330" i="2"/>
  <c r="T330" i="2" s="1"/>
  <c r="H330" i="2"/>
  <c r="S330" i="2" s="1"/>
  <c r="L330" i="2"/>
  <c r="L578" i="2"/>
  <c r="I578" i="2"/>
  <c r="T578" i="2" s="1"/>
  <c r="H578" i="2"/>
  <c r="S578" i="2" s="1"/>
  <c r="L538" i="2"/>
  <c r="I538" i="2"/>
  <c r="T538" i="2" s="1"/>
  <c r="H538" i="2"/>
  <c r="S538" i="2" s="1"/>
  <c r="Q481" i="2"/>
  <c r="G537" i="2"/>
  <c r="R537" i="2" s="1"/>
  <c r="Q537" i="2"/>
  <c r="Q289" i="2"/>
  <c r="Q329" i="2"/>
  <c r="Q449" i="2"/>
  <c r="L362" i="2"/>
  <c r="I362" i="2"/>
  <c r="T362" i="2" s="1"/>
  <c r="H362" i="2"/>
  <c r="S362" i="2" s="1"/>
  <c r="L730" i="2"/>
  <c r="I730" i="2"/>
  <c r="T730" i="2" s="1"/>
  <c r="H730" i="2"/>
  <c r="S730" i="2" s="1"/>
  <c r="L666" i="2"/>
  <c r="I666" i="2"/>
  <c r="T666" i="2" s="1"/>
  <c r="H666" i="2"/>
  <c r="S666" i="2" s="1"/>
  <c r="L698" i="2"/>
  <c r="I698" i="2"/>
  <c r="T698" i="2" s="1"/>
  <c r="H698" i="2"/>
  <c r="S698" i="2" s="1"/>
  <c r="H130" i="2"/>
  <c r="S130" i="2" s="1"/>
  <c r="L130" i="2"/>
  <c r="I130" i="2"/>
  <c r="T130" i="2" s="1"/>
  <c r="B130" i="2"/>
  <c r="M130" i="2" s="1"/>
  <c r="A443" i="2"/>
  <c r="L442" i="2"/>
  <c r="I442" i="2"/>
  <c r="T442" i="2" s="1"/>
  <c r="H442" i="2"/>
  <c r="S442" i="2" s="1"/>
  <c r="B442" i="2"/>
  <c r="M442" i="2" s="1"/>
  <c r="Q377" i="2"/>
  <c r="Q345" i="2"/>
  <c r="G345" i="2"/>
  <c r="R345" i="2" s="1"/>
  <c r="Q225" i="2"/>
  <c r="G225" i="2"/>
  <c r="R225" i="2" s="1"/>
  <c r="Q513" i="2"/>
  <c r="Q417" i="2"/>
  <c r="L570" i="2"/>
  <c r="I570" i="2"/>
  <c r="T570" i="2" s="1"/>
  <c r="H570" i="2"/>
  <c r="S570" i="2" s="1"/>
  <c r="L194" i="2"/>
  <c r="I194" i="2"/>
  <c r="T194" i="2" s="1"/>
  <c r="H194" i="2"/>
  <c r="S194" i="2" s="1"/>
  <c r="A195" i="2"/>
  <c r="B194" i="2"/>
  <c r="M194" i="2" s="1"/>
  <c r="Q473" i="2"/>
  <c r="G473" i="2"/>
  <c r="R473" i="2" s="1"/>
  <c r="L298" i="2"/>
  <c r="I298" i="2"/>
  <c r="T298" i="2" s="1"/>
  <c r="H298" i="2"/>
  <c r="S298" i="2" s="1"/>
  <c r="L762" i="2"/>
  <c r="I762" i="2"/>
  <c r="T762" i="2" s="1"/>
  <c r="H762" i="2"/>
  <c r="S762" i="2" s="1"/>
  <c r="L546" i="2"/>
  <c r="I546" i="2"/>
  <c r="T546" i="2" s="1"/>
  <c r="H546" i="2"/>
  <c r="S546" i="2" s="1"/>
  <c r="L354" i="2"/>
  <c r="I354" i="2"/>
  <c r="T354" i="2" s="1"/>
  <c r="H354" i="2"/>
  <c r="S354" i="2" s="1"/>
  <c r="AB5" i="59"/>
  <c r="G569" i="2"/>
  <c r="R569" i="2" s="1"/>
  <c r="Q569" i="2"/>
  <c r="AC12" i="59"/>
  <c r="AD12" i="59" s="1"/>
  <c r="AC13" i="59"/>
  <c r="AD13" i="59" s="1"/>
  <c r="AC11" i="59"/>
  <c r="AD11" i="59" s="1"/>
  <c r="F695" i="2"/>
  <c r="F697" i="2"/>
  <c r="F698" i="2"/>
  <c r="F696" i="2"/>
  <c r="AC4" i="58"/>
  <c r="AC6" i="58"/>
  <c r="AC8" i="58"/>
  <c r="AC7" i="58"/>
  <c r="AC9" i="58"/>
  <c r="AC5" i="58"/>
  <c r="AD10" i="57"/>
  <c r="Q664" i="2"/>
  <c r="G664" i="2"/>
  <c r="R664" i="2" s="1"/>
  <c r="AD9" i="57"/>
  <c r="Q662" i="2"/>
  <c r="G662" i="2"/>
  <c r="R662" i="2" s="1"/>
  <c r="Q663" i="2"/>
  <c r="G663" i="2"/>
  <c r="R663" i="2" s="1"/>
  <c r="B5" i="61"/>
  <c r="G5" i="61"/>
  <c r="H5" i="61"/>
  <c r="AD14" i="59"/>
  <c r="AD17" i="59"/>
  <c r="AD16" i="59"/>
  <c r="AD18" i="59"/>
  <c r="AB4" i="59"/>
  <c r="W19" i="59"/>
  <c r="AD15" i="59"/>
  <c r="Y10" i="58"/>
  <c r="AC10" i="58"/>
  <c r="AC15" i="60"/>
  <c r="AC14" i="60"/>
  <c r="AC18" i="60"/>
  <c r="AC17" i="60"/>
  <c r="AC16" i="60"/>
  <c r="AD19" i="56"/>
  <c r="AC19" i="57"/>
  <c r="A35" i="57" s="1"/>
  <c r="X19" i="58"/>
  <c r="X25" i="58" s="1"/>
  <c r="L36" i="61"/>
  <c r="L33" i="61" s="1" a="1"/>
  <c r="L33" i="61" s="1"/>
  <c r="X14" i="61" s="1"/>
  <c r="M36" i="61"/>
  <c r="M33" i="61" s="1" a="1"/>
  <c r="M33" i="61" s="1"/>
  <c r="X15" i="61" s="1"/>
  <c r="N36" i="61"/>
  <c r="N33" i="61" s="1" a="1"/>
  <c r="N33" i="61" s="1"/>
  <c r="X16" i="61" s="1"/>
  <c r="O36" i="61"/>
  <c r="O33" i="61" s="1" a="1"/>
  <c r="O33" i="61" s="1"/>
  <c r="X17" i="61" s="1"/>
  <c r="P36" i="61"/>
  <c r="P33" i="61" s="1" a="1"/>
  <c r="P33" i="61" s="1"/>
  <c r="X18" i="61" s="1"/>
  <c r="W18" i="60"/>
  <c r="AB18" i="60" s="1"/>
  <c r="W16" i="60"/>
  <c r="AB16" i="60" s="1"/>
  <c r="W14" i="60"/>
  <c r="AB14" i="60" s="1"/>
  <c r="W15" i="60"/>
  <c r="AB15" i="60" s="1"/>
  <c r="W17" i="60"/>
  <c r="AB17" i="60" s="1"/>
  <c r="W11" i="60"/>
  <c r="AB11" i="60" s="1"/>
  <c r="W12" i="60"/>
  <c r="AB12" i="60" s="1"/>
  <c r="W13" i="60"/>
  <c r="AB13" i="60" s="1"/>
  <c r="W9" i="60"/>
  <c r="AB9" i="60" s="1"/>
  <c r="W6" i="60"/>
  <c r="AB6" i="60" s="1"/>
  <c r="W8" i="60"/>
  <c r="AB8" i="60" s="1"/>
  <c r="W4" i="60"/>
  <c r="W7" i="60"/>
  <c r="AB7" i="60" s="1"/>
  <c r="W10" i="60"/>
  <c r="AB10" i="60" s="1"/>
  <c r="W5" i="60"/>
  <c r="D5" i="61"/>
  <c r="E5" i="61"/>
  <c r="F5" i="61"/>
  <c r="C5" i="61"/>
  <c r="K33" i="60"/>
  <c r="X13" i="60" s="1"/>
  <c r="J33" i="60"/>
  <c r="X12" i="60" s="1"/>
  <c r="Y12" i="59"/>
  <c r="Y13" i="59"/>
  <c r="I33" i="60"/>
  <c r="X11" i="60" s="1"/>
  <c r="I37" i="60"/>
  <c r="H37" i="60"/>
  <c r="Y11" i="59"/>
  <c r="A603" i="2"/>
  <c r="B506" i="2"/>
  <c r="M506" i="2" s="1"/>
  <c r="A355" i="2"/>
  <c r="B354" i="2"/>
  <c r="M354" i="2" s="1"/>
  <c r="B290" i="2"/>
  <c r="M290" i="2" s="1"/>
  <c r="B322" i="2"/>
  <c r="M322" i="2" s="1"/>
  <c r="A323" i="2"/>
  <c r="W25" i="59"/>
  <c r="B538" i="2"/>
  <c r="M538" i="2" s="1"/>
  <c r="A539" i="2"/>
  <c r="A387" i="2"/>
  <c r="J36" i="61"/>
  <c r="J33" i="61" s="1" a="1"/>
  <c r="K36" i="61"/>
  <c r="K33" i="61" s="1" a="1"/>
  <c r="I36" i="61"/>
  <c r="I33" i="61" s="1" a="1"/>
  <c r="B570" i="2"/>
  <c r="M570" i="2" s="1"/>
  <c r="A571" i="2"/>
  <c r="Y8" i="58"/>
  <c r="Y9" i="58"/>
  <c r="AD4" i="57"/>
  <c r="H33" i="59"/>
  <c r="X10" i="59" s="1"/>
  <c r="F37" i="60"/>
  <c r="AD6" i="57"/>
  <c r="Y6" i="58"/>
  <c r="AD22" i="55"/>
  <c r="AD8" i="57"/>
  <c r="Y25" i="56"/>
  <c r="AD7" i="57"/>
  <c r="AD5" i="57"/>
  <c r="Y7" i="58"/>
  <c r="Y5" i="58"/>
  <c r="G33" i="59"/>
  <c r="X9" i="59" s="1"/>
  <c r="H37" i="59"/>
  <c r="E37" i="60"/>
  <c r="C37" i="60"/>
  <c r="B37" i="60"/>
  <c r="D37" i="60"/>
  <c r="C36" i="61"/>
  <c r="D36" i="61"/>
  <c r="E36" i="61"/>
  <c r="F36" i="61"/>
  <c r="G36" i="61"/>
  <c r="H36" i="61"/>
  <c r="B36" i="61"/>
  <c r="B33" i="59"/>
  <c r="X4" i="59" s="1"/>
  <c r="E33" i="59"/>
  <c r="X7" i="59" s="1"/>
  <c r="F33" i="59"/>
  <c r="X8" i="59" s="1"/>
  <c r="C33" i="59"/>
  <c r="X5" i="59" s="1"/>
  <c r="D33" i="59"/>
  <c r="X6" i="59" s="1"/>
  <c r="AC22" i="56"/>
  <c r="X25" i="57"/>
  <c r="Y4" i="58"/>
  <c r="AB22" i="58"/>
  <c r="A579" i="2"/>
  <c r="B578" i="2"/>
  <c r="M578" i="2" s="1"/>
  <c r="A699" i="2"/>
  <c r="B698" i="2"/>
  <c r="M698" i="2" s="1"/>
  <c r="A363" i="2"/>
  <c r="B362" i="2"/>
  <c r="M362" i="2" s="1"/>
  <c r="Y22" i="60"/>
  <c r="A667" i="2"/>
  <c r="B666" i="2"/>
  <c r="M666" i="2" s="1"/>
  <c r="AA2" i="3"/>
  <c r="B298" i="2"/>
  <c r="M298" i="2" s="1"/>
  <c r="A419" i="2"/>
  <c r="B418" i="2"/>
  <c r="M418" i="2" s="1"/>
  <c r="A795" i="2"/>
  <c r="B794" i="2"/>
  <c r="M794" i="2" s="1"/>
  <c r="A451" i="2"/>
  <c r="B450" i="2"/>
  <c r="M450" i="2" s="1"/>
  <c r="A1" i="62"/>
  <c r="AB1" i="3"/>
  <c r="A827" i="2"/>
  <c r="AA10" i="5"/>
  <c r="AH1" i="4"/>
  <c r="AH2" i="4" s="1"/>
  <c r="A763" i="2"/>
  <c r="B762" i="2"/>
  <c r="M762" i="2" s="1"/>
  <c r="V1" i="61"/>
  <c r="A331" i="2"/>
  <c r="B330" i="2"/>
  <c r="M330" i="2" s="1"/>
  <c r="A395" i="2"/>
  <c r="B386" i="2"/>
  <c r="M386" i="2" s="1"/>
  <c r="A483" i="2"/>
  <c r="B482" i="2"/>
  <c r="M482" i="2" s="1"/>
  <c r="A635" i="2"/>
  <c r="B634" i="2"/>
  <c r="M634" i="2" s="1"/>
  <c r="A515" i="2"/>
  <c r="B514" i="2"/>
  <c r="M514" i="2" s="1"/>
  <c r="A731" i="2"/>
  <c r="B730" i="2"/>
  <c r="M730" i="2" s="1"/>
  <c r="A547" i="2"/>
  <c r="B546" i="2"/>
  <c r="M546" i="2" s="1"/>
  <c r="A611" i="2"/>
  <c r="B602" i="2"/>
  <c r="M602" i="2" s="1"/>
  <c r="D514" i="2" a="1"/>
  <c r="G37" i="60" a="1"/>
  <c r="E579" i="2" a="1"/>
  <c r="F419" i="2" a="1"/>
  <c r="D699" i="2" a="1"/>
  <c r="J37" i="61" a="1"/>
  <c r="F728" i="2" a="1"/>
  <c r="C37" i="61" a="1"/>
  <c r="E762" i="2" a="1"/>
  <c r="D571" i="2" a="1"/>
  <c r="F699" i="2" a="1"/>
  <c r="E331" i="2" a="1"/>
  <c r="B37" i="61" a="1"/>
  <c r="F603" i="2" a="1"/>
  <c r="E538" i="2" a="1"/>
  <c r="E378" i="2" a="1"/>
  <c r="E667" i="2" a="1"/>
  <c r="F195" i="2" a="1"/>
  <c r="D195" i="2" a="1"/>
  <c r="F571" i="2" a="1"/>
  <c r="D451" i="2" a="1"/>
  <c r="D507" i="2" a="1"/>
  <c r="I37" i="61" a="1"/>
  <c r="F730" i="2" a="1"/>
  <c r="D603" i="2" a="1"/>
  <c r="F547" i="2" a="1"/>
  <c r="E330" i="2" a="1"/>
  <c r="E602" i="2" a="1"/>
  <c r="D323" i="2" a="1"/>
  <c r="F331" i="2" a="1"/>
  <c r="E418" i="2" a="1"/>
  <c r="D450" i="2" a="1"/>
  <c r="E761" i="2" a="1"/>
  <c r="F731" i="2" a="1"/>
  <c r="E731" i="2" a="1"/>
  <c r="E411" i="2" a="1"/>
  <c r="F322" i="2" a="1"/>
  <c r="F163" i="2" a="1"/>
  <c r="D483" i="2" a="1"/>
  <c r="E33" i="60" a="1"/>
  <c r="D363" i="2" a="1"/>
  <c r="D259" i="2" a="1"/>
  <c r="E419" i="2" a="1"/>
  <c r="E635" i="2" a="1"/>
  <c r="F330" i="2" a="1"/>
  <c r="D419" i="2" a="1"/>
  <c r="D378" i="2" a="1"/>
  <c r="D395" i="2" a="1"/>
  <c r="D611" i="2" a="1"/>
  <c r="E699" i="2" a="1"/>
  <c r="D322" i="2" a="1"/>
  <c r="D538" i="2" a="1"/>
  <c r="F379" i="2" a="1"/>
  <c r="G33" i="60" a="1"/>
  <c r="H33" i="60" a="1"/>
  <c r="E539" i="2" a="1"/>
  <c r="F546" i="2" a="1"/>
  <c r="E483" i="2" a="1"/>
  <c r="D410" i="2" a="1"/>
  <c r="E571" i="2" a="1"/>
  <c r="E379" i="2" a="1"/>
  <c r="D667" i="2" a="1"/>
  <c r="D411" i="2" a="1"/>
  <c r="D475" i="2" a="1"/>
  <c r="D37" i="61" a="1"/>
  <c r="F515" i="2" a="1"/>
  <c r="F411" i="2" a="1"/>
  <c r="D33" i="60" a="1"/>
  <c r="E603" i="2" a="1"/>
  <c r="H37" i="61" a="1"/>
  <c r="E37" i="61" a="1"/>
  <c r="F443" i="2" a="1"/>
  <c r="F410" i="2" a="1"/>
  <c r="F227" i="2" a="1"/>
  <c r="F442" i="2" a="1"/>
  <c r="E259" i="2" a="1"/>
  <c r="F33" i="60" a="1"/>
  <c r="F259" i="2" a="1"/>
  <c r="D731" i="2" a="1"/>
  <c r="D506" i="2" a="1"/>
  <c r="G37" i="61" a="1"/>
  <c r="D442" i="2" a="1"/>
  <c r="D227" i="2" a="1"/>
  <c r="F602" i="2" a="1"/>
  <c r="E482" i="2" a="1"/>
  <c r="F194" i="2" a="1"/>
  <c r="F729" i="2" a="1"/>
  <c r="F387" i="2" a="1"/>
  <c r="E227" i="2" a="1"/>
  <c r="C33" i="60" a="1"/>
  <c r="D290" i="2" a="1"/>
  <c r="F395" i="2" a="1"/>
  <c r="E355" i="2" a="1"/>
  <c r="E450" i="2" a="1"/>
  <c r="D827" i="2" a="1"/>
  <c r="D291" i="2" a="1"/>
  <c r="E195" i="2" a="1"/>
  <c r="D379" i="2" a="1"/>
  <c r="B33" i="60" a="1"/>
  <c r="D763" i="2" a="1"/>
  <c r="F514" i="2" a="1"/>
  <c r="E291" i="2" a="1"/>
  <c r="E475" i="2" a="1"/>
  <c r="E290" i="2" a="1"/>
  <c r="D547" i="2" a="1"/>
  <c r="F539" i="2" a="1"/>
  <c r="D795" i="2" a="1"/>
  <c r="F37" i="61" a="1"/>
  <c r="F323" i="2" a="1"/>
  <c r="E507" i="2" a="1"/>
  <c r="F483" i="2" a="1"/>
  <c r="F330" i="2" l="1"/>
  <c r="Q330" i="2" s="1"/>
  <c r="D290" i="2"/>
  <c r="O290" i="2" s="1"/>
  <c r="E290" i="2"/>
  <c r="P290" i="2" s="1"/>
  <c r="E330" i="2"/>
  <c r="P330" i="2" s="1"/>
  <c r="G545" i="2"/>
  <c r="R545" i="2" s="1"/>
  <c r="G601" i="2"/>
  <c r="R601" i="2" s="1"/>
  <c r="F322" i="2"/>
  <c r="Q322" i="2" s="1"/>
  <c r="E450" i="2"/>
  <c r="P450" i="2" s="1"/>
  <c r="D322" i="2"/>
  <c r="O322" i="2" s="1"/>
  <c r="F194" i="2"/>
  <c r="G194" i="2" s="1"/>
  <c r="R194" i="2" s="1"/>
  <c r="F602" i="2"/>
  <c r="Q602" i="2" s="1"/>
  <c r="E602" i="2"/>
  <c r="P602" i="2" s="1"/>
  <c r="F514" i="2"/>
  <c r="Q514" i="2" s="1"/>
  <c r="D514" i="2"/>
  <c r="O514" i="2" s="1"/>
  <c r="G417" i="2"/>
  <c r="R417" i="2" s="1"/>
  <c r="G441" i="2"/>
  <c r="R441" i="2" s="1"/>
  <c r="G265" i="2"/>
  <c r="R265" i="2" s="1"/>
  <c r="G481" i="2"/>
  <c r="R481" i="2" s="1"/>
  <c r="G321" i="2"/>
  <c r="R321" i="2" s="1"/>
  <c r="K130" i="2"/>
  <c r="Q129" i="2"/>
  <c r="G409" i="2"/>
  <c r="R409" i="2" s="1"/>
  <c r="F442" i="2"/>
  <c r="Q442" i="2" s="1"/>
  <c r="D378" i="2"/>
  <c r="O378" i="2" s="1"/>
  <c r="D442" i="2"/>
  <c r="O442" i="2" s="1"/>
  <c r="E378" i="2"/>
  <c r="P378" i="2" s="1"/>
  <c r="G665" i="2"/>
  <c r="R665" i="2" s="1"/>
  <c r="G449" i="2"/>
  <c r="R449" i="2" s="1"/>
  <c r="D450" i="2"/>
  <c r="O450" i="2" s="1"/>
  <c r="G513" i="2"/>
  <c r="R513" i="2" s="1"/>
  <c r="G377" i="2"/>
  <c r="R377" i="2" s="1"/>
  <c r="G257" i="2"/>
  <c r="R257" i="2" s="1"/>
  <c r="G289" i="2"/>
  <c r="R289" i="2" s="1"/>
  <c r="G633" i="2"/>
  <c r="R633" i="2" s="1"/>
  <c r="G329" i="2"/>
  <c r="R329" i="2" s="1"/>
  <c r="F546" i="2"/>
  <c r="G546" i="2" s="1"/>
  <c r="R546" i="2" s="1"/>
  <c r="B5" i="62"/>
  <c r="H5" i="62"/>
  <c r="G5" i="62"/>
  <c r="I5" i="62"/>
  <c r="J37" i="61"/>
  <c r="G33" i="60"/>
  <c r="X9" i="60" s="1"/>
  <c r="AC9" i="60" s="1"/>
  <c r="D259" i="2"/>
  <c r="O259" i="2" s="1"/>
  <c r="E259" i="2"/>
  <c r="P259" i="2" s="1"/>
  <c r="F259" i="2"/>
  <c r="D323" i="2"/>
  <c r="O323" i="2" s="1"/>
  <c r="F323" i="2"/>
  <c r="D227" i="2"/>
  <c r="E227" i="2"/>
  <c r="P227" i="2" s="1"/>
  <c r="F227" i="2"/>
  <c r="E331" i="2"/>
  <c r="P331" i="2" s="1"/>
  <c r="F331" i="2"/>
  <c r="F163" i="2"/>
  <c r="D291" i="2"/>
  <c r="O291" i="2" s="1"/>
  <c r="E291" i="2"/>
  <c r="P291" i="2" s="1"/>
  <c r="D195" i="2"/>
  <c r="O195" i="2" s="1"/>
  <c r="E195" i="2"/>
  <c r="P195" i="2" s="1"/>
  <c r="F195" i="2"/>
  <c r="G37" i="60"/>
  <c r="E538" i="2"/>
  <c r="P538" i="2" s="1"/>
  <c r="D506" i="2"/>
  <c r="O506" i="2" s="1"/>
  <c r="E418" i="2"/>
  <c r="P418" i="2" s="1"/>
  <c r="D538" i="2"/>
  <c r="O538" i="2" s="1"/>
  <c r="E482" i="2"/>
  <c r="P482" i="2" s="1"/>
  <c r="F410" i="2"/>
  <c r="G410" i="2" s="1"/>
  <c r="R410" i="2" s="1"/>
  <c r="D410" i="2"/>
  <c r="O410" i="2" s="1"/>
  <c r="AB19" i="59"/>
  <c r="G666" i="2"/>
  <c r="R666" i="2" s="1"/>
  <c r="J346" i="2"/>
  <c r="J130" i="2"/>
  <c r="D451" i="2"/>
  <c r="O451" i="2" s="1"/>
  <c r="E667" i="2"/>
  <c r="P667" i="2" s="1"/>
  <c r="D667" i="2"/>
  <c r="O667" i="2" s="1"/>
  <c r="E379" i="2"/>
  <c r="P379" i="2" s="1"/>
  <c r="D379" i="2"/>
  <c r="O379" i="2" s="1"/>
  <c r="F379" i="2"/>
  <c r="K379" i="2" s="1"/>
  <c r="F515" i="2"/>
  <c r="E579" i="2"/>
  <c r="P579" i="2" s="1"/>
  <c r="F387" i="2"/>
  <c r="E355" i="2"/>
  <c r="P355" i="2" s="1"/>
  <c r="D611" i="2"/>
  <c r="O611" i="2" s="1"/>
  <c r="E635" i="2"/>
  <c r="P635" i="2" s="1"/>
  <c r="E539" i="2"/>
  <c r="P539" i="2" s="1"/>
  <c r="F539" i="2"/>
  <c r="E507" i="2"/>
  <c r="P507" i="2" s="1"/>
  <c r="D507" i="2"/>
  <c r="O507" i="2" s="1"/>
  <c r="D475" i="2"/>
  <c r="O475" i="2" s="1"/>
  <c r="E475" i="2"/>
  <c r="P475" i="2" s="1"/>
  <c r="D763" i="2"/>
  <c r="O763" i="2" s="1"/>
  <c r="D483" i="2"/>
  <c r="O483" i="2" s="1"/>
  <c r="E483" i="2"/>
  <c r="P483" i="2" s="1"/>
  <c r="F483" i="2"/>
  <c r="D363" i="2"/>
  <c r="O363" i="2" s="1"/>
  <c r="D603" i="2"/>
  <c r="O603" i="2" s="1"/>
  <c r="E603" i="2"/>
  <c r="P603" i="2" s="1"/>
  <c r="F603" i="2"/>
  <c r="D547" i="2"/>
  <c r="O547" i="2" s="1"/>
  <c r="F547" i="2"/>
  <c r="D795" i="2"/>
  <c r="O795" i="2" s="1"/>
  <c r="E731" i="2"/>
  <c r="P731" i="2" s="1"/>
  <c r="D731" i="2"/>
  <c r="O731" i="2" s="1"/>
  <c r="F395" i="2"/>
  <c r="D395" i="2"/>
  <c r="O395" i="2" s="1"/>
  <c r="D827" i="2"/>
  <c r="O827" i="2" s="1"/>
  <c r="E419" i="2"/>
  <c r="P419" i="2" s="1"/>
  <c r="D419" i="2"/>
  <c r="O419" i="2" s="1"/>
  <c r="F419" i="2"/>
  <c r="E571" i="2"/>
  <c r="P571" i="2" s="1"/>
  <c r="D571" i="2"/>
  <c r="O571" i="2" s="1"/>
  <c r="F571" i="2"/>
  <c r="E762" i="2"/>
  <c r="P762" i="2" s="1"/>
  <c r="F443" i="2"/>
  <c r="E699" i="2"/>
  <c r="P699" i="2" s="1"/>
  <c r="D699" i="2"/>
  <c r="O699" i="2" s="1"/>
  <c r="F699" i="2"/>
  <c r="Q699" i="2" s="1"/>
  <c r="D411" i="2"/>
  <c r="O411" i="2" s="1"/>
  <c r="E411" i="2"/>
  <c r="P411" i="2" s="1"/>
  <c r="F411" i="2"/>
  <c r="E761" i="2"/>
  <c r="H451" i="2"/>
  <c r="S451" i="2" s="1"/>
  <c r="L451" i="2"/>
  <c r="I451" i="2"/>
  <c r="T451" i="2" s="1"/>
  <c r="L667" i="2"/>
  <c r="I667" i="2"/>
  <c r="T667" i="2" s="1"/>
  <c r="H667" i="2"/>
  <c r="S667" i="2" s="1"/>
  <c r="L379" i="2"/>
  <c r="I379" i="2"/>
  <c r="T379" i="2" s="1"/>
  <c r="H379" i="2"/>
  <c r="S379" i="2" s="1"/>
  <c r="B379" i="2"/>
  <c r="M379" i="2" s="1"/>
  <c r="Q570" i="2"/>
  <c r="G570" i="2"/>
  <c r="R570" i="2" s="1"/>
  <c r="Q162" i="2"/>
  <c r="G162" i="2"/>
  <c r="R162" i="2" s="1"/>
  <c r="G474" i="2"/>
  <c r="R474" i="2" s="1"/>
  <c r="Q474" i="2"/>
  <c r="L515" i="2"/>
  <c r="I515" i="2"/>
  <c r="T515" i="2" s="1"/>
  <c r="H515" i="2"/>
  <c r="S515" i="2" s="1"/>
  <c r="H331" i="2"/>
  <c r="S331" i="2" s="1"/>
  <c r="L331" i="2"/>
  <c r="I331" i="2"/>
  <c r="T331" i="2" s="1"/>
  <c r="I579" i="2"/>
  <c r="T579" i="2" s="1"/>
  <c r="H579" i="2"/>
  <c r="S579" i="2" s="1"/>
  <c r="L579" i="2"/>
  <c r="L387" i="2"/>
  <c r="I387" i="2"/>
  <c r="T387" i="2" s="1"/>
  <c r="H387" i="2"/>
  <c r="S387" i="2" s="1"/>
  <c r="I355" i="2"/>
  <c r="T355" i="2" s="1"/>
  <c r="H355" i="2"/>
  <c r="S355" i="2" s="1"/>
  <c r="L355" i="2"/>
  <c r="G298" i="2"/>
  <c r="R298" i="2" s="1"/>
  <c r="Q298" i="2"/>
  <c r="Q362" i="2"/>
  <c r="G362" i="2"/>
  <c r="R362" i="2" s="1"/>
  <c r="G506" i="2"/>
  <c r="R506" i="2" s="1"/>
  <c r="Q506" i="2"/>
  <c r="Q226" i="2"/>
  <c r="G226" i="2"/>
  <c r="R226" i="2" s="1"/>
  <c r="L611" i="2"/>
  <c r="I611" i="2"/>
  <c r="T611" i="2" s="1"/>
  <c r="H611" i="2"/>
  <c r="S611" i="2" s="1"/>
  <c r="L635" i="2"/>
  <c r="I635" i="2"/>
  <c r="T635" i="2" s="1"/>
  <c r="H635" i="2"/>
  <c r="S635" i="2" s="1"/>
  <c r="L539" i="2"/>
  <c r="I539" i="2"/>
  <c r="T539" i="2" s="1"/>
  <c r="H539" i="2"/>
  <c r="S539" i="2" s="1"/>
  <c r="A540" i="2"/>
  <c r="L163" i="2"/>
  <c r="I163" i="2"/>
  <c r="T163" i="2" s="1"/>
  <c r="H163" i="2"/>
  <c r="S163" i="2" s="1"/>
  <c r="B163" i="2"/>
  <c r="M163" i="2" s="1"/>
  <c r="B507" i="2"/>
  <c r="M507" i="2" s="1"/>
  <c r="L507" i="2"/>
  <c r="I507" i="2"/>
  <c r="T507" i="2" s="1"/>
  <c r="H507" i="2"/>
  <c r="S507" i="2" s="1"/>
  <c r="A508" i="2"/>
  <c r="B475" i="2"/>
  <c r="M475" i="2" s="1"/>
  <c r="L475" i="2"/>
  <c r="I475" i="2"/>
  <c r="T475" i="2" s="1"/>
  <c r="H475" i="2"/>
  <c r="S475" i="2" s="1"/>
  <c r="A476" i="2"/>
  <c r="B227" i="2"/>
  <c r="M227" i="2" s="1"/>
  <c r="L227" i="2"/>
  <c r="I227" i="2"/>
  <c r="T227" i="2" s="1"/>
  <c r="H227" i="2"/>
  <c r="S227" i="2" s="1"/>
  <c r="A228" i="2"/>
  <c r="Q354" i="2"/>
  <c r="G354" i="2"/>
  <c r="R354" i="2" s="1"/>
  <c r="Q386" i="2"/>
  <c r="G386" i="2"/>
  <c r="R386" i="2" s="1"/>
  <c r="L763" i="2"/>
  <c r="I763" i="2"/>
  <c r="T763" i="2" s="1"/>
  <c r="H763" i="2"/>
  <c r="S763" i="2" s="1"/>
  <c r="L483" i="2"/>
  <c r="I483" i="2"/>
  <c r="T483" i="2" s="1"/>
  <c r="H483" i="2"/>
  <c r="S483" i="2" s="1"/>
  <c r="I363" i="2"/>
  <c r="T363" i="2" s="1"/>
  <c r="H363" i="2"/>
  <c r="S363" i="2" s="1"/>
  <c r="L363" i="2"/>
  <c r="L603" i="2"/>
  <c r="I603" i="2"/>
  <c r="T603" i="2" s="1"/>
  <c r="H603" i="2"/>
  <c r="S603" i="2" s="1"/>
  <c r="Q538" i="2"/>
  <c r="G346" i="2"/>
  <c r="R346" i="2" s="1"/>
  <c r="Q346" i="2"/>
  <c r="V346" i="2" s="1"/>
  <c r="K346" i="2"/>
  <c r="Q378" i="2"/>
  <c r="L547" i="2"/>
  <c r="I547" i="2"/>
  <c r="T547" i="2" s="1"/>
  <c r="H547" i="2"/>
  <c r="S547" i="2" s="1"/>
  <c r="L795" i="2"/>
  <c r="I795" i="2"/>
  <c r="T795" i="2" s="1"/>
  <c r="H795" i="2"/>
  <c r="S795" i="2" s="1"/>
  <c r="L731" i="2"/>
  <c r="I731" i="2"/>
  <c r="T731" i="2" s="1"/>
  <c r="H731" i="2"/>
  <c r="S731" i="2" s="1"/>
  <c r="L395" i="2"/>
  <c r="I395" i="2"/>
  <c r="T395" i="2" s="1"/>
  <c r="H395" i="2"/>
  <c r="S395" i="2" s="1"/>
  <c r="L827" i="2"/>
  <c r="I827" i="2"/>
  <c r="T827" i="2" s="1"/>
  <c r="H827" i="2"/>
  <c r="S827" i="2" s="1"/>
  <c r="H419" i="2"/>
  <c r="S419" i="2" s="1"/>
  <c r="L419" i="2"/>
  <c r="I419" i="2"/>
  <c r="T419" i="2" s="1"/>
  <c r="I571" i="2"/>
  <c r="T571" i="2" s="1"/>
  <c r="H571" i="2"/>
  <c r="S571" i="2" s="1"/>
  <c r="L571" i="2"/>
  <c r="AB5" i="60"/>
  <c r="H195" i="2"/>
  <c r="S195" i="2" s="1"/>
  <c r="I195" i="2"/>
  <c r="T195" i="2" s="1"/>
  <c r="L195" i="2"/>
  <c r="A196" i="2"/>
  <c r="B195" i="2"/>
  <c r="M195" i="2" s="1"/>
  <c r="H443" i="2"/>
  <c r="S443" i="2" s="1"/>
  <c r="L443" i="2"/>
  <c r="I443" i="2"/>
  <c r="T443" i="2" s="1"/>
  <c r="A444" i="2"/>
  <c r="B443" i="2"/>
  <c r="M443" i="2" s="1"/>
  <c r="L259" i="2"/>
  <c r="I259" i="2"/>
  <c r="T259" i="2" s="1"/>
  <c r="H259" i="2"/>
  <c r="S259" i="2" s="1"/>
  <c r="B259" i="2"/>
  <c r="M259" i="2" s="1"/>
  <c r="A260" i="2"/>
  <c r="Q482" i="2"/>
  <c r="H699" i="2"/>
  <c r="S699" i="2" s="1"/>
  <c r="L699" i="2"/>
  <c r="I699" i="2"/>
  <c r="T699" i="2" s="1"/>
  <c r="L323" i="2"/>
  <c r="I323" i="2"/>
  <c r="T323" i="2" s="1"/>
  <c r="H323" i="2"/>
  <c r="S323" i="2" s="1"/>
  <c r="A324" i="2"/>
  <c r="B411" i="2"/>
  <c r="M411" i="2" s="1"/>
  <c r="H411" i="2"/>
  <c r="S411" i="2" s="1"/>
  <c r="L411" i="2"/>
  <c r="I411" i="2"/>
  <c r="T411" i="2" s="1"/>
  <c r="A412" i="2"/>
  <c r="B291" i="2"/>
  <c r="M291" i="2" s="1"/>
  <c r="L291" i="2"/>
  <c r="I291" i="2"/>
  <c r="T291" i="2" s="1"/>
  <c r="H291" i="2"/>
  <c r="S291" i="2" s="1"/>
  <c r="A292" i="2"/>
  <c r="Q258" i="2"/>
  <c r="G258" i="2"/>
  <c r="R258" i="2" s="1"/>
  <c r="Q418" i="2"/>
  <c r="Q450" i="2"/>
  <c r="Q130" i="2"/>
  <c r="G130" i="2"/>
  <c r="R130" i="2" s="1"/>
  <c r="Q578" i="2"/>
  <c r="G578" i="2"/>
  <c r="R578" i="2" s="1"/>
  <c r="Q290" i="2"/>
  <c r="P728" i="2"/>
  <c r="Q634" i="2"/>
  <c r="G634" i="2"/>
  <c r="R634" i="2" s="1"/>
  <c r="AC12" i="60"/>
  <c r="AD12" i="60" s="1"/>
  <c r="AC13" i="60"/>
  <c r="AD13" i="60" s="1"/>
  <c r="AC11" i="60"/>
  <c r="AD11" i="60" s="1"/>
  <c r="F731" i="2"/>
  <c r="F728" i="2"/>
  <c r="F730" i="2"/>
  <c r="F729" i="2"/>
  <c r="AC4" i="59"/>
  <c r="AC6" i="59"/>
  <c r="AC5" i="59"/>
  <c r="AC7" i="59"/>
  <c r="AC10" i="59"/>
  <c r="AC9" i="59"/>
  <c r="AC8" i="59"/>
  <c r="Q696" i="2"/>
  <c r="G696" i="2"/>
  <c r="R696" i="2" s="1"/>
  <c r="Q698" i="2"/>
  <c r="G698" i="2"/>
  <c r="R698" i="2" s="1"/>
  <c r="AD10" i="58"/>
  <c r="Q697" i="2"/>
  <c r="G697" i="2"/>
  <c r="R697" i="2" s="1"/>
  <c r="Q695" i="2"/>
  <c r="G695" i="2"/>
  <c r="R695" i="2" s="1"/>
  <c r="AD14" i="60"/>
  <c r="AD16" i="60"/>
  <c r="AD17" i="60"/>
  <c r="AD18" i="60"/>
  <c r="AB4" i="60"/>
  <c r="W19" i="60"/>
  <c r="W25" i="60" s="1"/>
  <c r="AD15" i="60"/>
  <c r="AC14" i="61"/>
  <c r="AC18" i="61"/>
  <c r="AC17" i="61"/>
  <c r="AC16" i="61"/>
  <c r="AC15" i="61"/>
  <c r="AD19" i="57"/>
  <c r="AC19" i="58"/>
  <c r="A35" i="58" s="1"/>
  <c r="X19" i="59"/>
  <c r="Y19" i="59" s="1"/>
  <c r="L36" i="62"/>
  <c r="L33" i="62" s="1" a="1"/>
  <c r="L33" i="62" s="1"/>
  <c r="X14" i="62" s="1"/>
  <c r="M36" i="62"/>
  <c r="M33" i="62" s="1" a="1"/>
  <c r="M33" i="62" s="1"/>
  <c r="X15" i="62" s="1"/>
  <c r="N36" i="62"/>
  <c r="N33" i="62" s="1" a="1"/>
  <c r="N33" i="62" s="1"/>
  <c r="X16" i="62" s="1"/>
  <c r="O36" i="62"/>
  <c r="O33" i="62" s="1" a="1"/>
  <c r="O33" i="62" s="1"/>
  <c r="X17" i="62" s="1"/>
  <c r="P36" i="62"/>
  <c r="P33" i="62" s="1" a="1"/>
  <c r="P33" i="62" s="1"/>
  <c r="X18" i="62" s="1"/>
  <c r="W14" i="61"/>
  <c r="AB14" i="61" s="1"/>
  <c r="W17" i="61"/>
  <c r="AB17" i="61" s="1"/>
  <c r="W16" i="61"/>
  <c r="AB16" i="61" s="1"/>
  <c r="W18" i="61"/>
  <c r="AB18" i="61" s="1"/>
  <c r="W15" i="61"/>
  <c r="AB15" i="61" s="1"/>
  <c r="W11" i="61"/>
  <c r="AB11" i="61" s="1"/>
  <c r="W13" i="61"/>
  <c r="AB13" i="61" s="1"/>
  <c r="W12" i="61"/>
  <c r="AB12" i="61" s="1"/>
  <c r="W10" i="61"/>
  <c r="AB10" i="61" s="1"/>
  <c r="W6" i="61"/>
  <c r="AB6" i="61" s="1"/>
  <c r="W9" i="61"/>
  <c r="AB9" i="61" s="1"/>
  <c r="W4" i="61"/>
  <c r="W7" i="61"/>
  <c r="AB7" i="61" s="1"/>
  <c r="W5" i="61"/>
  <c r="W8" i="61"/>
  <c r="AB8" i="61" s="1"/>
  <c r="C5" i="62"/>
  <c r="E5" i="62"/>
  <c r="F5" i="62"/>
  <c r="D5" i="62"/>
  <c r="J33" i="61"/>
  <c r="X12" i="61" s="1"/>
  <c r="K33" i="61"/>
  <c r="X13" i="61" s="1"/>
  <c r="Y12" i="60"/>
  <c r="Y13" i="60"/>
  <c r="H37" i="61"/>
  <c r="I37" i="61"/>
  <c r="G37" i="61"/>
  <c r="I33" i="61"/>
  <c r="X11" i="61" s="1"/>
  <c r="H33" i="60"/>
  <c r="X10" i="60" s="1"/>
  <c r="F33" i="60"/>
  <c r="X8" i="60" s="1"/>
  <c r="Y11" i="60"/>
  <c r="AB22" i="59"/>
  <c r="A420" i="2"/>
  <c r="A572" i="2"/>
  <c r="B571" i="2"/>
  <c r="M571" i="2" s="1"/>
  <c r="B387" i="2"/>
  <c r="M387" i="2" s="1"/>
  <c r="A388" i="2"/>
  <c r="B539" i="2"/>
  <c r="M539" i="2" s="1"/>
  <c r="A636" i="2"/>
  <c r="I36" i="62"/>
  <c r="I33" i="62" s="1" a="1"/>
  <c r="J36" i="62"/>
  <c r="J33" i="62" s="1" a="1"/>
  <c r="K36" i="62"/>
  <c r="K33" i="62" s="1" a="1"/>
  <c r="B323" i="2"/>
  <c r="M323" i="2" s="1"/>
  <c r="B603" i="2"/>
  <c r="M603" i="2" s="1"/>
  <c r="A604" i="2"/>
  <c r="A356" i="2"/>
  <c r="B355" i="2"/>
  <c r="M355" i="2" s="1"/>
  <c r="AD9" i="58"/>
  <c r="AD8" i="58"/>
  <c r="AD4" i="58"/>
  <c r="Y10" i="59"/>
  <c r="AD7" i="58"/>
  <c r="AD6" i="58"/>
  <c r="AD22" i="56"/>
  <c r="AD5" i="58"/>
  <c r="Y5" i="59"/>
  <c r="Y8" i="59"/>
  <c r="Y7" i="59"/>
  <c r="Y4" i="59"/>
  <c r="Y25" i="57"/>
  <c r="B37" i="61"/>
  <c r="E37" i="61"/>
  <c r="F37" i="61"/>
  <c r="C37" i="61"/>
  <c r="D37" i="61"/>
  <c r="H36" i="62"/>
  <c r="B36" i="62"/>
  <c r="C36" i="62"/>
  <c r="D36" i="62"/>
  <c r="E36" i="62"/>
  <c r="F36" i="62"/>
  <c r="G36" i="62"/>
  <c r="D33" i="60"/>
  <c r="X6" i="60" s="1"/>
  <c r="Y6" i="59"/>
  <c r="C33" i="60"/>
  <c r="X5" i="60" s="1"/>
  <c r="B33" i="60"/>
  <c r="X4" i="60" s="1"/>
  <c r="E33" i="60"/>
  <c r="X7" i="60" s="1"/>
  <c r="Y9" i="59"/>
  <c r="AC22" i="57"/>
  <c r="Y19" i="58"/>
  <c r="Y25" i="58"/>
  <c r="A548" i="2"/>
  <c r="B547" i="2"/>
  <c r="M547" i="2" s="1"/>
  <c r="A764" i="2"/>
  <c r="B763" i="2"/>
  <c r="M763" i="2" s="1"/>
  <c r="A700" i="2"/>
  <c r="B699" i="2"/>
  <c r="M699" i="2" s="1"/>
  <c r="Y22" i="61"/>
  <c r="A668" i="2"/>
  <c r="B667" i="2"/>
  <c r="M667" i="2" s="1"/>
  <c r="A612" i="2"/>
  <c r="B611" i="2"/>
  <c r="M611" i="2" s="1"/>
  <c r="B331" i="2"/>
  <c r="M331" i="2" s="1"/>
  <c r="A796" i="2"/>
  <c r="B795" i="2"/>
  <c r="M795" i="2" s="1"/>
  <c r="A644" i="2"/>
  <c r="B635" i="2"/>
  <c r="M635" i="2" s="1"/>
  <c r="A828" i="2"/>
  <c r="B827" i="2"/>
  <c r="M827" i="2" s="1"/>
  <c r="A452" i="2"/>
  <c r="B451" i="2"/>
  <c r="M451" i="2" s="1"/>
  <c r="A364" i="2"/>
  <c r="B363" i="2"/>
  <c r="M363" i="2" s="1"/>
  <c r="A396" i="2"/>
  <c r="B395" i="2"/>
  <c r="M395" i="2" s="1"/>
  <c r="AB2" i="3"/>
  <c r="A484" i="2"/>
  <c r="B483" i="2"/>
  <c r="M483" i="2" s="1"/>
  <c r="V1" i="62"/>
  <c r="A516" i="2"/>
  <c r="B515" i="2"/>
  <c r="M515" i="2" s="1"/>
  <c r="AC1" i="3"/>
  <c r="A1" i="63"/>
  <c r="A860" i="2"/>
  <c r="AB10" i="5"/>
  <c r="AI1" i="4"/>
  <c r="AI2" i="4" s="1"/>
  <c r="A580" i="2"/>
  <c r="B579" i="2"/>
  <c r="M579" i="2" s="1"/>
  <c r="A732" i="2"/>
  <c r="B731" i="2"/>
  <c r="M731" i="2" s="1"/>
  <c r="A428" i="2"/>
  <c r="B419" i="2"/>
  <c r="M419" i="2" s="1"/>
  <c r="H33" i="61" a="1"/>
  <c r="D539" i="2" a="1"/>
  <c r="E443" i="2" a="1"/>
  <c r="E163" i="2" a="1"/>
  <c r="E292" i="2" a="1"/>
  <c r="D387" i="2" a="1"/>
  <c r="I37" i="62" a="1"/>
  <c r="E395" i="2" a="1"/>
  <c r="E636" i="2" a="1"/>
  <c r="F612" i="2" a="1"/>
  <c r="E452" i="2" a="1"/>
  <c r="E732" i="2" a="1"/>
  <c r="E388" i="2" a="1"/>
  <c r="E668" i="2" a="1"/>
  <c r="E547" i="2" a="1"/>
  <c r="E260" i="2" a="1"/>
  <c r="F228" i="2" a="1"/>
  <c r="F363" i="2" a="1"/>
  <c r="D33" i="61" a="1"/>
  <c r="E515" i="2" a="1"/>
  <c r="D452" i="2" a="1"/>
  <c r="G37" i="62" a="1"/>
  <c r="F475" i="2" a="1"/>
  <c r="D196" i="2" a="1"/>
  <c r="E396" i="2" a="1"/>
  <c r="D580" i="2" a="1"/>
  <c r="F580" i="2" a="1"/>
  <c r="E323" i="2" a="1"/>
  <c r="F508" i="2" a="1"/>
  <c r="D572" i="2" a="1"/>
  <c r="D540" i="2" a="1"/>
  <c r="C37" i="62" a="1"/>
  <c r="E540" i="2" a="1"/>
  <c r="D860" i="2" a="1"/>
  <c r="E387" i="2" a="1"/>
  <c r="E516" i="2" a="1"/>
  <c r="F764" i="2" a="1"/>
  <c r="E508" i="2" a="1"/>
  <c r="C33" i="61" a="1"/>
  <c r="D292" i="2" a="1"/>
  <c r="G33" i="61" a="1"/>
  <c r="D579" i="2" a="1"/>
  <c r="F412" i="2" a="1"/>
  <c r="F37" i="62" a="1"/>
  <c r="E612" i="2" a="1"/>
  <c r="F761" i="2" a="1"/>
  <c r="D484" i="2" a="1"/>
  <c r="E796" i="2" a="1"/>
  <c r="D515" i="2" a="1"/>
  <c r="F732" i="2" a="1"/>
  <c r="F356" i="2" a="1"/>
  <c r="D163" i="2" a="1"/>
  <c r="E611" i="2" a="1"/>
  <c r="F291" i="2" a="1"/>
  <c r="D604" i="2" a="1"/>
  <c r="D412" i="2" a="1"/>
  <c r="F507" i="2" a="1"/>
  <c r="F428" i="2" a="1"/>
  <c r="F292" i="2" a="1"/>
  <c r="E794" i="2" a="1"/>
  <c r="F604" i="2" a="1"/>
  <c r="D516" i="2" a="1"/>
  <c r="D732" i="2" a="1"/>
  <c r="D508" i="2" a="1"/>
  <c r="F762" i="2" a="1"/>
  <c r="D644" i="2" a="1"/>
  <c r="E763" i="2" a="1"/>
  <c r="D324" i="2" a="1"/>
  <c r="E444" i="2" a="1"/>
  <c r="D443" i="2" a="1"/>
  <c r="D764" i="2" a="1"/>
  <c r="E228" i="2" a="1"/>
  <c r="D355" i="2" a="1"/>
  <c r="F452" i="2" a="1"/>
  <c r="F260" i="2" a="1"/>
  <c r="E356" i="2" a="1"/>
  <c r="F763" i="2" a="1"/>
  <c r="B37" i="62" a="1"/>
  <c r="D476" i="2" a="1"/>
  <c r="E451" i="2" a="1"/>
  <c r="F33" i="61" a="1"/>
  <c r="E580" i="2" a="1"/>
  <c r="E700" i="2" a="1"/>
  <c r="F635" i="2" a="1"/>
  <c r="D612" i="2" a="1"/>
  <c r="E33" i="61" a="1"/>
  <c r="E37" i="62" a="1"/>
  <c r="E196" i="2" a="1"/>
  <c r="F579" i="2" a="1"/>
  <c r="F451" i="2" a="1"/>
  <c r="D331" i="2" a="1"/>
  <c r="D260" i="2" a="1"/>
  <c r="F540" i="2" a="1"/>
  <c r="H37" i="62" a="1"/>
  <c r="F420" i="2" a="1"/>
  <c r="F548" i="2" a="1"/>
  <c r="F355" i="2" a="1"/>
  <c r="D635" i="2" a="1"/>
  <c r="F388" i="2" a="1"/>
  <c r="E604" i="2" a="1"/>
  <c r="B33" i="61" a="1"/>
  <c r="D828" i="2" a="1"/>
  <c r="E795" i="2" a="1"/>
  <c r="E484" i="2" a="1"/>
  <c r="D388" i="2" a="1"/>
  <c r="E363" i="2" a="1"/>
  <c r="E764" i="2" a="1"/>
  <c r="F636" i="2" a="1"/>
  <c r="F667" i="2" a="1"/>
  <c r="F611" i="2" a="1"/>
  <c r="F364" i="2" a="1"/>
  <c r="D396" i="2" a="1"/>
  <c r="D636" i="2" a="1"/>
  <c r="D37" i="62" a="1"/>
  <c r="E644" i="2" a="1"/>
  <c r="E323" i="2" l="1"/>
  <c r="P323" i="2" s="1"/>
  <c r="E547" i="2"/>
  <c r="P547" i="2" s="1"/>
  <c r="D539" i="2"/>
  <c r="O539" i="2" s="1"/>
  <c r="G290" i="2"/>
  <c r="R290" i="2" s="1"/>
  <c r="G330" i="2"/>
  <c r="R330" i="2" s="1"/>
  <c r="F635" i="2"/>
  <c r="Q635" i="2" s="1"/>
  <c r="E611" i="2"/>
  <c r="P611" i="2" s="1"/>
  <c r="F451" i="2"/>
  <c r="Q451" i="2" s="1"/>
  <c r="F611" i="2"/>
  <c r="Q611" i="2" s="1"/>
  <c r="D635" i="2"/>
  <c r="O635" i="2" s="1"/>
  <c r="F291" i="2"/>
  <c r="Q291" i="2" s="1"/>
  <c r="E451" i="2"/>
  <c r="P451" i="2" s="1"/>
  <c r="E443" i="2"/>
  <c r="P443" i="2" s="1"/>
  <c r="D443" i="2"/>
  <c r="O443" i="2" s="1"/>
  <c r="F667" i="2"/>
  <c r="Q667" i="2" s="1"/>
  <c r="V130" i="2"/>
  <c r="G450" i="2"/>
  <c r="R450" i="2" s="1"/>
  <c r="G514" i="2"/>
  <c r="R514" i="2" s="1"/>
  <c r="G322" i="2"/>
  <c r="R322" i="2" s="1"/>
  <c r="G602" i="2"/>
  <c r="R602" i="2" s="1"/>
  <c r="D331" i="2"/>
  <c r="O331" i="2" s="1"/>
  <c r="E163" i="2"/>
  <c r="P163" i="2" s="1"/>
  <c r="U163" i="2" s="1"/>
  <c r="D163" i="2"/>
  <c r="O163" i="2" s="1"/>
  <c r="D515" i="2"/>
  <c r="O515" i="2" s="1"/>
  <c r="G442" i="2"/>
  <c r="R442" i="2" s="1"/>
  <c r="E387" i="2"/>
  <c r="P387" i="2" s="1"/>
  <c r="D355" i="2"/>
  <c r="O355" i="2" s="1"/>
  <c r="F507" i="2"/>
  <c r="G507" i="2" s="1"/>
  <c r="R507" i="2" s="1"/>
  <c r="F363" i="2"/>
  <c r="Q363" i="2" s="1"/>
  <c r="F475" i="2"/>
  <c r="Q475" i="2" s="1"/>
  <c r="D387" i="2"/>
  <c r="O387" i="2" s="1"/>
  <c r="F355" i="2"/>
  <c r="Q355" i="2" s="1"/>
  <c r="E763" i="2"/>
  <c r="P763" i="2" s="1"/>
  <c r="G378" i="2"/>
  <c r="R378" i="2" s="1"/>
  <c r="U379" i="2"/>
  <c r="E395" i="2"/>
  <c r="P395" i="2" s="1"/>
  <c r="G33" i="61"/>
  <c r="X9" i="61" s="1"/>
  <c r="AC9" i="61" s="1"/>
  <c r="D579" i="2"/>
  <c r="O579" i="2" s="1"/>
  <c r="F579" i="2"/>
  <c r="Q579" i="2" s="1"/>
  <c r="Q546" i="2"/>
  <c r="E363" i="2"/>
  <c r="P363" i="2" s="1"/>
  <c r="Y9" i="60"/>
  <c r="I37" i="62"/>
  <c r="H37" i="62"/>
  <c r="B5" i="63"/>
  <c r="H5" i="63"/>
  <c r="G5" i="63"/>
  <c r="I5" i="63"/>
  <c r="J5" i="63"/>
  <c r="D292" i="2"/>
  <c r="O292" i="2" s="1"/>
  <c r="E292" i="2"/>
  <c r="P292" i="2" s="1"/>
  <c r="F292" i="2"/>
  <c r="D324" i="2"/>
  <c r="O324" i="2" s="1"/>
  <c r="E228" i="2"/>
  <c r="P228" i="2" s="1"/>
  <c r="F228" i="2"/>
  <c r="D260" i="2"/>
  <c r="O260" i="2" s="1"/>
  <c r="E260" i="2"/>
  <c r="P260" i="2" s="1"/>
  <c r="F260" i="2"/>
  <c r="D196" i="2"/>
  <c r="O196" i="2" s="1"/>
  <c r="E196" i="2"/>
  <c r="P196" i="2" s="1"/>
  <c r="U196" i="2" s="1"/>
  <c r="Q194" i="2"/>
  <c r="G418" i="2"/>
  <c r="R418" i="2" s="1"/>
  <c r="Q410" i="2"/>
  <c r="G482" i="2"/>
  <c r="R482" i="2" s="1"/>
  <c r="G538" i="2"/>
  <c r="R538" i="2" s="1"/>
  <c r="Q227" i="2"/>
  <c r="O227" i="2"/>
  <c r="E515" i="2"/>
  <c r="P515" i="2" s="1"/>
  <c r="AB19" i="60"/>
  <c r="G699" i="2"/>
  <c r="R699" i="2" s="1"/>
  <c r="J379" i="2"/>
  <c r="E764" i="2"/>
  <c r="P764" i="2" s="1"/>
  <c r="D764" i="2"/>
  <c r="O764" i="2" s="1"/>
  <c r="D484" i="2"/>
  <c r="O484" i="2" s="1"/>
  <c r="E484" i="2"/>
  <c r="P484" i="2" s="1"/>
  <c r="E794" i="2"/>
  <c r="E508" i="2"/>
  <c r="P508" i="2" s="1"/>
  <c r="D508" i="2"/>
  <c r="O508" i="2" s="1"/>
  <c r="F508" i="2"/>
  <c r="D612" i="2"/>
  <c r="O612" i="2" s="1"/>
  <c r="E612" i="2"/>
  <c r="P612" i="2" s="1"/>
  <c r="F612" i="2"/>
  <c r="F428" i="2"/>
  <c r="D860" i="2"/>
  <c r="O860" i="2" s="1"/>
  <c r="D828" i="2"/>
  <c r="O828" i="2" s="1"/>
  <c r="F548" i="2"/>
  <c r="D572" i="2"/>
  <c r="O572" i="2" s="1"/>
  <c r="E444" i="2"/>
  <c r="P444" i="2" s="1"/>
  <c r="E668" i="2"/>
  <c r="P668" i="2" s="1"/>
  <c r="F420" i="2"/>
  <c r="D732" i="2"/>
  <c r="O732" i="2" s="1"/>
  <c r="E732" i="2"/>
  <c r="P732" i="2" s="1"/>
  <c r="F732" i="2"/>
  <c r="Q732" i="2" s="1"/>
  <c r="E396" i="2"/>
  <c r="P396" i="2" s="1"/>
  <c r="D396" i="2"/>
  <c r="O396" i="2" s="1"/>
  <c r="E644" i="2"/>
  <c r="P644" i="2" s="1"/>
  <c r="D644" i="2"/>
  <c r="O644" i="2" s="1"/>
  <c r="D476" i="2"/>
  <c r="O476" i="2" s="1"/>
  <c r="E636" i="2"/>
  <c r="P636" i="2" s="1"/>
  <c r="D636" i="2"/>
  <c r="O636" i="2" s="1"/>
  <c r="F636" i="2"/>
  <c r="D516" i="2"/>
  <c r="O516" i="2" s="1"/>
  <c r="E516" i="2"/>
  <c r="P516" i="2" s="1"/>
  <c r="F364" i="2"/>
  <c r="E796" i="2"/>
  <c r="P796" i="2" s="1"/>
  <c r="E700" i="2"/>
  <c r="P700" i="2" s="1"/>
  <c r="E356" i="2"/>
  <c r="P356" i="2" s="1"/>
  <c r="F356" i="2"/>
  <c r="E540" i="2"/>
  <c r="P540" i="2" s="1"/>
  <c r="D540" i="2"/>
  <c r="O540" i="2" s="1"/>
  <c r="F540" i="2"/>
  <c r="E580" i="2"/>
  <c r="P580" i="2" s="1"/>
  <c r="D580" i="2"/>
  <c r="O580" i="2" s="1"/>
  <c r="F580" i="2"/>
  <c r="D604" i="2"/>
  <c r="O604" i="2" s="1"/>
  <c r="E604" i="2"/>
  <c r="P604" i="2" s="1"/>
  <c r="F604" i="2"/>
  <c r="E388" i="2"/>
  <c r="P388" i="2" s="1"/>
  <c r="D388" i="2"/>
  <c r="O388" i="2" s="1"/>
  <c r="F388" i="2"/>
  <c r="E795" i="2"/>
  <c r="P795" i="2" s="1"/>
  <c r="E452" i="2"/>
  <c r="P452" i="2" s="1"/>
  <c r="D452" i="2"/>
  <c r="O452" i="2" s="1"/>
  <c r="F452" i="2"/>
  <c r="D412" i="2"/>
  <c r="O412" i="2" s="1"/>
  <c r="F412" i="2"/>
  <c r="K412" i="2" s="1"/>
  <c r="L764" i="2"/>
  <c r="I764" i="2"/>
  <c r="T764" i="2" s="1"/>
  <c r="H764" i="2"/>
  <c r="S764" i="2" s="1"/>
  <c r="L484" i="2"/>
  <c r="I484" i="2"/>
  <c r="T484" i="2" s="1"/>
  <c r="H484" i="2"/>
  <c r="S484" i="2" s="1"/>
  <c r="B508" i="2"/>
  <c r="M508" i="2" s="1"/>
  <c r="L508" i="2"/>
  <c r="I508" i="2"/>
  <c r="T508" i="2" s="1"/>
  <c r="H508" i="2"/>
  <c r="S508" i="2" s="1"/>
  <c r="A509" i="2"/>
  <c r="Q323" i="2"/>
  <c r="G323" i="2"/>
  <c r="R323" i="2" s="1"/>
  <c r="Q571" i="2"/>
  <c r="G571" i="2"/>
  <c r="R571" i="2" s="1"/>
  <c r="Q395" i="2"/>
  <c r="Q603" i="2"/>
  <c r="G603" i="2"/>
  <c r="R603" i="2" s="1"/>
  <c r="L612" i="2"/>
  <c r="I612" i="2"/>
  <c r="T612" i="2" s="1"/>
  <c r="H612" i="2"/>
  <c r="S612" i="2" s="1"/>
  <c r="L428" i="2"/>
  <c r="I428" i="2"/>
  <c r="T428" i="2" s="1"/>
  <c r="H428" i="2"/>
  <c r="S428" i="2" s="1"/>
  <c r="L860" i="2"/>
  <c r="I860" i="2"/>
  <c r="T860" i="2" s="1"/>
  <c r="H860" i="2"/>
  <c r="S860" i="2" s="1"/>
  <c r="L828" i="2"/>
  <c r="I828" i="2"/>
  <c r="T828" i="2" s="1"/>
  <c r="H828" i="2"/>
  <c r="S828" i="2" s="1"/>
  <c r="H548" i="2"/>
  <c r="S548" i="2" s="1"/>
  <c r="L548" i="2"/>
  <c r="I548" i="2"/>
  <c r="T548" i="2" s="1"/>
  <c r="L572" i="2"/>
  <c r="I572" i="2"/>
  <c r="T572" i="2" s="1"/>
  <c r="H572" i="2"/>
  <c r="S572" i="2" s="1"/>
  <c r="A573" i="2"/>
  <c r="L444" i="2"/>
  <c r="I444" i="2"/>
  <c r="T444" i="2" s="1"/>
  <c r="H444" i="2"/>
  <c r="S444" i="2" s="1"/>
  <c r="A445" i="2"/>
  <c r="B444" i="2"/>
  <c r="M444" i="2" s="1"/>
  <c r="P761" i="2"/>
  <c r="Q443" i="2"/>
  <c r="Q331" i="2"/>
  <c r="G331" i="2"/>
  <c r="R331" i="2" s="1"/>
  <c r="H668" i="2"/>
  <c r="S668" i="2" s="1"/>
  <c r="L668" i="2"/>
  <c r="I668" i="2"/>
  <c r="T668" i="2" s="1"/>
  <c r="L420" i="2"/>
  <c r="I420" i="2"/>
  <c r="T420" i="2" s="1"/>
  <c r="H420" i="2"/>
  <c r="S420" i="2" s="1"/>
  <c r="H292" i="2"/>
  <c r="S292" i="2" s="1"/>
  <c r="B292" i="2"/>
  <c r="M292" i="2" s="1"/>
  <c r="A293" i="2"/>
  <c r="L292" i="2"/>
  <c r="I292" i="2"/>
  <c r="T292" i="2" s="1"/>
  <c r="L732" i="2"/>
  <c r="I732" i="2"/>
  <c r="T732" i="2" s="1"/>
  <c r="H732" i="2"/>
  <c r="S732" i="2" s="1"/>
  <c r="I396" i="2"/>
  <c r="T396" i="2" s="1"/>
  <c r="H396" i="2"/>
  <c r="S396" i="2" s="1"/>
  <c r="L396" i="2"/>
  <c r="L644" i="2"/>
  <c r="I644" i="2"/>
  <c r="T644" i="2" s="1"/>
  <c r="H644" i="2"/>
  <c r="S644" i="2" s="1"/>
  <c r="L260" i="2"/>
  <c r="I260" i="2"/>
  <c r="T260" i="2" s="1"/>
  <c r="H260" i="2"/>
  <c r="S260" i="2" s="1"/>
  <c r="A261" i="2"/>
  <c r="B260" i="2"/>
  <c r="M260" i="2" s="1"/>
  <c r="B476" i="2"/>
  <c r="M476" i="2" s="1"/>
  <c r="L476" i="2"/>
  <c r="I476" i="2"/>
  <c r="T476" i="2" s="1"/>
  <c r="H476" i="2"/>
  <c r="S476" i="2" s="1"/>
  <c r="A477" i="2"/>
  <c r="Q419" i="2"/>
  <c r="G419" i="2"/>
  <c r="R419" i="2" s="1"/>
  <c r="Q387" i="2"/>
  <c r="L636" i="2"/>
  <c r="I636" i="2"/>
  <c r="T636" i="2" s="1"/>
  <c r="H636" i="2"/>
  <c r="S636" i="2" s="1"/>
  <c r="G195" i="2"/>
  <c r="R195" i="2" s="1"/>
  <c r="Q195" i="2"/>
  <c r="Q163" i="2"/>
  <c r="V163" i="2" s="1"/>
  <c r="K163" i="2"/>
  <c r="Q515" i="2"/>
  <c r="L516" i="2"/>
  <c r="I516" i="2"/>
  <c r="T516" i="2" s="1"/>
  <c r="H516" i="2"/>
  <c r="S516" i="2" s="1"/>
  <c r="L364" i="2"/>
  <c r="I364" i="2"/>
  <c r="T364" i="2" s="1"/>
  <c r="H364" i="2"/>
  <c r="S364" i="2" s="1"/>
  <c r="L796" i="2"/>
  <c r="I796" i="2"/>
  <c r="T796" i="2" s="1"/>
  <c r="H796" i="2"/>
  <c r="S796" i="2" s="1"/>
  <c r="L700" i="2"/>
  <c r="I700" i="2"/>
  <c r="T700" i="2" s="1"/>
  <c r="H700" i="2"/>
  <c r="S700" i="2" s="1"/>
  <c r="L356" i="2"/>
  <c r="I356" i="2"/>
  <c r="T356" i="2" s="1"/>
  <c r="H356" i="2"/>
  <c r="S356" i="2" s="1"/>
  <c r="A357" i="2"/>
  <c r="B540" i="2"/>
  <c r="M540" i="2" s="1"/>
  <c r="H540" i="2"/>
  <c r="S540" i="2" s="1"/>
  <c r="I540" i="2"/>
  <c r="T540" i="2" s="1"/>
  <c r="L540" i="2"/>
  <c r="A541" i="2"/>
  <c r="Q411" i="2"/>
  <c r="G411" i="2"/>
  <c r="R411" i="2" s="1"/>
  <c r="Q547" i="2"/>
  <c r="L580" i="2"/>
  <c r="I580" i="2"/>
  <c r="T580" i="2" s="1"/>
  <c r="H580" i="2"/>
  <c r="S580" i="2" s="1"/>
  <c r="L604" i="2"/>
  <c r="I604" i="2"/>
  <c r="T604" i="2" s="1"/>
  <c r="H604" i="2"/>
  <c r="S604" i="2" s="1"/>
  <c r="I388" i="2"/>
  <c r="T388" i="2" s="1"/>
  <c r="H388" i="2"/>
  <c r="S388" i="2" s="1"/>
  <c r="L388" i="2"/>
  <c r="AB5" i="61"/>
  <c r="B324" i="2"/>
  <c r="M324" i="2" s="1"/>
  <c r="I324" i="2"/>
  <c r="T324" i="2" s="1"/>
  <c r="L324" i="2"/>
  <c r="H324" i="2"/>
  <c r="S324" i="2" s="1"/>
  <c r="A325" i="2"/>
  <c r="L196" i="2"/>
  <c r="I196" i="2"/>
  <c r="T196" i="2" s="1"/>
  <c r="H196" i="2"/>
  <c r="S196" i="2" s="1"/>
  <c r="B196" i="2"/>
  <c r="M196" i="2" s="1"/>
  <c r="B228" i="2"/>
  <c r="M228" i="2" s="1"/>
  <c r="L228" i="2"/>
  <c r="I228" i="2"/>
  <c r="T228" i="2" s="1"/>
  <c r="H228" i="2"/>
  <c r="S228" i="2" s="1"/>
  <c r="A229" i="2"/>
  <c r="Q259" i="2"/>
  <c r="G259" i="2"/>
  <c r="R259" i="2" s="1"/>
  <c r="Q483" i="2"/>
  <c r="G483" i="2"/>
  <c r="R483" i="2" s="1"/>
  <c r="L452" i="2"/>
  <c r="I452" i="2"/>
  <c r="T452" i="2" s="1"/>
  <c r="H452" i="2"/>
  <c r="S452" i="2" s="1"/>
  <c r="B412" i="2"/>
  <c r="M412" i="2" s="1"/>
  <c r="L412" i="2"/>
  <c r="I412" i="2"/>
  <c r="T412" i="2" s="1"/>
  <c r="H412" i="2"/>
  <c r="S412" i="2" s="1"/>
  <c r="Q539" i="2"/>
  <c r="G539" i="2"/>
  <c r="R539" i="2" s="1"/>
  <c r="G379" i="2"/>
  <c r="R379" i="2" s="1"/>
  <c r="Q379" i="2"/>
  <c r="V379" i="2" s="1"/>
  <c r="AC12" i="61"/>
  <c r="AD12" i="61" s="1"/>
  <c r="AC11" i="61"/>
  <c r="AD11" i="61" s="1"/>
  <c r="AC13" i="61"/>
  <c r="AD13" i="61" s="1"/>
  <c r="F764" i="2"/>
  <c r="F761" i="2"/>
  <c r="F762" i="2"/>
  <c r="F763" i="2"/>
  <c r="AC7" i="60"/>
  <c r="AC4" i="60"/>
  <c r="AC5" i="60"/>
  <c r="AC6" i="60"/>
  <c r="Q729" i="2"/>
  <c r="G729" i="2"/>
  <c r="R729" i="2" s="1"/>
  <c r="Q731" i="2"/>
  <c r="G731" i="2"/>
  <c r="R731" i="2" s="1"/>
  <c r="Q730" i="2"/>
  <c r="G730" i="2"/>
  <c r="R730" i="2" s="1"/>
  <c r="Q728" i="2"/>
  <c r="G728" i="2"/>
  <c r="R728" i="2" s="1"/>
  <c r="AD14" i="61"/>
  <c r="AD15" i="61"/>
  <c r="AD17" i="61"/>
  <c r="AD18" i="61"/>
  <c r="W19" i="61"/>
  <c r="W25" i="61" s="1"/>
  <c r="AB4" i="61"/>
  <c r="AD16" i="61"/>
  <c r="AC18" i="62"/>
  <c r="AC16" i="62"/>
  <c r="Y8" i="60"/>
  <c r="AC8" i="60"/>
  <c r="AC15" i="62"/>
  <c r="Y10" i="60"/>
  <c r="AC10" i="60"/>
  <c r="AC14" i="62"/>
  <c r="AC17" i="62"/>
  <c r="AC19" i="59"/>
  <c r="AC22" i="59" s="1"/>
  <c r="AD19" i="58"/>
  <c r="X19" i="60"/>
  <c r="X25" i="60" s="1"/>
  <c r="O36" i="63"/>
  <c r="O33" i="63" s="1" a="1"/>
  <c r="O33" i="63" s="1"/>
  <c r="X17" i="63" s="1"/>
  <c r="P36" i="63"/>
  <c r="P33" i="63" s="1" a="1"/>
  <c r="P33" i="63" s="1"/>
  <c r="X18" i="63" s="1"/>
  <c r="L36" i="63"/>
  <c r="L33" i="63" s="1" a="1"/>
  <c r="L33" i="63" s="1"/>
  <c r="X14" i="63" s="1"/>
  <c r="M36" i="63"/>
  <c r="M33" i="63" s="1" a="1"/>
  <c r="M33" i="63" s="1"/>
  <c r="X15" i="63" s="1"/>
  <c r="N36" i="63"/>
  <c r="N33" i="63" s="1" a="1"/>
  <c r="N33" i="63" s="1"/>
  <c r="X16" i="63" s="1"/>
  <c r="W14" i="62"/>
  <c r="AB14" i="62" s="1"/>
  <c r="W16" i="62"/>
  <c r="AB16" i="62" s="1"/>
  <c r="W18" i="62"/>
  <c r="AB18" i="62" s="1"/>
  <c r="W17" i="62"/>
  <c r="AB17" i="62" s="1"/>
  <c r="W15" i="62"/>
  <c r="AB15" i="62" s="1"/>
  <c r="W11" i="62"/>
  <c r="AB11" i="62" s="1"/>
  <c r="W12" i="62"/>
  <c r="AB12" i="62" s="1"/>
  <c r="W13" i="62"/>
  <c r="AB13" i="62" s="1"/>
  <c r="W4" i="62"/>
  <c r="W10" i="62"/>
  <c r="AB10" i="62" s="1"/>
  <c r="W6" i="62"/>
  <c r="AB6" i="62" s="1"/>
  <c r="W8" i="62"/>
  <c r="AB8" i="62" s="1"/>
  <c r="W9" i="62"/>
  <c r="AB9" i="62" s="1"/>
  <c r="W7" i="62"/>
  <c r="AB7" i="62" s="1"/>
  <c r="W5" i="62"/>
  <c r="D5" i="63"/>
  <c r="E5" i="63"/>
  <c r="F5" i="63"/>
  <c r="C5" i="63"/>
  <c r="I33" i="62"/>
  <c r="X11" i="62" s="1"/>
  <c r="K33" i="62"/>
  <c r="X13" i="62" s="1"/>
  <c r="J33" i="62"/>
  <c r="X12" i="62" s="1"/>
  <c r="Y13" i="61"/>
  <c r="Y12" i="61"/>
  <c r="H33" i="61"/>
  <c r="X10" i="61" s="1"/>
  <c r="Y11" i="61"/>
  <c r="AB22" i="60"/>
  <c r="A453" i="2"/>
  <c r="A669" i="2"/>
  <c r="A605" i="2"/>
  <c r="B604" i="2"/>
  <c r="M604" i="2" s="1"/>
  <c r="B636" i="2"/>
  <c r="M636" i="2" s="1"/>
  <c r="A637" i="2"/>
  <c r="B572" i="2"/>
  <c r="M572" i="2" s="1"/>
  <c r="B420" i="2"/>
  <c r="M420" i="2" s="1"/>
  <c r="A421" i="2"/>
  <c r="I36" i="63"/>
  <c r="I33" i="63" s="1" a="1"/>
  <c r="K36" i="63"/>
  <c r="K33" i="63" s="1" a="1"/>
  <c r="J36" i="63"/>
  <c r="J33" i="63" s="1" a="1"/>
  <c r="A389" i="2"/>
  <c r="B388" i="2"/>
  <c r="M388" i="2" s="1"/>
  <c r="B356" i="2"/>
  <c r="M356" i="2" s="1"/>
  <c r="AD9" i="59"/>
  <c r="AD10" i="59"/>
  <c r="G37" i="62"/>
  <c r="F37" i="62"/>
  <c r="Y7" i="60"/>
  <c r="Y4" i="60"/>
  <c r="AD7" i="59"/>
  <c r="AD22" i="57"/>
  <c r="Y6" i="60"/>
  <c r="AD6" i="59"/>
  <c r="AD4" i="59"/>
  <c r="AD5" i="59"/>
  <c r="Y5" i="60"/>
  <c r="D37" i="62"/>
  <c r="B37" i="62"/>
  <c r="E37" i="62"/>
  <c r="C37" i="62"/>
  <c r="G36" i="63"/>
  <c r="H36" i="63"/>
  <c r="B36" i="63"/>
  <c r="C36" i="63"/>
  <c r="D36" i="63"/>
  <c r="E36" i="63"/>
  <c r="F36" i="63"/>
  <c r="AC22" i="58"/>
  <c r="AD8" i="59"/>
  <c r="E33" i="61"/>
  <c r="X7" i="61" s="1"/>
  <c r="B33" i="61"/>
  <c r="X4" i="61" s="1"/>
  <c r="C33" i="61"/>
  <c r="X5" i="61" s="1"/>
  <c r="F33" i="61"/>
  <c r="X8" i="61" s="1"/>
  <c r="D33" i="61"/>
  <c r="X6" i="61" s="1"/>
  <c r="X25" i="59"/>
  <c r="AD9" i="60"/>
  <c r="A1" i="64"/>
  <c r="I5" i="64" s="1"/>
  <c r="AD1" i="3"/>
  <c r="A893" i="2"/>
  <c r="AJ1" i="4"/>
  <c r="AJ2" i="4" s="1"/>
  <c r="AC10" i="5"/>
  <c r="A517" i="2"/>
  <c r="B516" i="2"/>
  <c r="M516" i="2" s="1"/>
  <c r="A581" i="2"/>
  <c r="B580" i="2"/>
  <c r="M580" i="2" s="1"/>
  <c r="A861" i="2"/>
  <c r="B860" i="2"/>
  <c r="M860" i="2" s="1"/>
  <c r="A549" i="2"/>
  <c r="B548" i="2"/>
  <c r="M548" i="2" s="1"/>
  <c r="A429" i="2"/>
  <c r="B428" i="2"/>
  <c r="M428" i="2" s="1"/>
  <c r="V1" i="63"/>
  <c r="A461" i="2"/>
  <c r="B452" i="2"/>
  <c r="M452" i="2" s="1"/>
  <c r="AC2" i="3"/>
  <c r="A485" i="2"/>
  <c r="B484" i="2"/>
  <c r="M484" i="2" s="1"/>
  <c r="A397" i="2"/>
  <c r="B396" i="2"/>
  <c r="M396" i="2" s="1"/>
  <c r="B364" i="2"/>
  <c r="M364" i="2" s="1"/>
  <c r="A765" i="2"/>
  <c r="B764" i="2"/>
  <c r="M764" i="2" s="1"/>
  <c r="A645" i="2"/>
  <c r="B644" i="2"/>
  <c r="M644" i="2" s="1"/>
  <c r="A797" i="2"/>
  <c r="B796" i="2"/>
  <c r="M796" i="2" s="1"/>
  <c r="A677" i="2"/>
  <c r="B668" i="2"/>
  <c r="M668" i="2" s="1"/>
  <c r="Y22" i="62"/>
  <c r="A733" i="2"/>
  <c r="B732" i="2"/>
  <c r="M732" i="2" s="1"/>
  <c r="A613" i="2"/>
  <c r="B612" i="2"/>
  <c r="M612" i="2" s="1"/>
  <c r="A829" i="2"/>
  <c r="B828" i="2"/>
  <c r="M828" i="2" s="1"/>
  <c r="A701" i="2"/>
  <c r="B700" i="2"/>
  <c r="M700" i="2" s="1"/>
  <c r="F477" i="2" a="1"/>
  <c r="E37" i="63" a="1"/>
  <c r="E453" i="2" a="1"/>
  <c r="C37" i="63" a="1"/>
  <c r="E733" i="2" a="1"/>
  <c r="F421" i="2" a="1"/>
  <c r="E429" i="2" a="1"/>
  <c r="D797" i="2" a="1"/>
  <c r="D893" i="2" a="1"/>
  <c r="D613" i="2" a="1"/>
  <c r="D517" i="2" a="1"/>
  <c r="E461" i="2" a="1"/>
  <c r="D429" i="2" a="1"/>
  <c r="E549" i="2" a="1"/>
  <c r="E605" i="2" a="1"/>
  <c r="D765" i="2" a="1"/>
  <c r="F261" i="2" a="1"/>
  <c r="I37" i="63" a="1"/>
  <c r="D397" i="2" a="1"/>
  <c r="F485" i="2" a="1"/>
  <c r="D637" i="2" a="1"/>
  <c r="F549" i="2" a="1"/>
  <c r="F581" i="2" a="1"/>
  <c r="E324" i="2" a="1"/>
  <c r="D428" i="2" a="1"/>
  <c r="F484" i="2" a="1"/>
  <c r="E397" i="2" a="1"/>
  <c r="E261" i="2" a="1"/>
  <c r="E477" i="2" a="1"/>
  <c r="B33" i="62" a="1"/>
  <c r="E325" i="2" a="1"/>
  <c r="D228" i="2" a="1"/>
  <c r="E421" i="2" a="1"/>
  <c r="F397" i="2" a="1"/>
  <c r="H33" i="62" a="1"/>
  <c r="F644" i="2" a="1"/>
  <c r="D445" i="2" a="1"/>
  <c r="D861" i="2" a="1"/>
  <c r="D477" i="2" a="1"/>
  <c r="D796" i="2" a="1"/>
  <c r="F444" i="2" a="1"/>
  <c r="E293" i="2" a="1"/>
  <c r="H37" i="63" a="1"/>
  <c r="E541" i="2" a="1"/>
  <c r="E420" i="2" a="1"/>
  <c r="F794" i="2" a="1"/>
  <c r="F453" i="2" a="1"/>
  <c r="D33" i="62" a="1"/>
  <c r="F637" i="2" a="1"/>
  <c r="G33" i="62" a="1"/>
  <c r="C33" i="62" a="1"/>
  <c r="F668" i="2" a="1"/>
  <c r="E829" i="2" a="1"/>
  <c r="F733" i="2" a="1"/>
  <c r="F429" i="2" a="1"/>
  <c r="D261" i="2" a="1"/>
  <c r="D549" i="2" a="1"/>
  <c r="G37" i="63" a="1"/>
  <c r="D389" i="2" a="1"/>
  <c r="F396" i="2" a="1"/>
  <c r="F33" i="62" a="1"/>
  <c r="E509" i="2" a="1"/>
  <c r="F573" i="2" a="1"/>
  <c r="E828" i="2" a="1"/>
  <c r="D444" i="2" a="1"/>
  <c r="D325" i="2" a="1"/>
  <c r="E827" i="2" a="1"/>
  <c r="D229" i="2" a="1"/>
  <c r="E476" i="2" a="1"/>
  <c r="F357" i="2" a="1"/>
  <c r="D677" i="2" a="1"/>
  <c r="E669" i="2" a="1"/>
  <c r="F229" i="2" a="1"/>
  <c r="F324" i="2" a="1"/>
  <c r="E364" i="2" a="1"/>
  <c r="E797" i="2" a="1"/>
  <c r="E485" i="2" a="1"/>
  <c r="D364" i="2" a="1"/>
  <c r="F476" i="2" a="1"/>
  <c r="D485" i="2" a="1"/>
  <c r="D421" i="2" a="1"/>
  <c r="F700" i="2" a="1"/>
  <c r="E357" i="2" a="1"/>
  <c r="F613" i="2" a="1"/>
  <c r="D453" i="2" a="1"/>
  <c r="E573" i="2" a="1"/>
  <c r="F572" i="2" a="1"/>
  <c r="F645" i="2" a="1"/>
  <c r="E613" i="2" a="1"/>
  <c r="F516" i="2" a="1"/>
  <c r="B37" i="63" a="1"/>
  <c r="D293" i="2" a="1"/>
  <c r="F389" i="2" a="1"/>
  <c r="D356" i="2" a="1"/>
  <c r="D37" i="63" a="1"/>
  <c r="F796" i="2" a="1"/>
  <c r="E548" i="2" a="1"/>
  <c r="J37" i="63" a="1"/>
  <c r="D581" i="2" a="1"/>
  <c r="E445" i="2" a="1"/>
  <c r="D573" i="2" a="1"/>
  <c r="E412" i="2" a="1"/>
  <c r="E517" i="2" a="1"/>
  <c r="E389" i="2" a="1"/>
  <c r="E33" i="62" a="1"/>
  <c r="F196" i="2" a="1"/>
  <c r="D420" i="2" a="1"/>
  <c r="E637" i="2" a="1"/>
  <c r="E645" i="2" a="1"/>
  <c r="D357" i="2" a="1"/>
  <c r="D548" i="2" a="1"/>
  <c r="F293" i="2" a="1"/>
  <c r="D668" i="2" a="1"/>
  <c r="F701" i="2" a="1"/>
  <c r="D700" i="2" a="1"/>
  <c r="E572" i="2" a="1"/>
  <c r="D829" i="2" a="1"/>
  <c r="E428" i="2" a="1"/>
  <c r="D461" i="2" a="1"/>
  <c r="F517" i="2" a="1"/>
  <c r="F37" i="63" a="1"/>
  <c r="F795" i="2" a="1"/>
  <c r="D541" i="2" a="1"/>
  <c r="E677" i="2" a="1"/>
  <c r="F325" i="2" a="1"/>
  <c r="G547" i="2" l="1"/>
  <c r="R547" i="2" s="1"/>
  <c r="G451" i="2"/>
  <c r="R451" i="2" s="1"/>
  <c r="G291" i="2"/>
  <c r="R291" i="2" s="1"/>
  <c r="G635" i="2"/>
  <c r="R635" i="2" s="1"/>
  <c r="G611" i="2"/>
  <c r="R611" i="2" s="1"/>
  <c r="G667" i="2"/>
  <c r="R667" i="2" s="1"/>
  <c r="G443" i="2"/>
  <c r="R443" i="2" s="1"/>
  <c r="Y9" i="61"/>
  <c r="G163" i="2"/>
  <c r="R163" i="2" s="1"/>
  <c r="J163" i="2"/>
  <c r="F644" i="2"/>
  <c r="Q644" i="2" s="1"/>
  <c r="F396" i="2"/>
  <c r="Q396" i="2" s="1"/>
  <c r="E476" i="2"/>
  <c r="P476" i="2" s="1"/>
  <c r="E412" i="2"/>
  <c r="P412" i="2" s="1"/>
  <c r="U412" i="2" s="1"/>
  <c r="Q507" i="2"/>
  <c r="G355" i="2"/>
  <c r="R355" i="2" s="1"/>
  <c r="G475" i="2"/>
  <c r="R475" i="2" s="1"/>
  <c r="G387" i="2"/>
  <c r="R387" i="2" s="1"/>
  <c r="D364" i="2"/>
  <c r="O364" i="2" s="1"/>
  <c r="E364" i="2"/>
  <c r="P364" i="2" s="1"/>
  <c r="F516" i="2"/>
  <c r="Q516" i="2" s="1"/>
  <c r="D356" i="2"/>
  <c r="O356" i="2" s="1"/>
  <c r="F196" i="2"/>
  <c r="K196" i="2" s="1"/>
  <c r="F476" i="2"/>
  <c r="D796" i="2"/>
  <c r="O796" i="2" s="1"/>
  <c r="F700" i="2"/>
  <c r="Q700" i="2" s="1"/>
  <c r="D700" i="2"/>
  <c r="O700" i="2" s="1"/>
  <c r="G395" i="2"/>
  <c r="R395" i="2" s="1"/>
  <c r="F484" i="2"/>
  <c r="G484" i="2" s="1"/>
  <c r="R484" i="2" s="1"/>
  <c r="G579" i="2"/>
  <c r="R579" i="2" s="1"/>
  <c r="D420" i="2"/>
  <c r="O420" i="2" s="1"/>
  <c r="F668" i="2"/>
  <c r="Q668" i="2" s="1"/>
  <c r="D668" i="2"/>
  <c r="O668" i="2" s="1"/>
  <c r="D428" i="2"/>
  <c r="O428" i="2" s="1"/>
  <c r="E420" i="2"/>
  <c r="P420" i="2" s="1"/>
  <c r="E428" i="2"/>
  <c r="P428" i="2" s="1"/>
  <c r="E324" i="2"/>
  <c r="P324" i="2" s="1"/>
  <c r="F572" i="2"/>
  <c r="Q572" i="2" s="1"/>
  <c r="D444" i="2"/>
  <c r="O444" i="2" s="1"/>
  <c r="F444" i="2"/>
  <c r="Q444" i="2" s="1"/>
  <c r="F324" i="2"/>
  <c r="Q324" i="2" s="1"/>
  <c r="D548" i="2"/>
  <c r="O548" i="2" s="1"/>
  <c r="E572" i="2"/>
  <c r="P572" i="2" s="1"/>
  <c r="E548" i="2"/>
  <c r="P548" i="2" s="1"/>
  <c r="G363" i="2"/>
  <c r="R363" i="2" s="1"/>
  <c r="J37" i="63"/>
  <c r="I37" i="63"/>
  <c r="H37" i="63"/>
  <c r="D228" i="2"/>
  <c r="O228" i="2" s="1"/>
  <c r="D293" i="2"/>
  <c r="O293" i="2" s="1"/>
  <c r="E293" i="2"/>
  <c r="P293" i="2" s="1"/>
  <c r="F293" i="2"/>
  <c r="D229" i="2"/>
  <c r="O229" i="2" s="1"/>
  <c r="F229" i="2"/>
  <c r="D325" i="2"/>
  <c r="O325" i="2" s="1"/>
  <c r="E325" i="2"/>
  <c r="P325" i="2" s="1"/>
  <c r="F325" i="2"/>
  <c r="D261" i="2"/>
  <c r="O261" i="2" s="1"/>
  <c r="E261" i="2"/>
  <c r="P261" i="2" s="1"/>
  <c r="F261" i="2"/>
  <c r="G515" i="2"/>
  <c r="R515" i="2" s="1"/>
  <c r="G227" i="2"/>
  <c r="R227" i="2" s="1"/>
  <c r="G732" i="2"/>
  <c r="R732" i="2" s="1"/>
  <c r="J196" i="2"/>
  <c r="D397" i="2"/>
  <c r="O397" i="2" s="1"/>
  <c r="E397" i="2"/>
  <c r="P397" i="2" s="1"/>
  <c r="F397" i="2"/>
  <c r="E517" i="2"/>
  <c r="P517" i="2" s="1"/>
  <c r="D517" i="2"/>
  <c r="O517" i="2" s="1"/>
  <c r="F517" i="2"/>
  <c r="D477" i="2"/>
  <c r="O477" i="2" s="1"/>
  <c r="E477" i="2"/>
  <c r="P477" i="2" s="1"/>
  <c r="F477" i="2"/>
  <c r="D829" i="2"/>
  <c r="O829" i="2" s="1"/>
  <c r="E829" i="2"/>
  <c r="P829" i="2" s="1"/>
  <c r="D429" i="2"/>
  <c r="O429" i="2" s="1"/>
  <c r="E429" i="2"/>
  <c r="P429" i="2" s="1"/>
  <c r="F429" i="2"/>
  <c r="E797" i="2"/>
  <c r="P797" i="2" s="1"/>
  <c r="D797" i="2"/>
  <c r="O797" i="2" s="1"/>
  <c r="E613" i="2"/>
  <c r="P613" i="2" s="1"/>
  <c r="D613" i="2"/>
  <c r="O613" i="2" s="1"/>
  <c r="F613" i="2"/>
  <c r="E485" i="2"/>
  <c r="P485" i="2" s="1"/>
  <c r="D485" i="2"/>
  <c r="O485" i="2" s="1"/>
  <c r="F485" i="2"/>
  <c r="E549" i="2"/>
  <c r="P549" i="2" s="1"/>
  <c r="D549" i="2"/>
  <c r="O549" i="2" s="1"/>
  <c r="F549" i="2"/>
  <c r="D389" i="2"/>
  <c r="O389" i="2" s="1"/>
  <c r="E389" i="2"/>
  <c r="P389" i="2" s="1"/>
  <c r="F389" i="2"/>
  <c r="D637" i="2"/>
  <c r="O637" i="2" s="1"/>
  <c r="E637" i="2"/>
  <c r="P637" i="2" s="1"/>
  <c r="F637" i="2"/>
  <c r="E827" i="2"/>
  <c r="D573" i="2"/>
  <c r="O573" i="2" s="1"/>
  <c r="E573" i="2"/>
  <c r="P573" i="2" s="1"/>
  <c r="F573" i="2"/>
  <c r="E677" i="2"/>
  <c r="P677" i="2" s="1"/>
  <c r="D677" i="2"/>
  <c r="O677" i="2" s="1"/>
  <c r="D893" i="2"/>
  <c r="O893" i="2" s="1"/>
  <c r="E357" i="2"/>
  <c r="P357" i="2" s="1"/>
  <c r="D357" i="2"/>
  <c r="O357" i="2" s="1"/>
  <c r="F357" i="2"/>
  <c r="D861" i="2"/>
  <c r="O861" i="2" s="1"/>
  <c r="E828" i="2"/>
  <c r="P828" i="2" s="1"/>
  <c r="E541" i="2"/>
  <c r="P541" i="2" s="1"/>
  <c r="D541" i="2"/>
  <c r="O541" i="2" s="1"/>
  <c r="E445" i="2"/>
  <c r="P445" i="2" s="1"/>
  <c r="U445" i="2" s="1"/>
  <c r="D445" i="2"/>
  <c r="O445" i="2" s="1"/>
  <c r="E645" i="2"/>
  <c r="P645" i="2" s="1"/>
  <c r="F645" i="2"/>
  <c r="D765" i="2"/>
  <c r="O765" i="2" s="1"/>
  <c r="D461" i="2"/>
  <c r="O461" i="2" s="1"/>
  <c r="E461" i="2"/>
  <c r="P461" i="2" s="1"/>
  <c r="E605" i="2"/>
  <c r="P605" i="2" s="1"/>
  <c r="E733" i="2"/>
  <c r="P733" i="2" s="1"/>
  <c r="F733" i="2"/>
  <c r="F701" i="2"/>
  <c r="D581" i="2"/>
  <c r="O581" i="2" s="1"/>
  <c r="F581" i="2"/>
  <c r="E669" i="2"/>
  <c r="P669" i="2" s="1"/>
  <c r="D421" i="2"/>
  <c r="O421" i="2" s="1"/>
  <c r="E421" i="2"/>
  <c r="P421" i="2" s="1"/>
  <c r="F421" i="2"/>
  <c r="D453" i="2"/>
  <c r="O453" i="2" s="1"/>
  <c r="E453" i="2"/>
  <c r="P453" i="2" s="1"/>
  <c r="F453" i="2"/>
  <c r="E509" i="2"/>
  <c r="P509" i="2" s="1"/>
  <c r="L397" i="2"/>
  <c r="H397" i="2"/>
  <c r="S397" i="2" s="1"/>
  <c r="I397" i="2"/>
  <c r="T397" i="2" s="1"/>
  <c r="H517" i="2"/>
  <c r="S517" i="2" s="1"/>
  <c r="L517" i="2"/>
  <c r="I517" i="2"/>
  <c r="T517" i="2" s="1"/>
  <c r="B477" i="2"/>
  <c r="M477" i="2" s="1"/>
  <c r="L477" i="2"/>
  <c r="I477" i="2"/>
  <c r="T477" i="2" s="1"/>
  <c r="H477" i="2"/>
  <c r="S477" i="2" s="1"/>
  <c r="A478" i="2"/>
  <c r="Q420" i="2"/>
  <c r="H829" i="2"/>
  <c r="S829" i="2" s="1"/>
  <c r="L829" i="2"/>
  <c r="I829" i="2"/>
  <c r="T829" i="2" s="1"/>
  <c r="L429" i="2"/>
  <c r="I429" i="2"/>
  <c r="T429" i="2" s="1"/>
  <c r="H429" i="2"/>
  <c r="S429" i="2" s="1"/>
  <c r="I797" i="2"/>
  <c r="T797" i="2" s="1"/>
  <c r="H797" i="2"/>
  <c r="S797" i="2" s="1"/>
  <c r="L797" i="2"/>
  <c r="I613" i="2"/>
  <c r="T613" i="2" s="1"/>
  <c r="H613" i="2"/>
  <c r="S613" i="2" s="1"/>
  <c r="L613" i="2"/>
  <c r="I485" i="2"/>
  <c r="T485" i="2" s="1"/>
  <c r="L485" i="2"/>
  <c r="H485" i="2"/>
  <c r="S485" i="2" s="1"/>
  <c r="L549" i="2"/>
  <c r="I549" i="2"/>
  <c r="T549" i="2" s="1"/>
  <c r="H549" i="2"/>
  <c r="S549" i="2" s="1"/>
  <c r="L389" i="2"/>
  <c r="I389" i="2"/>
  <c r="T389" i="2" s="1"/>
  <c r="A390" i="2"/>
  <c r="H389" i="2"/>
  <c r="S389" i="2" s="1"/>
  <c r="I637" i="2"/>
  <c r="T637" i="2" s="1"/>
  <c r="H637" i="2"/>
  <c r="S637" i="2" s="1"/>
  <c r="L637" i="2"/>
  <c r="L293" i="2"/>
  <c r="I293" i="2"/>
  <c r="T293" i="2" s="1"/>
  <c r="H293" i="2"/>
  <c r="S293" i="2" s="1"/>
  <c r="B293" i="2"/>
  <c r="M293" i="2" s="1"/>
  <c r="A294" i="2"/>
  <c r="B573" i="2"/>
  <c r="M573" i="2" s="1"/>
  <c r="L573" i="2"/>
  <c r="I573" i="2"/>
  <c r="T573" i="2" s="1"/>
  <c r="H573" i="2"/>
  <c r="S573" i="2" s="1"/>
  <c r="A574" i="2"/>
  <c r="Q412" i="2"/>
  <c r="V412" i="2" s="1"/>
  <c r="Q388" i="2"/>
  <c r="G388" i="2"/>
  <c r="R388" i="2" s="1"/>
  <c r="Q260" i="2"/>
  <c r="G260" i="2"/>
  <c r="R260" i="2" s="1"/>
  <c r="L677" i="2"/>
  <c r="I677" i="2"/>
  <c r="T677" i="2" s="1"/>
  <c r="H677" i="2"/>
  <c r="S677" i="2" s="1"/>
  <c r="I893" i="2"/>
  <c r="T893" i="2" s="1"/>
  <c r="L893" i="2"/>
  <c r="H893" i="2"/>
  <c r="S893" i="2" s="1"/>
  <c r="B357" i="2"/>
  <c r="M357" i="2" s="1"/>
  <c r="L357" i="2"/>
  <c r="I357" i="2"/>
  <c r="T357" i="2" s="1"/>
  <c r="H357" i="2"/>
  <c r="S357" i="2" s="1"/>
  <c r="A358" i="2"/>
  <c r="Q540" i="2"/>
  <c r="G540" i="2"/>
  <c r="R540" i="2" s="1"/>
  <c r="Q428" i="2"/>
  <c r="P794" i="2"/>
  <c r="H861" i="2"/>
  <c r="S861" i="2" s="1"/>
  <c r="L861" i="2"/>
  <c r="I861" i="2"/>
  <c r="T861" i="2" s="1"/>
  <c r="AB5" i="62"/>
  <c r="B541" i="2"/>
  <c r="M541" i="2" s="1"/>
  <c r="L541" i="2"/>
  <c r="I541" i="2"/>
  <c r="T541" i="2" s="1"/>
  <c r="H541" i="2"/>
  <c r="S541" i="2" s="1"/>
  <c r="A542" i="2"/>
  <c r="L445" i="2"/>
  <c r="I445" i="2"/>
  <c r="T445" i="2" s="1"/>
  <c r="H445" i="2"/>
  <c r="S445" i="2" s="1"/>
  <c r="B445" i="2"/>
  <c r="M445" i="2" s="1"/>
  <c r="G636" i="2"/>
  <c r="R636" i="2" s="1"/>
  <c r="Q636" i="2"/>
  <c r="I645" i="2"/>
  <c r="T645" i="2" s="1"/>
  <c r="H645" i="2"/>
  <c r="S645" i="2" s="1"/>
  <c r="L645" i="2"/>
  <c r="I765" i="2"/>
  <c r="T765" i="2" s="1"/>
  <c r="H765" i="2"/>
  <c r="S765" i="2" s="1"/>
  <c r="L765" i="2"/>
  <c r="L461" i="2"/>
  <c r="I461" i="2"/>
  <c r="T461" i="2" s="1"/>
  <c r="H461" i="2"/>
  <c r="S461" i="2" s="1"/>
  <c r="I605" i="2"/>
  <c r="T605" i="2" s="1"/>
  <c r="H605" i="2"/>
  <c r="S605" i="2" s="1"/>
  <c r="L605" i="2"/>
  <c r="A606" i="2"/>
  <c r="AB19" i="61"/>
  <c r="AB22" i="61" s="1"/>
  <c r="B229" i="2"/>
  <c r="M229" i="2" s="1"/>
  <c r="L229" i="2"/>
  <c r="I229" i="2"/>
  <c r="T229" i="2" s="1"/>
  <c r="H229" i="2"/>
  <c r="S229" i="2" s="1"/>
  <c r="Q452" i="2"/>
  <c r="G452" i="2"/>
  <c r="R452" i="2" s="1"/>
  <c r="Q604" i="2"/>
  <c r="G604" i="2"/>
  <c r="R604" i="2" s="1"/>
  <c r="Q548" i="2"/>
  <c r="Q612" i="2"/>
  <c r="G612" i="2"/>
  <c r="R612" i="2" s="1"/>
  <c r="H733" i="2"/>
  <c r="S733" i="2" s="1"/>
  <c r="L733" i="2"/>
  <c r="I733" i="2"/>
  <c r="T733" i="2" s="1"/>
  <c r="L701" i="2"/>
  <c r="I701" i="2"/>
  <c r="T701" i="2" s="1"/>
  <c r="H701" i="2"/>
  <c r="S701" i="2" s="1"/>
  <c r="L581" i="2"/>
  <c r="I581" i="2"/>
  <c r="T581" i="2" s="1"/>
  <c r="H581" i="2"/>
  <c r="S581" i="2" s="1"/>
  <c r="L669" i="2"/>
  <c r="I669" i="2"/>
  <c r="T669" i="2" s="1"/>
  <c r="H669" i="2"/>
  <c r="S669" i="2" s="1"/>
  <c r="G356" i="2"/>
  <c r="R356" i="2" s="1"/>
  <c r="Q356" i="2"/>
  <c r="Q364" i="2"/>
  <c r="Q292" i="2"/>
  <c r="G292" i="2"/>
  <c r="R292" i="2" s="1"/>
  <c r="L421" i="2"/>
  <c r="I421" i="2"/>
  <c r="T421" i="2" s="1"/>
  <c r="H421" i="2"/>
  <c r="S421" i="2" s="1"/>
  <c r="L453" i="2"/>
  <c r="I453" i="2"/>
  <c r="T453" i="2" s="1"/>
  <c r="H453" i="2"/>
  <c r="S453" i="2" s="1"/>
  <c r="B325" i="2"/>
  <c r="M325" i="2" s="1"/>
  <c r="I325" i="2"/>
  <c r="T325" i="2" s="1"/>
  <c r="L325" i="2"/>
  <c r="H325" i="2"/>
  <c r="S325" i="2" s="1"/>
  <c r="A326" i="2"/>
  <c r="H261" i="2"/>
  <c r="S261" i="2" s="1"/>
  <c r="L261" i="2"/>
  <c r="I261" i="2"/>
  <c r="T261" i="2" s="1"/>
  <c r="A262" i="2"/>
  <c r="B261" i="2"/>
  <c r="M261" i="2" s="1"/>
  <c r="B509" i="2"/>
  <c r="M509" i="2" s="1"/>
  <c r="H509" i="2"/>
  <c r="S509" i="2" s="1"/>
  <c r="L509" i="2"/>
  <c r="I509" i="2"/>
  <c r="T509" i="2" s="1"/>
  <c r="A510" i="2"/>
  <c r="G228" i="2"/>
  <c r="R228" i="2" s="1"/>
  <c r="Q228" i="2"/>
  <c r="Q580" i="2"/>
  <c r="G580" i="2"/>
  <c r="R580" i="2" s="1"/>
  <c r="Q508" i="2"/>
  <c r="G508" i="2"/>
  <c r="R508" i="2" s="1"/>
  <c r="AC13" i="62"/>
  <c r="AD13" i="62" s="1"/>
  <c r="AC12" i="62"/>
  <c r="AD12" i="62" s="1"/>
  <c r="AC11" i="62"/>
  <c r="AD11" i="62" s="1"/>
  <c r="F795" i="2"/>
  <c r="F794" i="2"/>
  <c r="F796" i="2"/>
  <c r="AC5" i="61"/>
  <c r="AC4" i="61"/>
  <c r="AC6" i="61"/>
  <c r="AC8" i="61"/>
  <c r="AC7" i="61"/>
  <c r="Q764" i="2"/>
  <c r="G764" i="2"/>
  <c r="R764" i="2" s="1"/>
  <c r="AD10" i="60"/>
  <c r="Q762" i="2"/>
  <c r="G762" i="2"/>
  <c r="R762" i="2" s="1"/>
  <c r="AD8" i="60"/>
  <c r="Q761" i="2"/>
  <c r="G761" i="2"/>
  <c r="R761" i="2" s="1"/>
  <c r="Q763" i="2"/>
  <c r="G763" i="2"/>
  <c r="R763" i="2" s="1"/>
  <c r="B5" i="64"/>
  <c r="H5" i="64"/>
  <c r="G5" i="64"/>
  <c r="W19" i="62"/>
  <c r="AB4" i="62"/>
  <c r="AD16" i="62"/>
  <c r="AD17" i="62"/>
  <c r="AD18" i="62"/>
  <c r="AD14" i="62"/>
  <c r="AD15" i="62"/>
  <c r="AC16" i="63"/>
  <c r="Y10" i="61"/>
  <c r="AC10" i="61"/>
  <c r="AC15" i="63"/>
  <c r="AC14" i="63"/>
  <c r="AC18" i="63"/>
  <c r="AC17" i="63"/>
  <c r="AC19" i="60"/>
  <c r="A35" i="60" s="1"/>
  <c r="AD19" i="59"/>
  <c r="X19" i="61"/>
  <c r="X25" i="61" s="1"/>
  <c r="W17" i="63"/>
  <c r="AB17" i="63" s="1"/>
  <c r="W15" i="63"/>
  <c r="AB15" i="63" s="1"/>
  <c r="W18" i="63"/>
  <c r="AB18" i="63" s="1"/>
  <c r="W16" i="63"/>
  <c r="AB16" i="63" s="1"/>
  <c r="W14" i="63"/>
  <c r="AB14" i="63" s="1"/>
  <c r="W13" i="63"/>
  <c r="AB13" i="63" s="1"/>
  <c r="W12" i="63"/>
  <c r="AB12" i="63" s="1"/>
  <c r="W11" i="63"/>
  <c r="AB11" i="63" s="1"/>
  <c r="W6" i="63"/>
  <c r="AB6" i="63" s="1"/>
  <c r="W8" i="63"/>
  <c r="AB8" i="63" s="1"/>
  <c r="W7" i="63"/>
  <c r="AB7" i="63" s="1"/>
  <c r="W5" i="63"/>
  <c r="W9" i="63"/>
  <c r="AB9" i="63" s="1"/>
  <c r="W4" i="63"/>
  <c r="W10" i="63"/>
  <c r="AB10" i="63" s="1"/>
  <c r="L36" i="64"/>
  <c r="L33" i="64" s="1" a="1"/>
  <c r="L33" i="64" s="1"/>
  <c r="X14" i="64" s="1"/>
  <c r="M36" i="64"/>
  <c r="M33" i="64" s="1" a="1"/>
  <c r="M33" i="64" s="1"/>
  <c r="X15" i="64" s="1"/>
  <c r="N36" i="64"/>
  <c r="N33" i="64" s="1" a="1"/>
  <c r="N33" i="64" s="1"/>
  <c r="X16" i="64" s="1"/>
  <c r="O36" i="64"/>
  <c r="O33" i="64" s="1" a="1"/>
  <c r="O33" i="64" s="1"/>
  <c r="X17" i="64" s="1"/>
  <c r="P36" i="64"/>
  <c r="P33" i="64" s="1" a="1"/>
  <c r="P33" i="64" s="1"/>
  <c r="X18" i="64" s="1"/>
  <c r="C5" i="64"/>
  <c r="E5" i="64"/>
  <c r="F5" i="64"/>
  <c r="D5" i="64"/>
  <c r="H33" i="62"/>
  <c r="X10" i="62" s="1"/>
  <c r="I33" i="63"/>
  <c r="X11" i="63" s="1"/>
  <c r="J33" i="63"/>
  <c r="X12" i="63" s="1"/>
  <c r="K33" i="63"/>
  <c r="X13" i="63" s="1"/>
  <c r="Y12" i="62"/>
  <c r="Y13" i="62"/>
  <c r="Y11" i="62"/>
  <c r="F33" i="62"/>
  <c r="X8" i="62" s="1"/>
  <c r="A702" i="2"/>
  <c r="B389" i="2"/>
  <c r="M389" i="2" s="1"/>
  <c r="J36" i="64"/>
  <c r="J33" i="64" s="1" a="1"/>
  <c r="K36" i="64"/>
  <c r="K33" i="64" s="1" a="1"/>
  <c r="I36" i="64"/>
  <c r="I33" i="64" s="1" a="1"/>
  <c r="B605" i="2"/>
  <c r="M605" i="2" s="1"/>
  <c r="A638" i="2"/>
  <c r="B637" i="2"/>
  <c r="M637" i="2" s="1"/>
  <c r="W25" i="62"/>
  <c r="A486" i="2"/>
  <c r="B421" i="2"/>
  <c r="M421" i="2" s="1"/>
  <c r="A422" i="2"/>
  <c r="B453" i="2"/>
  <c r="M453" i="2" s="1"/>
  <c r="A454" i="2"/>
  <c r="A670" i="2"/>
  <c r="B669" i="2"/>
  <c r="M669" i="2" s="1"/>
  <c r="G33" i="62"/>
  <c r="X9" i="62" s="1"/>
  <c r="G37" i="63"/>
  <c r="AD5" i="60"/>
  <c r="AD22" i="58"/>
  <c r="Y25" i="59"/>
  <c r="Y8" i="61"/>
  <c r="AD4" i="60"/>
  <c r="AD6" i="60"/>
  <c r="C37" i="63"/>
  <c r="F37" i="63"/>
  <c r="D37" i="63"/>
  <c r="E37" i="63"/>
  <c r="B37" i="63"/>
  <c r="F36" i="64"/>
  <c r="G36" i="64"/>
  <c r="H36" i="64"/>
  <c r="B36" i="64"/>
  <c r="C36" i="64"/>
  <c r="D36" i="64"/>
  <c r="E36" i="64"/>
  <c r="B33" i="62"/>
  <c r="X4" i="62" s="1"/>
  <c r="A35" i="59"/>
  <c r="Y4" i="61"/>
  <c r="AD7" i="60"/>
  <c r="Y19" i="60"/>
  <c r="Y5" i="61"/>
  <c r="D33" i="62"/>
  <c r="X6" i="62" s="1"/>
  <c r="C33" i="62"/>
  <c r="X5" i="62" s="1"/>
  <c r="E33" i="62"/>
  <c r="X7" i="62" s="1"/>
  <c r="Y6" i="61"/>
  <c r="Y7" i="61"/>
  <c r="AD9" i="61"/>
  <c r="AD22" i="59"/>
  <c r="Y25" i="60"/>
  <c r="A678" i="2"/>
  <c r="B677" i="2"/>
  <c r="M677" i="2" s="1"/>
  <c r="A894" i="2"/>
  <c r="B893" i="2"/>
  <c r="M893" i="2" s="1"/>
  <c r="A734" i="2"/>
  <c r="B733" i="2"/>
  <c r="M733" i="2" s="1"/>
  <c r="A710" i="2"/>
  <c r="B701" i="2"/>
  <c r="M701" i="2" s="1"/>
  <c r="A614" i="2"/>
  <c r="B613" i="2"/>
  <c r="M613" i="2" s="1"/>
  <c r="A646" i="2"/>
  <c r="B645" i="2"/>
  <c r="M645" i="2" s="1"/>
  <c r="A862" i="2"/>
  <c r="B861" i="2"/>
  <c r="M861" i="2" s="1"/>
  <c r="AD2" i="3"/>
  <c r="A550" i="2"/>
  <c r="B549" i="2"/>
  <c r="M549" i="2" s="1"/>
  <c r="A1" i="65"/>
  <c r="I5" i="65" s="1"/>
  <c r="AE1" i="3"/>
  <c r="A926" i="2"/>
  <c r="AD10" i="5"/>
  <c r="AK1" i="4"/>
  <c r="AK2" i="4" s="1"/>
  <c r="A830" i="2"/>
  <c r="B829" i="2"/>
  <c r="M829" i="2" s="1"/>
  <c r="A430" i="2"/>
  <c r="B429" i="2"/>
  <c r="M429" i="2" s="1"/>
  <c r="V1" i="64"/>
  <c r="A798" i="2"/>
  <c r="B797" i="2"/>
  <c r="M797" i="2" s="1"/>
  <c r="A462" i="2"/>
  <c r="B461" i="2"/>
  <c r="M461" i="2" s="1"/>
  <c r="A518" i="2"/>
  <c r="B517" i="2"/>
  <c r="M517" i="2" s="1"/>
  <c r="Y22" i="63"/>
  <c r="A582" i="2"/>
  <c r="B581" i="2"/>
  <c r="M581" i="2" s="1"/>
  <c r="A766" i="2"/>
  <c r="B765" i="2"/>
  <c r="M765" i="2" s="1"/>
  <c r="B397" i="2"/>
  <c r="M397" i="2" s="1"/>
  <c r="A494" i="2"/>
  <c r="B485" i="2"/>
  <c r="M485" i="2" s="1"/>
  <c r="H33" i="63" a="1"/>
  <c r="F454" i="2" a="1"/>
  <c r="F830" i="2" a="1"/>
  <c r="D862" i="2" a="1"/>
  <c r="C33" i="63" a="1"/>
  <c r="E861" i="2" a="1"/>
  <c r="D894" i="2" a="1"/>
  <c r="E33" i="63" a="1"/>
  <c r="E390" i="2" a="1"/>
  <c r="F646" i="2" a="1"/>
  <c r="D478" i="2" a="1"/>
  <c r="E486" i="2" a="1"/>
  <c r="F702" i="2" a="1"/>
  <c r="D262" i="2" a="1"/>
  <c r="F798" i="2" a="1"/>
  <c r="D518" i="2" a="1"/>
  <c r="D542" i="2" a="1"/>
  <c r="E678" i="2" a="1"/>
  <c r="F710" i="2" a="1"/>
  <c r="F430" i="2" a="1"/>
  <c r="E37" i="64" a="1"/>
  <c r="E542" i="2" a="1"/>
  <c r="F606" i="2" a="1"/>
  <c r="F478" i="2" a="1"/>
  <c r="E860" i="2" a="1"/>
  <c r="F614" i="2" a="1"/>
  <c r="D733" i="2" a="1"/>
  <c r="D710" i="2" a="1"/>
  <c r="D734" i="2" a="1"/>
  <c r="E766" i="2" a="1"/>
  <c r="E862" i="2" a="1"/>
  <c r="F670" i="2" a="1"/>
  <c r="E430" i="2" a="1"/>
  <c r="F390" i="2" a="1"/>
  <c r="E478" i="2" a="1"/>
  <c r="D646" i="2" a="1"/>
  <c r="D462" i="2" a="1"/>
  <c r="D390" i="2" a="1"/>
  <c r="F445" i="2" a="1"/>
  <c r="E422" i="2" a="1"/>
  <c r="F669" i="2" a="1"/>
  <c r="D422" i="2" a="1"/>
  <c r="D430" i="2" a="1"/>
  <c r="B33" i="63" a="1"/>
  <c r="F518" i="2" a="1"/>
  <c r="D678" i="2" a="1"/>
  <c r="E734" i="2" a="1"/>
  <c r="E518" i="2" a="1"/>
  <c r="E326" i="2" a="1"/>
  <c r="E582" i="2" a="1"/>
  <c r="D454" i="2" a="1"/>
  <c r="D766" i="2" a="1"/>
  <c r="F509" i="2" a="1"/>
  <c r="D550" i="2" a="1"/>
  <c r="E606" i="2" a="1"/>
  <c r="D33" i="63" a="1"/>
  <c r="B37" i="64" a="1"/>
  <c r="D37" i="64" a="1"/>
  <c r="F605" i="2" a="1"/>
  <c r="E574" i="2" a="1"/>
  <c r="F829" i="2" a="1"/>
  <c r="F37" i="64" a="1"/>
  <c r="E702" i="2" a="1"/>
  <c r="E638" i="2" a="1"/>
  <c r="F486" i="2" a="1"/>
  <c r="F678" i="2" a="1"/>
  <c r="I37" i="64" a="1"/>
  <c r="F766" i="2" a="1"/>
  <c r="E581" i="2" a="1"/>
  <c r="F797" i="2" a="1"/>
  <c r="D614" i="2" a="1"/>
  <c r="F461" i="2" a="1"/>
  <c r="D670" i="2" a="1"/>
  <c r="G33" i="63" a="1"/>
  <c r="E262" i="2" a="1"/>
  <c r="E710" i="2" a="1"/>
  <c r="E494" i="2" a="1"/>
  <c r="E229" i="2" a="1"/>
  <c r="D701" i="2" a="1"/>
  <c r="F550" i="2" a="1"/>
  <c r="F827" i="2" a="1"/>
  <c r="F677" i="2" a="1"/>
  <c r="E765" i="2" a="1"/>
  <c r="H37" i="64" a="1"/>
  <c r="D926" i="2" a="1"/>
  <c r="F542" i="2" a="1"/>
  <c r="D606" i="2" a="1"/>
  <c r="F33" i="63" a="1"/>
  <c r="F765" i="2" a="1"/>
  <c r="E670" i="2" a="1"/>
  <c r="F828" i="2" a="1"/>
  <c r="G37" i="64" a="1"/>
  <c r="F358" i="2" a="1"/>
  <c r="D582" i="2" a="1"/>
  <c r="D669" i="2" a="1"/>
  <c r="D830" i="2" a="1"/>
  <c r="D486" i="2" a="1"/>
  <c r="E294" i="2" a="1"/>
  <c r="D645" i="2" a="1"/>
  <c r="D574" i="2" a="1"/>
  <c r="F294" i="2" a="1"/>
  <c r="F638" i="2" a="1"/>
  <c r="F734" i="2" a="1"/>
  <c r="C37" i="64" a="1"/>
  <c r="D702" i="2" a="1"/>
  <c r="D294" i="2" a="1"/>
  <c r="F574" i="2" a="1"/>
  <c r="E358" i="2" a="1"/>
  <c r="D638" i="2" a="1"/>
  <c r="E614" i="2" a="1"/>
  <c r="E510" i="2" a="1"/>
  <c r="D509" i="2" a="1"/>
  <c r="D358" i="2" a="1"/>
  <c r="F541" i="2" a="1"/>
  <c r="E701" i="2" a="1"/>
  <c r="D605" i="2" a="1"/>
  <c r="D494" i="2" a="1"/>
  <c r="E646" i="2" a="1"/>
  <c r="F582" i="2" a="1"/>
  <c r="E830" i="2" a="1"/>
  <c r="F677" i="2" l="1"/>
  <c r="Q677" i="2" s="1"/>
  <c r="H33" i="63"/>
  <c r="X10" i="63" s="1"/>
  <c r="AC10" i="63" s="1"/>
  <c r="G396" i="2"/>
  <c r="R396" i="2" s="1"/>
  <c r="G644" i="2"/>
  <c r="R644" i="2" s="1"/>
  <c r="J412" i="2"/>
  <c r="G476" i="2"/>
  <c r="R476" i="2" s="1"/>
  <c r="G412" i="2"/>
  <c r="R412" i="2" s="1"/>
  <c r="E701" i="2"/>
  <c r="P701" i="2" s="1"/>
  <c r="D605" i="2"/>
  <c r="O605" i="2" s="1"/>
  <c r="F605" i="2"/>
  <c r="Q605" i="2" s="1"/>
  <c r="D733" i="2"/>
  <c r="O733" i="2" s="1"/>
  <c r="D701" i="2"/>
  <c r="O701" i="2" s="1"/>
  <c r="E581" i="2"/>
  <c r="P581" i="2" s="1"/>
  <c r="F541" i="2"/>
  <c r="Q541" i="2" s="1"/>
  <c r="E229" i="2"/>
  <c r="P229" i="2" s="1"/>
  <c r="U229" i="2" s="1"/>
  <c r="G516" i="2"/>
  <c r="R516" i="2" s="1"/>
  <c r="Q196" i="2"/>
  <c r="V196" i="2" s="1"/>
  <c r="Q484" i="2"/>
  <c r="G196" i="2"/>
  <c r="R196" i="2" s="1"/>
  <c r="Q476" i="2"/>
  <c r="G364" i="2"/>
  <c r="R364" i="2" s="1"/>
  <c r="G700" i="2"/>
  <c r="R700" i="2" s="1"/>
  <c r="D509" i="2"/>
  <c r="O509" i="2" s="1"/>
  <c r="F509" i="2"/>
  <c r="Q509" i="2" s="1"/>
  <c r="E765" i="2"/>
  <c r="P765" i="2" s="1"/>
  <c r="D669" i="2"/>
  <c r="O669" i="2" s="1"/>
  <c r="F765" i="2"/>
  <c r="Q765" i="2" s="1"/>
  <c r="F445" i="2"/>
  <c r="Q445" i="2" s="1"/>
  <c r="V445" i="2" s="1"/>
  <c r="F669" i="2"/>
  <c r="Q669" i="2" s="1"/>
  <c r="D645" i="2"/>
  <c r="O645" i="2" s="1"/>
  <c r="G668" i="2"/>
  <c r="R668" i="2" s="1"/>
  <c r="G428" i="2"/>
  <c r="R428" i="2" s="1"/>
  <c r="G420" i="2"/>
  <c r="R420" i="2" s="1"/>
  <c r="G444" i="2"/>
  <c r="R444" i="2" s="1"/>
  <c r="G324" i="2"/>
  <c r="R324" i="2" s="1"/>
  <c r="K445" i="2"/>
  <c r="G572" i="2"/>
  <c r="R572" i="2" s="1"/>
  <c r="G548" i="2"/>
  <c r="R548" i="2" s="1"/>
  <c r="F461" i="2"/>
  <c r="Q461" i="2" s="1"/>
  <c r="D262" i="2"/>
  <c r="O262" i="2" s="1"/>
  <c r="E262" i="2"/>
  <c r="E326" i="2"/>
  <c r="P326" i="2" s="1"/>
  <c r="D294" i="2"/>
  <c r="O294" i="2" s="1"/>
  <c r="E294" i="2"/>
  <c r="P294" i="2" s="1"/>
  <c r="F294" i="2"/>
  <c r="F797" i="2"/>
  <c r="Q797" i="2" s="1"/>
  <c r="AB19" i="62"/>
  <c r="J445" i="2"/>
  <c r="F798" i="2"/>
  <c r="Q798" i="2" s="1"/>
  <c r="D926" i="2"/>
  <c r="O926" i="2" s="1"/>
  <c r="D454" i="2"/>
  <c r="O454" i="2" s="1"/>
  <c r="F454" i="2"/>
  <c r="D542" i="2"/>
  <c r="O542" i="2" s="1"/>
  <c r="E542" i="2"/>
  <c r="P542" i="2" s="1"/>
  <c r="F542" i="2"/>
  <c r="D582" i="2"/>
  <c r="O582" i="2" s="1"/>
  <c r="E582" i="2"/>
  <c r="P582" i="2" s="1"/>
  <c r="F582" i="2"/>
  <c r="D646" i="2"/>
  <c r="O646" i="2" s="1"/>
  <c r="E646" i="2"/>
  <c r="P646" i="2" s="1"/>
  <c r="F646" i="2"/>
  <c r="D894" i="2"/>
  <c r="O894" i="2" s="1"/>
  <c r="E358" i="2"/>
  <c r="P358" i="2" s="1"/>
  <c r="D358" i="2"/>
  <c r="O358" i="2" s="1"/>
  <c r="F358" i="2"/>
  <c r="D574" i="2"/>
  <c r="O574" i="2" s="1"/>
  <c r="E574" i="2"/>
  <c r="P574" i="2" s="1"/>
  <c r="F574" i="2"/>
  <c r="E390" i="2"/>
  <c r="P390" i="2" s="1"/>
  <c r="D390" i="2"/>
  <c r="O390" i="2" s="1"/>
  <c r="F390" i="2"/>
  <c r="E422" i="2"/>
  <c r="P422" i="2" s="1"/>
  <c r="D422" i="2"/>
  <c r="O422" i="2" s="1"/>
  <c r="D766" i="2"/>
  <c r="O766" i="2" s="1"/>
  <c r="E766" i="2"/>
  <c r="P766" i="2" s="1"/>
  <c r="F766" i="2"/>
  <c r="D862" i="2"/>
  <c r="O862" i="2" s="1"/>
  <c r="E862" i="2"/>
  <c r="P862" i="2" s="1"/>
  <c r="D734" i="2"/>
  <c r="O734" i="2" s="1"/>
  <c r="E734" i="2"/>
  <c r="P734" i="2" s="1"/>
  <c r="F734" i="2"/>
  <c r="D638" i="2"/>
  <c r="O638" i="2" s="1"/>
  <c r="E638" i="2"/>
  <c r="P638" i="2" s="1"/>
  <c r="F638" i="2"/>
  <c r="D430" i="2"/>
  <c r="O430" i="2" s="1"/>
  <c r="E430" i="2"/>
  <c r="P430" i="2" s="1"/>
  <c r="F430" i="2"/>
  <c r="D614" i="2"/>
  <c r="O614" i="2" s="1"/>
  <c r="E614" i="2"/>
  <c r="P614" i="2" s="1"/>
  <c r="F614" i="2"/>
  <c r="E678" i="2"/>
  <c r="P678" i="2" s="1"/>
  <c r="D678" i="2"/>
  <c r="O678" i="2" s="1"/>
  <c r="F678" i="2"/>
  <c r="D550" i="2"/>
  <c r="O550" i="2" s="1"/>
  <c r="F550" i="2"/>
  <c r="E486" i="2"/>
  <c r="P486" i="2" s="1"/>
  <c r="D486" i="2"/>
  <c r="O486" i="2" s="1"/>
  <c r="F486" i="2"/>
  <c r="E860" i="2"/>
  <c r="D670" i="2"/>
  <c r="O670" i="2" s="1"/>
  <c r="E670" i="2"/>
  <c r="P670" i="2" s="1"/>
  <c r="F670" i="2"/>
  <c r="E710" i="2"/>
  <c r="P710" i="2" s="1"/>
  <c r="D710" i="2"/>
  <c r="O710" i="2" s="1"/>
  <c r="F710" i="2"/>
  <c r="E606" i="2"/>
  <c r="P606" i="2" s="1"/>
  <c r="D606" i="2"/>
  <c r="O606" i="2" s="1"/>
  <c r="F606" i="2"/>
  <c r="E478" i="2"/>
  <c r="P478" i="2" s="1"/>
  <c r="U478" i="2" s="1"/>
  <c r="D478" i="2"/>
  <c r="O478" i="2" s="1"/>
  <c r="F478" i="2"/>
  <c r="K478" i="2" s="1"/>
  <c r="E494" i="2"/>
  <c r="P494" i="2" s="1"/>
  <c r="D494" i="2"/>
  <c r="O494" i="2" s="1"/>
  <c r="D518" i="2"/>
  <c r="O518" i="2" s="1"/>
  <c r="E518" i="2"/>
  <c r="P518" i="2" s="1"/>
  <c r="F518" i="2"/>
  <c r="E830" i="2"/>
  <c r="P830" i="2" s="1"/>
  <c r="D830" i="2"/>
  <c r="O830" i="2" s="1"/>
  <c r="D462" i="2"/>
  <c r="O462" i="2" s="1"/>
  <c r="E702" i="2"/>
  <c r="P702" i="2" s="1"/>
  <c r="D702" i="2"/>
  <c r="O702" i="2" s="1"/>
  <c r="F702" i="2"/>
  <c r="E861" i="2"/>
  <c r="P861" i="2" s="1"/>
  <c r="E510" i="2"/>
  <c r="P510" i="2" s="1"/>
  <c r="Q645" i="2"/>
  <c r="G645" i="2"/>
  <c r="R645" i="2" s="1"/>
  <c r="P827" i="2"/>
  <c r="L798" i="2"/>
  <c r="I798" i="2"/>
  <c r="T798" i="2" s="1"/>
  <c r="H798" i="2"/>
  <c r="S798" i="2" s="1"/>
  <c r="H926" i="2"/>
  <c r="S926" i="2" s="1"/>
  <c r="L926" i="2"/>
  <c r="I926" i="2"/>
  <c r="T926" i="2" s="1"/>
  <c r="L454" i="2"/>
  <c r="I454" i="2"/>
  <c r="T454" i="2" s="1"/>
  <c r="H454" i="2"/>
  <c r="S454" i="2" s="1"/>
  <c r="Q733" i="2"/>
  <c r="G733" i="2"/>
  <c r="R733" i="2" s="1"/>
  <c r="Q637" i="2"/>
  <c r="G637" i="2"/>
  <c r="R637" i="2" s="1"/>
  <c r="B542" i="2"/>
  <c r="M542" i="2" s="1"/>
  <c r="L542" i="2"/>
  <c r="I542" i="2"/>
  <c r="T542" i="2" s="1"/>
  <c r="H542" i="2"/>
  <c r="S542" i="2" s="1"/>
  <c r="A543" i="2"/>
  <c r="L294" i="2"/>
  <c r="I294" i="2"/>
  <c r="T294" i="2" s="1"/>
  <c r="H294" i="2"/>
  <c r="S294" i="2" s="1"/>
  <c r="B294" i="2"/>
  <c r="M294" i="2" s="1"/>
  <c r="A295" i="2"/>
  <c r="L582" i="2"/>
  <c r="I582" i="2"/>
  <c r="T582" i="2" s="1"/>
  <c r="H582" i="2"/>
  <c r="S582" i="2" s="1"/>
  <c r="L646" i="2"/>
  <c r="I646" i="2"/>
  <c r="T646" i="2" s="1"/>
  <c r="H646" i="2"/>
  <c r="S646" i="2" s="1"/>
  <c r="I894" i="2"/>
  <c r="T894" i="2" s="1"/>
  <c r="H894" i="2"/>
  <c r="S894" i="2" s="1"/>
  <c r="L894" i="2"/>
  <c r="B358" i="2"/>
  <c r="M358" i="2" s="1"/>
  <c r="L358" i="2"/>
  <c r="I358" i="2"/>
  <c r="T358" i="2" s="1"/>
  <c r="H358" i="2"/>
  <c r="S358" i="2" s="1"/>
  <c r="A359" i="2"/>
  <c r="L574" i="2"/>
  <c r="I574" i="2"/>
  <c r="T574" i="2" s="1"/>
  <c r="H574" i="2"/>
  <c r="S574" i="2" s="1"/>
  <c r="B574" i="2"/>
  <c r="M574" i="2" s="1"/>
  <c r="A575" i="2"/>
  <c r="B390" i="2"/>
  <c r="M390" i="2" s="1"/>
  <c r="I390" i="2"/>
  <c r="T390" i="2" s="1"/>
  <c r="H390" i="2"/>
  <c r="S390" i="2" s="1"/>
  <c r="L390" i="2"/>
  <c r="A391" i="2"/>
  <c r="Q453" i="2"/>
  <c r="G453" i="2"/>
  <c r="R453" i="2" s="1"/>
  <c r="Q573" i="2"/>
  <c r="G573" i="2"/>
  <c r="R573" i="2" s="1"/>
  <c r="Q485" i="2"/>
  <c r="G485" i="2"/>
  <c r="R485" i="2" s="1"/>
  <c r="G429" i="2"/>
  <c r="R429" i="2" s="1"/>
  <c r="Q429" i="2"/>
  <c r="Q517" i="2"/>
  <c r="G517" i="2"/>
  <c r="R517" i="2" s="1"/>
  <c r="L422" i="2"/>
  <c r="I422" i="2"/>
  <c r="T422" i="2" s="1"/>
  <c r="H422" i="2"/>
  <c r="S422" i="2" s="1"/>
  <c r="A423" i="2"/>
  <c r="B326" i="2"/>
  <c r="M326" i="2" s="1"/>
  <c r="I326" i="2"/>
  <c r="T326" i="2" s="1"/>
  <c r="H326" i="2"/>
  <c r="S326" i="2" s="1"/>
  <c r="L326" i="2"/>
  <c r="A327" i="2"/>
  <c r="Q581" i="2"/>
  <c r="Q357" i="2"/>
  <c r="G357" i="2"/>
  <c r="R357" i="2" s="1"/>
  <c r="L766" i="2"/>
  <c r="I766" i="2"/>
  <c r="T766" i="2" s="1"/>
  <c r="H766" i="2"/>
  <c r="S766" i="2" s="1"/>
  <c r="L862" i="2"/>
  <c r="I862" i="2"/>
  <c r="T862" i="2" s="1"/>
  <c r="H862" i="2"/>
  <c r="S862" i="2" s="1"/>
  <c r="L734" i="2"/>
  <c r="I734" i="2"/>
  <c r="T734" i="2" s="1"/>
  <c r="H734" i="2"/>
  <c r="S734" i="2" s="1"/>
  <c r="L638" i="2"/>
  <c r="I638" i="2"/>
  <c r="T638" i="2" s="1"/>
  <c r="H638" i="2"/>
  <c r="S638" i="2" s="1"/>
  <c r="A639" i="2"/>
  <c r="L430" i="2"/>
  <c r="I430" i="2"/>
  <c r="T430" i="2" s="1"/>
  <c r="H430" i="2"/>
  <c r="S430" i="2" s="1"/>
  <c r="L614" i="2"/>
  <c r="I614" i="2"/>
  <c r="T614" i="2" s="1"/>
  <c r="H614" i="2"/>
  <c r="S614" i="2" s="1"/>
  <c r="L678" i="2"/>
  <c r="I678" i="2"/>
  <c r="T678" i="2" s="1"/>
  <c r="H678" i="2"/>
  <c r="S678" i="2" s="1"/>
  <c r="Q261" i="2"/>
  <c r="G261" i="2"/>
  <c r="R261" i="2" s="1"/>
  <c r="Q229" i="2"/>
  <c r="V229" i="2" s="1"/>
  <c r="K229" i="2"/>
  <c r="G389" i="2"/>
  <c r="R389" i="2" s="1"/>
  <c r="Q389" i="2"/>
  <c r="L550" i="2"/>
  <c r="I550" i="2"/>
  <c r="T550" i="2" s="1"/>
  <c r="H550" i="2"/>
  <c r="S550" i="2" s="1"/>
  <c r="L486" i="2"/>
  <c r="I486" i="2"/>
  <c r="T486" i="2" s="1"/>
  <c r="H486" i="2"/>
  <c r="S486" i="2" s="1"/>
  <c r="Q421" i="2"/>
  <c r="G421" i="2"/>
  <c r="R421" i="2" s="1"/>
  <c r="Q293" i="2"/>
  <c r="G293" i="2"/>
  <c r="R293" i="2" s="1"/>
  <c r="Q613" i="2"/>
  <c r="G613" i="2"/>
  <c r="R613" i="2" s="1"/>
  <c r="Q397" i="2"/>
  <c r="G397" i="2"/>
  <c r="R397" i="2" s="1"/>
  <c r="L670" i="2"/>
  <c r="I670" i="2"/>
  <c r="T670" i="2" s="1"/>
  <c r="H670" i="2"/>
  <c r="S670" i="2" s="1"/>
  <c r="I710" i="2"/>
  <c r="T710" i="2" s="1"/>
  <c r="H710" i="2"/>
  <c r="S710" i="2" s="1"/>
  <c r="L710" i="2"/>
  <c r="L262" i="2"/>
  <c r="I262" i="2"/>
  <c r="T262" i="2" s="1"/>
  <c r="H262" i="2"/>
  <c r="S262" i="2" s="1"/>
  <c r="B262" i="2"/>
  <c r="M262" i="2" s="1"/>
  <c r="L606" i="2"/>
  <c r="I606" i="2"/>
  <c r="T606" i="2" s="1"/>
  <c r="H606" i="2"/>
  <c r="S606" i="2" s="1"/>
  <c r="B606" i="2"/>
  <c r="M606" i="2" s="1"/>
  <c r="A607" i="2"/>
  <c r="H478" i="2"/>
  <c r="S478" i="2" s="1"/>
  <c r="I478" i="2"/>
  <c r="T478" i="2" s="1"/>
  <c r="L478" i="2"/>
  <c r="B478" i="2"/>
  <c r="M478" i="2" s="1"/>
  <c r="Q701" i="2"/>
  <c r="L494" i="2"/>
  <c r="I494" i="2"/>
  <c r="T494" i="2" s="1"/>
  <c r="H494" i="2"/>
  <c r="S494" i="2" s="1"/>
  <c r="L518" i="2"/>
  <c r="I518" i="2"/>
  <c r="T518" i="2" s="1"/>
  <c r="H518" i="2"/>
  <c r="S518" i="2" s="1"/>
  <c r="L830" i="2"/>
  <c r="I830" i="2"/>
  <c r="T830" i="2" s="1"/>
  <c r="H830" i="2"/>
  <c r="S830" i="2" s="1"/>
  <c r="L462" i="2"/>
  <c r="I462" i="2"/>
  <c r="T462" i="2" s="1"/>
  <c r="H462" i="2"/>
  <c r="S462" i="2" s="1"/>
  <c r="L702" i="2"/>
  <c r="I702" i="2"/>
  <c r="T702" i="2" s="1"/>
  <c r="H702" i="2"/>
  <c r="S702" i="2" s="1"/>
  <c r="AB5" i="63"/>
  <c r="B510" i="2"/>
  <c r="M510" i="2" s="1"/>
  <c r="L510" i="2"/>
  <c r="I510" i="2"/>
  <c r="T510" i="2" s="1"/>
  <c r="H510" i="2"/>
  <c r="S510" i="2" s="1"/>
  <c r="A511" i="2"/>
  <c r="Q325" i="2"/>
  <c r="G325" i="2"/>
  <c r="R325" i="2" s="1"/>
  <c r="Q549" i="2"/>
  <c r="G549" i="2"/>
  <c r="R549" i="2" s="1"/>
  <c r="Q477" i="2"/>
  <c r="G477" i="2"/>
  <c r="R477" i="2" s="1"/>
  <c r="AC13" i="63"/>
  <c r="AD13" i="63" s="1"/>
  <c r="AC12" i="63"/>
  <c r="AD12" i="63" s="1"/>
  <c r="AC11" i="63"/>
  <c r="AD11" i="63" s="1"/>
  <c r="F830" i="2"/>
  <c r="F827" i="2"/>
  <c r="F828" i="2"/>
  <c r="F829" i="2"/>
  <c r="AC8" i="62"/>
  <c r="AD8" i="62" s="1"/>
  <c r="AC7" i="62"/>
  <c r="AC4" i="62"/>
  <c r="AC5" i="62"/>
  <c r="AC6" i="62"/>
  <c r="AC9" i="62"/>
  <c r="AD10" i="61"/>
  <c r="Q796" i="2"/>
  <c r="G796" i="2"/>
  <c r="R796" i="2" s="1"/>
  <c r="Q794" i="2"/>
  <c r="G794" i="2"/>
  <c r="R794" i="2" s="1"/>
  <c r="Q795" i="2"/>
  <c r="G795" i="2"/>
  <c r="R795" i="2" s="1"/>
  <c r="B5" i="65"/>
  <c r="H5" i="65"/>
  <c r="G5" i="65"/>
  <c r="AD16" i="63"/>
  <c r="AD14" i="63"/>
  <c r="AD17" i="63"/>
  <c r="W19" i="63"/>
  <c r="AB4" i="63"/>
  <c r="AD18" i="63"/>
  <c r="AD15" i="63"/>
  <c r="AC17" i="64"/>
  <c r="AC15" i="64"/>
  <c r="AC14" i="64"/>
  <c r="AC18" i="64"/>
  <c r="Y10" i="62"/>
  <c r="AC10" i="62"/>
  <c r="AC16" i="64"/>
  <c r="AD19" i="60"/>
  <c r="X19" i="62"/>
  <c r="Y19" i="62" s="1"/>
  <c r="AC19" i="61"/>
  <c r="A35" i="61" s="1"/>
  <c r="W14" i="64"/>
  <c r="AB14" i="64" s="1"/>
  <c r="W17" i="64"/>
  <c r="AB17" i="64" s="1"/>
  <c r="W15" i="64"/>
  <c r="AB15" i="64" s="1"/>
  <c r="W16" i="64"/>
  <c r="AB16" i="64" s="1"/>
  <c r="W18" i="64"/>
  <c r="AB18" i="64" s="1"/>
  <c r="W11" i="64"/>
  <c r="AB11" i="64" s="1"/>
  <c r="W12" i="64"/>
  <c r="AB12" i="64" s="1"/>
  <c r="W13" i="64"/>
  <c r="AB13" i="64" s="1"/>
  <c r="W8" i="64"/>
  <c r="AB8" i="64" s="1"/>
  <c r="W4" i="64"/>
  <c r="W5" i="64"/>
  <c r="W9" i="64"/>
  <c r="AB9" i="64" s="1"/>
  <c r="W10" i="64"/>
  <c r="AB10" i="64" s="1"/>
  <c r="W6" i="64"/>
  <c r="AB6" i="64" s="1"/>
  <c r="W7" i="64"/>
  <c r="AB7" i="64" s="1"/>
  <c r="M36" i="65"/>
  <c r="M33" i="65" s="1" a="1"/>
  <c r="M33" i="65" s="1"/>
  <c r="X15" i="65" s="1"/>
  <c r="N36" i="65"/>
  <c r="N33" i="65" s="1" a="1"/>
  <c r="N33" i="65" s="1"/>
  <c r="X16" i="65" s="1"/>
  <c r="O36" i="65"/>
  <c r="O33" i="65" s="1" a="1"/>
  <c r="O33" i="65" s="1"/>
  <c r="X17" i="65" s="1"/>
  <c r="P36" i="65"/>
  <c r="P33" i="65" s="1" a="1"/>
  <c r="P33" i="65" s="1"/>
  <c r="X18" i="65" s="1"/>
  <c r="L36" i="65"/>
  <c r="L33" i="65" s="1" a="1"/>
  <c r="L33" i="65" s="1"/>
  <c r="X14" i="65" s="1"/>
  <c r="F5" i="65"/>
  <c r="C5" i="65"/>
  <c r="D5" i="65"/>
  <c r="E5" i="65"/>
  <c r="K33" i="64"/>
  <c r="X13" i="64" s="1"/>
  <c r="J33" i="64"/>
  <c r="X12" i="64" s="1"/>
  <c r="Y13" i="63"/>
  <c r="Y12" i="63"/>
  <c r="Y11" i="63"/>
  <c r="H37" i="64"/>
  <c r="G37" i="64"/>
  <c r="I37" i="64"/>
  <c r="I33" i="64"/>
  <c r="X11" i="64" s="1"/>
  <c r="Y8" i="62"/>
  <c r="W25" i="63"/>
  <c r="B670" i="2"/>
  <c r="M670" i="2" s="1"/>
  <c r="A671" i="2"/>
  <c r="B638" i="2"/>
  <c r="M638" i="2" s="1"/>
  <c r="A735" i="2"/>
  <c r="A455" i="2"/>
  <c r="B454" i="2"/>
  <c r="M454" i="2" s="1"/>
  <c r="B422" i="2"/>
  <c r="M422" i="2" s="1"/>
  <c r="B486" i="2"/>
  <c r="M486" i="2" s="1"/>
  <c r="A487" i="2"/>
  <c r="A519" i="2"/>
  <c r="J36" i="65"/>
  <c r="J33" i="65" s="1" a="1"/>
  <c r="I36" i="65"/>
  <c r="I33" i="65" s="1" a="1"/>
  <c r="K36" i="65"/>
  <c r="K33" i="65" s="1" a="1"/>
  <c r="AB22" i="62"/>
  <c r="B702" i="2"/>
  <c r="M702" i="2" s="1"/>
  <c r="A703" i="2"/>
  <c r="Y9" i="62"/>
  <c r="AD7" i="61"/>
  <c r="AD6" i="61"/>
  <c r="AD4" i="61"/>
  <c r="G33" i="63"/>
  <c r="X9" i="63" s="1"/>
  <c r="Y6" i="62"/>
  <c r="AD8" i="61"/>
  <c r="Y4" i="62"/>
  <c r="AD5" i="61"/>
  <c r="Y5" i="62"/>
  <c r="D37" i="64"/>
  <c r="F37" i="64"/>
  <c r="B37" i="64"/>
  <c r="C37" i="64"/>
  <c r="E37" i="64"/>
  <c r="E36" i="65"/>
  <c r="F36" i="65"/>
  <c r="G36" i="65"/>
  <c r="H36" i="65"/>
  <c r="B36" i="65"/>
  <c r="C36" i="65"/>
  <c r="D36" i="65"/>
  <c r="AC22" i="60"/>
  <c r="F33" i="63"/>
  <c r="X8" i="63" s="1"/>
  <c r="B33" i="63"/>
  <c r="X4" i="63" s="1"/>
  <c r="E33" i="63"/>
  <c r="X7" i="63" s="1"/>
  <c r="C33" i="63"/>
  <c r="X5" i="63" s="1"/>
  <c r="D33" i="63"/>
  <c r="X6" i="63" s="1"/>
  <c r="Y7" i="62"/>
  <c r="Y19" i="61"/>
  <c r="Y25" i="61"/>
  <c r="Y22" i="64"/>
  <c r="AE2" i="3"/>
  <c r="V1" i="65"/>
  <c r="A743" i="2"/>
  <c r="B734" i="2"/>
  <c r="M734" i="2" s="1"/>
  <c r="A583" i="2"/>
  <c r="B582" i="2"/>
  <c r="M582" i="2" s="1"/>
  <c r="B430" i="2"/>
  <c r="M430" i="2" s="1"/>
  <c r="A863" i="2"/>
  <c r="B862" i="2"/>
  <c r="M862" i="2" s="1"/>
  <c r="A799" i="2"/>
  <c r="B798" i="2"/>
  <c r="M798" i="2" s="1"/>
  <c r="A831" i="2"/>
  <c r="B830" i="2"/>
  <c r="M830" i="2" s="1"/>
  <c r="A495" i="2"/>
  <c r="B494" i="2"/>
  <c r="M494" i="2" s="1"/>
  <c r="A463" i="2"/>
  <c r="B462" i="2"/>
  <c r="M462" i="2" s="1"/>
  <c r="A615" i="2"/>
  <c r="B614" i="2"/>
  <c r="M614" i="2" s="1"/>
  <c r="A711" i="2"/>
  <c r="B710" i="2"/>
  <c r="M710" i="2" s="1"/>
  <c r="Y10" i="63"/>
  <c r="A679" i="2"/>
  <c r="B678" i="2"/>
  <c r="M678" i="2" s="1"/>
  <c r="A1" i="66"/>
  <c r="I5" i="66" s="1"/>
  <c r="A959" i="2"/>
  <c r="AF1" i="3"/>
  <c r="AL1" i="4"/>
  <c r="AL2" i="4" s="1"/>
  <c r="AE10" i="5"/>
  <c r="A551" i="2"/>
  <c r="B550" i="2"/>
  <c r="M550" i="2" s="1"/>
  <c r="A895" i="2"/>
  <c r="B894" i="2"/>
  <c r="M894" i="2" s="1"/>
  <c r="A767" i="2"/>
  <c r="B766" i="2"/>
  <c r="M766" i="2" s="1"/>
  <c r="A647" i="2"/>
  <c r="B646" i="2"/>
  <c r="M646" i="2" s="1"/>
  <c r="A927" i="2"/>
  <c r="B926" i="2"/>
  <c r="M926" i="2" s="1"/>
  <c r="A527" i="2"/>
  <c r="B518" i="2"/>
  <c r="M518" i="2" s="1"/>
  <c r="F494" i="2" a="1"/>
  <c r="E391" i="2" a="1"/>
  <c r="F863" i="2" a="1"/>
  <c r="D487" i="2" a="1"/>
  <c r="D463" i="2" a="1"/>
  <c r="H33" i="64" a="1"/>
  <c r="E671" i="2" a="1"/>
  <c r="E679" i="2" a="1"/>
  <c r="F487" i="2" a="1"/>
  <c r="E639" i="2" a="1"/>
  <c r="B33" i="64" a="1"/>
  <c r="D831" i="2" a="1"/>
  <c r="D551" i="2" a="1"/>
  <c r="F359" i="2" a="1"/>
  <c r="E511" i="2" a="1"/>
  <c r="F510" i="2" a="1"/>
  <c r="E359" i="2" a="1"/>
  <c r="D927" i="2" a="1"/>
  <c r="E519" i="2" a="1"/>
  <c r="G33" i="64" a="1"/>
  <c r="F860" i="2" a="1"/>
  <c r="I37" i="65" a="1"/>
  <c r="D326" i="2" a="1"/>
  <c r="D895" i="2" a="1"/>
  <c r="F679" i="2" a="1"/>
  <c r="E551" i="2" a="1"/>
  <c r="F391" i="2" a="1"/>
  <c r="D327" i="2" a="1"/>
  <c r="E703" i="2" a="1"/>
  <c r="D583" i="2" a="1"/>
  <c r="F799" i="2" a="1"/>
  <c r="C33" i="64" a="1"/>
  <c r="F295" i="2" a="1"/>
  <c r="D615" i="2" a="1"/>
  <c r="D647" i="2" a="1"/>
  <c r="E575" i="2" a="1"/>
  <c r="F463" i="2" a="1"/>
  <c r="E33" i="64" a="1"/>
  <c r="E735" i="2" a="1"/>
  <c r="D359" i="2" a="1"/>
  <c r="D495" i="2" a="1"/>
  <c r="E894" i="2" a="1"/>
  <c r="E615" i="2" a="1"/>
  <c r="E550" i="2" a="1"/>
  <c r="D519" i="2" a="1"/>
  <c r="E462" i="2" a="1"/>
  <c r="D671" i="2" a="1"/>
  <c r="F862" i="2" a="1"/>
  <c r="F767" i="2" a="1"/>
  <c r="F511" i="2" a="1"/>
  <c r="F326" i="2" a="1"/>
  <c r="F262" i="2" a="1"/>
  <c r="F455" i="2" a="1"/>
  <c r="H37" i="65" a="1"/>
  <c r="E893" i="2" a="1"/>
  <c r="D543" i="2" a="1"/>
  <c r="D510" i="2" a="1"/>
  <c r="F519" i="2" a="1"/>
  <c r="D33" i="64" a="1"/>
  <c r="B37" i="65" a="1"/>
  <c r="E423" i="2" a="1"/>
  <c r="E799" i="2" a="1"/>
  <c r="F861" i="2" a="1"/>
  <c r="D607" i="2" a="1"/>
  <c r="E767" i="2" a="1"/>
  <c r="E543" i="2" a="1"/>
  <c r="F743" i="2" a="1"/>
  <c r="D703" i="2" a="1"/>
  <c r="F639" i="2" a="1"/>
  <c r="E798" i="2" a="1"/>
  <c r="D743" i="2" a="1"/>
  <c r="F495" i="2" a="1"/>
  <c r="F422" i="2" a="1"/>
  <c r="E487" i="2" a="1"/>
  <c r="D295" i="2" a="1"/>
  <c r="E37" i="65" a="1"/>
  <c r="D511" i="2" a="1"/>
  <c r="C37" i="65" a="1"/>
  <c r="E743" i="2" a="1"/>
  <c r="D799" i="2" a="1"/>
  <c r="F462" i="2" a="1"/>
  <c r="D798" i="2" a="1"/>
  <c r="E295" i="2" a="1"/>
  <c r="E895" i="2" a="1"/>
  <c r="F615" i="2" a="1"/>
  <c r="D711" i="2" a="1"/>
  <c r="E463" i="2" a="1"/>
  <c r="D959" i="2" a="1"/>
  <c r="F37" i="65" a="1"/>
  <c r="D767" i="2" a="1"/>
  <c r="E454" i="2" a="1"/>
  <c r="G37" i="65" a="1"/>
  <c r="E527" i="2" a="1"/>
  <c r="F551" i="2" a="1"/>
  <c r="D37" i="65" a="1"/>
  <c r="D391" i="2" a="1"/>
  <c r="D679" i="2" a="1"/>
  <c r="F671" i="2" a="1"/>
  <c r="D639" i="2" a="1"/>
  <c r="F33" i="64" a="1"/>
  <c r="E327" i="2" a="1"/>
  <c r="D863" i="2" a="1"/>
  <c r="F647" i="2" a="1"/>
  <c r="F831" i="2" a="1"/>
  <c r="D423" i="2" a="1"/>
  <c r="E711" i="2" a="1"/>
  <c r="F735" i="2" a="1"/>
  <c r="D527" i="2" a="1"/>
  <c r="F494" i="2" l="1"/>
  <c r="G229" i="2"/>
  <c r="R229" i="2" s="1"/>
  <c r="G677" i="2"/>
  <c r="R677" i="2" s="1"/>
  <c r="G541" i="2"/>
  <c r="R541" i="2" s="1"/>
  <c r="G605" i="2"/>
  <c r="R605" i="2" s="1"/>
  <c r="G701" i="2"/>
  <c r="R701" i="2" s="1"/>
  <c r="G581" i="2"/>
  <c r="R581" i="2" s="1"/>
  <c r="E462" i="2"/>
  <c r="P462" i="2" s="1"/>
  <c r="F462" i="2"/>
  <c r="Q462" i="2" s="1"/>
  <c r="F262" i="2"/>
  <c r="K262" i="2" s="1"/>
  <c r="J229" i="2"/>
  <c r="G509" i="2"/>
  <c r="R509" i="2" s="1"/>
  <c r="G445" i="2"/>
  <c r="R445" i="2" s="1"/>
  <c r="G765" i="2"/>
  <c r="R765" i="2" s="1"/>
  <c r="G669" i="2"/>
  <c r="R669" i="2" s="1"/>
  <c r="E798" i="2"/>
  <c r="P798" i="2" s="1"/>
  <c r="D510" i="2"/>
  <c r="O510" i="2" s="1"/>
  <c r="F510" i="2"/>
  <c r="Q510" i="2" s="1"/>
  <c r="E454" i="2"/>
  <c r="P454" i="2" s="1"/>
  <c r="D798" i="2"/>
  <c r="O798" i="2" s="1"/>
  <c r="E550" i="2"/>
  <c r="P550" i="2" s="1"/>
  <c r="D326" i="2"/>
  <c r="O326" i="2" s="1"/>
  <c r="F422" i="2"/>
  <c r="G422" i="2" s="1"/>
  <c r="R422" i="2" s="1"/>
  <c r="F326" i="2"/>
  <c r="Q326" i="2" s="1"/>
  <c r="G461" i="2"/>
  <c r="R461" i="2" s="1"/>
  <c r="D295" i="2"/>
  <c r="O295" i="2" s="1"/>
  <c r="E295" i="2"/>
  <c r="P295" i="2" s="1"/>
  <c r="U295" i="2" s="1"/>
  <c r="F295" i="2"/>
  <c r="K295" i="2" s="1"/>
  <c r="D327" i="2"/>
  <c r="O327" i="2" s="1"/>
  <c r="E327" i="2"/>
  <c r="P327" i="2" s="1"/>
  <c r="G797" i="2"/>
  <c r="R797" i="2" s="1"/>
  <c r="J478" i="2"/>
  <c r="AB19" i="63"/>
  <c r="D927" i="2"/>
  <c r="O927" i="2" s="1"/>
  <c r="E551" i="2"/>
  <c r="P551" i="2" s="1"/>
  <c r="D551" i="2"/>
  <c r="O551" i="2" s="1"/>
  <c r="F551" i="2"/>
  <c r="D495" i="2"/>
  <c r="O495" i="2" s="1"/>
  <c r="F495" i="2"/>
  <c r="D423" i="2"/>
  <c r="O423" i="2" s="1"/>
  <c r="E423" i="2"/>
  <c r="P423" i="2" s="1"/>
  <c r="E359" i="2"/>
  <c r="P359" i="2" s="1"/>
  <c r="D359" i="2"/>
  <c r="O359" i="2" s="1"/>
  <c r="F359" i="2"/>
  <c r="D583" i="2"/>
  <c r="O583" i="2" s="1"/>
  <c r="F455" i="2"/>
  <c r="E735" i="2"/>
  <c r="P735" i="2" s="1"/>
  <c r="F735" i="2"/>
  <c r="D743" i="2"/>
  <c r="O743" i="2" s="1"/>
  <c r="E743" i="2"/>
  <c r="P743" i="2" s="1"/>
  <c r="F743" i="2"/>
  <c r="D511" i="2"/>
  <c r="O511" i="2" s="1"/>
  <c r="E511" i="2"/>
  <c r="P511" i="2" s="1"/>
  <c r="U511" i="2" s="1"/>
  <c r="F511" i="2"/>
  <c r="E639" i="2"/>
  <c r="P639" i="2" s="1"/>
  <c r="D639" i="2"/>
  <c r="O639" i="2" s="1"/>
  <c r="F639" i="2"/>
  <c r="E575" i="2"/>
  <c r="P575" i="2" s="1"/>
  <c r="E767" i="2"/>
  <c r="P767" i="2" s="1"/>
  <c r="D767" i="2"/>
  <c r="O767" i="2" s="1"/>
  <c r="F767" i="2"/>
  <c r="D959" i="2"/>
  <c r="O959" i="2" s="1"/>
  <c r="E615" i="2"/>
  <c r="P615" i="2" s="1"/>
  <c r="D615" i="2"/>
  <c r="O615" i="2" s="1"/>
  <c r="F615" i="2"/>
  <c r="D799" i="2"/>
  <c r="O799" i="2" s="1"/>
  <c r="E799" i="2"/>
  <c r="P799" i="2" s="1"/>
  <c r="F799" i="2"/>
  <c r="E519" i="2"/>
  <c r="P519" i="2" s="1"/>
  <c r="D519" i="2"/>
  <c r="O519" i="2" s="1"/>
  <c r="F519" i="2"/>
  <c r="E671" i="2"/>
  <c r="P671" i="2" s="1"/>
  <c r="D671" i="2"/>
  <c r="O671" i="2" s="1"/>
  <c r="F671" i="2"/>
  <c r="D607" i="2"/>
  <c r="O607" i="2" s="1"/>
  <c r="E543" i="2"/>
  <c r="P543" i="2" s="1"/>
  <c r="D543" i="2"/>
  <c r="O543" i="2" s="1"/>
  <c r="D647" i="2"/>
  <c r="O647" i="2" s="1"/>
  <c r="F647" i="2"/>
  <c r="D487" i="2"/>
  <c r="O487" i="2" s="1"/>
  <c r="E487" i="2"/>
  <c r="P487" i="2" s="1"/>
  <c r="F487" i="2"/>
  <c r="D711" i="2"/>
  <c r="O711" i="2" s="1"/>
  <c r="E711" i="2"/>
  <c r="P711" i="2" s="1"/>
  <c r="E527" i="2"/>
  <c r="P527" i="2" s="1"/>
  <c r="D527" i="2"/>
  <c r="O527" i="2" s="1"/>
  <c r="E895" i="2"/>
  <c r="P895" i="2" s="1"/>
  <c r="D895" i="2"/>
  <c r="O895" i="2" s="1"/>
  <c r="D463" i="2"/>
  <c r="O463" i="2" s="1"/>
  <c r="E463" i="2"/>
  <c r="P463" i="2" s="1"/>
  <c r="F463" i="2"/>
  <c r="D863" i="2"/>
  <c r="O863" i="2" s="1"/>
  <c r="D703" i="2"/>
  <c r="O703" i="2" s="1"/>
  <c r="E703" i="2"/>
  <c r="P703" i="2" s="1"/>
  <c r="E894" i="2"/>
  <c r="P894" i="2" s="1"/>
  <c r="E391" i="2"/>
  <c r="P391" i="2" s="1"/>
  <c r="D391" i="2"/>
  <c r="O391" i="2" s="1"/>
  <c r="F391" i="2"/>
  <c r="D831" i="2"/>
  <c r="O831" i="2" s="1"/>
  <c r="F831" i="2"/>
  <c r="Q831" i="2" s="1"/>
  <c r="D679" i="2"/>
  <c r="O679" i="2" s="1"/>
  <c r="E679" i="2"/>
  <c r="P679" i="2" s="1"/>
  <c r="F679" i="2"/>
  <c r="E893" i="2"/>
  <c r="L927" i="2"/>
  <c r="I927" i="2"/>
  <c r="T927" i="2" s="1"/>
  <c r="H927" i="2"/>
  <c r="S927" i="2" s="1"/>
  <c r="L551" i="2"/>
  <c r="I551" i="2"/>
  <c r="T551" i="2" s="1"/>
  <c r="H551" i="2"/>
  <c r="S551" i="2" s="1"/>
  <c r="L495" i="2"/>
  <c r="I495" i="2"/>
  <c r="T495" i="2" s="1"/>
  <c r="H495" i="2"/>
  <c r="S495" i="2" s="1"/>
  <c r="B423" i="2"/>
  <c r="M423" i="2" s="1"/>
  <c r="H423" i="2"/>
  <c r="S423" i="2" s="1"/>
  <c r="L423" i="2"/>
  <c r="I423" i="2"/>
  <c r="T423" i="2" s="1"/>
  <c r="A424" i="2"/>
  <c r="B359" i="2"/>
  <c r="M359" i="2" s="1"/>
  <c r="I359" i="2"/>
  <c r="T359" i="2" s="1"/>
  <c r="H359" i="2"/>
  <c r="S359" i="2" s="1"/>
  <c r="L359" i="2"/>
  <c r="A360" i="2"/>
  <c r="Q582" i="2"/>
  <c r="G582" i="2"/>
  <c r="R582" i="2" s="1"/>
  <c r="I583" i="2"/>
  <c r="T583" i="2" s="1"/>
  <c r="H583" i="2"/>
  <c r="S583" i="2" s="1"/>
  <c r="L583" i="2"/>
  <c r="H455" i="2"/>
  <c r="S455" i="2" s="1"/>
  <c r="L455" i="2"/>
  <c r="I455" i="2"/>
  <c r="T455" i="2" s="1"/>
  <c r="A456" i="2"/>
  <c r="Q494" i="2"/>
  <c r="G494" i="2"/>
  <c r="R494" i="2" s="1"/>
  <c r="G678" i="2"/>
  <c r="R678" i="2" s="1"/>
  <c r="Q678" i="2"/>
  <c r="Q358" i="2"/>
  <c r="G358" i="2"/>
  <c r="R358" i="2" s="1"/>
  <c r="Q454" i="2"/>
  <c r="L735" i="2"/>
  <c r="I735" i="2"/>
  <c r="T735" i="2" s="1"/>
  <c r="H735" i="2"/>
  <c r="S735" i="2" s="1"/>
  <c r="B327" i="2"/>
  <c r="M327" i="2" s="1"/>
  <c r="L327" i="2"/>
  <c r="A328" i="2"/>
  <c r="I327" i="2"/>
  <c r="T327" i="2" s="1"/>
  <c r="H327" i="2"/>
  <c r="S327" i="2" s="1"/>
  <c r="P860" i="2"/>
  <c r="Q638" i="2"/>
  <c r="G638" i="2"/>
  <c r="R638" i="2" s="1"/>
  <c r="Q766" i="2"/>
  <c r="G766" i="2"/>
  <c r="R766" i="2" s="1"/>
  <c r="L743" i="2"/>
  <c r="I743" i="2"/>
  <c r="T743" i="2" s="1"/>
  <c r="H743" i="2"/>
  <c r="S743" i="2" s="1"/>
  <c r="B511" i="2"/>
  <c r="M511" i="2" s="1"/>
  <c r="L511" i="2"/>
  <c r="I511" i="2"/>
  <c r="T511" i="2" s="1"/>
  <c r="H511" i="2"/>
  <c r="S511" i="2" s="1"/>
  <c r="B639" i="2"/>
  <c r="M639" i="2" s="1"/>
  <c r="L639" i="2"/>
  <c r="I639" i="2"/>
  <c r="T639" i="2" s="1"/>
  <c r="H639" i="2"/>
  <c r="S639" i="2" s="1"/>
  <c r="A640" i="2"/>
  <c r="I575" i="2"/>
  <c r="T575" i="2" s="1"/>
  <c r="H575" i="2"/>
  <c r="S575" i="2" s="1"/>
  <c r="L575" i="2"/>
  <c r="B575" i="2"/>
  <c r="M575" i="2" s="1"/>
  <c r="A576" i="2"/>
  <c r="G478" i="2"/>
  <c r="R478" i="2" s="1"/>
  <c r="Q478" i="2"/>
  <c r="V478" i="2" s="1"/>
  <c r="P262" i="2"/>
  <c r="U262" i="2" s="1"/>
  <c r="J262" i="2"/>
  <c r="Q486" i="2"/>
  <c r="G486" i="2"/>
  <c r="R486" i="2" s="1"/>
  <c r="G390" i="2"/>
  <c r="R390" i="2" s="1"/>
  <c r="Q390" i="2"/>
  <c r="Q294" i="2"/>
  <c r="G294" i="2"/>
  <c r="R294" i="2" s="1"/>
  <c r="L767" i="2"/>
  <c r="I767" i="2"/>
  <c r="T767" i="2" s="1"/>
  <c r="H767" i="2"/>
  <c r="S767" i="2" s="1"/>
  <c r="L959" i="2"/>
  <c r="H959" i="2"/>
  <c r="S959" i="2" s="1"/>
  <c r="I959" i="2"/>
  <c r="T959" i="2" s="1"/>
  <c r="L615" i="2"/>
  <c r="I615" i="2"/>
  <c r="T615" i="2" s="1"/>
  <c r="H615" i="2"/>
  <c r="S615" i="2" s="1"/>
  <c r="L799" i="2"/>
  <c r="I799" i="2"/>
  <c r="T799" i="2" s="1"/>
  <c r="H799" i="2"/>
  <c r="S799" i="2" s="1"/>
  <c r="L519" i="2"/>
  <c r="I519" i="2"/>
  <c r="T519" i="2" s="1"/>
  <c r="H519" i="2"/>
  <c r="S519" i="2" s="1"/>
  <c r="L671" i="2"/>
  <c r="I671" i="2"/>
  <c r="T671" i="2" s="1"/>
  <c r="H671" i="2"/>
  <c r="S671" i="2" s="1"/>
  <c r="A672" i="2"/>
  <c r="L607" i="2"/>
  <c r="I607" i="2"/>
  <c r="T607" i="2" s="1"/>
  <c r="H607" i="2"/>
  <c r="S607" i="2" s="1"/>
  <c r="B607" i="2"/>
  <c r="M607" i="2" s="1"/>
  <c r="A608" i="2"/>
  <c r="B543" i="2"/>
  <c r="M543" i="2" s="1"/>
  <c r="L543" i="2"/>
  <c r="I543" i="2"/>
  <c r="T543" i="2" s="1"/>
  <c r="H543" i="2"/>
  <c r="S543" i="2" s="1"/>
  <c r="A544" i="2"/>
  <c r="Q710" i="2"/>
  <c r="G710" i="2"/>
  <c r="R710" i="2" s="1"/>
  <c r="Q614" i="2"/>
  <c r="G614" i="2"/>
  <c r="R614" i="2" s="1"/>
  <c r="L647" i="2"/>
  <c r="I647" i="2"/>
  <c r="T647" i="2" s="1"/>
  <c r="H647" i="2"/>
  <c r="S647" i="2" s="1"/>
  <c r="L487" i="2"/>
  <c r="I487" i="2"/>
  <c r="T487" i="2" s="1"/>
  <c r="H487" i="2"/>
  <c r="S487" i="2" s="1"/>
  <c r="G702" i="2"/>
  <c r="R702" i="2" s="1"/>
  <c r="Q702" i="2"/>
  <c r="Q518" i="2"/>
  <c r="G518" i="2"/>
  <c r="R518" i="2" s="1"/>
  <c r="Q734" i="2"/>
  <c r="G734" i="2"/>
  <c r="R734" i="2" s="1"/>
  <c r="Q646" i="2"/>
  <c r="G646" i="2"/>
  <c r="R646" i="2" s="1"/>
  <c r="L711" i="2"/>
  <c r="I711" i="2"/>
  <c r="T711" i="2" s="1"/>
  <c r="H711" i="2"/>
  <c r="S711" i="2" s="1"/>
  <c r="L527" i="2"/>
  <c r="I527" i="2"/>
  <c r="T527" i="2" s="1"/>
  <c r="H527" i="2"/>
  <c r="S527" i="2" s="1"/>
  <c r="I895" i="2"/>
  <c r="T895" i="2" s="1"/>
  <c r="L895" i="2"/>
  <c r="H895" i="2"/>
  <c r="S895" i="2" s="1"/>
  <c r="I463" i="2"/>
  <c r="T463" i="2" s="1"/>
  <c r="H463" i="2"/>
  <c r="S463" i="2" s="1"/>
  <c r="L463" i="2"/>
  <c r="L863" i="2"/>
  <c r="I863" i="2"/>
  <c r="T863" i="2" s="1"/>
  <c r="H863" i="2"/>
  <c r="S863" i="2" s="1"/>
  <c r="H703" i="2"/>
  <c r="S703" i="2" s="1"/>
  <c r="L703" i="2"/>
  <c r="I703" i="2"/>
  <c r="T703" i="2" s="1"/>
  <c r="AB5" i="64"/>
  <c r="L391" i="2"/>
  <c r="I391" i="2"/>
  <c r="T391" i="2" s="1"/>
  <c r="H391" i="2"/>
  <c r="S391" i="2" s="1"/>
  <c r="B391" i="2"/>
  <c r="M391" i="2" s="1"/>
  <c r="A392" i="2"/>
  <c r="Q606" i="2"/>
  <c r="G606" i="2"/>
  <c r="R606" i="2" s="1"/>
  <c r="Q550" i="2"/>
  <c r="Q574" i="2"/>
  <c r="G574" i="2"/>
  <c r="R574" i="2" s="1"/>
  <c r="Q542" i="2"/>
  <c r="G542" i="2"/>
  <c r="R542" i="2" s="1"/>
  <c r="L831" i="2"/>
  <c r="I831" i="2"/>
  <c r="T831" i="2" s="1"/>
  <c r="H831" i="2"/>
  <c r="S831" i="2" s="1"/>
  <c r="L679" i="2"/>
  <c r="I679" i="2"/>
  <c r="T679" i="2" s="1"/>
  <c r="H679" i="2"/>
  <c r="S679" i="2" s="1"/>
  <c r="L295" i="2"/>
  <c r="I295" i="2"/>
  <c r="T295" i="2" s="1"/>
  <c r="H295" i="2"/>
  <c r="S295" i="2" s="1"/>
  <c r="B295" i="2"/>
  <c r="M295" i="2" s="1"/>
  <c r="Q670" i="2"/>
  <c r="G670" i="2"/>
  <c r="R670" i="2" s="1"/>
  <c r="Q430" i="2"/>
  <c r="G430" i="2"/>
  <c r="R430" i="2" s="1"/>
  <c r="AC12" i="64"/>
  <c r="AD12" i="64" s="1"/>
  <c r="AC13" i="64"/>
  <c r="AD13" i="64" s="1"/>
  <c r="AC11" i="64"/>
  <c r="AD11" i="64" s="1"/>
  <c r="F860" i="2"/>
  <c r="F863" i="2"/>
  <c r="F862" i="2"/>
  <c r="F861" i="2"/>
  <c r="AC4" i="63"/>
  <c r="AC7" i="63"/>
  <c r="AC8" i="63"/>
  <c r="AC9" i="63"/>
  <c r="AC6" i="63"/>
  <c r="AC5" i="63"/>
  <c r="Q828" i="2"/>
  <c r="G828" i="2"/>
  <c r="R828" i="2" s="1"/>
  <c r="Q827" i="2"/>
  <c r="G827" i="2"/>
  <c r="R827" i="2" s="1"/>
  <c r="Q830" i="2"/>
  <c r="G830" i="2"/>
  <c r="R830" i="2" s="1"/>
  <c r="AD10" i="62"/>
  <c r="Q829" i="2"/>
  <c r="G829" i="2"/>
  <c r="R829" i="2" s="1"/>
  <c r="B5" i="66"/>
  <c r="H5" i="66"/>
  <c r="G5" i="66"/>
  <c r="AD17" i="64"/>
  <c r="AD18" i="64"/>
  <c r="AD14" i="64"/>
  <c r="AD15" i="64"/>
  <c r="AD16" i="64"/>
  <c r="W19" i="64"/>
  <c r="AB4" i="64"/>
  <c r="AC16" i="65"/>
  <c r="AC15" i="65"/>
  <c r="AC14" i="65"/>
  <c r="AC18" i="65"/>
  <c r="AC17" i="65"/>
  <c r="AC19" i="62"/>
  <c r="A35" i="62" s="1"/>
  <c r="AD19" i="61"/>
  <c r="X19" i="63"/>
  <c r="Y19" i="63" s="1"/>
  <c r="P36" i="66"/>
  <c r="P33" i="66" s="1" a="1"/>
  <c r="P33" i="66" s="1"/>
  <c r="X18" i="66" s="1"/>
  <c r="L36" i="66"/>
  <c r="L33" i="66" s="1" a="1"/>
  <c r="L33" i="66" s="1"/>
  <c r="X14" i="66" s="1"/>
  <c r="M36" i="66"/>
  <c r="M33" i="66" s="1" a="1"/>
  <c r="M33" i="66" s="1"/>
  <c r="X15" i="66" s="1"/>
  <c r="N36" i="66"/>
  <c r="N33" i="66" s="1" a="1"/>
  <c r="N33" i="66" s="1"/>
  <c r="X16" i="66" s="1"/>
  <c r="O36" i="66"/>
  <c r="O33" i="66" s="1" a="1"/>
  <c r="O33" i="66" s="1"/>
  <c r="X17" i="66" s="1"/>
  <c r="W14" i="65"/>
  <c r="AB14" i="65" s="1"/>
  <c r="W18" i="65"/>
  <c r="AB18" i="65" s="1"/>
  <c r="W16" i="65"/>
  <c r="AB16" i="65" s="1"/>
  <c r="W17" i="65"/>
  <c r="AB17" i="65" s="1"/>
  <c r="W15" i="65"/>
  <c r="AB15" i="65" s="1"/>
  <c r="W11" i="65"/>
  <c r="AB11" i="65" s="1"/>
  <c r="W12" i="65"/>
  <c r="AB12" i="65" s="1"/>
  <c r="W13" i="65"/>
  <c r="AB13" i="65" s="1"/>
  <c r="W9" i="65"/>
  <c r="AB9" i="65" s="1"/>
  <c r="W5" i="65"/>
  <c r="W6" i="65"/>
  <c r="AB6" i="65" s="1"/>
  <c r="W10" i="65"/>
  <c r="AB10" i="65" s="1"/>
  <c r="W4" i="65"/>
  <c r="W8" i="65"/>
  <c r="AB8" i="65" s="1"/>
  <c r="W7" i="65"/>
  <c r="AB7" i="65" s="1"/>
  <c r="E5" i="66"/>
  <c r="C5" i="66"/>
  <c r="F5" i="66"/>
  <c r="D5" i="66"/>
  <c r="K33" i="65"/>
  <c r="X13" i="65" s="1"/>
  <c r="J33" i="65"/>
  <c r="X12" i="65" s="1"/>
  <c r="Y12" i="64"/>
  <c r="Y13" i="64"/>
  <c r="G33" i="64"/>
  <c r="X9" i="64" s="1"/>
  <c r="H33" i="64"/>
  <c r="X10" i="64" s="1"/>
  <c r="Y11" i="64"/>
  <c r="AB22" i="63"/>
  <c r="I33" i="65"/>
  <c r="X11" i="65" s="1"/>
  <c r="I37" i="65"/>
  <c r="H37" i="65"/>
  <c r="W25" i="64"/>
  <c r="B671" i="2"/>
  <c r="M671" i="2" s="1"/>
  <c r="A768" i="2"/>
  <c r="I36" i="66"/>
  <c r="K36" i="66"/>
  <c r="K33" i="66" s="1" a="1"/>
  <c r="J36" i="66"/>
  <c r="J33" i="66" s="1" a="1"/>
  <c r="B519" i="2"/>
  <c r="M519" i="2" s="1"/>
  <c r="A520" i="2"/>
  <c r="B455" i="2"/>
  <c r="M455" i="2" s="1"/>
  <c r="A704" i="2"/>
  <c r="B703" i="2"/>
  <c r="M703" i="2" s="1"/>
  <c r="B487" i="2"/>
  <c r="M487" i="2" s="1"/>
  <c r="A488" i="2"/>
  <c r="A552" i="2"/>
  <c r="A736" i="2"/>
  <c r="B735" i="2"/>
  <c r="M735" i="2" s="1"/>
  <c r="Y9" i="63"/>
  <c r="AD9" i="62"/>
  <c r="AD5" i="62"/>
  <c r="AD22" i="60"/>
  <c r="Y5" i="63"/>
  <c r="AD4" i="62"/>
  <c r="Y7" i="63"/>
  <c r="Y4" i="63"/>
  <c r="Y8" i="63"/>
  <c r="AD6" i="62"/>
  <c r="B37" i="65"/>
  <c r="C37" i="65"/>
  <c r="F37" i="65"/>
  <c r="G37" i="65"/>
  <c r="E37" i="65"/>
  <c r="D37" i="65"/>
  <c r="D36" i="66"/>
  <c r="E36" i="66"/>
  <c r="F36" i="66"/>
  <c r="G36" i="66"/>
  <c r="H36" i="66"/>
  <c r="B36" i="66"/>
  <c r="C36" i="66"/>
  <c r="Y6" i="63"/>
  <c r="X25" i="62"/>
  <c r="F33" i="64"/>
  <c r="X8" i="64" s="1"/>
  <c r="D33" i="64"/>
  <c r="X6" i="64" s="1"/>
  <c r="E33" i="64"/>
  <c r="X7" i="64" s="1"/>
  <c r="C33" i="64"/>
  <c r="X5" i="64" s="1"/>
  <c r="B33" i="64"/>
  <c r="X4" i="64" s="1"/>
  <c r="AC22" i="61"/>
  <c r="AD7" i="62"/>
  <c r="AD10" i="63"/>
  <c r="Y22" i="65"/>
  <c r="A744" i="2"/>
  <c r="B743" i="2"/>
  <c r="M743" i="2" s="1"/>
  <c r="A528" i="2"/>
  <c r="B527" i="2"/>
  <c r="M527" i="2" s="1"/>
  <c r="A776" i="2"/>
  <c r="B767" i="2"/>
  <c r="M767" i="2" s="1"/>
  <c r="A648" i="2"/>
  <c r="B647" i="2"/>
  <c r="M647" i="2" s="1"/>
  <c r="V1" i="66"/>
  <c r="A712" i="2"/>
  <c r="B711" i="2"/>
  <c r="M711" i="2" s="1"/>
  <c r="A496" i="2"/>
  <c r="B495" i="2"/>
  <c r="M495" i="2" s="1"/>
  <c r="B463" i="2"/>
  <c r="M463" i="2" s="1"/>
  <c r="A864" i="2"/>
  <c r="B863" i="2"/>
  <c r="M863" i="2" s="1"/>
  <c r="A560" i="2"/>
  <c r="B551" i="2"/>
  <c r="M551" i="2" s="1"/>
  <c r="A928" i="2"/>
  <c r="B927" i="2"/>
  <c r="M927" i="2" s="1"/>
  <c r="AF2" i="3"/>
  <c r="A896" i="2"/>
  <c r="B895" i="2"/>
  <c r="M895" i="2" s="1"/>
  <c r="A1" i="67"/>
  <c r="AG1" i="3"/>
  <c r="A992" i="2"/>
  <c r="AF10" i="5"/>
  <c r="AM1" i="4"/>
  <c r="AM2" i="4" s="1"/>
  <c r="A680" i="2"/>
  <c r="B679" i="2"/>
  <c r="M679" i="2" s="1"/>
  <c r="A616" i="2"/>
  <c r="B615" i="2"/>
  <c r="M615" i="2" s="1"/>
  <c r="A832" i="2"/>
  <c r="B831" i="2"/>
  <c r="M831" i="2" s="1"/>
  <c r="A800" i="2"/>
  <c r="B799" i="2"/>
  <c r="M799" i="2" s="1"/>
  <c r="A584" i="2"/>
  <c r="B583" i="2"/>
  <c r="M583" i="2" s="1"/>
  <c r="A960" i="2"/>
  <c r="B959" i="2"/>
  <c r="M959" i="2" s="1"/>
  <c r="G33" i="65" a="1"/>
  <c r="D33" i="65" a="1"/>
  <c r="E33" i="65" a="1"/>
  <c r="F33" i="65" a="1"/>
  <c r="C33" i="65" a="1"/>
  <c r="B33" i="65" a="1"/>
  <c r="H33" i="65" a="1"/>
  <c r="D768" i="2" a="1"/>
  <c r="F616" i="2" a="1"/>
  <c r="F327" i="2" a="1"/>
  <c r="E640" i="2" a="1"/>
  <c r="E927" i="2" a="1"/>
  <c r="F800" i="2" a="1"/>
  <c r="F37" i="66" a="1"/>
  <c r="D648" i="2" a="1"/>
  <c r="E776" i="2" a="1"/>
  <c r="D455" i="2" a="1"/>
  <c r="D736" i="2" a="1"/>
  <c r="E680" i="2" a="1"/>
  <c r="F527" i="2" a="1"/>
  <c r="D328" i="2" a="1"/>
  <c r="F392" i="2" a="1"/>
  <c r="D456" i="2" a="1"/>
  <c r="E584" i="2" a="1"/>
  <c r="E552" i="2" a="1"/>
  <c r="F607" i="2" a="1"/>
  <c r="F648" i="2" a="1"/>
  <c r="D575" i="2" a="1"/>
  <c r="F584" i="2" a="1"/>
  <c r="E831" i="2" a="1"/>
  <c r="D496" i="2" a="1"/>
  <c r="E392" i="2" a="1"/>
  <c r="D616" i="2" a="1"/>
  <c r="F704" i="2" a="1"/>
  <c r="F894" i="2" a="1"/>
  <c r="F711" i="2" a="1"/>
  <c r="D552" i="2" a="1"/>
  <c r="E455" i="2" a="1"/>
  <c r="F640" i="2" a="1"/>
  <c r="F423" i="2" a="1"/>
  <c r="D608" i="2" a="1"/>
  <c r="F703" i="2" a="1"/>
  <c r="E360" i="2" a="1"/>
  <c r="F488" i="2" a="1"/>
  <c r="E616" i="2" a="1"/>
  <c r="F360" i="2" a="1"/>
  <c r="D640" i="2" a="1"/>
  <c r="F552" i="2" a="1"/>
  <c r="F608" i="2" a="1"/>
  <c r="D960" i="2" a="1"/>
  <c r="D735" i="2" a="1"/>
  <c r="E863" i="2" a="1"/>
  <c r="F776" i="2" a="1"/>
  <c r="D544" i="2" a="1"/>
  <c r="E37" i="66" a="1"/>
  <c r="E544" i="2" a="1"/>
  <c r="E495" i="2" a="1"/>
  <c r="F864" i="2" a="1"/>
  <c r="D392" i="2" a="1"/>
  <c r="E424" i="2" a="1"/>
  <c r="D704" i="2" a="1"/>
  <c r="F895" i="2" a="1"/>
  <c r="E647" i="2" a="1"/>
  <c r="E528" i="2" a="1"/>
  <c r="F893" i="2" a="1"/>
  <c r="D560" i="2" a="1"/>
  <c r="E832" i="2" a="1"/>
  <c r="F672" i="2" a="1"/>
  <c r="D928" i="2" a="1"/>
  <c r="B37" i="66" a="1"/>
  <c r="E926" i="2" a="1"/>
  <c r="E496" i="2" a="1"/>
  <c r="E607" i="2" a="1"/>
  <c r="F544" i="2" a="1"/>
  <c r="G37" i="66" a="1"/>
  <c r="E864" i="2" a="1"/>
  <c r="F575" i="2" a="1"/>
  <c r="F328" i="2" a="1"/>
  <c r="D864" i="2" a="1"/>
  <c r="E712" i="2" a="1"/>
  <c r="E608" i="2" a="1"/>
  <c r="D584" i="2" a="1"/>
  <c r="F543" i="2" a="1"/>
  <c r="E648" i="2" a="1"/>
  <c r="D576" i="2" a="1"/>
  <c r="C37" i="66" a="1"/>
  <c r="D360" i="2" a="1"/>
  <c r="H37" i="66" a="1"/>
  <c r="E704" i="2" a="1"/>
  <c r="F496" i="2" a="1"/>
  <c r="E896" i="2" a="1"/>
  <c r="E583" i="2" a="1"/>
  <c r="I37" i="66" a="1"/>
  <c r="D992" i="2" a="1"/>
  <c r="F583" i="2" a="1"/>
  <c r="E744" i="2" a="1"/>
  <c r="D776" i="2" a="1"/>
  <c r="F520" i="2" a="1"/>
  <c r="D680" i="2" a="1"/>
  <c r="F736" i="2" a="1"/>
  <c r="E647" i="2" l="1"/>
  <c r="P647" i="2" s="1"/>
  <c r="D735" i="2"/>
  <c r="O735" i="2" s="1"/>
  <c r="F423" i="2"/>
  <c r="Q423" i="2" s="1"/>
  <c r="E831" i="2"/>
  <c r="P831" i="2" s="1"/>
  <c r="F527" i="2"/>
  <c r="Q527" i="2" s="1"/>
  <c r="Q262" i="2"/>
  <c r="V262" i="2" s="1"/>
  <c r="G462" i="2"/>
  <c r="R462" i="2" s="1"/>
  <c r="G262" i="2"/>
  <c r="R262" i="2" s="1"/>
  <c r="F711" i="2"/>
  <c r="G711" i="2" s="1"/>
  <c r="R711" i="2" s="1"/>
  <c r="G454" i="2"/>
  <c r="R454" i="2" s="1"/>
  <c r="K511" i="2"/>
  <c r="G798" i="2"/>
  <c r="R798" i="2" s="1"/>
  <c r="G510" i="2"/>
  <c r="R510" i="2" s="1"/>
  <c r="E863" i="2"/>
  <c r="P863" i="2" s="1"/>
  <c r="E583" i="2"/>
  <c r="P583" i="2" s="1"/>
  <c r="E455" i="2"/>
  <c r="P455" i="2" s="1"/>
  <c r="F607" i="2"/>
  <c r="Q607" i="2" s="1"/>
  <c r="F327" i="2"/>
  <c r="Q327" i="2" s="1"/>
  <c r="D455" i="2"/>
  <c r="O455" i="2" s="1"/>
  <c r="F583" i="2"/>
  <c r="Q583" i="2" s="1"/>
  <c r="D575" i="2"/>
  <c r="O575" i="2" s="1"/>
  <c r="F575" i="2"/>
  <c r="Q575" i="2" s="1"/>
  <c r="F703" i="2"/>
  <c r="Q703" i="2" s="1"/>
  <c r="E607" i="2"/>
  <c r="P607" i="2" s="1"/>
  <c r="F543" i="2"/>
  <c r="Q543" i="2" s="1"/>
  <c r="G550" i="2"/>
  <c r="R550" i="2" s="1"/>
  <c r="G326" i="2"/>
  <c r="R326" i="2" s="1"/>
  <c r="Q422" i="2"/>
  <c r="D328" i="2"/>
  <c r="O328" i="2" s="1"/>
  <c r="F328" i="2"/>
  <c r="E495" i="2"/>
  <c r="P495" i="2" s="1"/>
  <c r="AB19" i="64"/>
  <c r="J295" i="2"/>
  <c r="G831" i="2"/>
  <c r="R831" i="2" s="1"/>
  <c r="J511" i="2"/>
  <c r="F520" i="2"/>
  <c r="E608" i="2"/>
  <c r="P608" i="2" s="1"/>
  <c r="D608" i="2"/>
  <c r="O608" i="2" s="1"/>
  <c r="F608" i="2"/>
  <c r="E896" i="2"/>
  <c r="P896" i="2" s="1"/>
  <c r="D584" i="2"/>
  <c r="O584" i="2" s="1"/>
  <c r="E584" i="2"/>
  <c r="P584" i="2" s="1"/>
  <c r="F584" i="2"/>
  <c r="D680" i="2"/>
  <c r="O680" i="2" s="1"/>
  <c r="E680" i="2"/>
  <c r="P680" i="2" s="1"/>
  <c r="E776" i="2"/>
  <c r="P776" i="2" s="1"/>
  <c r="D776" i="2"/>
  <c r="O776" i="2" s="1"/>
  <c r="F776" i="2"/>
  <c r="D736" i="2"/>
  <c r="O736" i="2" s="1"/>
  <c r="F736" i="2"/>
  <c r="D640" i="2"/>
  <c r="O640" i="2" s="1"/>
  <c r="E640" i="2"/>
  <c r="P640" i="2" s="1"/>
  <c r="F640" i="2"/>
  <c r="E360" i="2"/>
  <c r="P360" i="2" s="1"/>
  <c r="D360" i="2"/>
  <c r="O360" i="2" s="1"/>
  <c r="F360" i="2"/>
  <c r="D960" i="2"/>
  <c r="O960" i="2" s="1"/>
  <c r="D616" i="2"/>
  <c r="O616" i="2" s="1"/>
  <c r="E616" i="2"/>
  <c r="P616" i="2" s="1"/>
  <c r="F616" i="2"/>
  <c r="E496" i="2"/>
  <c r="P496" i="2" s="1"/>
  <c r="D496" i="2"/>
  <c r="O496" i="2" s="1"/>
  <c r="F496" i="2"/>
  <c r="D552" i="2"/>
  <c r="O552" i="2" s="1"/>
  <c r="E552" i="2"/>
  <c r="P552" i="2" s="1"/>
  <c r="F552" i="2"/>
  <c r="E926" i="2"/>
  <c r="F800" i="2"/>
  <c r="E528" i="2"/>
  <c r="P528" i="2" s="1"/>
  <c r="F488" i="2"/>
  <c r="D544" i="2"/>
  <c r="O544" i="2" s="1"/>
  <c r="E544" i="2"/>
  <c r="P544" i="2" s="1"/>
  <c r="U544" i="2" s="1"/>
  <c r="F544" i="2"/>
  <c r="D928" i="2"/>
  <c r="O928" i="2" s="1"/>
  <c r="D992" i="2"/>
  <c r="O992" i="2" s="1"/>
  <c r="E712" i="2"/>
  <c r="P712" i="2" s="1"/>
  <c r="E392" i="2"/>
  <c r="P392" i="2" s="1"/>
  <c r="D392" i="2"/>
  <c r="O392" i="2" s="1"/>
  <c r="F392" i="2"/>
  <c r="D576" i="2"/>
  <c r="O576" i="2" s="1"/>
  <c r="D456" i="2"/>
  <c r="O456" i="2" s="1"/>
  <c r="E744" i="2"/>
  <c r="P744" i="2" s="1"/>
  <c r="D768" i="2"/>
  <c r="O768" i="2" s="1"/>
  <c r="E927" i="2"/>
  <c r="P927" i="2" s="1"/>
  <c r="D704" i="2"/>
  <c r="O704" i="2" s="1"/>
  <c r="E704" i="2"/>
  <c r="P704" i="2" s="1"/>
  <c r="F704" i="2"/>
  <c r="F672" i="2"/>
  <c r="E424" i="2"/>
  <c r="P424" i="2" s="1"/>
  <c r="E832" i="2"/>
  <c r="P832" i="2" s="1"/>
  <c r="D560" i="2"/>
  <c r="O560" i="2" s="1"/>
  <c r="D864" i="2"/>
  <c r="O864" i="2" s="1"/>
  <c r="E864" i="2"/>
  <c r="P864" i="2" s="1"/>
  <c r="F864" i="2"/>
  <c r="Q864" i="2" s="1"/>
  <c r="E648" i="2"/>
  <c r="P648" i="2" s="1"/>
  <c r="D648" i="2"/>
  <c r="O648" i="2" s="1"/>
  <c r="F648" i="2"/>
  <c r="L520" i="2"/>
  <c r="I520" i="2"/>
  <c r="T520" i="2" s="1"/>
  <c r="H520" i="2"/>
  <c r="S520" i="2" s="1"/>
  <c r="L608" i="2"/>
  <c r="I608" i="2"/>
  <c r="T608" i="2" s="1"/>
  <c r="H608" i="2"/>
  <c r="S608" i="2" s="1"/>
  <c r="B608" i="2"/>
  <c r="M608" i="2" s="1"/>
  <c r="A609" i="2"/>
  <c r="Q767" i="2"/>
  <c r="G767" i="2"/>
  <c r="R767" i="2" s="1"/>
  <c r="I896" i="2"/>
  <c r="T896" i="2" s="1"/>
  <c r="L896" i="2"/>
  <c r="H896" i="2"/>
  <c r="S896" i="2" s="1"/>
  <c r="L584" i="2"/>
  <c r="I584" i="2"/>
  <c r="T584" i="2" s="1"/>
  <c r="H584" i="2"/>
  <c r="S584" i="2" s="1"/>
  <c r="L680" i="2"/>
  <c r="I680" i="2"/>
  <c r="T680" i="2" s="1"/>
  <c r="H680" i="2"/>
  <c r="S680" i="2" s="1"/>
  <c r="L776" i="2"/>
  <c r="I776" i="2"/>
  <c r="T776" i="2" s="1"/>
  <c r="H776" i="2"/>
  <c r="S776" i="2" s="1"/>
  <c r="L736" i="2"/>
  <c r="I736" i="2"/>
  <c r="T736" i="2" s="1"/>
  <c r="H736" i="2"/>
  <c r="S736" i="2" s="1"/>
  <c r="B640" i="2"/>
  <c r="M640" i="2" s="1"/>
  <c r="L640" i="2"/>
  <c r="I640" i="2"/>
  <c r="T640" i="2" s="1"/>
  <c r="H640" i="2"/>
  <c r="S640" i="2" s="1"/>
  <c r="A641" i="2"/>
  <c r="B360" i="2"/>
  <c r="M360" i="2" s="1"/>
  <c r="L360" i="2"/>
  <c r="I360" i="2"/>
  <c r="T360" i="2" s="1"/>
  <c r="H360" i="2"/>
  <c r="S360" i="2" s="1"/>
  <c r="A361" i="2"/>
  <c r="Q295" i="2"/>
  <c r="V295" i="2" s="1"/>
  <c r="G295" i="2"/>
  <c r="R295" i="2" s="1"/>
  <c r="G799" i="2"/>
  <c r="R799" i="2" s="1"/>
  <c r="Q799" i="2"/>
  <c r="Q511" i="2"/>
  <c r="V511" i="2" s="1"/>
  <c r="G511" i="2"/>
  <c r="R511" i="2" s="1"/>
  <c r="Q495" i="2"/>
  <c r="L960" i="2"/>
  <c r="I960" i="2"/>
  <c r="T960" i="2" s="1"/>
  <c r="H960" i="2"/>
  <c r="S960" i="2" s="1"/>
  <c r="L616" i="2"/>
  <c r="I616" i="2"/>
  <c r="T616" i="2" s="1"/>
  <c r="H616" i="2"/>
  <c r="S616" i="2" s="1"/>
  <c r="L496" i="2"/>
  <c r="I496" i="2"/>
  <c r="T496" i="2" s="1"/>
  <c r="H496" i="2"/>
  <c r="S496" i="2" s="1"/>
  <c r="H552" i="2"/>
  <c r="S552" i="2" s="1"/>
  <c r="L552" i="2"/>
  <c r="I552" i="2"/>
  <c r="T552" i="2" s="1"/>
  <c r="Q647" i="2"/>
  <c r="G735" i="2"/>
  <c r="R735" i="2" s="1"/>
  <c r="Q735" i="2"/>
  <c r="L800" i="2"/>
  <c r="I800" i="2"/>
  <c r="T800" i="2" s="1"/>
  <c r="H800" i="2"/>
  <c r="S800" i="2" s="1"/>
  <c r="L528" i="2"/>
  <c r="I528" i="2"/>
  <c r="T528" i="2" s="1"/>
  <c r="H528" i="2"/>
  <c r="S528" i="2" s="1"/>
  <c r="I488" i="2"/>
  <c r="T488" i="2" s="1"/>
  <c r="L488" i="2"/>
  <c r="H488" i="2"/>
  <c r="S488" i="2" s="1"/>
  <c r="A489" i="2"/>
  <c r="B544" i="2"/>
  <c r="M544" i="2" s="1"/>
  <c r="H544" i="2"/>
  <c r="S544" i="2" s="1"/>
  <c r="L544" i="2"/>
  <c r="I544" i="2"/>
  <c r="T544" i="2" s="1"/>
  <c r="Q391" i="2"/>
  <c r="G391" i="2"/>
  <c r="R391" i="2" s="1"/>
  <c r="G671" i="2"/>
  <c r="R671" i="2" s="1"/>
  <c r="Q671" i="2"/>
  <c r="Q359" i="2"/>
  <c r="G359" i="2"/>
  <c r="R359" i="2" s="1"/>
  <c r="I928" i="2"/>
  <c r="T928" i="2" s="1"/>
  <c r="L928" i="2"/>
  <c r="H928" i="2"/>
  <c r="S928" i="2" s="1"/>
  <c r="L992" i="2"/>
  <c r="I992" i="2"/>
  <c r="T992" i="2" s="1"/>
  <c r="H992" i="2"/>
  <c r="S992" i="2" s="1"/>
  <c r="L712" i="2"/>
  <c r="I712" i="2"/>
  <c r="T712" i="2" s="1"/>
  <c r="H712" i="2"/>
  <c r="S712" i="2" s="1"/>
  <c r="I392" i="2"/>
  <c r="T392" i="2" s="1"/>
  <c r="H392" i="2"/>
  <c r="S392" i="2" s="1"/>
  <c r="L392" i="2"/>
  <c r="B392" i="2"/>
  <c r="M392" i="2" s="1"/>
  <c r="A393" i="2"/>
  <c r="L576" i="2"/>
  <c r="I576" i="2"/>
  <c r="T576" i="2" s="1"/>
  <c r="H576" i="2"/>
  <c r="S576" i="2" s="1"/>
  <c r="B576" i="2"/>
  <c r="M576" i="2" s="1"/>
  <c r="A577" i="2"/>
  <c r="B328" i="2"/>
  <c r="M328" i="2" s="1"/>
  <c r="I328" i="2"/>
  <c r="T328" i="2" s="1"/>
  <c r="H328" i="2"/>
  <c r="S328" i="2" s="1"/>
  <c r="L328" i="2"/>
  <c r="B456" i="2"/>
  <c r="M456" i="2" s="1"/>
  <c r="L456" i="2"/>
  <c r="I456" i="2"/>
  <c r="T456" i="2" s="1"/>
  <c r="H456" i="2"/>
  <c r="S456" i="2" s="1"/>
  <c r="A457" i="2"/>
  <c r="P893" i="2"/>
  <c r="Q463" i="2"/>
  <c r="G463" i="2"/>
  <c r="R463" i="2" s="1"/>
  <c r="Q615" i="2"/>
  <c r="G615" i="2"/>
  <c r="R615" i="2" s="1"/>
  <c r="Q743" i="2"/>
  <c r="G743" i="2"/>
  <c r="R743" i="2" s="1"/>
  <c r="Q551" i="2"/>
  <c r="G551" i="2"/>
  <c r="R551" i="2" s="1"/>
  <c r="L744" i="2"/>
  <c r="I744" i="2"/>
  <c r="T744" i="2" s="1"/>
  <c r="H744" i="2"/>
  <c r="S744" i="2" s="1"/>
  <c r="L768" i="2"/>
  <c r="I768" i="2"/>
  <c r="T768" i="2" s="1"/>
  <c r="H768" i="2"/>
  <c r="S768" i="2" s="1"/>
  <c r="AB5" i="65"/>
  <c r="Q679" i="2"/>
  <c r="G679" i="2"/>
  <c r="R679" i="2" s="1"/>
  <c r="Q455" i="2"/>
  <c r="I704" i="2"/>
  <c r="T704" i="2" s="1"/>
  <c r="L704" i="2"/>
  <c r="H704" i="2"/>
  <c r="S704" i="2" s="1"/>
  <c r="A705" i="2"/>
  <c r="B672" i="2"/>
  <c r="M672" i="2" s="1"/>
  <c r="I672" i="2"/>
  <c r="T672" i="2" s="1"/>
  <c r="H672" i="2"/>
  <c r="S672" i="2" s="1"/>
  <c r="L672" i="2"/>
  <c r="A673" i="2"/>
  <c r="B424" i="2"/>
  <c r="M424" i="2" s="1"/>
  <c r="L424" i="2"/>
  <c r="I424" i="2"/>
  <c r="T424" i="2" s="1"/>
  <c r="H424" i="2"/>
  <c r="S424" i="2" s="1"/>
  <c r="A425" i="2"/>
  <c r="Q519" i="2"/>
  <c r="G519" i="2"/>
  <c r="R519" i="2" s="1"/>
  <c r="Q639" i="2"/>
  <c r="G639" i="2"/>
  <c r="R639" i="2" s="1"/>
  <c r="L832" i="2"/>
  <c r="I832" i="2"/>
  <c r="T832" i="2" s="1"/>
  <c r="H832" i="2"/>
  <c r="S832" i="2" s="1"/>
  <c r="H560" i="2"/>
  <c r="S560" i="2" s="1"/>
  <c r="L560" i="2"/>
  <c r="I560" i="2"/>
  <c r="T560" i="2" s="1"/>
  <c r="L864" i="2"/>
  <c r="I864" i="2"/>
  <c r="T864" i="2" s="1"/>
  <c r="H864" i="2"/>
  <c r="S864" i="2" s="1"/>
  <c r="L648" i="2"/>
  <c r="I648" i="2"/>
  <c r="T648" i="2" s="1"/>
  <c r="H648" i="2"/>
  <c r="S648" i="2" s="1"/>
  <c r="G487" i="2"/>
  <c r="R487" i="2" s="1"/>
  <c r="Q487" i="2"/>
  <c r="AC12" i="65"/>
  <c r="AD12" i="65" s="1"/>
  <c r="AC13" i="65"/>
  <c r="AD13" i="65" s="1"/>
  <c r="AC11" i="65"/>
  <c r="F893" i="2"/>
  <c r="F894" i="2"/>
  <c r="F895" i="2"/>
  <c r="AC4" i="64"/>
  <c r="AC5" i="64"/>
  <c r="AC7" i="64"/>
  <c r="AC6" i="64"/>
  <c r="AC8" i="64"/>
  <c r="Q860" i="2"/>
  <c r="G860" i="2"/>
  <c r="R860" i="2" s="1"/>
  <c r="Q861" i="2"/>
  <c r="G861" i="2"/>
  <c r="R861" i="2" s="1"/>
  <c r="Q862" i="2"/>
  <c r="G862" i="2"/>
  <c r="R862" i="2" s="1"/>
  <c r="Q863" i="2"/>
  <c r="B5" i="67"/>
  <c r="H5" i="67"/>
  <c r="G5" i="67"/>
  <c r="AD16" i="65"/>
  <c r="AD18" i="65"/>
  <c r="AD14" i="65"/>
  <c r="AB4" i="65"/>
  <c r="W19" i="65"/>
  <c r="AD15" i="65"/>
  <c r="AD17" i="65"/>
  <c r="AC15" i="66"/>
  <c r="Y10" i="64"/>
  <c r="AC10" i="64"/>
  <c r="AC14" i="66"/>
  <c r="AC18" i="66"/>
  <c r="Y9" i="64"/>
  <c r="AC9" i="64"/>
  <c r="AC17" i="66"/>
  <c r="AC16" i="66"/>
  <c r="AD19" i="62"/>
  <c r="AC19" i="63"/>
  <c r="X19" i="64"/>
  <c r="W17" i="66"/>
  <c r="AB17" i="66" s="1"/>
  <c r="W14" i="66"/>
  <c r="AB14" i="66" s="1"/>
  <c r="W18" i="66"/>
  <c r="AB18" i="66" s="1"/>
  <c r="W15" i="66"/>
  <c r="AB15" i="66" s="1"/>
  <c r="W16" i="66"/>
  <c r="AB16" i="66" s="1"/>
  <c r="W13" i="66"/>
  <c r="AB13" i="66" s="1"/>
  <c r="W11" i="66"/>
  <c r="AB11" i="66" s="1"/>
  <c r="W12" i="66"/>
  <c r="AB12" i="66" s="1"/>
  <c r="W7" i="66"/>
  <c r="AB7" i="66" s="1"/>
  <c r="W4" i="66"/>
  <c r="W6" i="66"/>
  <c r="AB6" i="66" s="1"/>
  <c r="W10" i="66"/>
  <c r="AB10" i="66" s="1"/>
  <c r="W5" i="66"/>
  <c r="W9" i="66"/>
  <c r="AB9" i="66" s="1"/>
  <c r="W8" i="66"/>
  <c r="AB8" i="66" s="1"/>
  <c r="L36" i="67"/>
  <c r="L33" i="67" s="1" a="1"/>
  <c r="L33" i="67" s="1"/>
  <c r="X14" i="67" s="1"/>
  <c r="M36" i="67"/>
  <c r="M33" i="67" s="1" a="1"/>
  <c r="M33" i="67" s="1"/>
  <c r="X15" i="67" s="1"/>
  <c r="N36" i="67"/>
  <c r="N33" i="67" s="1" a="1"/>
  <c r="N33" i="67" s="1"/>
  <c r="X16" i="67" s="1"/>
  <c r="O36" i="67"/>
  <c r="O33" i="67" s="1" a="1"/>
  <c r="O33" i="67" s="1"/>
  <c r="X17" i="67" s="1"/>
  <c r="P36" i="67"/>
  <c r="P33" i="67" s="1" a="1"/>
  <c r="P33" i="67" s="1"/>
  <c r="X18" i="67" s="1"/>
  <c r="D5" i="67"/>
  <c r="E5" i="67"/>
  <c r="F5" i="67"/>
  <c r="C5" i="67"/>
  <c r="J33" i="66"/>
  <c r="X12" i="66" s="1"/>
  <c r="K33" i="66"/>
  <c r="X13" i="66" s="1"/>
  <c r="Y12" i="65"/>
  <c r="Y13" i="65"/>
  <c r="H37" i="66"/>
  <c r="I37" i="66"/>
  <c r="A585" i="2"/>
  <c r="A553" i="2"/>
  <c r="B552" i="2"/>
  <c r="M552" i="2" s="1"/>
  <c r="W25" i="65"/>
  <c r="A801" i="2"/>
  <c r="B704" i="2"/>
  <c r="M704" i="2" s="1"/>
  <c r="B520" i="2"/>
  <c r="M520" i="2" s="1"/>
  <c r="A521" i="2"/>
  <c r="B488" i="2"/>
  <c r="M488" i="2" s="1"/>
  <c r="B736" i="2"/>
  <c r="M736" i="2" s="1"/>
  <c r="A737" i="2"/>
  <c r="J36" i="67"/>
  <c r="J33" i="67" s="1" a="1"/>
  <c r="K36" i="67"/>
  <c r="K33" i="67" s="1" a="1"/>
  <c r="I36" i="67"/>
  <c r="I33" i="67" s="1" a="1"/>
  <c r="AB22" i="64"/>
  <c r="A769" i="2"/>
  <c r="B768" i="2"/>
  <c r="M768" i="2" s="1"/>
  <c r="Y11" i="65"/>
  <c r="AD9" i="63"/>
  <c r="X25" i="64"/>
  <c r="AC22" i="63"/>
  <c r="H33" i="65"/>
  <c r="X10" i="65" s="1"/>
  <c r="G33" i="65"/>
  <c r="X9" i="65" s="1"/>
  <c r="F33" i="65"/>
  <c r="X8" i="65" s="1"/>
  <c r="C33" i="65"/>
  <c r="X5" i="65" s="1"/>
  <c r="Y5" i="64"/>
  <c r="AD4" i="63"/>
  <c r="AD5" i="63"/>
  <c r="AD8" i="63"/>
  <c r="AD6" i="63"/>
  <c r="AD22" i="61"/>
  <c r="Y6" i="64"/>
  <c r="Y25" i="62"/>
  <c r="AD7" i="63"/>
  <c r="E37" i="66"/>
  <c r="F37" i="66"/>
  <c r="B37" i="66"/>
  <c r="C37" i="66"/>
  <c r="G37" i="66"/>
  <c r="C36" i="67"/>
  <c r="D36" i="67"/>
  <c r="E36" i="67"/>
  <c r="F36" i="67"/>
  <c r="G36" i="67"/>
  <c r="H36" i="67"/>
  <c r="B36" i="67"/>
  <c r="AC22" i="62"/>
  <c r="X25" i="63"/>
  <c r="Y4" i="64"/>
  <c r="Y8" i="64"/>
  <c r="E33" i="65"/>
  <c r="X7" i="65" s="1"/>
  <c r="B33" i="65"/>
  <c r="X4" i="65" s="1"/>
  <c r="D33" i="65"/>
  <c r="X6" i="65" s="1"/>
  <c r="Y7" i="64"/>
  <c r="V1" i="67"/>
  <c r="A681" i="2"/>
  <c r="B680" i="2"/>
  <c r="M680" i="2" s="1"/>
  <c r="A713" i="2"/>
  <c r="B712" i="2"/>
  <c r="M712" i="2" s="1"/>
  <c r="A809" i="2"/>
  <c r="B800" i="2"/>
  <c r="M800" i="2" s="1"/>
  <c r="A561" i="2"/>
  <c r="B560" i="2"/>
  <c r="M560" i="2" s="1"/>
  <c r="A865" i="2"/>
  <c r="B864" i="2"/>
  <c r="M864" i="2" s="1"/>
  <c r="A833" i="2"/>
  <c r="B832" i="2"/>
  <c r="M832" i="2" s="1"/>
  <c r="A897" i="2"/>
  <c r="B896" i="2"/>
  <c r="M896" i="2" s="1"/>
  <c r="A929" i="2"/>
  <c r="B928" i="2"/>
  <c r="M928" i="2" s="1"/>
  <c r="A529" i="2"/>
  <c r="B528" i="2"/>
  <c r="M528" i="2" s="1"/>
  <c r="AG2" i="3"/>
  <c r="A961" i="2"/>
  <c r="B960" i="2"/>
  <c r="M960" i="2" s="1"/>
  <c r="A593" i="2"/>
  <c r="B584" i="2"/>
  <c r="M584" i="2" s="1"/>
  <c r="A617" i="2"/>
  <c r="B616" i="2"/>
  <c r="M616" i="2" s="1"/>
  <c r="A993" i="2"/>
  <c r="B992" i="2"/>
  <c r="M992" i="2" s="1"/>
  <c r="B496" i="2"/>
  <c r="M496" i="2" s="1"/>
  <c r="A649" i="2"/>
  <c r="B648" i="2"/>
  <c r="M648" i="2" s="1"/>
  <c r="A777" i="2"/>
  <c r="B776" i="2"/>
  <c r="M776" i="2" s="1"/>
  <c r="Y22" i="66"/>
  <c r="A745" i="2"/>
  <c r="B744" i="2"/>
  <c r="M744" i="2" s="1"/>
  <c r="I33" i="66" a="1"/>
  <c r="H33" i="66" a="1"/>
  <c r="G33" i="66" a="1"/>
  <c r="C33" i="66" a="1"/>
  <c r="D33" i="66" a="1"/>
  <c r="E33" i="66" a="1"/>
  <c r="B33" i="66" a="1"/>
  <c r="F33" i="66" a="1"/>
  <c r="F705" i="2" a="1"/>
  <c r="F926" i="2" a="1"/>
  <c r="F521" i="2" a="1"/>
  <c r="E736" i="2" a="1"/>
  <c r="E489" i="2" a="1"/>
  <c r="D896" i="2" a="1"/>
  <c r="F528" i="2" a="1"/>
  <c r="D528" i="2" a="1"/>
  <c r="D488" i="2" a="1"/>
  <c r="D609" i="2" a="1"/>
  <c r="D672" i="2" a="1"/>
  <c r="E577" i="2" a="1"/>
  <c r="D737" i="2" a="1"/>
  <c r="F769" i="2" a="1"/>
  <c r="E553" i="2" a="1"/>
  <c r="E393" i="2" a="1"/>
  <c r="E593" i="2" a="1"/>
  <c r="E361" i="2" a="1"/>
  <c r="D529" i="2" a="1"/>
  <c r="F896" i="2" a="1"/>
  <c r="F424" i="2" a="1"/>
  <c r="D457" i="2" a="1"/>
  <c r="D585" i="2" a="1"/>
  <c r="D641" i="2" a="1"/>
  <c r="D745" i="2" a="1"/>
  <c r="D393" i="2" a="1"/>
  <c r="F712" i="2" a="1"/>
  <c r="E520" i="2" a="1"/>
  <c r="E488" i="2" a="1"/>
  <c r="D929" i="2" a="1"/>
  <c r="F713" i="2" a="1"/>
  <c r="F768" i="2" a="1"/>
  <c r="E457" i="2" a="1"/>
  <c r="D425" i="2" a="1"/>
  <c r="E521" i="2" a="1"/>
  <c r="F801" i="2" a="1"/>
  <c r="E800" i="2" a="1"/>
  <c r="F585" i="2" a="1"/>
  <c r="E560" i="2" a="1"/>
  <c r="H37" i="67" a="1"/>
  <c r="E585" i="2" a="1"/>
  <c r="D489" i="2" a="1"/>
  <c r="F832" i="2" a="1"/>
  <c r="E928" i="2" a="1"/>
  <c r="D712" i="2" a="1"/>
  <c r="C37" i="67" a="1"/>
  <c r="E961" i="2" a="1"/>
  <c r="E609" i="2" a="1"/>
  <c r="E672" i="2" a="1"/>
  <c r="E328" i="2" a="1"/>
  <c r="B37" i="67" a="1"/>
  <c r="F456" i="2" a="1"/>
  <c r="E897" i="2" a="1"/>
  <c r="D424" i="2" a="1"/>
  <c r="E865" i="2" a="1"/>
  <c r="E768" i="2" a="1"/>
  <c r="D993" i="2" a="1"/>
  <c r="D777" i="2" a="1"/>
  <c r="D809" i="2" a="1"/>
  <c r="D681" i="2" a="1"/>
  <c r="F680" i="2" a="1"/>
  <c r="E617" i="2" a="1"/>
  <c r="F927" i="2" a="1"/>
  <c r="F673" i="2" a="1"/>
  <c r="F609" i="2" a="1"/>
  <c r="E456" i="2" a="1"/>
  <c r="D800" i="2" a="1"/>
  <c r="D801" i="2" a="1"/>
  <c r="E641" i="2" a="1"/>
  <c r="D37" i="66" a="1"/>
  <c r="D744" i="2" a="1"/>
  <c r="E649" i="2" a="1"/>
  <c r="E713" i="2" a="1"/>
  <c r="F393" i="2" a="1"/>
  <c r="F553" i="2" a="1"/>
  <c r="F641" i="2" a="1"/>
  <c r="D673" i="2" a="1"/>
  <c r="E960" i="2" a="1"/>
  <c r="E959" i="2" a="1"/>
  <c r="E801" i="2" a="1"/>
  <c r="F649" i="2" a="1"/>
  <c r="G37" i="67" a="1"/>
  <c r="F833" i="2" a="1"/>
  <c r="D833" i="2" a="1"/>
  <c r="F489" i="2" a="1"/>
  <c r="E37" i="67" a="1"/>
  <c r="D832" i="2" a="1"/>
  <c r="E576" i="2" a="1"/>
  <c r="F37" i="67" a="1"/>
  <c r="D705" i="2" a="1"/>
  <c r="F560" i="2" a="1"/>
  <c r="D713" i="2" a="1"/>
  <c r="F576" i="2" a="1"/>
  <c r="E833" i="2" a="1"/>
  <c r="D37" i="67" a="1"/>
  <c r="D553" i="2" a="1"/>
  <c r="F928" i="2" a="1"/>
  <c r="F457" i="2" a="1"/>
  <c r="D520" i="2" a="1"/>
  <c r="F744" i="2" a="1"/>
  <c r="D561" i="2" a="1"/>
  <c r="E745" i="2" a="1"/>
  <c r="G423" i="2" l="1"/>
  <c r="R423" i="2" s="1"/>
  <c r="G527" i="2"/>
  <c r="R527" i="2" s="1"/>
  <c r="F680" i="2"/>
  <c r="G680" i="2" s="1"/>
  <c r="R680" i="2" s="1"/>
  <c r="G647" i="2"/>
  <c r="R647" i="2" s="1"/>
  <c r="D832" i="2"/>
  <c r="O832" i="2" s="1"/>
  <c r="F560" i="2"/>
  <c r="F832" i="2"/>
  <c r="G832" i="2" s="1"/>
  <c r="R832" i="2" s="1"/>
  <c r="F768" i="2"/>
  <c r="Q768" i="2" s="1"/>
  <c r="E560" i="2"/>
  <c r="P560" i="2" s="1"/>
  <c r="F744" i="2"/>
  <c r="Q744" i="2" s="1"/>
  <c r="E768" i="2"/>
  <c r="P768" i="2" s="1"/>
  <c r="D744" i="2"/>
  <c r="O744" i="2" s="1"/>
  <c r="D672" i="2"/>
  <c r="O672" i="2" s="1"/>
  <c r="Q711" i="2"/>
  <c r="G863" i="2"/>
  <c r="R863" i="2" s="1"/>
  <c r="F528" i="2"/>
  <c r="Q528" i="2" s="1"/>
  <c r="D712" i="2"/>
  <c r="O712" i="2" s="1"/>
  <c r="E672" i="2"/>
  <c r="P672" i="2" s="1"/>
  <c r="E488" i="2"/>
  <c r="P488" i="2" s="1"/>
  <c r="E800" i="2"/>
  <c r="P800" i="2" s="1"/>
  <c r="G327" i="2"/>
  <c r="R327" i="2" s="1"/>
  <c r="K328" i="2"/>
  <c r="G455" i="2"/>
  <c r="R455" i="2" s="1"/>
  <c r="K544" i="2"/>
  <c r="G543" i="2"/>
  <c r="R543" i="2" s="1"/>
  <c r="G583" i="2"/>
  <c r="R583" i="2" s="1"/>
  <c r="G703" i="2"/>
  <c r="R703" i="2" s="1"/>
  <c r="G607" i="2"/>
  <c r="R607" i="2" s="1"/>
  <c r="D424" i="2"/>
  <c r="O424" i="2" s="1"/>
  <c r="E736" i="2"/>
  <c r="P736" i="2" s="1"/>
  <c r="F456" i="2"/>
  <c r="Q456" i="2" s="1"/>
  <c r="D488" i="2"/>
  <c r="O488" i="2" s="1"/>
  <c r="D800" i="2"/>
  <c r="O800" i="2" s="1"/>
  <c r="E928" i="2"/>
  <c r="P928" i="2" s="1"/>
  <c r="D528" i="2"/>
  <c r="O528" i="2" s="1"/>
  <c r="E456" i="2"/>
  <c r="P456" i="2" s="1"/>
  <c r="G575" i="2"/>
  <c r="R575" i="2" s="1"/>
  <c r="E576" i="2"/>
  <c r="P576" i="2" s="1"/>
  <c r="F712" i="2"/>
  <c r="G712" i="2" s="1"/>
  <c r="R712" i="2" s="1"/>
  <c r="E328" i="2"/>
  <c r="P328" i="2" s="1"/>
  <c r="U328" i="2" s="1"/>
  <c r="F576" i="2"/>
  <c r="Q576" i="2" s="1"/>
  <c r="E520" i="2"/>
  <c r="P520" i="2" s="1"/>
  <c r="F896" i="2"/>
  <c r="G896" i="2" s="1"/>
  <c r="R896" i="2" s="1"/>
  <c r="F424" i="2"/>
  <c r="G424" i="2" s="1"/>
  <c r="R424" i="2" s="1"/>
  <c r="D896" i="2"/>
  <c r="O896" i="2" s="1"/>
  <c r="D520" i="2"/>
  <c r="O520" i="2" s="1"/>
  <c r="AB19" i="65"/>
  <c r="G495" i="2"/>
  <c r="R495" i="2" s="1"/>
  <c r="J544" i="2"/>
  <c r="G864" i="2"/>
  <c r="R864" i="2" s="1"/>
  <c r="E833" i="2"/>
  <c r="P833" i="2" s="1"/>
  <c r="D833" i="2"/>
  <c r="O833" i="2" s="1"/>
  <c r="F833" i="2"/>
  <c r="D713" i="2"/>
  <c r="O713" i="2" s="1"/>
  <c r="E713" i="2"/>
  <c r="P713" i="2" s="1"/>
  <c r="F713" i="2"/>
  <c r="D553" i="2"/>
  <c r="O553" i="2" s="1"/>
  <c r="E553" i="2"/>
  <c r="P553" i="2" s="1"/>
  <c r="F553" i="2"/>
  <c r="E745" i="2"/>
  <c r="P745" i="2" s="1"/>
  <c r="D745" i="2"/>
  <c r="O745" i="2" s="1"/>
  <c r="D993" i="2"/>
  <c r="O993" i="2" s="1"/>
  <c r="D585" i="2"/>
  <c r="O585" i="2" s="1"/>
  <c r="E585" i="2"/>
  <c r="P585" i="2" s="1"/>
  <c r="F585" i="2"/>
  <c r="D673" i="2"/>
  <c r="O673" i="2" s="1"/>
  <c r="F673" i="2"/>
  <c r="D393" i="2"/>
  <c r="O393" i="2" s="1"/>
  <c r="E393" i="2"/>
  <c r="P393" i="2" s="1"/>
  <c r="F393" i="2"/>
  <c r="D609" i="2"/>
  <c r="O609" i="2" s="1"/>
  <c r="E609" i="2"/>
  <c r="P609" i="2" s="1"/>
  <c r="F609" i="2"/>
  <c r="F769" i="2"/>
  <c r="E521" i="2"/>
  <c r="P521" i="2" s="1"/>
  <c r="F521" i="2"/>
  <c r="D641" i="2"/>
  <c r="O641" i="2" s="1"/>
  <c r="E641" i="2"/>
  <c r="P641" i="2" s="1"/>
  <c r="F641" i="2"/>
  <c r="E961" i="2"/>
  <c r="P961" i="2" s="1"/>
  <c r="D529" i="2"/>
  <c r="O529" i="2" s="1"/>
  <c r="D681" i="2"/>
  <c r="O681" i="2" s="1"/>
  <c r="E960" i="2"/>
  <c r="P960" i="2" s="1"/>
  <c r="D777" i="2"/>
  <c r="O777" i="2" s="1"/>
  <c r="D425" i="2"/>
  <c r="O425" i="2" s="1"/>
  <c r="E577" i="2"/>
  <c r="P577" i="2" s="1"/>
  <c r="E361" i="2"/>
  <c r="P361" i="2" s="1"/>
  <c r="U361" i="2" s="1"/>
  <c r="E865" i="2"/>
  <c r="P865" i="2" s="1"/>
  <c r="E617" i="2"/>
  <c r="P617" i="2" s="1"/>
  <c r="D929" i="2"/>
  <c r="O929" i="2" s="1"/>
  <c r="D561" i="2"/>
  <c r="O561" i="2" s="1"/>
  <c r="E593" i="2"/>
  <c r="P593" i="2" s="1"/>
  <c r="E801" i="2"/>
  <c r="P801" i="2" s="1"/>
  <c r="D801" i="2"/>
  <c r="O801" i="2" s="1"/>
  <c r="F801" i="2"/>
  <c r="E649" i="2"/>
  <c r="P649" i="2" s="1"/>
  <c r="F649" i="2"/>
  <c r="E897" i="2"/>
  <c r="P897" i="2" s="1"/>
  <c r="D809" i="2"/>
  <c r="O809" i="2" s="1"/>
  <c r="E959" i="2"/>
  <c r="D705" i="2"/>
  <c r="O705" i="2" s="1"/>
  <c r="F705" i="2"/>
  <c r="D737" i="2"/>
  <c r="O737" i="2" s="1"/>
  <c r="E489" i="2"/>
  <c r="P489" i="2" s="1"/>
  <c r="D489" i="2"/>
  <c r="O489" i="2" s="1"/>
  <c r="F489" i="2"/>
  <c r="D457" i="2"/>
  <c r="O457" i="2" s="1"/>
  <c r="E457" i="2"/>
  <c r="P457" i="2" s="1"/>
  <c r="F457" i="2"/>
  <c r="H833" i="2"/>
  <c r="S833" i="2" s="1"/>
  <c r="L833" i="2"/>
  <c r="I833" i="2"/>
  <c r="T833" i="2" s="1"/>
  <c r="L713" i="2"/>
  <c r="I713" i="2"/>
  <c r="T713" i="2" s="1"/>
  <c r="H713" i="2"/>
  <c r="S713" i="2" s="1"/>
  <c r="L553" i="2"/>
  <c r="I553" i="2"/>
  <c r="T553" i="2" s="1"/>
  <c r="H553" i="2"/>
  <c r="S553" i="2" s="1"/>
  <c r="H745" i="2"/>
  <c r="S745" i="2" s="1"/>
  <c r="L745" i="2"/>
  <c r="I745" i="2"/>
  <c r="T745" i="2" s="1"/>
  <c r="L993" i="2"/>
  <c r="H993" i="2"/>
  <c r="S993" i="2" s="1"/>
  <c r="I993" i="2"/>
  <c r="T993" i="2" s="1"/>
  <c r="L585" i="2"/>
  <c r="I585" i="2"/>
  <c r="T585" i="2" s="1"/>
  <c r="H585" i="2"/>
  <c r="S585" i="2" s="1"/>
  <c r="B673" i="2"/>
  <c r="M673" i="2" s="1"/>
  <c r="L673" i="2"/>
  <c r="I673" i="2"/>
  <c r="T673" i="2" s="1"/>
  <c r="H673" i="2"/>
  <c r="S673" i="2" s="1"/>
  <c r="A674" i="2"/>
  <c r="L393" i="2"/>
  <c r="I393" i="2"/>
  <c r="T393" i="2" s="1"/>
  <c r="H393" i="2"/>
  <c r="S393" i="2" s="1"/>
  <c r="B393" i="2"/>
  <c r="M393" i="2" s="1"/>
  <c r="A394" i="2"/>
  <c r="I609" i="2"/>
  <c r="T609" i="2" s="1"/>
  <c r="H609" i="2"/>
  <c r="S609" i="2" s="1"/>
  <c r="L609" i="2"/>
  <c r="B609" i="2"/>
  <c r="M609" i="2" s="1"/>
  <c r="A610" i="2"/>
  <c r="Q672" i="2"/>
  <c r="Q328" i="2"/>
  <c r="V328" i="2" s="1"/>
  <c r="Q800" i="2"/>
  <c r="I769" i="2"/>
  <c r="T769" i="2" s="1"/>
  <c r="H769" i="2"/>
  <c r="S769" i="2" s="1"/>
  <c r="L769" i="2"/>
  <c r="H521" i="2"/>
  <c r="S521" i="2" s="1"/>
  <c r="L521" i="2"/>
  <c r="I521" i="2"/>
  <c r="T521" i="2" s="1"/>
  <c r="A522" i="2"/>
  <c r="B641" i="2"/>
  <c r="M641" i="2" s="1"/>
  <c r="I641" i="2"/>
  <c r="T641" i="2" s="1"/>
  <c r="H641" i="2"/>
  <c r="S641" i="2" s="1"/>
  <c r="L641" i="2"/>
  <c r="A642" i="2"/>
  <c r="Q648" i="2"/>
  <c r="G648" i="2"/>
  <c r="R648" i="2" s="1"/>
  <c r="Q640" i="2"/>
  <c r="G640" i="2"/>
  <c r="R640" i="2" s="1"/>
  <c r="L961" i="2"/>
  <c r="H961" i="2"/>
  <c r="S961" i="2" s="1"/>
  <c r="I961" i="2"/>
  <c r="T961" i="2" s="1"/>
  <c r="I529" i="2"/>
  <c r="T529" i="2" s="1"/>
  <c r="H529" i="2"/>
  <c r="S529" i="2" s="1"/>
  <c r="L529" i="2"/>
  <c r="L681" i="2"/>
  <c r="I681" i="2"/>
  <c r="T681" i="2" s="1"/>
  <c r="H681" i="2"/>
  <c r="S681" i="2" s="1"/>
  <c r="AB5" i="66"/>
  <c r="Q488" i="2"/>
  <c r="Q616" i="2"/>
  <c r="G616" i="2"/>
  <c r="R616" i="2" s="1"/>
  <c r="Q680" i="2"/>
  <c r="Q608" i="2"/>
  <c r="G608" i="2"/>
  <c r="R608" i="2" s="1"/>
  <c r="I777" i="2"/>
  <c r="T777" i="2" s="1"/>
  <c r="H777" i="2"/>
  <c r="S777" i="2" s="1"/>
  <c r="L777" i="2"/>
  <c r="B425" i="2"/>
  <c r="M425" i="2" s="1"/>
  <c r="L425" i="2"/>
  <c r="I425" i="2"/>
  <c r="T425" i="2" s="1"/>
  <c r="H425" i="2"/>
  <c r="S425" i="2" s="1"/>
  <c r="A426" i="2"/>
  <c r="L577" i="2"/>
  <c r="I577" i="2"/>
  <c r="T577" i="2" s="1"/>
  <c r="H577" i="2"/>
  <c r="S577" i="2" s="1"/>
  <c r="B577" i="2"/>
  <c r="M577" i="2" s="1"/>
  <c r="B361" i="2"/>
  <c r="M361" i="2" s="1"/>
  <c r="L361" i="2"/>
  <c r="I361" i="2"/>
  <c r="T361" i="2" s="1"/>
  <c r="H361" i="2"/>
  <c r="S361" i="2" s="1"/>
  <c r="Q704" i="2"/>
  <c r="G704" i="2"/>
  <c r="R704" i="2" s="1"/>
  <c r="P926" i="2"/>
  <c r="H865" i="2"/>
  <c r="S865" i="2" s="1"/>
  <c r="L865" i="2"/>
  <c r="I865" i="2"/>
  <c r="T865" i="2" s="1"/>
  <c r="I617" i="2"/>
  <c r="T617" i="2" s="1"/>
  <c r="H617" i="2"/>
  <c r="S617" i="2" s="1"/>
  <c r="L617" i="2"/>
  <c r="I929" i="2"/>
  <c r="T929" i="2" s="1"/>
  <c r="L929" i="2"/>
  <c r="H929" i="2"/>
  <c r="S929" i="2" s="1"/>
  <c r="L561" i="2"/>
  <c r="I561" i="2"/>
  <c r="T561" i="2" s="1"/>
  <c r="H561" i="2"/>
  <c r="S561" i="2" s="1"/>
  <c r="I593" i="2"/>
  <c r="T593" i="2" s="1"/>
  <c r="H593" i="2"/>
  <c r="S593" i="2" s="1"/>
  <c r="L593" i="2"/>
  <c r="I801" i="2"/>
  <c r="T801" i="2" s="1"/>
  <c r="H801" i="2"/>
  <c r="S801" i="2" s="1"/>
  <c r="L801" i="2"/>
  <c r="Q552" i="2"/>
  <c r="G552" i="2"/>
  <c r="R552" i="2" s="1"/>
  <c r="Q736" i="2"/>
  <c r="I649" i="2"/>
  <c r="T649" i="2" s="1"/>
  <c r="H649" i="2"/>
  <c r="S649" i="2" s="1"/>
  <c r="L649" i="2"/>
  <c r="I897" i="2"/>
  <c r="T897" i="2" s="1"/>
  <c r="L897" i="2"/>
  <c r="H897" i="2"/>
  <c r="S897" i="2" s="1"/>
  <c r="I809" i="2"/>
  <c r="T809" i="2" s="1"/>
  <c r="H809" i="2"/>
  <c r="S809" i="2" s="1"/>
  <c r="L809" i="2"/>
  <c r="B705" i="2"/>
  <c r="M705" i="2" s="1"/>
  <c r="I705" i="2"/>
  <c r="T705" i="2" s="1"/>
  <c r="H705" i="2"/>
  <c r="S705" i="2" s="1"/>
  <c r="L705" i="2"/>
  <c r="A706" i="2"/>
  <c r="Q584" i="2"/>
  <c r="G584" i="2"/>
  <c r="R584" i="2" s="1"/>
  <c r="Q520" i="2"/>
  <c r="H737" i="2"/>
  <c r="S737" i="2" s="1"/>
  <c r="L737" i="2"/>
  <c r="I737" i="2"/>
  <c r="T737" i="2" s="1"/>
  <c r="A738" i="2"/>
  <c r="B489" i="2"/>
  <c r="M489" i="2" s="1"/>
  <c r="L489" i="2"/>
  <c r="I489" i="2"/>
  <c r="T489" i="2" s="1"/>
  <c r="H489" i="2"/>
  <c r="S489" i="2" s="1"/>
  <c r="A490" i="2"/>
  <c r="Q392" i="2"/>
  <c r="G392" i="2"/>
  <c r="R392" i="2" s="1"/>
  <c r="Q360" i="2"/>
  <c r="G360" i="2"/>
  <c r="R360" i="2" s="1"/>
  <c r="B457" i="2"/>
  <c r="M457" i="2" s="1"/>
  <c r="L457" i="2"/>
  <c r="I457" i="2"/>
  <c r="T457" i="2" s="1"/>
  <c r="H457" i="2"/>
  <c r="S457" i="2" s="1"/>
  <c r="A458" i="2"/>
  <c r="Q544" i="2"/>
  <c r="V544" i="2" s="1"/>
  <c r="G544" i="2"/>
  <c r="R544" i="2" s="1"/>
  <c r="Q496" i="2"/>
  <c r="G496" i="2"/>
  <c r="R496" i="2" s="1"/>
  <c r="Q776" i="2"/>
  <c r="G776" i="2"/>
  <c r="R776" i="2" s="1"/>
  <c r="AC13" i="66"/>
  <c r="AD13" i="66" s="1"/>
  <c r="AC12" i="66"/>
  <c r="AD12" i="66" s="1"/>
  <c r="F927" i="2"/>
  <c r="F926" i="2"/>
  <c r="F928" i="2"/>
  <c r="AC7" i="65"/>
  <c r="AD11" i="65"/>
  <c r="AC5" i="65"/>
  <c r="AC4" i="65"/>
  <c r="AC8" i="65"/>
  <c r="AC9" i="65"/>
  <c r="AC10" i="65"/>
  <c r="AC6" i="65"/>
  <c r="AD10" i="64"/>
  <c r="Q895" i="2"/>
  <c r="G895" i="2"/>
  <c r="R895" i="2" s="1"/>
  <c r="AD9" i="64"/>
  <c r="Q894" i="2"/>
  <c r="G894" i="2"/>
  <c r="R894" i="2" s="1"/>
  <c r="Q893" i="2"/>
  <c r="G893" i="2"/>
  <c r="R893" i="2" s="1"/>
  <c r="AD18" i="66"/>
  <c r="AD15" i="66"/>
  <c r="AD16" i="66"/>
  <c r="AD17" i="66"/>
  <c r="AB4" i="66"/>
  <c r="W19" i="66"/>
  <c r="AD14" i="66"/>
  <c r="AC18" i="67"/>
  <c r="AC17" i="67"/>
  <c r="AC16" i="67"/>
  <c r="AC15" i="67"/>
  <c r="AC14" i="67"/>
  <c r="AC19" i="64"/>
  <c r="A35" i="64" s="1"/>
  <c r="AD19" i="63"/>
  <c r="X19" i="65"/>
  <c r="Y19" i="65" s="1"/>
  <c r="W14" i="67"/>
  <c r="AB14" i="67" s="1"/>
  <c r="W17" i="67"/>
  <c r="AB17" i="67" s="1"/>
  <c r="W18" i="67"/>
  <c r="AB18" i="67" s="1"/>
  <c r="W15" i="67"/>
  <c r="AB15" i="67" s="1"/>
  <c r="W16" i="67"/>
  <c r="AB16" i="67" s="1"/>
  <c r="W12" i="67"/>
  <c r="AB12" i="67" s="1"/>
  <c r="W13" i="67"/>
  <c r="AB13" i="67" s="1"/>
  <c r="W11" i="67"/>
  <c r="AB11" i="67" s="1"/>
  <c r="W9" i="67"/>
  <c r="AB9" i="67" s="1"/>
  <c r="W5" i="67"/>
  <c r="W10" i="67"/>
  <c r="AB10" i="67" s="1"/>
  <c r="W8" i="67"/>
  <c r="AB8" i="67" s="1"/>
  <c r="W4" i="67"/>
  <c r="W6" i="67"/>
  <c r="AB6" i="67" s="1"/>
  <c r="W7" i="67"/>
  <c r="AB7" i="67" s="1"/>
  <c r="J33" i="67"/>
  <c r="X12" i="67" s="1"/>
  <c r="I33" i="67"/>
  <c r="X11" i="67" s="1"/>
  <c r="K33" i="67"/>
  <c r="X13" i="67" s="1"/>
  <c r="Y13" i="66"/>
  <c r="Y12" i="66"/>
  <c r="H37" i="67"/>
  <c r="G37" i="67"/>
  <c r="F37" i="67"/>
  <c r="I33" i="66"/>
  <c r="X11" i="66" s="1"/>
  <c r="A834" i="2"/>
  <c r="A618" i="2"/>
  <c r="B521" i="2"/>
  <c r="M521" i="2" s="1"/>
  <c r="A802" i="2"/>
  <c r="B801" i="2"/>
  <c r="M801" i="2" s="1"/>
  <c r="B553" i="2"/>
  <c r="M553" i="2" s="1"/>
  <c r="A554" i="2"/>
  <c r="B585" i="2"/>
  <c r="M585" i="2" s="1"/>
  <c r="A586" i="2"/>
  <c r="AB22" i="65"/>
  <c r="B737" i="2"/>
  <c r="M737" i="2" s="1"/>
  <c r="A994" i="2"/>
  <c r="W25" i="66"/>
  <c r="A770" i="2"/>
  <c r="B769" i="2"/>
  <c r="M769" i="2" s="1"/>
  <c r="Y8" i="65"/>
  <c r="Y9" i="65"/>
  <c r="Y10" i="65"/>
  <c r="AD4" i="64"/>
  <c r="H33" i="66"/>
  <c r="X10" i="66" s="1"/>
  <c r="G33" i="66"/>
  <c r="X9" i="66" s="1"/>
  <c r="Y5" i="65"/>
  <c r="D33" i="66"/>
  <c r="X6" i="66" s="1"/>
  <c r="D37" i="66"/>
  <c r="AD8" i="64"/>
  <c r="Y25" i="63"/>
  <c r="AD22" i="62"/>
  <c r="AD7" i="64"/>
  <c r="AD6" i="64"/>
  <c r="Y6" i="65"/>
  <c r="AD5" i="64"/>
  <c r="D37" i="67"/>
  <c r="E37" i="67"/>
  <c r="C37" i="67"/>
  <c r="B37" i="67"/>
  <c r="A35" i="63"/>
  <c r="Y4" i="65"/>
  <c r="Y7" i="65"/>
  <c r="B33" i="66"/>
  <c r="X4" i="66" s="1"/>
  <c r="C33" i="66"/>
  <c r="X5" i="66" s="1"/>
  <c r="E33" i="66"/>
  <c r="X7" i="66" s="1"/>
  <c r="F33" i="66"/>
  <c r="X8" i="66" s="1"/>
  <c r="Y19" i="64"/>
  <c r="AD22" i="63"/>
  <c r="Y25" i="64"/>
  <c r="A778" i="2"/>
  <c r="B777" i="2"/>
  <c r="M777" i="2" s="1"/>
  <c r="A650" i="2"/>
  <c r="B649" i="2"/>
  <c r="M649" i="2" s="1"/>
  <c r="A562" i="2"/>
  <c r="B561" i="2"/>
  <c r="M561" i="2" s="1"/>
  <c r="A682" i="2"/>
  <c r="B681" i="2"/>
  <c r="M681" i="2" s="1"/>
  <c r="A962" i="2"/>
  <c r="B961" i="2"/>
  <c r="M961" i="2" s="1"/>
  <c r="A898" i="2"/>
  <c r="B897" i="2"/>
  <c r="M897" i="2" s="1"/>
  <c r="Y22" i="67"/>
  <c r="A594" i="2"/>
  <c r="B593" i="2"/>
  <c r="M593" i="2" s="1"/>
  <c r="A626" i="2"/>
  <c r="B617" i="2"/>
  <c r="M617" i="2" s="1"/>
  <c r="A930" i="2"/>
  <c r="B929" i="2"/>
  <c r="M929" i="2" s="1"/>
  <c r="A866" i="2"/>
  <c r="B865" i="2"/>
  <c r="M865" i="2" s="1"/>
  <c r="A714" i="2"/>
  <c r="B713" i="2"/>
  <c r="M713" i="2" s="1"/>
  <c r="A810" i="2"/>
  <c r="B809" i="2"/>
  <c r="M809" i="2" s="1"/>
  <c r="A746" i="2"/>
  <c r="B745" i="2"/>
  <c r="M745" i="2" s="1"/>
  <c r="B993" i="2"/>
  <c r="M993" i="2" s="1"/>
  <c r="B529" i="2"/>
  <c r="M529" i="2" s="1"/>
  <c r="A842" i="2"/>
  <c r="B833" i="2"/>
  <c r="M833" i="2" s="1"/>
  <c r="H33" i="67" a="1"/>
  <c r="G33" i="67" a="1"/>
  <c r="B33" i="67" a="1"/>
  <c r="F33" i="67" a="1"/>
  <c r="E33" i="67" a="1"/>
  <c r="C33" i="67" a="1"/>
  <c r="D33" i="67" a="1"/>
  <c r="F961" i="2" a="1"/>
  <c r="D898" i="2" a="1"/>
  <c r="E522" i="2" a="1"/>
  <c r="E554" i="2" a="1"/>
  <c r="E993" i="2" a="1"/>
  <c r="E562" i="2" a="1"/>
  <c r="D770" i="2" a="1"/>
  <c r="E769" i="2" a="1"/>
  <c r="F706" i="2" a="1"/>
  <c r="E802" i="2" a="1"/>
  <c r="F737" i="2" a="1"/>
  <c r="E561" i="2" a="1"/>
  <c r="F746" i="2" a="1"/>
  <c r="F745" i="2" a="1"/>
  <c r="D521" i="2" a="1"/>
  <c r="D649" i="2" a="1"/>
  <c r="D617" i="2" a="1"/>
  <c r="E650" i="2" a="1"/>
  <c r="F866" i="2" a="1"/>
  <c r="F959" i="2" a="1"/>
  <c r="D834" i="2" a="1"/>
  <c r="D586" i="2" a="1"/>
  <c r="F426" i="2" a="1"/>
  <c r="D866" i="2" a="1"/>
  <c r="F810" i="2" a="1"/>
  <c r="D626" i="2" a="1"/>
  <c r="F865" i="2" a="1"/>
  <c r="D682" i="2" a="1"/>
  <c r="E705" i="2" a="1"/>
  <c r="D802" i="2" a="1"/>
  <c r="D642" i="2" a="1"/>
  <c r="F650" i="2" a="1"/>
  <c r="D674" i="2" a="1"/>
  <c r="E673" i="2" a="1"/>
  <c r="D361" i="2" a="1"/>
  <c r="F674" i="2" a="1"/>
  <c r="F681" i="2" a="1"/>
  <c r="E930" i="2" a="1"/>
  <c r="D522" i="2" a="1"/>
  <c r="D426" i="2" a="1"/>
  <c r="E586" i="2" a="1"/>
  <c r="F682" i="2" a="1"/>
  <c r="D714" i="2" a="1"/>
  <c r="D842" i="2" a="1"/>
  <c r="E642" i="2" a="1"/>
  <c r="E929" i="2" a="1"/>
  <c r="E426" i="2" a="1"/>
  <c r="D962" i="2" a="1"/>
  <c r="F425" i="2" a="1"/>
  <c r="D961" i="2" a="1"/>
  <c r="E737" i="2" a="1"/>
  <c r="E777" i="2" a="1"/>
  <c r="E425" i="2" a="1"/>
  <c r="F930" i="2" a="1"/>
  <c r="D458" i="2" a="1"/>
  <c r="E529" i="2" a="1"/>
  <c r="F842" i="2" a="1"/>
  <c r="D610" i="2" a="1"/>
  <c r="E594" i="2" a="1"/>
  <c r="F522" i="2" a="1"/>
  <c r="E866" i="2" a="1"/>
  <c r="F626" i="2" a="1"/>
  <c r="D778" i="2" a="1"/>
  <c r="F960" i="2" a="1"/>
  <c r="F577" i="2" a="1"/>
  <c r="D865" i="2" a="1"/>
  <c r="E770" i="2" a="1"/>
  <c r="D593" i="2" a="1"/>
  <c r="F809" i="2" a="1"/>
  <c r="D897" i="2" a="1"/>
  <c r="F593" i="2" a="1"/>
  <c r="E681" i="2" a="1"/>
  <c r="F529" i="2" a="1"/>
  <c r="D577" i="2" a="1"/>
  <c r="F490" i="2" a="1"/>
  <c r="E778" i="2" a="1"/>
  <c r="F962" i="2" a="1"/>
  <c r="F361" i="2" a="1"/>
  <c r="D769" i="2" a="1"/>
  <c r="F586" i="2" a="1"/>
  <c r="E898" i="2" a="1"/>
  <c r="E834" i="2" a="1"/>
  <c r="F897" i="2" a="1"/>
  <c r="D994" i="2" a="1"/>
  <c r="F777" i="2" a="1"/>
  <c r="F561" i="2" a="1"/>
  <c r="E992" i="2" a="1"/>
  <c r="F929" i="2" a="1"/>
  <c r="E706" i="2" a="1"/>
  <c r="E674" i="2" a="1"/>
  <c r="D650" i="2" a="1"/>
  <c r="F834" i="2" a="1"/>
  <c r="E809" i="2" a="1"/>
  <c r="D394" i="2" a="1"/>
  <c r="F898" i="2" a="1"/>
  <c r="D738" i="2" a="1"/>
  <c r="E626" i="2" a="1"/>
  <c r="F617" i="2" a="1"/>
  <c r="E618" i="2" a="1"/>
  <c r="E810" i="2" a="1"/>
  <c r="G560" i="2" l="1"/>
  <c r="R560" i="2" s="1"/>
  <c r="Q832" i="2"/>
  <c r="G768" i="2"/>
  <c r="R768" i="2" s="1"/>
  <c r="G744" i="2"/>
  <c r="R744" i="2" s="1"/>
  <c r="Q560" i="2"/>
  <c r="D593" i="2"/>
  <c r="O593" i="2" s="1"/>
  <c r="F897" i="2"/>
  <c r="G897" i="2" s="1"/>
  <c r="R897" i="2" s="1"/>
  <c r="D649" i="2"/>
  <c r="O649" i="2" s="1"/>
  <c r="D577" i="2"/>
  <c r="O577" i="2" s="1"/>
  <c r="E809" i="2"/>
  <c r="P809" i="2" s="1"/>
  <c r="F809" i="2"/>
  <c r="Q809" i="2" s="1"/>
  <c r="F577" i="2"/>
  <c r="K577" i="2" s="1"/>
  <c r="F561" i="2"/>
  <c r="Q561" i="2" s="1"/>
  <c r="E561" i="2"/>
  <c r="P561" i="2" s="1"/>
  <c r="E425" i="2"/>
  <c r="P425" i="2" s="1"/>
  <c r="E777" i="2"/>
  <c r="P777" i="2" s="1"/>
  <c r="F425" i="2"/>
  <c r="Q425" i="2" s="1"/>
  <c r="F929" i="2"/>
  <c r="Q929" i="2" s="1"/>
  <c r="E929" i="2"/>
  <c r="P929" i="2" s="1"/>
  <c r="F777" i="2"/>
  <c r="F681" i="2"/>
  <c r="Q681" i="2" s="1"/>
  <c r="D521" i="2"/>
  <c r="O521" i="2" s="1"/>
  <c r="F865" i="2"/>
  <c r="G865" i="2" s="1"/>
  <c r="R865" i="2" s="1"/>
  <c r="D865" i="2"/>
  <c r="O865" i="2" s="1"/>
  <c r="F529" i="2"/>
  <c r="Q529" i="2" s="1"/>
  <c r="D769" i="2"/>
  <c r="O769" i="2" s="1"/>
  <c r="E769" i="2"/>
  <c r="P769" i="2" s="1"/>
  <c r="E681" i="2"/>
  <c r="P681" i="2" s="1"/>
  <c r="E529" i="2"/>
  <c r="P529" i="2" s="1"/>
  <c r="G528" i="2"/>
  <c r="R528" i="2" s="1"/>
  <c r="G488" i="2"/>
  <c r="R488" i="2" s="1"/>
  <c r="G800" i="2"/>
  <c r="R800" i="2" s="1"/>
  <c r="G672" i="2"/>
  <c r="R672" i="2" s="1"/>
  <c r="G736" i="2"/>
  <c r="R736" i="2" s="1"/>
  <c r="G456" i="2"/>
  <c r="R456" i="2" s="1"/>
  <c r="E705" i="2"/>
  <c r="P705" i="2" s="1"/>
  <c r="D897" i="2"/>
  <c r="O897" i="2" s="1"/>
  <c r="Q712" i="2"/>
  <c r="F745" i="2"/>
  <c r="Q745" i="2" s="1"/>
  <c r="F593" i="2"/>
  <c r="G593" i="2" s="1"/>
  <c r="R593" i="2" s="1"/>
  <c r="G576" i="2"/>
  <c r="R576" i="2" s="1"/>
  <c r="U577" i="2"/>
  <c r="G328" i="2"/>
  <c r="R328" i="2" s="1"/>
  <c r="Q424" i="2"/>
  <c r="J328" i="2"/>
  <c r="Q896" i="2"/>
  <c r="F617" i="2"/>
  <c r="Q617" i="2" s="1"/>
  <c r="D361" i="2"/>
  <c r="O361" i="2" s="1"/>
  <c r="F361" i="2"/>
  <c r="Q361" i="2" s="1"/>
  <c r="V361" i="2" s="1"/>
  <c r="D617" i="2"/>
  <c r="O617" i="2" s="1"/>
  <c r="G520" i="2"/>
  <c r="R520" i="2" s="1"/>
  <c r="E673" i="2"/>
  <c r="P673" i="2" s="1"/>
  <c r="F737" i="2"/>
  <c r="D961" i="2"/>
  <c r="O961" i="2" s="1"/>
  <c r="E737" i="2"/>
  <c r="P737" i="2" s="1"/>
  <c r="AB19" i="66"/>
  <c r="J361" i="2"/>
  <c r="J577" i="2"/>
  <c r="E810" i="2"/>
  <c r="P810" i="2" s="1"/>
  <c r="F810" i="2"/>
  <c r="E626" i="2"/>
  <c r="P626" i="2" s="1"/>
  <c r="D626" i="2"/>
  <c r="O626" i="2" s="1"/>
  <c r="F626" i="2"/>
  <c r="D994" i="2"/>
  <c r="O994" i="2" s="1"/>
  <c r="D802" i="2"/>
  <c r="O802" i="2" s="1"/>
  <c r="E802" i="2"/>
  <c r="P802" i="2" s="1"/>
  <c r="D842" i="2"/>
  <c r="O842" i="2" s="1"/>
  <c r="F842" i="2"/>
  <c r="D714" i="2"/>
  <c r="O714" i="2" s="1"/>
  <c r="E594" i="2"/>
  <c r="P594" i="2" s="1"/>
  <c r="D610" i="2"/>
  <c r="O610" i="2" s="1"/>
  <c r="E778" i="2"/>
  <c r="P778" i="2" s="1"/>
  <c r="D778" i="2"/>
  <c r="O778" i="2" s="1"/>
  <c r="E618" i="2"/>
  <c r="P618" i="2" s="1"/>
  <c r="E586" i="2"/>
  <c r="P586" i="2" s="1"/>
  <c r="D586" i="2"/>
  <c r="O586" i="2" s="1"/>
  <c r="F586" i="2"/>
  <c r="D834" i="2"/>
  <c r="O834" i="2" s="1"/>
  <c r="E834" i="2"/>
  <c r="P834" i="2" s="1"/>
  <c r="F834" i="2"/>
  <c r="D738" i="2"/>
  <c r="O738" i="2" s="1"/>
  <c r="E706" i="2"/>
  <c r="P706" i="2" s="1"/>
  <c r="F706" i="2"/>
  <c r="E562" i="2"/>
  <c r="P562" i="2" s="1"/>
  <c r="D898" i="2"/>
  <c r="O898" i="2" s="1"/>
  <c r="E898" i="2"/>
  <c r="P898" i="2" s="1"/>
  <c r="F898" i="2"/>
  <c r="E650" i="2"/>
  <c r="P650" i="2" s="1"/>
  <c r="D650" i="2"/>
  <c r="O650" i="2" s="1"/>
  <c r="F650" i="2"/>
  <c r="F490" i="2"/>
  <c r="D522" i="2"/>
  <c r="O522" i="2" s="1"/>
  <c r="E522" i="2"/>
  <c r="P522" i="2" s="1"/>
  <c r="F522" i="2"/>
  <c r="E674" i="2"/>
  <c r="P674" i="2" s="1"/>
  <c r="D674" i="2"/>
  <c r="O674" i="2" s="1"/>
  <c r="F674" i="2"/>
  <c r="D866" i="2"/>
  <c r="O866" i="2" s="1"/>
  <c r="E866" i="2"/>
  <c r="P866" i="2" s="1"/>
  <c r="F866" i="2"/>
  <c r="E993" i="2"/>
  <c r="P993" i="2" s="1"/>
  <c r="F746" i="2"/>
  <c r="E930" i="2"/>
  <c r="P930" i="2" s="1"/>
  <c r="F930" i="2"/>
  <c r="Q930" i="2" s="1"/>
  <c r="E554" i="2"/>
  <c r="P554" i="2" s="1"/>
  <c r="E426" i="2"/>
  <c r="P426" i="2" s="1"/>
  <c r="D426" i="2"/>
  <c r="O426" i="2" s="1"/>
  <c r="F426" i="2"/>
  <c r="D962" i="2"/>
  <c r="O962" i="2" s="1"/>
  <c r="E770" i="2"/>
  <c r="P770" i="2" s="1"/>
  <c r="D770" i="2"/>
  <c r="O770" i="2" s="1"/>
  <c r="D458" i="2"/>
  <c r="O458" i="2" s="1"/>
  <c r="D642" i="2"/>
  <c r="O642" i="2" s="1"/>
  <c r="E642" i="2"/>
  <c r="P642" i="2" s="1"/>
  <c r="D394" i="2"/>
  <c r="O394" i="2" s="1"/>
  <c r="D682" i="2"/>
  <c r="O682" i="2" s="1"/>
  <c r="F682" i="2"/>
  <c r="E992" i="2"/>
  <c r="L810" i="2"/>
  <c r="I810" i="2"/>
  <c r="T810" i="2" s="1"/>
  <c r="H810" i="2"/>
  <c r="S810" i="2" s="1"/>
  <c r="L626" i="2"/>
  <c r="I626" i="2"/>
  <c r="T626" i="2" s="1"/>
  <c r="H626" i="2"/>
  <c r="S626" i="2" s="1"/>
  <c r="I994" i="2"/>
  <c r="T994" i="2" s="1"/>
  <c r="H994" i="2"/>
  <c r="S994" i="2" s="1"/>
  <c r="L994" i="2"/>
  <c r="L802" i="2"/>
  <c r="I802" i="2"/>
  <c r="T802" i="2" s="1"/>
  <c r="H802" i="2"/>
  <c r="S802" i="2" s="1"/>
  <c r="L842" i="2"/>
  <c r="I842" i="2"/>
  <c r="T842" i="2" s="1"/>
  <c r="H842" i="2"/>
  <c r="S842" i="2" s="1"/>
  <c r="I714" i="2"/>
  <c r="T714" i="2" s="1"/>
  <c r="H714" i="2"/>
  <c r="S714" i="2" s="1"/>
  <c r="L714" i="2"/>
  <c r="L594" i="2"/>
  <c r="I594" i="2"/>
  <c r="T594" i="2" s="1"/>
  <c r="H594" i="2"/>
  <c r="S594" i="2" s="1"/>
  <c r="L610" i="2"/>
  <c r="I610" i="2"/>
  <c r="T610" i="2" s="1"/>
  <c r="H610" i="2"/>
  <c r="S610" i="2" s="1"/>
  <c r="B610" i="2"/>
  <c r="M610" i="2" s="1"/>
  <c r="Q801" i="2"/>
  <c r="G801" i="2"/>
  <c r="R801" i="2" s="1"/>
  <c r="Q585" i="2"/>
  <c r="G585" i="2"/>
  <c r="R585" i="2" s="1"/>
  <c r="L778" i="2"/>
  <c r="I778" i="2"/>
  <c r="T778" i="2" s="1"/>
  <c r="H778" i="2"/>
  <c r="S778" i="2" s="1"/>
  <c r="Q521" i="2"/>
  <c r="G521" i="2"/>
  <c r="R521" i="2" s="1"/>
  <c r="L618" i="2"/>
  <c r="I618" i="2"/>
  <c r="T618" i="2" s="1"/>
  <c r="H618" i="2"/>
  <c r="S618" i="2" s="1"/>
  <c r="I586" i="2"/>
  <c r="T586" i="2" s="1"/>
  <c r="H586" i="2"/>
  <c r="S586" i="2" s="1"/>
  <c r="L586" i="2"/>
  <c r="L834" i="2"/>
  <c r="I834" i="2"/>
  <c r="T834" i="2" s="1"/>
  <c r="H834" i="2"/>
  <c r="S834" i="2" s="1"/>
  <c r="L738" i="2"/>
  <c r="I738" i="2"/>
  <c r="T738" i="2" s="1"/>
  <c r="H738" i="2"/>
  <c r="S738" i="2" s="1"/>
  <c r="B738" i="2"/>
  <c r="M738" i="2" s="1"/>
  <c r="A739" i="2"/>
  <c r="B706" i="2"/>
  <c r="M706" i="2" s="1"/>
  <c r="I706" i="2"/>
  <c r="T706" i="2" s="1"/>
  <c r="H706" i="2"/>
  <c r="S706" i="2" s="1"/>
  <c r="L706" i="2"/>
  <c r="A707" i="2"/>
  <c r="Q457" i="2"/>
  <c r="G457" i="2"/>
  <c r="R457" i="2" s="1"/>
  <c r="Q393" i="2"/>
  <c r="G393" i="2"/>
  <c r="R393" i="2" s="1"/>
  <c r="Q713" i="2"/>
  <c r="G713" i="2"/>
  <c r="R713" i="2" s="1"/>
  <c r="L562" i="2"/>
  <c r="I562" i="2"/>
  <c r="T562" i="2" s="1"/>
  <c r="H562" i="2"/>
  <c r="S562" i="2" s="1"/>
  <c r="L898" i="2"/>
  <c r="I898" i="2"/>
  <c r="T898" i="2" s="1"/>
  <c r="H898" i="2"/>
  <c r="S898" i="2" s="1"/>
  <c r="L650" i="2"/>
  <c r="I650" i="2"/>
  <c r="T650" i="2" s="1"/>
  <c r="H650" i="2"/>
  <c r="S650" i="2" s="1"/>
  <c r="B490" i="2"/>
  <c r="M490" i="2" s="1"/>
  <c r="L490" i="2"/>
  <c r="I490" i="2"/>
  <c r="T490" i="2" s="1"/>
  <c r="H490" i="2"/>
  <c r="S490" i="2" s="1"/>
  <c r="A491" i="2"/>
  <c r="B522" i="2"/>
  <c r="M522" i="2" s="1"/>
  <c r="L522" i="2"/>
  <c r="I522" i="2"/>
  <c r="T522" i="2" s="1"/>
  <c r="H522" i="2"/>
  <c r="S522" i="2" s="1"/>
  <c r="A523" i="2"/>
  <c r="B674" i="2"/>
  <c r="M674" i="2" s="1"/>
  <c r="L674" i="2"/>
  <c r="I674" i="2"/>
  <c r="T674" i="2" s="1"/>
  <c r="H674" i="2"/>
  <c r="S674" i="2" s="1"/>
  <c r="A675" i="2"/>
  <c r="Q705" i="2"/>
  <c r="L866" i="2"/>
  <c r="I866" i="2"/>
  <c r="T866" i="2" s="1"/>
  <c r="H866" i="2"/>
  <c r="S866" i="2" s="1"/>
  <c r="AB5" i="67"/>
  <c r="L746" i="2"/>
  <c r="I746" i="2"/>
  <c r="T746" i="2" s="1"/>
  <c r="H746" i="2"/>
  <c r="S746" i="2" s="1"/>
  <c r="H930" i="2"/>
  <c r="S930" i="2" s="1"/>
  <c r="L930" i="2"/>
  <c r="I930" i="2"/>
  <c r="T930" i="2" s="1"/>
  <c r="L554" i="2"/>
  <c r="I554" i="2"/>
  <c r="T554" i="2" s="1"/>
  <c r="H554" i="2"/>
  <c r="S554" i="2" s="1"/>
  <c r="A555" i="2"/>
  <c r="Q769" i="2"/>
  <c r="B426" i="2"/>
  <c r="M426" i="2" s="1"/>
  <c r="L426" i="2"/>
  <c r="I426" i="2"/>
  <c r="T426" i="2" s="1"/>
  <c r="H426" i="2"/>
  <c r="S426" i="2" s="1"/>
  <c r="A427" i="2"/>
  <c r="Q489" i="2"/>
  <c r="G489" i="2"/>
  <c r="R489" i="2" s="1"/>
  <c r="Q649" i="2"/>
  <c r="G649" i="2"/>
  <c r="R649" i="2" s="1"/>
  <c r="Q673" i="2"/>
  <c r="G833" i="2"/>
  <c r="R833" i="2" s="1"/>
  <c r="Q833" i="2"/>
  <c r="I962" i="2"/>
  <c r="T962" i="2" s="1"/>
  <c r="H962" i="2"/>
  <c r="S962" i="2" s="1"/>
  <c r="L962" i="2"/>
  <c r="L770" i="2"/>
  <c r="I770" i="2"/>
  <c r="T770" i="2" s="1"/>
  <c r="H770" i="2"/>
  <c r="S770" i="2" s="1"/>
  <c r="A771" i="2"/>
  <c r="B458" i="2"/>
  <c r="M458" i="2" s="1"/>
  <c r="L458" i="2"/>
  <c r="I458" i="2"/>
  <c r="T458" i="2" s="1"/>
  <c r="H458" i="2"/>
  <c r="S458" i="2" s="1"/>
  <c r="A459" i="2"/>
  <c r="B642" i="2"/>
  <c r="M642" i="2" s="1"/>
  <c r="L642" i="2"/>
  <c r="I642" i="2"/>
  <c r="T642" i="2" s="1"/>
  <c r="H642" i="2"/>
  <c r="S642" i="2" s="1"/>
  <c r="A643" i="2"/>
  <c r="I394" i="2"/>
  <c r="T394" i="2" s="1"/>
  <c r="H394" i="2"/>
  <c r="S394" i="2" s="1"/>
  <c r="L394" i="2"/>
  <c r="B394" i="2"/>
  <c r="M394" i="2" s="1"/>
  <c r="P959" i="2"/>
  <c r="Q641" i="2"/>
  <c r="G641" i="2"/>
  <c r="R641" i="2" s="1"/>
  <c r="H682" i="2"/>
  <c r="S682" i="2" s="1"/>
  <c r="L682" i="2"/>
  <c r="I682" i="2"/>
  <c r="T682" i="2" s="1"/>
  <c r="G609" i="2"/>
  <c r="R609" i="2" s="1"/>
  <c r="Q609" i="2"/>
  <c r="Q553" i="2"/>
  <c r="G553" i="2"/>
  <c r="R553" i="2" s="1"/>
  <c r="AC12" i="67"/>
  <c r="AD12" i="67" s="1"/>
  <c r="AC13" i="67"/>
  <c r="AC11" i="67"/>
  <c r="AD11" i="67" s="1"/>
  <c r="F962" i="2"/>
  <c r="F960" i="2"/>
  <c r="F959" i="2"/>
  <c r="F961" i="2"/>
  <c r="AC10" i="66"/>
  <c r="AC8" i="66"/>
  <c r="AC7" i="66"/>
  <c r="AC5" i="66"/>
  <c r="AC4" i="66"/>
  <c r="AC6" i="66"/>
  <c r="AC9" i="66"/>
  <c r="AD9" i="66" s="1"/>
  <c r="Q926" i="2"/>
  <c r="G926" i="2"/>
  <c r="R926" i="2" s="1"/>
  <c r="AD5" i="65"/>
  <c r="Q927" i="2"/>
  <c r="G927" i="2"/>
  <c r="R927" i="2" s="1"/>
  <c r="Q928" i="2"/>
  <c r="G928" i="2"/>
  <c r="R928" i="2" s="1"/>
  <c r="AD18" i="67"/>
  <c r="AD16" i="67"/>
  <c r="AD17" i="67"/>
  <c r="AB4" i="67"/>
  <c r="W19" i="67"/>
  <c r="AD14" i="67"/>
  <c r="AD15" i="67"/>
  <c r="Y11" i="66"/>
  <c r="AC11" i="66"/>
  <c r="AC19" i="65"/>
  <c r="A35" i="65" s="1"/>
  <c r="AD19" i="64"/>
  <c r="X19" i="66"/>
  <c r="Y19" i="66" s="1"/>
  <c r="Y12" i="67"/>
  <c r="Y13" i="67"/>
  <c r="Y11" i="67"/>
  <c r="F33" i="67"/>
  <c r="X8" i="67" s="1"/>
  <c r="H33" i="67"/>
  <c r="X10" i="67" s="1"/>
  <c r="G33" i="67"/>
  <c r="X9" i="67" s="1"/>
  <c r="C33" i="67"/>
  <c r="X5" i="67" s="1"/>
  <c r="AB22" i="66"/>
  <c r="B770" i="2"/>
  <c r="M770" i="2" s="1"/>
  <c r="B618" i="2"/>
  <c r="M618" i="2" s="1"/>
  <c r="A619" i="2"/>
  <c r="A835" i="2"/>
  <c r="B834" i="2"/>
  <c r="M834" i="2" s="1"/>
  <c r="A867" i="2"/>
  <c r="A995" i="2"/>
  <c r="A651" i="2"/>
  <c r="B586" i="2"/>
  <c r="M586" i="2" s="1"/>
  <c r="A587" i="2"/>
  <c r="B554" i="2"/>
  <c r="M554" i="2" s="1"/>
  <c r="B802" i="2"/>
  <c r="M802" i="2" s="1"/>
  <c r="A803" i="2"/>
  <c r="Y6" i="66"/>
  <c r="Y10" i="66"/>
  <c r="AD8" i="65"/>
  <c r="AD9" i="65"/>
  <c r="AD10" i="65"/>
  <c r="AD7" i="65"/>
  <c r="Y9" i="66"/>
  <c r="AD6" i="65"/>
  <c r="AD4" i="65"/>
  <c r="X25" i="65"/>
  <c r="Y8" i="66"/>
  <c r="Y4" i="66"/>
  <c r="D33" i="67"/>
  <c r="X6" i="67" s="1"/>
  <c r="B33" i="67"/>
  <c r="X4" i="67" s="1"/>
  <c r="E33" i="67"/>
  <c r="X7" i="67" s="1"/>
  <c r="AC22" i="64"/>
  <c r="Y7" i="66"/>
  <c r="Y5" i="66"/>
  <c r="A899" i="2"/>
  <c r="B898" i="2"/>
  <c r="M898" i="2" s="1"/>
  <c r="A659" i="2"/>
  <c r="B650" i="2"/>
  <c r="M650" i="2" s="1"/>
  <c r="A875" i="2"/>
  <c r="B866" i="2"/>
  <c r="M866" i="2" s="1"/>
  <c r="B562" i="2"/>
  <c r="M562" i="2" s="1"/>
  <c r="A747" i="2"/>
  <c r="B746" i="2"/>
  <c r="M746" i="2" s="1"/>
  <c r="A595" i="2"/>
  <c r="B594" i="2"/>
  <c r="M594" i="2" s="1"/>
  <c r="A715" i="2"/>
  <c r="B714" i="2"/>
  <c r="M714" i="2" s="1"/>
  <c r="A683" i="2"/>
  <c r="B682" i="2"/>
  <c r="M682" i="2" s="1"/>
  <c r="B994" i="2"/>
  <c r="M994" i="2" s="1"/>
  <c r="A627" i="2"/>
  <c r="B626" i="2"/>
  <c r="M626" i="2" s="1"/>
  <c r="A963" i="2"/>
  <c r="B962" i="2"/>
  <c r="M962" i="2" s="1"/>
  <c r="A931" i="2"/>
  <c r="B930" i="2"/>
  <c r="M930" i="2" s="1"/>
  <c r="A779" i="2"/>
  <c r="B778" i="2"/>
  <c r="M778" i="2" s="1"/>
  <c r="A843" i="2"/>
  <c r="B842" i="2"/>
  <c r="M842" i="2" s="1"/>
  <c r="A811" i="2"/>
  <c r="B810" i="2"/>
  <c r="M810" i="2" s="1"/>
  <c r="D810" i="2" a="1"/>
  <c r="E994" i="2" a="1"/>
  <c r="E610" i="2" a="1"/>
  <c r="F523" i="2" a="1"/>
  <c r="D554" i="2" a="1"/>
  <c r="E738" i="2" a="1"/>
  <c r="E779" i="2" a="1"/>
  <c r="F707" i="2" a="1"/>
  <c r="F714" i="2" a="1"/>
  <c r="F963" i="2" a="1"/>
  <c r="E659" i="2" a="1"/>
  <c r="D491" i="2" a="1"/>
  <c r="E962" i="2" a="1"/>
  <c r="F458" i="2" a="1"/>
  <c r="F770" i="2" a="1"/>
  <c r="F992" i="2" a="1"/>
  <c r="E867" i="2" a="1"/>
  <c r="F394" i="2" a="1"/>
  <c r="F803" i="2" a="1"/>
  <c r="E394" i="2" a="1"/>
  <c r="E675" i="2" a="1"/>
  <c r="E835" i="2" a="1"/>
  <c r="F867" i="2" a="1"/>
  <c r="D587" i="2" a="1"/>
  <c r="F595" i="2" a="1"/>
  <c r="E458" i="2" a="1"/>
  <c r="D427" i="2" a="1"/>
  <c r="D963" i="2" a="1"/>
  <c r="F659" i="2" a="1"/>
  <c r="F427" i="2" a="1"/>
  <c r="F994" i="2" a="1"/>
  <c r="D843" i="2" a="1"/>
  <c r="F738" i="2" a="1"/>
  <c r="E746" i="2" a="1"/>
  <c r="E803" i="2" a="1"/>
  <c r="D931" i="2" a="1"/>
  <c r="D523" i="2" a="1"/>
  <c r="E682" i="2" a="1"/>
  <c r="E739" i="2" a="1"/>
  <c r="D739" i="2" a="1"/>
  <c r="D867" i="2" a="1"/>
  <c r="F554" i="2" a="1"/>
  <c r="D811" i="2" a="1"/>
  <c r="D771" i="2" a="1"/>
  <c r="E683" i="2" a="1"/>
  <c r="D899" i="2" a="1"/>
  <c r="E490" i="2" a="1"/>
  <c r="F651" i="2" a="1"/>
  <c r="E995" i="2" a="1"/>
  <c r="F642" i="2" a="1"/>
  <c r="D562" i="2" a="1"/>
  <c r="E811" i="2" a="1"/>
  <c r="F587" i="2" a="1"/>
  <c r="F899" i="2" a="1"/>
  <c r="D706" i="2" a="1"/>
  <c r="F835" i="2" a="1"/>
  <c r="E771" i="2" a="1"/>
  <c r="E843" i="2" a="1"/>
  <c r="D746" i="2" a="1"/>
  <c r="E931" i="2" a="1"/>
  <c r="F779" i="2" a="1"/>
  <c r="E715" i="2" a="1"/>
  <c r="E899" i="2" a="1"/>
  <c r="E651" i="2" a="1"/>
  <c r="F459" i="2" a="1"/>
  <c r="D627" i="2" a="1"/>
  <c r="F843" i="2" a="1"/>
  <c r="E627" i="2" a="1"/>
  <c r="E523" i="2" a="1"/>
  <c r="E714" i="2" a="1"/>
  <c r="F610" i="2" a="1"/>
  <c r="D659" i="2" a="1"/>
  <c r="D930" i="2" a="1"/>
  <c r="F778" i="2" a="1"/>
  <c r="F643" i="2" a="1"/>
  <c r="D594" i="2" a="1"/>
  <c r="D707" i="2" a="1"/>
  <c r="D618" i="2" a="1"/>
  <c r="E842" i="2" a="1"/>
  <c r="D747" i="2" a="1"/>
  <c r="F739" i="2" a="1"/>
  <c r="F594" i="2" a="1"/>
  <c r="F562" i="2" a="1"/>
  <c r="F802" i="2" a="1"/>
  <c r="F618" i="2" a="1"/>
  <c r="F993" i="2" a="1"/>
  <c r="E587" i="2" a="1"/>
  <c r="D875" i="2" a="1"/>
  <c r="D490" i="2" a="1"/>
  <c r="D779" i="2" a="1"/>
  <c r="E747" i="2" a="1"/>
  <c r="D651" i="2" a="1"/>
  <c r="F491" i="2" a="1"/>
  <c r="D555" i="2" a="1"/>
  <c r="F619" i="2" a="1"/>
  <c r="D810" i="2" l="1"/>
  <c r="O810" i="2" s="1"/>
  <c r="Q577" i="2"/>
  <c r="V577" i="2" s="1"/>
  <c r="Q897" i="2"/>
  <c r="D554" i="2"/>
  <c r="O554" i="2" s="1"/>
  <c r="F610" i="2"/>
  <c r="K610" i="2" s="1"/>
  <c r="E746" i="2"/>
  <c r="P746" i="2" s="1"/>
  <c r="D706" i="2"/>
  <c r="O706" i="2" s="1"/>
  <c r="E610" i="2"/>
  <c r="P610" i="2" s="1"/>
  <c r="U610" i="2" s="1"/>
  <c r="D746" i="2"/>
  <c r="O746" i="2" s="1"/>
  <c r="D930" i="2"/>
  <c r="O930" i="2" s="1"/>
  <c r="F554" i="2"/>
  <c r="Q554" i="2" s="1"/>
  <c r="G577" i="2"/>
  <c r="R577" i="2" s="1"/>
  <c r="G809" i="2"/>
  <c r="R809" i="2" s="1"/>
  <c r="D618" i="2"/>
  <c r="O618" i="2" s="1"/>
  <c r="F562" i="2"/>
  <c r="G562" i="2" s="1"/>
  <c r="R562" i="2" s="1"/>
  <c r="G777" i="2"/>
  <c r="R777" i="2" s="1"/>
  <c r="Q865" i="2"/>
  <c r="G929" i="2"/>
  <c r="R929" i="2" s="1"/>
  <c r="G425" i="2"/>
  <c r="R425" i="2" s="1"/>
  <c r="G769" i="2"/>
  <c r="R769" i="2" s="1"/>
  <c r="Q777" i="2"/>
  <c r="G561" i="2"/>
  <c r="R561" i="2" s="1"/>
  <c r="G681" i="2"/>
  <c r="R681" i="2" s="1"/>
  <c r="G529" i="2"/>
  <c r="R529" i="2" s="1"/>
  <c r="F770" i="2"/>
  <c r="G770" i="2" s="1"/>
  <c r="R770" i="2" s="1"/>
  <c r="G705" i="2"/>
  <c r="R705" i="2" s="1"/>
  <c r="Q593" i="2"/>
  <c r="G745" i="2"/>
  <c r="R745" i="2" s="1"/>
  <c r="E458" i="2"/>
  <c r="P458" i="2" s="1"/>
  <c r="F458" i="2"/>
  <c r="Q458" i="2" s="1"/>
  <c r="D490" i="2"/>
  <c r="O490" i="2" s="1"/>
  <c r="E490" i="2"/>
  <c r="P490" i="2" s="1"/>
  <c r="F394" i="2"/>
  <c r="K394" i="2" s="1"/>
  <c r="D562" i="2"/>
  <c r="O562" i="2" s="1"/>
  <c r="F642" i="2"/>
  <c r="Q642" i="2" s="1"/>
  <c r="E842" i="2"/>
  <c r="P842" i="2" s="1"/>
  <c r="E394" i="2"/>
  <c r="P394" i="2" s="1"/>
  <c r="U394" i="2" s="1"/>
  <c r="F618" i="2"/>
  <c r="Q618" i="2" s="1"/>
  <c r="G617" i="2"/>
  <c r="R617" i="2" s="1"/>
  <c r="K361" i="2"/>
  <c r="G361" i="2"/>
  <c r="R361" i="2" s="1"/>
  <c r="G673" i="2"/>
  <c r="R673" i="2" s="1"/>
  <c r="E714" i="2"/>
  <c r="P714" i="2" s="1"/>
  <c r="F714" i="2"/>
  <c r="Q714" i="2" s="1"/>
  <c r="F738" i="2"/>
  <c r="Q738" i="2" s="1"/>
  <c r="E738" i="2"/>
  <c r="P738" i="2" s="1"/>
  <c r="D594" i="2"/>
  <c r="O594" i="2" s="1"/>
  <c r="F594" i="2"/>
  <c r="Q594" i="2" s="1"/>
  <c r="AB19" i="67"/>
  <c r="G737" i="2"/>
  <c r="R737" i="2" s="1"/>
  <c r="Q737" i="2"/>
  <c r="E682" i="2"/>
  <c r="P682" i="2" s="1"/>
  <c r="E962" i="2"/>
  <c r="P962" i="2" s="1"/>
  <c r="F778" i="2"/>
  <c r="G778" i="2" s="1"/>
  <c r="R778" i="2" s="1"/>
  <c r="E994" i="2"/>
  <c r="P994" i="2" s="1"/>
  <c r="F802" i="2"/>
  <c r="Q802" i="2" s="1"/>
  <c r="G930" i="2"/>
  <c r="R930" i="2" s="1"/>
  <c r="D659" i="2"/>
  <c r="O659" i="2" s="1"/>
  <c r="F659" i="2"/>
  <c r="E659" i="2"/>
  <c r="P659" i="2" s="1"/>
  <c r="E587" i="2"/>
  <c r="P587" i="2" s="1"/>
  <c r="D587" i="2"/>
  <c r="O587" i="2" s="1"/>
  <c r="F587" i="2"/>
  <c r="E899" i="2"/>
  <c r="P899" i="2" s="1"/>
  <c r="D899" i="2"/>
  <c r="O899" i="2" s="1"/>
  <c r="F899" i="2"/>
  <c r="E747" i="2"/>
  <c r="P747" i="2" s="1"/>
  <c r="D747" i="2"/>
  <c r="O747" i="2" s="1"/>
  <c r="E995" i="2"/>
  <c r="P995" i="2" s="1"/>
  <c r="F459" i="2"/>
  <c r="D739" i="2"/>
  <c r="O739" i="2" s="1"/>
  <c r="E739" i="2"/>
  <c r="P739" i="2" s="1"/>
  <c r="F739" i="2"/>
  <c r="E867" i="2"/>
  <c r="P867" i="2" s="1"/>
  <c r="D867" i="2"/>
  <c r="O867" i="2" s="1"/>
  <c r="F867" i="2"/>
  <c r="E675" i="2"/>
  <c r="P675" i="2" s="1"/>
  <c r="E779" i="2"/>
  <c r="P779" i="2" s="1"/>
  <c r="D779" i="2"/>
  <c r="O779" i="2" s="1"/>
  <c r="F779" i="2"/>
  <c r="E803" i="2"/>
  <c r="P803" i="2" s="1"/>
  <c r="F803" i="2"/>
  <c r="F643" i="2"/>
  <c r="D707" i="2"/>
  <c r="O707" i="2" s="1"/>
  <c r="F707" i="2"/>
  <c r="D963" i="2"/>
  <c r="O963" i="2" s="1"/>
  <c r="F963" i="2"/>
  <c r="Q963" i="2" s="1"/>
  <c r="E683" i="2"/>
  <c r="P683" i="2" s="1"/>
  <c r="E931" i="2"/>
  <c r="P931" i="2" s="1"/>
  <c r="D931" i="2"/>
  <c r="O931" i="2" s="1"/>
  <c r="D875" i="2"/>
  <c r="O875" i="2" s="1"/>
  <c r="E835" i="2"/>
  <c r="P835" i="2" s="1"/>
  <c r="F835" i="2"/>
  <c r="E715" i="2"/>
  <c r="P715" i="2" s="1"/>
  <c r="F619" i="2"/>
  <c r="D491" i="2"/>
  <c r="O491" i="2" s="1"/>
  <c r="F491" i="2"/>
  <c r="D771" i="2"/>
  <c r="O771" i="2" s="1"/>
  <c r="E771" i="2"/>
  <c r="P771" i="2" s="1"/>
  <c r="E811" i="2"/>
  <c r="P811" i="2" s="1"/>
  <c r="D811" i="2"/>
  <c r="O811" i="2" s="1"/>
  <c r="D427" i="2"/>
  <c r="O427" i="2" s="1"/>
  <c r="F427" i="2"/>
  <c r="K427" i="2" s="1"/>
  <c r="D555" i="2"/>
  <c r="O555" i="2" s="1"/>
  <c r="E523" i="2"/>
  <c r="P523" i="2" s="1"/>
  <c r="D523" i="2"/>
  <c r="O523" i="2" s="1"/>
  <c r="F523" i="2"/>
  <c r="F595" i="2"/>
  <c r="E843" i="2"/>
  <c r="P843" i="2" s="1"/>
  <c r="D843" i="2"/>
  <c r="O843" i="2" s="1"/>
  <c r="F843" i="2"/>
  <c r="E627" i="2"/>
  <c r="P627" i="2" s="1"/>
  <c r="D627" i="2"/>
  <c r="O627" i="2" s="1"/>
  <c r="D651" i="2"/>
  <c r="O651" i="2" s="1"/>
  <c r="E651" i="2"/>
  <c r="P651" i="2" s="1"/>
  <c r="F651" i="2"/>
  <c r="L659" i="2"/>
  <c r="I659" i="2"/>
  <c r="T659" i="2" s="1"/>
  <c r="H659" i="2"/>
  <c r="S659" i="2" s="1"/>
  <c r="L587" i="2"/>
  <c r="I587" i="2"/>
  <c r="T587" i="2" s="1"/>
  <c r="H587" i="2"/>
  <c r="S587" i="2" s="1"/>
  <c r="A588" i="2"/>
  <c r="I899" i="2"/>
  <c r="T899" i="2" s="1"/>
  <c r="L899" i="2"/>
  <c r="H899" i="2"/>
  <c r="S899" i="2" s="1"/>
  <c r="L747" i="2"/>
  <c r="I747" i="2"/>
  <c r="T747" i="2" s="1"/>
  <c r="H747" i="2"/>
  <c r="S747" i="2" s="1"/>
  <c r="L995" i="2"/>
  <c r="I995" i="2"/>
  <c r="T995" i="2" s="1"/>
  <c r="H995" i="2"/>
  <c r="S995" i="2" s="1"/>
  <c r="B459" i="2"/>
  <c r="M459" i="2" s="1"/>
  <c r="H459" i="2"/>
  <c r="S459" i="2" s="1"/>
  <c r="L459" i="2"/>
  <c r="I459" i="2"/>
  <c r="T459" i="2" s="1"/>
  <c r="A460" i="2"/>
  <c r="L739" i="2"/>
  <c r="I739" i="2"/>
  <c r="T739" i="2" s="1"/>
  <c r="H739" i="2"/>
  <c r="S739" i="2" s="1"/>
  <c r="B739" i="2"/>
  <c r="M739" i="2" s="1"/>
  <c r="A740" i="2"/>
  <c r="Q522" i="2"/>
  <c r="G522" i="2"/>
  <c r="R522" i="2" s="1"/>
  <c r="G586" i="2"/>
  <c r="R586" i="2" s="1"/>
  <c r="Q586" i="2"/>
  <c r="L867" i="2"/>
  <c r="I867" i="2"/>
  <c r="T867" i="2" s="1"/>
  <c r="H867" i="2"/>
  <c r="S867" i="2" s="1"/>
  <c r="B675" i="2"/>
  <c r="M675" i="2" s="1"/>
  <c r="H675" i="2"/>
  <c r="S675" i="2" s="1"/>
  <c r="L675" i="2"/>
  <c r="I675" i="2"/>
  <c r="T675" i="2" s="1"/>
  <c r="A676" i="2"/>
  <c r="Q898" i="2"/>
  <c r="G898" i="2"/>
  <c r="R898" i="2" s="1"/>
  <c r="Q610" i="2"/>
  <c r="V610" i="2" s="1"/>
  <c r="L779" i="2"/>
  <c r="I779" i="2"/>
  <c r="T779" i="2" s="1"/>
  <c r="H779" i="2"/>
  <c r="S779" i="2" s="1"/>
  <c r="L803" i="2"/>
  <c r="I803" i="2"/>
  <c r="T803" i="2" s="1"/>
  <c r="H803" i="2"/>
  <c r="S803" i="2" s="1"/>
  <c r="A804" i="2"/>
  <c r="Q866" i="2"/>
  <c r="G866" i="2"/>
  <c r="R866" i="2" s="1"/>
  <c r="Q842" i="2"/>
  <c r="Q626" i="2"/>
  <c r="G626" i="2"/>
  <c r="R626" i="2" s="1"/>
  <c r="B643" i="2"/>
  <c r="M643" i="2" s="1"/>
  <c r="L643" i="2"/>
  <c r="I643" i="2"/>
  <c r="T643" i="2" s="1"/>
  <c r="H643" i="2"/>
  <c r="S643" i="2" s="1"/>
  <c r="B707" i="2"/>
  <c r="M707" i="2" s="1"/>
  <c r="L707" i="2"/>
  <c r="I707" i="2"/>
  <c r="T707" i="2" s="1"/>
  <c r="H707" i="2"/>
  <c r="S707" i="2" s="1"/>
  <c r="A708" i="2"/>
  <c r="P992" i="2"/>
  <c r="Q490" i="2"/>
  <c r="L963" i="2"/>
  <c r="H963" i="2"/>
  <c r="S963" i="2" s="1"/>
  <c r="I963" i="2"/>
  <c r="T963" i="2" s="1"/>
  <c r="L683" i="2"/>
  <c r="I683" i="2"/>
  <c r="T683" i="2" s="1"/>
  <c r="H683" i="2"/>
  <c r="S683" i="2" s="1"/>
  <c r="L931" i="2"/>
  <c r="I931" i="2"/>
  <c r="T931" i="2" s="1"/>
  <c r="H931" i="2"/>
  <c r="S931" i="2" s="1"/>
  <c r="L875" i="2"/>
  <c r="I875" i="2"/>
  <c r="T875" i="2" s="1"/>
  <c r="H875" i="2"/>
  <c r="S875" i="2" s="1"/>
  <c r="L835" i="2"/>
  <c r="I835" i="2"/>
  <c r="T835" i="2" s="1"/>
  <c r="H835" i="2"/>
  <c r="S835" i="2" s="1"/>
  <c r="L715" i="2"/>
  <c r="I715" i="2"/>
  <c r="T715" i="2" s="1"/>
  <c r="H715" i="2"/>
  <c r="S715" i="2" s="1"/>
  <c r="L619" i="2"/>
  <c r="I619" i="2"/>
  <c r="T619" i="2" s="1"/>
  <c r="H619" i="2"/>
  <c r="S619" i="2" s="1"/>
  <c r="B491" i="2"/>
  <c r="M491" i="2" s="1"/>
  <c r="H491" i="2"/>
  <c r="S491" i="2" s="1"/>
  <c r="L491" i="2"/>
  <c r="I491" i="2"/>
  <c r="T491" i="2" s="1"/>
  <c r="A492" i="2"/>
  <c r="Q682" i="2"/>
  <c r="L771" i="2"/>
  <c r="I771" i="2"/>
  <c r="T771" i="2" s="1"/>
  <c r="H771" i="2"/>
  <c r="S771" i="2" s="1"/>
  <c r="B771" i="2"/>
  <c r="M771" i="2" s="1"/>
  <c r="A772" i="2"/>
  <c r="Q426" i="2"/>
  <c r="G426" i="2"/>
  <c r="R426" i="2" s="1"/>
  <c r="Q674" i="2"/>
  <c r="G674" i="2"/>
  <c r="R674" i="2" s="1"/>
  <c r="Q834" i="2"/>
  <c r="G834" i="2"/>
  <c r="R834" i="2" s="1"/>
  <c r="Q810" i="2"/>
  <c r="G810" i="2"/>
  <c r="R810" i="2" s="1"/>
  <c r="L811" i="2"/>
  <c r="I811" i="2"/>
  <c r="T811" i="2" s="1"/>
  <c r="H811" i="2"/>
  <c r="S811" i="2" s="1"/>
  <c r="B427" i="2"/>
  <c r="M427" i="2" s="1"/>
  <c r="H427" i="2"/>
  <c r="S427" i="2" s="1"/>
  <c r="L427" i="2"/>
  <c r="I427" i="2"/>
  <c r="T427" i="2" s="1"/>
  <c r="B555" i="2"/>
  <c r="M555" i="2" s="1"/>
  <c r="L555" i="2"/>
  <c r="I555" i="2"/>
  <c r="T555" i="2" s="1"/>
  <c r="H555" i="2"/>
  <c r="S555" i="2" s="1"/>
  <c r="A556" i="2"/>
  <c r="L523" i="2"/>
  <c r="I523" i="2"/>
  <c r="T523" i="2" s="1"/>
  <c r="H523" i="2"/>
  <c r="S523" i="2" s="1"/>
  <c r="B523" i="2"/>
  <c r="M523" i="2" s="1"/>
  <c r="A524" i="2"/>
  <c r="Q746" i="2"/>
  <c r="Q650" i="2"/>
  <c r="G650" i="2"/>
  <c r="R650" i="2" s="1"/>
  <c r="L595" i="2"/>
  <c r="I595" i="2"/>
  <c r="T595" i="2" s="1"/>
  <c r="H595" i="2"/>
  <c r="S595" i="2" s="1"/>
  <c r="L843" i="2"/>
  <c r="I843" i="2"/>
  <c r="T843" i="2" s="1"/>
  <c r="H843" i="2"/>
  <c r="S843" i="2" s="1"/>
  <c r="L627" i="2"/>
  <c r="I627" i="2"/>
  <c r="T627" i="2" s="1"/>
  <c r="H627" i="2"/>
  <c r="S627" i="2" s="1"/>
  <c r="L651" i="2"/>
  <c r="I651" i="2"/>
  <c r="T651" i="2" s="1"/>
  <c r="H651" i="2"/>
  <c r="S651" i="2" s="1"/>
  <c r="G706" i="2"/>
  <c r="R706" i="2" s="1"/>
  <c r="Q706" i="2"/>
  <c r="F993" i="2"/>
  <c r="F994" i="2"/>
  <c r="F992" i="2"/>
  <c r="AC5" i="67"/>
  <c r="AD5" i="67" s="1"/>
  <c r="AC7" i="67"/>
  <c r="AC6" i="67"/>
  <c r="AC4" i="67"/>
  <c r="AD13" i="67"/>
  <c r="AD11" i="66"/>
  <c r="Q961" i="2"/>
  <c r="G961" i="2"/>
  <c r="R961" i="2" s="1"/>
  <c r="Q959" i="2"/>
  <c r="G959" i="2"/>
  <c r="R959" i="2" s="1"/>
  <c r="Q960" i="2"/>
  <c r="G960" i="2"/>
  <c r="R960" i="2" s="1"/>
  <c r="Q962" i="2"/>
  <c r="Y10" i="67"/>
  <c r="AC10" i="67"/>
  <c r="Y9" i="67"/>
  <c r="AC9" i="67"/>
  <c r="Y8" i="67"/>
  <c r="AC8" i="67"/>
  <c r="AC19" i="66"/>
  <c r="AC22" i="66" s="1"/>
  <c r="AD19" i="65"/>
  <c r="X19" i="67"/>
  <c r="Y5" i="67"/>
  <c r="A684" i="2"/>
  <c r="B651" i="2"/>
  <c r="M651" i="2" s="1"/>
  <c r="A652" i="2"/>
  <c r="B803" i="2"/>
  <c r="M803" i="2" s="1"/>
  <c r="B835" i="2"/>
  <c r="M835" i="2" s="1"/>
  <c r="A836" i="2"/>
  <c r="B587" i="2"/>
  <c r="M587" i="2" s="1"/>
  <c r="B619" i="2"/>
  <c r="M619" i="2" s="1"/>
  <c r="A620" i="2"/>
  <c r="A868" i="2"/>
  <c r="B867" i="2"/>
  <c r="M867" i="2" s="1"/>
  <c r="A900" i="2"/>
  <c r="A996" i="2"/>
  <c r="AD7" i="66"/>
  <c r="AD6" i="66"/>
  <c r="AD8" i="66"/>
  <c r="AD10" i="66"/>
  <c r="AD4" i="66"/>
  <c r="AD22" i="64"/>
  <c r="Y4" i="67"/>
  <c r="Y25" i="65"/>
  <c r="AD5" i="66"/>
  <c r="AC22" i="65"/>
  <c r="Y6" i="67"/>
  <c r="Y7" i="67"/>
  <c r="X25" i="67"/>
  <c r="X25" i="66"/>
  <c r="A692" i="2"/>
  <c r="B683" i="2"/>
  <c r="M683" i="2" s="1"/>
  <c r="A964" i="2"/>
  <c r="B963" i="2"/>
  <c r="M963" i="2" s="1"/>
  <c r="A844" i="2"/>
  <c r="B843" i="2"/>
  <c r="M843" i="2" s="1"/>
  <c r="B995" i="2"/>
  <c r="M995" i="2" s="1"/>
  <c r="A812" i="2"/>
  <c r="B811" i="2"/>
  <c r="M811" i="2" s="1"/>
  <c r="A716" i="2"/>
  <c r="B715" i="2"/>
  <c r="M715" i="2" s="1"/>
  <c r="A748" i="2"/>
  <c r="B747" i="2"/>
  <c r="M747" i="2" s="1"/>
  <c r="A908" i="2"/>
  <c r="B899" i="2"/>
  <c r="M899" i="2" s="1"/>
  <c r="A660" i="2"/>
  <c r="B659" i="2"/>
  <c r="M659" i="2" s="1"/>
  <c r="A876" i="2"/>
  <c r="B875" i="2"/>
  <c r="M875" i="2" s="1"/>
  <c r="A780" i="2"/>
  <c r="B779" i="2"/>
  <c r="M779" i="2" s="1"/>
  <c r="B595" i="2"/>
  <c r="M595" i="2" s="1"/>
  <c r="A628" i="2"/>
  <c r="B627" i="2"/>
  <c r="M627" i="2" s="1"/>
  <c r="A932" i="2"/>
  <c r="B931" i="2"/>
  <c r="M931" i="2" s="1"/>
  <c r="D683" i="2" a="1"/>
  <c r="F811" i="2" a="1"/>
  <c r="E491" i="2" a="1"/>
  <c r="E555" i="2" a="1"/>
  <c r="E620" i="2" a="1"/>
  <c r="D524" i="2" a="1"/>
  <c r="E900" i="2" a="1"/>
  <c r="F715" i="2" a="1"/>
  <c r="F812" i="2" a="1"/>
  <c r="D803" i="2" a="1"/>
  <c r="E772" i="2" a="1"/>
  <c r="E740" i="2" a="1"/>
  <c r="D459" i="2" a="1"/>
  <c r="F964" i="2" a="1"/>
  <c r="F747" i="2" a="1"/>
  <c r="E427" i="2" a="1"/>
  <c r="F900" i="2" a="1"/>
  <c r="E963" i="2" a="1"/>
  <c r="F772" i="2" a="1"/>
  <c r="D748" i="2" a="1"/>
  <c r="E868" i="2" a="1"/>
  <c r="F676" i="2" a="1"/>
  <c r="F627" i="2" a="1"/>
  <c r="F931" i="2" a="1"/>
  <c r="D643" i="2" a="1"/>
  <c r="D715" i="2" a="1"/>
  <c r="F588" i="2" a="1"/>
  <c r="E595" i="2" a="1"/>
  <c r="F868" i="2" a="1"/>
  <c r="D740" i="2" a="1"/>
  <c r="F804" i="2" a="1"/>
  <c r="E459" i="2" a="1"/>
  <c r="E908" i="2" a="1"/>
  <c r="D684" i="2" a="1"/>
  <c r="D780" i="2" a="1"/>
  <c r="F492" i="2" a="1"/>
  <c r="F875" i="2" a="1"/>
  <c r="F740" i="2" a="1"/>
  <c r="D844" i="2" a="1"/>
  <c r="E876" i="2" a="1"/>
  <c r="D995" i="2" a="1"/>
  <c r="D460" i="2" a="1"/>
  <c r="E996" i="2" a="1"/>
  <c r="E619" i="2" a="1"/>
  <c r="E588" i="2" a="1"/>
  <c r="F771" i="2" a="1"/>
  <c r="E844" i="2" a="1"/>
  <c r="D835" i="2" a="1"/>
  <c r="D588" i="2" a="1"/>
  <c r="F932" i="2" a="1"/>
  <c r="D675" i="2" a="1"/>
  <c r="D996" i="2" a="1"/>
  <c r="F556" i="2" a="1"/>
  <c r="F708" i="2" a="1"/>
  <c r="E643" i="2" a="1"/>
  <c r="D619" i="2" a="1"/>
  <c r="D804" i="2" a="1"/>
  <c r="E707" i="2" a="1"/>
  <c r="D492" i="2" a="1"/>
  <c r="F844" i="2" a="1"/>
  <c r="E492" i="2" a="1"/>
  <c r="E875" i="2" a="1"/>
  <c r="F995" i="2" a="1"/>
  <c r="E660" i="2" a="1"/>
  <c r="F555" i="2" a="1"/>
  <c r="D595" i="2" a="1"/>
  <c r="F692" i="2" a="1"/>
  <c r="F675" i="2" a="1"/>
  <c r="D652" i="2" a="1"/>
  <c r="F683" i="2" a="1"/>
  <c r="E628" i="2" a="1"/>
  <c r="F716" i="2" a="1"/>
  <c r="E676" i="2" a="1"/>
  <c r="E716" i="2" a="1"/>
  <c r="E836" i="2" a="1"/>
  <c r="G746" i="2" l="1"/>
  <c r="R746" i="2" s="1"/>
  <c r="J610" i="2"/>
  <c r="G610" i="2"/>
  <c r="R610" i="2" s="1"/>
  <c r="G554" i="2"/>
  <c r="R554" i="2" s="1"/>
  <c r="Q562" i="2"/>
  <c r="D675" i="2"/>
  <c r="O675" i="2" s="1"/>
  <c r="F747" i="2"/>
  <c r="Q747" i="2" s="1"/>
  <c r="E459" i="2"/>
  <c r="P459" i="2" s="1"/>
  <c r="D459" i="2"/>
  <c r="O459" i="2" s="1"/>
  <c r="Q770" i="2"/>
  <c r="F627" i="2"/>
  <c r="Q627" i="2" s="1"/>
  <c r="D715" i="2"/>
  <c r="O715" i="2" s="1"/>
  <c r="E707" i="2"/>
  <c r="P707" i="2" s="1"/>
  <c r="F715" i="2"/>
  <c r="Q715" i="2" s="1"/>
  <c r="F675" i="2"/>
  <c r="Q675" i="2" s="1"/>
  <c r="E555" i="2"/>
  <c r="P555" i="2" s="1"/>
  <c r="F555" i="2"/>
  <c r="E619" i="2"/>
  <c r="P619" i="2" s="1"/>
  <c r="F771" i="2"/>
  <c r="Q771" i="2" s="1"/>
  <c r="F995" i="2"/>
  <c r="Q995" i="2" s="1"/>
  <c r="D995" i="2"/>
  <c r="O995" i="2" s="1"/>
  <c r="Q394" i="2"/>
  <c r="V394" i="2" s="1"/>
  <c r="G490" i="2"/>
  <c r="R490" i="2" s="1"/>
  <c r="G618" i="2"/>
  <c r="R618" i="2" s="1"/>
  <c r="G458" i="2"/>
  <c r="R458" i="2" s="1"/>
  <c r="G394" i="2"/>
  <c r="R394" i="2" s="1"/>
  <c r="K643" i="2"/>
  <c r="G642" i="2"/>
  <c r="R642" i="2" s="1"/>
  <c r="J394" i="2"/>
  <c r="G842" i="2"/>
  <c r="R842" i="2" s="1"/>
  <c r="D683" i="2"/>
  <c r="O683" i="2" s="1"/>
  <c r="E427" i="2"/>
  <c r="P427" i="2" s="1"/>
  <c r="U427" i="2" s="1"/>
  <c r="E963" i="2"/>
  <c r="P963" i="2" s="1"/>
  <c r="E491" i="2"/>
  <c r="P491" i="2" s="1"/>
  <c r="D619" i="2"/>
  <c r="O619" i="2" s="1"/>
  <c r="E595" i="2"/>
  <c r="P595" i="2" s="1"/>
  <c r="D803" i="2"/>
  <c r="O803" i="2" s="1"/>
  <c r="F811" i="2"/>
  <c r="Q811" i="2" s="1"/>
  <c r="F683" i="2"/>
  <c r="G683" i="2" s="1"/>
  <c r="R683" i="2" s="1"/>
  <c r="D595" i="2"/>
  <c r="O595" i="2" s="1"/>
  <c r="G594" i="2"/>
  <c r="R594" i="2" s="1"/>
  <c r="Q778" i="2"/>
  <c r="G714" i="2"/>
  <c r="R714" i="2" s="1"/>
  <c r="G738" i="2"/>
  <c r="R738" i="2" s="1"/>
  <c r="G802" i="2"/>
  <c r="R802" i="2" s="1"/>
  <c r="G962" i="2"/>
  <c r="R962" i="2" s="1"/>
  <c r="G682" i="2"/>
  <c r="R682" i="2" s="1"/>
  <c r="F931" i="2"/>
  <c r="Q931" i="2" s="1"/>
  <c r="D835" i="2"/>
  <c r="O835" i="2" s="1"/>
  <c r="D643" i="2"/>
  <c r="O643" i="2" s="1"/>
  <c r="E643" i="2"/>
  <c r="P643" i="2" s="1"/>
  <c r="U643" i="2" s="1"/>
  <c r="E875" i="2"/>
  <c r="P875" i="2" s="1"/>
  <c r="F875" i="2"/>
  <c r="Q875" i="2" s="1"/>
  <c r="E844" i="2"/>
  <c r="P844" i="2" s="1"/>
  <c r="D844" i="2"/>
  <c r="O844" i="2" s="1"/>
  <c r="F844" i="2"/>
  <c r="D780" i="2"/>
  <c r="O780" i="2" s="1"/>
  <c r="D748" i="2"/>
  <c r="O748" i="2" s="1"/>
  <c r="F708" i="2"/>
  <c r="D460" i="2"/>
  <c r="O460" i="2" s="1"/>
  <c r="F964" i="2"/>
  <c r="E836" i="2"/>
  <c r="P836" i="2" s="1"/>
  <c r="F556" i="2"/>
  <c r="E492" i="2"/>
  <c r="P492" i="2" s="1"/>
  <c r="D492" i="2"/>
  <c r="O492" i="2" s="1"/>
  <c r="F492" i="2"/>
  <c r="E876" i="2"/>
  <c r="P876" i="2" s="1"/>
  <c r="E716" i="2"/>
  <c r="P716" i="2" s="1"/>
  <c r="F716" i="2"/>
  <c r="E676" i="2"/>
  <c r="P676" i="2" s="1"/>
  <c r="U676" i="2" s="1"/>
  <c r="F676" i="2"/>
  <c r="E996" i="2"/>
  <c r="P996" i="2" s="1"/>
  <c r="D996" i="2"/>
  <c r="O996" i="2" s="1"/>
  <c r="F692" i="2"/>
  <c r="E900" i="2"/>
  <c r="P900" i="2" s="1"/>
  <c r="F900" i="2"/>
  <c r="E740" i="2"/>
  <c r="P740" i="2" s="1"/>
  <c r="D740" i="2"/>
  <c r="O740" i="2" s="1"/>
  <c r="F740" i="2"/>
  <c r="F932" i="2"/>
  <c r="E660" i="2"/>
  <c r="P660" i="2" s="1"/>
  <c r="F812" i="2"/>
  <c r="D652" i="2"/>
  <c r="O652" i="2" s="1"/>
  <c r="D524" i="2"/>
  <c r="O524" i="2" s="1"/>
  <c r="E772" i="2"/>
  <c r="P772" i="2" s="1"/>
  <c r="F772" i="2"/>
  <c r="E628" i="2"/>
  <c r="P628" i="2" s="1"/>
  <c r="E868" i="2"/>
  <c r="P868" i="2" s="1"/>
  <c r="F868" i="2"/>
  <c r="D804" i="2"/>
  <c r="O804" i="2" s="1"/>
  <c r="F804" i="2"/>
  <c r="E908" i="2"/>
  <c r="P908" i="2" s="1"/>
  <c r="E620" i="2"/>
  <c r="P620" i="2" s="1"/>
  <c r="D684" i="2"/>
  <c r="O684" i="2" s="1"/>
  <c r="E588" i="2"/>
  <c r="P588" i="2" s="1"/>
  <c r="D588" i="2"/>
  <c r="O588" i="2" s="1"/>
  <c r="F588" i="2"/>
  <c r="L844" i="2"/>
  <c r="I844" i="2"/>
  <c r="T844" i="2" s="1"/>
  <c r="H844" i="2"/>
  <c r="S844" i="2" s="1"/>
  <c r="L780" i="2"/>
  <c r="I780" i="2"/>
  <c r="T780" i="2" s="1"/>
  <c r="H780" i="2"/>
  <c r="S780" i="2" s="1"/>
  <c r="L748" i="2"/>
  <c r="I748" i="2"/>
  <c r="T748" i="2" s="1"/>
  <c r="H748" i="2"/>
  <c r="S748" i="2" s="1"/>
  <c r="B708" i="2"/>
  <c r="M708" i="2" s="1"/>
  <c r="L708" i="2"/>
  <c r="I708" i="2"/>
  <c r="T708" i="2" s="1"/>
  <c r="H708" i="2"/>
  <c r="S708" i="2" s="1"/>
  <c r="A709" i="2"/>
  <c r="B460" i="2"/>
  <c r="M460" i="2" s="1"/>
  <c r="L460" i="2"/>
  <c r="I460" i="2"/>
  <c r="T460" i="2" s="1"/>
  <c r="H460" i="2"/>
  <c r="S460" i="2" s="1"/>
  <c r="Q595" i="2"/>
  <c r="G803" i="2"/>
  <c r="R803" i="2" s="1"/>
  <c r="Q803" i="2"/>
  <c r="L964" i="2"/>
  <c r="I964" i="2"/>
  <c r="T964" i="2" s="1"/>
  <c r="H964" i="2"/>
  <c r="S964" i="2" s="1"/>
  <c r="L836" i="2"/>
  <c r="I836" i="2"/>
  <c r="T836" i="2" s="1"/>
  <c r="H836" i="2"/>
  <c r="S836" i="2" s="1"/>
  <c r="A837" i="2"/>
  <c r="B556" i="2"/>
  <c r="M556" i="2" s="1"/>
  <c r="H556" i="2"/>
  <c r="S556" i="2" s="1"/>
  <c r="L556" i="2"/>
  <c r="I556" i="2"/>
  <c r="T556" i="2" s="1"/>
  <c r="A557" i="2"/>
  <c r="B492" i="2"/>
  <c r="M492" i="2" s="1"/>
  <c r="L492" i="2"/>
  <c r="I492" i="2"/>
  <c r="T492" i="2" s="1"/>
  <c r="H492" i="2"/>
  <c r="S492" i="2" s="1"/>
  <c r="A493" i="2"/>
  <c r="Q427" i="2"/>
  <c r="V427" i="2" s="1"/>
  <c r="G867" i="2"/>
  <c r="R867" i="2" s="1"/>
  <c r="Q867" i="2"/>
  <c r="L876" i="2"/>
  <c r="I876" i="2"/>
  <c r="T876" i="2" s="1"/>
  <c r="H876" i="2"/>
  <c r="S876" i="2" s="1"/>
  <c r="L716" i="2"/>
  <c r="I716" i="2"/>
  <c r="T716" i="2" s="1"/>
  <c r="H716" i="2"/>
  <c r="S716" i="2" s="1"/>
  <c r="B676" i="2"/>
  <c r="M676" i="2" s="1"/>
  <c r="L676" i="2"/>
  <c r="I676" i="2"/>
  <c r="T676" i="2" s="1"/>
  <c r="H676" i="2"/>
  <c r="S676" i="2" s="1"/>
  <c r="Q491" i="2"/>
  <c r="Q707" i="2"/>
  <c r="Q587" i="2"/>
  <c r="G587" i="2"/>
  <c r="R587" i="2" s="1"/>
  <c r="L996" i="2"/>
  <c r="I996" i="2"/>
  <c r="T996" i="2" s="1"/>
  <c r="H996" i="2"/>
  <c r="S996" i="2" s="1"/>
  <c r="L692" i="2"/>
  <c r="I692" i="2"/>
  <c r="T692" i="2" s="1"/>
  <c r="H692" i="2"/>
  <c r="S692" i="2" s="1"/>
  <c r="I900" i="2"/>
  <c r="T900" i="2" s="1"/>
  <c r="L900" i="2"/>
  <c r="H900" i="2"/>
  <c r="S900" i="2" s="1"/>
  <c r="L740" i="2"/>
  <c r="I740" i="2"/>
  <c r="T740" i="2" s="1"/>
  <c r="H740" i="2"/>
  <c r="S740" i="2" s="1"/>
  <c r="B740" i="2"/>
  <c r="M740" i="2" s="1"/>
  <c r="A741" i="2"/>
  <c r="Q523" i="2"/>
  <c r="G523" i="2"/>
  <c r="R523" i="2" s="1"/>
  <c r="Q835" i="2"/>
  <c r="G835" i="2"/>
  <c r="R835" i="2" s="1"/>
  <c r="Q779" i="2"/>
  <c r="G779" i="2"/>
  <c r="R779" i="2" s="1"/>
  <c r="I932" i="2"/>
  <c r="T932" i="2" s="1"/>
  <c r="L932" i="2"/>
  <c r="H932" i="2"/>
  <c r="S932" i="2" s="1"/>
  <c r="L660" i="2"/>
  <c r="I660" i="2"/>
  <c r="T660" i="2" s="1"/>
  <c r="H660" i="2"/>
  <c r="S660" i="2" s="1"/>
  <c r="L812" i="2"/>
  <c r="I812" i="2"/>
  <c r="T812" i="2" s="1"/>
  <c r="H812" i="2"/>
  <c r="S812" i="2" s="1"/>
  <c r="L652" i="2"/>
  <c r="I652" i="2"/>
  <c r="T652" i="2" s="1"/>
  <c r="H652" i="2"/>
  <c r="S652" i="2" s="1"/>
  <c r="L524" i="2"/>
  <c r="I524" i="2"/>
  <c r="T524" i="2" s="1"/>
  <c r="H524" i="2"/>
  <c r="S524" i="2" s="1"/>
  <c r="B524" i="2"/>
  <c r="M524" i="2" s="1"/>
  <c r="A525" i="2"/>
  <c r="Q739" i="2"/>
  <c r="G739" i="2"/>
  <c r="R739" i="2" s="1"/>
  <c r="L772" i="2"/>
  <c r="I772" i="2"/>
  <c r="T772" i="2" s="1"/>
  <c r="H772" i="2"/>
  <c r="S772" i="2" s="1"/>
  <c r="B772" i="2"/>
  <c r="M772" i="2" s="1"/>
  <c r="A773" i="2"/>
  <c r="Q843" i="2"/>
  <c r="G843" i="2"/>
  <c r="R843" i="2" s="1"/>
  <c r="Q619" i="2"/>
  <c r="Q643" i="2"/>
  <c r="V643" i="2" s="1"/>
  <c r="L628" i="2"/>
  <c r="I628" i="2"/>
  <c r="T628" i="2" s="1"/>
  <c r="H628" i="2"/>
  <c r="S628" i="2" s="1"/>
  <c r="L868" i="2"/>
  <c r="I868" i="2"/>
  <c r="T868" i="2" s="1"/>
  <c r="H868" i="2"/>
  <c r="S868" i="2" s="1"/>
  <c r="B804" i="2"/>
  <c r="M804" i="2" s="1"/>
  <c r="L804" i="2"/>
  <c r="I804" i="2"/>
  <c r="T804" i="2" s="1"/>
  <c r="H804" i="2"/>
  <c r="S804" i="2" s="1"/>
  <c r="A805" i="2"/>
  <c r="Q659" i="2"/>
  <c r="G659" i="2"/>
  <c r="R659" i="2" s="1"/>
  <c r="I908" i="2"/>
  <c r="T908" i="2" s="1"/>
  <c r="L908" i="2"/>
  <c r="H908" i="2"/>
  <c r="S908" i="2" s="1"/>
  <c r="L620" i="2"/>
  <c r="I620" i="2"/>
  <c r="T620" i="2" s="1"/>
  <c r="H620" i="2"/>
  <c r="S620" i="2" s="1"/>
  <c r="A621" i="2"/>
  <c r="L684" i="2"/>
  <c r="I684" i="2"/>
  <c r="T684" i="2" s="1"/>
  <c r="H684" i="2"/>
  <c r="S684" i="2" s="1"/>
  <c r="B588" i="2"/>
  <c r="M588" i="2" s="1"/>
  <c r="I588" i="2"/>
  <c r="T588" i="2" s="1"/>
  <c r="L588" i="2"/>
  <c r="H588" i="2"/>
  <c r="S588" i="2" s="1"/>
  <c r="A589" i="2"/>
  <c r="Q651" i="2"/>
  <c r="G651" i="2"/>
  <c r="R651" i="2" s="1"/>
  <c r="Q459" i="2"/>
  <c r="G899" i="2"/>
  <c r="R899" i="2" s="1"/>
  <c r="Q899" i="2"/>
  <c r="AD10" i="67"/>
  <c r="Q992" i="2"/>
  <c r="G992" i="2"/>
  <c r="R992" i="2" s="1"/>
  <c r="Q994" i="2"/>
  <c r="G994" i="2"/>
  <c r="R994" i="2" s="1"/>
  <c r="AD8" i="67"/>
  <c r="AD9" i="67"/>
  <c r="Q993" i="2"/>
  <c r="G993" i="2"/>
  <c r="R993" i="2" s="1"/>
  <c r="AC19" i="67"/>
  <c r="A35" i="67" s="1"/>
  <c r="AD19" i="66"/>
  <c r="A965" i="2"/>
  <c r="B836" i="2"/>
  <c r="M836" i="2" s="1"/>
  <c r="A717" i="2"/>
  <c r="A933" i="2"/>
  <c r="A901" i="2"/>
  <c r="B900" i="2"/>
  <c r="M900" i="2" s="1"/>
  <c r="B868" i="2"/>
  <c r="M868" i="2" s="1"/>
  <c r="A869" i="2"/>
  <c r="B620" i="2"/>
  <c r="M620" i="2" s="1"/>
  <c r="A997" i="2"/>
  <c r="A685" i="2"/>
  <c r="B684" i="2"/>
  <c r="M684" i="2" s="1"/>
  <c r="B652" i="2"/>
  <c r="M652" i="2" s="1"/>
  <c r="A653" i="2"/>
  <c r="A35" i="66"/>
  <c r="AD6" i="67"/>
  <c r="Y25" i="67"/>
  <c r="Y25" i="66"/>
  <c r="AD22" i="65"/>
  <c r="AD7" i="67"/>
  <c r="AD4" i="67"/>
  <c r="Y19" i="67"/>
  <c r="AD22" i="66"/>
  <c r="A909" i="2"/>
  <c r="B908" i="2"/>
  <c r="M908" i="2" s="1"/>
  <c r="B964" i="2"/>
  <c r="M964" i="2" s="1"/>
  <c r="B628" i="2"/>
  <c r="M628" i="2" s="1"/>
  <c r="A781" i="2"/>
  <c r="B780" i="2"/>
  <c r="M780" i="2" s="1"/>
  <c r="A941" i="2"/>
  <c r="B932" i="2"/>
  <c r="M932" i="2" s="1"/>
  <c r="A661" i="2"/>
  <c r="B660" i="2"/>
  <c r="M660" i="2" s="1"/>
  <c r="A725" i="2"/>
  <c r="B716" i="2"/>
  <c r="M716" i="2" s="1"/>
  <c r="A845" i="2"/>
  <c r="B844" i="2"/>
  <c r="M844" i="2" s="1"/>
  <c r="A877" i="2"/>
  <c r="B876" i="2"/>
  <c r="M876" i="2" s="1"/>
  <c r="A749" i="2"/>
  <c r="B748" i="2"/>
  <c r="M748" i="2" s="1"/>
  <c r="B996" i="2"/>
  <c r="M996" i="2" s="1"/>
  <c r="A813" i="2"/>
  <c r="B812" i="2"/>
  <c r="M812" i="2" s="1"/>
  <c r="A693" i="2"/>
  <c r="B692" i="2"/>
  <c r="M692" i="2" s="1"/>
  <c r="D716" i="2" a="1"/>
  <c r="E661" i="2" a="1"/>
  <c r="F685" i="2" a="1"/>
  <c r="D556" i="2" a="1"/>
  <c r="F628" i="2" a="1"/>
  <c r="D660" i="2" a="1"/>
  <c r="E781" i="2" a="1"/>
  <c r="D837" i="2" a="1"/>
  <c r="F780" i="2" a="1"/>
  <c r="E684" i="2" a="1"/>
  <c r="D908" i="2" a="1"/>
  <c r="D708" i="2" a="1"/>
  <c r="D676" i="2" a="1"/>
  <c r="D620" i="2" a="1"/>
  <c r="F997" i="2" a="1"/>
  <c r="D964" i="2" a="1"/>
  <c r="F620" i="2" a="1"/>
  <c r="F493" i="2" a="1"/>
  <c r="D941" i="2" a="1"/>
  <c r="F653" i="2" a="1"/>
  <c r="D813" i="2" a="1"/>
  <c r="D717" i="2" a="1"/>
  <c r="E909" i="2" a="1"/>
  <c r="F660" i="2" a="1"/>
  <c r="F805" i="2" a="1"/>
  <c r="E692" i="2" a="1"/>
  <c r="E685" i="2" a="1"/>
  <c r="E708" i="2" a="1"/>
  <c r="F908" i="2" a="1"/>
  <c r="D589" i="2" a="1"/>
  <c r="E748" i="2" a="1"/>
  <c r="F621" i="2" a="1"/>
  <c r="F589" i="2" a="1"/>
  <c r="F965" i="2" a="1"/>
  <c r="F933" i="2" a="1"/>
  <c r="E621" i="2" a="1"/>
  <c r="F836" i="2" a="1"/>
  <c r="F996" i="2" a="1"/>
  <c r="D836" i="2" a="1"/>
  <c r="E773" i="2" a="1"/>
  <c r="D876" i="2" a="1"/>
  <c r="E741" i="2" a="1"/>
  <c r="D868" i="2" a="1"/>
  <c r="E780" i="2" a="1"/>
  <c r="E941" i="2" a="1"/>
  <c r="D812" i="2" a="1"/>
  <c r="E805" i="2" a="1"/>
  <c r="E804" i="2" a="1"/>
  <c r="F741" i="2" a="1"/>
  <c r="E813" i="2" a="1"/>
  <c r="E460" i="2" a="1"/>
  <c r="F749" i="2" a="1"/>
  <c r="E524" i="2" a="1"/>
  <c r="F460" i="2" a="1"/>
  <c r="D741" i="2" a="1"/>
  <c r="F837" i="2" a="1"/>
  <c r="F524" i="2" a="1"/>
  <c r="E749" i="2" a="1"/>
  <c r="D692" i="2" a="1"/>
  <c r="D932" i="2" a="1"/>
  <c r="D965" i="2" a="1"/>
  <c r="F725" i="2" a="1"/>
  <c r="D557" i="2" a="1"/>
  <c r="F748" i="2" a="1"/>
  <c r="F525" i="2" a="1"/>
  <c r="F684" i="2" a="1"/>
  <c r="D772" i="2" a="1"/>
  <c r="E653" i="2" a="1"/>
  <c r="F557" i="2" a="1"/>
  <c r="D845" i="2" a="1"/>
  <c r="E964" i="2" a="1"/>
  <c r="E877" i="2" a="1"/>
  <c r="E812" i="2" a="1"/>
  <c r="F941" i="2" a="1"/>
  <c r="D653" i="2" a="1"/>
  <c r="E557" i="2" a="1"/>
  <c r="D909" i="2" a="1"/>
  <c r="E901" i="2" a="1"/>
  <c r="E589" i="2" a="1"/>
  <c r="E932" i="2" a="1"/>
  <c r="D869" i="2" a="1"/>
  <c r="E652" i="2" a="1"/>
  <c r="D900" i="2" a="1"/>
  <c r="E709" i="2" a="1"/>
  <c r="F661" i="2" a="1"/>
  <c r="D693" i="2" a="1"/>
  <c r="D877" i="2" a="1"/>
  <c r="E556" i="2" a="1"/>
  <c r="F773" i="2" a="1"/>
  <c r="F813" i="2" a="1"/>
  <c r="E965" i="2" a="1"/>
  <c r="F652" i="2" a="1"/>
  <c r="F717" i="2" a="1"/>
  <c r="F876" i="2" a="1"/>
  <c r="D773" i="2" a="1"/>
  <c r="D628" i="2" a="1"/>
  <c r="D676" i="2" l="1"/>
  <c r="O676" i="2" s="1"/>
  <c r="D716" i="2"/>
  <c r="O716" i="2" s="1"/>
  <c r="G459" i="2"/>
  <c r="R459" i="2" s="1"/>
  <c r="G747" i="2"/>
  <c r="R747" i="2" s="1"/>
  <c r="E460" i="2"/>
  <c r="P460" i="2" s="1"/>
  <c r="U460" i="2" s="1"/>
  <c r="D868" i="2"/>
  <c r="O868" i="2" s="1"/>
  <c r="D628" i="2"/>
  <c r="O628" i="2" s="1"/>
  <c r="F628" i="2"/>
  <c r="Q628" i="2" s="1"/>
  <c r="F620" i="2"/>
  <c r="Q620" i="2" s="1"/>
  <c r="G627" i="2"/>
  <c r="R627" i="2" s="1"/>
  <c r="F684" i="2"/>
  <c r="Q684" i="2" s="1"/>
  <c r="E684" i="2"/>
  <c r="P684" i="2" s="1"/>
  <c r="D908" i="2"/>
  <c r="O908" i="2" s="1"/>
  <c r="G675" i="2"/>
  <c r="R675" i="2" s="1"/>
  <c r="G771" i="2"/>
  <c r="R771" i="2" s="1"/>
  <c r="F836" i="2"/>
  <c r="Q836" i="2" s="1"/>
  <c r="D964" i="2"/>
  <c r="O964" i="2" s="1"/>
  <c r="E708" i="2"/>
  <c r="P708" i="2" s="1"/>
  <c r="E964" i="2"/>
  <c r="P964" i="2" s="1"/>
  <c r="D708" i="2"/>
  <c r="O708" i="2" s="1"/>
  <c r="G995" i="2"/>
  <c r="R995" i="2" s="1"/>
  <c r="G555" i="2"/>
  <c r="R555" i="2" s="1"/>
  <c r="Q555" i="2"/>
  <c r="G707" i="2"/>
  <c r="R707" i="2" s="1"/>
  <c r="G715" i="2"/>
  <c r="R715" i="2" s="1"/>
  <c r="G619" i="2"/>
  <c r="R619" i="2" s="1"/>
  <c r="E692" i="2"/>
  <c r="P692" i="2" s="1"/>
  <c r="D932" i="2"/>
  <c r="O932" i="2" s="1"/>
  <c r="D900" i="2"/>
  <c r="O900" i="2" s="1"/>
  <c r="D692" i="2"/>
  <c r="O692" i="2" s="1"/>
  <c r="F996" i="2"/>
  <c r="Q996" i="2" s="1"/>
  <c r="E932" i="2"/>
  <c r="P932" i="2" s="1"/>
  <c r="F876" i="2"/>
  <c r="G876" i="2" s="1"/>
  <c r="R876" i="2" s="1"/>
  <c r="D876" i="2"/>
  <c r="O876" i="2" s="1"/>
  <c r="G491" i="2"/>
  <c r="R491" i="2" s="1"/>
  <c r="G427" i="2"/>
  <c r="R427" i="2" s="1"/>
  <c r="Q683" i="2"/>
  <c r="J427" i="2"/>
  <c r="G963" i="2"/>
  <c r="R963" i="2" s="1"/>
  <c r="G595" i="2"/>
  <c r="R595" i="2" s="1"/>
  <c r="G811" i="2"/>
  <c r="R811" i="2" s="1"/>
  <c r="D660" i="2"/>
  <c r="O660" i="2" s="1"/>
  <c r="E652" i="2"/>
  <c r="P652" i="2" s="1"/>
  <c r="E812" i="2"/>
  <c r="P812" i="2" s="1"/>
  <c r="D812" i="2"/>
  <c r="O812" i="2" s="1"/>
  <c r="F652" i="2"/>
  <c r="Q652" i="2" s="1"/>
  <c r="F660" i="2"/>
  <c r="Q660" i="2" s="1"/>
  <c r="D620" i="2"/>
  <c r="O620" i="2" s="1"/>
  <c r="E524" i="2"/>
  <c r="P524" i="2" s="1"/>
  <c r="F908" i="2"/>
  <c r="G908" i="2" s="1"/>
  <c r="R908" i="2" s="1"/>
  <c r="F524" i="2"/>
  <c r="Q524" i="2" s="1"/>
  <c r="D836" i="2"/>
  <c r="O836" i="2" s="1"/>
  <c r="E804" i="2"/>
  <c r="P804" i="2" s="1"/>
  <c r="F460" i="2"/>
  <c r="Q460" i="2" s="1"/>
  <c r="V460" i="2" s="1"/>
  <c r="J643" i="2"/>
  <c r="G875" i="2"/>
  <c r="R875" i="2" s="1"/>
  <c r="G931" i="2"/>
  <c r="R931" i="2" s="1"/>
  <c r="G643" i="2"/>
  <c r="R643" i="2" s="1"/>
  <c r="D772" i="2"/>
  <c r="O772" i="2" s="1"/>
  <c r="D556" i="2"/>
  <c r="O556" i="2" s="1"/>
  <c r="F780" i="2"/>
  <c r="Q780" i="2" s="1"/>
  <c r="E748" i="2"/>
  <c r="P748" i="2" s="1"/>
  <c r="E556" i="2"/>
  <c r="P556" i="2" s="1"/>
  <c r="E780" i="2"/>
  <c r="P780" i="2" s="1"/>
  <c r="F748" i="2"/>
  <c r="Q748" i="2" s="1"/>
  <c r="E685" i="2"/>
  <c r="P685" i="2" s="1"/>
  <c r="F685" i="2"/>
  <c r="E965" i="2"/>
  <c r="P965" i="2" s="1"/>
  <c r="D965" i="2"/>
  <c r="O965" i="2" s="1"/>
  <c r="F965" i="2"/>
  <c r="E805" i="2"/>
  <c r="P805" i="2" s="1"/>
  <c r="F805" i="2"/>
  <c r="D557" i="2"/>
  <c r="O557" i="2" s="1"/>
  <c r="E557" i="2"/>
  <c r="P557" i="2" s="1"/>
  <c r="F557" i="2"/>
  <c r="E749" i="2"/>
  <c r="P749" i="2" s="1"/>
  <c r="F749" i="2"/>
  <c r="E661" i="2"/>
  <c r="P661" i="2" s="1"/>
  <c r="F661" i="2"/>
  <c r="D909" i="2"/>
  <c r="O909" i="2" s="1"/>
  <c r="E909" i="2"/>
  <c r="D869" i="2"/>
  <c r="O869" i="2" s="1"/>
  <c r="D589" i="2"/>
  <c r="O589" i="2" s="1"/>
  <c r="E589" i="2"/>
  <c r="P589" i="2" s="1"/>
  <c r="F589" i="2"/>
  <c r="F525" i="2"/>
  <c r="E741" i="2"/>
  <c r="P741" i="2" s="1"/>
  <c r="D741" i="2"/>
  <c r="O741" i="2" s="1"/>
  <c r="F741" i="2"/>
  <c r="E709" i="2"/>
  <c r="P709" i="2" s="1"/>
  <c r="F493" i="2"/>
  <c r="K493" i="2" s="1"/>
  <c r="E877" i="2"/>
  <c r="P877" i="2" s="1"/>
  <c r="D877" i="2"/>
  <c r="O877" i="2" s="1"/>
  <c r="E941" i="2"/>
  <c r="P941" i="2" s="1"/>
  <c r="D941" i="2"/>
  <c r="O941" i="2" s="1"/>
  <c r="F941" i="2"/>
  <c r="D653" i="2"/>
  <c r="O653" i="2" s="1"/>
  <c r="E653" i="2"/>
  <c r="P653" i="2" s="1"/>
  <c r="F653" i="2"/>
  <c r="E773" i="2"/>
  <c r="P773" i="2" s="1"/>
  <c r="D773" i="2"/>
  <c r="O773" i="2" s="1"/>
  <c r="F773" i="2"/>
  <c r="D693" i="2"/>
  <c r="O693" i="2" s="1"/>
  <c r="E901" i="2"/>
  <c r="P901" i="2" s="1"/>
  <c r="D845" i="2"/>
  <c r="O845" i="2" s="1"/>
  <c r="E781" i="2"/>
  <c r="P781" i="2" s="1"/>
  <c r="F933" i="2"/>
  <c r="E621" i="2"/>
  <c r="P621" i="2" s="1"/>
  <c r="F621" i="2"/>
  <c r="D837" i="2"/>
  <c r="O837" i="2" s="1"/>
  <c r="F837" i="2"/>
  <c r="D717" i="2"/>
  <c r="O717" i="2" s="1"/>
  <c r="F717" i="2"/>
  <c r="D813" i="2"/>
  <c r="O813" i="2" s="1"/>
  <c r="E813" i="2"/>
  <c r="P813" i="2" s="1"/>
  <c r="F813" i="2"/>
  <c r="F725" i="2"/>
  <c r="F997" i="2"/>
  <c r="L685" i="2"/>
  <c r="I685" i="2"/>
  <c r="T685" i="2" s="1"/>
  <c r="H685" i="2"/>
  <c r="S685" i="2" s="1"/>
  <c r="L965" i="2"/>
  <c r="I965" i="2"/>
  <c r="T965" i="2" s="1"/>
  <c r="H965" i="2"/>
  <c r="S965" i="2" s="1"/>
  <c r="B805" i="2"/>
  <c r="M805" i="2" s="1"/>
  <c r="I805" i="2"/>
  <c r="T805" i="2" s="1"/>
  <c r="H805" i="2"/>
  <c r="S805" i="2" s="1"/>
  <c r="L805" i="2"/>
  <c r="A806" i="2"/>
  <c r="A558" i="2"/>
  <c r="L557" i="2"/>
  <c r="I557" i="2"/>
  <c r="T557" i="2" s="1"/>
  <c r="H557" i="2"/>
  <c r="S557" i="2" s="1"/>
  <c r="B557" i="2"/>
  <c r="M557" i="2" s="1"/>
  <c r="H749" i="2"/>
  <c r="S749" i="2" s="1"/>
  <c r="L749" i="2"/>
  <c r="I749" i="2"/>
  <c r="T749" i="2" s="1"/>
  <c r="L661" i="2"/>
  <c r="I661" i="2"/>
  <c r="T661" i="2" s="1"/>
  <c r="H661" i="2"/>
  <c r="S661" i="2" s="1"/>
  <c r="I909" i="2"/>
  <c r="T909" i="2" s="1"/>
  <c r="L909" i="2"/>
  <c r="H909" i="2"/>
  <c r="S909" i="2" s="1"/>
  <c r="H869" i="2"/>
  <c r="S869" i="2" s="1"/>
  <c r="L869" i="2"/>
  <c r="I869" i="2"/>
  <c r="T869" i="2" s="1"/>
  <c r="A870" i="2"/>
  <c r="B589" i="2"/>
  <c r="M589" i="2" s="1"/>
  <c r="I589" i="2"/>
  <c r="T589" i="2" s="1"/>
  <c r="H589" i="2"/>
  <c r="S589" i="2" s="1"/>
  <c r="L589" i="2"/>
  <c r="A590" i="2"/>
  <c r="H525" i="2"/>
  <c r="S525" i="2" s="1"/>
  <c r="L525" i="2"/>
  <c r="I525" i="2"/>
  <c r="T525" i="2" s="1"/>
  <c r="B525" i="2"/>
  <c r="M525" i="2" s="1"/>
  <c r="A526" i="2"/>
  <c r="J676" i="2"/>
  <c r="Q868" i="2"/>
  <c r="G868" i="2"/>
  <c r="R868" i="2" s="1"/>
  <c r="Q740" i="2"/>
  <c r="G740" i="2"/>
  <c r="R740" i="2" s="1"/>
  <c r="Q556" i="2"/>
  <c r="H741" i="2"/>
  <c r="S741" i="2" s="1"/>
  <c r="L741" i="2"/>
  <c r="I741" i="2"/>
  <c r="T741" i="2" s="1"/>
  <c r="B741" i="2"/>
  <c r="M741" i="2" s="1"/>
  <c r="A742" i="2"/>
  <c r="B709" i="2"/>
  <c r="M709" i="2" s="1"/>
  <c r="L709" i="2"/>
  <c r="I709" i="2"/>
  <c r="T709" i="2" s="1"/>
  <c r="H709" i="2"/>
  <c r="S709" i="2" s="1"/>
  <c r="Q588" i="2"/>
  <c r="G588" i="2"/>
  <c r="R588" i="2" s="1"/>
  <c r="B493" i="2"/>
  <c r="M493" i="2" s="1"/>
  <c r="L493" i="2"/>
  <c r="I493" i="2"/>
  <c r="T493" i="2" s="1"/>
  <c r="H493" i="2"/>
  <c r="S493" i="2" s="1"/>
  <c r="Q900" i="2"/>
  <c r="G900" i="2"/>
  <c r="R900" i="2" s="1"/>
  <c r="H877" i="2"/>
  <c r="S877" i="2" s="1"/>
  <c r="L877" i="2"/>
  <c r="I877" i="2"/>
  <c r="T877" i="2" s="1"/>
  <c r="L941" i="2"/>
  <c r="I941" i="2"/>
  <c r="T941" i="2" s="1"/>
  <c r="H941" i="2"/>
  <c r="S941" i="2" s="1"/>
  <c r="I653" i="2"/>
  <c r="T653" i="2" s="1"/>
  <c r="H653" i="2"/>
  <c r="S653" i="2" s="1"/>
  <c r="L653" i="2"/>
  <c r="A654" i="2"/>
  <c r="I773" i="2"/>
  <c r="T773" i="2" s="1"/>
  <c r="H773" i="2"/>
  <c r="S773" i="2" s="1"/>
  <c r="L773" i="2"/>
  <c r="A774" i="2"/>
  <c r="B773" i="2"/>
  <c r="M773" i="2" s="1"/>
  <c r="L693" i="2"/>
  <c r="I693" i="2"/>
  <c r="T693" i="2" s="1"/>
  <c r="H693" i="2"/>
  <c r="S693" i="2" s="1"/>
  <c r="I901" i="2"/>
  <c r="T901" i="2" s="1"/>
  <c r="L901" i="2"/>
  <c r="H901" i="2"/>
  <c r="S901" i="2" s="1"/>
  <c r="H845" i="2"/>
  <c r="S845" i="2" s="1"/>
  <c r="L845" i="2"/>
  <c r="I845" i="2"/>
  <c r="T845" i="2" s="1"/>
  <c r="I781" i="2"/>
  <c r="T781" i="2" s="1"/>
  <c r="H781" i="2"/>
  <c r="S781" i="2" s="1"/>
  <c r="L781" i="2"/>
  <c r="I933" i="2"/>
  <c r="T933" i="2" s="1"/>
  <c r="L933" i="2"/>
  <c r="H933" i="2"/>
  <c r="S933" i="2" s="1"/>
  <c r="B621" i="2"/>
  <c r="M621" i="2" s="1"/>
  <c r="I621" i="2"/>
  <c r="T621" i="2" s="1"/>
  <c r="H621" i="2"/>
  <c r="S621" i="2" s="1"/>
  <c r="L621" i="2"/>
  <c r="A622" i="2"/>
  <c r="B837" i="2"/>
  <c r="M837" i="2" s="1"/>
  <c r="H837" i="2"/>
  <c r="S837" i="2" s="1"/>
  <c r="L837" i="2"/>
  <c r="I837" i="2"/>
  <c r="T837" i="2" s="1"/>
  <c r="A838" i="2"/>
  <c r="G676" i="2"/>
  <c r="R676" i="2" s="1"/>
  <c r="Q676" i="2"/>
  <c r="V676" i="2" s="1"/>
  <c r="K676" i="2"/>
  <c r="Q708" i="2"/>
  <c r="L717" i="2"/>
  <c r="I717" i="2"/>
  <c r="T717" i="2" s="1"/>
  <c r="H717" i="2"/>
  <c r="S717" i="2" s="1"/>
  <c r="Q804" i="2"/>
  <c r="Q932" i="2"/>
  <c r="Q492" i="2"/>
  <c r="G492" i="2"/>
  <c r="R492" i="2" s="1"/>
  <c r="Q844" i="2"/>
  <c r="G844" i="2"/>
  <c r="R844" i="2" s="1"/>
  <c r="Q772" i="2"/>
  <c r="G772" i="2"/>
  <c r="R772" i="2" s="1"/>
  <c r="Q964" i="2"/>
  <c r="L813" i="2"/>
  <c r="I813" i="2"/>
  <c r="T813" i="2" s="1"/>
  <c r="H813" i="2"/>
  <c r="S813" i="2" s="1"/>
  <c r="L725" i="2"/>
  <c r="I725" i="2"/>
  <c r="T725" i="2" s="1"/>
  <c r="H725" i="2"/>
  <c r="S725" i="2" s="1"/>
  <c r="L997" i="2"/>
  <c r="I997" i="2"/>
  <c r="T997" i="2" s="1"/>
  <c r="H997" i="2"/>
  <c r="S997" i="2" s="1"/>
  <c r="Q812" i="2"/>
  <c r="Q692" i="2"/>
  <c r="Q716" i="2"/>
  <c r="G716" i="2"/>
  <c r="R716" i="2" s="1"/>
  <c r="AD19" i="67"/>
  <c r="B717" i="2"/>
  <c r="M717" i="2" s="1"/>
  <c r="A718" i="2"/>
  <c r="A966" i="2"/>
  <c r="A750" i="2"/>
  <c r="A686" i="2"/>
  <c r="B685" i="2"/>
  <c r="M685" i="2" s="1"/>
  <c r="B901" i="2"/>
  <c r="M901" i="2" s="1"/>
  <c r="A902" i="2"/>
  <c r="B869" i="2"/>
  <c r="M869" i="2" s="1"/>
  <c r="A934" i="2"/>
  <c r="B933" i="2"/>
  <c r="M933" i="2" s="1"/>
  <c r="B653" i="2"/>
  <c r="M653" i="2" s="1"/>
  <c r="A998" i="2"/>
  <c r="AC22" i="67"/>
  <c r="B997" i="2"/>
  <c r="M997" i="2" s="1"/>
  <c r="A878" i="2"/>
  <c r="B877" i="2"/>
  <c r="M877" i="2" s="1"/>
  <c r="A814" i="2"/>
  <c r="B813" i="2"/>
  <c r="M813" i="2" s="1"/>
  <c r="A910" i="2"/>
  <c r="B909" i="2"/>
  <c r="M909" i="2" s="1"/>
  <c r="B661" i="2"/>
  <c r="M661" i="2" s="1"/>
  <c r="A782" i="2"/>
  <c r="B781" i="2"/>
  <c r="M781" i="2" s="1"/>
  <c r="A694" i="2"/>
  <c r="B693" i="2"/>
  <c r="M693" i="2" s="1"/>
  <c r="A974" i="2"/>
  <c r="B965" i="2"/>
  <c r="M965" i="2" s="1"/>
  <c r="A758" i="2"/>
  <c r="B749" i="2"/>
  <c r="M749" i="2" s="1"/>
  <c r="A846" i="2"/>
  <c r="B845" i="2"/>
  <c r="M845" i="2" s="1"/>
  <c r="A726" i="2"/>
  <c r="B725" i="2"/>
  <c r="M725" i="2" s="1"/>
  <c r="A942" i="2"/>
  <c r="B941" i="2"/>
  <c r="M941" i="2" s="1"/>
  <c r="D934" i="2" a="1"/>
  <c r="F814" i="2" a="1"/>
  <c r="F910" i="2" a="1"/>
  <c r="D590" i="2" a="1"/>
  <c r="E622" i="2" a="1"/>
  <c r="E717" i="2" a="1"/>
  <c r="E942" i="2" a="1"/>
  <c r="E718" i="2" a="1"/>
  <c r="E654" i="2" a="1"/>
  <c r="F709" i="2" a="1"/>
  <c r="D805" i="2" a="1"/>
  <c r="E870" i="2" a="1"/>
  <c r="F693" i="2" a="1"/>
  <c r="F877" i="2" a="1"/>
  <c r="E590" i="2" a="1"/>
  <c r="F622" i="2" a="1"/>
  <c r="E750" i="2" a="1"/>
  <c r="E966" i="2" a="1"/>
  <c r="F901" i="2" a="1"/>
  <c r="D838" i="2" a="1"/>
  <c r="F590" i="2" a="1"/>
  <c r="F934" i="2" a="1"/>
  <c r="D661" i="2" a="1"/>
  <c r="E934" i="2" a="1"/>
  <c r="F869" i="2" a="1"/>
  <c r="D526" i="2" a="1"/>
  <c r="D942" i="2" a="1"/>
  <c r="D781" i="2" a="1"/>
  <c r="D774" i="2" a="1"/>
  <c r="D814" i="2" a="1"/>
  <c r="D622" i="2" a="1"/>
  <c r="F870" i="2" a="1"/>
  <c r="D718" i="2" a="1"/>
  <c r="F909" i="2" a="1"/>
  <c r="D750" i="2" a="1"/>
  <c r="D725" i="2" a="1"/>
  <c r="D782" i="2" a="1"/>
  <c r="D685" i="2" a="1"/>
  <c r="F742" i="2" a="1"/>
  <c r="F718" i="2" a="1"/>
  <c r="D870" i="2" a="1"/>
  <c r="E845" i="2" a="1"/>
  <c r="E493" i="2" a="1"/>
  <c r="E525" i="2" a="1"/>
  <c r="E806" i="2" a="1"/>
  <c r="E837" i="2" a="1"/>
  <c r="E933" i="2" a="1"/>
  <c r="E997" i="2" a="1"/>
  <c r="D966" i="2" a="1"/>
  <c r="D902" i="2" a="1"/>
  <c r="E878" i="2" a="1"/>
  <c r="D621" i="2" a="1"/>
  <c r="E725" i="2" a="1"/>
  <c r="E526" i="2" a="1"/>
  <c r="F902" i="2" a="1"/>
  <c r="D846" i="2" a="1"/>
  <c r="F878" i="2" a="1"/>
  <c r="F846" i="2" a="1"/>
  <c r="D686" i="2" a="1"/>
  <c r="E998" i="2" a="1"/>
  <c r="D493" i="2" a="1"/>
  <c r="D749" i="2" a="1"/>
  <c r="E694" i="2" a="1"/>
  <c r="E558" i="2" a="1"/>
  <c r="F781" i="2" a="1"/>
  <c r="D525" i="2" a="1"/>
  <c r="E974" i="2" a="1"/>
  <c r="F686" i="2" a="1"/>
  <c r="D933" i="2" a="1"/>
  <c r="E814" i="2" a="1"/>
  <c r="E869" i="2" a="1"/>
  <c r="F526" i="2" a="1"/>
  <c r="E693" i="2" a="1"/>
  <c r="F782" i="2" a="1"/>
  <c r="E758" i="2" a="1"/>
  <c r="D709" i="2" a="1"/>
  <c r="D901" i="2" a="1"/>
  <c r="F838" i="2" a="1"/>
  <c r="F845" i="2" a="1"/>
  <c r="D758" i="2" a="1"/>
  <c r="F726" i="2" a="1"/>
  <c r="D997" i="2" a="1"/>
  <c r="D974" i="2" a="1"/>
  <c r="F901" i="2" l="1"/>
  <c r="G901" i="2" s="1"/>
  <c r="R901" i="2" s="1"/>
  <c r="F693" i="2"/>
  <c r="Q693" i="2" s="1"/>
  <c r="J460" i="2"/>
  <c r="G628" i="2"/>
  <c r="R628" i="2" s="1"/>
  <c r="F877" i="2"/>
  <c r="Q877" i="2" s="1"/>
  <c r="D933" i="2"/>
  <c r="O933" i="2" s="1"/>
  <c r="G620" i="2"/>
  <c r="R620" i="2" s="1"/>
  <c r="F869" i="2"/>
  <c r="Q869" i="2" s="1"/>
  <c r="D749" i="2"/>
  <c r="O749" i="2" s="1"/>
  <c r="E869" i="2"/>
  <c r="P869" i="2" s="1"/>
  <c r="F709" i="2"/>
  <c r="K709" i="2" s="1"/>
  <c r="D661" i="2"/>
  <c r="O661" i="2" s="1"/>
  <c r="D709" i="2"/>
  <c r="O709" i="2" s="1"/>
  <c r="G708" i="2"/>
  <c r="R708" i="2" s="1"/>
  <c r="G684" i="2"/>
  <c r="R684" i="2" s="1"/>
  <c r="E693" i="2"/>
  <c r="P693" i="2" s="1"/>
  <c r="D685" i="2"/>
  <c r="O685" i="2" s="1"/>
  <c r="U709" i="2"/>
  <c r="G964" i="2"/>
  <c r="R964" i="2" s="1"/>
  <c r="G836" i="2"/>
  <c r="R836" i="2" s="1"/>
  <c r="E933" i="2"/>
  <c r="P933" i="2" s="1"/>
  <c r="D805" i="2"/>
  <c r="O805" i="2" s="1"/>
  <c r="E525" i="2"/>
  <c r="P525" i="2" s="1"/>
  <c r="D493" i="2"/>
  <c r="O493" i="2" s="1"/>
  <c r="D525" i="2"/>
  <c r="O525" i="2" s="1"/>
  <c r="F781" i="2"/>
  <c r="Q781" i="2" s="1"/>
  <c r="D781" i="2"/>
  <c r="O781" i="2" s="1"/>
  <c r="E493" i="2"/>
  <c r="P493" i="2" s="1"/>
  <c r="U493" i="2" s="1"/>
  <c r="F845" i="2"/>
  <c r="Q845" i="2" s="1"/>
  <c r="G996" i="2"/>
  <c r="R996" i="2" s="1"/>
  <c r="G932" i="2"/>
  <c r="R932" i="2" s="1"/>
  <c r="G692" i="2"/>
  <c r="R692" i="2" s="1"/>
  <c r="D901" i="2"/>
  <c r="O901" i="2" s="1"/>
  <c r="E845" i="2"/>
  <c r="P845" i="2" s="1"/>
  <c r="Q876" i="2"/>
  <c r="G652" i="2"/>
  <c r="R652" i="2" s="1"/>
  <c r="G812" i="2"/>
  <c r="R812" i="2" s="1"/>
  <c r="G660" i="2"/>
  <c r="R660" i="2" s="1"/>
  <c r="F909" i="2"/>
  <c r="G909" i="2" s="1"/>
  <c r="R909" i="2" s="1"/>
  <c r="G804" i="2"/>
  <c r="R804" i="2" s="1"/>
  <c r="K460" i="2"/>
  <c r="G524" i="2"/>
  <c r="R524" i="2" s="1"/>
  <c r="Q908" i="2"/>
  <c r="G460" i="2"/>
  <c r="R460" i="2" s="1"/>
  <c r="E717" i="2"/>
  <c r="P717" i="2" s="1"/>
  <c r="D621" i="2"/>
  <c r="O621" i="2" s="1"/>
  <c r="D725" i="2"/>
  <c r="O725" i="2" s="1"/>
  <c r="D997" i="2"/>
  <c r="O997" i="2" s="1"/>
  <c r="E997" i="2"/>
  <c r="P997" i="2" s="1"/>
  <c r="E837" i="2"/>
  <c r="P837" i="2" s="1"/>
  <c r="E725" i="2"/>
  <c r="P725" i="2" s="1"/>
  <c r="G748" i="2"/>
  <c r="R748" i="2" s="1"/>
  <c r="G556" i="2"/>
  <c r="R556" i="2" s="1"/>
  <c r="G780" i="2"/>
  <c r="R780" i="2" s="1"/>
  <c r="D758" i="2"/>
  <c r="O758" i="2" s="1"/>
  <c r="E758" i="2"/>
  <c r="P758" i="2" s="1"/>
  <c r="E998" i="2"/>
  <c r="P998" i="2" s="1"/>
  <c r="E942" i="2"/>
  <c r="P942" i="2" s="1"/>
  <c r="D942" i="2"/>
  <c r="O942" i="2" s="1"/>
  <c r="D974" i="2"/>
  <c r="O974" i="2" s="1"/>
  <c r="E974" i="2"/>
  <c r="P974" i="2" s="1"/>
  <c r="E966" i="2"/>
  <c r="P966" i="2" s="1"/>
  <c r="D966" i="2"/>
  <c r="O966" i="2" s="1"/>
  <c r="D622" i="2"/>
  <c r="O622" i="2" s="1"/>
  <c r="E622" i="2"/>
  <c r="P622" i="2" s="1"/>
  <c r="F622" i="2"/>
  <c r="E814" i="2"/>
  <c r="P814" i="2" s="1"/>
  <c r="D814" i="2"/>
  <c r="O814" i="2" s="1"/>
  <c r="F814" i="2"/>
  <c r="E934" i="2"/>
  <c r="P934" i="2" s="1"/>
  <c r="D934" i="2"/>
  <c r="O934" i="2" s="1"/>
  <c r="F934" i="2"/>
  <c r="D718" i="2"/>
  <c r="O718" i="2" s="1"/>
  <c r="E718" i="2"/>
  <c r="P718" i="2" s="1"/>
  <c r="F718" i="2"/>
  <c r="E654" i="2"/>
  <c r="P654" i="2" s="1"/>
  <c r="F726" i="2"/>
  <c r="E694" i="2"/>
  <c r="P694" i="2" s="1"/>
  <c r="D838" i="2"/>
  <c r="O838" i="2" s="1"/>
  <c r="F838" i="2"/>
  <c r="F742" i="2"/>
  <c r="K742" i="2" s="1"/>
  <c r="D870" i="2"/>
  <c r="O870" i="2" s="1"/>
  <c r="E870" i="2"/>
  <c r="P870" i="2" s="1"/>
  <c r="F870" i="2"/>
  <c r="E878" i="2"/>
  <c r="P878" i="2" s="1"/>
  <c r="F878" i="2"/>
  <c r="E558" i="2"/>
  <c r="P558" i="2" s="1"/>
  <c r="D902" i="2"/>
  <c r="O902" i="2" s="1"/>
  <c r="F902" i="2"/>
  <c r="D846" i="2"/>
  <c r="O846" i="2" s="1"/>
  <c r="F846" i="2"/>
  <c r="D782" i="2"/>
  <c r="O782" i="2" s="1"/>
  <c r="F782" i="2"/>
  <c r="D774" i="2"/>
  <c r="O774" i="2" s="1"/>
  <c r="E590" i="2"/>
  <c r="P590" i="2" s="1"/>
  <c r="D590" i="2"/>
  <c r="O590" i="2" s="1"/>
  <c r="F590" i="2"/>
  <c r="E806" i="2"/>
  <c r="P806" i="2" s="1"/>
  <c r="D526" i="2"/>
  <c r="O526" i="2" s="1"/>
  <c r="E526" i="2"/>
  <c r="P526" i="2" s="1"/>
  <c r="F526" i="2"/>
  <c r="K526" i="2" s="1"/>
  <c r="D686" i="2"/>
  <c r="O686" i="2" s="1"/>
  <c r="F686" i="2"/>
  <c r="F910" i="2"/>
  <c r="D750" i="2"/>
  <c r="O750" i="2" s="1"/>
  <c r="E750" i="2"/>
  <c r="P750" i="2" s="1"/>
  <c r="L758" i="2"/>
  <c r="I758" i="2"/>
  <c r="T758" i="2" s="1"/>
  <c r="H758" i="2"/>
  <c r="S758" i="2" s="1"/>
  <c r="I998" i="2"/>
  <c r="T998" i="2" s="1"/>
  <c r="H998" i="2"/>
  <c r="S998" i="2" s="1"/>
  <c r="L998" i="2"/>
  <c r="H942" i="2"/>
  <c r="S942" i="2" s="1"/>
  <c r="L942" i="2"/>
  <c r="I942" i="2"/>
  <c r="T942" i="2" s="1"/>
  <c r="I974" i="2"/>
  <c r="T974" i="2" s="1"/>
  <c r="H974" i="2"/>
  <c r="S974" i="2" s="1"/>
  <c r="L974" i="2"/>
  <c r="I966" i="2"/>
  <c r="T966" i="2" s="1"/>
  <c r="H966" i="2"/>
  <c r="S966" i="2" s="1"/>
  <c r="L966" i="2"/>
  <c r="B622" i="2"/>
  <c r="M622" i="2" s="1"/>
  <c r="L622" i="2"/>
  <c r="I622" i="2"/>
  <c r="T622" i="2" s="1"/>
  <c r="H622" i="2"/>
  <c r="S622" i="2" s="1"/>
  <c r="A623" i="2"/>
  <c r="H814" i="2"/>
  <c r="S814" i="2" s="1"/>
  <c r="L814" i="2"/>
  <c r="I814" i="2"/>
  <c r="T814" i="2" s="1"/>
  <c r="H934" i="2"/>
  <c r="S934" i="2" s="1"/>
  <c r="L934" i="2"/>
  <c r="I934" i="2"/>
  <c r="T934" i="2" s="1"/>
  <c r="I718" i="2"/>
  <c r="T718" i="2" s="1"/>
  <c r="H718" i="2"/>
  <c r="S718" i="2" s="1"/>
  <c r="L718" i="2"/>
  <c r="B654" i="2"/>
  <c r="M654" i="2" s="1"/>
  <c r="L654" i="2"/>
  <c r="I654" i="2"/>
  <c r="T654" i="2" s="1"/>
  <c r="H654" i="2"/>
  <c r="S654" i="2" s="1"/>
  <c r="A655" i="2"/>
  <c r="Q837" i="2"/>
  <c r="Q653" i="2"/>
  <c r="G653" i="2"/>
  <c r="R653" i="2" s="1"/>
  <c r="I726" i="2"/>
  <c r="T726" i="2" s="1"/>
  <c r="H726" i="2"/>
  <c r="S726" i="2" s="1"/>
  <c r="L726" i="2"/>
  <c r="L694" i="2"/>
  <c r="I694" i="2"/>
  <c r="T694" i="2" s="1"/>
  <c r="H694" i="2"/>
  <c r="S694" i="2" s="1"/>
  <c r="B838" i="2"/>
  <c r="M838" i="2" s="1"/>
  <c r="L838" i="2"/>
  <c r="I838" i="2"/>
  <c r="T838" i="2" s="1"/>
  <c r="H838" i="2"/>
  <c r="S838" i="2" s="1"/>
  <c r="A839" i="2"/>
  <c r="L742" i="2"/>
  <c r="I742" i="2"/>
  <c r="T742" i="2" s="1"/>
  <c r="H742" i="2"/>
  <c r="S742" i="2" s="1"/>
  <c r="B742" i="2"/>
  <c r="M742" i="2" s="1"/>
  <c r="B870" i="2"/>
  <c r="M870" i="2" s="1"/>
  <c r="L870" i="2"/>
  <c r="I870" i="2"/>
  <c r="T870" i="2" s="1"/>
  <c r="H870" i="2"/>
  <c r="S870" i="2" s="1"/>
  <c r="A871" i="2"/>
  <c r="Q493" i="2"/>
  <c r="V493" i="2" s="1"/>
  <c r="G749" i="2"/>
  <c r="R749" i="2" s="1"/>
  <c r="Q749" i="2"/>
  <c r="L878" i="2"/>
  <c r="I878" i="2"/>
  <c r="T878" i="2" s="1"/>
  <c r="H878" i="2"/>
  <c r="S878" i="2" s="1"/>
  <c r="L558" i="2"/>
  <c r="I558" i="2"/>
  <c r="T558" i="2" s="1"/>
  <c r="H558" i="2"/>
  <c r="S558" i="2" s="1"/>
  <c r="A559" i="2"/>
  <c r="B558" i="2"/>
  <c r="M558" i="2" s="1"/>
  <c r="Q813" i="2"/>
  <c r="G813" i="2"/>
  <c r="R813" i="2" s="1"/>
  <c r="Q525" i="2"/>
  <c r="Q965" i="2"/>
  <c r="G965" i="2"/>
  <c r="R965" i="2" s="1"/>
  <c r="L902" i="2"/>
  <c r="I902" i="2"/>
  <c r="T902" i="2" s="1"/>
  <c r="H902" i="2"/>
  <c r="S902" i="2" s="1"/>
  <c r="A903" i="2"/>
  <c r="Q621" i="2"/>
  <c r="G621" i="2"/>
  <c r="R621" i="2" s="1"/>
  <c r="G941" i="2"/>
  <c r="R941" i="2" s="1"/>
  <c r="Q941" i="2"/>
  <c r="L846" i="2"/>
  <c r="I846" i="2"/>
  <c r="T846" i="2" s="1"/>
  <c r="H846" i="2"/>
  <c r="S846" i="2" s="1"/>
  <c r="L782" i="2"/>
  <c r="I782" i="2"/>
  <c r="T782" i="2" s="1"/>
  <c r="H782" i="2"/>
  <c r="S782" i="2" s="1"/>
  <c r="L774" i="2"/>
  <c r="I774" i="2"/>
  <c r="T774" i="2" s="1"/>
  <c r="H774" i="2"/>
  <c r="S774" i="2" s="1"/>
  <c r="A775" i="2"/>
  <c r="B774" i="2"/>
  <c r="M774" i="2" s="1"/>
  <c r="J709" i="2"/>
  <c r="L590" i="2"/>
  <c r="I590" i="2"/>
  <c r="T590" i="2" s="1"/>
  <c r="H590" i="2"/>
  <c r="S590" i="2" s="1"/>
  <c r="A591" i="2"/>
  <c r="B590" i="2"/>
  <c r="M590" i="2" s="1"/>
  <c r="B806" i="2"/>
  <c r="M806" i="2" s="1"/>
  <c r="L806" i="2"/>
  <c r="I806" i="2"/>
  <c r="T806" i="2" s="1"/>
  <c r="H806" i="2"/>
  <c r="S806" i="2" s="1"/>
  <c r="A807" i="2"/>
  <c r="Q997" i="2"/>
  <c r="P909" i="2"/>
  <c r="Q557" i="2"/>
  <c r="G557" i="2"/>
  <c r="R557" i="2" s="1"/>
  <c r="L526" i="2"/>
  <c r="I526" i="2"/>
  <c r="T526" i="2" s="1"/>
  <c r="H526" i="2"/>
  <c r="S526" i="2" s="1"/>
  <c r="B526" i="2"/>
  <c r="M526" i="2" s="1"/>
  <c r="Q717" i="2"/>
  <c r="Q773" i="2"/>
  <c r="G773" i="2"/>
  <c r="R773" i="2" s="1"/>
  <c r="Q589" i="2"/>
  <c r="G589" i="2"/>
  <c r="R589" i="2" s="1"/>
  <c r="Q685" i="2"/>
  <c r="G685" i="2"/>
  <c r="R685" i="2" s="1"/>
  <c r="Q933" i="2"/>
  <c r="Q661" i="2"/>
  <c r="G661" i="2"/>
  <c r="R661" i="2" s="1"/>
  <c r="I686" i="2"/>
  <c r="T686" i="2" s="1"/>
  <c r="H686" i="2"/>
  <c r="S686" i="2" s="1"/>
  <c r="L686" i="2"/>
  <c r="A687" i="2"/>
  <c r="H910" i="2"/>
  <c r="S910" i="2" s="1"/>
  <c r="I910" i="2"/>
  <c r="T910" i="2" s="1"/>
  <c r="L910" i="2"/>
  <c r="L750" i="2"/>
  <c r="I750" i="2"/>
  <c r="T750" i="2" s="1"/>
  <c r="H750" i="2"/>
  <c r="S750" i="2" s="1"/>
  <c r="Q725" i="2"/>
  <c r="Q741" i="2"/>
  <c r="G741" i="2"/>
  <c r="R741" i="2" s="1"/>
  <c r="G805" i="2"/>
  <c r="R805" i="2" s="1"/>
  <c r="Q805" i="2"/>
  <c r="B750" i="2"/>
  <c r="M750" i="2" s="1"/>
  <c r="A751" i="2"/>
  <c r="A783" i="2"/>
  <c r="B934" i="2"/>
  <c r="M934" i="2" s="1"/>
  <c r="A935" i="2"/>
  <c r="B902" i="2"/>
  <c r="M902" i="2" s="1"/>
  <c r="B686" i="2"/>
  <c r="M686" i="2" s="1"/>
  <c r="A967" i="2"/>
  <c r="B966" i="2"/>
  <c r="M966" i="2" s="1"/>
  <c r="B718" i="2"/>
  <c r="M718" i="2" s="1"/>
  <c r="A719" i="2"/>
  <c r="B974" i="2"/>
  <c r="M974" i="2" s="1"/>
  <c r="A999" i="2"/>
  <c r="AD22" i="67"/>
  <c r="B694" i="2"/>
  <c r="M694" i="2" s="1"/>
  <c r="A911" i="2"/>
  <c r="B910" i="2"/>
  <c r="M910" i="2" s="1"/>
  <c r="B998" i="2"/>
  <c r="M998" i="2" s="1"/>
  <c r="A943" i="2"/>
  <c r="B942" i="2"/>
  <c r="M942" i="2" s="1"/>
  <c r="A975" i="2"/>
  <c r="A847" i="2"/>
  <c r="B846" i="2"/>
  <c r="M846" i="2" s="1"/>
  <c r="A815" i="2"/>
  <c r="B814" i="2"/>
  <c r="M814" i="2" s="1"/>
  <c r="A879" i="2"/>
  <c r="B878" i="2"/>
  <c r="M878" i="2" s="1"/>
  <c r="A759" i="2"/>
  <c r="B758" i="2"/>
  <c r="M758" i="2" s="1"/>
  <c r="A727" i="2"/>
  <c r="B726" i="2"/>
  <c r="M726" i="2" s="1"/>
  <c r="A791" i="2"/>
  <c r="B782" i="2"/>
  <c r="M782" i="2" s="1"/>
  <c r="D559" i="2" a="1"/>
  <c r="E751" i="2" a="1"/>
  <c r="D751" i="2" a="1"/>
  <c r="E975" i="2" a="1"/>
  <c r="F727" i="2" a="1"/>
  <c r="E759" i="2" a="1"/>
  <c r="D967" i="2" a="1"/>
  <c r="F839" i="2" a="1"/>
  <c r="F719" i="2" a="1"/>
  <c r="F558" i="2" a="1"/>
  <c r="E775" i="2" a="1"/>
  <c r="F654" i="2" a="1"/>
  <c r="D623" i="2" a="1"/>
  <c r="F559" i="2" a="1"/>
  <c r="D727" i="2" a="1"/>
  <c r="D775" i="2" a="1"/>
  <c r="D807" i="2" a="1"/>
  <c r="D654" i="2" a="1"/>
  <c r="D998" i="2" a="1"/>
  <c r="D879" i="2" a="1"/>
  <c r="F791" i="2" a="1"/>
  <c r="E782" i="2" a="1"/>
  <c r="F694" i="2" a="1"/>
  <c r="D806" i="2" a="1"/>
  <c r="F774" i="2" a="1"/>
  <c r="E559" i="2" a="1"/>
  <c r="F975" i="2" a="1"/>
  <c r="D935" i="2" a="1"/>
  <c r="F942" i="2" a="1"/>
  <c r="E935" i="2" a="1"/>
  <c r="E807" i="2" a="1"/>
  <c r="D847" i="2" a="1"/>
  <c r="F687" i="2" a="1"/>
  <c r="F998" i="2" a="1"/>
  <c r="E902" i="2" a="1"/>
  <c r="E686" i="2" a="1"/>
  <c r="F751" i="2" a="1"/>
  <c r="F967" i="2" a="1"/>
  <c r="E871" i="2" a="1"/>
  <c r="D742" i="2" a="1"/>
  <c r="F783" i="2" a="1"/>
  <c r="D726" i="2" a="1"/>
  <c r="D558" i="2" a="1"/>
  <c r="D975" i="2" a="1"/>
  <c r="D694" i="2" a="1"/>
  <c r="E999" i="2" a="1"/>
  <c r="F750" i="2" a="1"/>
  <c r="E783" i="2" a="1"/>
  <c r="F775" i="2" a="1"/>
  <c r="D783" i="2" a="1"/>
  <c r="F879" i="2" a="1"/>
  <c r="E839" i="2" a="1"/>
  <c r="E774" i="2" a="1"/>
  <c r="D871" i="2" a="1"/>
  <c r="E591" i="2" a="1"/>
  <c r="F759" i="2" a="1"/>
  <c r="E623" i="2" a="1"/>
  <c r="F974" i="2" a="1"/>
  <c r="F935" i="2" a="1"/>
  <c r="F847" i="2" a="1"/>
  <c r="D815" i="2" a="1"/>
  <c r="D911" i="2" a="1"/>
  <c r="E655" i="2" a="1"/>
  <c r="E687" i="2" a="1"/>
  <c r="E791" i="2" a="1"/>
  <c r="D878" i="2" a="1"/>
  <c r="F758" i="2" a="1"/>
  <c r="F871" i="2" a="1"/>
  <c r="E838" i="2" a="1"/>
  <c r="D999" i="2" a="1"/>
  <c r="F807" i="2" a="1"/>
  <c r="F966" i="2" a="1"/>
  <c r="E719" i="2" a="1"/>
  <c r="F806" i="2" a="1"/>
  <c r="E726" i="2" a="1"/>
  <c r="F943" i="2" a="1"/>
  <c r="D943" i="2" a="1"/>
  <c r="E910" i="2" a="1"/>
  <c r="E943" i="2" a="1"/>
  <c r="E742" i="2" a="1"/>
  <c r="D903" i="2" a="1"/>
  <c r="E847" i="2" a="1"/>
  <c r="F999" i="2" a="1"/>
  <c r="E846" i="2" a="1"/>
  <c r="D910" i="2" a="1"/>
  <c r="F623" i="2" a="1"/>
  <c r="D687" i="2" a="1"/>
  <c r="D839" i="2" a="1"/>
  <c r="Q901" i="2" l="1"/>
  <c r="F750" i="2"/>
  <c r="G750" i="2" s="1"/>
  <c r="R750" i="2" s="1"/>
  <c r="E910" i="2"/>
  <c r="P910" i="2" s="1"/>
  <c r="G877" i="2"/>
  <c r="R877" i="2" s="1"/>
  <c r="G709" i="2"/>
  <c r="R709" i="2" s="1"/>
  <c r="E902" i="2"/>
  <c r="P902" i="2" s="1"/>
  <c r="F558" i="2"/>
  <c r="Q558" i="2" s="1"/>
  <c r="F774" i="2"/>
  <c r="D558" i="2"/>
  <c r="O558" i="2" s="1"/>
  <c r="E774" i="2"/>
  <c r="P774" i="2" s="1"/>
  <c r="Q709" i="2"/>
  <c r="V709" i="2" s="1"/>
  <c r="G869" i="2"/>
  <c r="R869" i="2" s="1"/>
  <c r="D878" i="2"/>
  <c r="O878" i="2" s="1"/>
  <c r="E782" i="2"/>
  <c r="P782" i="2" s="1"/>
  <c r="E846" i="2"/>
  <c r="P846" i="2" s="1"/>
  <c r="G693" i="2"/>
  <c r="R693" i="2" s="1"/>
  <c r="G781" i="2"/>
  <c r="R781" i="2" s="1"/>
  <c r="G933" i="2"/>
  <c r="R933" i="2" s="1"/>
  <c r="D998" i="2"/>
  <c r="O998" i="2" s="1"/>
  <c r="F998" i="2"/>
  <c r="Q998" i="2" s="1"/>
  <c r="U526" i="2"/>
  <c r="J493" i="2"/>
  <c r="G525" i="2"/>
  <c r="R525" i="2" s="1"/>
  <c r="G493" i="2"/>
  <c r="R493" i="2" s="1"/>
  <c r="G845" i="2"/>
  <c r="R845" i="2" s="1"/>
  <c r="D726" i="2"/>
  <c r="O726" i="2" s="1"/>
  <c r="F694" i="2"/>
  <c r="G694" i="2" s="1"/>
  <c r="R694" i="2" s="1"/>
  <c r="D694" i="2"/>
  <c r="O694" i="2" s="1"/>
  <c r="E726" i="2"/>
  <c r="P726" i="2" s="1"/>
  <c r="D910" i="2"/>
  <c r="O910" i="2" s="1"/>
  <c r="E838" i="2"/>
  <c r="P838" i="2" s="1"/>
  <c r="F966" i="2"/>
  <c r="Q966" i="2" s="1"/>
  <c r="F974" i="2"/>
  <c r="G974" i="2" s="1"/>
  <c r="R974" i="2" s="1"/>
  <c r="E686" i="2"/>
  <c r="P686" i="2" s="1"/>
  <c r="Q909" i="2"/>
  <c r="G725" i="2"/>
  <c r="R725" i="2" s="1"/>
  <c r="G717" i="2"/>
  <c r="R717" i="2" s="1"/>
  <c r="G997" i="2"/>
  <c r="R997" i="2" s="1"/>
  <c r="G837" i="2"/>
  <c r="R837" i="2" s="1"/>
  <c r="F758" i="2"/>
  <c r="Q758" i="2" s="1"/>
  <c r="F942" i="2"/>
  <c r="G942" i="2" s="1"/>
  <c r="R942" i="2" s="1"/>
  <c r="F806" i="2"/>
  <c r="G806" i="2" s="1"/>
  <c r="R806" i="2" s="1"/>
  <c r="D806" i="2"/>
  <c r="O806" i="2" s="1"/>
  <c r="F654" i="2"/>
  <c r="G654" i="2" s="1"/>
  <c r="R654" i="2" s="1"/>
  <c r="D742" i="2"/>
  <c r="O742" i="2" s="1"/>
  <c r="E742" i="2"/>
  <c r="P742" i="2" s="1"/>
  <c r="U742" i="2" s="1"/>
  <c r="D654" i="2"/>
  <c r="O654" i="2" s="1"/>
  <c r="J526" i="2"/>
  <c r="E559" i="2"/>
  <c r="P559" i="2" s="1"/>
  <c r="U559" i="2" s="1"/>
  <c r="D559" i="2"/>
  <c r="O559" i="2" s="1"/>
  <c r="F559" i="2"/>
  <c r="E943" i="2"/>
  <c r="D943" i="2"/>
  <c r="O943" i="2" s="1"/>
  <c r="F943" i="2"/>
  <c r="D879" i="2"/>
  <c r="O879" i="2" s="1"/>
  <c r="F879" i="2"/>
  <c r="E751" i="2"/>
  <c r="P751" i="2" s="1"/>
  <c r="D751" i="2"/>
  <c r="O751" i="2" s="1"/>
  <c r="F751" i="2"/>
  <c r="E655" i="2"/>
  <c r="P655" i="2" s="1"/>
  <c r="D903" i="2"/>
  <c r="O903" i="2" s="1"/>
  <c r="E791" i="2"/>
  <c r="P791" i="2" s="1"/>
  <c r="F791" i="2"/>
  <c r="E775" i="2"/>
  <c r="D775" i="2"/>
  <c r="O775" i="2" s="1"/>
  <c r="F775" i="2"/>
  <c r="E871" i="2"/>
  <c r="P871" i="2" s="1"/>
  <c r="D871" i="2"/>
  <c r="O871" i="2" s="1"/>
  <c r="F871" i="2"/>
  <c r="D815" i="2"/>
  <c r="O815" i="2" s="1"/>
  <c r="D911" i="2"/>
  <c r="O911" i="2" s="1"/>
  <c r="D967" i="2"/>
  <c r="O967" i="2" s="1"/>
  <c r="F967" i="2"/>
  <c r="D727" i="2"/>
  <c r="O727" i="2" s="1"/>
  <c r="F727" i="2"/>
  <c r="E847" i="2"/>
  <c r="P847" i="2" s="1"/>
  <c r="D847" i="2"/>
  <c r="O847" i="2" s="1"/>
  <c r="F847" i="2"/>
  <c r="E687" i="2"/>
  <c r="P687" i="2" s="1"/>
  <c r="D687" i="2"/>
  <c r="O687" i="2" s="1"/>
  <c r="F687" i="2"/>
  <c r="E591" i="2"/>
  <c r="P591" i="2" s="1"/>
  <c r="D623" i="2"/>
  <c r="O623" i="2" s="1"/>
  <c r="E623" i="2"/>
  <c r="P623" i="2" s="1"/>
  <c r="F623" i="2"/>
  <c r="D975" i="2"/>
  <c r="O975" i="2" s="1"/>
  <c r="E975" i="2"/>
  <c r="P975" i="2" s="1"/>
  <c r="F975" i="2"/>
  <c r="D999" i="2"/>
  <c r="O999" i="2" s="1"/>
  <c r="E999" i="2"/>
  <c r="P999" i="2" s="1"/>
  <c r="F999" i="2"/>
  <c r="D935" i="2"/>
  <c r="O935" i="2" s="1"/>
  <c r="E935" i="2"/>
  <c r="P935" i="2" s="1"/>
  <c r="F935" i="2"/>
  <c r="E759" i="2"/>
  <c r="P759" i="2" s="1"/>
  <c r="F759" i="2"/>
  <c r="E807" i="2"/>
  <c r="P807" i="2" s="1"/>
  <c r="D807" i="2"/>
  <c r="O807" i="2" s="1"/>
  <c r="F807" i="2"/>
  <c r="E719" i="2"/>
  <c r="P719" i="2" s="1"/>
  <c r="F719" i="2"/>
  <c r="D783" i="2"/>
  <c r="O783" i="2" s="1"/>
  <c r="E783" i="2"/>
  <c r="P783" i="2" s="1"/>
  <c r="F783" i="2"/>
  <c r="E839" i="2"/>
  <c r="P839" i="2" s="1"/>
  <c r="D839" i="2"/>
  <c r="O839" i="2" s="1"/>
  <c r="F839" i="2"/>
  <c r="L559" i="2"/>
  <c r="I559" i="2"/>
  <c r="T559" i="2" s="1"/>
  <c r="H559" i="2"/>
  <c r="S559" i="2" s="1"/>
  <c r="B559" i="2"/>
  <c r="M559" i="2" s="1"/>
  <c r="L943" i="2"/>
  <c r="I943" i="2"/>
  <c r="T943" i="2" s="1"/>
  <c r="H943" i="2"/>
  <c r="S943" i="2" s="1"/>
  <c r="L879" i="2"/>
  <c r="I879" i="2"/>
  <c r="T879" i="2" s="1"/>
  <c r="H879" i="2"/>
  <c r="S879" i="2" s="1"/>
  <c r="L751" i="2"/>
  <c r="I751" i="2"/>
  <c r="T751" i="2" s="1"/>
  <c r="H751" i="2"/>
  <c r="S751" i="2" s="1"/>
  <c r="B655" i="2"/>
  <c r="M655" i="2" s="1"/>
  <c r="L655" i="2"/>
  <c r="I655" i="2"/>
  <c r="T655" i="2" s="1"/>
  <c r="H655" i="2"/>
  <c r="S655" i="2" s="1"/>
  <c r="A656" i="2"/>
  <c r="Q526" i="2"/>
  <c r="V526" i="2" s="1"/>
  <c r="G526" i="2"/>
  <c r="R526" i="2" s="1"/>
  <c r="Q878" i="2"/>
  <c r="G878" i="2"/>
  <c r="R878" i="2" s="1"/>
  <c r="Q934" i="2"/>
  <c r="G934" i="2"/>
  <c r="R934" i="2" s="1"/>
  <c r="B903" i="2"/>
  <c r="M903" i="2" s="1"/>
  <c r="L903" i="2"/>
  <c r="I903" i="2"/>
  <c r="T903" i="2" s="1"/>
  <c r="H903" i="2"/>
  <c r="S903" i="2" s="1"/>
  <c r="A904" i="2"/>
  <c r="Q838" i="2"/>
  <c r="Q910" i="2"/>
  <c r="Q902" i="2"/>
  <c r="L791" i="2"/>
  <c r="I791" i="2"/>
  <c r="T791" i="2" s="1"/>
  <c r="H791" i="2"/>
  <c r="S791" i="2" s="1"/>
  <c r="L775" i="2"/>
  <c r="I775" i="2"/>
  <c r="T775" i="2" s="1"/>
  <c r="H775" i="2"/>
  <c r="S775" i="2" s="1"/>
  <c r="B775" i="2"/>
  <c r="M775" i="2" s="1"/>
  <c r="B871" i="2"/>
  <c r="M871" i="2" s="1"/>
  <c r="L871" i="2"/>
  <c r="I871" i="2"/>
  <c r="T871" i="2" s="1"/>
  <c r="H871" i="2"/>
  <c r="S871" i="2" s="1"/>
  <c r="A872" i="2"/>
  <c r="Q870" i="2"/>
  <c r="G870" i="2"/>
  <c r="R870" i="2" s="1"/>
  <c r="Q814" i="2"/>
  <c r="G814" i="2"/>
  <c r="R814" i="2" s="1"/>
  <c r="L815" i="2"/>
  <c r="I815" i="2"/>
  <c r="T815" i="2" s="1"/>
  <c r="H815" i="2"/>
  <c r="S815" i="2" s="1"/>
  <c r="L911" i="2"/>
  <c r="I911" i="2"/>
  <c r="T911" i="2" s="1"/>
  <c r="H911" i="2"/>
  <c r="S911" i="2" s="1"/>
  <c r="L967" i="2"/>
  <c r="H967" i="2"/>
  <c r="S967" i="2" s="1"/>
  <c r="I967" i="2"/>
  <c r="T967" i="2" s="1"/>
  <c r="L727" i="2"/>
  <c r="I727" i="2"/>
  <c r="T727" i="2" s="1"/>
  <c r="H727" i="2"/>
  <c r="S727" i="2" s="1"/>
  <c r="L847" i="2"/>
  <c r="I847" i="2"/>
  <c r="T847" i="2" s="1"/>
  <c r="H847" i="2"/>
  <c r="S847" i="2" s="1"/>
  <c r="B687" i="2"/>
  <c r="M687" i="2" s="1"/>
  <c r="L687" i="2"/>
  <c r="I687" i="2"/>
  <c r="T687" i="2" s="1"/>
  <c r="H687" i="2"/>
  <c r="S687" i="2" s="1"/>
  <c r="A688" i="2"/>
  <c r="L591" i="2"/>
  <c r="I591" i="2"/>
  <c r="T591" i="2" s="1"/>
  <c r="H591" i="2"/>
  <c r="S591" i="2" s="1"/>
  <c r="A592" i="2"/>
  <c r="B591" i="2"/>
  <c r="M591" i="2" s="1"/>
  <c r="Q782" i="2"/>
  <c r="Q686" i="2"/>
  <c r="Q718" i="2"/>
  <c r="G718" i="2"/>
  <c r="R718" i="2" s="1"/>
  <c r="B623" i="2"/>
  <c r="M623" i="2" s="1"/>
  <c r="L623" i="2"/>
  <c r="I623" i="2"/>
  <c r="T623" i="2" s="1"/>
  <c r="H623" i="2"/>
  <c r="S623" i="2" s="1"/>
  <c r="A624" i="2"/>
  <c r="Q590" i="2"/>
  <c r="G590" i="2"/>
  <c r="R590" i="2" s="1"/>
  <c r="Q742" i="2"/>
  <c r="V742" i="2" s="1"/>
  <c r="Q622" i="2"/>
  <c r="G622" i="2"/>
  <c r="R622" i="2" s="1"/>
  <c r="L975" i="2"/>
  <c r="H975" i="2"/>
  <c r="S975" i="2" s="1"/>
  <c r="I975" i="2"/>
  <c r="T975" i="2" s="1"/>
  <c r="L999" i="2"/>
  <c r="I999" i="2"/>
  <c r="T999" i="2" s="1"/>
  <c r="H999" i="2"/>
  <c r="S999" i="2" s="1"/>
  <c r="L935" i="2"/>
  <c r="I935" i="2"/>
  <c r="T935" i="2" s="1"/>
  <c r="H935" i="2"/>
  <c r="S935" i="2" s="1"/>
  <c r="A936" i="2"/>
  <c r="L759" i="2"/>
  <c r="I759" i="2"/>
  <c r="T759" i="2" s="1"/>
  <c r="H759" i="2"/>
  <c r="S759" i="2" s="1"/>
  <c r="B807" i="2"/>
  <c r="M807" i="2" s="1"/>
  <c r="L807" i="2"/>
  <c r="I807" i="2"/>
  <c r="T807" i="2" s="1"/>
  <c r="H807" i="2"/>
  <c r="S807" i="2" s="1"/>
  <c r="A808" i="2"/>
  <c r="L719" i="2"/>
  <c r="I719" i="2"/>
  <c r="T719" i="2" s="1"/>
  <c r="H719" i="2"/>
  <c r="S719" i="2" s="1"/>
  <c r="A720" i="2"/>
  <c r="L783" i="2"/>
  <c r="I783" i="2"/>
  <c r="T783" i="2" s="1"/>
  <c r="H783" i="2"/>
  <c r="S783" i="2" s="1"/>
  <c r="B839" i="2"/>
  <c r="M839" i="2" s="1"/>
  <c r="L839" i="2"/>
  <c r="I839" i="2"/>
  <c r="T839" i="2" s="1"/>
  <c r="H839" i="2"/>
  <c r="S839" i="2" s="1"/>
  <c r="A840" i="2"/>
  <c r="Q846" i="2"/>
  <c r="Q726" i="2"/>
  <c r="A752" i="2"/>
  <c r="B751" i="2"/>
  <c r="M751" i="2" s="1"/>
  <c r="B935" i="2"/>
  <c r="M935" i="2" s="1"/>
  <c r="A816" i="2"/>
  <c r="A1000" i="2"/>
  <c r="B719" i="2"/>
  <c r="M719" i="2" s="1"/>
  <c r="B783" i="2"/>
  <c r="M783" i="2" s="1"/>
  <c r="A784" i="2"/>
  <c r="B975" i="2"/>
  <c r="M975" i="2" s="1"/>
  <c r="A968" i="2"/>
  <c r="B967" i="2"/>
  <c r="M967" i="2" s="1"/>
  <c r="A880" i="2"/>
  <c r="B879" i="2"/>
  <c r="M879" i="2" s="1"/>
  <c r="A912" i="2"/>
  <c r="B911" i="2"/>
  <c r="M911" i="2" s="1"/>
  <c r="A792" i="2"/>
  <c r="B791" i="2"/>
  <c r="M791" i="2" s="1"/>
  <c r="A848" i="2"/>
  <c r="B847" i="2"/>
  <c r="M847" i="2" s="1"/>
  <c r="A760" i="2"/>
  <c r="B759" i="2"/>
  <c r="M759" i="2" s="1"/>
  <c r="A824" i="2"/>
  <c r="B815" i="2"/>
  <c r="M815" i="2" s="1"/>
  <c r="A944" i="2"/>
  <c r="B943" i="2"/>
  <c r="M943" i="2" s="1"/>
  <c r="B727" i="2"/>
  <c r="M727" i="2" s="1"/>
  <c r="A976" i="2"/>
  <c r="D688" i="2" a="1"/>
  <c r="E911" i="2" a="1"/>
  <c r="E792" i="2" a="1"/>
  <c r="D719" i="2" a="1"/>
  <c r="F815" i="2" a="1"/>
  <c r="D759" i="2" a="1"/>
  <c r="F624" i="2" a="1"/>
  <c r="E720" i="2" a="1"/>
  <c r="D655" i="2" a="1"/>
  <c r="F591" i="2" a="1"/>
  <c r="E872" i="2" a="1"/>
  <c r="D1000" i="2" a="1"/>
  <c r="E904" i="2" a="1"/>
  <c r="E815" i="2" a="1"/>
  <c r="F880" i="2" a="1"/>
  <c r="D656" i="2" a="1"/>
  <c r="D591" i="2" a="1"/>
  <c r="D792" i="2" a="1"/>
  <c r="E624" i="2" a="1"/>
  <c r="F752" i="2" a="1"/>
  <c r="D880" i="2" a="1"/>
  <c r="D840" i="2" a="1"/>
  <c r="F808" i="2" a="1"/>
  <c r="F904" i="2" a="1"/>
  <c r="D824" i="2" a="1"/>
  <c r="E760" i="2" a="1"/>
  <c r="F840" i="2" a="1"/>
  <c r="F968" i="2" a="1"/>
  <c r="F911" i="2" a="1"/>
  <c r="F872" i="2" a="1"/>
  <c r="E944" i="2" a="1"/>
  <c r="F944" i="2" a="1"/>
  <c r="D872" i="2" a="1"/>
  <c r="D784" i="2" a="1"/>
  <c r="E936" i="2" a="1"/>
  <c r="E848" i="2" a="1"/>
  <c r="F912" i="2" a="1"/>
  <c r="D791" i="2" a="1"/>
  <c r="E824" i="2" a="1"/>
  <c r="F720" i="2" a="1"/>
  <c r="F816" i="2" a="1"/>
  <c r="E727" i="2" a="1"/>
  <c r="D912" i="2" a="1"/>
  <c r="F976" i="2" a="1"/>
  <c r="E903" i="2" a="1"/>
  <c r="E840" i="2" a="1"/>
  <c r="D752" i="2" a="1"/>
  <c r="D592" i="2" a="1"/>
  <c r="D976" i="2" a="1"/>
  <c r="D808" i="2" a="1"/>
  <c r="E816" i="2" a="1"/>
  <c r="F760" i="2" a="1"/>
  <c r="E784" i="2" a="1"/>
  <c r="E967" i="2" a="1"/>
  <c r="F792" i="2" a="1"/>
  <c r="E688" i="2" a="1"/>
  <c r="F903" i="2" a="1"/>
  <c r="E808" i="2" a="1"/>
  <c r="E879" i="2" a="1"/>
  <c r="E976" i="2" a="1"/>
  <c r="F824" i="2" a="1"/>
  <c r="D720" i="2" a="1"/>
  <c r="D904" i="2" a="1"/>
  <c r="F655" i="2" a="1"/>
  <c r="E912" i="2" a="1"/>
  <c r="F936" i="2" a="1"/>
  <c r="D624" i="2" a="1"/>
  <c r="F688" i="2" a="1"/>
  <c r="F784" i="2" a="1"/>
  <c r="Q750" i="2" l="1"/>
  <c r="G910" i="2"/>
  <c r="R910" i="2" s="1"/>
  <c r="D591" i="2"/>
  <c r="O591" i="2" s="1"/>
  <c r="D655" i="2"/>
  <c r="O655" i="2" s="1"/>
  <c r="F591" i="2"/>
  <c r="Q591" i="2" s="1"/>
  <c r="F655" i="2"/>
  <c r="G655" i="2" s="1"/>
  <c r="R655" i="2" s="1"/>
  <c r="G558" i="2"/>
  <c r="R558" i="2" s="1"/>
  <c r="K775" i="2"/>
  <c r="G774" i="2"/>
  <c r="R774" i="2" s="1"/>
  <c r="G846" i="2"/>
  <c r="R846" i="2" s="1"/>
  <c r="G998" i="2"/>
  <c r="R998" i="2" s="1"/>
  <c r="G902" i="2"/>
  <c r="R902" i="2" s="1"/>
  <c r="Q774" i="2"/>
  <c r="F903" i="2"/>
  <c r="Q903" i="2" s="1"/>
  <c r="F911" i="2"/>
  <c r="Q911" i="2" s="1"/>
  <c r="D791" i="2"/>
  <c r="O791" i="2" s="1"/>
  <c r="E903" i="2"/>
  <c r="P903" i="2" s="1"/>
  <c r="E967" i="2"/>
  <c r="P967" i="2" s="1"/>
  <c r="E815" i="2"/>
  <c r="P815" i="2" s="1"/>
  <c r="E911" i="2"/>
  <c r="P911" i="2" s="1"/>
  <c r="F815" i="2"/>
  <c r="Q815" i="2" s="1"/>
  <c r="K559" i="2"/>
  <c r="G782" i="2"/>
  <c r="R782" i="2" s="1"/>
  <c r="E727" i="2"/>
  <c r="P727" i="2" s="1"/>
  <c r="E879" i="2"/>
  <c r="P879" i="2" s="1"/>
  <c r="D759" i="2"/>
  <c r="O759" i="2" s="1"/>
  <c r="Q694" i="2"/>
  <c r="G726" i="2"/>
  <c r="R726" i="2" s="1"/>
  <c r="G838" i="2"/>
  <c r="R838" i="2" s="1"/>
  <c r="G966" i="2"/>
  <c r="R966" i="2" s="1"/>
  <c r="G758" i="2"/>
  <c r="R758" i="2" s="1"/>
  <c r="Q974" i="2"/>
  <c r="G686" i="2"/>
  <c r="R686" i="2" s="1"/>
  <c r="D719" i="2"/>
  <c r="O719" i="2" s="1"/>
  <c r="Q942" i="2"/>
  <c r="G742" i="2"/>
  <c r="R742" i="2" s="1"/>
  <c r="Q806" i="2"/>
  <c r="Q654" i="2"/>
  <c r="J742" i="2"/>
  <c r="J559" i="2"/>
  <c r="E848" i="2"/>
  <c r="P848" i="2" s="1"/>
  <c r="F968" i="2"/>
  <c r="D752" i="2"/>
  <c r="O752" i="2" s="1"/>
  <c r="F752" i="2"/>
  <c r="E808" i="2"/>
  <c r="P808" i="2" s="1"/>
  <c r="U808" i="2" s="1"/>
  <c r="D808" i="2"/>
  <c r="O808" i="2" s="1"/>
  <c r="F808" i="2"/>
  <c r="K808" i="2" s="1"/>
  <c r="D872" i="2"/>
  <c r="O872" i="2" s="1"/>
  <c r="E872" i="2"/>
  <c r="P872" i="2" s="1"/>
  <c r="F872" i="2"/>
  <c r="D688" i="2"/>
  <c r="O688" i="2" s="1"/>
  <c r="E688" i="2"/>
  <c r="P688" i="2" s="1"/>
  <c r="F688" i="2"/>
  <c r="D592" i="2"/>
  <c r="O592" i="2" s="1"/>
  <c r="E824" i="2"/>
  <c r="P824" i="2" s="1"/>
  <c r="F824" i="2"/>
  <c r="D824" i="2"/>
  <c r="O824" i="2" s="1"/>
  <c r="E912" i="2"/>
  <c r="P912" i="2" s="1"/>
  <c r="D912" i="2"/>
  <c r="O912" i="2" s="1"/>
  <c r="F912" i="2"/>
  <c r="D1000" i="2"/>
  <c r="O1000" i="2" s="1"/>
  <c r="D840" i="2"/>
  <c r="O840" i="2" s="1"/>
  <c r="E840" i="2"/>
  <c r="P840" i="2" s="1"/>
  <c r="F840" i="2"/>
  <c r="D720" i="2"/>
  <c r="O720" i="2" s="1"/>
  <c r="E720" i="2"/>
  <c r="P720" i="2" s="1"/>
  <c r="F720" i="2"/>
  <c r="D904" i="2"/>
  <c r="O904" i="2" s="1"/>
  <c r="E904" i="2"/>
  <c r="P904" i="2" s="1"/>
  <c r="F904" i="2"/>
  <c r="E760" i="2"/>
  <c r="P760" i="2" s="1"/>
  <c r="F760" i="2"/>
  <c r="D880" i="2"/>
  <c r="O880" i="2" s="1"/>
  <c r="F880" i="2"/>
  <c r="E816" i="2"/>
  <c r="P816" i="2" s="1"/>
  <c r="F816" i="2"/>
  <c r="E976" i="2"/>
  <c r="D976" i="2"/>
  <c r="O976" i="2" s="1"/>
  <c r="F976" i="2"/>
  <c r="D656" i="2"/>
  <c r="O656" i="2" s="1"/>
  <c r="E936" i="2"/>
  <c r="P936" i="2" s="1"/>
  <c r="F936" i="2"/>
  <c r="E624" i="2"/>
  <c r="P624" i="2" s="1"/>
  <c r="D624" i="2"/>
  <c r="O624" i="2" s="1"/>
  <c r="F624" i="2"/>
  <c r="E944" i="2"/>
  <c r="P944" i="2" s="1"/>
  <c r="F944" i="2"/>
  <c r="E792" i="2"/>
  <c r="P792" i="2" s="1"/>
  <c r="D792" i="2"/>
  <c r="O792" i="2" s="1"/>
  <c r="F792" i="2"/>
  <c r="E784" i="2"/>
  <c r="P784" i="2" s="1"/>
  <c r="D784" i="2"/>
  <c r="O784" i="2" s="1"/>
  <c r="F784" i="2"/>
  <c r="L848" i="2"/>
  <c r="I848" i="2"/>
  <c r="T848" i="2" s="1"/>
  <c r="H848" i="2"/>
  <c r="S848" i="2" s="1"/>
  <c r="L968" i="2"/>
  <c r="I968" i="2"/>
  <c r="T968" i="2" s="1"/>
  <c r="H968" i="2"/>
  <c r="S968" i="2" s="1"/>
  <c r="A969" i="2"/>
  <c r="L752" i="2"/>
  <c r="I752" i="2"/>
  <c r="T752" i="2" s="1"/>
  <c r="H752" i="2"/>
  <c r="S752" i="2" s="1"/>
  <c r="A753" i="2"/>
  <c r="B808" i="2"/>
  <c r="M808" i="2" s="1"/>
  <c r="L808" i="2"/>
  <c r="I808" i="2"/>
  <c r="T808" i="2" s="1"/>
  <c r="H808" i="2"/>
  <c r="S808" i="2" s="1"/>
  <c r="L872" i="2"/>
  <c r="I872" i="2"/>
  <c r="T872" i="2" s="1"/>
  <c r="H872" i="2"/>
  <c r="S872" i="2" s="1"/>
  <c r="B872" i="2"/>
  <c r="M872" i="2" s="1"/>
  <c r="A873" i="2"/>
  <c r="B688" i="2"/>
  <c r="M688" i="2" s="1"/>
  <c r="L688" i="2"/>
  <c r="I688" i="2"/>
  <c r="T688" i="2" s="1"/>
  <c r="H688" i="2"/>
  <c r="S688" i="2" s="1"/>
  <c r="A689" i="2"/>
  <c r="Q783" i="2"/>
  <c r="G783" i="2"/>
  <c r="R783" i="2" s="1"/>
  <c r="Q775" i="2"/>
  <c r="G775" i="2"/>
  <c r="R775" i="2" s="1"/>
  <c r="Q759" i="2"/>
  <c r="G759" i="2"/>
  <c r="R759" i="2" s="1"/>
  <c r="Q727" i="2"/>
  <c r="Q655" i="2"/>
  <c r="L592" i="2"/>
  <c r="I592" i="2"/>
  <c r="T592" i="2" s="1"/>
  <c r="H592" i="2"/>
  <c r="S592" i="2" s="1"/>
  <c r="B592" i="2"/>
  <c r="M592" i="2" s="1"/>
  <c r="Q975" i="2"/>
  <c r="G975" i="2"/>
  <c r="R975" i="2" s="1"/>
  <c r="P775" i="2"/>
  <c r="U775" i="2" s="1"/>
  <c r="J775" i="2"/>
  <c r="Q943" i="2"/>
  <c r="G943" i="2"/>
  <c r="R943" i="2" s="1"/>
  <c r="L824" i="2"/>
  <c r="I824" i="2"/>
  <c r="T824" i="2" s="1"/>
  <c r="H824" i="2"/>
  <c r="S824" i="2" s="1"/>
  <c r="I912" i="2"/>
  <c r="T912" i="2" s="1"/>
  <c r="L912" i="2"/>
  <c r="H912" i="2"/>
  <c r="S912" i="2" s="1"/>
  <c r="L1000" i="2"/>
  <c r="I1000" i="2"/>
  <c r="T1000" i="2" s="1"/>
  <c r="H1000" i="2"/>
  <c r="S1000" i="2" s="1"/>
  <c r="B840" i="2"/>
  <c r="M840" i="2" s="1"/>
  <c r="L840" i="2"/>
  <c r="I840" i="2"/>
  <c r="T840" i="2" s="1"/>
  <c r="H840" i="2"/>
  <c r="S840" i="2" s="1"/>
  <c r="A841" i="2"/>
  <c r="B720" i="2"/>
  <c r="M720" i="2" s="1"/>
  <c r="L720" i="2"/>
  <c r="I720" i="2"/>
  <c r="T720" i="2" s="1"/>
  <c r="H720" i="2"/>
  <c r="S720" i="2" s="1"/>
  <c r="A721" i="2"/>
  <c r="Q719" i="2"/>
  <c r="G719" i="2"/>
  <c r="R719" i="2" s="1"/>
  <c r="Q687" i="2"/>
  <c r="G687" i="2"/>
  <c r="R687" i="2" s="1"/>
  <c r="Q791" i="2"/>
  <c r="G791" i="2"/>
  <c r="R791" i="2" s="1"/>
  <c r="B904" i="2"/>
  <c r="M904" i="2" s="1"/>
  <c r="I904" i="2"/>
  <c r="T904" i="2" s="1"/>
  <c r="L904" i="2"/>
  <c r="H904" i="2"/>
  <c r="S904" i="2" s="1"/>
  <c r="A905" i="2"/>
  <c r="L760" i="2"/>
  <c r="I760" i="2"/>
  <c r="T760" i="2" s="1"/>
  <c r="H760" i="2"/>
  <c r="S760" i="2" s="1"/>
  <c r="L880" i="2"/>
  <c r="I880" i="2"/>
  <c r="T880" i="2" s="1"/>
  <c r="H880" i="2"/>
  <c r="S880" i="2" s="1"/>
  <c r="L816" i="2"/>
  <c r="I816" i="2"/>
  <c r="T816" i="2" s="1"/>
  <c r="H816" i="2"/>
  <c r="S816" i="2" s="1"/>
  <c r="L976" i="2"/>
  <c r="I976" i="2"/>
  <c r="T976" i="2" s="1"/>
  <c r="H976" i="2"/>
  <c r="S976" i="2" s="1"/>
  <c r="Q935" i="2"/>
  <c r="G935" i="2"/>
  <c r="R935" i="2" s="1"/>
  <c r="Q967" i="2"/>
  <c r="Q751" i="2"/>
  <c r="G751" i="2"/>
  <c r="R751" i="2" s="1"/>
  <c r="P943" i="2"/>
  <c r="B656" i="2"/>
  <c r="M656" i="2" s="1"/>
  <c r="L656" i="2"/>
  <c r="I656" i="2"/>
  <c r="T656" i="2" s="1"/>
  <c r="H656" i="2"/>
  <c r="S656" i="2" s="1"/>
  <c r="A657" i="2"/>
  <c r="G839" i="2"/>
  <c r="R839" i="2" s="1"/>
  <c r="Q839" i="2"/>
  <c r="Q623" i="2"/>
  <c r="G623" i="2"/>
  <c r="R623" i="2" s="1"/>
  <c r="Q871" i="2"/>
  <c r="G871" i="2"/>
  <c r="R871" i="2" s="1"/>
  <c r="Q559" i="2"/>
  <c r="V559" i="2" s="1"/>
  <c r="G559" i="2"/>
  <c r="R559" i="2" s="1"/>
  <c r="B936" i="2"/>
  <c r="M936" i="2" s="1"/>
  <c r="I936" i="2"/>
  <c r="T936" i="2" s="1"/>
  <c r="H936" i="2"/>
  <c r="S936" i="2" s="1"/>
  <c r="L936" i="2"/>
  <c r="A937" i="2"/>
  <c r="B624" i="2"/>
  <c r="M624" i="2" s="1"/>
  <c r="L624" i="2"/>
  <c r="I624" i="2"/>
  <c r="T624" i="2" s="1"/>
  <c r="H624" i="2"/>
  <c r="S624" i="2" s="1"/>
  <c r="A625" i="2"/>
  <c r="Q807" i="2"/>
  <c r="G807" i="2"/>
  <c r="R807" i="2" s="1"/>
  <c r="Q847" i="2"/>
  <c r="G847" i="2"/>
  <c r="R847" i="2" s="1"/>
  <c r="I944" i="2"/>
  <c r="T944" i="2" s="1"/>
  <c r="H944" i="2"/>
  <c r="S944" i="2" s="1"/>
  <c r="L944" i="2"/>
  <c r="L792" i="2"/>
  <c r="I792" i="2"/>
  <c r="T792" i="2" s="1"/>
  <c r="H792" i="2"/>
  <c r="S792" i="2" s="1"/>
  <c r="L784" i="2"/>
  <c r="I784" i="2"/>
  <c r="T784" i="2" s="1"/>
  <c r="H784" i="2"/>
  <c r="S784" i="2" s="1"/>
  <c r="G999" i="2"/>
  <c r="R999" i="2" s="1"/>
  <c r="Q999" i="2"/>
  <c r="Q879" i="2"/>
  <c r="A1001" i="2"/>
  <c r="B968" i="2"/>
  <c r="M968" i="2" s="1"/>
  <c r="B976" i="2"/>
  <c r="M976" i="2" s="1"/>
  <c r="B816" i="2"/>
  <c r="M816" i="2" s="1"/>
  <c r="A817" i="2"/>
  <c r="B752" i="2"/>
  <c r="M752" i="2" s="1"/>
  <c r="A849" i="2"/>
  <c r="B784" i="2"/>
  <c r="M784" i="2" s="1"/>
  <c r="A785" i="2"/>
  <c r="A857" i="2"/>
  <c r="B848" i="2"/>
  <c r="M848" i="2" s="1"/>
  <c r="A977" i="2"/>
  <c r="A825" i="2"/>
  <c r="B824" i="2"/>
  <c r="M824" i="2" s="1"/>
  <c r="A881" i="2"/>
  <c r="B880" i="2"/>
  <c r="M880" i="2" s="1"/>
  <c r="A945" i="2"/>
  <c r="B944" i="2"/>
  <c r="M944" i="2" s="1"/>
  <c r="A913" i="2"/>
  <c r="B912" i="2"/>
  <c r="M912" i="2" s="1"/>
  <c r="B760" i="2"/>
  <c r="M760" i="2" s="1"/>
  <c r="A793" i="2"/>
  <c r="B792" i="2"/>
  <c r="M792" i="2" s="1"/>
  <c r="F753" i="2" a="1"/>
  <c r="D816" i="2" a="1"/>
  <c r="E977" i="2" a="1"/>
  <c r="E721" i="2" a="1"/>
  <c r="F721" i="2" a="1"/>
  <c r="E905" i="2" a="1"/>
  <c r="E656" i="2" a="1"/>
  <c r="D849" i="2" a="1"/>
  <c r="D760" i="2" a="1"/>
  <c r="F785" i="2" a="1"/>
  <c r="E969" i="2" a="1"/>
  <c r="F905" i="2" a="1"/>
  <c r="E945" i="2" a="1"/>
  <c r="D657" i="2" a="1"/>
  <c r="F913" i="2" a="1"/>
  <c r="E1001" i="2" a="1"/>
  <c r="E825" i="2" a="1"/>
  <c r="D1001" i="2" a="1"/>
  <c r="D913" i="2" a="1"/>
  <c r="E841" i="2" a="1"/>
  <c r="F825" i="2" a="1"/>
  <c r="E913" i="2" a="1"/>
  <c r="F969" i="2" a="1"/>
  <c r="D848" i="2" a="1"/>
  <c r="E657" i="2" a="1"/>
  <c r="D857" i="2" a="1"/>
  <c r="E849" i="2" a="1"/>
  <c r="E625" i="2" a="1"/>
  <c r="E785" i="2" a="1"/>
  <c r="D825" i="2" a="1"/>
  <c r="F841" i="2" a="1"/>
  <c r="D936" i="2" a="1"/>
  <c r="F848" i="2" a="1"/>
  <c r="D944" i="2" a="1"/>
  <c r="D817" i="2" a="1"/>
  <c r="E880" i="2" a="1"/>
  <c r="E937" i="2" a="1"/>
  <c r="E592" i="2" a="1"/>
  <c r="F945" i="2" a="1"/>
  <c r="F1000" i="2" a="1"/>
  <c r="E689" i="2" a="1"/>
  <c r="F689" i="2" a="1"/>
  <c r="E752" i="2" a="1"/>
  <c r="D905" i="2" a="1"/>
  <c r="D785" i="2" a="1"/>
  <c r="D945" i="2" a="1"/>
  <c r="D969" i="2" a="1"/>
  <c r="D881" i="2" a="1"/>
  <c r="E1000" i="2" a="1"/>
  <c r="F817" i="2" a="1"/>
  <c r="D753" i="2" a="1"/>
  <c r="E873" i="2" a="1"/>
  <c r="E857" i="2" a="1"/>
  <c r="F592" i="2" a="1"/>
  <c r="D968" i="2" a="1"/>
  <c r="F873" i="2" a="1"/>
  <c r="E968" i="2" a="1"/>
  <c r="F849" i="2" a="1"/>
  <c r="E793" i="2" a="1"/>
  <c r="F657" i="2" a="1"/>
  <c r="F656" i="2" a="1"/>
  <c r="D937" i="2" a="1"/>
  <c r="F857" i="2" a="1"/>
  <c r="D841" i="2" a="1"/>
  <c r="D721" i="2" a="1"/>
  <c r="G591" i="2" l="1"/>
  <c r="R591" i="2" s="1"/>
  <c r="V775" i="2"/>
  <c r="G903" i="2"/>
  <c r="R903" i="2" s="1"/>
  <c r="G911" i="2"/>
  <c r="R911" i="2" s="1"/>
  <c r="G967" i="2"/>
  <c r="R967" i="2" s="1"/>
  <c r="F1000" i="2"/>
  <c r="Q1000" i="2" s="1"/>
  <c r="D936" i="2"/>
  <c r="O936" i="2" s="1"/>
  <c r="E1000" i="2"/>
  <c r="P1000" i="2" s="1"/>
  <c r="G815" i="2"/>
  <c r="R815" i="2" s="1"/>
  <c r="G879" i="2"/>
  <c r="R879" i="2" s="1"/>
  <c r="G727" i="2"/>
  <c r="R727" i="2" s="1"/>
  <c r="F656" i="2"/>
  <c r="Q656" i="2" s="1"/>
  <c r="E656" i="2"/>
  <c r="P656" i="2" s="1"/>
  <c r="D944" i="2"/>
  <c r="O944" i="2" s="1"/>
  <c r="D848" i="2"/>
  <c r="O848" i="2" s="1"/>
  <c r="E968" i="2"/>
  <c r="P968" i="2" s="1"/>
  <c r="F848" i="2"/>
  <c r="Q848" i="2" s="1"/>
  <c r="E752" i="2"/>
  <c r="P752" i="2" s="1"/>
  <c r="E592" i="2"/>
  <c r="P592" i="2" s="1"/>
  <c r="U592" i="2" s="1"/>
  <c r="F592" i="2"/>
  <c r="K592" i="2" s="1"/>
  <c r="D968" i="2"/>
  <c r="O968" i="2" s="1"/>
  <c r="D816" i="2"/>
  <c r="O816" i="2" s="1"/>
  <c r="D760" i="2"/>
  <c r="O760" i="2" s="1"/>
  <c r="E880" i="2"/>
  <c r="P880" i="2" s="1"/>
  <c r="D881" i="2"/>
  <c r="O881" i="2" s="1"/>
  <c r="E849" i="2"/>
  <c r="P849" i="2" s="1"/>
  <c r="D849" i="2"/>
  <c r="O849" i="2" s="1"/>
  <c r="F849" i="2"/>
  <c r="E793" i="2"/>
  <c r="P793" i="2" s="1"/>
  <c r="D825" i="2"/>
  <c r="O825" i="2" s="1"/>
  <c r="E825" i="2"/>
  <c r="P825" i="2" s="1"/>
  <c r="F825" i="2"/>
  <c r="D817" i="2"/>
  <c r="O817" i="2" s="1"/>
  <c r="F817" i="2"/>
  <c r="D937" i="2"/>
  <c r="O937" i="2" s="1"/>
  <c r="E937" i="2"/>
  <c r="P937" i="2" s="1"/>
  <c r="D905" i="2"/>
  <c r="O905" i="2" s="1"/>
  <c r="E905" i="2"/>
  <c r="P905" i="2" s="1"/>
  <c r="F905" i="2"/>
  <c r="D841" i="2"/>
  <c r="O841" i="2" s="1"/>
  <c r="E841" i="2"/>
  <c r="P841" i="2" s="1"/>
  <c r="U841" i="2" s="1"/>
  <c r="F841" i="2"/>
  <c r="E873" i="2"/>
  <c r="P873" i="2" s="1"/>
  <c r="F873" i="2"/>
  <c r="E969" i="2"/>
  <c r="P969" i="2" s="1"/>
  <c r="D969" i="2"/>
  <c r="O969" i="2" s="1"/>
  <c r="F969" i="2"/>
  <c r="E913" i="2"/>
  <c r="P913" i="2" s="1"/>
  <c r="D913" i="2"/>
  <c r="O913" i="2" s="1"/>
  <c r="F913" i="2"/>
  <c r="D857" i="2"/>
  <c r="O857" i="2" s="1"/>
  <c r="F857" i="2"/>
  <c r="E857" i="2"/>
  <c r="P857" i="2" s="1"/>
  <c r="E977" i="2"/>
  <c r="P977" i="2" s="1"/>
  <c r="E625" i="2"/>
  <c r="D945" i="2"/>
  <c r="O945" i="2" s="1"/>
  <c r="E945" i="2"/>
  <c r="F945" i="2"/>
  <c r="E785" i="2"/>
  <c r="P785" i="2" s="1"/>
  <c r="D785" i="2"/>
  <c r="O785" i="2" s="1"/>
  <c r="F785" i="2"/>
  <c r="E1001" i="2"/>
  <c r="P1001" i="2" s="1"/>
  <c r="D1001" i="2"/>
  <c r="O1001" i="2" s="1"/>
  <c r="D721" i="2"/>
  <c r="O721" i="2" s="1"/>
  <c r="E721" i="2"/>
  <c r="P721" i="2" s="1"/>
  <c r="F721" i="2"/>
  <c r="E689" i="2"/>
  <c r="P689" i="2" s="1"/>
  <c r="F689" i="2"/>
  <c r="D753" i="2"/>
  <c r="O753" i="2" s="1"/>
  <c r="F753" i="2"/>
  <c r="E657" i="2"/>
  <c r="P657" i="2" s="1"/>
  <c r="D657" i="2"/>
  <c r="O657" i="2" s="1"/>
  <c r="F657" i="2"/>
  <c r="I881" i="2"/>
  <c r="T881" i="2" s="1"/>
  <c r="H881" i="2"/>
  <c r="S881" i="2" s="1"/>
  <c r="L881" i="2"/>
  <c r="H849" i="2"/>
  <c r="S849" i="2" s="1"/>
  <c r="L849" i="2"/>
  <c r="I849" i="2"/>
  <c r="T849" i="2" s="1"/>
  <c r="I793" i="2"/>
  <c r="T793" i="2" s="1"/>
  <c r="H793" i="2"/>
  <c r="S793" i="2" s="1"/>
  <c r="L793" i="2"/>
  <c r="L825" i="2"/>
  <c r="I825" i="2"/>
  <c r="T825" i="2" s="1"/>
  <c r="H825" i="2"/>
  <c r="S825" i="2" s="1"/>
  <c r="L817" i="2"/>
  <c r="I817" i="2"/>
  <c r="T817" i="2" s="1"/>
  <c r="H817" i="2"/>
  <c r="S817" i="2" s="1"/>
  <c r="B937" i="2"/>
  <c r="M937" i="2" s="1"/>
  <c r="L937" i="2"/>
  <c r="I937" i="2"/>
  <c r="T937" i="2" s="1"/>
  <c r="H937" i="2"/>
  <c r="S937" i="2" s="1"/>
  <c r="A938" i="2"/>
  <c r="J808" i="2"/>
  <c r="Q816" i="2"/>
  <c r="G816" i="2"/>
  <c r="R816" i="2" s="1"/>
  <c r="B905" i="2"/>
  <c r="M905" i="2" s="1"/>
  <c r="I905" i="2"/>
  <c r="T905" i="2" s="1"/>
  <c r="H905" i="2"/>
  <c r="S905" i="2" s="1"/>
  <c r="L905" i="2"/>
  <c r="A906" i="2"/>
  <c r="B841" i="2"/>
  <c r="M841" i="2" s="1"/>
  <c r="H841" i="2"/>
  <c r="S841" i="2" s="1"/>
  <c r="L841" i="2"/>
  <c r="I841" i="2"/>
  <c r="T841" i="2" s="1"/>
  <c r="H873" i="2"/>
  <c r="S873" i="2" s="1"/>
  <c r="L873" i="2"/>
  <c r="I873" i="2"/>
  <c r="T873" i="2" s="1"/>
  <c r="A874" i="2"/>
  <c r="B873" i="2"/>
  <c r="M873" i="2" s="1"/>
  <c r="B969" i="2"/>
  <c r="M969" i="2" s="1"/>
  <c r="L969" i="2"/>
  <c r="H969" i="2"/>
  <c r="S969" i="2" s="1"/>
  <c r="I969" i="2"/>
  <c r="T969" i="2" s="1"/>
  <c r="A970" i="2"/>
  <c r="Q944" i="2"/>
  <c r="G944" i="2"/>
  <c r="R944" i="2" s="1"/>
  <c r="Q904" i="2"/>
  <c r="G904" i="2"/>
  <c r="R904" i="2" s="1"/>
  <c r="Q824" i="2"/>
  <c r="G824" i="2"/>
  <c r="R824" i="2" s="1"/>
  <c r="Q872" i="2"/>
  <c r="G872" i="2"/>
  <c r="R872" i="2" s="1"/>
  <c r="Q968" i="2"/>
  <c r="I913" i="2"/>
  <c r="T913" i="2" s="1"/>
  <c r="L913" i="2"/>
  <c r="H913" i="2"/>
  <c r="S913" i="2" s="1"/>
  <c r="H857" i="2"/>
  <c r="S857" i="2" s="1"/>
  <c r="L857" i="2"/>
  <c r="I857" i="2"/>
  <c r="T857" i="2" s="1"/>
  <c r="G784" i="2"/>
  <c r="R784" i="2" s="1"/>
  <c r="Q784" i="2"/>
  <c r="Q880" i="2"/>
  <c r="L977" i="2"/>
  <c r="H977" i="2"/>
  <c r="S977" i="2" s="1"/>
  <c r="I977" i="2"/>
  <c r="T977" i="2" s="1"/>
  <c r="I625" i="2"/>
  <c r="T625" i="2" s="1"/>
  <c r="H625" i="2"/>
  <c r="S625" i="2" s="1"/>
  <c r="L625" i="2"/>
  <c r="B625" i="2"/>
  <c r="M625" i="2" s="1"/>
  <c r="L945" i="2"/>
  <c r="I945" i="2"/>
  <c r="T945" i="2" s="1"/>
  <c r="H945" i="2"/>
  <c r="S945" i="2" s="1"/>
  <c r="I785" i="2"/>
  <c r="T785" i="2" s="1"/>
  <c r="H785" i="2"/>
  <c r="S785" i="2" s="1"/>
  <c r="L785" i="2"/>
  <c r="A786" i="2"/>
  <c r="L1001" i="2"/>
  <c r="I1001" i="2"/>
  <c r="T1001" i="2" s="1"/>
  <c r="H1001" i="2"/>
  <c r="S1001" i="2" s="1"/>
  <c r="A1002" i="2"/>
  <c r="B721" i="2"/>
  <c r="M721" i="2" s="1"/>
  <c r="L721" i="2"/>
  <c r="I721" i="2"/>
  <c r="T721" i="2" s="1"/>
  <c r="H721" i="2"/>
  <c r="S721" i="2" s="1"/>
  <c r="A722" i="2"/>
  <c r="B689" i="2"/>
  <c r="M689" i="2" s="1"/>
  <c r="H689" i="2"/>
  <c r="S689" i="2" s="1"/>
  <c r="L689" i="2"/>
  <c r="I689" i="2"/>
  <c r="T689" i="2" s="1"/>
  <c r="A690" i="2"/>
  <c r="Q624" i="2"/>
  <c r="G624" i="2"/>
  <c r="R624" i="2" s="1"/>
  <c r="Q720" i="2"/>
  <c r="G720" i="2"/>
  <c r="R720" i="2" s="1"/>
  <c r="Q808" i="2"/>
  <c r="V808" i="2" s="1"/>
  <c r="G808" i="2"/>
  <c r="R808" i="2" s="1"/>
  <c r="B753" i="2"/>
  <c r="M753" i="2" s="1"/>
  <c r="H753" i="2"/>
  <c r="S753" i="2" s="1"/>
  <c r="L753" i="2"/>
  <c r="I753" i="2"/>
  <c r="T753" i="2" s="1"/>
  <c r="A754" i="2"/>
  <c r="Q976" i="2"/>
  <c r="G976" i="2"/>
  <c r="R976" i="2" s="1"/>
  <c r="Q912" i="2"/>
  <c r="G912" i="2"/>
  <c r="R912" i="2" s="1"/>
  <c r="I657" i="2"/>
  <c r="T657" i="2" s="1"/>
  <c r="H657" i="2"/>
  <c r="S657" i="2" s="1"/>
  <c r="L657" i="2"/>
  <c r="B657" i="2"/>
  <c r="M657" i="2" s="1"/>
  <c r="A658" i="2"/>
  <c r="Q792" i="2"/>
  <c r="G792" i="2"/>
  <c r="R792" i="2" s="1"/>
  <c r="Q760" i="2"/>
  <c r="G760" i="2"/>
  <c r="R760" i="2" s="1"/>
  <c r="Q688" i="2"/>
  <c r="G688" i="2"/>
  <c r="R688" i="2" s="1"/>
  <c r="Q936" i="2"/>
  <c r="G936" i="2"/>
  <c r="R936" i="2" s="1"/>
  <c r="P976" i="2"/>
  <c r="Q840" i="2"/>
  <c r="G840" i="2"/>
  <c r="R840" i="2" s="1"/>
  <c r="Q752" i="2"/>
  <c r="A818" i="2"/>
  <c r="B817" i="2"/>
  <c r="M817" i="2" s="1"/>
  <c r="A1007" i="2"/>
  <c r="A850" i="2"/>
  <c r="B849" i="2"/>
  <c r="M849" i="2" s="1"/>
  <c r="A882" i="2"/>
  <c r="B977" i="2"/>
  <c r="M977" i="2" s="1"/>
  <c r="B785" i="2"/>
  <c r="M785" i="2" s="1"/>
  <c r="B793" i="2"/>
  <c r="M793" i="2" s="1"/>
  <c r="A914" i="2"/>
  <c r="B913" i="2"/>
  <c r="M913" i="2" s="1"/>
  <c r="A946" i="2"/>
  <c r="B945" i="2"/>
  <c r="M945" i="2" s="1"/>
  <c r="A890" i="2"/>
  <c r="B881" i="2"/>
  <c r="M881" i="2" s="1"/>
  <c r="A858" i="2"/>
  <c r="B857" i="2"/>
  <c r="M857" i="2" s="1"/>
  <c r="A978" i="2"/>
  <c r="A826" i="2"/>
  <c r="B825" i="2"/>
  <c r="M825" i="2" s="1"/>
  <c r="D946" i="2" a="1"/>
  <c r="E786" i="2" a="1"/>
  <c r="D625" i="2" a="1"/>
  <c r="D970" i="2" a="1"/>
  <c r="E753" i="2" a="1"/>
  <c r="D722" i="2" a="1"/>
  <c r="E938" i="2" a="1"/>
  <c r="D873" i="2" a="1"/>
  <c r="E858" i="2" a="1"/>
  <c r="E817" i="2" a="1"/>
  <c r="D1002" i="2" a="1"/>
  <c r="D906" i="2" a="1"/>
  <c r="E754" i="2" a="1"/>
  <c r="F946" i="2" a="1"/>
  <c r="E826" i="2" a="1"/>
  <c r="F1002" i="2" a="1"/>
  <c r="E978" i="2" a="1"/>
  <c r="F977" i="2" a="1"/>
  <c r="E1002" i="2" a="1"/>
  <c r="F914" i="2" a="1"/>
  <c r="D914" i="2" a="1"/>
  <c r="F818" i="2" a="1"/>
  <c r="E1007" i="2" a="1"/>
  <c r="E890" i="2" a="1"/>
  <c r="F1001" i="2" a="1"/>
  <c r="F625" i="2" a="1"/>
  <c r="F906" i="2" a="1"/>
  <c r="F754" i="2" a="1"/>
  <c r="D658" i="2" a="1"/>
  <c r="D786" i="2" a="1"/>
  <c r="D1007" i="2" a="1"/>
  <c r="D977" i="2" a="1"/>
  <c r="D689" i="2" a="1"/>
  <c r="D882" i="2" a="1"/>
  <c r="F874" i="2" a="1"/>
  <c r="D754" i="2" a="1"/>
  <c r="D826" i="2" a="1"/>
  <c r="E906" i="2" a="1"/>
  <c r="F890" i="2" a="1"/>
  <c r="F658" i="2" a="1"/>
  <c r="E970" i="2" a="1"/>
  <c r="D793" i="2" a="1"/>
  <c r="D874" i="2" a="1"/>
  <c r="F937" i="2" a="1"/>
  <c r="F881" i="2" a="1"/>
  <c r="F850" i="2" a="1"/>
  <c r="E881" i="2" a="1"/>
  <c r="F970" i="2" a="1"/>
  <c r="D938" i="2" a="1"/>
  <c r="D858" i="2" a="1"/>
  <c r="F793" i="2" a="1"/>
  <c r="F938" i="2" a="1"/>
  <c r="D978" i="2" a="1"/>
  <c r="F1007" i="2" a="1"/>
  <c r="F882" i="2" a="1"/>
  <c r="D690" i="2" a="1"/>
  <c r="E818" i="2" a="1"/>
  <c r="G1000" i="2" l="1"/>
  <c r="R1000" i="2" s="1"/>
  <c r="D625" i="2"/>
  <c r="O625" i="2" s="1"/>
  <c r="D793" i="2"/>
  <c r="O793" i="2" s="1"/>
  <c r="F793" i="2"/>
  <c r="G793" i="2" s="1"/>
  <c r="R793" i="2" s="1"/>
  <c r="F625" i="2"/>
  <c r="K625" i="2" s="1"/>
  <c r="F1001" i="2"/>
  <c r="Q1001" i="2" s="1"/>
  <c r="G656" i="2"/>
  <c r="R656" i="2" s="1"/>
  <c r="G968" i="2"/>
  <c r="R968" i="2" s="1"/>
  <c r="G848" i="2"/>
  <c r="R848" i="2" s="1"/>
  <c r="F977" i="2"/>
  <c r="G977" i="2" s="1"/>
  <c r="R977" i="2" s="1"/>
  <c r="D977" i="2"/>
  <c r="O977" i="2" s="1"/>
  <c r="G752" i="2"/>
  <c r="R752" i="2" s="1"/>
  <c r="D689" i="2"/>
  <c r="O689" i="2" s="1"/>
  <c r="F881" i="2"/>
  <c r="Q881" i="2" s="1"/>
  <c r="G592" i="2"/>
  <c r="R592" i="2" s="1"/>
  <c r="J592" i="2"/>
  <c r="Q592" i="2"/>
  <c r="V592" i="2" s="1"/>
  <c r="G880" i="2"/>
  <c r="R880" i="2" s="1"/>
  <c r="F937" i="2"/>
  <c r="Q937" i="2" s="1"/>
  <c r="D873" i="2"/>
  <c r="O873" i="2" s="1"/>
  <c r="E881" i="2"/>
  <c r="P881" i="2" s="1"/>
  <c r="E753" i="2"/>
  <c r="P753" i="2" s="1"/>
  <c r="E817" i="2"/>
  <c r="P817" i="2" s="1"/>
  <c r="J841" i="2"/>
  <c r="D754" i="2"/>
  <c r="O754" i="2" s="1"/>
  <c r="E754" i="2"/>
  <c r="P754" i="2" s="1"/>
  <c r="F754" i="2"/>
  <c r="D722" i="2"/>
  <c r="O722" i="2" s="1"/>
  <c r="D906" i="2"/>
  <c r="O906" i="2" s="1"/>
  <c r="E906" i="2"/>
  <c r="P906" i="2" s="1"/>
  <c r="F906" i="2"/>
  <c r="D938" i="2"/>
  <c r="O938" i="2" s="1"/>
  <c r="E938" i="2"/>
  <c r="P938" i="2" s="1"/>
  <c r="F938" i="2"/>
  <c r="E858" i="2"/>
  <c r="P858" i="2" s="1"/>
  <c r="D858" i="2"/>
  <c r="O858" i="2" s="1"/>
  <c r="F890" i="2"/>
  <c r="E890" i="2"/>
  <c r="P890" i="2" s="1"/>
  <c r="D882" i="2"/>
  <c r="O882" i="2" s="1"/>
  <c r="F882" i="2"/>
  <c r="D946" i="2"/>
  <c r="O946" i="2" s="1"/>
  <c r="F946" i="2"/>
  <c r="F850" i="2"/>
  <c r="E786" i="2"/>
  <c r="P786" i="2" s="1"/>
  <c r="D786" i="2"/>
  <c r="O786" i="2" s="1"/>
  <c r="E826" i="2"/>
  <c r="P826" i="2" s="1"/>
  <c r="D826" i="2"/>
  <c r="O826" i="2" s="1"/>
  <c r="E1007" i="2"/>
  <c r="P1007" i="2" s="1"/>
  <c r="D1007" i="2"/>
  <c r="O1007" i="2" s="1"/>
  <c r="F1007" i="2"/>
  <c r="D690" i="2"/>
  <c r="O690" i="2" s="1"/>
  <c r="D978" i="2"/>
  <c r="O978" i="2" s="1"/>
  <c r="E978" i="2"/>
  <c r="P978" i="2" s="1"/>
  <c r="D914" i="2"/>
  <c r="O914" i="2" s="1"/>
  <c r="F914" i="2"/>
  <c r="E818" i="2"/>
  <c r="P818" i="2" s="1"/>
  <c r="F818" i="2"/>
  <c r="D658" i="2"/>
  <c r="O658" i="2" s="1"/>
  <c r="F658" i="2"/>
  <c r="K658" i="2" s="1"/>
  <c r="D874" i="2"/>
  <c r="O874" i="2" s="1"/>
  <c r="F874" i="2"/>
  <c r="K874" i="2" s="1"/>
  <c r="E1002" i="2"/>
  <c r="P1002" i="2" s="1"/>
  <c r="D1002" i="2"/>
  <c r="O1002" i="2" s="1"/>
  <c r="F1002" i="2"/>
  <c r="D970" i="2"/>
  <c r="O970" i="2" s="1"/>
  <c r="E970" i="2"/>
  <c r="P970" i="2" s="1"/>
  <c r="F970" i="2"/>
  <c r="B754" i="2"/>
  <c r="M754" i="2" s="1"/>
  <c r="L754" i="2"/>
  <c r="I754" i="2"/>
  <c r="T754" i="2" s="1"/>
  <c r="H754" i="2"/>
  <c r="S754" i="2" s="1"/>
  <c r="A755" i="2"/>
  <c r="B722" i="2"/>
  <c r="M722" i="2" s="1"/>
  <c r="I722" i="2"/>
  <c r="T722" i="2" s="1"/>
  <c r="H722" i="2"/>
  <c r="S722" i="2" s="1"/>
  <c r="L722" i="2"/>
  <c r="A723" i="2"/>
  <c r="B906" i="2"/>
  <c r="M906" i="2" s="1"/>
  <c r="H906" i="2"/>
  <c r="S906" i="2" s="1"/>
  <c r="L906" i="2"/>
  <c r="I906" i="2"/>
  <c r="T906" i="2" s="1"/>
  <c r="A907" i="2"/>
  <c r="B938" i="2"/>
  <c r="M938" i="2" s="1"/>
  <c r="H938" i="2"/>
  <c r="S938" i="2" s="1"/>
  <c r="L938" i="2"/>
  <c r="I938" i="2"/>
  <c r="T938" i="2" s="1"/>
  <c r="A939" i="2"/>
  <c r="G785" i="2"/>
  <c r="R785" i="2" s="1"/>
  <c r="Q785" i="2"/>
  <c r="P625" i="2"/>
  <c r="U625" i="2" s="1"/>
  <c r="J625" i="2"/>
  <c r="Q841" i="2"/>
  <c r="V841" i="2" s="1"/>
  <c r="G841" i="2"/>
  <c r="R841" i="2" s="1"/>
  <c r="K841" i="2"/>
  <c r="Q657" i="2"/>
  <c r="G657" i="2"/>
  <c r="R657" i="2" s="1"/>
  <c r="Q817" i="2"/>
  <c r="L858" i="2"/>
  <c r="I858" i="2"/>
  <c r="T858" i="2" s="1"/>
  <c r="H858" i="2"/>
  <c r="S858" i="2" s="1"/>
  <c r="L890" i="2"/>
  <c r="I890" i="2"/>
  <c r="T890" i="2" s="1"/>
  <c r="H890" i="2"/>
  <c r="S890" i="2" s="1"/>
  <c r="L882" i="2"/>
  <c r="I882" i="2"/>
  <c r="T882" i="2" s="1"/>
  <c r="H882" i="2"/>
  <c r="S882" i="2" s="1"/>
  <c r="H946" i="2"/>
  <c r="S946" i="2" s="1"/>
  <c r="L946" i="2"/>
  <c r="I946" i="2"/>
  <c r="T946" i="2" s="1"/>
  <c r="L850" i="2"/>
  <c r="I850" i="2"/>
  <c r="T850" i="2" s="1"/>
  <c r="H850" i="2"/>
  <c r="S850" i="2" s="1"/>
  <c r="B786" i="2"/>
  <c r="M786" i="2" s="1"/>
  <c r="L786" i="2"/>
  <c r="I786" i="2"/>
  <c r="T786" i="2" s="1"/>
  <c r="H786" i="2"/>
  <c r="S786" i="2" s="1"/>
  <c r="A787" i="2"/>
  <c r="Q721" i="2"/>
  <c r="G721" i="2"/>
  <c r="R721" i="2" s="1"/>
  <c r="Q969" i="2"/>
  <c r="G969" i="2"/>
  <c r="R969" i="2" s="1"/>
  <c r="Q849" i="2"/>
  <c r="G849" i="2"/>
  <c r="R849" i="2" s="1"/>
  <c r="I826" i="2"/>
  <c r="T826" i="2" s="1"/>
  <c r="H826" i="2"/>
  <c r="S826" i="2" s="1"/>
  <c r="L826" i="2"/>
  <c r="L1007" i="2"/>
  <c r="I1007" i="2"/>
  <c r="T1007" i="2" s="1"/>
  <c r="H1007" i="2"/>
  <c r="S1007" i="2" s="1"/>
  <c r="B690" i="2"/>
  <c r="M690" i="2" s="1"/>
  <c r="L690" i="2"/>
  <c r="I690" i="2"/>
  <c r="T690" i="2" s="1"/>
  <c r="H690" i="2"/>
  <c r="S690" i="2" s="1"/>
  <c r="A691" i="2"/>
  <c r="Q945" i="2"/>
  <c r="G945" i="2"/>
  <c r="R945" i="2" s="1"/>
  <c r="Q905" i="2"/>
  <c r="G905" i="2"/>
  <c r="R905" i="2" s="1"/>
  <c r="I978" i="2"/>
  <c r="T978" i="2" s="1"/>
  <c r="H978" i="2"/>
  <c r="S978" i="2" s="1"/>
  <c r="L978" i="2"/>
  <c r="H914" i="2"/>
  <c r="S914" i="2" s="1"/>
  <c r="L914" i="2"/>
  <c r="I914" i="2"/>
  <c r="T914" i="2" s="1"/>
  <c r="Q753" i="2"/>
  <c r="P945" i="2"/>
  <c r="Q825" i="2"/>
  <c r="G825" i="2"/>
  <c r="R825" i="2" s="1"/>
  <c r="H818" i="2"/>
  <c r="S818" i="2" s="1"/>
  <c r="L818" i="2"/>
  <c r="I818" i="2"/>
  <c r="T818" i="2" s="1"/>
  <c r="A819" i="2"/>
  <c r="L658" i="2"/>
  <c r="I658" i="2"/>
  <c r="T658" i="2" s="1"/>
  <c r="H658" i="2"/>
  <c r="S658" i="2" s="1"/>
  <c r="B658" i="2"/>
  <c r="M658" i="2" s="1"/>
  <c r="L874" i="2"/>
  <c r="I874" i="2"/>
  <c r="T874" i="2" s="1"/>
  <c r="H874" i="2"/>
  <c r="S874" i="2" s="1"/>
  <c r="B874" i="2"/>
  <c r="M874" i="2" s="1"/>
  <c r="G857" i="2"/>
  <c r="R857" i="2" s="1"/>
  <c r="Q857" i="2"/>
  <c r="G873" i="2"/>
  <c r="R873" i="2" s="1"/>
  <c r="Q873" i="2"/>
  <c r="I1002" i="2"/>
  <c r="T1002" i="2" s="1"/>
  <c r="H1002" i="2"/>
  <c r="S1002" i="2" s="1"/>
  <c r="L1002" i="2"/>
  <c r="A1003" i="2"/>
  <c r="B970" i="2"/>
  <c r="M970" i="2" s="1"/>
  <c r="I970" i="2"/>
  <c r="T970" i="2" s="1"/>
  <c r="H970" i="2"/>
  <c r="S970" i="2" s="1"/>
  <c r="L970" i="2"/>
  <c r="A971" i="2"/>
  <c r="Q689" i="2"/>
  <c r="G689" i="2"/>
  <c r="R689" i="2" s="1"/>
  <c r="Q913" i="2"/>
  <c r="G913" i="2"/>
  <c r="R913" i="2" s="1"/>
  <c r="B978" i="2"/>
  <c r="M978" i="2" s="1"/>
  <c r="A915" i="2"/>
  <c r="B850" i="2"/>
  <c r="M850" i="2" s="1"/>
  <c r="A851" i="2"/>
  <c r="B818" i="2"/>
  <c r="M818" i="2" s="1"/>
  <c r="A883" i="2"/>
  <c r="B882" i="2"/>
  <c r="M882" i="2" s="1"/>
  <c r="A1008" i="2"/>
  <c r="B1007" i="2"/>
  <c r="M1007" i="2" s="1"/>
  <c r="A891" i="2"/>
  <c r="B890" i="2"/>
  <c r="M890" i="2" s="1"/>
  <c r="A947" i="2"/>
  <c r="B946" i="2"/>
  <c r="M946" i="2" s="1"/>
  <c r="A979" i="2"/>
  <c r="B826" i="2"/>
  <c r="M826" i="2" s="1"/>
  <c r="A923" i="2"/>
  <c r="B914" i="2"/>
  <c r="M914" i="2" s="1"/>
  <c r="A859" i="2"/>
  <c r="B858" i="2"/>
  <c r="M858" i="2" s="1"/>
  <c r="E946" i="2" a="1"/>
  <c r="F971" i="2" a="1"/>
  <c r="E850" i="2" a="1"/>
  <c r="E883" i="2" a="1"/>
  <c r="E658" i="2" a="1"/>
  <c r="E690" i="2" a="1"/>
  <c r="D850" i="2" a="1"/>
  <c r="F819" i="2" a="1"/>
  <c r="D691" i="2" a="1"/>
  <c r="E851" i="2" a="1"/>
  <c r="F939" i="2" a="1"/>
  <c r="E891" i="2" a="1"/>
  <c r="E979" i="2" a="1"/>
  <c r="E723" i="2" a="1"/>
  <c r="D859" i="2" a="1"/>
  <c r="E755" i="2" a="1"/>
  <c r="D851" i="2" a="1"/>
  <c r="D890" i="2" a="1"/>
  <c r="D818" i="2" a="1"/>
  <c r="D947" i="2" a="1"/>
  <c r="F858" i="2" a="1"/>
  <c r="D1008" i="2" a="1"/>
  <c r="E939" i="2" a="1"/>
  <c r="E882" i="2" a="1"/>
  <c r="D915" i="2" a="1"/>
  <c r="E874" i="2" a="1"/>
  <c r="D939" i="2" a="1"/>
  <c r="F859" i="2" a="1"/>
  <c r="F786" i="2" a="1"/>
  <c r="F1003" i="2" a="1"/>
  <c r="E971" i="2" a="1"/>
  <c r="F690" i="2" a="1"/>
  <c r="F722" i="2" a="1"/>
  <c r="F979" i="2" a="1"/>
  <c r="D891" i="2" a="1"/>
  <c r="E914" i="2" a="1"/>
  <c r="E691" i="2" a="1"/>
  <c r="E915" i="2" a="1"/>
  <c r="F891" i="2" a="1"/>
  <c r="F755" i="2" a="1"/>
  <c r="F826" i="2" a="1"/>
  <c r="E907" i="2" a="1"/>
  <c r="F978" i="2" a="1"/>
  <c r="D907" i="2" a="1"/>
  <c r="E722" i="2" a="1"/>
  <c r="D723" i="2" a="1"/>
  <c r="E859" i="2" a="1"/>
  <c r="F787" i="2" a="1"/>
  <c r="F691" i="2" a="1"/>
  <c r="D923" i="2" a="1"/>
  <c r="Q625" i="2" l="1"/>
  <c r="V625" i="2" s="1"/>
  <c r="Q793" i="2"/>
  <c r="G625" i="2"/>
  <c r="R625" i="2" s="1"/>
  <c r="F978" i="2"/>
  <c r="G978" i="2" s="1"/>
  <c r="R978" i="2" s="1"/>
  <c r="E874" i="2"/>
  <c r="P874" i="2" s="1"/>
  <c r="U874" i="2" s="1"/>
  <c r="G1001" i="2"/>
  <c r="R1001" i="2" s="1"/>
  <c r="E658" i="2"/>
  <c r="P658" i="2" s="1"/>
  <c r="U658" i="2" s="1"/>
  <c r="F826" i="2"/>
  <c r="Q826" i="2" s="1"/>
  <c r="Q977" i="2"/>
  <c r="E914" i="2"/>
  <c r="P914" i="2" s="1"/>
  <c r="F786" i="2"/>
  <c r="G786" i="2" s="1"/>
  <c r="R786" i="2" s="1"/>
  <c r="E722" i="2"/>
  <c r="P722" i="2" s="1"/>
  <c r="D890" i="2"/>
  <c r="O890" i="2" s="1"/>
  <c r="F722" i="2"/>
  <c r="E882" i="2"/>
  <c r="P882" i="2" s="1"/>
  <c r="E850" i="2"/>
  <c r="P850" i="2" s="1"/>
  <c r="D850" i="2"/>
  <c r="O850" i="2" s="1"/>
  <c r="F858" i="2"/>
  <c r="Q858" i="2" s="1"/>
  <c r="D818" i="2"/>
  <c r="O818" i="2" s="1"/>
  <c r="G753" i="2"/>
  <c r="R753" i="2" s="1"/>
  <c r="G937" i="2"/>
  <c r="R937" i="2" s="1"/>
  <c r="E690" i="2"/>
  <c r="P690" i="2" s="1"/>
  <c r="F690" i="2"/>
  <c r="Q690" i="2" s="1"/>
  <c r="G881" i="2"/>
  <c r="R881" i="2" s="1"/>
  <c r="G817" i="2"/>
  <c r="R817" i="2" s="1"/>
  <c r="E946" i="2"/>
  <c r="P946" i="2" s="1"/>
  <c r="D939" i="2"/>
  <c r="O939" i="2" s="1"/>
  <c r="E939" i="2"/>
  <c r="P939" i="2" s="1"/>
  <c r="F939" i="2"/>
  <c r="D947" i="2"/>
  <c r="O947" i="2" s="1"/>
  <c r="E851" i="2"/>
  <c r="P851" i="2" s="1"/>
  <c r="D851" i="2"/>
  <c r="O851" i="2" s="1"/>
  <c r="E723" i="2"/>
  <c r="P723" i="2" s="1"/>
  <c r="D723" i="2"/>
  <c r="O723" i="2" s="1"/>
  <c r="F1003" i="2"/>
  <c r="E691" i="2"/>
  <c r="P691" i="2" s="1"/>
  <c r="D691" i="2"/>
  <c r="O691" i="2" s="1"/>
  <c r="F691" i="2"/>
  <c r="D859" i="2"/>
  <c r="O859" i="2" s="1"/>
  <c r="F859" i="2"/>
  <c r="E859" i="2"/>
  <c r="P859" i="2" s="1"/>
  <c r="E891" i="2"/>
  <c r="P891" i="2" s="1"/>
  <c r="D891" i="2"/>
  <c r="O891" i="2" s="1"/>
  <c r="F891" i="2"/>
  <c r="D915" i="2"/>
  <c r="O915" i="2" s="1"/>
  <c r="E915" i="2"/>
  <c r="P915" i="2" s="1"/>
  <c r="E971" i="2"/>
  <c r="P971" i="2" s="1"/>
  <c r="F971" i="2"/>
  <c r="D907" i="2"/>
  <c r="O907" i="2" s="1"/>
  <c r="E907" i="2"/>
  <c r="D923" i="2"/>
  <c r="O923" i="2" s="1"/>
  <c r="D1008" i="2"/>
  <c r="O1008" i="2" s="1"/>
  <c r="F819" i="2"/>
  <c r="E755" i="2"/>
  <c r="P755" i="2" s="1"/>
  <c r="F755" i="2"/>
  <c r="F787" i="2"/>
  <c r="E979" i="2"/>
  <c r="P979" i="2" s="1"/>
  <c r="F979" i="2"/>
  <c r="E883" i="2"/>
  <c r="P883" i="2" s="1"/>
  <c r="B939" i="2"/>
  <c r="M939" i="2" s="1"/>
  <c r="L939" i="2"/>
  <c r="I939" i="2"/>
  <c r="T939" i="2" s="1"/>
  <c r="H939" i="2"/>
  <c r="S939" i="2" s="1"/>
  <c r="A940" i="2"/>
  <c r="G906" i="2"/>
  <c r="R906" i="2" s="1"/>
  <c r="Q906" i="2"/>
  <c r="L947" i="2"/>
  <c r="I947" i="2"/>
  <c r="T947" i="2" s="1"/>
  <c r="H947" i="2"/>
  <c r="S947" i="2" s="1"/>
  <c r="L851" i="2"/>
  <c r="I851" i="2"/>
  <c r="T851" i="2" s="1"/>
  <c r="H851" i="2"/>
  <c r="S851" i="2" s="1"/>
  <c r="A852" i="2"/>
  <c r="B723" i="2"/>
  <c r="M723" i="2" s="1"/>
  <c r="L723" i="2"/>
  <c r="I723" i="2"/>
  <c r="T723" i="2" s="1"/>
  <c r="H723" i="2"/>
  <c r="S723" i="2" s="1"/>
  <c r="A724" i="2"/>
  <c r="G818" i="2"/>
  <c r="R818" i="2" s="1"/>
  <c r="Q818" i="2"/>
  <c r="Q946" i="2"/>
  <c r="Q890" i="2"/>
  <c r="G890" i="2"/>
  <c r="R890" i="2" s="1"/>
  <c r="Q874" i="2"/>
  <c r="V874" i="2" s="1"/>
  <c r="L1003" i="2"/>
  <c r="I1003" i="2"/>
  <c r="T1003" i="2" s="1"/>
  <c r="H1003" i="2"/>
  <c r="S1003" i="2" s="1"/>
  <c r="A1004" i="2"/>
  <c r="B691" i="2"/>
  <c r="M691" i="2" s="1"/>
  <c r="L691" i="2"/>
  <c r="I691" i="2"/>
  <c r="T691" i="2" s="1"/>
  <c r="H691" i="2"/>
  <c r="S691" i="2" s="1"/>
  <c r="L859" i="2"/>
  <c r="I859" i="2"/>
  <c r="T859" i="2" s="1"/>
  <c r="H859" i="2"/>
  <c r="S859" i="2" s="1"/>
  <c r="L891" i="2"/>
  <c r="I891" i="2"/>
  <c r="T891" i="2" s="1"/>
  <c r="H891" i="2"/>
  <c r="S891" i="2" s="1"/>
  <c r="L915" i="2"/>
  <c r="I915" i="2"/>
  <c r="T915" i="2" s="1"/>
  <c r="H915" i="2"/>
  <c r="S915" i="2" s="1"/>
  <c r="B971" i="2"/>
  <c r="M971" i="2" s="1"/>
  <c r="L971" i="2"/>
  <c r="H971" i="2"/>
  <c r="S971" i="2" s="1"/>
  <c r="I971" i="2"/>
  <c r="T971" i="2" s="1"/>
  <c r="A972" i="2"/>
  <c r="B907" i="2"/>
  <c r="M907" i="2" s="1"/>
  <c r="L907" i="2"/>
  <c r="I907" i="2"/>
  <c r="T907" i="2" s="1"/>
  <c r="H907" i="2"/>
  <c r="S907" i="2" s="1"/>
  <c r="Q914" i="2"/>
  <c r="Q882" i="2"/>
  <c r="L923" i="2"/>
  <c r="I923" i="2"/>
  <c r="T923" i="2" s="1"/>
  <c r="H923" i="2"/>
  <c r="S923" i="2" s="1"/>
  <c r="L1008" i="2"/>
  <c r="I1008" i="2"/>
  <c r="T1008" i="2" s="1"/>
  <c r="H1008" i="2"/>
  <c r="S1008" i="2" s="1"/>
  <c r="B819" i="2"/>
  <c r="M819" i="2" s="1"/>
  <c r="L819" i="2"/>
  <c r="I819" i="2"/>
  <c r="T819" i="2" s="1"/>
  <c r="H819" i="2"/>
  <c r="S819" i="2" s="1"/>
  <c r="A820" i="2"/>
  <c r="Q970" i="2"/>
  <c r="G970" i="2"/>
  <c r="R970" i="2" s="1"/>
  <c r="Q1007" i="2"/>
  <c r="G1007" i="2"/>
  <c r="R1007" i="2" s="1"/>
  <c r="Q938" i="2"/>
  <c r="G938" i="2"/>
  <c r="R938" i="2" s="1"/>
  <c r="B755" i="2"/>
  <c r="M755" i="2" s="1"/>
  <c r="L755" i="2"/>
  <c r="I755" i="2"/>
  <c r="T755" i="2" s="1"/>
  <c r="H755" i="2"/>
  <c r="S755" i="2" s="1"/>
  <c r="A756" i="2"/>
  <c r="Q658" i="2"/>
  <c r="V658" i="2" s="1"/>
  <c r="Q850" i="2"/>
  <c r="G754" i="2"/>
  <c r="R754" i="2" s="1"/>
  <c r="Q754" i="2"/>
  <c r="B787" i="2"/>
  <c r="M787" i="2" s="1"/>
  <c r="L787" i="2"/>
  <c r="I787" i="2"/>
  <c r="T787" i="2" s="1"/>
  <c r="H787" i="2"/>
  <c r="S787" i="2" s="1"/>
  <c r="A788" i="2"/>
  <c r="L979" i="2"/>
  <c r="H979" i="2"/>
  <c r="S979" i="2" s="1"/>
  <c r="I979" i="2"/>
  <c r="T979" i="2" s="1"/>
  <c r="L883" i="2"/>
  <c r="I883" i="2"/>
  <c r="T883" i="2" s="1"/>
  <c r="H883" i="2"/>
  <c r="S883" i="2" s="1"/>
  <c r="Q1002" i="2"/>
  <c r="G1002" i="2"/>
  <c r="R1002" i="2" s="1"/>
  <c r="A1009" i="2"/>
  <c r="B1008" i="2"/>
  <c r="M1008" i="2" s="1"/>
  <c r="B851" i="2"/>
  <c r="M851" i="2" s="1"/>
  <c r="A948" i="2"/>
  <c r="B915" i="2"/>
  <c r="M915" i="2" s="1"/>
  <c r="A916" i="2"/>
  <c r="A884" i="2"/>
  <c r="B883" i="2"/>
  <c r="M883" i="2" s="1"/>
  <c r="B979" i="2"/>
  <c r="M979" i="2" s="1"/>
  <c r="A924" i="2"/>
  <c r="B923" i="2"/>
  <c r="M923" i="2" s="1"/>
  <c r="A956" i="2"/>
  <c r="B947" i="2"/>
  <c r="M947" i="2" s="1"/>
  <c r="B859" i="2"/>
  <c r="M859" i="2" s="1"/>
  <c r="A980" i="2"/>
  <c r="A892" i="2"/>
  <c r="B891" i="2"/>
  <c r="M891" i="2" s="1"/>
  <c r="D819" i="2" a="1"/>
  <c r="D971" i="2" a="1"/>
  <c r="E756" i="2" a="1"/>
  <c r="D724" i="2" a="1"/>
  <c r="D787" i="2" a="1"/>
  <c r="F723" i="2" a="1"/>
  <c r="F892" i="2" a="1"/>
  <c r="F1008" i="2" a="1"/>
  <c r="D980" i="2" a="1"/>
  <c r="E972" i="2" a="1"/>
  <c r="E724" i="2" a="1"/>
  <c r="F947" i="2" a="1"/>
  <c r="D1003" i="2" a="1"/>
  <c r="F884" i="2" a="1"/>
  <c r="D1009" i="2" a="1"/>
  <c r="D884" i="2" a="1"/>
  <c r="E787" i="2" a="1"/>
  <c r="D755" i="2" a="1"/>
  <c r="E788" i="2" a="1"/>
  <c r="F924" i="2" a="1"/>
  <c r="F940" i="2" a="1"/>
  <c r="D756" i="2" a="1"/>
  <c r="F1009" i="2" a="1"/>
  <c r="E956" i="2" a="1"/>
  <c r="F788" i="2" a="1"/>
  <c r="F851" i="2" a="1"/>
  <c r="D852" i="2" a="1"/>
  <c r="F972" i="2" a="1"/>
  <c r="F907" i="2" a="1"/>
  <c r="F883" i="2" a="1"/>
  <c r="D972" i="2" a="1"/>
  <c r="E1008" i="2" a="1"/>
  <c r="D883" i="2" a="1"/>
  <c r="E1004" i="2" a="1"/>
  <c r="E947" i="2" a="1"/>
  <c r="D979" i="2" a="1"/>
  <c r="E940" i="2" a="1"/>
  <c r="D1004" i="2" a="1"/>
  <c r="E980" i="2" a="1"/>
  <c r="F756" i="2" a="1"/>
  <c r="E819" i="2" a="1"/>
  <c r="E852" i="2" a="1"/>
  <c r="E892" i="2" a="1"/>
  <c r="F923" i="2" a="1"/>
  <c r="E1003" i="2" a="1"/>
  <c r="D940" i="2" a="1"/>
  <c r="E923" i="2" a="1"/>
  <c r="F852" i="2" a="1"/>
  <c r="F916" i="2" a="1"/>
  <c r="F1004" i="2" a="1"/>
  <c r="E924" i="2" a="1"/>
  <c r="E884" i="2" a="1"/>
  <c r="F915" i="2" a="1"/>
  <c r="F948" i="2" a="1"/>
  <c r="D892" i="2" a="1"/>
  <c r="E820" i="2" a="1"/>
  <c r="E819" i="2" l="1"/>
  <c r="P819" i="2" s="1"/>
  <c r="D819" i="2"/>
  <c r="O819" i="2" s="1"/>
  <c r="Q978" i="2"/>
  <c r="G874" i="2"/>
  <c r="R874" i="2" s="1"/>
  <c r="J874" i="2"/>
  <c r="E1008" i="2"/>
  <c r="P1008" i="2" s="1"/>
  <c r="G826" i="2"/>
  <c r="R826" i="2" s="1"/>
  <c r="J658" i="2"/>
  <c r="G658" i="2"/>
  <c r="R658" i="2" s="1"/>
  <c r="F947" i="2"/>
  <c r="Q947" i="2" s="1"/>
  <c r="G914" i="2"/>
  <c r="R914" i="2" s="1"/>
  <c r="Q786" i="2"/>
  <c r="G722" i="2"/>
  <c r="R722" i="2" s="1"/>
  <c r="D979" i="2"/>
  <c r="O979" i="2" s="1"/>
  <c r="F915" i="2"/>
  <c r="G915" i="2" s="1"/>
  <c r="R915" i="2" s="1"/>
  <c r="F851" i="2"/>
  <c r="Q851" i="2" s="1"/>
  <c r="Q722" i="2"/>
  <c r="G858" i="2"/>
  <c r="R858" i="2" s="1"/>
  <c r="G882" i="2"/>
  <c r="R882" i="2" s="1"/>
  <c r="G850" i="2"/>
  <c r="R850" i="2" s="1"/>
  <c r="D755" i="2"/>
  <c r="O755" i="2" s="1"/>
  <c r="F907" i="2"/>
  <c r="G907" i="2" s="1"/>
  <c r="R907" i="2" s="1"/>
  <c r="F923" i="2"/>
  <c r="Q923" i="2" s="1"/>
  <c r="E923" i="2"/>
  <c r="P923" i="2" s="1"/>
  <c r="E947" i="2"/>
  <c r="F1008" i="2"/>
  <c r="U691" i="2"/>
  <c r="K691" i="2"/>
  <c r="G690" i="2"/>
  <c r="R690" i="2" s="1"/>
  <c r="E1003" i="2"/>
  <c r="P1003" i="2" s="1"/>
  <c r="D971" i="2"/>
  <c r="O971" i="2" s="1"/>
  <c r="D787" i="2"/>
  <c r="O787" i="2" s="1"/>
  <c r="D1003" i="2"/>
  <c r="O1003" i="2" s="1"/>
  <c r="E787" i="2"/>
  <c r="P787" i="2" s="1"/>
  <c r="F723" i="2"/>
  <c r="Q723" i="2" s="1"/>
  <c r="D883" i="2"/>
  <c r="O883" i="2" s="1"/>
  <c r="F883" i="2"/>
  <c r="Q883" i="2" s="1"/>
  <c r="G946" i="2"/>
  <c r="R946" i="2" s="1"/>
  <c r="J691" i="2"/>
  <c r="D972" i="2"/>
  <c r="O972" i="2" s="1"/>
  <c r="E972" i="2"/>
  <c r="P972" i="2" s="1"/>
  <c r="F972" i="2"/>
  <c r="E956" i="2"/>
  <c r="P956" i="2" s="1"/>
  <c r="F948" i="2"/>
  <c r="E756" i="2"/>
  <c r="P756" i="2" s="1"/>
  <c r="D756" i="2"/>
  <c r="O756" i="2" s="1"/>
  <c r="F756" i="2"/>
  <c r="E724" i="2"/>
  <c r="P724" i="2" s="1"/>
  <c r="U724" i="2" s="1"/>
  <c r="D724" i="2"/>
  <c r="O724" i="2" s="1"/>
  <c r="D1004" i="2"/>
  <c r="O1004" i="2" s="1"/>
  <c r="E1004" i="2"/>
  <c r="P1004" i="2" s="1"/>
  <c r="F1004" i="2"/>
  <c r="F924" i="2"/>
  <c r="E924" i="2"/>
  <c r="P924" i="2" s="1"/>
  <c r="D1009" i="2"/>
  <c r="O1009" i="2" s="1"/>
  <c r="F1009" i="2"/>
  <c r="E820" i="2"/>
  <c r="P820" i="2" s="1"/>
  <c r="E940" i="2"/>
  <c r="P940" i="2" s="1"/>
  <c r="U940" i="2" s="1"/>
  <c r="D940" i="2"/>
  <c r="O940" i="2" s="1"/>
  <c r="F940" i="2"/>
  <c r="E892" i="2"/>
  <c r="P892" i="2" s="1"/>
  <c r="F892" i="2"/>
  <c r="D892" i="2"/>
  <c r="O892" i="2" s="1"/>
  <c r="E980" i="2"/>
  <c r="P980" i="2" s="1"/>
  <c r="D980" i="2"/>
  <c r="O980" i="2" s="1"/>
  <c r="E884" i="2"/>
  <c r="P884" i="2" s="1"/>
  <c r="D884" i="2"/>
  <c r="O884" i="2" s="1"/>
  <c r="F884" i="2"/>
  <c r="E788" i="2"/>
  <c r="P788" i="2" s="1"/>
  <c r="F788" i="2"/>
  <c r="F916" i="2"/>
  <c r="E852" i="2"/>
  <c r="P852" i="2" s="1"/>
  <c r="D852" i="2"/>
  <c r="O852" i="2" s="1"/>
  <c r="F852" i="2"/>
  <c r="B972" i="2"/>
  <c r="M972" i="2" s="1"/>
  <c r="L972" i="2"/>
  <c r="I972" i="2"/>
  <c r="T972" i="2" s="1"/>
  <c r="H972" i="2"/>
  <c r="S972" i="2" s="1"/>
  <c r="A973" i="2"/>
  <c r="I956" i="2"/>
  <c r="T956" i="2" s="1"/>
  <c r="H956" i="2"/>
  <c r="S956" i="2" s="1"/>
  <c r="L956" i="2"/>
  <c r="I948" i="2"/>
  <c r="T948" i="2" s="1"/>
  <c r="H948" i="2"/>
  <c r="S948" i="2" s="1"/>
  <c r="L948" i="2"/>
  <c r="B756" i="2"/>
  <c r="M756" i="2" s="1"/>
  <c r="L756" i="2"/>
  <c r="I756" i="2"/>
  <c r="T756" i="2" s="1"/>
  <c r="H756" i="2"/>
  <c r="S756" i="2" s="1"/>
  <c r="A757" i="2"/>
  <c r="B724" i="2"/>
  <c r="M724" i="2" s="1"/>
  <c r="L724" i="2"/>
  <c r="I724" i="2"/>
  <c r="T724" i="2" s="1"/>
  <c r="H724" i="2"/>
  <c r="S724" i="2" s="1"/>
  <c r="Q787" i="2"/>
  <c r="P907" i="2"/>
  <c r="U907" i="2" s="1"/>
  <c r="J907" i="2"/>
  <c r="Q891" i="2"/>
  <c r="G891" i="2"/>
  <c r="R891" i="2" s="1"/>
  <c r="Q1003" i="2"/>
  <c r="Q971" i="2"/>
  <c r="G971" i="2"/>
  <c r="R971" i="2" s="1"/>
  <c r="L1004" i="2"/>
  <c r="I1004" i="2"/>
  <c r="T1004" i="2" s="1"/>
  <c r="H1004" i="2"/>
  <c r="S1004" i="2" s="1"/>
  <c r="A1005" i="2"/>
  <c r="I924" i="2"/>
  <c r="T924" i="2" s="1"/>
  <c r="L924" i="2"/>
  <c r="H924" i="2"/>
  <c r="S924" i="2" s="1"/>
  <c r="L1009" i="2"/>
  <c r="I1009" i="2"/>
  <c r="T1009" i="2" s="1"/>
  <c r="H1009" i="2"/>
  <c r="S1009" i="2" s="1"/>
  <c r="B820" i="2"/>
  <c r="M820" i="2" s="1"/>
  <c r="L820" i="2"/>
  <c r="I820" i="2"/>
  <c r="T820" i="2" s="1"/>
  <c r="H820" i="2"/>
  <c r="S820" i="2" s="1"/>
  <c r="A821" i="2"/>
  <c r="B940" i="2"/>
  <c r="M940" i="2" s="1"/>
  <c r="I940" i="2"/>
  <c r="T940" i="2" s="1"/>
  <c r="H940" i="2"/>
  <c r="S940" i="2" s="1"/>
  <c r="L940" i="2"/>
  <c r="Q755" i="2"/>
  <c r="G755" i="2"/>
  <c r="R755" i="2" s="1"/>
  <c r="L892" i="2"/>
  <c r="H892" i="2"/>
  <c r="S892" i="2" s="1"/>
  <c r="I892" i="2"/>
  <c r="T892" i="2" s="1"/>
  <c r="Q859" i="2"/>
  <c r="G859" i="2"/>
  <c r="R859" i="2" s="1"/>
  <c r="L980" i="2"/>
  <c r="I980" i="2"/>
  <c r="T980" i="2" s="1"/>
  <c r="H980" i="2"/>
  <c r="S980" i="2" s="1"/>
  <c r="H884" i="2"/>
  <c r="S884" i="2" s="1"/>
  <c r="L884" i="2"/>
  <c r="I884" i="2"/>
  <c r="T884" i="2" s="1"/>
  <c r="A885" i="2"/>
  <c r="B788" i="2"/>
  <c r="M788" i="2" s="1"/>
  <c r="L788" i="2"/>
  <c r="I788" i="2"/>
  <c r="T788" i="2" s="1"/>
  <c r="H788" i="2"/>
  <c r="S788" i="2" s="1"/>
  <c r="A789" i="2"/>
  <c r="Q979" i="2"/>
  <c r="G979" i="2"/>
  <c r="R979" i="2" s="1"/>
  <c r="Q939" i="2"/>
  <c r="G939" i="2"/>
  <c r="R939" i="2" s="1"/>
  <c r="I916" i="2"/>
  <c r="T916" i="2" s="1"/>
  <c r="L916" i="2"/>
  <c r="H916" i="2"/>
  <c r="S916" i="2" s="1"/>
  <c r="Q819" i="2"/>
  <c r="G691" i="2"/>
  <c r="R691" i="2" s="1"/>
  <c r="Q691" i="2"/>
  <c r="V691" i="2" s="1"/>
  <c r="B852" i="2"/>
  <c r="M852" i="2" s="1"/>
  <c r="L852" i="2"/>
  <c r="I852" i="2"/>
  <c r="T852" i="2" s="1"/>
  <c r="H852" i="2"/>
  <c r="S852" i="2" s="1"/>
  <c r="A853" i="2"/>
  <c r="A981" i="2"/>
  <c r="B980" i="2"/>
  <c r="M980" i="2" s="1"/>
  <c r="B884" i="2"/>
  <c r="M884" i="2" s="1"/>
  <c r="B916" i="2"/>
  <c r="M916" i="2" s="1"/>
  <c r="A917" i="2"/>
  <c r="A1010" i="2"/>
  <c r="B1009" i="2"/>
  <c r="M1009" i="2" s="1"/>
  <c r="B948" i="2"/>
  <c r="M948" i="2" s="1"/>
  <c r="A949" i="2"/>
  <c r="A957" i="2"/>
  <c r="B956" i="2"/>
  <c r="M956" i="2" s="1"/>
  <c r="A925" i="2"/>
  <c r="B924" i="2"/>
  <c r="M924" i="2" s="1"/>
  <c r="A989" i="2"/>
  <c r="B892" i="2"/>
  <c r="M892" i="2" s="1"/>
  <c r="D820" i="2" a="1"/>
  <c r="E885" i="2" a="1"/>
  <c r="D924" i="2" a="1"/>
  <c r="E948" i="2" a="1"/>
  <c r="E949" i="2" a="1"/>
  <c r="F1005" i="2" a="1"/>
  <c r="D949" i="2" a="1"/>
  <c r="F820" i="2" a="1"/>
  <c r="E789" i="2" a="1"/>
  <c r="E925" i="2" a="1"/>
  <c r="D788" i="2" a="1"/>
  <c r="E981" i="2" a="1"/>
  <c r="E1005" i="2" a="1"/>
  <c r="D948" i="2" a="1"/>
  <c r="E916" i="2" a="1"/>
  <c r="F821" i="2" a="1"/>
  <c r="F853" i="2" a="1"/>
  <c r="F989" i="2" a="1"/>
  <c r="F949" i="2" a="1"/>
  <c r="D956" i="2" a="1"/>
  <c r="D973" i="2" a="1"/>
  <c r="F956" i="2" a="1"/>
  <c r="F885" i="2" a="1"/>
  <c r="E1009" i="2" a="1"/>
  <c r="D757" i="2" a="1"/>
  <c r="F724" i="2" a="1"/>
  <c r="F980" i="2" a="1"/>
  <c r="D916" i="2" a="1"/>
  <c r="F973" i="2" a="1"/>
  <c r="D1010" i="2" a="1"/>
  <c r="E853" i="2" a="1"/>
  <c r="F981" i="2" a="1"/>
  <c r="D821" i="2" a="1"/>
  <c r="F957" i="2" a="1"/>
  <c r="E973" i="2" a="1"/>
  <c r="E917" i="2" a="1"/>
  <c r="D820" i="2" l="1"/>
  <c r="O820" i="2" s="1"/>
  <c r="G819" i="2"/>
  <c r="R819" i="2" s="1"/>
  <c r="F724" i="2"/>
  <c r="K724" i="2" s="1"/>
  <c r="D924" i="2"/>
  <c r="O924" i="2" s="1"/>
  <c r="F820" i="2"/>
  <c r="Q820" i="2" s="1"/>
  <c r="G1008" i="2"/>
  <c r="R1008" i="2" s="1"/>
  <c r="F980" i="2"/>
  <c r="G980" i="2" s="1"/>
  <c r="R980" i="2" s="1"/>
  <c r="G947" i="2"/>
  <c r="R947" i="2" s="1"/>
  <c r="G851" i="2"/>
  <c r="R851" i="2" s="1"/>
  <c r="Q915" i="2"/>
  <c r="Q907" i="2"/>
  <c r="V907" i="2" s="1"/>
  <c r="F956" i="2"/>
  <c r="G956" i="2" s="1"/>
  <c r="R956" i="2" s="1"/>
  <c r="G923" i="2"/>
  <c r="R923" i="2" s="1"/>
  <c r="Q1008" i="2"/>
  <c r="P947" i="2"/>
  <c r="D788" i="2"/>
  <c r="O788" i="2" s="1"/>
  <c r="K907" i="2"/>
  <c r="G1003" i="2"/>
  <c r="R1003" i="2" s="1"/>
  <c r="D948" i="2"/>
  <c r="O948" i="2" s="1"/>
  <c r="D956" i="2"/>
  <c r="O956" i="2" s="1"/>
  <c r="E948" i="2"/>
  <c r="P948" i="2" s="1"/>
  <c r="G787" i="2"/>
  <c r="R787" i="2" s="1"/>
  <c r="G723" i="2"/>
  <c r="R723" i="2" s="1"/>
  <c r="E916" i="2"/>
  <c r="P916" i="2" s="1"/>
  <c r="E1009" i="2"/>
  <c r="P1009" i="2" s="1"/>
  <c r="D916" i="2"/>
  <c r="O916" i="2" s="1"/>
  <c r="G883" i="2"/>
  <c r="R883" i="2" s="1"/>
  <c r="J724" i="2"/>
  <c r="J940" i="2"/>
  <c r="E789" i="2"/>
  <c r="P789" i="2" s="1"/>
  <c r="F957" i="2"/>
  <c r="E949" i="2"/>
  <c r="P949" i="2" s="1"/>
  <c r="D949" i="2"/>
  <c r="O949" i="2" s="1"/>
  <c r="F949" i="2"/>
  <c r="E981" i="2"/>
  <c r="P981" i="2" s="1"/>
  <c r="F981" i="2"/>
  <c r="E853" i="2"/>
  <c r="P853" i="2" s="1"/>
  <c r="F853" i="2"/>
  <c r="D821" i="2"/>
  <c r="O821" i="2" s="1"/>
  <c r="F821" i="2"/>
  <c r="D757" i="2"/>
  <c r="O757" i="2" s="1"/>
  <c r="D973" i="2"/>
  <c r="O973" i="2" s="1"/>
  <c r="E973" i="2"/>
  <c r="F973" i="2"/>
  <c r="K973" i="2" s="1"/>
  <c r="E885" i="2"/>
  <c r="P885" i="2" s="1"/>
  <c r="F885" i="2"/>
  <c r="F989" i="2"/>
  <c r="D1010" i="2"/>
  <c r="O1010" i="2" s="1"/>
  <c r="E917" i="2"/>
  <c r="P917" i="2" s="1"/>
  <c r="E1005" i="2"/>
  <c r="P1005" i="2" s="1"/>
  <c r="F1005" i="2"/>
  <c r="E925" i="2"/>
  <c r="P925" i="2" s="1"/>
  <c r="B789" i="2"/>
  <c r="M789" i="2" s="1"/>
  <c r="I789" i="2"/>
  <c r="T789" i="2" s="1"/>
  <c r="H789" i="2"/>
  <c r="S789" i="2" s="1"/>
  <c r="L789" i="2"/>
  <c r="A790" i="2"/>
  <c r="L957" i="2"/>
  <c r="I957" i="2"/>
  <c r="T957" i="2" s="1"/>
  <c r="H957" i="2"/>
  <c r="S957" i="2" s="1"/>
  <c r="Q948" i="2"/>
  <c r="L949" i="2"/>
  <c r="I949" i="2"/>
  <c r="T949" i="2" s="1"/>
  <c r="H949" i="2"/>
  <c r="S949" i="2" s="1"/>
  <c r="L981" i="2"/>
  <c r="I981" i="2"/>
  <c r="T981" i="2" s="1"/>
  <c r="H981" i="2"/>
  <c r="S981" i="2" s="1"/>
  <c r="G852" i="2"/>
  <c r="R852" i="2" s="1"/>
  <c r="Q852" i="2"/>
  <c r="Q892" i="2"/>
  <c r="G892" i="2"/>
  <c r="R892" i="2" s="1"/>
  <c r="Q1009" i="2"/>
  <c r="B853" i="2"/>
  <c r="M853" i="2" s="1"/>
  <c r="H853" i="2"/>
  <c r="S853" i="2" s="1"/>
  <c r="L853" i="2"/>
  <c r="I853" i="2"/>
  <c r="T853" i="2" s="1"/>
  <c r="A854" i="2"/>
  <c r="Q884" i="2"/>
  <c r="G884" i="2"/>
  <c r="R884" i="2" s="1"/>
  <c r="B821" i="2"/>
  <c r="M821" i="2" s="1"/>
  <c r="L821" i="2"/>
  <c r="I821" i="2"/>
  <c r="T821" i="2" s="1"/>
  <c r="H821" i="2"/>
  <c r="S821" i="2" s="1"/>
  <c r="A822" i="2"/>
  <c r="B757" i="2"/>
  <c r="M757" i="2" s="1"/>
  <c r="H757" i="2"/>
  <c r="S757" i="2" s="1"/>
  <c r="L757" i="2"/>
  <c r="I757" i="2"/>
  <c r="T757" i="2" s="1"/>
  <c r="B973" i="2"/>
  <c r="M973" i="2" s="1"/>
  <c r="L973" i="2"/>
  <c r="I973" i="2"/>
  <c r="T973" i="2" s="1"/>
  <c r="H973" i="2"/>
  <c r="S973" i="2" s="1"/>
  <c r="G940" i="2"/>
  <c r="R940" i="2" s="1"/>
  <c r="Q940" i="2"/>
  <c r="V940" i="2" s="1"/>
  <c r="B885" i="2"/>
  <c r="M885" i="2" s="1"/>
  <c r="L885" i="2"/>
  <c r="I885" i="2"/>
  <c r="T885" i="2" s="1"/>
  <c r="H885" i="2"/>
  <c r="S885" i="2" s="1"/>
  <c r="A886" i="2"/>
  <c r="L989" i="2"/>
  <c r="I989" i="2"/>
  <c r="T989" i="2" s="1"/>
  <c r="H989" i="2"/>
  <c r="S989" i="2" s="1"/>
  <c r="I1010" i="2"/>
  <c r="T1010" i="2" s="1"/>
  <c r="H1010" i="2"/>
  <c r="S1010" i="2" s="1"/>
  <c r="L1010" i="2"/>
  <c r="Q916" i="2"/>
  <c r="I917" i="2"/>
  <c r="T917" i="2" s="1"/>
  <c r="L917" i="2"/>
  <c r="H917" i="2"/>
  <c r="S917" i="2" s="1"/>
  <c r="A918" i="2"/>
  <c r="K940" i="2"/>
  <c r="Q924" i="2"/>
  <c r="G924" i="2"/>
  <c r="R924" i="2" s="1"/>
  <c r="Q756" i="2"/>
  <c r="G756" i="2"/>
  <c r="R756" i="2" s="1"/>
  <c r="L1005" i="2"/>
  <c r="I1005" i="2"/>
  <c r="T1005" i="2" s="1"/>
  <c r="H1005" i="2"/>
  <c r="S1005" i="2" s="1"/>
  <c r="A1006" i="2"/>
  <c r="Q972" i="2"/>
  <c r="G972" i="2"/>
  <c r="R972" i="2" s="1"/>
  <c r="Q788" i="2"/>
  <c r="G788" i="2"/>
  <c r="R788" i="2" s="1"/>
  <c r="Q1004" i="2"/>
  <c r="G1004" i="2"/>
  <c r="R1004" i="2" s="1"/>
  <c r="I925" i="2"/>
  <c r="T925" i="2" s="1"/>
  <c r="L925" i="2"/>
  <c r="H925" i="2"/>
  <c r="S925" i="2" s="1"/>
  <c r="A950" i="2"/>
  <c r="B949" i="2"/>
  <c r="M949" i="2" s="1"/>
  <c r="A982" i="2"/>
  <c r="B981" i="2"/>
  <c r="M981" i="2" s="1"/>
  <c r="A1011" i="2"/>
  <c r="B1010" i="2"/>
  <c r="M1010" i="2" s="1"/>
  <c r="B917" i="2"/>
  <c r="M917" i="2" s="1"/>
  <c r="B925" i="2"/>
  <c r="M925" i="2" s="1"/>
  <c r="A990" i="2"/>
  <c r="B989" i="2"/>
  <c r="M989" i="2" s="1"/>
  <c r="A958" i="2"/>
  <c r="B957" i="2"/>
  <c r="M957" i="2" s="1"/>
  <c r="F925" i="2" a="1"/>
  <c r="D990" i="2" a="1"/>
  <c r="D853" i="2" a="1"/>
  <c r="E757" i="2" a="1"/>
  <c r="F990" i="2" a="1"/>
  <c r="E1010" i="2" a="1"/>
  <c r="D925" i="2" a="1"/>
  <c r="F982" i="2" a="1"/>
  <c r="E886" i="2" a="1"/>
  <c r="E918" i="2" a="1"/>
  <c r="F790" i="2" a="1"/>
  <c r="F917" i="2" a="1"/>
  <c r="E821" i="2" a="1"/>
  <c r="D1005" i="2" a="1"/>
  <c r="D981" i="2" a="1"/>
  <c r="E989" i="2" a="1"/>
  <c r="F789" i="2" a="1"/>
  <c r="D989" i="2" a="1"/>
  <c r="E957" i="2" a="1"/>
  <c r="D917" i="2" a="1"/>
  <c r="F1010" i="2" a="1"/>
  <c r="D789" i="2" a="1"/>
  <c r="D790" i="2" a="1"/>
  <c r="D950" i="2" a="1"/>
  <c r="D957" i="2" a="1"/>
  <c r="D885" i="2" a="1"/>
  <c r="F757" i="2" a="1"/>
  <c r="E958" i="2" a="1"/>
  <c r="E1006" i="2" a="1"/>
  <c r="E854" i="2" a="1"/>
  <c r="D1011" i="2" a="1"/>
  <c r="D886" i="2" a="1"/>
  <c r="F822" i="2" a="1"/>
  <c r="G724" i="2" l="1"/>
  <c r="R724" i="2" s="1"/>
  <c r="Q724" i="2"/>
  <c r="V724" i="2" s="1"/>
  <c r="D885" i="2"/>
  <c r="O885" i="2" s="1"/>
  <c r="G820" i="2"/>
  <c r="R820" i="2" s="1"/>
  <c r="D989" i="2"/>
  <c r="O989" i="2" s="1"/>
  <c r="E989" i="2"/>
  <c r="P989" i="2" s="1"/>
  <c r="D925" i="2"/>
  <c r="O925" i="2" s="1"/>
  <c r="E1010" i="2"/>
  <c r="P1010" i="2" s="1"/>
  <c r="F1010" i="2"/>
  <c r="Q1010" i="2" s="1"/>
  <c r="Q980" i="2"/>
  <c r="E821" i="2"/>
  <c r="P821" i="2" s="1"/>
  <c r="E757" i="2"/>
  <c r="J757" i="2" s="1"/>
  <c r="F925" i="2"/>
  <c r="Q925" i="2" s="1"/>
  <c r="D917" i="2"/>
  <c r="O917" i="2" s="1"/>
  <c r="F789" i="2"/>
  <c r="Q789" i="2" s="1"/>
  <c r="D789" i="2"/>
  <c r="O789" i="2" s="1"/>
  <c r="D853" i="2"/>
  <c r="O853" i="2" s="1"/>
  <c r="Q956" i="2"/>
  <c r="D1005" i="2"/>
  <c r="O1005" i="2" s="1"/>
  <c r="G948" i="2"/>
  <c r="R948" i="2" s="1"/>
  <c r="D981" i="2"/>
  <c r="O981" i="2" s="1"/>
  <c r="F757" i="2"/>
  <c r="Q757" i="2" s="1"/>
  <c r="V757" i="2" s="1"/>
  <c r="G916" i="2"/>
  <c r="R916" i="2" s="1"/>
  <c r="F917" i="2"/>
  <c r="G917" i="2" s="1"/>
  <c r="R917" i="2" s="1"/>
  <c r="E957" i="2"/>
  <c r="P957" i="2" s="1"/>
  <c r="D957" i="2"/>
  <c r="O957" i="2" s="1"/>
  <c r="G1009" i="2"/>
  <c r="R1009" i="2" s="1"/>
  <c r="D1011" i="2"/>
  <c r="O1011" i="2" s="1"/>
  <c r="E1006" i="2"/>
  <c r="E958" i="2"/>
  <c r="P958" i="2" s="1"/>
  <c r="F982" i="2"/>
  <c r="D886" i="2"/>
  <c r="O886" i="2" s="1"/>
  <c r="E886" i="2"/>
  <c r="P886" i="2" s="1"/>
  <c r="D790" i="2"/>
  <c r="O790" i="2" s="1"/>
  <c r="F790" i="2"/>
  <c r="F822" i="2"/>
  <c r="E854" i="2"/>
  <c r="P854" i="2" s="1"/>
  <c r="E918" i="2"/>
  <c r="P918" i="2" s="1"/>
  <c r="D990" i="2"/>
  <c r="O990" i="2" s="1"/>
  <c r="F990" i="2"/>
  <c r="D950" i="2"/>
  <c r="O950" i="2" s="1"/>
  <c r="L1011" i="2"/>
  <c r="I1011" i="2"/>
  <c r="T1011" i="2" s="1"/>
  <c r="H1011" i="2"/>
  <c r="S1011" i="2" s="1"/>
  <c r="I1006" i="2"/>
  <c r="T1006" i="2" s="1"/>
  <c r="H1006" i="2"/>
  <c r="S1006" i="2" s="1"/>
  <c r="L1006" i="2"/>
  <c r="Q821" i="2"/>
  <c r="I958" i="2"/>
  <c r="T958" i="2" s="1"/>
  <c r="H958" i="2"/>
  <c r="S958" i="2" s="1"/>
  <c r="L958" i="2"/>
  <c r="I982" i="2"/>
  <c r="T982" i="2" s="1"/>
  <c r="H982" i="2"/>
  <c r="S982" i="2" s="1"/>
  <c r="L982" i="2"/>
  <c r="B886" i="2"/>
  <c r="M886" i="2" s="1"/>
  <c r="L886" i="2"/>
  <c r="I886" i="2"/>
  <c r="T886" i="2" s="1"/>
  <c r="H886" i="2"/>
  <c r="S886" i="2" s="1"/>
  <c r="A887" i="2"/>
  <c r="B790" i="2"/>
  <c r="M790" i="2" s="1"/>
  <c r="L790" i="2"/>
  <c r="I790" i="2"/>
  <c r="T790" i="2" s="1"/>
  <c r="H790" i="2"/>
  <c r="S790" i="2" s="1"/>
  <c r="Q949" i="2"/>
  <c r="G949" i="2"/>
  <c r="R949" i="2" s="1"/>
  <c r="B822" i="2"/>
  <c r="M822" i="2" s="1"/>
  <c r="H822" i="2"/>
  <c r="S822" i="2" s="1"/>
  <c r="L822" i="2"/>
  <c r="I822" i="2"/>
  <c r="T822" i="2" s="1"/>
  <c r="A823" i="2"/>
  <c r="G973" i="2"/>
  <c r="R973" i="2" s="1"/>
  <c r="Q973" i="2"/>
  <c r="V973" i="2" s="1"/>
  <c r="B854" i="2"/>
  <c r="M854" i="2" s="1"/>
  <c r="L854" i="2"/>
  <c r="I854" i="2"/>
  <c r="T854" i="2" s="1"/>
  <c r="H854" i="2"/>
  <c r="S854" i="2" s="1"/>
  <c r="A855" i="2"/>
  <c r="Q1005" i="2"/>
  <c r="G1005" i="2"/>
  <c r="R1005" i="2" s="1"/>
  <c r="P973" i="2"/>
  <c r="U973" i="2" s="1"/>
  <c r="J973" i="2"/>
  <c r="Q853" i="2"/>
  <c r="G853" i="2"/>
  <c r="R853" i="2" s="1"/>
  <c r="B918" i="2"/>
  <c r="M918" i="2" s="1"/>
  <c r="H918" i="2"/>
  <c r="S918" i="2" s="1"/>
  <c r="L918" i="2"/>
  <c r="I918" i="2"/>
  <c r="T918" i="2" s="1"/>
  <c r="A919" i="2"/>
  <c r="I990" i="2"/>
  <c r="T990" i="2" s="1"/>
  <c r="H990" i="2"/>
  <c r="S990" i="2" s="1"/>
  <c r="L990" i="2"/>
  <c r="H950" i="2"/>
  <c r="S950" i="2" s="1"/>
  <c r="L950" i="2"/>
  <c r="I950" i="2"/>
  <c r="T950" i="2" s="1"/>
  <c r="A951" i="2"/>
  <c r="Q989" i="2"/>
  <c r="Q957" i="2"/>
  <c r="Q981" i="2"/>
  <c r="G981" i="2"/>
  <c r="R981" i="2" s="1"/>
  <c r="Q885" i="2"/>
  <c r="G885" i="2"/>
  <c r="R885" i="2" s="1"/>
  <c r="A1012" i="2"/>
  <c r="B1011" i="2"/>
  <c r="M1011" i="2" s="1"/>
  <c r="B950" i="2"/>
  <c r="M950" i="2" s="1"/>
  <c r="A983" i="2"/>
  <c r="B982" i="2"/>
  <c r="M982" i="2" s="1"/>
  <c r="B958" i="2"/>
  <c r="M958" i="2" s="1"/>
  <c r="A991" i="2"/>
  <c r="B990" i="2"/>
  <c r="M990" i="2" s="1"/>
  <c r="F854" i="2" a="1"/>
  <c r="F1011" i="2" a="1"/>
  <c r="F1012" i="2" a="1"/>
  <c r="D822" i="2" a="1"/>
  <c r="D982" i="2" a="1"/>
  <c r="D1006" i="2" a="1"/>
  <c r="E982" i="2" a="1"/>
  <c r="D918" i="2" a="1"/>
  <c r="F958" i="2" a="1"/>
  <c r="D854" i="2" a="1"/>
  <c r="E991" i="2" a="1"/>
  <c r="E822" i="2" a="1"/>
  <c r="E1011" i="2" a="1"/>
  <c r="E919" i="2" a="1"/>
  <c r="F950" i="2" a="1"/>
  <c r="D958" i="2" a="1"/>
  <c r="E790" i="2" a="1"/>
  <c r="D951" i="2" a="1"/>
  <c r="F886" i="2" a="1"/>
  <c r="F918" i="2" a="1"/>
  <c r="F1006" i="2" a="1"/>
  <c r="E950" i="2" a="1"/>
  <c r="F991" i="2" a="1"/>
  <c r="D887" i="2" a="1"/>
  <c r="E990" i="2" a="1"/>
  <c r="E855" i="2" a="1"/>
  <c r="E823" i="2" a="1"/>
  <c r="E951" i="2" a="1"/>
  <c r="D983" i="2" a="1"/>
  <c r="D822" i="2" l="1"/>
  <c r="O822" i="2" s="1"/>
  <c r="F854" i="2"/>
  <c r="G854" i="2" s="1"/>
  <c r="R854" i="2" s="1"/>
  <c r="G989" i="2"/>
  <c r="R989" i="2" s="1"/>
  <c r="D982" i="2"/>
  <c r="O982" i="2" s="1"/>
  <c r="E1011" i="2"/>
  <c r="P1011" i="2" s="1"/>
  <c r="D918" i="2"/>
  <c r="O918" i="2" s="1"/>
  <c r="D958" i="2"/>
  <c r="O958" i="2" s="1"/>
  <c r="E790" i="2"/>
  <c r="G790" i="2" s="1"/>
  <c r="R790" i="2" s="1"/>
  <c r="F950" i="2"/>
  <c r="Q950" i="2" s="1"/>
  <c r="E950" i="2"/>
  <c r="P950" i="2" s="1"/>
  <c r="G1010" i="2"/>
  <c r="R1010" i="2" s="1"/>
  <c r="F918" i="2"/>
  <c r="G918" i="2" s="1"/>
  <c r="R918" i="2" s="1"/>
  <c r="F886" i="2"/>
  <c r="G886" i="2" s="1"/>
  <c r="R886" i="2" s="1"/>
  <c r="G821" i="2"/>
  <c r="R821" i="2" s="1"/>
  <c r="P757" i="2"/>
  <c r="U757" i="2" s="1"/>
  <c r="G925" i="2"/>
  <c r="R925" i="2" s="1"/>
  <c r="F958" i="2"/>
  <c r="Q958" i="2" s="1"/>
  <c r="F1006" i="2"/>
  <c r="K1006" i="2" s="1"/>
  <c r="G789" i="2"/>
  <c r="R789" i="2" s="1"/>
  <c r="D1006" i="2"/>
  <c r="O1006" i="2" s="1"/>
  <c r="K790" i="2"/>
  <c r="E982" i="2"/>
  <c r="P982" i="2" s="1"/>
  <c r="F1011" i="2"/>
  <c r="Q1011" i="2" s="1"/>
  <c r="E990" i="2"/>
  <c r="P990" i="2" s="1"/>
  <c r="E822" i="2"/>
  <c r="P822" i="2" s="1"/>
  <c r="K757" i="2"/>
  <c r="G757" i="2"/>
  <c r="R757" i="2" s="1"/>
  <c r="D854" i="2"/>
  <c r="O854" i="2" s="1"/>
  <c r="G957" i="2"/>
  <c r="R957" i="2" s="1"/>
  <c r="Q917" i="2"/>
  <c r="E951" i="2"/>
  <c r="P951" i="2" s="1"/>
  <c r="D951" i="2"/>
  <c r="O951" i="2" s="1"/>
  <c r="E823" i="2"/>
  <c r="E855" i="2"/>
  <c r="P855" i="2" s="1"/>
  <c r="D983" i="2"/>
  <c r="O983" i="2" s="1"/>
  <c r="D887" i="2"/>
  <c r="O887" i="2" s="1"/>
  <c r="F1012" i="2"/>
  <c r="E919" i="2"/>
  <c r="P919" i="2" s="1"/>
  <c r="E991" i="2"/>
  <c r="P991" i="2" s="1"/>
  <c r="F991" i="2"/>
  <c r="B951" i="2"/>
  <c r="M951" i="2" s="1"/>
  <c r="L951" i="2"/>
  <c r="I951" i="2"/>
  <c r="T951" i="2" s="1"/>
  <c r="H951" i="2"/>
  <c r="S951" i="2" s="1"/>
  <c r="A952" i="2"/>
  <c r="L823" i="2"/>
  <c r="I823" i="2"/>
  <c r="T823" i="2" s="1"/>
  <c r="H823" i="2"/>
  <c r="S823" i="2" s="1"/>
  <c r="B823" i="2"/>
  <c r="M823" i="2" s="1"/>
  <c r="B855" i="2"/>
  <c r="M855" i="2" s="1"/>
  <c r="L855" i="2"/>
  <c r="I855" i="2"/>
  <c r="T855" i="2" s="1"/>
  <c r="H855" i="2"/>
  <c r="S855" i="2" s="1"/>
  <c r="A856" i="2"/>
  <c r="L983" i="2"/>
  <c r="H983" i="2"/>
  <c r="S983" i="2" s="1"/>
  <c r="I983" i="2"/>
  <c r="T983" i="2" s="1"/>
  <c r="A984" i="2"/>
  <c r="Q822" i="2"/>
  <c r="B887" i="2"/>
  <c r="M887" i="2" s="1"/>
  <c r="L887" i="2"/>
  <c r="I887" i="2"/>
  <c r="T887" i="2" s="1"/>
  <c r="H887" i="2"/>
  <c r="S887" i="2" s="1"/>
  <c r="A888" i="2"/>
  <c r="Q990" i="2"/>
  <c r="L1012" i="2"/>
  <c r="I1012" i="2"/>
  <c r="T1012" i="2" s="1"/>
  <c r="H1012" i="2"/>
  <c r="S1012" i="2" s="1"/>
  <c r="Q982" i="2"/>
  <c r="P1006" i="2"/>
  <c r="U1006" i="2" s="1"/>
  <c r="J1006" i="2"/>
  <c r="B919" i="2"/>
  <c r="M919" i="2" s="1"/>
  <c r="L919" i="2"/>
  <c r="I919" i="2"/>
  <c r="T919" i="2" s="1"/>
  <c r="H919" i="2"/>
  <c r="S919" i="2" s="1"/>
  <c r="A920" i="2"/>
  <c r="L991" i="2"/>
  <c r="H991" i="2"/>
  <c r="S991" i="2" s="1"/>
  <c r="I991" i="2"/>
  <c r="T991" i="2" s="1"/>
  <c r="Q790" i="2"/>
  <c r="V790" i="2" s="1"/>
  <c r="A1013" i="2"/>
  <c r="B1012" i="2"/>
  <c r="M1012" i="2" s="1"/>
  <c r="B983" i="2"/>
  <c r="M983" i="2" s="1"/>
  <c r="B991" i="2"/>
  <c r="M991" i="2" s="1"/>
  <c r="F952" i="2" a="1"/>
  <c r="D855" i="2" a="1"/>
  <c r="F823" i="2" a="1"/>
  <c r="E888" i="2" a="1"/>
  <c r="D919" i="2" a="1"/>
  <c r="F855" i="2" a="1"/>
  <c r="E1013" i="2" a="1"/>
  <c r="D823" i="2" a="1"/>
  <c r="E1012" i="2" a="1"/>
  <c r="F887" i="2" a="1"/>
  <c r="D1012" i="2" a="1"/>
  <c r="E887" i="2" a="1"/>
  <c r="D984" i="2" a="1"/>
  <c r="D856" i="2" a="1"/>
  <c r="E856" i="2" a="1"/>
  <c r="D991" i="2" a="1"/>
  <c r="F1013" i="2" a="1"/>
  <c r="F983" i="2" a="1"/>
  <c r="F951" i="2" a="1"/>
  <c r="E920" i="2" a="1"/>
  <c r="E983" i="2" a="1"/>
  <c r="F919" i="2" a="1"/>
  <c r="Q854" i="2" l="1"/>
  <c r="F855" i="2"/>
  <c r="G855" i="2" s="1"/>
  <c r="R855" i="2" s="1"/>
  <c r="J790" i="2"/>
  <c r="Q918" i="2"/>
  <c r="P790" i="2"/>
  <c r="U790" i="2" s="1"/>
  <c r="G950" i="2"/>
  <c r="R950" i="2" s="1"/>
  <c r="Q886" i="2"/>
  <c r="D855" i="2"/>
  <c r="O855" i="2" s="1"/>
  <c r="E887" i="2"/>
  <c r="P887" i="2" s="1"/>
  <c r="F919" i="2"/>
  <c r="Q919" i="2" s="1"/>
  <c r="G1006" i="2"/>
  <c r="R1006" i="2" s="1"/>
  <c r="G958" i="2"/>
  <c r="R958" i="2" s="1"/>
  <c r="G982" i="2"/>
  <c r="R982" i="2" s="1"/>
  <c r="Q1006" i="2"/>
  <c r="V1006" i="2" s="1"/>
  <c r="G1011" i="2"/>
  <c r="R1011" i="2" s="1"/>
  <c r="G990" i="2"/>
  <c r="R990" i="2" s="1"/>
  <c r="D1012" i="2"/>
  <c r="O1012" i="2" s="1"/>
  <c r="E983" i="2"/>
  <c r="P983" i="2" s="1"/>
  <c r="F983" i="2"/>
  <c r="Q983" i="2" s="1"/>
  <c r="G822" i="2"/>
  <c r="R822" i="2" s="1"/>
  <c r="F823" i="2"/>
  <c r="Q823" i="2" s="1"/>
  <c r="V823" i="2" s="1"/>
  <c r="E1012" i="2"/>
  <c r="P1012" i="2" s="1"/>
  <c r="D823" i="2"/>
  <c r="O823" i="2" s="1"/>
  <c r="D991" i="2"/>
  <c r="O991" i="2" s="1"/>
  <c r="F951" i="2"/>
  <c r="G951" i="2" s="1"/>
  <c r="R951" i="2" s="1"/>
  <c r="D919" i="2"/>
  <c r="O919" i="2" s="1"/>
  <c r="F887" i="2"/>
  <c r="Q887" i="2" s="1"/>
  <c r="E1013" i="2"/>
  <c r="P1013" i="2" s="1"/>
  <c r="F1013" i="2"/>
  <c r="E920" i="2"/>
  <c r="P920" i="2" s="1"/>
  <c r="E888" i="2"/>
  <c r="P888" i="2" s="1"/>
  <c r="F952" i="2"/>
  <c r="D984" i="2"/>
  <c r="O984" i="2" s="1"/>
  <c r="D856" i="2"/>
  <c r="O856" i="2" s="1"/>
  <c r="E856" i="2"/>
  <c r="Q991" i="2"/>
  <c r="G991" i="2"/>
  <c r="R991" i="2" s="1"/>
  <c r="L1013" i="2"/>
  <c r="I1013" i="2"/>
  <c r="T1013" i="2" s="1"/>
  <c r="H1013" i="2"/>
  <c r="S1013" i="2" s="1"/>
  <c r="B920" i="2"/>
  <c r="M920" i="2" s="1"/>
  <c r="I920" i="2"/>
  <c r="T920" i="2" s="1"/>
  <c r="H920" i="2"/>
  <c r="S920" i="2" s="1"/>
  <c r="L920" i="2"/>
  <c r="A921" i="2"/>
  <c r="B888" i="2"/>
  <c r="M888" i="2" s="1"/>
  <c r="I888" i="2"/>
  <c r="T888" i="2" s="1"/>
  <c r="H888" i="2"/>
  <c r="S888" i="2" s="1"/>
  <c r="L888" i="2"/>
  <c r="A889" i="2"/>
  <c r="B952" i="2"/>
  <c r="M952" i="2" s="1"/>
  <c r="I952" i="2"/>
  <c r="T952" i="2" s="1"/>
  <c r="H952" i="2"/>
  <c r="S952" i="2" s="1"/>
  <c r="L952" i="2"/>
  <c r="A953" i="2"/>
  <c r="P823" i="2"/>
  <c r="U823" i="2" s="1"/>
  <c r="J823" i="2"/>
  <c r="B984" i="2"/>
  <c r="M984" i="2" s="1"/>
  <c r="L984" i="2"/>
  <c r="I984" i="2"/>
  <c r="T984" i="2" s="1"/>
  <c r="H984" i="2"/>
  <c r="S984" i="2" s="1"/>
  <c r="A985" i="2"/>
  <c r="B856" i="2"/>
  <c r="M856" i="2" s="1"/>
  <c r="L856" i="2"/>
  <c r="I856" i="2"/>
  <c r="T856" i="2" s="1"/>
  <c r="H856" i="2"/>
  <c r="S856" i="2" s="1"/>
  <c r="Q1012" i="2"/>
  <c r="A1014" i="2"/>
  <c r="B1013" i="2"/>
  <c r="M1013" i="2" s="1"/>
  <c r="F984" i="2" a="1"/>
  <c r="D889" i="2" a="1"/>
  <c r="F856" i="2" a="1"/>
  <c r="D888" i="2" a="1"/>
  <c r="D920" i="2" a="1"/>
  <c r="D921" i="2" a="1"/>
  <c r="D952" i="2" a="1"/>
  <c r="F985" i="2" a="1"/>
  <c r="E984" i="2" a="1"/>
  <c r="F953" i="2" a="1"/>
  <c r="D1013" i="2" a="1"/>
  <c r="E952" i="2" a="1"/>
  <c r="E921" i="2" a="1"/>
  <c r="F920" i="2" a="1"/>
  <c r="F888" i="2" a="1"/>
  <c r="F1014" i="2" a="1"/>
  <c r="Q855" i="2" l="1"/>
  <c r="D920" i="2"/>
  <c r="O920" i="2" s="1"/>
  <c r="F920" i="2"/>
  <c r="Q920" i="2" s="1"/>
  <c r="G919" i="2"/>
  <c r="R919" i="2" s="1"/>
  <c r="E984" i="2"/>
  <c r="P984" i="2" s="1"/>
  <c r="F984" i="2"/>
  <c r="Q984" i="2" s="1"/>
  <c r="F888" i="2"/>
  <c r="G888" i="2" s="1"/>
  <c r="R888" i="2" s="1"/>
  <c r="G983" i="2"/>
  <c r="R983" i="2" s="1"/>
  <c r="D1013" i="2"/>
  <c r="O1013" i="2" s="1"/>
  <c r="F856" i="2"/>
  <c r="Q856" i="2" s="1"/>
  <c r="V856" i="2" s="1"/>
  <c r="G823" i="2"/>
  <c r="R823" i="2" s="1"/>
  <c r="G1012" i="2"/>
  <c r="R1012" i="2" s="1"/>
  <c r="K823" i="2"/>
  <c r="G887" i="2"/>
  <c r="R887" i="2" s="1"/>
  <c r="D952" i="2"/>
  <c r="O952" i="2" s="1"/>
  <c r="E952" i="2"/>
  <c r="P952" i="2" s="1"/>
  <c r="D888" i="2"/>
  <c r="O888" i="2" s="1"/>
  <c r="Q951" i="2"/>
  <c r="F1014" i="2"/>
  <c r="D889" i="2"/>
  <c r="O889" i="2" s="1"/>
  <c r="F985" i="2"/>
  <c r="F953" i="2"/>
  <c r="E921" i="2"/>
  <c r="P921" i="2" s="1"/>
  <c r="D921" i="2"/>
  <c r="O921" i="2" s="1"/>
  <c r="Q1013" i="2"/>
  <c r="G1013" i="2"/>
  <c r="R1013" i="2" s="1"/>
  <c r="I1014" i="2"/>
  <c r="T1014" i="2" s="1"/>
  <c r="H1014" i="2"/>
  <c r="S1014" i="2" s="1"/>
  <c r="L1014" i="2"/>
  <c r="B889" i="2"/>
  <c r="M889" i="2" s="1"/>
  <c r="L889" i="2"/>
  <c r="I889" i="2"/>
  <c r="T889" i="2" s="1"/>
  <c r="H889" i="2"/>
  <c r="S889" i="2" s="1"/>
  <c r="P856" i="2"/>
  <c r="U856" i="2" s="1"/>
  <c r="J856" i="2"/>
  <c r="L985" i="2"/>
  <c r="H985" i="2"/>
  <c r="S985" i="2" s="1"/>
  <c r="I985" i="2"/>
  <c r="T985" i="2" s="1"/>
  <c r="B985" i="2"/>
  <c r="M985" i="2" s="1"/>
  <c r="A986" i="2"/>
  <c r="B953" i="2"/>
  <c r="M953" i="2" s="1"/>
  <c r="L953" i="2"/>
  <c r="I953" i="2"/>
  <c r="T953" i="2" s="1"/>
  <c r="H953" i="2"/>
  <c r="S953" i="2" s="1"/>
  <c r="A954" i="2"/>
  <c r="B921" i="2"/>
  <c r="M921" i="2" s="1"/>
  <c r="I921" i="2"/>
  <c r="T921" i="2" s="1"/>
  <c r="L921" i="2"/>
  <c r="H921" i="2"/>
  <c r="S921" i="2" s="1"/>
  <c r="A922" i="2"/>
  <c r="Q952" i="2"/>
  <c r="A1015" i="2"/>
  <c r="E953" i="2" a="1"/>
  <c r="D1014" i="2" a="1"/>
  <c r="F889" i="2" a="1"/>
  <c r="E1014" i="2" a="1"/>
  <c r="F921" i="2" a="1"/>
  <c r="F922" i="2" a="1"/>
  <c r="F954" i="2" a="1"/>
  <c r="E985" i="2" a="1"/>
  <c r="D985" i="2" a="1"/>
  <c r="E889" i="2" a="1"/>
  <c r="D953" i="2" a="1"/>
  <c r="E986" i="2" a="1"/>
  <c r="D1015" i="2" a="1"/>
  <c r="G920" i="2" l="1"/>
  <c r="R920" i="2" s="1"/>
  <c r="E889" i="2"/>
  <c r="J889" i="2" s="1"/>
  <c r="Q888" i="2"/>
  <c r="D1014" i="2"/>
  <c r="O1014" i="2" s="1"/>
  <c r="G984" i="2"/>
  <c r="R984" i="2" s="1"/>
  <c r="K856" i="2"/>
  <c r="D985" i="2"/>
  <c r="O985" i="2" s="1"/>
  <c r="D953" i="2"/>
  <c r="O953" i="2" s="1"/>
  <c r="F921" i="2"/>
  <c r="G921" i="2" s="1"/>
  <c r="R921" i="2" s="1"/>
  <c r="G856" i="2"/>
  <c r="R856" i="2" s="1"/>
  <c r="E1014" i="2"/>
  <c r="P1014" i="2" s="1"/>
  <c r="E953" i="2"/>
  <c r="P953" i="2" s="1"/>
  <c r="G952" i="2"/>
  <c r="R952" i="2" s="1"/>
  <c r="E985" i="2"/>
  <c r="P985" i="2" s="1"/>
  <c r="F889" i="2"/>
  <c r="K889" i="2" s="1"/>
  <c r="D1015" i="2"/>
  <c r="O1015" i="2" s="1"/>
  <c r="E986" i="2"/>
  <c r="P986" i="2" s="1"/>
  <c r="F954" i="2"/>
  <c r="F922" i="2"/>
  <c r="Q985" i="2"/>
  <c r="L1015" i="2"/>
  <c r="I1015" i="2"/>
  <c r="T1015" i="2" s="1"/>
  <c r="H1015" i="2"/>
  <c r="S1015" i="2" s="1"/>
  <c r="Q1014" i="2"/>
  <c r="I986" i="2"/>
  <c r="T986" i="2" s="1"/>
  <c r="H986" i="2"/>
  <c r="S986" i="2" s="1"/>
  <c r="L986" i="2"/>
  <c r="B986" i="2"/>
  <c r="M986" i="2" s="1"/>
  <c r="A987" i="2"/>
  <c r="B954" i="2"/>
  <c r="M954" i="2" s="1"/>
  <c r="H954" i="2"/>
  <c r="S954" i="2" s="1"/>
  <c r="L954" i="2"/>
  <c r="I954" i="2"/>
  <c r="T954" i="2" s="1"/>
  <c r="A955" i="2"/>
  <c r="B922" i="2"/>
  <c r="M922" i="2" s="1"/>
  <c r="H922" i="2"/>
  <c r="S922" i="2" s="1"/>
  <c r="L922" i="2"/>
  <c r="I922" i="2"/>
  <c r="T922" i="2" s="1"/>
  <c r="Q953" i="2"/>
  <c r="A1016" i="2"/>
  <c r="F987" i="2" a="1"/>
  <c r="E954" i="2" a="1"/>
  <c r="F1015" i="2" a="1"/>
  <c r="D922" i="2" a="1"/>
  <c r="E922" i="2" a="1"/>
  <c r="F986" i="2" a="1"/>
  <c r="D986" i="2" a="1"/>
  <c r="D1016" i="2" a="1"/>
  <c r="D954" i="2" a="1"/>
  <c r="E1015" i="2" a="1"/>
  <c r="F955" i="2" a="1"/>
  <c r="P889" i="2" l="1"/>
  <c r="U889" i="2" s="1"/>
  <c r="F986" i="2"/>
  <c r="Q986" i="2" s="1"/>
  <c r="Q921" i="2"/>
  <c r="K922" i="2"/>
  <c r="E1015" i="2"/>
  <c r="P1015" i="2" s="1"/>
  <c r="E954" i="2"/>
  <c r="P954" i="2" s="1"/>
  <c r="F1015" i="2"/>
  <c r="Q1015" i="2" s="1"/>
  <c r="D954" i="2"/>
  <c r="O954" i="2" s="1"/>
  <c r="D986" i="2"/>
  <c r="O986" i="2" s="1"/>
  <c r="G1014" i="2"/>
  <c r="R1014" i="2" s="1"/>
  <c r="G953" i="2"/>
  <c r="R953" i="2" s="1"/>
  <c r="G889" i="2"/>
  <c r="R889" i="2" s="1"/>
  <c r="Q889" i="2"/>
  <c r="V889" i="2" s="1"/>
  <c r="D922" i="2"/>
  <c r="O922" i="2" s="1"/>
  <c r="E922" i="2"/>
  <c r="P922" i="2" s="1"/>
  <c r="U922" i="2" s="1"/>
  <c r="G985" i="2"/>
  <c r="R985" i="2" s="1"/>
  <c r="F987" i="2"/>
  <c r="F955" i="2"/>
  <c r="D1016" i="2"/>
  <c r="O1016" i="2" s="1"/>
  <c r="Q954" i="2"/>
  <c r="L987" i="2"/>
  <c r="H987" i="2"/>
  <c r="S987" i="2" s="1"/>
  <c r="I987" i="2"/>
  <c r="T987" i="2" s="1"/>
  <c r="A988" i="2"/>
  <c r="B987" i="2"/>
  <c r="M987" i="2" s="1"/>
  <c r="B955" i="2"/>
  <c r="M955" i="2" s="1"/>
  <c r="L955" i="2"/>
  <c r="I955" i="2"/>
  <c r="T955" i="2" s="1"/>
  <c r="H955" i="2"/>
  <c r="S955" i="2" s="1"/>
  <c r="L1016" i="2"/>
  <c r="I1016" i="2"/>
  <c r="T1016" i="2" s="1"/>
  <c r="H1016" i="2"/>
  <c r="S1016" i="2" s="1"/>
  <c r="A1017" i="2"/>
  <c r="Q922" i="2"/>
  <c r="A1022" i="2"/>
  <c r="F1022" i="2" a="1"/>
  <c r="D988" i="2" a="1"/>
  <c r="D987" i="2" a="1"/>
  <c r="E1016" i="2" a="1"/>
  <c r="E955" i="2" a="1"/>
  <c r="F1016" i="2" a="1"/>
  <c r="E987" i="2" a="1"/>
  <c r="D955" i="2" a="1"/>
  <c r="D1017" i="2" a="1"/>
  <c r="G986" i="2" l="1"/>
  <c r="R986" i="2" s="1"/>
  <c r="F1016" i="2"/>
  <c r="Q1016" i="2" s="1"/>
  <c r="E1016" i="2"/>
  <c r="P1016" i="2" s="1"/>
  <c r="V922" i="2"/>
  <c r="D987" i="2"/>
  <c r="O987" i="2" s="1"/>
  <c r="G954" i="2"/>
  <c r="R954" i="2" s="1"/>
  <c r="G1015" i="2"/>
  <c r="R1015" i="2" s="1"/>
  <c r="G922" i="2"/>
  <c r="R922" i="2" s="1"/>
  <c r="J922" i="2"/>
  <c r="E987" i="2"/>
  <c r="P987" i="2" s="1"/>
  <c r="E955" i="2"/>
  <c r="G955" i="2" s="1"/>
  <c r="R955" i="2" s="1"/>
  <c r="D955" i="2"/>
  <c r="O955" i="2" s="1"/>
  <c r="F1022" i="2"/>
  <c r="D988" i="2"/>
  <c r="O988" i="2" s="1"/>
  <c r="D1017" i="2"/>
  <c r="O1017" i="2" s="1"/>
  <c r="Q987" i="2"/>
  <c r="I1022" i="2"/>
  <c r="T1022" i="2" s="1"/>
  <c r="H1022" i="2"/>
  <c r="S1022" i="2" s="1"/>
  <c r="L1022" i="2"/>
  <c r="L988" i="2"/>
  <c r="I988" i="2"/>
  <c r="T988" i="2" s="1"/>
  <c r="H988" i="2"/>
  <c r="S988" i="2" s="1"/>
  <c r="B988" i="2"/>
  <c r="M988" i="2" s="1"/>
  <c r="L1017" i="2"/>
  <c r="I1017" i="2"/>
  <c r="T1017" i="2" s="1"/>
  <c r="H1017" i="2"/>
  <c r="S1017" i="2" s="1"/>
  <c r="A1018" i="2"/>
  <c r="Q955" i="2"/>
  <c r="V955" i="2" s="1"/>
  <c r="K955" i="2"/>
  <c r="A1023" i="2"/>
  <c r="B1022" i="2"/>
  <c r="M1022" i="2" s="1"/>
  <c r="D1022" i="2" a="1"/>
  <c r="E1017" i="2" a="1"/>
  <c r="E1022" i="2" a="1"/>
  <c r="E1018" i="2" a="1"/>
  <c r="E988" i="2" a="1"/>
  <c r="F1017" i="2" a="1"/>
  <c r="F988" i="2" a="1"/>
  <c r="F1023" i="2" a="1"/>
  <c r="E1022" i="2" l="1"/>
  <c r="P1022" i="2" s="1"/>
  <c r="D1022" i="2"/>
  <c r="O1022" i="2" s="1"/>
  <c r="G1016" i="2"/>
  <c r="R1016" i="2" s="1"/>
  <c r="J955" i="2"/>
  <c r="P955" i="2"/>
  <c r="U955" i="2" s="1"/>
  <c r="F1017" i="2"/>
  <c r="Q1017" i="2" s="1"/>
  <c r="E988" i="2"/>
  <c r="P988" i="2" s="1"/>
  <c r="U988" i="2" s="1"/>
  <c r="E1017" i="2"/>
  <c r="P1017" i="2" s="1"/>
  <c r="F988" i="2"/>
  <c r="Q988" i="2" s="1"/>
  <c r="V988" i="2" s="1"/>
  <c r="G987" i="2"/>
  <c r="R987" i="2" s="1"/>
  <c r="F1023" i="2"/>
  <c r="E1018" i="2"/>
  <c r="P1018" i="2" s="1"/>
  <c r="Q1022" i="2"/>
  <c r="L1023" i="2"/>
  <c r="I1023" i="2"/>
  <c r="T1023" i="2" s="1"/>
  <c r="H1023" i="2"/>
  <c r="S1023" i="2" s="1"/>
  <c r="I1018" i="2"/>
  <c r="T1018" i="2" s="1"/>
  <c r="H1018" i="2"/>
  <c r="S1018" i="2" s="1"/>
  <c r="L1018" i="2"/>
  <c r="A1019" i="2"/>
  <c r="A1024" i="2"/>
  <c r="B1023" i="2"/>
  <c r="M1023" i="2" s="1"/>
  <c r="D1023" i="2" a="1"/>
  <c r="F1018" i="2" a="1"/>
  <c r="D1018" i="2" a="1"/>
  <c r="E1019" i="2" a="1"/>
  <c r="F1024" i="2" a="1"/>
  <c r="E1023" i="2" a="1"/>
  <c r="F1019" i="2" a="1"/>
  <c r="D1019" i="2" a="1"/>
  <c r="D1024" i="2" a="1"/>
  <c r="G1022" i="2" l="1"/>
  <c r="R1022" i="2" s="1"/>
  <c r="K988" i="2"/>
  <c r="J988" i="2"/>
  <c r="G1017" i="2"/>
  <c r="R1017" i="2" s="1"/>
  <c r="G988" i="2"/>
  <c r="R988" i="2" s="1"/>
  <c r="E1023" i="2"/>
  <c r="P1023" i="2" s="1"/>
  <c r="D1018" i="2"/>
  <c r="O1018" i="2" s="1"/>
  <c r="D1023" i="2"/>
  <c r="O1023" i="2" s="1"/>
  <c r="F1018" i="2"/>
  <c r="G1018" i="2" s="1"/>
  <c r="R1018" i="2" s="1"/>
  <c r="E1019" i="2"/>
  <c r="P1019" i="2" s="1"/>
  <c r="D1019" i="2"/>
  <c r="O1019" i="2" s="1"/>
  <c r="F1019" i="2"/>
  <c r="F1024" i="2"/>
  <c r="D1024" i="2"/>
  <c r="O1024" i="2" s="1"/>
  <c r="L1019" i="2"/>
  <c r="I1019" i="2"/>
  <c r="T1019" i="2" s="1"/>
  <c r="H1019" i="2"/>
  <c r="S1019" i="2" s="1"/>
  <c r="A1020" i="2"/>
  <c r="L1024" i="2"/>
  <c r="I1024" i="2"/>
  <c r="T1024" i="2" s="1"/>
  <c r="H1024" i="2"/>
  <c r="S1024" i="2" s="1"/>
  <c r="Q1023" i="2"/>
  <c r="B1024" i="2"/>
  <c r="M1024" i="2" s="1"/>
  <c r="E1024" i="2" a="1"/>
  <c r="D1020" i="2" a="1"/>
  <c r="E1024" i="2" l="1"/>
  <c r="P1024" i="2" s="1"/>
  <c r="Q1018" i="2"/>
  <c r="G1023" i="2"/>
  <c r="R1023" i="2" s="1"/>
  <c r="D1020" i="2"/>
  <c r="O1020" i="2" s="1"/>
  <c r="L1020" i="2"/>
  <c r="I1020" i="2"/>
  <c r="H1020" i="2"/>
  <c r="S1020" i="2" s="1"/>
  <c r="A1021" i="2"/>
  <c r="Y3" i="3" s="1"/>
  <c r="Q1024" i="2"/>
  <c r="G1024" i="2"/>
  <c r="R1024" i="2" s="1"/>
  <c r="Q1019" i="2"/>
  <c r="G1019" i="2"/>
  <c r="R1019" i="2" s="1"/>
  <c r="E27" i="3"/>
  <c r="P28" i="3"/>
  <c r="Q27" i="3"/>
  <c r="S28" i="3"/>
  <c r="R27" i="3"/>
  <c r="F27" i="3"/>
  <c r="G28" i="3"/>
  <c r="S27" i="3"/>
  <c r="N27" i="3"/>
  <c r="F28" i="3"/>
  <c r="M28" i="3"/>
  <c r="H28" i="3"/>
  <c r="D28" i="3"/>
  <c r="H27" i="3"/>
  <c r="R28" i="3"/>
  <c r="M27" i="3"/>
  <c r="N28" i="3"/>
  <c r="D27" i="3"/>
  <c r="I28" i="3"/>
  <c r="O27" i="3"/>
  <c r="I27" i="3"/>
  <c r="O28" i="3"/>
  <c r="G27" i="3"/>
  <c r="P27" i="3"/>
  <c r="C27" i="3"/>
  <c r="Q28" i="3"/>
  <c r="E28" i="3"/>
  <c r="E1021" i="2" a="1"/>
  <c r="F1020" i="2" a="1"/>
  <c r="D1021" i="2" a="1"/>
  <c r="E1020" i="2" a="1"/>
  <c r="F1021" i="2" a="1"/>
  <c r="T3" i="3" l="1"/>
  <c r="U4" i="3"/>
  <c r="K4" i="3"/>
  <c r="W3" i="3"/>
  <c r="P4" i="3"/>
  <c r="H5" i="3"/>
  <c r="J3" i="3"/>
  <c r="Q4" i="3"/>
  <c r="Q5" i="3"/>
  <c r="S3" i="3"/>
  <c r="AA3" i="3"/>
  <c r="F3" i="3"/>
  <c r="V5" i="3"/>
  <c r="AC3" i="3"/>
  <c r="C3" i="3"/>
  <c r="C6" i="3" s="1"/>
  <c r="I4" i="3"/>
  <c r="Z4" i="3"/>
  <c r="AD3" i="3"/>
  <c r="O5" i="3"/>
  <c r="X5" i="3"/>
  <c r="AB3" i="3"/>
  <c r="P3" i="3"/>
  <c r="R3" i="3"/>
  <c r="AD5" i="3"/>
  <c r="AC5" i="3"/>
  <c r="T4" i="3"/>
  <c r="AD4" i="3"/>
  <c r="L4" i="3"/>
  <c r="C4" i="3"/>
  <c r="C7" i="3" s="1"/>
  <c r="D5" i="3"/>
  <c r="E3" i="3"/>
  <c r="Y5" i="3"/>
  <c r="M4" i="3"/>
  <c r="K3" i="3"/>
  <c r="R4" i="3"/>
  <c r="H4" i="3"/>
  <c r="N5" i="3"/>
  <c r="W5" i="3"/>
  <c r="L5" i="3"/>
  <c r="C5" i="3"/>
  <c r="AA4" i="3"/>
  <c r="X4" i="3"/>
  <c r="Z5" i="3"/>
  <c r="E4" i="3"/>
  <c r="U5" i="3"/>
  <c r="P5" i="3"/>
  <c r="S4" i="3"/>
  <c r="AB4" i="3"/>
  <c r="D3" i="3"/>
  <c r="V4" i="3"/>
  <c r="AB5" i="3"/>
  <c r="G4" i="3"/>
  <c r="F5" i="3"/>
  <c r="F4" i="3"/>
  <c r="O3" i="3"/>
  <c r="W4" i="3"/>
  <c r="Y4" i="3"/>
  <c r="H3" i="3"/>
  <c r="X3" i="3"/>
  <c r="V3" i="3"/>
  <c r="N3" i="3"/>
  <c r="K5" i="3"/>
  <c r="G5" i="3"/>
  <c r="M5" i="3"/>
  <c r="O4" i="3"/>
  <c r="U3" i="3"/>
  <c r="T5" i="3"/>
  <c r="I3" i="3"/>
  <c r="Z3" i="3"/>
  <c r="I5" i="3"/>
  <c r="AA5" i="3"/>
  <c r="D4" i="3"/>
  <c r="L3" i="3"/>
  <c r="S5" i="3"/>
  <c r="M3" i="3"/>
  <c r="E5" i="3"/>
  <c r="Q3" i="3"/>
  <c r="J5" i="3"/>
  <c r="G3" i="3"/>
  <c r="J4" i="3"/>
  <c r="N4" i="3"/>
  <c r="AC4" i="3"/>
  <c r="R5" i="3"/>
  <c r="C28" i="3"/>
  <c r="C29" i="3" s="1"/>
  <c r="F1020" i="2"/>
  <c r="Q1020" i="2" s="1"/>
  <c r="E1020" i="2"/>
  <c r="P1020" i="2" s="1"/>
  <c r="E1021" i="2"/>
  <c r="P1021" i="2" s="1"/>
  <c r="D1021" i="2"/>
  <c r="O1021" i="2" s="1"/>
  <c r="F1021" i="2"/>
  <c r="L1021" i="2"/>
  <c r="I1021" i="2"/>
  <c r="Q46" i="3" s="1"/>
  <c r="H1021" i="2"/>
  <c r="S1021" i="2" s="1"/>
  <c r="T1020" i="2"/>
  <c r="M29" i="3"/>
  <c r="S29" i="3"/>
  <c r="P29" i="3"/>
  <c r="F29" i="3"/>
  <c r="O29" i="3"/>
  <c r="H29" i="3"/>
  <c r="I29" i="3"/>
  <c r="E29" i="3"/>
  <c r="G29" i="3"/>
  <c r="D29" i="3"/>
  <c r="R29" i="3"/>
  <c r="Q29" i="3"/>
  <c r="N29" i="3"/>
  <c r="R47" i="3" l="1"/>
  <c r="AG3" i="3"/>
  <c r="M46" i="3"/>
  <c r="D7" i="3"/>
  <c r="C8" i="3"/>
  <c r="D6" i="3"/>
  <c r="E6" i="3" s="1"/>
  <c r="F6" i="3" s="1"/>
  <c r="G6" i="3" s="1"/>
  <c r="H6" i="3" s="1"/>
  <c r="AE3" i="3"/>
  <c r="AF3" i="3"/>
  <c r="U1021" i="2"/>
  <c r="G1020" i="2"/>
  <c r="R1020" i="2" s="1"/>
  <c r="J1021" i="2"/>
  <c r="T1021" i="2"/>
  <c r="F47" i="3"/>
  <c r="O46" i="3"/>
  <c r="H46" i="3"/>
  <c r="C47" i="3"/>
  <c r="N46" i="3"/>
  <c r="I46" i="3"/>
  <c r="R46" i="3"/>
  <c r="R48" i="3" s="1"/>
  <c r="G47" i="3"/>
  <c r="O47" i="3"/>
  <c r="H47" i="3"/>
  <c r="S46" i="3"/>
  <c r="D46" i="3"/>
  <c r="E47" i="3"/>
  <c r="E46" i="3"/>
  <c r="I47" i="3"/>
  <c r="M47" i="3"/>
  <c r="D47" i="3"/>
  <c r="N47" i="3"/>
  <c r="S47" i="3"/>
  <c r="F46" i="3"/>
  <c r="P47" i="3"/>
  <c r="Q47" i="3"/>
  <c r="Q48" i="3" s="1"/>
  <c r="G46" i="3"/>
  <c r="C46" i="3"/>
  <c r="P46" i="3"/>
  <c r="Q1021" i="2"/>
  <c r="G1021" i="2"/>
  <c r="R1021" i="2" s="1"/>
  <c r="K1021" i="2"/>
  <c r="AG5" i="3" l="1"/>
  <c r="M48" i="3"/>
  <c r="S48" i="3"/>
  <c r="E7" i="3"/>
  <c r="D8" i="3"/>
  <c r="M18" i="3"/>
  <c r="AF5" i="3"/>
  <c r="AE5" i="3"/>
  <c r="V1021" i="2"/>
  <c r="AE4" i="3"/>
  <c r="AF4" i="3"/>
  <c r="AG4" i="3"/>
  <c r="H48" i="3"/>
  <c r="I48" i="3"/>
  <c r="O48" i="3"/>
  <c r="N48" i="3"/>
  <c r="D48" i="3"/>
  <c r="E48" i="3"/>
  <c r="P48" i="3"/>
  <c r="C48" i="3"/>
  <c r="F48" i="3"/>
  <c r="G48" i="3"/>
  <c r="I6" i="3"/>
  <c r="F7" i="3" l="1"/>
  <c r="E8" i="3"/>
  <c r="M19" i="3"/>
  <c r="M20" i="3"/>
  <c r="J6" i="3"/>
  <c r="G7" i="3" l="1"/>
  <c r="F8" i="3"/>
  <c r="K6" i="3"/>
  <c r="H7" i="3" l="1"/>
  <c r="G8" i="3"/>
  <c r="L6" i="3"/>
  <c r="I7" i="3" l="1"/>
  <c r="H8" i="3"/>
  <c r="M6" i="3"/>
  <c r="J7" i="3" l="1"/>
  <c r="I8" i="3"/>
  <c r="N6" i="3"/>
  <c r="K7" i="3" l="1"/>
  <c r="J8" i="3"/>
  <c r="O6" i="3"/>
  <c r="L7" i="3" l="1"/>
  <c r="K8" i="3"/>
  <c r="P6" i="3"/>
  <c r="M7" i="3" l="1"/>
  <c r="L8" i="3"/>
  <c r="Q6" i="3"/>
  <c r="N7" i="3" l="1"/>
  <c r="M8" i="3"/>
  <c r="R6" i="3"/>
  <c r="O7" i="3" l="1"/>
  <c r="N8" i="3"/>
  <c r="S6" i="3"/>
  <c r="P7" i="3" l="1"/>
  <c r="O8" i="3"/>
  <c r="T6" i="3"/>
  <c r="Q7" i="3" l="1"/>
  <c r="P8" i="3"/>
  <c r="U6" i="3"/>
  <c r="R7" i="3" l="1"/>
  <c r="Q8" i="3"/>
  <c r="V6" i="3"/>
  <c r="S7" i="3" l="1"/>
  <c r="R8" i="3"/>
  <c r="W6" i="3"/>
  <c r="T7" i="3" l="1"/>
  <c r="S8" i="3"/>
  <c r="X6" i="3"/>
  <c r="U7" i="3" l="1"/>
  <c r="T8" i="3"/>
  <c r="Y6" i="3"/>
  <c r="V7" i="3" l="1"/>
  <c r="U8" i="3"/>
  <c r="Z6" i="3"/>
  <c r="W7" i="3" l="1"/>
  <c r="V8" i="3"/>
  <c r="AA6" i="3"/>
  <c r="X7" i="3" l="1"/>
  <c r="W8" i="3"/>
  <c r="AB6" i="3"/>
  <c r="Y7" i="3" l="1"/>
  <c r="X8" i="3"/>
  <c r="AC6" i="3"/>
  <c r="Z7" i="3" l="1"/>
  <c r="Y8" i="3"/>
  <c r="AD6" i="3"/>
  <c r="AA7" i="3" l="1"/>
  <c r="Z8" i="3"/>
  <c r="AE6" i="3"/>
  <c r="AB7" i="3" l="1"/>
  <c r="AA8" i="3"/>
  <c r="AF6" i="3"/>
  <c r="AC7" i="3" l="1"/>
  <c r="AB8" i="3"/>
  <c r="AG6" i="3"/>
  <c r="AD7" i="3" l="1"/>
  <c r="AC8" i="3"/>
  <c r="M21" i="3"/>
  <c r="AE7" i="3" l="1"/>
  <c r="AD8" i="3"/>
  <c r="AF7" i="3" l="1"/>
  <c r="AE8" i="3"/>
  <c r="AG7" i="3" l="1"/>
  <c r="AG8" i="3" s="1"/>
  <c r="AF8" i="3"/>
  <c r="M22" i="3" l="1"/>
  <c r="M23" i="3"/>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<sst xmlns="http://schemas.openxmlformats.org/spreadsheetml/2006/main" count="15240" uniqueCount="873">
  <si>
    <t>日付</t>
  </si>
  <si>
    <t>曜日</t>
  </si>
  <si>
    <t>項目</t>
  </si>
  <si>
    <t>作業者</t>
  </si>
  <si>
    <t>合計 / 計画</t>
  </si>
  <si>
    <t>合計 / 実績</t>
  </si>
  <si>
    <t>合計 / 差異</t>
  </si>
  <si>
    <t>作業時間</t>
  </si>
  <si>
    <t>ズオン バン フン</t>
  </si>
  <si>
    <t>ディン コン ベト</t>
  </si>
  <si>
    <t>マーダワ</t>
  </si>
  <si>
    <t>人件費</t>
  </si>
  <si>
    <t>出荷数</t>
  </si>
  <si>
    <t>-</t>
  </si>
  <si>
    <t>計画</t>
  </si>
  <si>
    <t>実績</t>
  </si>
  <si>
    <t>差異</t>
  </si>
  <si>
    <t>月</t>
  </si>
  <si>
    <t>火</t>
  </si>
  <si>
    <t>水</t>
  </si>
  <si>
    <t>木</t>
  </si>
  <si>
    <t>金</t>
  </si>
  <si>
    <t>土</t>
  </si>
  <si>
    <t>日</t>
  </si>
  <si>
    <t>デイリー</t>
  </si>
  <si>
    <t>累計</t>
  </si>
  <si>
    <t>MOG　シフト表</t>
  </si>
  <si>
    <t>勤務</t>
  </si>
  <si>
    <t>時間</t>
  </si>
  <si>
    <t>A</t>
  </si>
  <si>
    <t>D</t>
  </si>
  <si>
    <t>8:00～16:00</t>
  </si>
  <si>
    <t>G</t>
  </si>
  <si>
    <t>7:00～16:00</t>
  </si>
  <si>
    <t>J</t>
  </si>
  <si>
    <t>B</t>
  </si>
  <si>
    <t>E</t>
  </si>
  <si>
    <t>9:00～17:00</t>
  </si>
  <si>
    <t>H</t>
  </si>
  <si>
    <t>13:00～17:00</t>
  </si>
  <si>
    <t>交通費</t>
  </si>
  <si>
    <t>C</t>
  </si>
  <si>
    <t>F</t>
  </si>
  <si>
    <t>I</t>
  </si>
  <si>
    <t>9:00～18:00</t>
  </si>
  <si>
    <t>人件費予測</t>
  </si>
  <si>
    <t>名　前</t>
  </si>
  <si>
    <t>出勤日数</t>
  </si>
  <si>
    <t>h</t>
  </si>
  <si>
    <t>矢代</t>
  </si>
  <si>
    <t>名前</t>
  </si>
  <si>
    <t>時給</t>
  </si>
  <si>
    <t>高橋</t>
  </si>
  <si>
    <t>交</t>
  </si>
  <si>
    <t>合計</t>
  </si>
  <si>
    <t>パート人件費合計</t>
  </si>
  <si>
    <t>出勤人数</t>
  </si>
  <si>
    <t>パートの動き</t>
  </si>
  <si>
    <t>C/S</t>
  </si>
  <si>
    <t>社員</t>
  </si>
  <si>
    <t>その他</t>
  </si>
  <si>
    <t>リスト</t>
  </si>
  <si>
    <t>荷物整理</t>
  </si>
  <si>
    <t>検品登録</t>
  </si>
  <si>
    <t>↓</t>
  </si>
  <si>
    <t>フード</t>
  </si>
  <si>
    <t>システム入力</t>
  </si>
  <si>
    <t>クルーズ</t>
  </si>
  <si>
    <t>ムソー</t>
  </si>
  <si>
    <t>休憩</t>
  </si>
  <si>
    <t>ムロオ</t>
  </si>
  <si>
    <t>片付け・掃除</t>
  </si>
  <si>
    <t>PC</t>
  </si>
  <si>
    <t>残業</t>
  </si>
  <si>
    <t>＊</t>
  </si>
  <si>
    <t>◆作業時間</t>
  </si>
  <si>
    <t>◆人件費</t>
  </si>
  <si>
    <t>◆出荷数</t>
  </si>
  <si>
    <t>◆1cs人件費</t>
  </si>
  <si>
    <t>社員</t>
    <phoneticPr fontId="15"/>
  </si>
  <si>
    <t>K</t>
    <phoneticPr fontId="15"/>
  </si>
  <si>
    <t>L</t>
    <phoneticPr fontId="15"/>
  </si>
  <si>
    <t>8:00～17:00</t>
    <phoneticPr fontId="15"/>
  </si>
  <si>
    <t>時間</t>
    <rPh sb="0" eb="2">
      <t>ジカン</t>
    </rPh>
    <phoneticPr fontId="15"/>
  </si>
  <si>
    <t>名前</t>
    <rPh sb="0" eb="2">
      <t>ナマエ</t>
    </rPh>
    <phoneticPr fontId="15"/>
  </si>
  <si>
    <t>勤怠</t>
    <rPh sb="0" eb="2">
      <t>キンタイ</t>
    </rPh>
    <phoneticPr fontId="15"/>
  </si>
  <si>
    <t>13:00～18:00</t>
    <phoneticPr fontId="15"/>
  </si>
  <si>
    <t>10:00～14:00</t>
    <phoneticPr fontId="15"/>
  </si>
  <si>
    <t>8:00～12:00</t>
    <phoneticPr fontId="15"/>
  </si>
  <si>
    <t>8:00～14:00</t>
    <phoneticPr fontId="15"/>
  </si>
  <si>
    <t>12:00～17:00</t>
    <phoneticPr fontId="15"/>
  </si>
  <si>
    <t>翌日準備</t>
    <rPh sb="0" eb="4">
      <t>ヨクジツジュンビ</t>
    </rPh>
    <phoneticPr fontId="14"/>
  </si>
  <si>
    <t>翌日準備</t>
    <rPh sb="0" eb="4">
      <t>ヨクジツジュンビ</t>
    </rPh>
    <phoneticPr fontId="15"/>
  </si>
  <si>
    <t>データ</t>
  </si>
  <si>
    <t>(すべて)</t>
  </si>
  <si>
    <t>↓</t>
    <phoneticPr fontId="15"/>
  </si>
  <si>
    <t>1Cs人件費</t>
  </si>
  <si>
    <t>送り状印刷</t>
    <rPh sb="0" eb="1">
      <t>オク</t>
    </rPh>
    <rPh sb="2" eb="3">
      <t>ジョウ</t>
    </rPh>
    <rPh sb="3" eb="5">
      <t>インサツ</t>
    </rPh>
    <phoneticPr fontId="15"/>
  </si>
  <si>
    <t>出荷チェック</t>
    <rPh sb="0" eb="2">
      <t>シュッカ</t>
    </rPh>
    <phoneticPr fontId="15"/>
  </si>
  <si>
    <t>在庫チェック</t>
    <rPh sb="0" eb="2">
      <t>ザイコ</t>
    </rPh>
    <phoneticPr fontId="15"/>
  </si>
  <si>
    <t>平均集計（曜日ごと）</t>
    <rPh sb="0" eb="2">
      <t>ヘイキン</t>
    </rPh>
    <phoneticPr fontId="15"/>
  </si>
  <si>
    <t>合計集計（曜日ごと）</t>
    <rPh sb="0" eb="2">
      <t>ゴウケイ</t>
    </rPh>
    <phoneticPr fontId="15"/>
  </si>
  <si>
    <t>平均集計（週ごと）</t>
    <rPh sb="0" eb="2">
      <t>ヘイキン</t>
    </rPh>
    <rPh sb="5" eb="6">
      <t>シュウ</t>
    </rPh>
    <phoneticPr fontId="15"/>
  </si>
  <si>
    <t>合計集計（週ごと）</t>
    <rPh sb="0" eb="2">
      <t>ゴウケイ</t>
    </rPh>
    <rPh sb="5" eb="6">
      <t>シュウ</t>
    </rPh>
    <phoneticPr fontId="15"/>
  </si>
  <si>
    <t>◆人時生産性</t>
    <rPh sb="1" eb="2">
      <t>ヒト</t>
    </rPh>
    <rPh sb="2" eb="3">
      <t>ジ</t>
    </rPh>
    <rPh sb="3" eb="5">
      <t>セイサン</t>
    </rPh>
    <rPh sb="5" eb="6">
      <t>セイ</t>
    </rPh>
    <phoneticPr fontId="15"/>
  </si>
  <si>
    <t>実績累計</t>
    <phoneticPr fontId="15"/>
  </si>
  <si>
    <t>差異累計</t>
    <phoneticPr fontId="15"/>
  </si>
  <si>
    <t>計画累計</t>
    <rPh sb="2" eb="4">
      <t>ルイケイ</t>
    </rPh>
    <phoneticPr fontId="15"/>
  </si>
  <si>
    <t>日付②</t>
  </si>
  <si>
    <t>日付②</t>
    <phoneticPr fontId="15"/>
  </si>
  <si>
    <t>集計（デイリー）</t>
    <phoneticPr fontId="15"/>
  </si>
  <si>
    <t>出荷日</t>
  </si>
  <si>
    <t>納品先名</t>
  </si>
  <si>
    <t>商品略称</t>
  </si>
  <si>
    <t>商品伝票用</t>
  </si>
  <si>
    <t>規格</t>
  </si>
  <si>
    <t>数量</t>
  </si>
  <si>
    <t>パプリカ 赤 L</t>
  </si>
  <si>
    <t>パプリカ 黄 L</t>
  </si>
  <si>
    <t>パプリカ 赤 M</t>
  </si>
  <si>
    <t>パプリカ 黄 M</t>
  </si>
  <si>
    <t>パプリカ 赤 加工用</t>
  </si>
  <si>
    <t>パプリカ 赤 XL</t>
  </si>
  <si>
    <t>パプリカ 橙 L</t>
  </si>
  <si>
    <t>パプリカ 黄 加工用</t>
  </si>
  <si>
    <t>先方引取</t>
  </si>
  <si>
    <t>総計</t>
  </si>
  <si>
    <t>No.</t>
  </si>
  <si>
    <t>内容量</t>
    <rPh sb="0" eb="3">
      <t>ナイヨウリョウ</t>
    </rPh>
    <phoneticPr fontId="26"/>
  </si>
  <si>
    <t>単位①</t>
    <rPh sb="0" eb="2">
      <t>タンイ</t>
    </rPh>
    <phoneticPr fontId="26"/>
  </si>
  <si>
    <t>単位②</t>
  </si>
  <si>
    <t>パプリカ 黄 XL</t>
  </si>
  <si>
    <t>内容量</t>
  </si>
  <si>
    <t>全体の 合計 / 計画</t>
  </si>
  <si>
    <t>全体の 合計 / 実績</t>
  </si>
  <si>
    <t>全体の 合計 / 差異</t>
  </si>
  <si>
    <t>納品日</t>
  </si>
  <si>
    <t>配送会社ID</t>
  </si>
  <si>
    <t>配送支店</t>
  </si>
  <si>
    <t>配送形態ID</t>
  </si>
  <si>
    <t>配送形態</t>
  </si>
  <si>
    <t>納品先id</t>
  </si>
  <si>
    <t>住所</t>
  </si>
  <si>
    <t>請求先id</t>
  </si>
  <si>
    <t>請求先名</t>
  </si>
  <si>
    <t>荷主id</t>
  </si>
  <si>
    <t>荷主名</t>
  </si>
  <si>
    <t>荷主住所</t>
  </si>
  <si>
    <t>商品ID</t>
  </si>
  <si>
    <t>内容量単位</t>
  </si>
  <si>
    <t>数量合計</t>
  </si>
  <si>
    <t>配送個数</t>
  </si>
  <si>
    <t>配送備考</t>
  </si>
  <si>
    <t>ページ</t>
  </si>
  <si>
    <t>自社配送</t>
  </si>
  <si>
    <t>パプリカ赤 M (FG)</t>
  </si>
  <si>
    <t>パプリカ黄 M (FG)</t>
  </si>
  <si>
    <t>パプリカ赤 L (FG)</t>
  </si>
  <si>
    <t>パプリカ黄 L (FG)</t>
  </si>
  <si>
    <t>種</t>
  </si>
  <si>
    <t>なし</t>
  </si>
  <si>
    <t>平均</t>
    <rPh sb="0" eb="2">
      <t>ヘイキン</t>
    </rPh>
    <phoneticPr fontId="15"/>
  </si>
  <si>
    <t>実績累計</t>
  </si>
  <si>
    <t>差異累計</t>
  </si>
  <si>
    <t>◆起こった出来事</t>
    <rPh sb="1" eb="2">
      <t>オ</t>
    </rPh>
    <rPh sb="5" eb="8">
      <t>デキゴト</t>
    </rPh>
    <phoneticPr fontId="15"/>
  </si>
  <si>
    <t>作業時間</t>
    <rPh sb="0" eb="2">
      <t>サギョウ</t>
    </rPh>
    <rPh sb="2" eb="4">
      <t>ジカン</t>
    </rPh>
    <phoneticPr fontId="15"/>
  </si>
  <si>
    <t>時間帯</t>
    <rPh sb="0" eb="2">
      <t>ジカン</t>
    </rPh>
    <rPh sb="2" eb="3">
      <t>タイ</t>
    </rPh>
    <phoneticPr fontId="15"/>
  </si>
  <si>
    <t>ｼｰﾄ名</t>
    <rPh sb="3" eb="4">
      <t>メイ</t>
    </rPh>
    <phoneticPr fontId="15"/>
  </si>
  <si>
    <t>仕様</t>
    <rPh sb="0" eb="2">
      <t>シヨウ</t>
    </rPh>
    <phoneticPr fontId="15"/>
  </si>
  <si>
    <t>荷割表更新方法</t>
    <rPh sb="0" eb="3">
      <t>ニワリヒョウ</t>
    </rPh>
    <rPh sb="3" eb="5">
      <t>コウシン</t>
    </rPh>
    <rPh sb="5" eb="7">
      <t>ホウホウ</t>
    </rPh>
    <phoneticPr fontId="15"/>
  </si>
  <si>
    <t>②「荷割表」シートの下記①箇所に表示したい日付を入力する。</t>
    <rPh sb="2" eb="5">
      <t>ニワリヒョウ</t>
    </rPh>
    <rPh sb="10" eb="12">
      <t>カキ</t>
    </rPh>
    <rPh sb="13" eb="15">
      <t>カショ</t>
    </rPh>
    <rPh sb="16" eb="18">
      <t>ヒョウジ</t>
    </rPh>
    <rPh sb="21" eb="23">
      <t>ヒヅケ</t>
    </rPh>
    <rPh sb="24" eb="26">
      <t>ニュウリョク</t>
    </rPh>
    <phoneticPr fontId="15"/>
  </si>
  <si>
    <t>　※入力はyyyy/m/dにて入力する。(例：2021/9/1)</t>
    <rPh sb="2" eb="4">
      <t>ニュウリョク</t>
    </rPh>
    <rPh sb="15" eb="17">
      <t>ニュウリョク</t>
    </rPh>
    <rPh sb="21" eb="22">
      <t>レイ</t>
    </rPh>
    <phoneticPr fontId="15"/>
  </si>
  <si>
    <t>③②の野菜名を変更すると、日付の野菜の荷割表が表示される。</t>
    <rPh sb="3" eb="5">
      <t>ヤサイ</t>
    </rPh>
    <rPh sb="5" eb="6">
      <t>メイ</t>
    </rPh>
    <rPh sb="7" eb="9">
      <t>ヘンコウ</t>
    </rPh>
    <rPh sb="13" eb="15">
      <t>ヒヅケ</t>
    </rPh>
    <rPh sb="16" eb="18">
      <t>ヤサイ</t>
    </rPh>
    <rPh sb="19" eb="22">
      <t>ニワリヒョウ</t>
    </rPh>
    <rPh sb="23" eb="25">
      <t>ヒョウジ</t>
    </rPh>
    <phoneticPr fontId="15"/>
  </si>
  <si>
    <t>集計使用方法</t>
    <rPh sb="0" eb="2">
      <t>シュウケイ</t>
    </rPh>
    <rPh sb="2" eb="4">
      <t>シヨウ</t>
    </rPh>
    <rPh sb="4" eb="6">
      <t>ホウホウ</t>
    </rPh>
    <phoneticPr fontId="15"/>
  </si>
  <si>
    <t>①集計シートでは、各種下記赤枠部にて表示出来るグラフ項目を変更出来る。</t>
    <rPh sb="1" eb="3">
      <t>シュウケイ</t>
    </rPh>
    <rPh sb="9" eb="10">
      <t>カク</t>
    </rPh>
    <rPh sb="10" eb="11">
      <t>シュ</t>
    </rPh>
    <rPh sb="11" eb="13">
      <t>カキ</t>
    </rPh>
    <rPh sb="13" eb="14">
      <t>アカ</t>
    </rPh>
    <rPh sb="14" eb="15">
      <t>ワク</t>
    </rPh>
    <rPh sb="15" eb="16">
      <t>ブ</t>
    </rPh>
    <rPh sb="18" eb="20">
      <t>ヒョウジ</t>
    </rPh>
    <rPh sb="20" eb="22">
      <t>デキ</t>
    </rPh>
    <rPh sb="26" eb="28">
      <t>コウモク</t>
    </rPh>
    <rPh sb="29" eb="31">
      <t>ヘンコウ</t>
    </rPh>
    <rPh sb="31" eb="33">
      <t>デキ</t>
    </rPh>
    <phoneticPr fontId="15"/>
  </si>
  <si>
    <t>※選択項目：作業時間・人件費・出荷数・1cs人件費・人時生産性</t>
    <rPh sb="1" eb="3">
      <t>センタク</t>
    </rPh>
    <rPh sb="3" eb="5">
      <t>コウモク</t>
    </rPh>
    <phoneticPr fontId="15"/>
  </si>
  <si>
    <t>28時間管理使用方法</t>
    <rPh sb="2" eb="4">
      <t>ジカン</t>
    </rPh>
    <rPh sb="4" eb="6">
      <t>カンリ</t>
    </rPh>
    <rPh sb="6" eb="8">
      <t>シヨウ</t>
    </rPh>
    <rPh sb="8" eb="10">
      <t>ホウホウ</t>
    </rPh>
    <phoneticPr fontId="15"/>
  </si>
  <si>
    <t>①赤枠にて、月シフトに登録している作業者名を選択出来る。</t>
    <rPh sb="1" eb="3">
      <t>アカワク</t>
    </rPh>
    <rPh sb="6" eb="7">
      <t>ツキ</t>
    </rPh>
    <rPh sb="11" eb="13">
      <t>トウロク</t>
    </rPh>
    <rPh sb="17" eb="20">
      <t>サギョウシャ</t>
    </rPh>
    <rPh sb="20" eb="21">
      <t>メイ</t>
    </rPh>
    <rPh sb="22" eb="24">
      <t>センタク</t>
    </rPh>
    <rPh sb="24" eb="26">
      <t>デキ</t>
    </rPh>
    <phoneticPr fontId="15"/>
  </si>
  <si>
    <t>②青セルには前月の作業時間を手入力する。</t>
    <rPh sb="1" eb="2">
      <t>アオ</t>
    </rPh>
    <rPh sb="6" eb="8">
      <t>ゼンゲツ</t>
    </rPh>
    <rPh sb="9" eb="11">
      <t>サギョウ</t>
    </rPh>
    <rPh sb="11" eb="13">
      <t>ジカン</t>
    </rPh>
    <rPh sb="14" eb="15">
      <t>テ</t>
    </rPh>
    <rPh sb="15" eb="17">
      <t>ニュウリョク</t>
    </rPh>
    <phoneticPr fontId="15"/>
  </si>
  <si>
    <t>③当月の作業時間が累計28時間を超えている場合、累計行の文字が赤色表示となる。</t>
    <rPh sb="1" eb="3">
      <t>トウゲツ</t>
    </rPh>
    <rPh sb="4" eb="6">
      <t>サギョウ</t>
    </rPh>
    <rPh sb="6" eb="8">
      <t>ジカン</t>
    </rPh>
    <rPh sb="9" eb="11">
      <t>ルイケイ</t>
    </rPh>
    <rPh sb="13" eb="15">
      <t>ジカン</t>
    </rPh>
    <rPh sb="16" eb="17">
      <t>コ</t>
    </rPh>
    <rPh sb="21" eb="23">
      <t>バアイ</t>
    </rPh>
    <rPh sb="24" eb="26">
      <t>ルイケイ</t>
    </rPh>
    <rPh sb="26" eb="27">
      <t>ギョウ</t>
    </rPh>
    <rPh sb="28" eb="30">
      <t>モジ</t>
    </rPh>
    <rPh sb="31" eb="33">
      <t>アカイロ</t>
    </rPh>
    <rPh sb="33" eb="35">
      <t>ヒョウジ</t>
    </rPh>
    <phoneticPr fontId="15"/>
  </si>
  <si>
    <t>月シフト機能仕様</t>
    <rPh sb="0" eb="1">
      <t>ツキ</t>
    </rPh>
    <rPh sb="4" eb="6">
      <t>キノウ</t>
    </rPh>
    <rPh sb="6" eb="8">
      <t>シヨウ</t>
    </rPh>
    <phoneticPr fontId="15"/>
  </si>
  <si>
    <t>①一部印刷では、月シフト状態のみを印刷出来る。</t>
    <rPh sb="1" eb="3">
      <t>イチブ</t>
    </rPh>
    <rPh sb="3" eb="5">
      <t>インサツ</t>
    </rPh>
    <rPh sb="8" eb="9">
      <t>ツキ</t>
    </rPh>
    <rPh sb="12" eb="14">
      <t>ジョウタイ</t>
    </rPh>
    <rPh sb="17" eb="19">
      <t>インサツ</t>
    </rPh>
    <rPh sb="19" eb="21">
      <t>デキ</t>
    </rPh>
    <phoneticPr fontId="15"/>
  </si>
  <si>
    <t>②全部印刷では、非表示の人件費部分も含めて印刷が出来る。</t>
    <rPh sb="1" eb="3">
      <t>ゼンブ</t>
    </rPh>
    <rPh sb="3" eb="5">
      <t>インサツ</t>
    </rPh>
    <rPh sb="8" eb="11">
      <t>ヒヒョウジ</t>
    </rPh>
    <rPh sb="12" eb="15">
      <t>ジンケンヒ</t>
    </rPh>
    <rPh sb="15" eb="17">
      <t>ブブン</t>
    </rPh>
    <rPh sb="18" eb="19">
      <t>フク</t>
    </rPh>
    <rPh sb="21" eb="23">
      <t>インサツ</t>
    </rPh>
    <rPh sb="24" eb="26">
      <t>デキ</t>
    </rPh>
    <phoneticPr fontId="15"/>
  </si>
  <si>
    <t>③月を変更すると、各作業計画書シート名が変更される。</t>
    <rPh sb="1" eb="2">
      <t>ツキ</t>
    </rPh>
    <rPh sb="3" eb="5">
      <t>ヘンコウ</t>
    </rPh>
    <rPh sb="9" eb="10">
      <t>カク</t>
    </rPh>
    <rPh sb="10" eb="12">
      <t>サギョウ</t>
    </rPh>
    <rPh sb="12" eb="14">
      <t>ケイカク</t>
    </rPh>
    <rPh sb="14" eb="15">
      <t>ショ</t>
    </rPh>
    <rPh sb="18" eb="19">
      <t>メイ</t>
    </rPh>
    <rPh sb="20" eb="22">
      <t>ヘンコウ</t>
    </rPh>
    <phoneticPr fontId="15"/>
  </si>
  <si>
    <t>④各作業計画書への実作業時間は「勤務CSV」にデータを貼付けた場合、その作業時間を反映する事が出来る。</t>
    <rPh sb="1" eb="2">
      <t>カク</t>
    </rPh>
    <rPh sb="2" eb="4">
      <t>サギョウ</t>
    </rPh>
    <rPh sb="4" eb="7">
      <t>ケイカクショ</t>
    </rPh>
    <rPh sb="9" eb="10">
      <t>ジツ</t>
    </rPh>
    <rPh sb="10" eb="12">
      <t>サギョウ</t>
    </rPh>
    <rPh sb="12" eb="14">
      <t>ジカン</t>
    </rPh>
    <rPh sb="16" eb="18">
      <t>キンム</t>
    </rPh>
    <rPh sb="27" eb="29">
      <t>ハリツ</t>
    </rPh>
    <rPh sb="31" eb="33">
      <t>バアイ</t>
    </rPh>
    <rPh sb="36" eb="38">
      <t>サギョウ</t>
    </rPh>
    <rPh sb="38" eb="40">
      <t>ジカン</t>
    </rPh>
    <rPh sb="41" eb="43">
      <t>ハンエイ</t>
    </rPh>
    <rPh sb="45" eb="46">
      <t>コト</t>
    </rPh>
    <rPh sb="47" eb="49">
      <t>デキ</t>
    </rPh>
    <phoneticPr fontId="15"/>
  </si>
  <si>
    <t>定期行動一括使用方法</t>
    <rPh sb="6" eb="8">
      <t>シヨウ</t>
    </rPh>
    <rPh sb="8" eb="10">
      <t>ホウホウ</t>
    </rPh>
    <phoneticPr fontId="15"/>
  </si>
  <si>
    <t>①定期作業行動を下記の様に選択後、「転送」を実施する事で各作業計画書に反映する事が出来る。</t>
    <rPh sb="1" eb="3">
      <t>テイキ</t>
    </rPh>
    <rPh sb="3" eb="5">
      <t>サギョウ</t>
    </rPh>
    <rPh sb="5" eb="7">
      <t>コウドウ</t>
    </rPh>
    <rPh sb="8" eb="10">
      <t>カキ</t>
    </rPh>
    <rPh sb="11" eb="12">
      <t>ヨウ</t>
    </rPh>
    <rPh sb="13" eb="15">
      <t>センタク</t>
    </rPh>
    <rPh sb="15" eb="16">
      <t>ゴ</t>
    </rPh>
    <rPh sb="18" eb="20">
      <t>テンソウ</t>
    </rPh>
    <rPh sb="22" eb="24">
      <t>ジッシ</t>
    </rPh>
    <rPh sb="26" eb="27">
      <t>コト</t>
    </rPh>
    <rPh sb="28" eb="29">
      <t>カク</t>
    </rPh>
    <rPh sb="29" eb="31">
      <t>サギョウ</t>
    </rPh>
    <rPh sb="31" eb="34">
      <t>ケイカクショ</t>
    </rPh>
    <rPh sb="35" eb="37">
      <t>ハンエイ</t>
    </rPh>
    <rPh sb="39" eb="40">
      <t>コト</t>
    </rPh>
    <rPh sb="41" eb="43">
      <t>デキ</t>
    </rPh>
    <phoneticPr fontId="15"/>
  </si>
  <si>
    <t>※一括転送機能</t>
    <rPh sb="1" eb="3">
      <t>イッカツ</t>
    </rPh>
    <rPh sb="3" eb="5">
      <t>テンソウ</t>
    </rPh>
    <rPh sb="5" eb="7">
      <t>キノウ</t>
    </rPh>
    <phoneticPr fontId="15"/>
  </si>
  <si>
    <t>ホン ゴック</t>
  </si>
  <si>
    <t>月</t>
    <rPh sb="0" eb="1">
      <t>ツキ</t>
    </rPh>
    <phoneticPr fontId="15"/>
  </si>
  <si>
    <t>火</t>
    <rPh sb="0" eb="1">
      <t>ヒ</t>
    </rPh>
    <phoneticPr fontId="15"/>
  </si>
  <si>
    <t>行動</t>
    <rPh sb="0" eb="2">
      <t>コウドウ</t>
    </rPh>
    <phoneticPr fontId="15"/>
  </si>
  <si>
    <t>その他</t>
    <rPh sb="2" eb="3">
      <t>タ</t>
    </rPh>
    <phoneticPr fontId="15"/>
  </si>
  <si>
    <t>ムソー</t>
    <phoneticPr fontId="15"/>
  </si>
  <si>
    <t>アマショー→なし</t>
  </si>
  <si>
    <t>アマショー→なし</t>
    <phoneticPr fontId="15"/>
  </si>
  <si>
    <t>八百重→なし</t>
    <rPh sb="0" eb="2">
      <t>ハッピャク</t>
    </rPh>
    <rPh sb="2" eb="3">
      <t>ジュウ</t>
    </rPh>
    <phoneticPr fontId="15"/>
  </si>
  <si>
    <t>沖縄輸送→なし</t>
    <rPh sb="0" eb="2">
      <t>オキナワ</t>
    </rPh>
    <rPh sb="2" eb="4">
      <t>ユソウ</t>
    </rPh>
    <phoneticPr fontId="15"/>
  </si>
  <si>
    <t>羽政集荷</t>
    <rPh sb="0" eb="2">
      <t>ハネマサ</t>
    </rPh>
    <rPh sb="2" eb="4">
      <t>シュウカ</t>
    </rPh>
    <phoneticPr fontId="15"/>
  </si>
  <si>
    <t>クルーズ・ムソー・永井</t>
    <rPh sb="9" eb="11">
      <t>ナガイ</t>
    </rPh>
    <phoneticPr fontId="15"/>
  </si>
  <si>
    <t>ムソー・永井</t>
    <rPh sb="4" eb="6">
      <t>ナガイ</t>
    </rPh>
    <phoneticPr fontId="15"/>
  </si>
  <si>
    <t>↑メール</t>
  </si>
  <si>
    <t>↑メール</t>
    <phoneticPr fontId="15"/>
  </si>
  <si>
    <t>ムソー集荷</t>
    <rPh sb="3" eb="5">
      <t>シュウカ</t>
    </rPh>
    <phoneticPr fontId="15"/>
  </si>
  <si>
    <t>ムロオ集荷</t>
    <rPh sb="3" eb="5">
      <t>シュウカ</t>
    </rPh>
    <phoneticPr fontId="15"/>
  </si>
  <si>
    <t>ムロオ・谷田川メール</t>
    <rPh sb="4" eb="7">
      <t>ヤタガワ</t>
    </rPh>
    <phoneticPr fontId="15"/>
  </si>
  <si>
    <t>フレッシュエージェント合同会社</t>
  </si>
  <si>
    <t>野菜種類変更</t>
    <rPh sb="0" eb="2">
      <t>ヤサイ</t>
    </rPh>
    <rPh sb="2" eb="4">
      <t>シュルイ</t>
    </rPh>
    <rPh sb="4" eb="6">
      <t>ヘンコウ</t>
    </rPh>
    <phoneticPr fontId="15"/>
  </si>
  <si>
    <t>CSVデータ追加</t>
    <rPh sb="6" eb="8">
      <t>ツイカ</t>
    </rPh>
    <phoneticPr fontId="15"/>
  </si>
  <si>
    <t>一括印刷</t>
    <rPh sb="0" eb="2">
      <t>イッカツ</t>
    </rPh>
    <rPh sb="2" eb="4">
      <t>インサツ</t>
    </rPh>
    <phoneticPr fontId="15"/>
  </si>
  <si>
    <t>①「荷割表」シートの下記①箇所に一括印刷を行う日付を入力する。</t>
    <rPh sb="2" eb="5">
      <t>ニワリヒョウ</t>
    </rPh>
    <rPh sb="10" eb="12">
      <t>カキ</t>
    </rPh>
    <rPh sb="13" eb="15">
      <t>カショ</t>
    </rPh>
    <rPh sb="16" eb="18">
      <t>イッカツ</t>
    </rPh>
    <rPh sb="18" eb="20">
      <t>インサツ</t>
    </rPh>
    <rPh sb="21" eb="22">
      <t>オコナ</t>
    </rPh>
    <rPh sb="23" eb="25">
      <t>ヒヅケ</t>
    </rPh>
    <rPh sb="26" eb="28">
      <t>ニュウリョク</t>
    </rPh>
    <phoneticPr fontId="15"/>
  </si>
  <si>
    <t>②一括印刷ボタンをクリックすれば5種類の商品別印刷を実行する。</t>
    <rPh sb="1" eb="3">
      <t>イッカツ</t>
    </rPh>
    <rPh sb="3" eb="5">
      <t>インサツ</t>
    </rPh>
    <rPh sb="17" eb="19">
      <t>シュルイ</t>
    </rPh>
    <rPh sb="20" eb="23">
      <t>ショウヒンベツ</t>
    </rPh>
    <rPh sb="23" eb="25">
      <t>インサツ</t>
    </rPh>
    <rPh sb="26" eb="28">
      <t>ジッコウ</t>
    </rPh>
    <phoneticPr fontId="15"/>
  </si>
  <si>
    <t>※一括印刷を実行すると、CSVデータのコピー保存を実行する。</t>
    <rPh sb="1" eb="3">
      <t>イッカツ</t>
    </rPh>
    <rPh sb="3" eb="5">
      <t>インサツ</t>
    </rPh>
    <rPh sb="6" eb="8">
      <t>ジッコウ</t>
    </rPh>
    <rPh sb="22" eb="24">
      <t>ホゾン</t>
    </rPh>
    <rPh sb="25" eb="27">
      <t>ジッコウ</t>
    </rPh>
    <phoneticPr fontId="15"/>
  </si>
  <si>
    <t>①「CSV」シートにデータを貼付ける。※次回貼付けを実施する際は、CSVシートの全フィルタを解除し現在入力している最下部行に貼付けを実施する</t>
    <rPh sb="14" eb="16">
      <t>ハリツ</t>
    </rPh>
    <rPh sb="20" eb="22">
      <t>ジカイ</t>
    </rPh>
    <rPh sb="22" eb="24">
      <t>ハリツ</t>
    </rPh>
    <rPh sb="26" eb="28">
      <t>ジッシ</t>
    </rPh>
    <rPh sb="30" eb="31">
      <t>サイ</t>
    </rPh>
    <rPh sb="40" eb="41">
      <t>ゼン</t>
    </rPh>
    <rPh sb="46" eb="48">
      <t>カイジョ</t>
    </rPh>
    <rPh sb="49" eb="51">
      <t>ゲンザイ</t>
    </rPh>
    <rPh sb="51" eb="53">
      <t>ニュウリョク</t>
    </rPh>
    <rPh sb="57" eb="60">
      <t>サイカブ</t>
    </rPh>
    <rPh sb="60" eb="61">
      <t>ギョウ</t>
    </rPh>
    <rPh sb="62" eb="64">
      <t>ハリツ</t>
    </rPh>
    <rPh sb="66" eb="68">
      <t>ジッシ</t>
    </rPh>
    <phoneticPr fontId="15"/>
  </si>
  <si>
    <t>担当者Sign</t>
  </si>
  <si>
    <t>合計2</t>
  </si>
  <si>
    <t>合計 / 合計2</t>
  </si>
  <si>
    <t>パプリカ</t>
  </si>
  <si>
    <t>配送会社</t>
    <phoneticPr fontId="15"/>
  </si>
  <si>
    <t>※再度クリックすると、解除され全表示に戻る</t>
    <rPh sb="1" eb="3">
      <t>サイド</t>
    </rPh>
    <rPh sb="11" eb="13">
      <t>カイジョ</t>
    </rPh>
    <rPh sb="15" eb="16">
      <t>ゼン</t>
    </rPh>
    <rPh sb="16" eb="18">
      <t>ヒョウジ</t>
    </rPh>
    <rPh sb="19" eb="20">
      <t>モド</t>
    </rPh>
    <phoneticPr fontId="15"/>
  </si>
  <si>
    <t>出</t>
    <rPh sb="0" eb="1">
      <t>デ</t>
    </rPh>
    <phoneticPr fontId="15"/>
  </si>
  <si>
    <t>A</t>
    <phoneticPr fontId="15"/>
  </si>
  <si>
    <t>CSVデータ修正</t>
    <rPh sb="6" eb="8">
      <t>シュウセイ</t>
    </rPh>
    <phoneticPr fontId="15"/>
  </si>
  <si>
    <t>※株式会社クルーズのみ、日曜出荷の場合前日土曜日に日付を変更する仕様となっています。</t>
    <rPh sb="1" eb="5">
      <t>カブシキカイシャ</t>
    </rPh>
    <rPh sb="12" eb="14">
      <t>ニチヨウ</t>
    </rPh>
    <rPh sb="14" eb="16">
      <t>シュッカ</t>
    </rPh>
    <rPh sb="17" eb="19">
      <t>バアイ</t>
    </rPh>
    <rPh sb="19" eb="21">
      <t>ゼンジツ</t>
    </rPh>
    <rPh sb="21" eb="24">
      <t>ドヨウビ</t>
    </rPh>
    <rPh sb="25" eb="27">
      <t>ヒヅケ</t>
    </rPh>
    <rPh sb="28" eb="30">
      <t>ヘンコウ</t>
    </rPh>
    <rPh sb="32" eb="34">
      <t>シヨウ</t>
    </rPh>
    <phoneticPr fontId="15"/>
  </si>
  <si>
    <t>　祝日対応と株式会社クルーズで日曜出荷にする場合の手順を記載します。</t>
    <rPh sb="1" eb="3">
      <t>シュクジツ</t>
    </rPh>
    <rPh sb="3" eb="5">
      <t>タイオウ</t>
    </rPh>
    <rPh sb="6" eb="10">
      <t>カブシキガイシャ</t>
    </rPh>
    <rPh sb="15" eb="17">
      <t>ニチヨウ</t>
    </rPh>
    <rPh sb="17" eb="19">
      <t>シュッカ</t>
    </rPh>
    <rPh sb="22" eb="24">
      <t>バアイ</t>
    </rPh>
    <rPh sb="25" eb="27">
      <t>テジュン</t>
    </rPh>
    <rPh sb="28" eb="30">
      <t>キサイ</t>
    </rPh>
    <phoneticPr fontId="15"/>
  </si>
  <si>
    <t>①株式会社クルーズで日付を変更する場合、O列「荷主id」箇所に999と合わせて変更して下さい。</t>
    <rPh sb="1" eb="5">
      <t>カブシキガイシャ</t>
    </rPh>
    <rPh sb="10" eb="12">
      <t>ヒヅケ</t>
    </rPh>
    <rPh sb="13" eb="15">
      <t>ヘンコウ</t>
    </rPh>
    <rPh sb="17" eb="19">
      <t>バアイ</t>
    </rPh>
    <rPh sb="21" eb="22">
      <t>レツ</t>
    </rPh>
    <rPh sb="23" eb="25">
      <t>ニヌシ</t>
    </rPh>
    <rPh sb="28" eb="30">
      <t>カショ</t>
    </rPh>
    <rPh sb="35" eb="36">
      <t>ア</t>
    </rPh>
    <rPh sb="39" eb="41">
      <t>ヘンコウ</t>
    </rPh>
    <rPh sb="43" eb="44">
      <t>クダ</t>
    </rPh>
    <phoneticPr fontId="15"/>
  </si>
  <si>
    <t>合同会社光泰青果</t>
  </si>
  <si>
    <t>有限会社東市</t>
  </si>
  <si>
    <t>有限会社埼玉フーズ</t>
  </si>
  <si>
    <t>有限会社関東きのこセンター</t>
  </si>
  <si>
    <t>ゼストクック　瑞穂工場</t>
  </si>
  <si>
    <t>ニラ</t>
  </si>
  <si>
    <t>大葉</t>
  </si>
  <si>
    <t>ピーマン</t>
  </si>
  <si>
    <t>八百重→あり</t>
    <rPh sb="0" eb="2">
      <t>ハッピャク</t>
    </rPh>
    <rPh sb="2" eb="3">
      <t>ジュウ</t>
    </rPh>
    <phoneticPr fontId="15"/>
  </si>
  <si>
    <t>人件費プラス２５万</t>
    <rPh sb="0" eb="3">
      <t>ジンケンヒ</t>
    </rPh>
    <rPh sb="8" eb="9">
      <t>マン</t>
    </rPh>
    <phoneticPr fontId="15"/>
  </si>
  <si>
    <t>◆引継ぎ</t>
    <rPh sb="1" eb="3">
      <t>ヒキツ</t>
    </rPh>
    <phoneticPr fontId="15"/>
  </si>
  <si>
    <t>有限会社エムズフード</t>
  </si>
  <si>
    <t>八百正青果　(納品場所)</t>
  </si>
  <si>
    <t>人時生産性</t>
  </si>
  <si>
    <t>①「連携ファイル出力指示CSV」シート上部にでコピーを実施したいセルを選択し「データ追加」をクリックすると、最下部にコピーを実施する。</t>
    <rPh sb="19" eb="21">
      <t>ジョウブ</t>
    </rPh>
    <rPh sb="27" eb="29">
      <t>ジッシ</t>
    </rPh>
    <rPh sb="35" eb="37">
      <t>センタク</t>
    </rPh>
    <rPh sb="42" eb="44">
      <t>ツイカ</t>
    </rPh>
    <rPh sb="54" eb="57">
      <t>サイカブ</t>
    </rPh>
    <rPh sb="62" eb="64">
      <t>ジッシ</t>
    </rPh>
    <phoneticPr fontId="15"/>
  </si>
  <si>
    <t>※F列が佐川急便、K列が八百重で無いと実行出来ません。</t>
    <rPh sb="2" eb="3">
      <t>レツ</t>
    </rPh>
    <rPh sb="4" eb="6">
      <t>サガワ</t>
    </rPh>
    <rPh sb="6" eb="8">
      <t>キュウビン</t>
    </rPh>
    <rPh sb="10" eb="11">
      <t>レツ</t>
    </rPh>
    <rPh sb="12" eb="13">
      <t>ハチ</t>
    </rPh>
    <rPh sb="13" eb="14">
      <t>ヒャク</t>
    </rPh>
    <rPh sb="14" eb="15">
      <t>オモ</t>
    </rPh>
    <rPh sb="16" eb="17">
      <t>ナ</t>
    </rPh>
    <rPh sb="19" eb="21">
      <t>ジッコウ</t>
    </rPh>
    <rPh sb="21" eb="23">
      <t>デキ</t>
    </rPh>
    <phoneticPr fontId="15"/>
  </si>
  <si>
    <t>②フィルターをクリックすると、「先方引取」「佐川急便」のみ表示になる。</t>
    <rPh sb="16" eb="18">
      <t>センポウ</t>
    </rPh>
    <rPh sb="18" eb="20">
      <t>ヒキト</t>
    </rPh>
    <rPh sb="22" eb="24">
      <t>サガワ</t>
    </rPh>
    <rPh sb="24" eb="26">
      <t>キュウビン</t>
    </rPh>
    <rPh sb="29" eb="31">
      <t>ヒョウジ</t>
    </rPh>
    <phoneticPr fontId="15"/>
  </si>
  <si>
    <t>リスト</t>
    <phoneticPr fontId="15"/>
  </si>
  <si>
    <t>配送
個数</t>
    <rPh sb="0" eb="2">
      <t>ハイソウ</t>
    </rPh>
    <rPh sb="3" eb="5">
      <t>コスウ</t>
    </rPh>
    <phoneticPr fontId="15"/>
  </si>
  <si>
    <t>出荷備考</t>
    <rPh sb="0" eb="4">
      <t>シュッカビコウ</t>
    </rPh>
    <phoneticPr fontId="3"/>
  </si>
  <si>
    <t>群馬</t>
    <rPh sb="0" eb="2">
      <t>グンマ</t>
    </rPh>
    <phoneticPr fontId="3"/>
  </si>
  <si>
    <t>栃木</t>
    <rPh sb="0" eb="2">
      <t>トチギ</t>
    </rPh>
    <phoneticPr fontId="3"/>
  </si>
  <si>
    <t>茨城</t>
    <rPh sb="0" eb="2">
      <t>イバラキ</t>
    </rPh>
    <phoneticPr fontId="3"/>
  </si>
  <si>
    <t>チェック</t>
  </si>
  <si>
    <t>商品名</t>
    <rPh sb="0" eb="3">
      <t>ショウヒンメイ</t>
    </rPh>
    <phoneticPr fontId="15"/>
  </si>
  <si>
    <t>内容量</t>
    <rPh sb="0" eb="3">
      <t>ナイヨウリョウ</t>
    </rPh>
    <phoneticPr fontId="15"/>
  </si>
  <si>
    <t>数量</t>
    <rPh sb="0" eb="2">
      <t>スウリョウ</t>
    </rPh>
    <phoneticPr fontId="15"/>
  </si>
  <si>
    <t>出荷数</t>
    <rPh sb="0" eb="3">
      <t>シュッカスウ</t>
    </rPh>
    <phoneticPr fontId="15"/>
  </si>
  <si>
    <t>物流</t>
    <rPh sb="0" eb="2">
      <t>ブツリュウ</t>
    </rPh>
    <phoneticPr fontId="15"/>
  </si>
  <si>
    <t>大葉</t>
    <rPh sb="0" eb="2">
      <t>オオバ</t>
    </rPh>
    <phoneticPr fontId="15"/>
  </si>
  <si>
    <t>なし</t>
    <phoneticPr fontId="15"/>
  </si>
  <si>
    <t>ニラ</t>
    <phoneticPr fontId="15"/>
  </si>
  <si>
    <t>パプリカ</t>
    <phoneticPr fontId="15"/>
  </si>
  <si>
    <t>羽正</t>
    <phoneticPr fontId="15"/>
  </si>
  <si>
    <t>クルーズ</t>
    <phoneticPr fontId="15"/>
  </si>
  <si>
    <t>ムロオ</t>
    <phoneticPr fontId="15"/>
  </si>
  <si>
    <t>羽政</t>
    <rPh sb="1" eb="2">
      <t>セイ</t>
    </rPh>
    <phoneticPr fontId="15"/>
  </si>
  <si>
    <t>フーズニジュウイチ　毛呂山工場</t>
  </si>
  <si>
    <t>タイヘイ 名古屋工場</t>
  </si>
  <si>
    <t>フードサプライ　千葉物流センター</t>
  </si>
  <si>
    <t>ベジタブルクラブ</t>
  </si>
  <si>
    <t>フードサプライ　東京物流センター</t>
  </si>
  <si>
    <t>神山商店</t>
  </si>
  <si>
    <t>ザ・ネクストワン</t>
  </si>
  <si>
    <t>坂東商会</t>
  </si>
  <si>
    <t>○</t>
  </si>
  <si>
    <t>関口漬物食品　館林工場</t>
  </si>
  <si>
    <t>東海漬物　守谷工場</t>
  </si>
  <si>
    <t>アイソニーフーズ</t>
  </si>
  <si>
    <t>丸中</t>
  </si>
  <si>
    <t>彩喜</t>
  </si>
  <si>
    <t>會田商店</t>
  </si>
  <si>
    <t>ピックルスコーポレーション</t>
  </si>
  <si>
    <t>〇</t>
  </si>
  <si>
    <t>×</t>
  </si>
  <si>
    <t>５Kgしかダメ</t>
  </si>
  <si>
    <t>カネブン青果</t>
  </si>
  <si>
    <t>マチルダ</t>
  </si>
  <si>
    <t>丸昇</t>
  </si>
  <si>
    <t>吉川商店</t>
  </si>
  <si>
    <t>さくらフーズ</t>
  </si>
  <si>
    <t>カネノブ商事</t>
  </si>
  <si>
    <t>トーシン青果</t>
  </si>
  <si>
    <t>丸ひし</t>
  </si>
  <si>
    <t>デリオール</t>
  </si>
  <si>
    <t>ばんじゅう袋、検品厳しい（色、形注意）FGはダメ</t>
  </si>
  <si>
    <t>L、XL可</t>
  </si>
  <si>
    <t>※送り状必須</t>
  </si>
  <si>
    <t>チェーンストア伝票必須(小葱の有無確認)・別紙にて産地表記・産地統一・L, XL両方可</t>
  </si>
  <si>
    <t>その他</t>
    <phoneticPr fontId="15"/>
  </si>
  <si>
    <t>久世フレッシュ・ワン 東京事業所</t>
  </si>
  <si>
    <t>照栄サプライ</t>
  </si>
  <si>
    <t>アマショー</t>
  </si>
  <si>
    <t>藤</t>
  </si>
  <si>
    <t>PROAD</t>
  </si>
  <si>
    <t>丸友中部青果</t>
  </si>
  <si>
    <t>マルケイ青果</t>
  </si>
  <si>
    <t>きぬがわや</t>
  </si>
  <si>
    <t>成城石井</t>
  </si>
  <si>
    <t>みおぎ</t>
  </si>
  <si>
    <t>どちらでも</t>
  </si>
  <si>
    <t>出荷備考</t>
    <rPh sb="0" eb="4">
      <t>シュッカビコウ</t>
    </rPh>
    <phoneticPr fontId="49"/>
  </si>
  <si>
    <t>出荷備考</t>
    <rPh sb="0" eb="2">
      <t>シュッカ</t>
    </rPh>
    <rPh sb="2" eb="4">
      <t>ビコウ</t>
    </rPh>
    <phoneticPr fontId="50"/>
  </si>
  <si>
    <t>群馬</t>
    <rPh sb="0" eb="2">
      <t>グンマ</t>
    </rPh>
    <phoneticPr fontId="50"/>
  </si>
  <si>
    <t>栃木</t>
    <rPh sb="0" eb="2">
      <t>トチギ</t>
    </rPh>
    <phoneticPr fontId="50"/>
  </si>
  <si>
    <t>茨城</t>
    <rPh sb="0" eb="2">
      <t>イバラキ</t>
    </rPh>
    <phoneticPr fontId="50"/>
  </si>
  <si>
    <t/>
  </si>
  <si>
    <t>朝９時まで</t>
  </si>
  <si>
    <t>中身チェック</t>
  </si>
  <si>
    <t>段ボール変更可能</t>
  </si>
  <si>
    <t>〇</t>
    <phoneticPr fontId="15"/>
  </si>
  <si>
    <t>×</t>
    <phoneticPr fontId="15"/>
  </si>
  <si>
    <t>エムエーフードサービス</t>
  </si>
  <si>
    <t>豊彩</t>
  </si>
  <si>
    <t>デリカフーズ 神奈川営業所</t>
  </si>
  <si>
    <t>東京中央食品　伊勢原工場</t>
  </si>
  <si>
    <t>①、②だめ、検品注意</t>
    <phoneticPr fontId="15"/>
  </si>
  <si>
    <t>エムエーフード</t>
    <phoneticPr fontId="15"/>
  </si>
  <si>
    <t>無地段ボール、送り状</t>
    <rPh sb="0" eb="2">
      <t>ムジ</t>
    </rPh>
    <rPh sb="2" eb="3">
      <t>ダン</t>
    </rPh>
    <rPh sb="7" eb="8">
      <t>オク</t>
    </rPh>
    <rPh sb="9" eb="10">
      <t>ジョウ</t>
    </rPh>
    <phoneticPr fontId="15"/>
  </si>
  <si>
    <t>茨城、小川のニラ×</t>
    <rPh sb="0" eb="2">
      <t>イバラキ</t>
    </rPh>
    <rPh sb="3" eb="5">
      <t>オカワ</t>
    </rPh>
    <phoneticPr fontId="15"/>
  </si>
  <si>
    <t>モノン</t>
    <phoneticPr fontId="15"/>
  </si>
  <si>
    <t>美野里デリカ</t>
    <rPh sb="0" eb="3">
      <t>ミノリ</t>
    </rPh>
    <phoneticPr fontId="15"/>
  </si>
  <si>
    <t>丸万青果</t>
    <rPh sb="0" eb="4">
      <t>マルマンセイカ</t>
    </rPh>
    <phoneticPr fontId="15"/>
  </si>
  <si>
    <t>ニラ(原体) 国産 10kg[cs]</t>
  </si>
  <si>
    <t>佐川急便</t>
    <phoneticPr fontId="15"/>
  </si>
  <si>
    <t>八百重</t>
    <rPh sb="0" eb="2">
      <t>ハッピャク</t>
    </rPh>
    <rPh sb="2" eb="3">
      <t>シゲ</t>
    </rPh>
    <phoneticPr fontId="15"/>
  </si>
  <si>
    <t>産地別紙に記載</t>
    <rPh sb="0" eb="2">
      <t>サンチ</t>
    </rPh>
    <rPh sb="2" eb="4">
      <t>ベッシ</t>
    </rPh>
    <rPh sb="5" eb="7">
      <t>キサイ</t>
    </rPh>
    <phoneticPr fontId="15"/>
  </si>
  <si>
    <t>八百重</t>
    <rPh sb="0" eb="3">
      <t>ヤオシゲ</t>
    </rPh>
    <phoneticPr fontId="15"/>
  </si>
  <si>
    <t>イノベーション</t>
    <phoneticPr fontId="15"/>
  </si>
  <si>
    <t>アイソニーフーズ福島</t>
    <rPh sb="8" eb="10">
      <t>フクシマ</t>
    </rPh>
    <phoneticPr fontId="15"/>
  </si>
  <si>
    <t>なんでも</t>
    <phoneticPr fontId="15"/>
  </si>
  <si>
    <t>愛知県産</t>
    <phoneticPr fontId="15"/>
  </si>
  <si>
    <t>愛知県産・大きい、小さい×</t>
    <rPh sb="5" eb="6">
      <t>オオ</t>
    </rPh>
    <rPh sb="9" eb="10">
      <t>チイ</t>
    </rPh>
    <phoneticPr fontId="15"/>
  </si>
  <si>
    <t>八百久青果</t>
    <rPh sb="0" eb="2">
      <t>ハッピャク</t>
    </rPh>
    <rPh sb="2" eb="3">
      <t>ヒサ</t>
    </rPh>
    <rPh sb="3" eb="5">
      <t>セイカ</t>
    </rPh>
    <phoneticPr fontId="15"/>
  </si>
  <si>
    <t>愛知県産</t>
    <rPh sb="0" eb="4">
      <t>アイチケンサン</t>
    </rPh>
    <phoneticPr fontId="15"/>
  </si>
  <si>
    <t>キレイ、無地段ボール</t>
    <rPh sb="4" eb="6">
      <t>ムジ</t>
    </rPh>
    <rPh sb="6" eb="7">
      <t>ダン</t>
    </rPh>
    <phoneticPr fontId="15"/>
  </si>
  <si>
    <t>キレイ</t>
    <phoneticPr fontId="15"/>
  </si>
  <si>
    <t>小さいかみに産地写真</t>
    <rPh sb="0" eb="1">
      <t>チイ</t>
    </rPh>
    <rPh sb="6" eb="8">
      <t>サンチ</t>
    </rPh>
    <rPh sb="8" eb="10">
      <t>シャシン</t>
    </rPh>
    <phoneticPr fontId="15"/>
  </si>
  <si>
    <t>送り状記入</t>
    <rPh sb="3" eb="5">
      <t>キニュウ</t>
    </rPh>
    <phoneticPr fontId="15"/>
  </si>
  <si>
    <t>５Kgしかダメ</t>
    <phoneticPr fontId="15"/>
  </si>
  <si>
    <t>キレイ、送り状、春日部シール</t>
    <rPh sb="4" eb="5">
      <t>オク</t>
    </rPh>
    <rPh sb="6" eb="7">
      <t>ジョウ</t>
    </rPh>
    <rPh sb="8" eb="11">
      <t>カスカベ</t>
    </rPh>
    <phoneticPr fontId="15"/>
  </si>
  <si>
    <t>スリップス注意</t>
    <rPh sb="5" eb="7">
      <t>チュウイ</t>
    </rPh>
    <phoneticPr fontId="15"/>
  </si>
  <si>
    <t>上福岡物産</t>
    <rPh sb="0" eb="5">
      <t>カミフクオカブッサン</t>
    </rPh>
    <phoneticPr fontId="15"/>
  </si>
  <si>
    <t>キレイ　L指定</t>
    <phoneticPr fontId="15"/>
  </si>
  <si>
    <t>キレイ　※FGでも出荷可</t>
    <phoneticPr fontId="15"/>
  </si>
  <si>
    <t>政義</t>
    <rPh sb="0" eb="2">
      <t>マサヨシ</t>
    </rPh>
    <phoneticPr fontId="15"/>
  </si>
  <si>
    <t>B、送り状</t>
    <rPh sb="2" eb="3">
      <t>オク</t>
    </rPh>
    <rPh sb="4" eb="5">
      <t>ジョウ</t>
    </rPh>
    <phoneticPr fontId="15"/>
  </si>
  <si>
    <t>キレイ、L,XL両方可能</t>
    <phoneticPr fontId="15"/>
  </si>
  <si>
    <t>ベジックス</t>
    <phoneticPr fontId="15"/>
  </si>
  <si>
    <t>ベジミール</t>
    <phoneticPr fontId="15"/>
  </si>
  <si>
    <t>B</t>
    <phoneticPr fontId="15"/>
  </si>
  <si>
    <t>上原園</t>
    <rPh sb="0" eb="3">
      <t>ウエハラエン</t>
    </rPh>
    <phoneticPr fontId="15"/>
  </si>
  <si>
    <t>B,産地を別紙に記載</t>
    <rPh sb="2" eb="4">
      <t>サンチ</t>
    </rPh>
    <rPh sb="5" eb="7">
      <t>ベッシ</t>
    </rPh>
    <rPh sb="8" eb="10">
      <t>キサイ</t>
    </rPh>
    <phoneticPr fontId="15"/>
  </si>
  <si>
    <t>紀伊国屋ベジタブルキッチン</t>
    <rPh sb="0" eb="4">
      <t>キノクニヤ</t>
    </rPh>
    <phoneticPr fontId="15"/>
  </si>
  <si>
    <t>A、５Kg量る</t>
    <rPh sb="5" eb="6">
      <t>ハカ</t>
    </rPh>
    <phoneticPr fontId="15"/>
  </si>
  <si>
    <t>中身見る</t>
    <rPh sb="0" eb="2">
      <t>ナカミ</t>
    </rPh>
    <rPh sb="2" eb="3">
      <t>ミ</t>
    </rPh>
    <phoneticPr fontId="15"/>
  </si>
  <si>
    <t>キレイ、シール、産地表記の(写真)</t>
    <rPh sb="8" eb="12">
      <t>サンチヒョウキ</t>
    </rPh>
    <rPh sb="14" eb="16">
      <t>シャシン</t>
    </rPh>
    <phoneticPr fontId="15"/>
  </si>
  <si>
    <t>「　　　　：　　　～　　　　：　　　　」</t>
  </si>
  <si>
    <t>「　　　　：　　　～　　　　：　　　　」</t>
    <phoneticPr fontId="15"/>
  </si>
  <si>
    <t>★①、②だめ、栃木県茨城県のみ★</t>
    <rPh sb="7" eb="10">
      <t>トチギケン</t>
    </rPh>
    <rPh sb="10" eb="13">
      <t>イバラキケン</t>
    </rPh>
    <phoneticPr fontId="15"/>
  </si>
  <si>
    <t>出荷荷割表</t>
    <phoneticPr fontId="15"/>
  </si>
  <si>
    <t>配送会社</t>
  </si>
  <si>
    <t>５Kgしかダメ,福島シール</t>
    <rPh sb="8" eb="10">
      <t>フクシマ</t>
    </rPh>
    <phoneticPr fontId="15"/>
  </si>
  <si>
    <t>①、②だめ、検品注意</t>
  </si>
  <si>
    <t>送り状</t>
    <rPh sb="0" eb="1">
      <t>オク</t>
    </rPh>
    <rPh sb="2" eb="3">
      <t>ジョウ</t>
    </rPh>
    <phoneticPr fontId="15"/>
  </si>
  <si>
    <t>秋本食品湘南センター</t>
    <rPh sb="0" eb="2">
      <t>アキモト</t>
    </rPh>
    <rPh sb="2" eb="4">
      <t>ショクヒン</t>
    </rPh>
    <rPh sb="4" eb="6">
      <t>ショウナン</t>
    </rPh>
    <phoneticPr fontId="15"/>
  </si>
  <si>
    <t>丸仙青果</t>
    <rPh sb="0" eb="2">
      <t>マルセン</t>
    </rPh>
    <rPh sb="2" eb="4">
      <t>セイカ</t>
    </rPh>
    <phoneticPr fontId="15"/>
  </si>
  <si>
    <t>8:30～17:30</t>
    <phoneticPr fontId="15"/>
  </si>
  <si>
    <t>小さいかみに産地写真</t>
    <phoneticPr fontId="15"/>
  </si>
  <si>
    <t>アスパラよくみる！アスパラエアキャップ</t>
    <phoneticPr fontId="15"/>
  </si>
  <si>
    <t>有限会社丸美青果</t>
    <rPh sb="0" eb="4">
      <t>ユウゲンカイシャ</t>
    </rPh>
    <rPh sb="4" eb="6">
      <t>マルミ</t>
    </rPh>
    <rPh sb="6" eb="8">
      <t>セイカ</t>
    </rPh>
    <phoneticPr fontId="15"/>
  </si>
  <si>
    <t>海商水産</t>
    <rPh sb="0" eb="1">
      <t>ウミ</t>
    </rPh>
    <rPh sb="1" eb="2">
      <t>アキナ</t>
    </rPh>
    <rPh sb="2" eb="4">
      <t>スイサン</t>
    </rPh>
    <phoneticPr fontId="15"/>
  </si>
  <si>
    <t>まるの大葉検品</t>
    <rPh sb="5" eb="7">
      <t>ケンピン</t>
    </rPh>
    <phoneticPr fontId="15"/>
  </si>
  <si>
    <t>１０ｋｇ量る,小松菜虫食いちゅうい</t>
    <rPh sb="4" eb="5">
      <t>ハカ</t>
    </rPh>
    <rPh sb="7" eb="10">
      <t>コマツナ</t>
    </rPh>
    <rPh sb="10" eb="12">
      <t>ムシク</t>
    </rPh>
    <phoneticPr fontId="15"/>
  </si>
  <si>
    <t>1cs人件費</t>
  </si>
  <si>
    <t>チャモ</t>
  </si>
  <si>
    <t>イスリ</t>
  </si>
  <si>
    <t>インディカ</t>
  </si>
  <si>
    <t>2022</t>
    <phoneticPr fontId="15"/>
  </si>
  <si>
    <t>ハルシャナ</t>
    <phoneticPr fontId="15"/>
  </si>
  <si>
    <t>←臨時休市</t>
    <rPh sb="1" eb="3">
      <t>リンジ</t>
    </rPh>
    <rPh sb="3" eb="5">
      <t>キュウイチ</t>
    </rPh>
    <phoneticPr fontId="15"/>
  </si>
  <si>
    <t>有限会社八百宣</t>
  </si>
  <si>
    <t>1月1日</t>
  </si>
  <si>
    <t>1月1日 集計</t>
  </si>
  <si>
    <t>1月2日</t>
  </si>
  <si>
    <t>1月2日 集計</t>
  </si>
  <si>
    <t>1月3日</t>
  </si>
  <si>
    <t>1月3日 集計</t>
  </si>
  <si>
    <t>1月4日</t>
  </si>
  <si>
    <t>1月4日 集計</t>
  </si>
  <si>
    <t>1月5日</t>
  </si>
  <si>
    <t>1月5日 集計</t>
  </si>
  <si>
    <t>1月6日</t>
  </si>
  <si>
    <t>1月6日 集計</t>
  </si>
  <si>
    <t>1月7日</t>
  </si>
  <si>
    <t>1月7日 集計</t>
  </si>
  <si>
    <t>1月8日</t>
  </si>
  <si>
    <t>1月8日 集計</t>
  </si>
  <si>
    <t>←リーダー（指示を出す人）</t>
    <rPh sb="6" eb="8">
      <t>シジ</t>
    </rPh>
    <rPh sb="9" eb="10">
      <t>ダ</t>
    </rPh>
    <rPh sb="11" eb="12">
      <t>ヒト</t>
    </rPh>
    <phoneticPr fontId="15"/>
  </si>
  <si>
    <t>箱に新聞紙,Mサイズ</t>
    <phoneticPr fontId="15"/>
  </si>
  <si>
    <t>国産大葉作業時間</t>
    <rPh sb="0" eb="2">
      <t>コクサン</t>
    </rPh>
    <rPh sb="2" eb="4">
      <t>オオバ</t>
    </rPh>
    <rPh sb="4" eb="8">
      <t>サギョウジカン</t>
    </rPh>
    <phoneticPr fontId="15"/>
  </si>
  <si>
    <t>国産大葉(原体)作業時間</t>
    <rPh sb="0" eb="2">
      <t>コクサン</t>
    </rPh>
    <rPh sb="2" eb="4">
      <t>オオバ</t>
    </rPh>
    <rPh sb="5" eb="7">
      <t>ゲンタイ</t>
    </rPh>
    <rPh sb="8" eb="12">
      <t>サギョウジカン</t>
    </rPh>
    <phoneticPr fontId="15"/>
  </si>
  <si>
    <t>ニラ10kg作業時間</t>
    <rPh sb="6" eb="10">
      <t>サギョウジカン</t>
    </rPh>
    <phoneticPr fontId="15"/>
  </si>
  <si>
    <t>ニラ束作業時間</t>
    <rPh sb="2" eb="3">
      <t>タバ</t>
    </rPh>
    <rPh sb="3" eb="7">
      <t>サギョウジカン</t>
    </rPh>
    <phoneticPr fontId="15"/>
  </si>
  <si>
    <t>パプリカはこの穴にガムテープ BだけどA？品質確認</t>
    <rPh sb="7" eb="8">
      <t>アナ</t>
    </rPh>
    <rPh sb="21" eb="25">
      <t>ヒンシツカクニン</t>
    </rPh>
    <phoneticPr fontId="15"/>
  </si>
  <si>
    <t>2</t>
    <phoneticPr fontId="15"/>
  </si>
  <si>
    <t>E</t>
    <phoneticPr fontId="15"/>
  </si>
  <si>
    <t>サンミン</t>
    <phoneticPr fontId="15"/>
  </si>
  <si>
    <t>ユウ</t>
    <phoneticPr fontId="15"/>
  </si>
  <si>
    <t>F</t>
    <phoneticPr fontId="15"/>
  </si>
  <si>
    <t>健</t>
    <rPh sb="0" eb="1">
      <t>ケン</t>
    </rPh>
    <phoneticPr fontId="15"/>
  </si>
  <si>
    <t>経営</t>
    <rPh sb="0" eb="2">
      <t>ケイエイ</t>
    </rPh>
    <phoneticPr fontId="15"/>
  </si>
  <si>
    <t>チャトランガ</t>
  </si>
  <si>
    <t>K</t>
  </si>
  <si>
    <t>株式会社羽正</t>
  </si>
  <si>
    <t>本社</t>
  </si>
  <si>
    <t>フードサプライ千葉便</t>
  </si>
  <si>
    <t>株式会社フードサプライ　千葉物流センター</t>
  </si>
  <si>
    <t>千葉県野田市中根319</t>
  </si>
  <si>
    <t>株式会社MOG</t>
  </si>
  <si>
    <t>東京都江東区 新木場3-8-22 301号</t>
  </si>
  <si>
    <t>ピーマン(原体) 4kg 国産[cs]</t>
  </si>
  <si>
    <t>ピーマン 4kg</t>
  </si>
  <si>
    <t>4cs</t>
  </si>
  <si>
    <t>株式会社ムソー</t>
  </si>
  <si>
    <t>東京営業所</t>
  </si>
  <si>
    <t>通常便</t>
  </si>
  <si>
    <t>わらべや日洋(株)南アルプス工場</t>
  </si>
  <si>
    <t>山梨県南アルプス市 上今諏訪850-4</t>
  </si>
  <si>
    <t>株式会社マルジン</t>
  </si>
  <si>
    <t>山梨県南アルプス市 鏡中條4193-3</t>
  </si>
  <si>
    <t>国産大葉(加工用) [kg]</t>
  </si>
  <si>
    <t>国産大葉(原体)</t>
  </si>
  <si>
    <t>MIX</t>
  </si>
  <si>
    <t>1kg</t>
  </si>
  <si>
    <t>kg</t>
  </si>
  <si>
    <t>タイヘイ株式会社　関西工場</t>
  </si>
  <si>
    <t>大阪府寝屋川市池田新町23-23</t>
  </si>
  <si>
    <t>パプリカ 赤 B☆</t>
  </si>
  <si>
    <t>5kg</t>
  </si>
  <si>
    <t>株式会社ザ・ネクストワン</t>
  </si>
  <si>
    <t>静岡県焼津市相川1241-1</t>
  </si>
  <si>
    <t>ニラ(原体) 国産 10kg</t>
  </si>
  <si>
    <t>10cs</t>
  </si>
  <si>
    <t>株式会社丸晶</t>
  </si>
  <si>
    <t>愛知県名古屋市 熱田区千代田町14-13</t>
  </si>
  <si>
    <t>国産大葉 L 20pc/cs [cs]</t>
  </si>
  <si>
    <t>国産大葉</t>
  </si>
  <si>
    <t>L</t>
  </si>
  <si>
    <t>20cs</t>
  </si>
  <si>
    <t>株式会社CPフーズ北関東(ベイシア千葉センター分)</t>
  </si>
  <si>
    <t>群馬県桐生市広沢町6丁目201番</t>
  </si>
  <si>
    <t>株式会社出来商店</t>
  </si>
  <si>
    <t>広島県東広島市黒瀬町乃美尾 1251</t>
  </si>
  <si>
    <t>国産大葉 (20枚袋) [pc]</t>
  </si>
  <si>
    <t>国産大葉 (20枚袋)</t>
  </si>
  <si>
    <t>10枚</t>
  </si>
  <si>
    <t>pc</t>
  </si>
  <si>
    <t>国産大葉 (5枚袋) [pc]</t>
  </si>
  <si>
    <t>国産大葉 (5枚袋)</t>
  </si>
  <si>
    <t>株式会社CPフーズ北関東(ベイシア太田センター分)</t>
  </si>
  <si>
    <t>株式会社CPフーズ北関東(ベイシア長野センター分)</t>
  </si>
  <si>
    <t>国産大葉 (10枚袋) [pc]</t>
  </si>
  <si>
    <t>国産大葉 (10枚袋)</t>
  </si>
  <si>
    <t>株式会社CPフーズ北関東(ベイシア高崎センター分)</t>
  </si>
  <si>
    <t>有限会社スペース・インダストリー</t>
  </si>
  <si>
    <t>岐阜県各務原市鵜沼大伊木町 6-174-1</t>
  </si>
  <si>
    <t>小松菜(加工用) 10kg 国産[cs]</t>
  </si>
  <si>
    <t>小松菜 10kg 国産</t>
  </si>
  <si>
    <t>株式会社秀英ロジスティクス</t>
  </si>
  <si>
    <t>三重県四日市市河原田町 字畔道1007番地28</t>
  </si>
  <si>
    <t>国産大葉(50枚pc) L[cs]</t>
  </si>
  <si>
    <t>国産大葉(50枚pc)</t>
  </si>
  <si>
    <t>40pc</t>
  </si>
  <si>
    <t>株式会社ムロオ</t>
  </si>
  <si>
    <t>埼玉三郷支店</t>
  </si>
  <si>
    <t>わらべや日洋(株)大宮工場</t>
  </si>
  <si>
    <t>埼玉県さいたま市 北区吉野町2-10-1</t>
  </si>
  <si>
    <t>株式会社マルジン（わらべや日洋納品分）</t>
  </si>
  <si>
    <t>埼玉県北葛飾郡松伏町上赤岩 字辻1069-1</t>
  </si>
  <si>
    <t>ホウレン草(加工用) 8kg 国産[cs]</t>
  </si>
  <si>
    <t>ホウレン草 8kg 国産</t>
  </si>
  <si>
    <t>8cs</t>
  </si>
  <si>
    <t>株式会社アイソニーフーズ</t>
  </si>
  <si>
    <t>埼玉県春日部市豊野町2-11-9</t>
  </si>
  <si>
    <t>株式会社フーズニジュウイチ　毛呂山工場</t>
  </si>
  <si>
    <t>埼玉県入間郡毛呂山町 川角1301-1</t>
  </si>
  <si>
    <t>株式会社ベジミール</t>
  </si>
  <si>
    <t>埼玉県深谷市 岡部1997-2</t>
  </si>
  <si>
    <t>パプリカ 黄 B☆</t>
  </si>
  <si>
    <t>株式会社上原園　家中倉庫</t>
  </si>
  <si>
    <t>栃木県栃木市 都賀町家中1700-1</t>
  </si>
  <si>
    <t>株式会社上原園　本社</t>
  </si>
  <si>
    <t>パプリカ 橙 L☆</t>
  </si>
  <si>
    <t>株式会社丸中</t>
  </si>
  <si>
    <t>埼玉県川越市南田島2022-1</t>
  </si>
  <si>
    <t>ホウレン草(加工用) 6kg 国産[cs]</t>
  </si>
  <si>
    <t>ホウレン草 6kg 国産</t>
  </si>
  <si>
    <t>6kg</t>
  </si>
  <si>
    <t>株式会社彩喜</t>
  </si>
  <si>
    <t>埼玉県川口市石神699</t>
  </si>
  <si>
    <t>株式会社成城石井</t>
  </si>
  <si>
    <t>東京都町田市鶴間1801</t>
  </si>
  <si>
    <t>パプリカ 赤 XL☆</t>
  </si>
  <si>
    <t>XL</t>
  </si>
  <si>
    <t>パプリカ 黄 XL☆</t>
  </si>
  <si>
    <t>株式会社照栄サプライ</t>
  </si>
  <si>
    <t>埼玉県さいたま市岩槻区鹿室338</t>
  </si>
  <si>
    <t>美野里デリカ株式会社</t>
  </si>
  <si>
    <t>茨城県小美玉市納場617-1</t>
  </si>
  <si>
    <t>デリカフーズ株式会社　西東京デポセンター</t>
  </si>
  <si>
    <t>東京都昭島市武蔵野2-10-23 国分西東京総合センター内</t>
  </si>
  <si>
    <t>デリカフーズ株式会社　西東京事業所</t>
  </si>
  <si>
    <t>大葉 20枚/pc [pc]</t>
  </si>
  <si>
    <t>大葉 20枚/pc</t>
  </si>
  <si>
    <t>20枚</t>
  </si>
  <si>
    <t>株式会社ワールド・フード</t>
  </si>
  <si>
    <t>東京都板橋区赤塚4-33-21</t>
  </si>
  <si>
    <t>有限会社廣洋商事</t>
  </si>
  <si>
    <t>東京都葛飾区堀切2-16-6</t>
  </si>
  <si>
    <t>長葱 M 5kg 国産[cs]</t>
  </si>
  <si>
    <t xml:space="preserve">長葱 M 5kg </t>
  </si>
  <si>
    <t>M</t>
  </si>
  <si>
    <t>5cs</t>
  </si>
  <si>
    <t>株式会社さくらフーズ</t>
  </si>
  <si>
    <t>埼玉県春日部市榎468-1</t>
  </si>
  <si>
    <t>株式会社ケンソウ</t>
  </si>
  <si>
    <t>千葉県流山市鰭ケ崎8-19</t>
  </si>
  <si>
    <t>ニラ(束) 国産 40束[cs]</t>
  </si>
  <si>
    <t>ニラ(束) 国産</t>
  </si>
  <si>
    <t>40束</t>
  </si>
  <si>
    <t>株式会社ピックルスコーポレーション</t>
  </si>
  <si>
    <t>埼玉県入間郡三芳町 上富1031-1</t>
  </si>
  <si>
    <t>株式会社王将フードサービス　東松山工場</t>
  </si>
  <si>
    <t>埼玉県東松山市大字新郷405-1</t>
  </si>
  <si>
    <t>株式会社クロスエイジ</t>
  </si>
  <si>
    <t>福岡県春日市春日公園3-61-2</t>
  </si>
  <si>
    <t>ニラ(1kg袋) 国産 4kg[cs]</t>
  </si>
  <si>
    <t>ニラ(1kg袋) 国産 4kg</t>
  </si>
  <si>
    <t>4pc</t>
  </si>
  <si>
    <t>花丸家株式会社</t>
  </si>
  <si>
    <t>埼玉県狭山市根岸653-1</t>
  </si>
  <si>
    <t>アスパラ 3P メキシコ　段ボール[cs]　</t>
  </si>
  <si>
    <t>アスパラ 3P メキシコ</t>
  </si>
  <si>
    <t>3P</t>
  </si>
  <si>
    <t>65cs</t>
  </si>
  <si>
    <t>株式会社マルユー</t>
  </si>
  <si>
    <t>三重県四日市市 河原田町字伊倉712</t>
  </si>
  <si>
    <t>株式会社まる</t>
  </si>
  <si>
    <t>福岡県福岡市東区箱崎ふ頭 5-2-22</t>
  </si>
  <si>
    <t>パプリカ 赤 L☆</t>
  </si>
  <si>
    <t>株式会社及兵</t>
  </si>
  <si>
    <t>岩手県奥州市水沢区佐倉河沼田41</t>
  </si>
  <si>
    <t>パプリカ 黄 L☆</t>
  </si>
  <si>
    <t>株式会社尾花沢食品</t>
  </si>
  <si>
    <t>山形県尾花沢市荻袋 1284-18</t>
  </si>
  <si>
    <t>引き取り</t>
  </si>
  <si>
    <t>株式会社ベジタブルクラブ</t>
  </si>
  <si>
    <t>愛知県豊川市伊奈町 新町畑53番地</t>
  </si>
  <si>
    <t>（株）浜松ベジタブル様分</t>
  </si>
  <si>
    <t>株式会社クルーズ</t>
  </si>
  <si>
    <t>大田LC</t>
  </si>
  <si>
    <t>市場便</t>
  </si>
  <si>
    <t>カネブン青果株式会社</t>
  </si>
  <si>
    <t>東京都大田区東海3-2-6 （1095）</t>
  </si>
  <si>
    <t>[大田市場]</t>
  </si>
  <si>
    <t>八百久青果株式会社</t>
  </si>
  <si>
    <t>静岡県浜松市南区新貝町239-1</t>
  </si>
  <si>
    <t>[浜松市場]</t>
  </si>
  <si>
    <t>神奈川県横浜市金沢区鳥浜町1-1 南部市場内</t>
  </si>
  <si>
    <t>[横浜南部市場]</t>
  </si>
  <si>
    <t>株式会社マチルダ</t>
  </si>
  <si>
    <t>東京都大田区東海3-2-6 大田市場　青果棟南側2Ｆ 果物組合内</t>
  </si>
  <si>
    <t>パプリカ 赤 M☆</t>
  </si>
  <si>
    <t>パプリカ 黄 M☆</t>
  </si>
  <si>
    <t>株式会社マルセイ</t>
  </si>
  <si>
    <t>福島市北矢野目字樋越１</t>
  </si>
  <si>
    <t>パプリカ 赤 M (FG)☆</t>
  </si>
  <si>
    <t>[福島市場]</t>
  </si>
  <si>
    <t>パプリカ 黄 M (FG)☆</t>
  </si>
  <si>
    <t>株式会社健食</t>
  </si>
  <si>
    <t>栃木県宇都宮市川田町365-1</t>
  </si>
  <si>
    <t>カネイチ青果株式会社 (健食納品分)</t>
  </si>
  <si>
    <t>株式会社吉川商店</t>
  </si>
  <si>
    <t>東京都大田区中馬込1-13-7 高田ビル2F</t>
  </si>
  <si>
    <t>[豊洲市場]</t>
  </si>
  <si>
    <t>株式会社政義青果</t>
  </si>
  <si>
    <t>東京都江東区豊洲6-3-1</t>
  </si>
  <si>
    <t>パプリカ 赤 L (FG)☆</t>
  </si>
  <si>
    <t>パプリカ 黄 L (FG)☆</t>
  </si>
  <si>
    <t>株式会社神山商店</t>
  </si>
  <si>
    <t>東京都大田区東海3-2-6 大田市場 西庄内</t>
  </si>
  <si>
    <t>株式会社久世フレッシュ・ワン 東京事業所</t>
  </si>
  <si>
    <t>東京都江東区豊洲6-3-1 豊洲市場青果棟250号 B13号室</t>
  </si>
  <si>
    <t>千葉県市原市君塚3-16-5</t>
  </si>
  <si>
    <t>長葱 L 5kg 国産[cs]</t>
  </si>
  <si>
    <t xml:space="preserve">長葱 L 5kg </t>
  </si>
  <si>
    <t>小松菜 150g 35入[cs]</t>
  </si>
  <si>
    <t>小松菜 150g</t>
  </si>
  <si>
    <t>35cs</t>
  </si>
  <si>
    <t>千葉県市川市鬼高4-5-1</t>
  </si>
  <si>
    <t>[市川市場]</t>
  </si>
  <si>
    <t>株式会社伊藤食品工業</t>
  </si>
  <si>
    <t>福島県郡山市中田町赤沼 字中井田31</t>
  </si>
  <si>
    <t xml:space="preserve">[福島県郡山市] </t>
  </si>
  <si>
    <t>[福島県郡山市]</t>
  </si>
  <si>
    <t>丸ひし株式会社</t>
  </si>
  <si>
    <t>愛知県愛西市二子町新田303番地</t>
  </si>
  <si>
    <t>有限会社マコト青果</t>
  </si>
  <si>
    <t>埼玉県久喜市西大輪2-17-1</t>
  </si>
  <si>
    <t>冷蔵庫内納品</t>
  </si>
  <si>
    <t>小葱(原体) 国産[cs]</t>
  </si>
  <si>
    <t>小葱</t>
  </si>
  <si>
    <t>株式会社ひらた</t>
  </si>
  <si>
    <t>静岡県浜松市 東区天龍川町961-1</t>
  </si>
  <si>
    <t>国産大葉 M 20pc/cs [cs]</t>
  </si>
  <si>
    <t>株式会社モノン</t>
  </si>
  <si>
    <t>愛知県名古屋市 西区城西5-11-22</t>
  </si>
  <si>
    <t>エーエスデリカ株式会社</t>
  </si>
  <si>
    <t>神奈川県高座郡寒川町倉見528</t>
  </si>
  <si>
    <t>愛知県名古屋市北区金田町6-14</t>
  </si>
  <si>
    <t>水菜(FG) 200g 25入 国産[cs]</t>
  </si>
  <si>
    <t>水菜(FG)</t>
  </si>
  <si>
    <t>25cs</t>
  </si>
  <si>
    <t>松阪フード有限会社</t>
  </si>
  <si>
    <t>愛知県一宮市柚木颪字打箱27番地</t>
  </si>
  <si>
    <t>石橋青果株式会社</t>
  </si>
  <si>
    <t>愛知県名古屋市 熱田区川並町2-22 名古屋中央卸売市場内3階</t>
  </si>
  <si>
    <t>株式会社フルックス東海</t>
  </si>
  <si>
    <t>愛知県愛西市赤目町山之神73番地</t>
  </si>
  <si>
    <t>株式会社海商水産</t>
  </si>
  <si>
    <t>群馬県みどり市笠懸町阿左美 2761-1</t>
  </si>
  <si>
    <t>パセリ 国産</t>
  </si>
  <si>
    <t>関口漬物食品株式会社　館林工場</t>
  </si>
  <si>
    <t>群馬県館林市近藤町1524-22</t>
  </si>
  <si>
    <t>関口漬物食品株式会社</t>
  </si>
  <si>
    <t>株式会社グリーンテックフーズ</t>
  </si>
  <si>
    <t>愛知県あま市丹波川中6</t>
  </si>
  <si>
    <t>わらべや日洋(株)千葉工場</t>
  </si>
  <si>
    <t>千葉県袖ケ浦市 永地字鎮守越1163</t>
  </si>
  <si>
    <t>イバラキ食品株式会社</t>
  </si>
  <si>
    <t>茨城県石岡市小幡4256</t>
  </si>
  <si>
    <t>エムエーフードサービス株式会社</t>
  </si>
  <si>
    <t>東京都江戸川区臨海町3-3-2</t>
  </si>
  <si>
    <t>埼玉県川越市下松原44番地1</t>
  </si>
  <si>
    <t>株式会社サリックスマーチャンダイズシステムズ　五霞工場</t>
  </si>
  <si>
    <t>茨城県猿島郡五霞町元栗橋4668</t>
  </si>
  <si>
    <t>株式会社デリオール</t>
  </si>
  <si>
    <t>埼玉県所沢市神米金132-1</t>
  </si>
  <si>
    <t>株式会社會田商店</t>
  </si>
  <si>
    <t>東京都江戸川区 篠崎町8-12-20</t>
  </si>
  <si>
    <t>株式会社菜配サービス</t>
  </si>
  <si>
    <t>埼玉県さいたま市 桜区田島7-19-3</t>
  </si>
  <si>
    <t>東京都西多摩郡瑞穂町 長岡2-8-16</t>
  </si>
  <si>
    <t>株式会社朝明商事</t>
  </si>
  <si>
    <t>東京都江東区木場1-4-12 名古路木場ビル5F</t>
  </si>
  <si>
    <t>ベルフレッシュ株式会社</t>
  </si>
  <si>
    <t>千葉県千葉市美浜区新港65番地2</t>
  </si>
  <si>
    <t>ワカキヤフードサービス</t>
  </si>
  <si>
    <t>群馬県邑楽郡大泉町西小泉 3-7-12</t>
  </si>
  <si>
    <t>丸仙青果株式会社</t>
  </si>
  <si>
    <t>東京都国立市谷保367番地 東京多摩青果市場内</t>
  </si>
  <si>
    <t>東京中央食品株式会社　伊勢原工場</t>
  </si>
  <si>
    <t>神奈川県伊勢原市高森1410</t>
  </si>
  <si>
    <t>小松菜(加工用) 5kg 国産[cs]</t>
  </si>
  <si>
    <t>小松菜 5kg 国産</t>
  </si>
  <si>
    <t>株式会社上福岡物産</t>
  </si>
  <si>
    <t>埼玉県川越市上松原181-1</t>
  </si>
  <si>
    <t>株式会社Do&amp;Think</t>
  </si>
  <si>
    <t>埼玉県川越市山田 1621-1 Mondoビル2F</t>
  </si>
  <si>
    <t>秋本食品株式会社　湘南センター</t>
  </si>
  <si>
    <t>神奈川県綾瀬市早川2696-11</t>
  </si>
  <si>
    <t>秋本食品株式会社　原料調達部</t>
  </si>
  <si>
    <t>株式会社ヌマタ食品流通センター</t>
  </si>
  <si>
    <t>宮城県仙台市 若林区卸町4丁目8-1 卸売市場ビル</t>
  </si>
  <si>
    <t>ニラ(束) 国産 50束[cs]</t>
  </si>
  <si>
    <t>50束</t>
  </si>
  <si>
    <t>グリーンパック様分</t>
  </si>
  <si>
    <t>株式会社丸昇</t>
  </si>
  <si>
    <t>長野県松本市笹賀7600番地41</t>
  </si>
  <si>
    <t>[松本市場]</t>
  </si>
  <si>
    <t>クルーズLC・フードサプライ大田便</t>
  </si>
  <si>
    <t>株式会社フードサプライ　東京物流センター</t>
  </si>
  <si>
    <t>東京都大田区東海1-3-6 プロロジスパーク東京大田2F</t>
  </si>
  <si>
    <t>ニラ(FG) 国産 50pc[cs]</t>
  </si>
  <si>
    <t>ニラ(FG) 国産</t>
  </si>
  <si>
    <t>50cs</t>
  </si>
  <si>
    <t>タイヘイ株式会社 名古屋工場</t>
  </si>
  <si>
    <t>愛知県名古屋市 中川区石場町2-22</t>
  </si>
  <si>
    <t>株式会社ダイヤアグリシステム</t>
  </si>
  <si>
    <t>千葉県成田市十余三121-3</t>
  </si>
  <si>
    <t>中国産大葉(30枚pc) L[cs]※発泡対応</t>
  </si>
  <si>
    <t>中国産大葉(30枚pc)</t>
  </si>
  <si>
    <t>30pc</t>
  </si>
  <si>
    <t>株式会社フィールド.</t>
  </si>
  <si>
    <t>長野県上伊那郡辰野町大字伊那富 2391-1</t>
  </si>
  <si>
    <t>長葱 L 10kg 国産[cs]</t>
  </si>
  <si>
    <t>長葱 L 10kg</t>
  </si>
  <si>
    <t>青梗菜 10kg 国産[cs]</t>
  </si>
  <si>
    <t>青梗菜 10kg 国産</t>
  </si>
  <si>
    <t>10kg</t>
  </si>
  <si>
    <t>東海漬物株式会社　守谷工場</t>
  </si>
  <si>
    <t>茨城県守谷市立沢2057-1</t>
  </si>
  <si>
    <t>株式会社ベジックス</t>
  </si>
  <si>
    <t>埼玉県行田市長野4-8-2</t>
  </si>
  <si>
    <t>アスパラ 3P メキシコ[cs]</t>
  </si>
  <si>
    <t>株式会社紀之国屋ベジタブルキッチン</t>
  </si>
  <si>
    <t>東京都昭島市武蔵野2-23-12</t>
  </si>
  <si>
    <t>株式会社アマショー</t>
  </si>
  <si>
    <t>東京都新宿区北新宿4-14-15 サンセイビル1F</t>
  </si>
  <si>
    <t>株式会社カネノブ商事</t>
  </si>
  <si>
    <t>神奈川県横浜市金沢区鳥浜町1番</t>
  </si>
  <si>
    <t>菜季青果</t>
  </si>
  <si>
    <t>神奈川県横浜市神奈川区 栄町19-5　鈴隆ビル101</t>
  </si>
  <si>
    <t>株式会社ヤマセイ</t>
  </si>
  <si>
    <t>静岡県磐田市森下106-2</t>
  </si>
  <si>
    <t>有限会社丸万青果</t>
  </si>
  <si>
    <t>東京都足立区中央本町 2-22-21</t>
  </si>
  <si>
    <t>cs</t>
  </si>
  <si>
    <t>C/S</t>
    <phoneticPr fontId="15"/>
  </si>
  <si>
    <t>枚</t>
  </si>
  <si>
    <t>束</t>
  </si>
  <si>
    <t>韓国、オランダのみ、NZ×</t>
    <rPh sb="0" eb="2">
      <t>カンコク</t>
    </rPh>
    <phoneticPr fontId="15"/>
  </si>
  <si>
    <t>株式会社坪井商店</t>
  </si>
  <si>
    <t>愛知県愛西市早尾町33-2</t>
  </si>
  <si>
    <t>有限会社ベジタ</t>
  </si>
  <si>
    <t>埼玉県越谷市大間野町5-218</t>
  </si>
  <si>
    <t>ミニトマト 韓国 3kg[cs]</t>
  </si>
  <si>
    <t>ミニトマト 韓国 3kg</t>
  </si>
  <si>
    <t>3kg</t>
  </si>
  <si>
    <t>中国産大葉(原体) [枚]</t>
  </si>
  <si>
    <t>中国産大葉(原体)</t>
  </si>
  <si>
    <t>1枚</t>
  </si>
  <si>
    <t>2/2 24時頃　センター持ち込み</t>
  </si>
  <si>
    <t>翌日準備</t>
  </si>
  <si>
    <t>片付け・掃除</t>
    <phoneticPr fontId="15"/>
  </si>
  <si>
    <t>翌日準備</t>
    <phoneticPr fontId="15"/>
  </si>
  <si>
    <t>八百重→あり</t>
  </si>
  <si>
    <t>沖縄輸送→なし</t>
  </si>
  <si>
    <t>羽政集荷</t>
  </si>
  <si>
    <t>ムソー・永井</t>
  </si>
  <si>
    <t>ムソー集荷</t>
  </si>
  <si>
    <t>ムロオ・谷田川メール</t>
  </si>
  <si>
    <t>ムロオ集荷</t>
  </si>
  <si>
    <t>八百重→なし</t>
  </si>
  <si>
    <t>クルーズ・ムソー・永井</t>
  </si>
  <si>
    <t>片付け・掃除</t>
    <phoneticPr fontId="15"/>
  </si>
  <si>
    <t>翌日準備</t>
    <phoneticPr fontId="15"/>
  </si>
  <si>
    <t>片付け・掃除</t>
    <phoneticPr fontId="15"/>
  </si>
  <si>
    <t>翌日準備</t>
    <phoneticPr fontId="15"/>
  </si>
  <si>
    <t>片付け・掃除</t>
    <phoneticPr fontId="14"/>
  </si>
  <si>
    <t>翌日準備</t>
    <phoneticPr fontId="14"/>
  </si>
  <si>
    <t>八百重</t>
  </si>
  <si>
    <t>40束</t>
    <rPh sb="2" eb="3">
      <t>タバ</t>
    </rPh>
    <phoneticPr fontId="15"/>
  </si>
  <si>
    <t>佐川急便</t>
  </si>
  <si>
    <t>日商デリカ株式会社</t>
  </si>
  <si>
    <t>２０pc</t>
  </si>
  <si>
    <t>株式会社京都勇代(石橋青果分)</t>
  </si>
  <si>
    <t>pc</t>
    <phoneticPr fontId="15"/>
  </si>
  <si>
    <t>株式会社きぬがわや</t>
  </si>
  <si>
    <t>茨城県常総市豊岡町甲3-5</t>
  </si>
  <si>
    <t>大葉 10枚/pc [pc]</t>
  </si>
  <si>
    <t>大葉 10枚/pc</t>
  </si>
  <si>
    <t>パプリカ赤加工用</t>
  </si>
  <si>
    <t>パプリカ赤XL</t>
  </si>
  <si>
    <t>パプリカ黄XL</t>
  </si>
  <si>
    <t>パプリカ黄加工用</t>
  </si>
  <si>
    <t>パプリカ赤L</t>
  </si>
  <si>
    <t>パプリカ黄L</t>
  </si>
  <si>
    <t>タイヘイ　関西工場</t>
    <phoneticPr fontId="15"/>
  </si>
  <si>
    <t>株式会社イノベーション</t>
  </si>
  <si>
    <t>東京都江東区豊洲6-3-1 豊洲市場青果棟ほ01 (有)大一　方</t>
  </si>
  <si>
    <t>ニラ(1kg袋) 国産 10kg[cs]</t>
  </si>
  <si>
    <t>ニラ(1kg袋) 国産10kg</t>
  </si>
  <si>
    <t>10pc</t>
  </si>
  <si>
    <t>わさび[本]</t>
  </si>
  <si>
    <t>1本</t>
  </si>
  <si>
    <t>袋</t>
  </si>
  <si>
    <t>有機国産大葉 (10枚袋) [pc]</t>
  </si>
  <si>
    <t>有機国産大葉 (10枚袋)</t>
  </si>
  <si>
    <t>株式会社フィールド(信栄食品)</t>
  </si>
  <si>
    <t>長野県上伊那郡辰野町 伊那富2391-1</t>
  </si>
  <si>
    <t>株式会社信栄食品</t>
  </si>
  <si>
    <t>長野県松本市並柳4-1-37</t>
  </si>
  <si>
    <t>長野県上伊那郡</t>
  </si>
  <si>
    <t>株式会社KOYASI</t>
  </si>
  <si>
    <t>埼玉県川口市 青木2-10-43 2F</t>
  </si>
  <si>
    <t>加工費</t>
  </si>
  <si>
    <t>1pc</t>
  </si>
  <si>
    <t>資材(販売用)</t>
  </si>
  <si>
    <t>資材</t>
  </si>
  <si>
    <t>エホバク 1本 [pc]</t>
  </si>
  <si>
    <t>自社便</t>
  </si>
  <si>
    <t>株式会社新栄</t>
  </si>
  <si>
    <t>埼玉県草加市吉町2-3-31</t>
  </si>
  <si>
    <t>パセリ 国産 200g/pc [pc]</t>
  </si>
  <si>
    <t>200g</t>
  </si>
  <si>
    <t>有限会社マルコ食品</t>
  </si>
  <si>
    <t>東京都江戸川区南篠崎 4-13-17</t>
  </si>
  <si>
    <t>株式会社ミマル商事</t>
  </si>
  <si>
    <t>株式会社ベイ・コマース</t>
  </si>
  <si>
    <t>神奈川県横浜市中区 日本大通15番地 横浜朝日会館6F</t>
  </si>
  <si>
    <t>本</t>
  </si>
  <si>
    <t>g</t>
  </si>
  <si>
    <t>欠勤</t>
    <rPh sb="0" eb="2">
      <t>ケッキン</t>
    </rPh>
    <phoneticPr fontId="15"/>
  </si>
  <si>
    <t>パプリカ赤M</t>
  </si>
  <si>
    <t>パプリカ黄M</t>
  </si>
  <si>
    <t>送り状印刷</t>
  </si>
  <si>
    <t>在庫引き当て</t>
  </si>
  <si>
    <t>出荷チェック</t>
  </si>
  <si>
    <t>メール</t>
  </si>
  <si>
    <t>冷蔵庫整理</t>
  </si>
  <si>
    <t>パート指示</t>
  </si>
  <si>
    <t>在庫・出荷チェック</t>
  </si>
  <si>
    <t>出荷確認</t>
  </si>
  <si>
    <t>日報作成</t>
  </si>
  <si>
    <t>株式会社坂東商会</t>
  </si>
  <si>
    <t>茨城県常総市花島町1436-9</t>
  </si>
  <si>
    <t>欠勤</t>
    <rPh sb="0" eb="2">
      <t>ケッキン</t>
    </rPh>
    <phoneticPr fontId="15"/>
  </si>
  <si>
    <t>株式会社FRESCOヨコハマ</t>
  </si>
  <si>
    <t>神奈川県横浜市都筑区 池辺町4298-1</t>
  </si>
  <si>
    <t>店の横の扉に置いてください</t>
  </si>
  <si>
    <t>株式会社アイソニーフーズ福島</t>
  </si>
  <si>
    <t>福島県本宮市荒井字山神40-12</t>
  </si>
  <si>
    <t>ムソー小牧/中央輸送引取分</t>
  </si>
  <si>
    <t>丸果中央商事株式会社</t>
  </si>
  <si>
    <t>福島県福島市 北矢野目坂東17-1</t>
  </si>
  <si>
    <t>[福島市場 場外]</t>
  </si>
  <si>
    <t>小松菜 25pc入  [cs]</t>
  </si>
  <si>
    <t>小松菜 25pc入</t>
  </si>
  <si>
    <t>株式会社アドバンス　長野工場</t>
  </si>
  <si>
    <t>長野県飯田市鼎切石 5121-67</t>
  </si>
  <si>
    <t>アスパラ 4/5P メキシコ[cs]</t>
  </si>
  <si>
    <t>アスパラ 4/5P メキシコ</t>
  </si>
  <si>
    <t>4/5P</t>
  </si>
  <si>
    <t>サンプル (軽減税率)</t>
  </si>
  <si>
    <t>サンプル</t>
  </si>
  <si>
    <t>株式会社大八　ベジフルセンター</t>
  </si>
  <si>
    <t>神奈川県横浜市都筑区池辺町 3838</t>
  </si>
  <si>
    <t>株式会社大八</t>
  </si>
  <si>
    <t>株式会社アドバンス　奈良工場</t>
  </si>
  <si>
    <t>奈良県葛城市葛木48-1</t>
  </si>
  <si>
    <t>CSV更新： 2022/2/5 6:43</t>
    <phoneticPr fontId="15"/>
  </si>
  <si>
    <t>ベジミール</t>
  </si>
  <si>
    <t>モノン</t>
  </si>
  <si>
    <t>大八　ベジフルセンター</t>
  </si>
  <si>
    <t>及兵</t>
  </si>
  <si>
    <t>印刷日時  2022/2/5 10:58</t>
    <phoneticPr fontId="15"/>
  </si>
  <si>
    <t>タイヘイ　関西工場</t>
  </si>
  <si>
    <t>アドバンス　長野工場</t>
  </si>
  <si>
    <t>ヤマセイ</t>
  </si>
  <si>
    <t>サリックスマーチャンダイズシステムズ　五霞工場</t>
  </si>
  <si>
    <t>上原園　家中倉庫</t>
  </si>
  <si>
    <t>パプリカ橙L</t>
  </si>
  <si>
    <t>ベルフレッシュ</t>
  </si>
  <si>
    <t>ヌマタ食品流通センター</t>
  </si>
  <si>
    <t>赤XL　　29C/S</t>
  </si>
  <si>
    <t>黄XL　　13C/S</t>
  </si>
  <si>
    <t>赤L　　　1C/S</t>
  </si>
  <si>
    <t>黄L　　　1C/S</t>
  </si>
  <si>
    <t>赤M　　　15C/S</t>
  </si>
  <si>
    <t>黄M　　　14C/S</t>
  </si>
  <si>
    <t>赤加工用　　53C/S</t>
  </si>
  <si>
    <t>黄加工用　　47C/S</t>
  </si>
  <si>
    <r>
      <t xml:space="preserve">  </t>
    </r>
    <r>
      <rPr>
        <b/>
        <sz val="18"/>
        <color indexed="13"/>
        <rFont val="HGPｺﾞｼｯｸE"/>
        <family val="3"/>
        <charset val="128"/>
      </rPr>
      <t>黄</t>
    </r>
    <r>
      <rPr>
        <b/>
        <sz val="18"/>
        <color indexed="8"/>
        <rFont val="HGPｺﾞｼｯｸE"/>
        <family val="3"/>
        <charset val="128"/>
      </rPr>
      <t>：M3/ L</t>
    </r>
    <r>
      <rPr>
        <b/>
        <sz val="18"/>
        <color indexed="9"/>
        <rFont val="HGPｺﾞｼｯｸE"/>
        <family val="3"/>
        <charset val="128"/>
      </rPr>
      <t>0</t>
    </r>
    <r>
      <rPr>
        <b/>
        <sz val="18"/>
        <color indexed="8"/>
        <rFont val="HGPｺﾞｼｯｸE"/>
        <family val="3"/>
        <charset val="128"/>
      </rPr>
      <t>/ XL6/ 加工用</t>
    </r>
    <r>
      <rPr>
        <b/>
        <sz val="18"/>
        <color indexed="9"/>
        <rFont val="HGPｺﾞｼｯｸE"/>
        <family val="3"/>
        <charset val="128"/>
      </rPr>
      <t>0</t>
    </r>
    <r>
      <rPr>
        <b/>
        <sz val="18"/>
        <color indexed="8"/>
        <rFont val="HGPｺﾞｼｯｸE"/>
        <family val="3"/>
        <charset val="128"/>
      </rPr>
      <t xml:space="preserve"> |</t>
    </r>
    <r>
      <rPr>
        <b/>
        <sz val="18"/>
        <color indexed="10"/>
        <rFont val="HGPｺﾞｼｯｸE"/>
        <family val="3"/>
        <charset val="128"/>
      </rPr>
      <t>赤</t>
    </r>
    <r>
      <rPr>
        <b/>
        <sz val="18"/>
        <color indexed="8"/>
        <rFont val="HGPｺﾞｼｯｸE"/>
        <family val="3"/>
        <charset val="128"/>
      </rPr>
      <t>：M3/ L</t>
    </r>
    <r>
      <rPr>
        <b/>
        <sz val="18"/>
        <color indexed="9"/>
        <rFont val="HGPｺﾞｼｯｸE"/>
        <family val="3"/>
        <charset val="128"/>
      </rPr>
      <t>0</t>
    </r>
    <r>
      <rPr>
        <b/>
        <sz val="18"/>
        <color indexed="8"/>
        <rFont val="HGPｺﾞｼｯｸE"/>
        <family val="3"/>
        <charset val="128"/>
      </rPr>
      <t>/ XL6/ 加工用2</t>
    </r>
    <phoneticPr fontId="15"/>
  </si>
  <si>
    <r>
      <t xml:space="preserve">  </t>
    </r>
    <r>
      <rPr>
        <b/>
        <sz val="18"/>
        <color indexed="13"/>
        <rFont val="HGPｺﾞｼｯｸE"/>
        <family val="3"/>
        <charset val="128"/>
      </rPr>
      <t>黄</t>
    </r>
    <r>
      <rPr>
        <b/>
        <sz val="18"/>
        <color indexed="8"/>
        <rFont val="HGPｺﾞｼｯｸE"/>
        <family val="3"/>
        <charset val="128"/>
      </rPr>
      <t>：M11/ L1/ XL7/ 加工用47 |</t>
    </r>
    <r>
      <rPr>
        <b/>
        <sz val="18"/>
        <color indexed="10"/>
        <rFont val="HGPｺﾞｼｯｸE"/>
        <family val="3"/>
        <charset val="128"/>
      </rPr>
      <t>赤</t>
    </r>
    <r>
      <rPr>
        <b/>
        <sz val="18"/>
        <color indexed="8"/>
        <rFont val="HGPｺﾞｼｯｸE"/>
        <family val="3"/>
        <charset val="128"/>
      </rPr>
      <t>：M12/ L1/ XL23/ 加工用51 |橙：M</t>
    </r>
    <r>
      <rPr>
        <b/>
        <sz val="18"/>
        <color indexed="9"/>
        <rFont val="HGPｺﾞｼｯｸE"/>
        <family val="3"/>
        <charset val="128"/>
      </rPr>
      <t>0</t>
    </r>
    <r>
      <rPr>
        <b/>
        <sz val="18"/>
        <color indexed="8"/>
        <rFont val="HGPｺﾞｼｯｸE"/>
        <family val="3"/>
        <charset val="128"/>
      </rPr>
      <t>/ L13/ XL</t>
    </r>
    <r>
      <rPr>
        <b/>
        <sz val="18"/>
        <color indexed="9"/>
        <rFont val="HGPｺﾞｼｯｸE"/>
        <family val="3"/>
        <charset val="128"/>
      </rPr>
      <t>0</t>
    </r>
    <r>
      <rPr>
        <b/>
        <sz val="18"/>
        <color indexed="8"/>
        <rFont val="HGPｺﾞｼｯｸE"/>
        <family val="3"/>
        <charset val="128"/>
      </rPr>
      <t>/ 加工用</t>
    </r>
    <r>
      <rPr>
        <b/>
        <sz val="18"/>
        <color indexed="9"/>
        <rFont val="HGPｺﾞｼｯｸE"/>
        <family val="3"/>
        <charset val="128"/>
      </rPr>
      <t>0</t>
    </r>
    <phoneticPr fontId="15"/>
  </si>
  <si>
    <t>欠勤</t>
    <rPh sb="0" eb="2">
      <t>ケッキン</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</si>
</sst>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6">
    <numFmt numFmtId="6" formatCode="&quot;¥&quot;#,##0;[Red]&quot;¥&quot;\-#,##0"/>
    <numFmt numFmtId="176" formatCode="aaa"/>
    <numFmt numFmtId="177" formatCode="d&quot;日&quot;"/>
    <numFmt numFmtId="178" formatCode="@&quot;年&quot;"/>
    <numFmt numFmtId="179" formatCode="0&quot;c/s&quot;"/>
    <numFmt numFmtId="180" formatCode="yyyy/m/d\ \(aaa\)\ &quot;日報&quot;"/>
    <numFmt numFmtId="181" formatCode="h:mm;@"/>
    <numFmt numFmtId="182" formatCode="m/d;@"/>
    <numFmt numFmtId="183" formatCode="&quot;¥&quot;#,##0_);[Red]\(&quot;¥&quot;#,##0\)"/>
    <numFmt numFmtId="184" formatCode="[$¥-411]#,##0;[$¥-411]#,##0"/>
    <numFmt numFmtId="185" formatCode="@&quot;月&quot;"/>
    <numFmt numFmtId="186" formatCode="yyyy/m/d\ \(aaa\)\ &quot;作業計画書&quot;"/>
    <numFmt numFmtId="187" formatCode="#,##0.000000;[Red]\-#,##0.000000"/>
    <numFmt numFmtId="188" formatCode="[$-F400]h:mm:ss\ AM/PM"/>
    <numFmt numFmtId="189" formatCode="#,##0.0000000000;[Red]\-#,##0.0000000000"/>
    <numFmt numFmtId="190" formatCode="#,##0.0;[Red]\-#,##0.0"/>
    <numFmt numFmtId="191" formatCode="0.00&quot;時間&quot;"/>
    <numFmt numFmtId="192" formatCode="hh:mm"/>
    <numFmt numFmtId="193" formatCode="0&quot;週&quot;"/>
    <numFmt numFmtId="194" formatCode="m&quot;月&quot;d&quot;日&quot;&quot;(&quot;aaa&quot;)&quot;"/>
    <numFmt numFmtId="195" formatCode="0&quot;kg&quot;"/>
    <numFmt numFmtId="196" formatCode="0&quot;束&quot;"/>
    <numFmt numFmtId="197" formatCode="0&quot;cs&quot;"/>
    <numFmt numFmtId="198" formatCode="0.00&quot;c/s&quot;"/>
    <numFmt numFmtId="199" formatCode="General&quot;出荷荷割表&quot;"/>
    <numFmt numFmtId="200" formatCode="yyyy/m/d\ h:mm;@"/>
  </numFmts>
  <fonts count="64" x14ac:knownFonts="1">
    <font>
      <sz val="12"/>
      <color theme="1"/>
      <name val="游ゴシック"/>
      <charset val="128"/>
      <scheme val="minor"/>
    </font>
    <font>
      <sz val="16"/>
      <color theme="1"/>
      <name val="ＭＳ ゴシック"/>
      <family val="3"/>
      <charset val="128"/>
    </font>
    <font>
      <sz val="11"/>
      <color theme="1"/>
      <name val="ＭＳ ゴシック"/>
      <family val="3"/>
      <charset val="128"/>
    </font>
    <font>
      <sz val="18"/>
      <color theme="1"/>
      <name val="ＭＳ ゴシック"/>
      <family val="3"/>
      <charset val="128"/>
    </font>
    <font>
      <sz val="12"/>
      <color theme="1"/>
      <name val="ＭＳ ゴシック"/>
      <family val="3"/>
      <charset val="128"/>
    </font>
    <font>
      <sz val="9"/>
      <color theme="1"/>
      <name val="ＭＳ ゴシック"/>
      <family val="3"/>
      <charset val="128"/>
    </font>
    <font>
      <sz val="20"/>
      <color theme="1"/>
      <name val="ＭＳ ゴシック"/>
      <family val="3"/>
      <charset val="128"/>
    </font>
    <font>
      <sz val="8"/>
      <color theme="1"/>
      <name val="ＭＳ ゴシック"/>
      <family val="3"/>
      <charset val="128"/>
    </font>
    <font>
      <sz val="9"/>
      <name val="ＭＳ ゴシック"/>
      <family val="3"/>
      <charset val="128"/>
    </font>
    <font>
      <b/>
      <sz val="9"/>
      <color theme="1"/>
      <name val="ＭＳ ゴシック"/>
      <family val="3"/>
      <charset val="128"/>
    </font>
    <font>
      <sz val="9"/>
      <color theme="1"/>
      <name val="Meiryo UI"/>
      <family val="3"/>
      <charset val="128"/>
    </font>
    <font>
      <sz val="10"/>
      <color theme="1"/>
      <name val="Meiryo UI"/>
      <family val="3"/>
      <charset val="128"/>
    </font>
    <font>
      <b/>
      <sz val="10"/>
      <color theme="1"/>
      <name val="Meiryo UI"/>
      <family val="3"/>
      <charset val="128"/>
    </font>
    <font>
      <u/>
      <sz val="12"/>
      <color theme="10"/>
      <name val="游ゴシック"/>
      <family val="3"/>
      <charset val="128"/>
      <scheme val="minor"/>
    </font>
    <font>
      <sz val="12"/>
      <color theme="1"/>
      <name val="游ゴシック"/>
      <family val="3"/>
      <charset val="128"/>
      <scheme val="minor"/>
    </font>
    <font>
      <sz val="6"/>
      <name val="游ゴシック"/>
      <family val="3"/>
      <charset val="128"/>
      <scheme val="minor"/>
    </font>
    <font>
      <b/>
      <sz val="11"/>
      <color theme="1"/>
      <name val="Meiryo UI"/>
      <family val="3"/>
      <charset val="128"/>
    </font>
    <font>
      <sz val="11"/>
      <color theme="1"/>
      <name val="Meiryo UI"/>
      <family val="3"/>
      <charset val="128"/>
    </font>
    <font>
      <b/>
      <sz val="20"/>
      <color theme="1"/>
      <name val="Meiryo UI"/>
      <family val="3"/>
      <charset val="128"/>
    </font>
    <font>
      <sz val="16"/>
      <color theme="1"/>
      <name val="Meiryo UI"/>
      <family val="3"/>
      <charset val="128"/>
    </font>
    <font>
      <b/>
      <sz val="16"/>
      <color theme="1"/>
      <name val="Meiryo UI"/>
      <family val="3"/>
      <charset val="128"/>
    </font>
    <font>
      <sz val="18"/>
      <color theme="1"/>
      <name val="Meiryo UI"/>
      <family val="3"/>
      <charset val="128"/>
    </font>
    <font>
      <sz val="12"/>
      <color theme="1"/>
      <name val="Meiryo UI"/>
      <family val="3"/>
      <charset val="128"/>
    </font>
    <font>
      <u/>
      <sz val="12"/>
      <color theme="1"/>
      <name val="Meiryo UI"/>
      <family val="3"/>
      <charset val="128"/>
    </font>
    <font>
      <b/>
      <sz val="9"/>
      <color theme="1"/>
      <name val="Meiryo UI"/>
      <family val="3"/>
      <charset val="128"/>
    </font>
    <font>
      <sz val="11"/>
      <name val="ＭＳ Ｐゴシック"/>
      <family val="3"/>
      <charset val="128"/>
    </font>
    <font>
      <sz val="6"/>
      <name val="游ゴシック"/>
      <family val="3"/>
      <charset val="128"/>
      <scheme val="minor"/>
    </font>
    <font>
      <sz val="11"/>
      <name val="HGPｺﾞｼｯｸE"/>
      <family val="3"/>
      <charset val="128"/>
    </font>
    <font>
      <b/>
      <sz val="12"/>
      <color theme="1"/>
      <name val="游ゴシック"/>
      <family val="3"/>
      <charset val="128"/>
      <scheme val="minor"/>
    </font>
    <font>
      <b/>
      <sz val="9"/>
      <color theme="1"/>
      <name val="Meiryo UI"/>
      <family val="3"/>
    </font>
    <font>
      <sz val="12"/>
      <color rgb="FF000000"/>
      <name val="游ゴシック"/>
      <family val="3"/>
      <charset val="128"/>
    </font>
    <font>
      <sz val="20"/>
      <color theme="1"/>
      <name val="HGPｺﾞｼｯｸE"/>
      <family val="3"/>
      <charset val="128"/>
    </font>
    <font>
      <sz val="10"/>
      <color theme="1"/>
      <name val="游ゴシック"/>
      <family val="3"/>
      <charset val="128"/>
      <scheme val="minor"/>
    </font>
    <font>
      <b/>
      <sz val="9"/>
      <name val="ＭＳ ゴシック"/>
      <family val="3"/>
      <charset val="128"/>
    </font>
    <font>
      <sz val="28"/>
      <name val="HGPｺﾞｼｯｸE"/>
      <family val="3"/>
      <charset val="128"/>
    </font>
    <font>
      <sz val="16"/>
      <color theme="1"/>
      <name val="HGPｺﾞｼｯｸE"/>
      <family val="3"/>
      <charset val="128"/>
    </font>
    <font>
      <sz val="16"/>
      <name val="ＭＳ Ｐゴシック"/>
      <family val="3"/>
      <charset val="128"/>
    </font>
    <font>
      <sz val="16"/>
      <name val="HGPｺﾞｼｯｸE"/>
      <family val="3"/>
      <charset val="128"/>
    </font>
    <font>
      <sz val="16"/>
      <color theme="1"/>
      <name val="游ゴシック"/>
      <family val="3"/>
      <charset val="128"/>
      <scheme val="minor"/>
    </font>
    <font>
      <b/>
      <sz val="18"/>
      <name val="HGPｺﾞｼｯｸE"/>
      <family val="3"/>
      <charset val="128"/>
    </font>
    <font>
      <sz val="18"/>
      <color theme="1"/>
      <name val="HGPｺﾞｼｯｸE"/>
      <family val="3"/>
      <charset val="128"/>
    </font>
    <font>
      <sz val="16"/>
      <color rgb="FF000000"/>
      <name val="游ゴシック"/>
      <family val="3"/>
      <charset val="128"/>
    </font>
    <font>
      <sz val="20"/>
      <color indexed="8"/>
      <name val="HGPｺﾞｼｯｸE"/>
      <family val="3"/>
      <charset val="128"/>
    </font>
    <font>
      <sz val="20"/>
      <name val="HGPｺﾞｼｯｸE"/>
      <family val="3"/>
      <charset val="128"/>
    </font>
    <font>
      <sz val="12"/>
      <name val="HGPｺﾞｼｯｸE"/>
      <family val="3"/>
      <charset val="128"/>
    </font>
    <font>
      <sz val="10"/>
      <color rgb="FF000000"/>
      <name val="游ゴシック"/>
      <family val="3"/>
      <charset val="128"/>
    </font>
    <font>
      <sz val="18"/>
      <color indexed="8"/>
      <name val="HGPｺﾞｼｯｸE"/>
      <family val="3"/>
      <charset val="128"/>
    </font>
    <font>
      <sz val="20"/>
      <name val="HGSｺﾞｼｯｸE"/>
      <family val="3"/>
      <charset val="128"/>
    </font>
    <font>
      <sz val="9"/>
      <color theme="1"/>
      <name val="ＭＳ Ｐゴシック"/>
      <family val="3"/>
      <charset val="128"/>
    </font>
    <font>
      <b/>
      <sz val="15"/>
      <color theme="3"/>
      <name val="游ゴシック"/>
      <family val="2"/>
      <charset val="128"/>
      <scheme val="minor"/>
    </font>
    <font>
      <sz val="6"/>
      <name val="游ゴシック"/>
      <family val="2"/>
      <charset val="128"/>
      <scheme val="minor"/>
    </font>
    <font>
      <sz val="9"/>
      <color theme="4" tint="0.79998168889431442"/>
      <name val="ＭＳ ゴシック"/>
      <family val="3"/>
      <charset val="128"/>
    </font>
    <font>
      <sz val="18"/>
      <name val="ＭＳ Ｐゴシック"/>
      <family val="3"/>
      <charset val="128"/>
    </font>
    <font>
      <sz val="12"/>
      <color theme="1"/>
      <name val="HGPｺﾞｼｯｸE"/>
      <family val="3"/>
      <charset val="128"/>
    </font>
    <font>
      <b/>
      <sz val="20"/>
      <color rgb="FFFF0000"/>
      <name val="HGPｺﾞｼｯｸE"/>
      <family val="3"/>
      <charset val="128"/>
    </font>
    <font>
      <sz val="22"/>
      <name val="HGPｺﾞｼｯｸE"/>
      <family val="3"/>
      <charset val="128"/>
    </font>
    <font>
      <b/>
      <sz val="28"/>
      <name val="HGPｺﾞｼｯｸE"/>
      <family val="3"/>
      <charset val="128"/>
    </font>
    <font>
      <sz val="18"/>
      <name val="HGPｺﾞｼｯｸE"/>
      <family val="3"/>
      <charset val="128"/>
    </font>
    <font>
      <sz val="20"/>
      <color rgb="FFFF0000"/>
      <name val="HGPｺﾞｼｯｸE"/>
      <family val="3"/>
      <charset val="128"/>
    </font>
    <font>
      <sz val="9"/>
      <color theme="5" tint="0.59999389629810485"/>
      <name val="ＭＳ ゴシック"/>
      <family val="3"/>
      <charset val="128"/>
    </font>
    <font>
      <b/>
      <sz val="18"/>
      <color indexed="8"/>
      <name val="HGPｺﾞｼｯｸE"/>
      <family val="3"/>
      <charset val="128"/>
    </font>
    <font>
      <b/>
      <sz val="18"/>
      <color indexed="9"/>
      <name val="HGPｺﾞｼｯｸE"/>
      <family val="3"/>
      <charset val="128"/>
    </font>
    <font>
      <b/>
      <sz val="18"/>
      <color indexed="13"/>
      <name val="HGPｺﾞｼｯｸE"/>
      <family val="3"/>
      <charset val="128"/>
    </font>
    <font>
      <b/>
      <sz val="18"/>
      <color indexed="10"/>
      <name val="HGPｺﾞｼｯｸE"/>
      <family val="3"/>
      <charset val="128"/>
    </font>
  </fonts>
  <fills count="20">
    <fill>
      <patternFill patternType="none"/>
    </fill>
    <fill>
      <patternFill patternType="gray125"/>
    </fill>
    <fill>
      <patternFill patternType="solid">
        <fgColor rgb="FF00FFFF"/>
        <bgColor indexed="64"/>
      </patternFill>
    </fill>
    <fill>
      <patternFill patternType="solid">
        <fgColor theme="0" tint="-0.14972380748924222"/>
        <bgColor indexed="64"/>
      </patternFill>
    </fill>
    <fill>
      <patternFill patternType="solid">
        <fgColor theme="0"/>
        <bgColor indexed="64"/>
      </patternFill>
    </fill>
    <fill>
      <patternFill patternType="solid">
        <fgColor theme="5" tint="0.79979857783745845"/>
        <bgColor indexed="64"/>
      </patternFill>
    </fill>
    <fill>
      <patternFill patternType="solid">
        <fgColor rgb="FFD9E1F2"/>
        <bgColor indexed="64"/>
      </patternFill>
    </fill>
    <fill>
      <patternFill patternType="solid">
        <fgColor theme="9" tint="0.59999389629810485"/>
        <bgColor indexed="64"/>
      </patternFill>
    </fill>
    <fill>
      <patternFill patternType="solid">
        <fgColor theme="6" tint="0.79970702230903046"/>
        <bgColor indexed="64"/>
      </patternFill>
    </fill>
    <fill>
      <patternFill patternType="solid">
        <fgColor theme="8" tint="0.79970702230903046"/>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bgColor indexed="64"/>
      </patternFill>
    </fill>
    <fill>
      <patternFill patternType="solid">
        <fgColor theme="4" tint="0.79998168889431442"/>
        <bgColor indexed="64"/>
      </patternFill>
    </fill>
    <fill>
      <patternFill patternType="solid">
        <fgColor rgb="FFFF7C80"/>
        <bgColor indexed="64"/>
      </patternFill>
    </fill>
    <fill>
      <patternFill patternType="solid">
        <fgColor rgb="FFFF0000"/>
        <bgColor indexed="64"/>
      </patternFill>
    </fill>
    <fill>
      <patternFill patternType="solid">
        <fgColor rgb="FF00B0F0"/>
        <bgColor indexed="64"/>
      </patternFill>
    </fill>
    <fill>
      <patternFill patternType="solid">
        <fgColor rgb="FFCCFF33"/>
        <bgColor indexed="64"/>
      </patternFill>
    </fill>
  </fills>
  <borders count="162">
    <border>
      <left/>
      <right/>
      <top/>
      <bottom/>
      <diagonal/>
    </border>
    <border>
      <left/>
      <right/>
      <top/>
      <bottom style="medium">
        <color auto="1"/>
      </bottom>
      <diagonal/>
    </border>
    <border>
      <left style="medium">
        <color auto="1"/>
      </left>
      <right style="medium">
        <color auto="1"/>
      </right>
      <top style="medium">
        <color auto="1"/>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auto="1"/>
      </left>
      <right style="medium">
        <color auto="1"/>
      </right>
      <top/>
      <bottom/>
      <diagonal/>
    </border>
    <border>
      <left/>
      <right style="thin">
        <color auto="1"/>
      </right>
      <top style="thin">
        <color auto="1"/>
      </top>
      <bottom/>
      <diagonal/>
    </border>
    <border>
      <left style="medium">
        <color auto="1"/>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top style="medium">
        <color auto="1"/>
      </top>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double">
        <color auto="1"/>
      </top>
      <bottom style="medium">
        <color auto="1"/>
      </bottom>
      <diagonal/>
    </border>
    <border>
      <left style="thin">
        <color auto="1"/>
      </left>
      <right style="thin">
        <color auto="1"/>
      </right>
      <top style="double">
        <color auto="1"/>
      </top>
      <bottom style="medium">
        <color auto="1"/>
      </bottom>
      <diagonal/>
    </border>
    <border>
      <left style="thin">
        <color auto="1"/>
      </left>
      <right style="medium">
        <color auto="1"/>
      </right>
      <top style="double">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thin">
        <color auto="1"/>
      </left>
      <right style="thin">
        <color auto="1"/>
      </right>
      <top/>
      <bottom/>
      <diagonal/>
    </border>
    <border>
      <left style="medium">
        <color auto="1"/>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thin">
        <color auto="1"/>
      </right>
      <top style="medium">
        <color auto="1"/>
      </top>
      <bottom/>
      <diagonal/>
    </border>
    <border>
      <left style="thin">
        <color auto="1"/>
      </left>
      <right style="thin">
        <color auto="1"/>
      </right>
      <top/>
      <bottom style="thin">
        <color auto="1"/>
      </bottom>
      <diagonal/>
    </border>
    <border>
      <left style="medium">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medium">
        <color auto="1"/>
      </left>
      <right style="thin">
        <color auto="1"/>
      </right>
      <top style="double">
        <color auto="1"/>
      </top>
      <bottom/>
      <diagonal/>
    </border>
    <border>
      <left style="thin">
        <color auto="1"/>
      </left>
      <right style="thin">
        <color auto="1"/>
      </right>
      <top style="double">
        <color auto="1"/>
      </top>
      <bottom style="thin">
        <color auto="1"/>
      </bottom>
      <diagonal/>
    </border>
    <border>
      <left style="medium">
        <color auto="1"/>
      </left>
      <right style="thin">
        <color auto="1"/>
      </right>
      <top/>
      <bottom/>
      <diagonal/>
    </border>
    <border>
      <left style="thin">
        <color auto="1"/>
      </left>
      <right style="thin">
        <color auto="1"/>
      </right>
      <top style="double">
        <color auto="1"/>
      </top>
      <bottom/>
      <diagonal/>
    </border>
    <border>
      <left style="thin">
        <color auto="1"/>
      </left>
      <right style="thin">
        <color auto="1"/>
      </right>
      <top/>
      <bottom style="double">
        <color auto="1"/>
      </bottom>
      <diagonal/>
    </border>
    <border>
      <left style="thin">
        <color auto="1"/>
      </left>
      <right style="medium">
        <color auto="1"/>
      </right>
      <top style="double">
        <color auto="1"/>
      </top>
      <bottom style="thin">
        <color auto="1"/>
      </bottom>
      <diagonal/>
    </border>
    <border>
      <left style="thin">
        <color auto="1"/>
      </left>
      <right style="medium">
        <color auto="1"/>
      </right>
      <top style="thin">
        <color auto="1"/>
      </top>
      <bottom style="double">
        <color auto="1"/>
      </bottom>
      <diagonal/>
    </border>
    <border>
      <left/>
      <right style="medium">
        <color auto="1"/>
      </right>
      <top style="medium">
        <color auto="1"/>
      </top>
      <bottom style="medium">
        <color auto="1"/>
      </bottom>
      <diagonal/>
    </border>
    <border>
      <left style="medium">
        <color auto="1"/>
      </left>
      <right style="medium">
        <color auto="1"/>
      </right>
      <top style="thin">
        <color auto="1"/>
      </top>
      <bottom style="double">
        <color auto="1"/>
      </bottom>
      <diagonal/>
    </border>
    <border>
      <left style="medium">
        <color auto="1"/>
      </left>
      <right style="medium">
        <color auto="1"/>
      </right>
      <top style="double">
        <color auto="1"/>
      </top>
      <bottom style="thin">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style="medium">
        <color auto="1"/>
      </right>
      <top style="thin">
        <color auto="1"/>
      </top>
      <bottom/>
      <diagonal/>
    </border>
    <border>
      <left style="medium">
        <color auto="1"/>
      </left>
      <right style="medium">
        <color auto="1"/>
      </right>
      <top style="double">
        <color auto="1"/>
      </top>
      <bottom/>
      <diagonal/>
    </border>
    <border>
      <left style="medium">
        <color auto="1"/>
      </left>
      <right style="medium">
        <color auto="1"/>
      </right>
      <top/>
      <bottom style="double">
        <color auto="1"/>
      </bottom>
      <diagonal/>
    </border>
    <border>
      <left style="thin">
        <color auto="1"/>
      </left>
      <right style="medium">
        <color auto="1"/>
      </right>
      <top style="medium">
        <color auto="1"/>
      </top>
      <bottom style="medium">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style="medium">
        <color auto="1"/>
      </left>
      <right style="medium">
        <color auto="1"/>
      </right>
      <top/>
      <bottom style="hair">
        <color auto="1"/>
      </bottom>
      <diagonal/>
    </border>
    <border>
      <left/>
      <right style="thin">
        <color auto="1"/>
      </right>
      <top style="thin">
        <color auto="1"/>
      </top>
      <bottom style="hair">
        <color auto="1"/>
      </bottom>
      <diagonal/>
    </border>
    <border>
      <left style="medium">
        <color auto="1"/>
      </left>
      <right/>
      <top/>
      <bottom style="hair">
        <color auto="1"/>
      </bottom>
      <diagonal/>
    </border>
    <border>
      <left/>
      <right style="medium">
        <color auto="1"/>
      </right>
      <top/>
      <bottom style="hair">
        <color auto="1"/>
      </bottom>
      <diagonal/>
    </border>
    <border>
      <left style="medium">
        <color auto="1"/>
      </left>
      <right style="medium">
        <color auto="1"/>
      </right>
      <top style="hair">
        <color auto="1"/>
      </top>
      <bottom style="hair">
        <color auto="1"/>
      </bottom>
      <diagonal/>
    </border>
    <border>
      <left/>
      <right style="thin">
        <color auto="1"/>
      </right>
      <top style="hair">
        <color auto="1"/>
      </top>
      <bottom style="hair">
        <color auto="1"/>
      </bottom>
      <diagonal/>
    </border>
    <border>
      <left style="medium">
        <color auto="1"/>
      </left>
      <right/>
      <top style="hair">
        <color auto="1"/>
      </top>
      <bottom style="hair">
        <color auto="1"/>
      </bottom>
      <diagonal/>
    </border>
    <border>
      <left style="thin">
        <color auto="1"/>
      </left>
      <right style="thin">
        <color auto="1"/>
      </right>
      <top style="hair">
        <color auto="1"/>
      </top>
      <bottom style="hair">
        <color auto="1"/>
      </bottom>
      <diagonal/>
    </border>
    <border>
      <left/>
      <right style="medium">
        <color auto="1"/>
      </right>
      <top style="hair">
        <color auto="1"/>
      </top>
      <bottom style="hair">
        <color auto="1"/>
      </bottom>
      <diagonal/>
    </border>
    <border>
      <left style="medium">
        <color auto="1"/>
      </left>
      <right style="medium">
        <color auto="1"/>
      </right>
      <top style="hair">
        <color auto="1"/>
      </top>
      <bottom style="medium">
        <color auto="1"/>
      </bottom>
      <diagonal/>
    </border>
    <border>
      <left/>
      <right style="thin">
        <color auto="1"/>
      </right>
      <top style="hair">
        <color auto="1"/>
      </top>
      <bottom style="medium">
        <color auto="1"/>
      </bottom>
      <diagonal/>
    </border>
    <border>
      <left style="medium">
        <color auto="1"/>
      </left>
      <right/>
      <top style="hair">
        <color auto="1"/>
      </top>
      <bottom style="medium">
        <color auto="1"/>
      </bottom>
      <diagonal/>
    </border>
    <border>
      <left style="thin">
        <color auto="1"/>
      </left>
      <right style="thin">
        <color auto="1"/>
      </right>
      <top style="hair">
        <color auto="1"/>
      </top>
      <bottom style="medium">
        <color auto="1"/>
      </bottom>
      <diagonal/>
    </border>
    <border>
      <left/>
      <right style="medium">
        <color auto="1"/>
      </right>
      <top style="hair">
        <color auto="1"/>
      </top>
      <bottom style="medium">
        <color auto="1"/>
      </bottom>
      <diagonal/>
    </border>
    <border>
      <left style="medium">
        <color auto="1"/>
      </left>
      <right style="medium">
        <color auto="1"/>
      </right>
      <top style="double">
        <color auto="1"/>
      </top>
      <bottom style="medium">
        <color auto="1"/>
      </bottom>
      <diagonal/>
    </border>
    <border>
      <left style="medium">
        <color auto="1"/>
      </left>
      <right/>
      <top style="double">
        <color auto="1"/>
      </top>
      <bottom style="medium">
        <color auto="1"/>
      </bottom>
      <diagonal/>
    </border>
    <border>
      <left style="medium">
        <color auto="1"/>
      </left>
      <right style="medium">
        <color auto="1"/>
      </right>
      <top style="medium">
        <color auto="1"/>
      </top>
      <bottom style="hair">
        <color auto="1"/>
      </bottom>
      <diagonal/>
    </border>
    <border>
      <left style="medium">
        <color auto="1"/>
      </left>
      <right style="thin">
        <color auto="1"/>
      </right>
      <top style="medium">
        <color auto="1"/>
      </top>
      <bottom style="hair">
        <color auto="1"/>
      </bottom>
      <diagonal/>
    </border>
    <border>
      <left style="thin">
        <color auto="1"/>
      </left>
      <right style="thin">
        <color auto="1"/>
      </right>
      <top style="medium">
        <color auto="1"/>
      </top>
      <bottom style="hair">
        <color auto="1"/>
      </bottom>
      <diagonal/>
    </border>
    <border>
      <left style="thin">
        <color auto="1"/>
      </left>
      <right style="medium">
        <color auto="1"/>
      </right>
      <top style="medium">
        <color auto="1"/>
      </top>
      <bottom style="hair">
        <color auto="1"/>
      </bottom>
      <diagonal/>
    </border>
    <border>
      <left style="medium">
        <color auto="1"/>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
      <left style="medium">
        <color auto="1"/>
      </left>
      <right style="medium">
        <color auto="1"/>
      </right>
      <top style="thin">
        <color auto="1"/>
      </top>
      <bottom style="hair">
        <color auto="1"/>
      </bottom>
      <diagonal/>
    </border>
    <border>
      <left style="medium">
        <color auto="1"/>
      </left>
      <right style="thin">
        <color auto="1"/>
      </right>
      <top style="thin">
        <color auto="1"/>
      </top>
      <bottom style="hair">
        <color auto="1"/>
      </bottom>
      <diagonal/>
    </border>
    <border>
      <left style="thin">
        <color auto="1"/>
      </left>
      <right style="medium">
        <color auto="1"/>
      </right>
      <top style="thin">
        <color auto="1"/>
      </top>
      <bottom style="hair">
        <color auto="1"/>
      </bottom>
      <diagonal/>
    </border>
    <border>
      <left style="medium">
        <color auto="1"/>
      </left>
      <right style="medium">
        <color auto="1"/>
      </right>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thin">
        <color auto="1"/>
      </left>
      <right style="thin">
        <color auto="1"/>
      </right>
      <top style="medium">
        <color auto="1"/>
      </top>
      <bottom style="thin">
        <color auto="1"/>
      </bottom>
      <diagonal/>
    </border>
    <border>
      <left style="medium">
        <color auto="1"/>
      </left>
      <right style="thin">
        <color auto="1"/>
      </right>
      <top style="medium">
        <color auto="1"/>
      </top>
      <bottom style="medium">
        <color auto="1"/>
      </bottom>
      <diagonal/>
    </border>
    <border>
      <left/>
      <right style="medium">
        <color auto="1"/>
      </right>
      <top style="hair">
        <color auto="1"/>
      </top>
      <bottom/>
      <diagonal/>
    </border>
    <border>
      <left style="medium">
        <color auto="1"/>
      </left>
      <right/>
      <top style="thin">
        <color auto="1"/>
      </top>
      <bottom style="hair">
        <color auto="1"/>
      </bottom>
      <diagonal/>
    </border>
    <border>
      <left style="medium">
        <color auto="1"/>
      </left>
      <right style="thin">
        <color auto="1"/>
      </right>
      <top/>
      <bottom style="hair">
        <color auto="1"/>
      </bottom>
      <diagonal/>
    </border>
    <border>
      <left style="thin">
        <color auto="1"/>
      </left>
      <right style="thin">
        <color auto="1"/>
      </right>
      <top/>
      <bottom style="hair">
        <color auto="1"/>
      </bottom>
      <diagonal/>
    </border>
    <border>
      <left style="thin">
        <color auto="1"/>
      </left>
      <right style="medium">
        <color auto="1"/>
      </right>
      <top/>
      <bottom style="hair">
        <color auto="1"/>
      </bottom>
      <diagonal/>
    </border>
    <border>
      <left style="double">
        <color auto="1"/>
      </left>
      <right style="double">
        <color auto="1"/>
      </right>
      <top style="double">
        <color auto="1"/>
      </top>
      <bottom style="double">
        <color auto="1"/>
      </bottom>
      <diagonal/>
    </border>
    <border>
      <left/>
      <right/>
      <top style="double">
        <color auto="1"/>
      </top>
      <bottom style="medium">
        <color auto="1"/>
      </bottom>
      <diagonal/>
    </border>
    <border>
      <left/>
      <right/>
      <top style="medium">
        <color auto="1"/>
      </top>
      <bottom style="double">
        <color auto="1"/>
      </bottom>
      <diagonal/>
    </border>
    <border>
      <left style="double">
        <color auto="1"/>
      </left>
      <right/>
      <top style="double">
        <color auto="1"/>
      </top>
      <bottom style="medium">
        <color auto="1"/>
      </bottom>
      <diagonal/>
    </border>
    <border>
      <left style="double">
        <color auto="1"/>
      </left>
      <right/>
      <top style="medium">
        <color auto="1"/>
      </top>
      <bottom style="medium">
        <color auto="1"/>
      </bottom>
      <diagonal/>
    </border>
    <border>
      <left style="double">
        <color auto="1"/>
      </left>
      <right/>
      <top style="medium">
        <color auto="1"/>
      </top>
      <bottom style="double">
        <color auto="1"/>
      </bottom>
      <diagonal/>
    </border>
    <border>
      <left style="double">
        <color auto="1"/>
      </left>
      <right/>
      <top style="double">
        <color auto="1"/>
      </top>
      <bottom style="double">
        <color auto="1"/>
      </bottom>
      <diagonal/>
    </border>
    <border>
      <left/>
      <right style="double">
        <color auto="1"/>
      </right>
      <top style="double">
        <color auto="1"/>
      </top>
      <bottom style="medium">
        <color auto="1"/>
      </bottom>
      <diagonal/>
    </border>
    <border>
      <left/>
      <right style="double">
        <color auto="1"/>
      </right>
      <top style="medium">
        <color auto="1"/>
      </top>
      <bottom style="medium">
        <color auto="1"/>
      </bottom>
      <diagonal/>
    </border>
    <border>
      <left/>
      <right style="double">
        <color auto="1"/>
      </right>
      <top style="medium">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double">
        <color auto="1"/>
      </left>
      <right style="double">
        <color auto="1"/>
      </right>
      <top/>
      <bottom/>
      <diagonal/>
    </border>
    <border>
      <left/>
      <right style="double">
        <color auto="1"/>
      </right>
      <top/>
      <bottom/>
      <diagonal/>
    </border>
    <border>
      <left/>
      <right/>
      <top style="double">
        <color auto="1"/>
      </top>
      <bottom/>
      <diagonal/>
    </border>
    <border>
      <left style="thin">
        <color indexed="64"/>
      </left>
      <right style="thin">
        <color indexed="64"/>
      </right>
      <top style="thin">
        <color indexed="64"/>
      </top>
      <bottom style="medium">
        <color auto="1"/>
      </bottom>
      <diagonal/>
    </border>
    <border>
      <left style="medium">
        <color auto="1"/>
      </left>
      <right style="thin">
        <color auto="1"/>
      </right>
      <top style="hair">
        <color auto="1"/>
      </top>
      <bottom style="thin">
        <color auto="1"/>
      </bottom>
      <diagonal/>
    </border>
    <border>
      <left/>
      <right style="thin">
        <color indexed="64"/>
      </right>
      <top/>
      <bottom/>
      <diagonal/>
    </border>
    <border>
      <left style="double">
        <color auto="1"/>
      </left>
      <right/>
      <top/>
      <bottom/>
      <diagonal/>
    </border>
    <border>
      <left style="double">
        <color auto="1"/>
      </left>
      <right style="double">
        <color auto="1"/>
      </right>
      <top style="double">
        <color auto="1"/>
      </top>
      <bottom style="medium">
        <color auto="1"/>
      </bottom>
      <diagonal/>
    </border>
    <border>
      <left style="double">
        <color auto="1"/>
      </left>
      <right style="double">
        <color auto="1"/>
      </right>
      <top style="medium">
        <color auto="1"/>
      </top>
      <bottom style="medium">
        <color auto="1"/>
      </bottom>
      <diagonal/>
    </border>
    <border>
      <left style="double">
        <color auto="1"/>
      </left>
      <right style="double">
        <color auto="1"/>
      </right>
      <top style="medium">
        <color auto="1"/>
      </top>
      <bottom style="double">
        <color auto="1"/>
      </bottom>
      <diagonal/>
    </border>
    <border>
      <left style="thin">
        <color indexed="64"/>
      </left>
      <right style="thin">
        <color indexed="64"/>
      </right>
      <top style="thin">
        <color indexed="64"/>
      </top>
      <bottom style="thin">
        <color auto="1"/>
      </bottom>
      <diagonal/>
    </border>
    <border>
      <left style="medium">
        <color indexed="64"/>
      </left>
      <right style="thin">
        <color indexed="64"/>
      </right>
      <top style="thin">
        <color indexed="64"/>
      </top>
      <bottom style="thin">
        <color auto="1"/>
      </bottom>
      <diagonal/>
    </border>
    <border>
      <left style="thin">
        <color indexed="64"/>
      </left>
      <right style="thin">
        <color indexed="64"/>
      </right>
      <top style="thin">
        <color indexed="64"/>
      </top>
      <bottom style="thin">
        <color auto="1"/>
      </bottom>
      <diagonal/>
    </border>
    <border>
      <left style="thin">
        <color indexed="64"/>
      </left>
      <right style="medium">
        <color auto="1"/>
      </right>
      <top style="thin">
        <color indexed="64"/>
      </top>
      <bottom style="thin">
        <color indexed="64"/>
      </bottom>
      <diagonal/>
    </border>
    <border>
      <left style="thin">
        <color indexed="64"/>
      </left>
      <right style="thin">
        <color indexed="64"/>
      </right>
      <top style="thin">
        <color indexed="64"/>
      </top>
      <bottom style="medium">
        <color auto="1"/>
      </bottom>
      <diagonal/>
    </border>
    <border>
      <left style="medium">
        <color auto="1"/>
      </left>
      <right style="thin">
        <color auto="1"/>
      </right>
      <top/>
      <bottom style="thin">
        <color auto="1"/>
      </bottom>
      <diagonal/>
    </border>
    <border diagonalUp="1">
      <left/>
      <right/>
      <top style="medium">
        <color auto="1"/>
      </top>
      <bottom/>
      <diagonal style="thin">
        <color auto="1"/>
      </diagonal>
    </border>
    <border diagonalUp="1">
      <left/>
      <right style="medium">
        <color auto="1"/>
      </right>
      <top style="medium">
        <color auto="1"/>
      </top>
      <bottom/>
      <diagonal style="thin">
        <color auto="1"/>
      </diagonal>
    </border>
    <border diagonalUp="1">
      <left/>
      <right/>
      <top/>
      <bottom/>
      <diagonal style="thin">
        <color auto="1"/>
      </diagonal>
    </border>
    <border diagonalUp="1">
      <left/>
      <right style="medium">
        <color auto="1"/>
      </right>
      <top/>
      <bottom/>
      <diagonal style="thin">
        <color auto="1"/>
      </diagonal>
    </border>
    <border diagonalUp="1">
      <left/>
      <right/>
      <top/>
      <bottom style="medium">
        <color auto="1"/>
      </bottom>
      <diagonal style="thin">
        <color auto="1"/>
      </diagonal>
    </border>
    <border diagonalUp="1">
      <left/>
      <right style="medium">
        <color auto="1"/>
      </right>
      <top/>
      <bottom style="medium">
        <color auto="1"/>
      </bottom>
      <diagonal style="thin">
        <color auto="1"/>
      </diagonal>
    </border>
    <border>
      <left style="thin">
        <color auto="1"/>
      </left>
      <right/>
      <top style="medium">
        <color auto="1"/>
      </top>
      <bottom style="medium">
        <color auto="1"/>
      </bottom>
      <diagonal/>
    </border>
    <border>
      <left style="thin">
        <color auto="1"/>
      </left>
      <right/>
      <top style="thin">
        <color auto="1"/>
      </top>
      <bottom style="medium">
        <color auto="1"/>
      </bottom>
      <diagonal/>
    </border>
    <border diagonalUp="1">
      <left style="thin">
        <color auto="1"/>
      </left>
      <right/>
      <top style="medium">
        <color auto="1"/>
      </top>
      <bottom/>
      <diagonal style="thin">
        <color auto="1"/>
      </diagonal>
    </border>
    <border diagonalUp="1">
      <left style="thin">
        <color auto="1"/>
      </left>
      <right/>
      <top/>
      <bottom/>
      <diagonal style="thin">
        <color auto="1"/>
      </diagonal>
    </border>
    <border diagonalUp="1">
      <left style="thin">
        <color auto="1"/>
      </left>
      <right/>
      <top/>
      <bottom style="medium">
        <color auto="1"/>
      </bottom>
      <diagonal style="thin">
        <color auto="1"/>
      </diagonal>
    </border>
    <border>
      <left style="thin">
        <color auto="1"/>
      </left>
      <right/>
      <top style="hair">
        <color auto="1"/>
      </top>
      <bottom style="hair">
        <color auto="1"/>
      </bottom>
      <diagonal/>
    </border>
    <border>
      <left style="thin">
        <color auto="1"/>
      </left>
      <right/>
      <top style="thin">
        <color auto="1"/>
      </top>
      <bottom style="hair">
        <color auto="1"/>
      </bottom>
      <diagonal/>
    </border>
    <border>
      <left style="thin">
        <color auto="1"/>
      </left>
      <right/>
      <top style="hair">
        <color auto="1"/>
      </top>
      <bottom style="medium">
        <color auto="1"/>
      </bottom>
      <diagonal/>
    </border>
    <border>
      <left style="thin">
        <color auto="1"/>
      </left>
      <right/>
      <top style="medium">
        <color auto="1"/>
      </top>
      <bottom style="hair">
        <color auto="1"/>
      </bottom>
      <diagonal/>
    </border>
    <border>
      <left style="thin">
        <color auto="1"/>
      </left>
      <right/>
      <top/>
      <bottom style="medium">
        <color auto="1"/>
      </bottom>
      <diagonal/>
    </border>
    <border>
      <left style="thin">
        <color auto="1"/>
      </left>
      <right style="thin">
        <color auto="1"/>
      </right>
      <top style="hair">
        <color auto="1"/>
      </top>
      <bottom/>
      <diagonal/>
    </border>
    <border>
      <left style="thin">
        <color auto="1"/>
      </left>
      <right/>
      <top style="hair">
        <color auto="1"/>
      </top>
      <bottom/>
      <diagonal/>
    </border>
    <border>
      <left/>
      <right style="thin">
        <color auto="1"/>
      </right>
      <top style="medium">
        <color auto="1"/>
      </top>
      <bottom style="hair">
        <color auto="1"/>
      </bottom>
      <diagonal/>
    </border>
    <border>
      <left/>
      <right style="thin">
        <color auto="1"/>
      </right>
      <top/>
      <bottom style="medium">
        <color auto="1"/>
      </bottom>
      <diagonal/>
    </border>
    <border>
      <left style="thin">
        <color indexed="64"/>
      </left>
      <right style="thin">
        <color indexed="64"/>
      </right>
      <top style="thin">
        <color indexed="64"/>
      </top>
      <bottom style="thin">
        <color auto="1"/>
      </bottom>
      <diagonal/>
    </border>
    <border>
      <left style="thin">
        <color indexed="64"/>
      </left>
      <right style="medium">
        <color auto="1"/>
      </right>
      <top style="thin">
        <color indexed="64"/>
      </top>
      <bottom style="thin">
        <color indexed="64"/>
      </bottom>
      <diagonal/>
    </border>
    <border>
      <left/>
      <right/>
      <top/>
      <bottom style="double">
        <color auto="1"/>
      </bottom>
      <diagonal/>
    </border>
    <border>
      <left style="double">
        <color auto="1"/>
      </left>
      <right style="double">
        <color auto="1"/>
      </right>
      <top style="double">
        <color auto="1"/>
      </top>
      <bottom/>
      <diagonal/>
    </border>
    <border>
      <left style="double">
        <color auto="1"/>
      </left>
      <right style="double">
        <color auto="1"/>
      </right>
      <top/>
      <bottom style="double">
        <color auto="1"/>
      </bottom>
      <diagonal/>
    </border>
    <border>
      <left style="thin">
        <color indexed="64"/>
      </left>
      <right style="thin">
        <color indexed="64"/>
      </right>
      <top style="thin">
        <color indexed="64"/>
      </top>
      <bottom style="thin">
        <color auto="1"/>
      </bottom>
      <diagonal/>
    </border>
    <border>
      <left/>
      <right/>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style="thin">
        <color auto="1"/>
      </bottom>
      <diagonal/>
    </border>
    <border>
      <left style="medium">
        <color indexed="64"/>
      </left>
      <right style="thin">
        <color indexed="64"/>
      </right>
      <top style="thin">
        <color indexed="64"/>
      </top>
      <bottom style="thin">
        <color auto="1"/>
      </bottom>
      <diagonal/>
    </border>
    <border>
      <left style="thin">
        <color indexed="64"/>
      </left>
      <right style="medium">
        <color auto="1"/>
      </right>
      <top style="thin">
        <color indexed="64"/>
      </top>
      <bottom style="thin">
        <color indexed="64"/>
      </bottom>
      <diagonal/>
    </border>
    <border>
      <left style="medium">
        <color indexed="64"/>
      </left>
      <right style="thin">
        <color indexed="64"/>
      </right>
      <top style="thin">
        <color indexed="64"/>
      </top>
      <bottom style="medium">
        <color auto="1"/>
      </bottom>
      <diagonal/>
    </border>
    <border>
      <left style="thin">
        <color indexed="64"/>
      </left>
      <right style="thin">
        <color indexed="64"/>
      </right>
      <top style="thin">
        <color indexed="64"/>
      </top>
      <bottom style="medium">
        <color auto="1"/>
      </bottom>
      <diagonal/>
    </border>
    <border>
      <left/>
      <right style="medium">
        <color auto="1"/>
      </right>
      <top/>
      <bottom style="thin">
        <color indexed="64"/>
      </bottom>
      <diagonal/>
    </border>
  </borders>
  <cellStyleXfs count="9">
    <xf numFmtId="0" fontId="0" fillId="0" borderId="0">
      <alignment vertical="center"/>
    </xf>
    <xf numFmtId="38" fontId="14" fillId="0" borderId="0" applyFont="0" applyFill="0" applyBorder="0" applyAlignment="0" applyProtection="0">
      <alignment vertical="center"/>
    </xf>
    <xf numFmtId="0" fontId="13" fillId="0" borderId="0" applyNumberFormat="0" applyFill="0" applyBorder="0" applyAlignment="0" applyProtection="0">
      <alignment vertical="center"/>
    </xf>
    <xf numFmtId="6" fontId="14" fillId="0" borderId="0" applyFont="0" applyFill="0" applyBorder="0" applyAlignment="0" applyProtection="0">
      <alignment vertical="center"/>
    </xf>
    <xf numFmtId="0" fontId="14" fillId="0" borderId="0">
      <alignment vertical="center"/>
    </xf>
    <xf numFmtId="0" fontId="14" fillId="0" borderId="0"/>
    <xf numFmtId="0" fontId="25" fillId="0" borderId="0">
      <alignment vertical="center"/>
    </xf>
    <xf numFmtId="38" fontId="25" fillId="0" borderId="0" applyFont="0" applyFill="0" applyBorder="0" applyAlignment="0" applyProtection="0">
      <alignment vertical="center"/>
    </xf>
    <xf numFmtId="6" fontId="14" fillId="0" borderId="0" applyFont="0" applyFill="0" applyBorder="0" applyAlignment="0" applyProtection="0">
      <alignment vertical="center"/>
    </xf>
  </cellStyleXfs>
  <cellXfs count="542">
    <xf numFmtId="0" fontId="0" fillId="0" borderId="0" xfId="0">
      <alignment vertical="center"/>
    </xf>
    <xf numFmtId="0" fontId="1" fillId="0" borderId="0" xfId="4" applyFont="1" applyAlignment="1" applyProtection="1">
      <alignment horizontal="center" vertical="center"/>
      <protection locked="0"/>
    </xf>
    <xf numFmtId="0" fontId="2" fillId="0" borderId="0" xfId="4" applyFont="1" applyAlignment="1" applyProtection="1">
      <alignment horizontal="center" vertical="center"/>
      <protection locked="0"/>
    </xf>
    <xf numFmtId="0" fontId="3" fillId="0" borderId="0" xfId="0" applyFont="1" applyBorder="1" applyAlignment="1" applyProtection="1">
      <alignment vertical="center"/>
      <protection locked="0"/>
    </xf>
    <xf numFmtId="0" fontId="4" fillId="0" borderId="0" xfId="0" applyFont="1" applyBorder="1" applyAlignment="1" applyProtection="1">
      <alignment vertical="center"/>
      <protection locked="0"/>
    </xf>
    <xf numFmtId="0" fontId="4" fillId="0" borderId="0" xfId="0" applyFont="1" applyAlignment="1" applyProtection="1">
      <alignment horizontal="center" vertical="center"/>
      <protection locked="0"/>
    </xf>
    <xf numFmtId="0" fontId="5" fillId="0" borderId="0" xfId="5" applyFont="1" applyAlignment="1">
      <alignment horizontal="center" vertical="center"/>
    </xf>
    <xf numFmtId="0" fontId="4" fillId="0" borderId="0" xfId="5" applyFont="1" applyBorder="1" applyAlignment="1">
      <alignment horizontal="center" vertical="center"/>
    </xf>
    <xf numFmtId="0" fontId="5" fillId="0" borderId="0" xfId="5" applyFont="1" applyBorder="1" applyAlignment="1">
      <alignment vertical="center"/>
    </xf>
    <xf numFmtId="0" fontId="5" fillId="0" borderId="14" xfId="5" applyFont="1" applyBorder="1" applyAlignment="1">
      <alignment vertical="center"/>
    </xf>
    <xf numFmtId="0" fontId="5" fillId="0" borderId="14" xfId="5" applyFont="1" applyBorder="1" applyAlignment="1">
      <alignment horizontal="center" vertical="center"/>
    </xf>
    <xf numFmtId="0" fontId="5" fillId="0" borderId="0" xfId="5" applyNumberFormat="1" applyFont="1" applyAlignment="1">
      <alignment horizontal="center" vertical="center"/>
    </xf>
    <xf numFmtId="185" fontId="5" fillId="0" borderId="0" xfId="5" applyNumberFormat="1" applyFont="1" applyAlignment="1">
      <alignment horizontal="center" vertical="center"/>
    </xf>
    <xf numFmtId="177" fontId="8" fillId="4" borderId="39" xfId="2" applyNumberFormat="1" applyFont="1" applyFill="1" applyBorder="1" applyAlignment="1">
      <alignment horizontal="center" vertical="center"/>
    </xf>
    <xf numFmtId="177" fontId="5" fillId="4" borderId="39" xfId="5" applyNumberFormat="1" applyFont="1" applyFill="1" applyBorder="1" applyAlignment="1">
      <alignment horizontal="center" vertical="center"/>
    </xf>
    <xf numFmtId="0" fontId="5" fillId="9" borderId="34" xfId="5" applyFont="1" applyFill="1" applyBorder="1" applyAlignment="1">
      <alignment horizontal="center" vertical="center"/>
    </xf>
    <xf numFmtId="0" fontId="5" fillId="9" borderId="52" xfId="5" applyFont="1" applyFill="1" applyBorder="1" applyAlignment="1">
      <alignment horizontal="center" vertical="center" shrinkToFit="1"/>
    </xf>
    <xf numFmtId="0" fontId="5" fillId="9" borderId="39" xfId="5" applyFont="1" applyFill="1" applyBorder="1" applyAlignment="1">
      <alignment horizontal="center" vertical="center" shrinkToFit="1"/>
    </xf>
    <xf numFmtId="0" fontId="5" fillId="9" borderId="53" xfId="5" applyFont="1" applyFill="1" applyBorder="1" applyAlignment="1">
      <alignment horizontal="center" vertical="center"/>
    </xf>
    <xf numFmtId="184" fontId="5" fillId="9" borderId="54" xfId="3" applyNumberFormat="1" applyFont="1" applyFill="1" applyBorder="1" applyAlignment="1">
      <alignment horizontal="right" vertical="center"/>
    </xf>
    <xf numFmtId="184" fontId="5" fillId="9" borderId="55" xfId="3" applyNumberFormat="1" applyFont="1" applyFill="1" applyBorder="1" applyAlignment="1">
      <alignment horizontal="right" vertical="center"/>
    </xf>
    <xf numFmtId="0" fontId="5" fillId="9" borderId="12" xfId="5" applyFont="1" applyFill="1" applyBorder="1" applyAlignment="1">
      <alignment horizontal="center" vertical="center"/>
    </xf>
    <xf numFmtId="184" fontId="5" fillId="0" borderId="35" xfId="3" applyNumberFormat="1" applyFont="1" applyBorder="1" applyAlignment="1">
      <alignment horizontal="right" vertical="center"/>
    </xf>
    <xf numFmtId="0" fontId="5" fillId="9" borderId="56" xfId="5" applyFont="1" applyFill="1" applyBorder="1" applyAlignment="1">
      <alignment horizontal="center" vertical="center"/>
    </xf>
    <xf numFmtId="184" fontId="5" fillId="0" borderId="8" xfId="3" applyNumberFormat="1" applyFont="1" applyBorder="1" applyAlignment="1">
      <alignment horizontal="right" vertical="center"/>
    </xf>
    <xf numFmtId="184" fontId="5" fillId="5" borderId="54" xfId="3" applyNumberFormat="1" applyFont="1" applyFill="1" applyBorder="1" applyAlignment="1">
      <alignment horizontal="right" vertical="center"/>
    </xf>
    <xf numFmtId="184" fontId="5" fillId="5" borderId="55" xfId="3" applyNumberFormat="1" applyFont="1" applyFill="1" applyBorder="1" applyAlignment="1">
      <alignment horizontal="right" vertical="center"/>
    </xf>
    <xf numFmtId="184" fontId="9" fillId="5" borderId="53" xfId="5" applyNumberFormat="1" applyFont="1" applyFill="1" applyBorder="1" applyAlignment="1">
      <alignment vertical="center"/>
    </xf>
    <xf numFmtId="0" fontId="9" fillId="0" borderId="0" xfId="5" applyFont="1" applyFill="1" applyBorder="1" applyAlignment="1">
      <alignment vertical="center"/>
    </xf>
    <xf numFmtId="184" fontId="5" fillId="0" borderId="14" xfId="3" applyNumberFormat="1" applyFont="1" applyBorder="1" applyAlignment="1">
      <alignment horizontal="right" vertical="center"/>
    </xf>
    <xf numFmtId="184" fontId="5" fillId="9" borderId="59" xfId="3" applyNumberFormat="1" applyFont="1" applyFill="1" applyBorder="1" applyAlignment="1">
      <alignment horizontal="right" vertical="center"/>
    </xf>
    <xf numFmtId="184" fontId="5" fillId="0" borderId="26" xfId="3" applyNumberFormat="1" applyFont="1" applyBorder="1" applyAlignment="1">
      <alignment horizontal="right" vertical="center"/>
    </xf>
    <xf numFmtId="184" fontId="5" fillId="5" borderId="59" xfId="3" applyNumberFormat="1" applyFont="1" applyFill="1" applyBorder="1" applyAlignment="1">
      <alignment horizontal="right" vertical="center"/>
    </xf>
    <xf numFmtId="183" fontId="5" fillId="0" borderId="0" xfId="5" applyNumberFormat="1" applyFont="1" applyAlignment="1">
      <alignment horizontal="center" vertical="center"/>
    </xf>
    <xf numFmtId="0" fontId="10" fillId="0" borderId="0" xfId="0" applyFont="1">
      <alignment vertical="center"/>
    </xf>
    <xf numFmtId="182" fontId="10" fillId="0" borderId="14" xfId="0" applyNumberFormat="1" applyFont="1" applyBorder="1" applyAlignment="1">
      <alignment horizontal="center" vertical="center"/>
    </xf>
    <xf numFmtId="176" fontId="10" fillId="0" borderId="14" xfId="0" applyNumberFormat="1" applyFont="1" applyBorder="1" applyAlignment="1">
      <alignment horizontal="center" vertical="center"/>
    </xf>
    <xf numFmtId="0" fontId="10" fillId="0" borderId="60" xfId="0" applyFont="1" applyBorder="1">
      <alignment vertical="center"/>
    </xf>
    <xf numFmtId="0" fontId="10" fillId="2" borderId="60" xfId="0" applyFont="1" applyFill="1" applyBorder="1">
      <alignment vertical="center"/>
    </xf>
    <xf numFmtId="0" fontId="10" fillId="0" borderId="61" xfId="0" applyFont="1" applyBorder="1">
      <alignment vertical="center"/>
    </xf>
    <xf numFmtId="0" fontId="10" fillId="10" borderId="61" xfId="0" applyFont="1" applyFill="1" applyBorder="1">
      <alignment vertical="center"/>
    </xf>
    <xf numFmtId="0" fontId="11" fillId="0" borderId="0" xfId="0" applyFont="1">
      <alignment vertical="center"/>
    </xf>
    <xf numFmtId="182" fontId="11" fillId="0" borderId="14" xfId="0" applyNumberFormat="1" applyFont="1" applyBorder="1" applyAlignment="1">
      <alignment horizontal="center" vertical="center"/>
    </xf>
    <xf numFmtId="176" fontId="11" fillId="0" borderId="14" xfId="0" applyNumberFormat="1" applyFont="1" applyBorder="1" applyAlignment="1">
      <alignment horizontal="center" vertical="center"/>
    </xf>
    <xf numFmtId="0" fontId="11" fillId="0" borderId="14" xfId="0" applyFont="1" applyBorder="1">
      <alignment vertical="center"/>
    </xf>
    <xf numFmtId="187" fontId="11" fillId="0" borderId="0" xfId="1" applyNumberFormat="1" applyFont="1">
      <alignment vertical="center"/>
    </xf>
    <xf numFmtId="0" fontId="10" fillId="0" borderId="0" xfId="4" applyFont="1" applyAlignment="1">
      <alignment horizontal="center" vertical="center"/>
    </xf>
    <xf numFmtId="14" fontId="10" fillId="0" borderId="0" xfId="0" applyNumberFormat="1" applyFont="1">
      <alignment vertical="center"/>
    </xf>
    <xf numFmtId="176" fontId="10" fillId="0" borderId="0" xfId="0" applyNumberFormat="1" applyFont="1">
      <alignment vertical="center"/>
    </xf>
    <xf numFmtId="38" fontId="10" fillId="0" borderId="0" xfId="1" applyFont="1" applyAlignment="1">
      <alignment horizontal="right" vertical="center"/>
    </xf>
    <xf numFmtId="0" fontId="5" fillId="0" borderId="14" xfId="5" applyFont="1" applyBorder="1" applyAlignment="1">
      <alignment horizontal="center" vertical="center"/>
    </xf>
    <xf numFmtId="0" fontId="5" fillId="0" borderId="0" xfId="5" applyFont="1" applyBorder="1" applyAlignment="1">
      <alignment horizontal="center" vertical="center"/>
    </xf>
    <xf numFmtId="56" fontId="5" fillId="0" borderId="0" xfId="5" applyNumberFormat="1" applyFont="1" applyBorder="1" applyAlignment="1">
      <alignment vertical="center"/>
    </xf>
    <xf numFmtId="20" fontId="5" fillId="0" borderId="0" xfId="5" applyNumberFormat="1" applyFont="1" applyBorder="1" applyAlignment="1">
      <alignment vertical="center"/>
    </xf>
    <xf numFmtId="0" fontId="5" fillId="0" borderId="14" xfId="5" applyFont="1" applyBorder="1" applyAlignment="1">
      <alignment horizontal="center" vertical="center"/>
    </xf>
    <xf numFmtId="56" fontId="5" fillId="0" borderId="14" xfId="5" applyNumberFormat="1" applyFont="1" applyBorder="1" applyAlignment="1">
      <alignment horizontal="center" vertical="center"/>
    </xf>
    <xf numFmtId="20" fontId="5" fillId="0" borderId="14" xfId="5" applyNumberFormat="1" applyFont="1" applyBorder="1" applyAlignment="1">
      <alignment horizontal="center" vertical="center"/>
    </xf>
    <xf numFmtId="0" fontId="5" fillId="0" borderId="13" xfId="5" applyFont="1" applyBorder="1" applyAlignment="1">
      <alignment horizontal="center" vertical="center"/>
    </xf>
    <xf numFmtId="190" fontId="10" fillId="0" borderId="0" xfId="1" applyNumberFormat="1" applyFont="1" applyAlignment="1">
      <alignment horizontal="right" vertical="center"/>
    </xf>
    <xf numFmtId="0" fontId="9" fillId="0" borderId="79" xfId="5" applyFont="1" applyBorder="1" applyAlignment="1">
      <alignment horizontal="center" vertical="center"/>
    </xf>
    <xf numFmtId="0" fontId="5" fillId="7" borderId="24" xfId="5" applyFont="1" applyFill="1" applyBorder="1" applyAlignment="1">
      <alignment horizontal="center" vertical="center"/>
    </xf>
    <xf numFmtId="0" fontId="5" fillId="7" borderId="78" xfId="5" applyFont="1" applyFill="1" applyBorder="1" applyAlignment="1">
      <alignment horizontal="center" vertical="center"/>
    </xf>
    <xf numFmtId="0" fontId="19" fillId="0" borderId="0" xfId="4" applyFont="1" applyAlignment="1" applyProtection="1">
      <alignment horizontal="center" vertical="center"/>
      <protection locked="0"/>
    </xf>
    <xf numFmtId="0" fontId="17" fillId="0" borderId="2" xfId="4" applyFont="1" applyBorder="1" applyAlignment="1" applyProtection="1">
      <alignment vertical="center"/>
      <protection locked="0"/>
    </xf>
    <xf numFmtId="0" fontId="17" fillId="2" borderId="6" xfId="4" applyFont="1" applyFill="1" applyBorder="1" applyAlignment="1" applyProtection="1">
      <alignment horizontal="right" vertical="center"/>
      <protection locked="0"/>
    </xf>
    <xf numFmtId="0" fontId="17" fillId="0" borderId="4" xfId="4" applyFont="1" applyBorder="1" applyAlignment="1" applyProtection="1">
      <alignment horizontal="left" vertical="center"/>
      <protection locked="0"/>
    </xf>
    <xf numFmtId="0" fontId="17" fillId="0" borderId="10" xfId="4" applyFont="1" applyBorder="1" applyAlignment="1" applyProtection="1">
      <alignment horizontal="center" vertical="center"/>
      <protection locked="0"/>
    </xf>
    <xf numFmtId="0" fontId="17" fillId="0" borderId="6" xfId="4" applyFont="1" applyBorder="1" applyAlignment="1" applyProtection="1">
      <alignment horizontal="center" vertical="center"/>
      <protection locked="0"/>
    </xf>
    <xf numFmtId="0" fontId="17" fillId="0" borderId="19" xfId="4" applyFont="1" applyBorder="1" applyAlignment="1" applyProtection="1">
      <alignment horizontal="center" vertical="center"/>
      <protection locked="0"/>
    </xf>
    <xf numFmtId="0" fontId="17" fillId="0" borderId="29" xfId="4" applyFont="1" applyBorder="1" applyAlignment="1" applyProtection="1">
      <alignment horizontal="center" vertical="center"/>
      <protection locked="0"/>
    </xf>
    <xf numFmtId="0" fontId="17" fillId="0" borderId="0" xfId="4" applyFont="1" applyAlignment="1" applyProtection="1">
      <alignment horizontal="center" vertical="center"/>
      <protection locked="0"/>
    </xf>
    <xf numFmtId="0" fontId="17" fillId="0" borderId="64" xfId="4" applyFont="1" applyBorder="1" applyAlignment="1" applyProtection="1">
      <alignment horizontal="center" vertical="center"/>
      <protection locked="0"/>
    </xf>
    <xf numFmtId="0" fontId="17" fillId="0" borderId="68" xfId="4" applyFont="1" applyBorder="1" applyAlignment="1" applyProtection="1">
      <alignment horizontal="center" vertical="center"/>
      <protection locked="0"/>
    </xf>
    <xf numFmtId="0" fontId="17" fillId="0" borderId="69" xfId="4" applyFont="1" applyFill="1" applyBorder="1" applyAlignment="1" applyProtection="1">
      <alignment horizontal="center" vertical="center" shrinkToFit="1"/>
      <protection locked="0"/>
    </xf>
    <xf numFmtId="0" fontId="17" fillId="0" borderId="70" xfId="4" applyFont="1" applyBorder="1" applyAlignment="1" applyProtection="1">
      <alignment horizontal="center" vertical="center" shrinkToFit="1"/>
      <protection locked="0"/>
    </xf>
    <xf numFmtId="0" fontId="17" fillId="0" borderId="71" xfId="4" applyFont="1" applyBorder="1" applyAlignment="1" applyProtection="1">
      <alignment horizontal="center" vertical="center" shrinkToFit="1"/>
      <protection locked="0"/>
    </xf>
    <xf numFmtId="0" fontId="17" fillId="0" borderId="72" xfId="4" applyFont="1" applyBorder="1" applyAlignment="1" applyProtection="1">
      <alignment horizontal="center" vertical="center" shrinkToFit="1"/>
      <protection locked="0"/>
    </xf>
    <xf numFmtId="0" fontId="17" fillId="0" borderId="68" xfId="4" applyFont="1" applyFill="1" applyBorder="1" applyAlignment="1" applyProtection="1">
      <alignment horizontal="center" vertical="center"/>
      <protection locked="0"/>
    </xf>
    <xf numFmtId="0" fontId="17" fillId="0" borderId="73" xfId="4" applyFont="1" applyBorder="1" applyAlignment="1" applyProtection="1">
      <alignment horizontal="center" vertical="center"/>
      <protection locked="0"/>
    </xf>
    <xf numFmtId="0" fontId="17" fillId="0" borderId="74" xfId="4" applyFont="1" applyFill="1" applyBorder="1" applyAlignment="1" applyProtection="1">
      <alignment horizontal="center" vertical="center" shrinkToFit="1"/>
    </xf>
    <xf numFmtId="0" fontId="17" fillId="0" borderId="75" xfId="4" applyFont="1" applyBorder="1" applyAlignment="1" applyProtection="1">
      <alignment horizontal="center" vertical="center" shrinkToFit="1"/>
    </xf>
    <xf numFmtId="0" fontId="17" fillId="0" borderId="76" xfId="4" applyFont="1" applyBorder="1" applyAlignment="1" applyProtection="1">
      <alignment horizontal="center" vertical="center" shrinkToFit="1"/>
    </xf>
    <xf numFmtId="0" fontId="17" fillId="0" borderId="77" xfId="4" applyFont="1" applyBorder="1" applyAlignment="1" applyProtection="1">
      <alignment horizontal="center" vertical="center" shrinkToFit="1"/>
    </xf>
    <xf numFmtId="0" fontId="17" fillId="0" borderId="7" xfId="4" applyFont="1" applyFill="1" applyBorder="1" applyAlignment="1" applyProtection="1">
      <alignment horizontal="center" vertical="center"/>
      <protection locked="0"/>
    </xf>
    <xf numFmtId="0" fontId="17" fillId="12" borderId="81" xfId="4" applyFont="1" applyFill="1" applyBorder="1" applyAlignment="1" applyProtection="1">
      <alignment horizontal="center" vertical="center" shrinkToFit="1"/>
      <protection locked="0"/>
    </xf>
    <xf numFmtId="0" fontId="17" fillId="12" borderId="82" xfId="4" applyFont="1" applyFill="1" applyBorder="1" applyAlignment="1" applyProtection="1">
      <alignment horizontal="center" vertical="center" shrinkToFit="1"/>
      <protection locked="0"/>
    </xf>
    <xf numFmtId="0" fontId="17" fillId="12" borderId="83" xfId="4" applyFont="1" applyFill="1" applyBorder="1" applyAlignment="1" applyProtection="1">
      <alignment horizontal="center" vertical="center" shrinkToFit="1"/>
      <protection locked="0"/>
    </xf>
    <xf numFmtId="0" fontId="17" fillId="12" borderId="80" xfId="4" applyFont="1" applyFill="1" applyBorder="1" applyAlignment="1" applyProtection="1">
      <alignment horizontal="left" vertical="center" shrinkToFit="1"/>
      <protection locked="0"/>
    </xf>
    <xf numFmtId="181" fontId="17" fillId="0" borderId="29" xfId="4" applyNumberFormat="1" applyFont="1" applyBorder="1" applyAlignment="1" applyProtection="1">
      <alignment horizontal="center" vertical="center"/>
      <protection locked="0"/>
    </xf>
    <xf numFmtId="0" fontId="17" fillId="2" borderId="0" xfId="4" applyFont="1" applyFill="1" applyAlignment="1" applyProtection="1">
      <alignment horizontal="center" vertical="center" shrinkToFit="1"/>
      <protection locked="0"/>
    </xf>
    <xf numFmtId="0" fontId="17" fillId="12" borderId="87" xfId="4" applyFont="1" applyFill="1" applyBorder="1" applyAlignment="1" applyProtection="1">
      <alignment horizontal="center" vertical="center" shrinkToFit="1"/>
      <protection locked="0"/>
    </xf>
    <xf numFmtId="0" fontId="17" fillId="12" borderId="60" xfId="4" applyFont="1" applyFill="1" applyBorder="1" applyAlignment="1" applyProtection="1">
      <alignment horizontal="center" vertical="center" shrinkToFit="1"/>
      <protection locked="0"/>
    </xf>
    <xf numFmtId="0" fontId="17" fillId="12" borderId="88" xfId="4" applyFont="1" applyFill="1" applyBorder="1" applyAlignment="1" applyProtection="1">
      <alignment horizontal="center" vertical="center" shrinkToFit="1"/>
      <protection locked="0"/>
    </xf>
    <xf numFmtId="0" fontId="17" fillId="12" borderId="86" xfId="4" applyFont="1" applyFill="1" applyBorder="1" applyAlignment="1" applyProtection="1">
      <alignment horizontal="center" vertical="center" shrinkToFit="1"/>
      <protection locked="0"/>
    </xf>
    <xf numFmtId="0" fontId="20" fillId="2" borderId="0" xfId="4" applyFont="1" applyFill="1" applyAlignment="1" applyProtection="1">
      <alignment horizontal="center" vertical="center" shrinkToFit="1"/>
      <protection locked="0"/>
    </xf>
    <xf numFmtId="0" fontId="17" fillId="2" borderId="0" xfId="4" applyFont="1" applyFill="1" applyAlignment="1" applyProtection="1">
      <alignment horizontal="center" vertical="center"/>
      <protection locked="0"/>
    </xf>
    <xf numFmtId="0" fontId="17" fillId="12" borderId="90" xfId="4" applyFont="1" applyFill="1" applyBorder="1" applyAlignment="1" applyProtection="1">
      <alignment horizontal="center" vertical="center" shrinkToFit="1"/>
      <protection locked="0"/>
    </xf>
    <xf numFmtId="0" fontId="17" fillId="12" borderId="91" xfId="4" applyFont="1" applyFill="1" applyBorder="1" applyAlignment="1" applyProtection="1">
      <alignment horizontal="center" vertical="center" shrinkToFit="1"/>
      <protection locked="0"/>
    </xf>
    <xf numFmtId="0" fontId="17" fillId="12" borderId="92" xfId="4" applyFont="1" applyFill="1" applyBorder="1" applyAlignment="1" applyProtection="1">
      <alignment horizontal="center" vertical="center" shrinkToFit="1"/>
      <protection locked="0"/>
    </xf>
    <xf numFmtId="0" fontId="17" fillId="12" borderId="89" xfId="4" applyFont="1" applyFill="1" applyBorder="1" applyAlignment="1" applyProtection="1">
      <alignment horizontal="center" vertical="center" shrinkToFit="1"/>
      <protection locked="0"/>
    </xf>
    <xf numFmtId="0" fontId="17" fillId="0" borderId="0" xfId="4" applyFont="1" applyBorder="1" applyAlignment="1" applyProtection="1">
      <alignment vertical="center"/>
      <protection locked="0"/>
    </xf>
    <xf numFmtId="0" fontId="17" fillId="0" borderId="0" xfId="4" applyFont="1" applyBorder="1" applyAlignment="1" applyProtection="1">
      <alignment horizontal="center" vertical="center"/>
      <protection locked="0"/>
    </xf>
    <xf numFmtId="188" fontId="17" fillId="0" borderId="0" xfId="4" applyNumberFormat="1" applyFont="1" applyBorder="1" applyAlignment="1" applyProtection="1">
      <alignment horizontal="center" vertical="center"/>
      <protection locked="0"/>
    </xf>
    <xf numFmtId="0" fontId="17" fillId="0" borderId="0" xfId="4" applyFont="1" applyAlignment="1" applyProtection="1">
      <alignment horizontal="left" vertical="center"/>
      <protection locked="0"/>
    </xf>
    <xf numFmtId="38" fontId="17" fillId="0" borderId="0" xfId="1"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17" fillId="0" borderId="19" xfId="0" applyFont="1" applyBorder="1" applyAlignment="1" applyProtection="1">
      <alignment horizontal="center" vertical="center"/>
      <protection locked="0"/>
    </xf>
    <xf numFmtId="56" fontId="17" fillId="0" borderId="0" xfId="4" applyNumberFormat="1" applyFont="1" applyAlignment="1" applyProtection="1">
      <alignment horizontal="center" vertical="center"/>
      <protection locked="0"/>
    </xf>
    <xf numFmtId="0" fontId="17" fillId="0" borderId="13" xfId="0" applyFont="1" applyBorder="1" applyAlignment="1" applyProtection="1">
      <alignment horizontal="left" vertical="center" shrinkToFit="1"/>
      <protection locked="0"/>
    </xf>
    <xf numFmtId="191" fontId="17" fillId="0" borderId="14" xfId="0" applyNumberFormat="1" applyFont="1" applyBorder="1" applyAlignment="1" applyProtection="1">
      <alignment horizontal="right" vertical="center"/>
      <protection locked="0"/>
    </xf>
    <xf numFmtId="191" fontId="17" fillId="0" borderId="14" xfId="0" applyNumberFormat="1" applyFont="1" applyFill="1" applyBorder="1" applyAlignment="1" applyProtection="1">
      <alignment horizontal="right" vertical="center"/>
      <protection locked="0"/>
    </xf>
    <xf numFmtId="191" fontId="17" fillId="0" borderId="20" xfId="1" applyNumberFormat="1" applyFont="1" applyBorder="1" applyAlignment="1" applyProtection="1">
      <alignment horizontal="right" vertical="center"/>
      <protection locked="0"/>
    </xf>
    <xf numFmtId="189" fontId="17" fillId="0" borderId="0" xfId="1" applyNumberFormat="1" applyFont="1" applyAlignment="1" applyProtection="1">
      <alignment horizontal="center" vertical="center"/>
      <protection locked="0"/>
    </xf>
    <xf numFmtId="6" fontId="17" fillId="0" borderId="14" xfId="1" applyNumberFormat="1" applyFont="1" applyBorder="1" applyAlignment="1" applyProtection="1">
      <alignment horizontal="right" vertical="center"/>
      <protection locked="0"/>
    </xf>
    <xf numFmtId="6" fontId="17" fillId="0" borderId="20" xfId="1" applyNumberFormat="1" applyFont="1" applyBorder="1" applyAlignment="1" applyProtection="1">
      <alignment horizontal="right" vertical="center"/>
      <protection locked="0"/>
    </xf>
    <xf numFmtId="176" fontId="17" fillId="0" borderId="0" xfId="4" applyNumberFormat="1" applyFont="1" applyAlignment="1" applyProtection="1">
      <alignment horizontal="center" vertical="center"/>
      <protection locked="0"/>
    </xf>
    <xf numFmtId="191" fontId="17" fillId="0" borderId="21" xfId="0" applyNumberFormat="1" applyFont="1" applyBorder="1" applyAlignment="1" applyProtection="1">
      <alignment horizontal="right" vertical="center"/>
      <protection locked="0"/>
    </xf>
    <xf numFmtId="191" fontId="17" fillId="0" borderId="22" xfId="1" applyNumberFormat="1" applyFont="1" applyBorder="1" applyAlignment="1" applyProtection="1">
      <alignment horizontal="right" vertical="center"/>
      <protection locked="0"/>
    </xf>
    <xf numFmtId="0" fontId="16" fillId="0" borderId="23" xfId="0" applyFont="1" applyBorder="1" applyAlignment="1" applyProtection="1">
      <alignment horizontal="center" vertical="center"/>
      <protection locked="0"/>
    </xf>
    <xf numFmtId="191" fontId="16" fillId="0" borderId="24" xfId="0" applyNumberFormat="1" applyFont="1" applyBorder="1" applyAlignment="1" applyProtection="1">
      <alignment horizontal="right" vertical="center"/>
      <protection locked="0"/>
    </xf>
    <xf numFmtId="191" fontId="16" fillId="0" borderId="25" xfId="1" applyNumberFormat="1" applyFont="1" applyBorder="1" applyAlignment="1" applyProtection="1">
      <alignment horizontal="right" vertical="center"/>
      <protection locked="0"/>
    </xf>
    <xf numFmtId="6" fontId="16" fillId="0" borderId="24" xfId="1" applyNumberFormat="1" applyFont="1" applyBorder="1" applyAlignment="1" applyProtection="1">
      <alignment horizontal="right" vertical="center"/>
      <protection locked="0"/>
    </xf>
    <xf numFmtId="6" fontId="16" fillId="0" borderId="25" xfId="1" applyNumberFormat="1" applyFont="1" applyBorder="1" applyAlignment="1" applyProtection="1">
      <alignment horizontal="right" vertical="center"/>
      <protection locked="0"/>
    </xf>
    <xf numFmtId="0" fontId="21" fillId="0" borderId="0" xfId="0" applyFont="1" applyBorder="1" applyAlignment="1" applyProtection="1">
      <alignment vertical="center"/>
      <protection locked="0"/>
    </xf>
    <xf numFmtId="0" fontId="22" fillId="0" borderId="0" xfId="0" applyFont="1" applyBorder="1" applyAlignment="1" applyProtection="1">
      <alignment vertical="center"/>
      <protection locked="0"/>
    </xf>
    <xf numFmtId="0" fontId="17" fillId="0" borderId="16" xfId="0" applyFont="1" applyBorder="1" applyAlignment="1" applyProtection="1">
      <alignment horizontal="center" vertical="center" shrinkToFit="1"/>
      <protection locked="0"/>
    </xf>
    <xf numFmtId="179" fontId="17" fillId="0" borderId="17" xfId="1" applyNumberFormat="1" applyFont="1" applyFill="1" applyBorder="1" applyAlignment="1" applyProtection="1">
      <alignment horizontal="right" vertical="center"/>
      <protection locked="0"/>
    </xf>
    <xf numFmtId="6" fontId="17" fillId="0" borderId="17" xfId="1" applyNumberFormat="1" applyFont="1" applyBorder="1" applyAlignment="1" applyProtection="1">
      <alignment horizontal="right" vertical="center"/>
      <protection locked="0"/>
    </xf>
    <xf numFmtId="6" fontId="17" fillId="0" borderId="26" xfId="1" applyNumberFormat="1" applyFont="1" applyBorder="1" applyAlignment="1" applyProtection="1">
      <alignment horizontal="right" vertical="center"/>
      <protection locked="0"/>
    </xf>
    <xf numFmtId="0" fontId="17" fillId="0" borderId="0" xfId="0" applyFont="1" applyBorder="1" applyAlignment="1" applyProtection="1">
      <alignment vertical="center"/>
      <protection locked="0"/>
    </xf>
    <xf numFmtId="0" fontId="22" fillId="0" borderId="0" xfId="0" applyFont="1" applyAlignment="1" applyProtection="1">
      <alignment horizontal="center" vertical="center"/>
      <protection locked="0"/>
    </xf>
    <xf numFmtId="0" fontId="17" fillId="13" borderId="84" xfId="4" applyFont="1" applyFill="1" applyBorder="1" applyAlignment="1" applyProtection="1">
      <alignment horizontal="center" vertical="center" shrinkToFit="1"/>
      <protection locked="0"/>
    </xf>
    <xf numFmtId="0" fontId="17" fillId="13" borderId="71" xfId="4" applyFont="1" applyFill="1" applyBorder="1" applyAlignment="1" applyProtection="1">
      <alignment horizontal="center" vertical="center" shrinkToFit="1"/>
      <protection locked="0"/>
    </xf>
    <xf numFmtId="0" fontId="17" fillId="13" borderId="85" xfId="4" applyFont="1" applyFill="1" applyBorder="1" applyAlignment="1" applyProtection="1">
      <alignment horizontal="center" vertical="center" shrinkToFit="1"/>
      <protection locked="0"/>
    </xf>
    <xf numFmtId="0" fontId="17" fillId="13" borderId="68" xfId="4" applyFont="1" applyFill="1" applyBorder="1" applyAlignment="1" applyProtection="1">
      <alignment horizontal="left" vertical="center" shrinkToFit="1"/>
      <protection locked="0"/>
    </xf>
    <xf numFmtId="0" fontId="17" fillId="13" borderId="68" xfId="4" applyFont="1" applyFill="1" applyBorder="1" applyAlignment="1" applyProtection="1">
      <alignment horizontal="center" vertical="center" shrinkToFit="1"/>
      <protection locked="0"/>
    </xf>
    <xf numFmtId="192" fontId="17" fillId="12" borderId="80" xfId="4" applyNumberFormat="1" applyFont="1" applyFill="1" applyBorder="1" applyAlignment="1" applyProtection="1">
      <alignment horizontal="center" vertical="center"/>
      <protection locked="0"/>
    </xf>
    <xf numFmtId="192" fontId="17" fillId="13" borderId="68" xfId="4" applyNumberFormat="1" applyFont="1" applyFill="1" applyBorder="1" applyAlignment="1" applyProtection="1">
      <alignment horizontal="center" vertical="center"/>
      <protection locked="0"/>
    </xf>
    <xf numFmtId="192" fontId="17" fillId="12" borderId="86" xfId="4" applyNumberFormat="1" applyFont="1" applyFill="1" applyBorder="1" applyAlignment="1" applyProtection="1">
      <alignment horizontal="center" vertical="center"/>
      <protection locked="0"/>
    </xf>
    <xf numFmtId="192" fontId="17" fillId="12" borderId="89" xfId="4" applyNumberFormat="1" applyFont="1" applyFill="1" applyBorder="1" applyAlignment="1" applyProtection="1">
      <alignment horizontal="center" vertical="center"/>
      <protection locked="0"/>
    </xf>
    <xf numFmtId="0" fontId="17" fillId="0" borderId="0" xfId="4" applyFont="1" applyBorder="1" applyAlignment="1" applyProtection="1">
      <alignment horizontal="center" vertical="center"/>
      <protection locked="0"/>
    </xf>
    <xf numFmtId="0" fontId="17" fillId="0" borderId="65" xfId="4" applyFont="1" applyFill="1" applyBorder="1" applyAlignment="1" applyProtection="1">
      <alignment horizontal="center" vertical="center" shrinkToFit="1"/>
    </xf>
    <xf numFmtId="0" fontId="17" fillId="0" borderId="66" xfId="4" applyFont="1" applyBorder="1" applyAlignment="1" applyProtection="1">
      <alignment horizontal="center" vertical="center" shrinkToFit="1"/>
    </xf>
    <xf numFmtId="0" fontId="17" fillId="0" borderId="60" xfId="4" applyFont="1" applyBorder="1" applyAlignment="1" applyProtection="1">
      <alignment horizontal="center" vertical="center" shrinkToFit="1"/>
    </xf>
    <xf numFmtId="0" fontId="17" fillId="0" borderId="67" xfId="4" applyFont="1" applyBorder="1" applyAlignment="1" applyProtection="1">
      <alignment horizontal="center" vertical="center" shrinkToFit="1"/>
    </xf>
    <xf numFmtId="0" fontId="17" fillId="11" borderId="68" xfId="4" applyFont="1" applyFill="1" applyBorder="1" applyAlignment="1" applyProtection="1">
      <alignment horizontal="center" vertical="center"/>
      <protection locked="0"/>
    </xf>
    <xf numFmtId="0" fontId="17" fillId="11" borderId="7" xfId="4" applyFont="1" applyFill="1" applyBorder="1" applyAlignment="1" applyProtection="1">
      <alignment horizontal="center" vertical="center"/>
      <protection locked="0"/>
    </xf>
    <xf numFmtId="0" fontId="11" fillId="0" borderId="14" xfId="0" applyFont="1" applyFill="1" applyBorder="1">
      <alignment vertical="center"/>
    </xf>
    <xf numFmtId="0" fontId="24" fillId="0" borderId="0" xfId="0" applyFont="1">
      <alignment vertical="center"/>
    </xf>
    <xf numFmtId="0" fontId="25" fillId="0" borderId="0" xfId="6">
      <alignment vertical="center"/>
    </xf>
    <xf numFmtId="0" fontId="28" fillId="0" borderId="0" xfId="0" pivotButton="1" applyFont="1">
      <alignment vertical="center"/>
    </xf>
    <xf numFmtId="0" fontId="28" fillId="0" borderId="0" xfId="0" applyFont="1">
      <alignment vertical="center"/>
    </xf>
    <xf numFmtId="0" fontId="29" fillId="0" borderId="0" xfId="0" pivotButton="1" applyFont="1">
      <alignment vertical="center"/>
    </xf>
    <xf numFmtId="38" fontId="29" fillId="0" borderId="0" xfId="0" applyNumberFormat="1" applyFont="1">
      <alignment vertical="center"/>
    </xf>
    <xf numFmtId="0" fontId="29" fillId="0" borderId="0" xfId="0" applyFont="1">
      <alignment vertical="center"/>
    </xf>
    <xf numFmtId="182" fontId="29" fillId="0" borderId="0" xfId="0" applyNumberFormat="1" applyFont="1">
      <alignment vertical="center"/>
    </xf>
    <xf numFmtId="182" fontId="24" fillId="0" borderId="0" xfId="0" applyNumberFormat="1" applyFont="1">
      <alignment vertical="center"/>
    </xf>
    <xf numFmtId="0" fontId="10" fillId="0" borderId="0" xfId="0" applyNumberFormat="1" applyFont="1">
      <alignment vertical="center"/>
    </xf>
    <xf numFmtId="0" fontId="10" fillId="0" borderId="61" xfId="0" applyFont="1" applyFill="1" applyBorder="1">
      <alignment vertical="center"/>
    </xf>
    <xf numFmtId="0" fontId="17" fillId="0" borderId="16" xfId="0" applyFont="1" applyFill="1" applyBorder="1" applyAlignment="1" applyProtection="1">
      <alignment horizontal="center" vertical="center" shrinkToFit="1"/>
      <protection locked="0"/>
    </xf>
    <xf numFmtId="179" fontId="17" fillId="0" borderId="26" xfId="1" applyNumberFormat="1" applyFont="1" applyFill="1" applyBorder="1" applyAlignment="1" applyProtection="1">
      <alignment horizontal="right" vertical="center"/>
      <protection locked="0"/>
    </xf>
    <xf numFmtId="38" fontId="11" fillId="0" borderId="14" xfId="0" applyNumberFormat="1" applyFont="1" applyBorder="1">
      <alignment vertical="center"/>
    </xf>
    <xf numFmtId="198" fontId="17" fillId="0" borderId="17" xfId="1" applyNumberFormat="1" applyFont="1" applyFill="1" applyBorder="1" applyAlignment="1" applyProtection="1">
      <alignment horizontal="right" vertical="center"/>
      <protection locked="0"/>
    </xf>
    <xf numFmtId="198" fontId="17" fillId="0" borderId="26" xfId="1" applyNumberFormat="1" applyFont="1" applyBorder="1" applyAlignment="1" applyProtection="1">
      <alignment horizontal="right" vertical="center"/>
      <protection locked="0"/>
    </xf>
    <xf numFmtId="181" fontId="17" fillId="0" borderId="0" xfId="4" applyNumberFormat="1" applyFont="1" applyBorder="1" applyAlignment="1" applyProtection="1">
      <alignment horizontal="center" vertical="center"/>
      <protection locked="0"/>
    </xf>
    <xf numFmtId="56" fontId="17" fillId="0" borderId="0" xfId="4" applyNumberFormat="1" applyFont="1" applyBorder="1" applyAlignment="1" applyProtection="1">
      <alignment horizontal="center" vertical="center"/>
      <protection locked="0"/>
    </xf>
    <xf numFmtId="0" fontId="17" fillId="0" borderId="0" xfId="4" applyFont="1" applyBorder="1" applyAlignment="1" applyProtection="1">
      <alignment horizontal="center" vertical="center"/>
      <protection locked="0"/>
    </xf>
    <xf numFmtId="0" fontId="0" fillId="0" borderId="94" xfId="0" applyBorder="1">
      <alignment vertical="center"/>
    </xf>
    <xf numFmtId="0" fontId="0" fillId="0" borderId="55" xfId="0" applyBorder="1">
      <alignment vertical="center"/>
    </xf>
    <xf numFmtId="0" fontId="0" fillId="0" borderId="59" xfId="0" applyBorder="1">
      <alignment vertical="center"/>
    </xf>
    <xf numFmtId="0" fontId="0" fillId="0" borderId="53" xfId="0" applyBorder="1">
      <alignment vertical="center"/>
    </xf>
    <xf numFmtId="0" fontId="17" fillId="13" borderId="95" xfId="4" applyFont="1" applyFill="1" applyBorder="1" applyAlignment="1" applyProtection="1">
      <alignment horizontal="center" vertical="center" shrinkToFit="1"/>
      <protection locked="0"/>
    </xf>
    <xf numFmtId="192" fontId="17" fillId="12" borderId="31" xfId="4" applyNumberFormat="1" applyFont="1" applyFill="1" applyBorder="1" applyAlignment="1" applyProtection="1">
      <alignment horizontal="center" vertical="center"/>
      <protection locked="0"/>
    </xf>
    <xf numFmtId="0" fontId="32" fillId="0" borderId="0" xfId="0" applyFont="1">
      <alignment vertical="center"/>
    </xf>
    <xf numFmtId="0" fontId="32" fillId="0" borderId="94" xfId="0" applyFont="1" applyBorder="1" applyAlignment="1">
      <alignment horizontal="center" vertical="center"/>
    </xf>
    <xf numFmtId="0" fontId="32" fillId="0" borderId="59" xfId="0" applyFont="1" applyBorder="1" applyAlignment="1">
      <alignment horizontal="center" vertical="center"/>
    </xf>
    <xf numFmtId="0" fontId="23" fillId="0" borderId="0" xfId="0" applyFont="1" applyBorder="1" applyAlignment="1" applyProtection="1">
      <alignment vertical="top"/>
      <protection locked="0"/>
    </xf>
    <xf numFmtId="180" fontId="20" fillId="0" borderId="0" xfId="4" applyNumberFormat="1" applyFont="1" applyBorder="1" applyAlignment="1" applyProtection="1">
      <alignment vertical="center"/>
      <protection locked="0"/>
    </xf>
    <xf numFmtId="0" fontId="14" fillId="0" borderId="0" xfId="4">
      <alignment vertical="center"/>
    </xf>
    <xf numFmtId="0" fontId="13" fillId="0" borderId="0" xfId="2">
      <alignment vertical="center"/>
    </xf>
    <xf numFmtId="0" fontId="33" fillId="14" borderId="0" xfId="5" applyFont="1" applyFill="1" applyAlignment="1">
      <alignment horizontal="center" vertical="center"/>
    </xf>
    <xf numFmtId="0" fontId="9" fillId="0" borderId="0" xfId="5" applyFont="1" applyBorder="1" applyAlignment="1">
      <alignment vertical="center"/>
    </xf>
    <xf numFmtId="0" fontId="9" fillId="0" borderId="0" xfId="5" applyFont="1" applyBorder="1" applyAlignment="1">
      <alignment horizontal="center" vertical="center"/>
    </xf>
    <xf numFmtId="0" fontId="36" fillId="0" borderId="0" xfId="6" applyFont="1">
      <alignment vertical="center"/>
    </xf>
    <xf numFmtId="0" fontId="32" fillId="0" borderId="36" xfId="0" applyFont="1" applyBorder="1" applyAlignment="1">
      <alignment horizontal="center" vertical="center"/>
    </xf>
    <xf numFmtId="192" fontId="11" fillId="12" borderId="66" xfId="4" applyNumberFormat="1" applyFont="1" applyFill="1" applyBorder="1" applyAlignment="1" applyProtection="1">
      <alignment horizontal="center" vertical="center"/>
      <protection locked="0"/>
    </xf>
    <xf numFmtId="192" fontId="11" fillId="13" borderId="70" xfId="4" applyNumberFormat="1" applyFont="1" applyFill="1" applyBorder="1" applyAlignment="1" applyProtection="1">
      <alignment horizontal="center" vertical="center"/>
      <protection locked="0"/>
    </xf>
    <xf numFmtId="192" fontId="11" fillId="12" borderId="96" xfId="4" applyNumberFormat="1" applyFont="1" applyFill="1" applyBorder="1" applyAlignment="1" applyProtection="1">
      <alignment horizontal="center" vertical="center"/>
      <protection locked="0"/>
    </xf>
    <xf numFmtId="192" fontId="11" fillId="12" borderId="31" xfId="4" applyNumberFormat="1" applyFont="1" applyFill="1" applyBorder="1" applyAlignment="1" applyProtection="1">
      <alignment horizontal="center" vertical="center"/>
      <protection locked="0"/>
    </xf>
    <xf numFmtId="0" fontId="32" fillId="0" borderId="55" xfId="0" applyFont="1" applyBorder="1" applyAlignment="1">
      <alignment horizontal="center" vertical="center"/>
    </xf>
    <xf numFmtId="192" fontId="11" fillId="12" borderId="97" xfId="4" applyNumberFormat="1" applyFont="1" applyFill="1" applyBorder="1" applyAlignment="1" applyProtection="1">
      <alignment horizontal="center" vertical="center"/>
      <protection locked="0"/>
    </xf>
    <xf numFmtId="192" fontId="11" fillId="12" borderId="98" xfId="4" applyNumberFormat="1" applyFont="1" applyFill="1" applyBorder="1" applyAlignment="1" applyProtection="1">
      <alignment horizontal="center" vertical="center"/>
      <protection locked="0"/>
    </xf>
    <xf numFmtId="192" fontId="11" fillId="12" borderId="99" xfId="4" applyNumberFormat="1" applyFont="1" applyFill="1" applyBorder="1" applyAlignment="1" applyProtection="1">
      <alignment horizontal="center" vertical="center"/>
      <protection locked="0"/>
    </xf>
    <xf numFmtId="192" fontId="11" fillId="13" borderId="84" xfId="4" applyNumberFormat="1" applyFont="1" applyFill="1" applyBorder="1" applyAlignment="1" applyProtection="1">
      <alignment horizontal="center" vertical="center"/>
      <protection locked="0"/>
    </xf>
    <xf numFmtId="192" fontId="11" fillId="13" borderId="71" xfId="4" applyNumberFormat="1" applyFont="1" applyFill="1" applyBorder="1" applyAlignment="1" applyProtection="1">
      <alignment horizontal="center" vertical="center"/>
      <protection locked="0"/>
    </xf>
    <xf numFmtId="192" fontId="11" fillId="13" borderId="85" xfId="4" applyNumberFormat="1" applyFont="1" applyFill="1" applyBorder="1" applyAlignment="1" applyProtection="1">
      <alignment horizontal="center" vertical="center"/>
      <protection locked="0"/>
    </xf>
    <xf numFmtId="192" fontId="11" fillId="12" borderId="87" xfId="4" applyNumberFormat="1" applyFont="1" applyFill="1" applyBorder="1" applyAlignment="1" applyProtection="1">
      <alignment horizontal="center" vertical="center"/>
      <protection locked="0"/>
    </xf>
    <xf numFmtId="192" fontId="11" fillId="12" borderId="60" xfId="4" applyNumberFormat="1" applyFont="1" applyFill="1" applyBorder="1" applyAlignment="1" applyProtection="1">
      <alignment horizontal="center" vertical="center"/>
      <protection locked="0"/>
    </xf>
    <xf numFmtId="192" fontId="11" fillId="12" borderId="88" xfId="4" applyNumberFormat="1" applyFont="1" applyFill="1" applyBorder="1" applyAlignment="1" applyProtection="1">
      <alignment horizontal="center" vertical="center"/>
      <protection locked="0"/>
    </xf>
    <xf numFmtId="192" fontId="11" fillId="12" borderId="90" xfId="4" applyNumberFormat="1" applyFont="1" applyFill="1" applyBorder="1" applyAlignment="1" applyProtection="1">
      <alignment horizontal="center" vertical="center"/>
      <protection locked="0"/>
    </xf>
    <xf numFmtId="192" fontId="11" fillId="12" borderId="91" xfId="4" applyNumberFormat="1" applyFont="1" applyFill="1" applyBorder="1" applyAlignment="1" applyProtection="1">
      <alignment horizontal="center" vertical="center"/>
      <protection locked="0"/>
    </xf>
    <xf numFmtId="192" fontId="11" fillId="12" borderId="92" xfId="4" applyNumberFormat="1" applyFont="1" applyFill="1" applyBorder="1" applyAlignment="1" applyProtection="1">
      <alignment horizontal="center" vertical="center"/>
      <protection locked="0"/>
    </xf>
    <xf numFmtId="0" fontId="17" fillId="12" borderId="86" xfId="4" applyFont="1" applyFill="1" applyBorder="1" applyAlignment="1" applyProtection="1">
      <alignment horizontal="left" vertical="center" shrinkToFit="1"/>
      <protection locked="0"/>
    </xf>
    <xf numFmtId="14" fontId="0" fillId="0" borderId="0" xfId="0" applyNumberFormat="1">
      <alignment vertical="center"/>
    </xf>
    <xf numFmtId="0" fontId="11" fillId="0" borderId="14" xfId="1" applyNumberFormat="1" applyFont="1" applyBorder="1">
      <alignment vertical="center"/>
    </xf>
    <xf numFmtId="194" fontId="27" fillId="0" borderId="0" xfId="6" applyNumberFormat="1" applyFont="1">
      <alignment vertical="center"/>
    </xf>
    <xf numFmtId="1" fontId="11" fillId="0" borderId="14" xfId="1" applyNumberFormat="1" applyFont="1" applyBorder="1">
      <alignment vertical="center"/>
    </xf>
    <xf numFmtId="0" fontId="14" fillId="0" borderId="0" xfId="0" applyFont="1">
      <alignment vertical="center"/>
    </xf>
    <xf numFmtId="194" fontId="39" fillId="0" borderId="0" xfId="6" applyNumberFormat="1" applyFont="1" applyAlignment="1">
      <alignment horizontal="right"/>
    </xf>
    <xf numFmtId="0" fontId="35" fillId="0" borderId="10" xfId="6" applyFont="1" applyBorder="1" applyAlignment="1">
      <alignment horizontal="center" vertical="center"/>
    </xf>
    <xf numFmtId="0" fontId="38" fillId="0" borderId="0" xfId="4" applyFont="1">
      <alignment vertical="center"/>
    </xf>
    <xf numFmtId="0" fontId="35" fillId="0" borderId="0" xfId="6" applyFont="1">
      <alignment vertical="center"/>
    </xf>
    <xf numFmtId="0" fontId="35" fillId="0" borderId="0" xfId="6" applyFont="1" applyAlignment="1">
      <alignment horizontal="left" vertical="center"/>
    </xf>
    <xf numFmtId="0" fontId="35" fillId="0" borderId="0" xfId="6" applyFont="1" applyAlignment="1">
      <alignment horizontal="right" vertical="center"/>
    </xf>
    <xf numFmtId="0" fontId="37" fillId="0" borderId="0" xfId="6" applyFont="1" applyAlignment="1">
      <alignment horizontal="right" vertical="center"/>
    </xf>
    <xf numFmtId="0" fontId="36" fillId="0" borderId="113" xfId="6" applyFont="1" applyBorder="1">
      <alignment vertical="center"/>
    </xf>
    <xf numFmtId="195" fontId="43" fillId="0" borderId="112" xfId="7" applyNumberFormat="1" applyFont="1" applyBorder="1" applyAlignment="1">
      <alignment horizontal="center" vertical="center" shrinkToFit="1"/>
    </xf>
    <xf numFmtId="0" fontId="25" fillId="0" borderId="0" xfId="6" applyAlignment="1">
      <alignment horizontal="right" vertical="center"/>
    </xf>
    <xf numFmtId="0" fontId="48" fillId="0" borderId="0" xfId="4" applyFont="1" applyAlignment="1">
      <alignment horizontal="center" vertical="center"/>
    </xf>
    <xf numFmtId="0" fontId="17" fillId="0" borderId="0" xfId="4" applyFont="1" applyBorder="1" applyAlignment="1" applyProtection="1">
      <alignment horizontal="center" vertical="center"/>
      <protection locked="0"/>
    </xf>
    <xf numFmtId="0" fontId="5" fillId="0" borderId="0" xfId="5" applyNumberFormat="1" applyFont="1" applyBorder="1" applyAlignment="1">
      <alignment vertical="center"/>
    </xf>
    <xf numFmtId="0" fontId="17" fillId="12" borderId="65" xfId="4" applyFont="1" applyFill="1" applyBorder="1" applyAlignment="1" applyProtection="1">
      <alignment horizontal="center" vertical="center" shrinkToFit="1"/>
      <protection locked="0"/>
    </xf>
    <xf numFmtId="0" fontId="17" fillId="13" borderId="69" xfId="4" applyFont="1" applyFill="1" applyBorder="1" applyAlignment="1" applyProtection="1">
      <alignment horizontal="center" vertical="center" shrinkToFit="1"/>
      <protection locked="0"/>
    </xf>
    <xf numFmtId="0" fontId="17" fillId="0" borderId="60" xfId="4" applyFont="1" applyFill="1" applyBorder="1" applyAlignment="1" applyProtection="1">
      <alignment horizontal="center" vertical="center" shrinkToFit="1"/>
    </xf>
    <xf numFmtId="0" fontId="17" fillId="0" borderId="71" xfId="4" applyFont="1" applyFill="1" applyBorder="1" applyAlignment="1" applyProtection="1">
      <alignment horizontal="center" vertical="center" shrinkToFit="1"/>
      <protection locked="0"/>
    </xf>
    <xf numFmtId="0" fontId="17" fillId="0" borderId="76" xfId="4" applyFont="1" applyFill="1" applyBorder="1" applyAlignment="1" applyProtection="1">
      <alignment horizontal="center" vertical="center" shrinkToFit="1"/>
    </xf>
    <xf numFmtId="191" fontId="17" fillId="0" borderId="115" xfId="0" applyNumberFormat="1" applyFont="1" applyFill="1" applyBorder="1" applyAlignment="1" applyProtection="1">
      <alignment horizontal="right" vertical="center"/>
      <protection locked="0"/>
    </xf>
    <xf numFmtId="191" fontId="17" fillId="0" borderId="55" xfId="0" applyNumberFormat="1" applyFont="1" applyFill="1" applyBorder="1" applyAlignment="1" applyProtection="1">
      <alignment horizontal="right" vertical="center"/>
      <protection locked="0"/>
    </xf>
    <xf numFmtId="0" fontId="17" fillId="13" borderId="116" xfId="4" applyFont="1" applyFill="1" applyBorder="1" applyAlignment="1" applyProtection="1">
      <alignment horizontal="center" vertical="center" shrinkToFit="1"/>
      <protection locked="0"/>
    </xf>
    <xf numFmtId="184" fontId="5" fillId="0" borderId="0" xfId="5" applyNumberFormat="1" applyFont="1" applyAlignment="1">
      <alignment horizontal="center" vertical="center"/>
    </xf>
    <xf numFmtId="184" fontId="5" fillId="0" borderId="0" xfId="5" applyNumberFormat="1" applyFont="1" applyFill="1" applyBorder="1" applyAlignment="1">
      <alignment vertical="center"/>
    </xf>
    <xf numFmtId="0" fontId="5" fillId="0" borderId="0" xfId="5" applyFont="1" applyFill="1" applyBorder="1" applyAlignment="1">
      <alignment vertical="center"/>
    </xf>
    <xf numFmtId="0" fontId="5" fillId="0" borderId="0" xfId="5" applyFont="1" applyFill="1" applyBorder="1" applyAlignment="1">
      <alignment horizontal="center" vertical="center"/>
    </xf>
    <xf numFmtId="0" fontId="5" fillId="0" borderId="0" xfId="5" applyFont="1" applyFill="1" applyAlignment="1">
      <alignment horizontal="center" vertical="center"/>
    </xf>
    <xf numFmtId="196" fontId="31" fillId="0" borderId="0" xfId="6" applyNumberFormat="1" applyFont="1" applyAlignment="1">
      <alignment vertical="center" shrinkToFit="1"/>
    </xf>
    <xf numFmtId="0" fontId="31" fillId="0" borderId="0" xfId="7" applyNumberFormat="1" applyFont="1" applyBorder="1" applyAlignment="1">
      <alignment vertical="center" shrinkToFit="1"/>
    </xf>
    <xf numFmtId="0" fontId="31" fillId="0" borderId="0" xfId="6" applyFont="1" applyAlignment="1">
      <alignment vertical="center" shrinkToFit="1"/>
    </xf>
    <xf numFmtId="0" fontId="43" fillId="0" borderId="0" xfId="7" applyNumberFormat="1" applyFont="1" applyBorder="1" applyAlignment="1">
      <alignment vertical="center" shrinkToFit="1"/>
    </xf>
    <xf numFmtId="0" fontId="42" fillId="0" borderId="0" xfId="7" applyNumberFormat="1" applyFont="1" applyBorder="1" applyAlignment="1">
      <alignment vertical="center" shrinkToFit="1"/>
    </xf>
    <xf numFmtId="0" fontId="48" fillId="0" borderId="0" xfId="4" applyFont="1" applyBorder="1" applyAlignment="1">
      <alignment horizontal="center" vertical="center"/>
    </xf>
    <xf numFmtId="0" fontId="48" fillId="0" borderId="117" xfId="0" applyFont="1" applyBorder="1">
      <alignment vertical="center"/>
    </xf>
    <xf numFmtId="0" fontId="48" fillId="0" borderId="117" xfId="4" applyFont="1" applyBorder="1" applyAlignment="1">
      <alignment horizontal="center" vertical="center"/>
    </xf>
    <xf numFmtId="0" fontId="37" fillId="0" borderId="0" xfId="6" applyFont="1" applyAlignment="1">
      <alignment vertical="center" wrapText="1"/>
    </xf>
    <xf numFmtId="0" fontId="42" fillId="0" borderId="0" xfId="6" applyFont="1" applyAlignment="1">
      <alignment vertical="center" shrinkToFit="1"/>
    </xf>
    <xf numFmtId="0" fontId="43" fillId="0" borderId="0" xfId="6" applyFont="1" applyAlignment="1">
      <alignment vertical="center" shrinkToFit="1"/>
    </xf>
    <xf numFmtId="0" fontId="31" fillId="0" borderId="0" xfId="6" applyFont="1">
      <alignment vertical="center"/>
    </xf>
    <xf numFmtId="195" fontId="43" fillId="0" borderId="119" xfId="7" applyNumberFormat="1" applyFont="1" applyBorder="1" applyAlignment="1">
      <alignment horizontal="center" vertical="center" shrinkToFit="1"/>
    </xf>
    <xf numFmtId="0" fontId="47" fillId="0" borderId="120" xfId="6" applyFont="1" applyBorder="1" applyAlignment="1">
      <alignment horizontal="center" vertical="center"/>
    </xf>
    <xf numFmtId="0" fontId="47" fillId="0" borderId="121" xfId="6" applyFont="1" applyBorder="1" applyAlignment="1">
      <alignment horizontal="center" vertical="center"/>
    </xf>
    <xf numFmtId="0" fontId="35" fillId="0" borderId="6" xfId="6" applyFont="1" applyBorder="1" applyAlignment="1">
      <alignment horizontal="center" vertical="center" wrapText="1"/>
    </xf>
    <xf numFmtId="0" fontId="52" fillId="0" borderId="0" xfId="6" applyFont="1">
      <alignment vertical="center"/>
    </xf>
    <xf numFmtId="0" fontId="43" fillId="0" borderId="118" xfId="7" applyNumberFormat="1" applyFont="1" applyBorder="1" applyAlignment="1">
      <alignment horizontal="center" vertical="center" shrinkToFit="1"/>
    </xf>
    <xf numFmtId="0" fontId="52" fillId="0" borderId="118" xfId="6" applyFont="1" applyBorder="1">
      <alignment vertical="center"/>
    </xf>
    <xf numFmtId="0" fontId="25" fillId="0" borderId="118" xfId="6" applyBorder="1">
      <alignment vertical="center"/>
    </xf>
    <xf numFmtId="0" fontId="43" fillId="0" borderId="114" xfId="7" applyNumberFormat="1" applyFont="1" applyBorder="1" applyAlignment="1">
      <alignment vertical="center" shrinkToFit="1"/>
    </xf>
    <xf numFmtId="195" fontId="43" fillId="0" borderId="100" xfId="7" applyNumberFormat="1" applyFont="1" applyBorder="1" applyAlignment="1">
      <alignment horizontal="center" vertical="center" shrinkToFit="1"/>
    </xf>
    <xf numFmtId="0" fontId="27" fillId="0" borderId="0" xfId="6" applyFont="1">
      <alignment vertical="center"/>
    </xf>
    <xf numFmtId="0" fontId="40" fillId="0" borderId="35" xfId="6" applyFont="1" applyFill="1" applyBorder="1" applyAlignment="1">
      <alignment horizontal="left" vertical="center" shrinkToFit="1"/>
    </xf>
    <xf numFmtId="0" fontId="40" fillId="0" borderId="35" xfId="6" applyFont="1" applyFill="1" applyBorder="1" applyAlignment="1">
      <alignment horizontal="left" vertical="center"/>
    </xf>
    <xf numFmtId="0" fontId="31" fillId="0" borderId="0" xfId="4" applyFont="1" applyBorder="1" applyAlignment="1">
      <alignment horizontal="left" vertical="center"/>
    </xf>
    <xf numFmtId="0" fontId="31" fillId="0" borderId="0" xfId="4" applyFont="1" applyFill="1" applyBorder="1" applyAlignment="1">
      <alignment horizontal="left" vertical="center"/>
    </xf>
    <xf numFmtId="0" fontId="53" fillId="0" borderId="0" xfId="4" applyFont="1" applyFill="1" applyBorder="1" applyAlignment="1">
      <alignment horizontal="center" vertical="center"/>
    </xf>
    <xf numFmtId="0" fontId="31" fillId="0" borderId="0" xfId="4" applyFont="1" applyFill="1" applyAlignment="1">
      <alignment horizontal="center" vertical="center"/>
    </xf>
    <xf numFmtId="0" fontId="31" fillId="0" borderId="0" xfId="4" applyFont="1" applyAlignment="1">
      <alignment horizontal="left" vertical="center"/>
    </xf>
    <xf numFmtId="0" fontId="31" fillId="0" borderId="0" xfId="4" applyFont="1" applyFill="1" applyAlignment="1">
      <alignment horizontal="left" vertical="center"/>
    </xf>
    <xf numFmtId="0" fontId="53" fillId="0" borderId="0" xfId="4" applyFont="1" applyFill="1" applyAlignment="1">
      <alignment horizontal="center" vertical="center"/>
    </xf>
    <xf numFmtId="0" fontId="53" fillId="0" borderId="0" xfId="4" applyFont="1" applyFill="1" applyAlignment="1">
      <alignment horizontal="left" vertical="center"/>
    </xf>
    <xf numFmtId="0" fontId="53" fillId="0" borderId="0" xfId="4" applyFont="1" applyAlignment="1">
      <alignment horizontal="left" vertical="center"/>
    </xf>
    <xf numFmtId="0" fontId="35" fillId="0" borderId="93" xfId="6" applyFont="1" applyBorder="1" applyAlignment="1">
      <alignment horizontal="center" vertical="center"/>
    </xf>
    <xf numFmtId="0" fontId="42" fillId="0" borderId="0" xfId="6" applyFont="1" applyAlignment="1">
      <alignment horizontal="center" vertical="center" shrinkToFit="1"/>
    </xf>
    <xf numFmtId="0" fontId="43" fillId="0" borderId="0" xfId="6" applyFont="1" applyAlignment="1">
      <alignment horizontal="center" vertical="center" shrinkToFit="1"/>
    </xf>
    <xf numFmtId="195" fontId="31" fillId="0" borderId="0" xfId="7" applyNumberFormat="1" applyFont="1" applyBorder="1" applyAlignment="1">
      <alignment horizontal="center" vertical="center" shrinkToFit="1"/>
    </xf>
    <xf numFmtId="0" fontId="31" fillId="0" borderId="0" xfId="7" applyNumberFormat="1" applyFont="1" applyBorder="1" applyAlignment="1">
      <alignment horizontal="center" vertical="center" shrinkToFit="1"/>
    </xf>
    <xf numFmtId="0" fontId="31" fillId="0" borderId="0" xfId="6" applyFont="1" applyAlignment="1">
      <alignment horizontal="center" vertical="center" shrinkToFit="1"/>
    </xf>
    <xf numFmtId="0" fontId="43" fillId="0" borderId="0" xfId="7" applyNumberFormat="1" applyFont="1" applyBorder="1" applyAlignment="1">
      <alignment horizontal="center" vertical="center" shrinkToFit="1"/>
    </xf>
    <xf numFmtId="0" fontId="31" fillId="0" borderId="35" xfId="0" applyFont="1" applyFill="1" applyBorder="1" applyAlignment="1">
      <alignment horizontal="left" vertical="center"/>
    </xf>
    <xf numFmtId="0" fontId="44" fillId="0" borderId="0" xfId="6" applyFont="1">
      <alignment vertical="center"/>
    </xf>
    <xf numFmtId="0" fontId="34" fillId="0" borderId="0" xfId="6" applyFont="1" applyAlignment="1">
      <alignment horizontal="right" vertical="center"/>
    </xf>
    <xf numFmtId="0" fontId="55" fillId="0" borderId="0" xfId="6" applyFont="1" applyAlignment="1">
      <alignment horizontal="right" vertical="center"/>
    </xf>
    <xf numFmtId="199" fontId="34" fillId="0" borderId="0" xfId="6" applyNumberFormat="1" applyFont="1">
      <alignment vertical="center"/>
    </xf>
    <xf numFmtId="0" fontId="35" fillId="0" borderId="123" xfId="6" applyFont="1" applyBorder="1" applyAlignment="1">
      <alignment horizontal="center" vertical="center" wrapText="1"/>
    </xf>
    <xf numFmtId="0" fontId="35" fillId="0" borderId="122" xfId="6" applyFont="1" applyBorder="1" applyAlignment="1">
      <alignment horizontal="center" vertical="center" wrapText="1"/>
    </xf>
    <xf numFmtId="0" fontId="27" fillId="0" borderId="122" xfId="6" applyFont="1" applyBorder="1" applyAlignment="1">
      <alignment horizontal="center" vertical="center"/>
    </xf>
    <xf numFmtId="0" fontId="40" fillId="0" borderId="122" xfId="6" applyFont="1" applyBorder="1" applyAlignment="1">
      <alignment horizontal="center" vertical="center" shrinkToFit="1"/>
    </xf>
    <xf numFmtId="0" fontId="37" fillId="0" borderId="122" xfId="6" applyFont="1" applyBorder="1" applyAlignment="1">
      <alignment horizontal="left" vertical="center"/>
    </xf>
    <xf numFmtId="0" fontId="36" fillId="0" borderId="122" xfId="6" applyFont="1" applyBorder="1">
      <alignment vertical="center"/>
    </xf>
    <xf numFmtId="0" fontId="40" fillId="0" borderId="122" xfId="6" applyFont="1" applyBorder="1" applyAlignment="1">
      <alignment horizontal="center" vertical="center"/>
    </xf>
    <xf numFmtId="0" fontId="57" fillId="0" borderId="0" xfId="6" applyFont="1" applyAlignment="1">
      <alignment horizontal="left" vertical="center"/>
    </xf>
    <xf numFmtId="0" fontId="31" fillId="0" borderId="35" xfId="4" applyFont="1" applyFill="1" applyBorder="1" applyAlignment="1">
      <alignment horizontal="left" vertical="center"/>
    </xf>
    <xf numFmtId="38" fontId="28" fillId="0" borderId="0" xfId="0" applyNumberFormat="1" applyFont="1">
      <alignment vertical="center"/>
    </xf>
    <xf numFmtId="0" fontId="17" fillId="0" borderId="0" xfId="4" applyFont="1" applyBorder="1" applyAlignment="1" applyProtection="1">
      <alignment horizontal="center" vertical="center"/>
      <protection locked="0"/>
    </xf>
    <xf numFmtId="0" fontId="17" fillId="0" borderId="0" xfId="4" applyFont="1" applyBorder="1" applyAlignment="1" applyProtection="1">
      <alignment horizontal="center" vertical="center"/>
      <protection locked="0"/>
    </xf>
    <xf numFmtId="200" fontId="37" fillId="0" borderId="0" xfId="6" applyNumberFormat="1" applyFont="1">
      <alignment vertical="center"/>
    </xf>
    <xf numFmtId="0" fontId="5" fillId="0" borderId="127" xfId="5" applyFont="1" applyBorder="1" applyAlignment="1">
      <alignment horizontal="center" vertical="center"/>
    </xf>
    <xf numFmtId="0" fontId="5" fillId="0" borderId="39" xfId="5" applyFont="1" applyBorder="1" applyAlignment="1">
      <alignment horizontal="center" vertical="center"/>
    </xf>
    <xf numFmtId="0" fontId="5" fillId="9" borderId="63" xfId="5" applyFont="1" applyFill="1" applyBorder="1" applyAlignment="1">
      <alignment horizontal="center" vertical="center" shrinkToFit="1"/>
    </xf>
    <xf numFmtId="184" fontId="5" fillId="9" borderId="134" xfId="3" applyNumberFormat="1" applyFont="1" applyFill="1" applyBorder="1" applyAlignment="1">
      <alignment horizontal="right" vertical="center"/>
    </xf>
    <xf numFmtId="184" fontId="5" fillId="0" borderId="15" xfId="3" applyNumberFormat="1" applyFont="1" applyBorder="1" applyAlignment="1">
      <alignment horizontal="right" vertical="center"/>
    </xf>
    <xf numFmtId="184" fontId="5" fillId="0" borderId="135" xfId="3" applyNumberFormat="1" applyFont="1" applyBorder="1" applyAlignment="1">
      <alignment horizontal="right" vertical="center"/>
    </xf>
    <xf numFmtId="184" fontId="5" fillId="5" borderId="134" xfId="3" applyNumberFormat="1" applyFont="1" applyFill="1" applyBorder="1" applyAlignment="1">
      <alignment horizontal="right" vertical="center"/>
    </xf>
    <xf numFmtId="0" fontId="5" fillId="9" borderId="93" xfId="5" applyFont="1" applyFill="1" applyBorder="1" applyAlignment="1">
      <alignment horizontal="center" vertical="center" shrinkToFit="1"/>
    </xf>
    <xf numFmtId="0" fontId="5" fillId="9" borderId="19" xfId="5" applyFont="1" applyFill="1" applyBorder="1" applyAlignment="1">
      <alignment horizontal="center" vertical="center" shrinkToFit="1"/>
    </xf>
    <xf numFmtId="184" fontId="5" fillId="0" borderId="124" xfId="3" applyNumberFormat="1" applyFont="1" applyBorder="1" applyAlignment="1">
      <alignment horizontal="right" vertical="center"/>
    </xf>
    <xf numFmtId="184" fontId="5" fillId="0" borderId="125" xfId="3" applyNumberFormat="1" applyFont="1" applyBorder="1" applyAlignment="1">
      <alignment horizontal="right" vertical="center"/>
    </xf>
    <xf numFmtId="184" fontId="5" fillId="0" borderId="126" xfId="3" applyNumberFormat="1" applyFont="1" applyBorder="1" applyAlignment="1">
      <alignment horizontal="right" vertical="center"/>
    </xf>
    <xf numFmtId="0" fontId="5" fillId="0" borderId="63" xfId="5" applyFont="1" applyBorder="1" applyAlignment="1">
      <alignment horizontal="center" vertical="center"/>
    </xf>
    <xf numFmtId="0" fontId="5" fillId="0" borderId="15" xfId="5" applyFont="1" applyBorder="1" applyAlignment="1">
      <alignment horizontal="center" vertical="center"/>
    </xf>
    <xf numFmtId="56" fontId="5" fillId="0" borderId="15" xfId="5" applyNumberFormat="1" applyFont="1" applyBorder="1" applyAlignment="1">
      <alignment horizontal="center" vertical="center"/>
    </xf>
    <xf numFmtId="0" fontId="17" fillId="13" borderId="139" xfId="4" applyFont="1" applyFill="1" applyBorder="1" applyAlignment="1" applyProtection="1">
      <alignment horizontal="center" vertical="center" shrinkToFit="1"/>
      <protection locked="0"/>
    </xf>
    <xf numFmtId="0" fontId="17" fillId="0" borderId="140" xfId="4" applyFont="1" applyFill="1" applyBorder="1" applyAlignment="1" applyProtection="1">
      <alignment horizontal="center" vertical="center" shrinkToFit="1"/>
    </xf>
    <xf numFmtId="0" fontId="17" fillId="0" borderId="139" xfId="4" applyFont="1" applyFill="1" applyBorder="1" applyAlignment="1" applyProtection="1">
      <alignment horizontal="center" vertical="center" shrinkToFit="1"/>
      <protection locked="0"/>
    </xf>
    <xf numFmtId="0" fontId="17" fillId="0" borderId="141" xfId="4" applyFont="1" applyFill="1" applyBorder="1" applyAlignment="1" applyProtection="1">
      <alignment horizontal="center" vertical="center" shrinkToFit="1"/>
    </xf>
    <xf numFmtId="0" fontId="17" fillId="12" borderId="142" xfId="4" applyFont="1" applyFill="1" applyBorder="1" applyAlignment="1" applyProtection="1">
      <alignment horizontal="center" vertical="center" shrinkToFit="1"/>
      <protection locked="0"/>
    </xf>
    <xf numFmtId="0" fontId="17" fillId="12" borderId="140" xfId="4" applyFont="1" applyFill="1" applyBorder="1" applyAlignment="1" applyProtection="1">
      <alignment horizontal="center" vertical="center" shrinkToFit="1"/>
      <protection locked="0"/>
    </xf>
    <xf numFmtId="0" fontId="17" fillId="12" borderId="143" xfId="4" applyFont="1" applyFill="1" applyBorder="1" applyAlignment="1" applyProtection="1">
      <alignment horizontal="center" vertical="center" shrinkToFit="1"/>
      <protection locked="0"/>
    </xf>
    <xf numFmtId="191" fontId="17" fillId="0" borderId="134" xfId="0" applyNumberFormat="1" applyFont="1" applyFill="1" applyBorder="1" applyAlignment="1" applyProtection="1">
      <alignment horizontal="right" vertical="center"/>
      <protection locked="0"/>
    </xf>
    <xf numFmtId="0" fontId="17" fillId="13" borderId="144" xfId="4" applyFont="1" applyFill="1" applyBorder="1" applyAlignment="1" applyProtection="1">
      <alignment horizontal="center" vertical="center" shrinkToFit="1"/>
      <protection locked="0"/>
    </xf>
    <xf numFmtId="0" fontId="17" fillId="13" borderId="145" xfId="4" applyFont="1" applyFill="1" applyBorder="1" applyAlignment="1" applyProtection="1">
      <alignment horizontal="center" vertical="center" shrinkToFit="1"/>
      <protection locked="0"/>
    </xf>
    <xf numFmtId="14" fontId="11" fillId="0" borderId="0" xfId="2" applyNumberFormat="1" applyFont="1" applyBorder="1" applyAlignment="1" applyProtection="1">
      <alignment vertical="center"/>
      <protection locked="0"/>
    </xf>
    <xf numFmtId="0" fontId="23" fillId="0" borderId="18" xfId="0" applyFont="1" applyBorder="1" applyAlignment="1" applyProtection="1">
      <alignment vertical="top"/>
      <protection locked="0"/>
    </xf>
    <xf numFmtId="0" fontId="23" fillId="0" borderId="28" xfId="0" applyFont="1" applyBorder="1" applyAlignment="1" applyProtection="1">
      <alignment vertical="top"/>
      <protection locked="0"/>
    </xf>
    <xf numFmtId="0" fontId="23" fillId="0" borderId="1" xfId="0" applyFont="1" applyBorder="1" applyAlignment="1" applyProtection="1">
      <alignment vertical="top"/>
      <protection locked="0"/>
    </xf>
    <xf numFmtId="0" fontId="17" fillId="12" borderId="146" xfId="4" applyFont="1" applyFill="1" applyBorder="1" applyAlignment="1" applyProtection="1">
      <alignment horizontal="center" vertical="center" shrinkToFit="1"/>
      <protection locked="0"/>
    </xf>
    <xf numFmtId="0" fontId="17" fillId="12" borderId="147" xfId="4" applyFont="1" applyFill="1" applyBorder="1" applyAlignment="1" applyProtection="1">
      <alignment horizontal="center" vertical="center" shrinkToFit="1"/>
      <protection locked="0"/>
    </xf>
    <xf numFmtId="0" fontId="5" fillId="4" borderId="41" xfId="5" applyFont="1" applyFill="1" applyBorder="1" applyAlignment="1">
      <alignment horizontal="center" vertical="center"/>
    </xf>
    <xf numFmtId="0" fontId="8" fillId="15" borderId="43" xfId="5" applyFont="1" applyFill="1" applyBorder="1" applyAlignment="1">
      <alignment horizontal="center" vertical="center"/>
    </xf>
    <xf numFmtId="20" fontId="8" fillId="6" borderId="21" xfId="5" applyNumberFormat="1" applyFont="1" applyFill="1" applyBorder="1" applyAlignment="1">
      <alignment horizontal="center" vertical="center" wrapText="1"/>
    </xf>
    <xf numFmtId="20" fontId="8" fillId="0" borderId="21" xfId="5" applyNumberFormat="1" applyFont="1" applyBorder="1" applyAlignment="1">
      <alignment horizontal="center" vertical="center" wrapText="1"/>
    </xf>
    <xf numFmtId="0" fontId="8" fillId="12" borderId="43" xfId="5" applyFont="1" applyFill="1" applyBorder="1" applyAlignment="1">
      <alignment horizontal="center" vertical="center"/>
    </xf>
    <xf numFmtId="0" fontId="8" fillId="4" borderId="43" xfId="5" applyFont="1" applyFill="1" applyBorder="1" applyAlignment="1">
      <alignment horizontal="center" vertical="center"/>
    </xf>
    <xf numFmtId="0" fontId="8" fillId="6" borderId="43" xfId="5" applyFont="1" applyFill="1" applyBorder="1" applyAlignment="1">
      <alignment horizontal="center" vertical="center"/>
    </xf>
    <xf numFmtId="20" fontId="8" fillId="12" borderId="43" xfId="5" applyNumberFormat="1" applyFont="1" applyFill="1" applyBorder="1" applyAlignment="1">
      <alignment horizontal="center" vertical="center" wrapText="1"/>
    </xf>
    <xf numFmtId="0" fontId="8" fillId="0" borderId="43" xfId="5" applyFont="1" applyBorder="1" applyAlignment="1">
      <alignment horizontal="center" vertical="center"/>
    </xf>
    <xf numFmtId="0" fontId="5" fillId="0" borderId="41" xfId="5" applyFont="1" applyBorder="1" applyAlignment="1">
      <alignment horizontal="center" vertical="center"/>
    </xf>
    <xf numFmtId="0" fontId="8" fillId="12" borderId="39" xfId="5" applyFont="1" applyFill="1" applyBorder="1" applyAlignment="1">
      <alignment horizontal="center" vertical="center"/>
    </xf>
    <xf numFmtId="20" fontId="8" fillId="12" borderId="21" xfId="5" applyNumberFormat="1" applyFont="1" applyFill="1" applyBorder="1" applyAlignment="1">
      <alignment horizontal="center" vertical="center" wrapText="1"/>
    </xf>
    <xf numFmtId="20" fontId="8" fillId="12" borderId="47" xfId="5" applyNumberFormat="1" applyFont="1" applyFill="1" applyBorder="1" applyAlignment="1">
      <alignment horizontal="center" vertical="center" wrapText="1"/>
    </xf>
    <xf numFmtId="20" fontId="8" fillId="12" borderId="41" xfId="5" applyNumberFormat="1" applyFont="1" applyFill="1" applyBorder="1" applyAlignment="1">
      <alignment horizontal="center" vertical="center" wrapText="1"/>
    </xf>
    <xf numFmtId="20" fontId="8" fillId="12" borderId="48" xfId="5" applyNumberFormat="1" applyFont="1" applyFill="1" applyBorder="1" applyAlignment="1">
      <alignment horizontal="center" vertical="center" wrapText="1"/>
    </xf>
    <xf numFmtId="20" fontId="8" fillId="4" borderId="21" xfId="5" applyNumberFormat="1" applyFont="1" applyFill="1" applyBorder="1" applyAlignment="1">
      <alignment horizontal="center" vertical="center" wrapText="1"/>
    </xf>
    <xf numFmtId="20" fontId="8" fillId="15" borderId="21" xfId="5" applyNumberFormat="1" applyFont="1" applyFill="1" applyBorder="1" applyAlignment="1">
      <alignment horizontal="center" vertical="center" wrapText="1"/>
    </xf>
    <xf numFmtId="20" fontId="51" fillId="15" borderId="21" xfId="5" applyNumberFormat="1" applyFont="1" applyFill="1" applyBorder="1" applyAlignment="1">
      <alignment horizontal="center" vertical="center" wrapText="1"/>
    </xf>
    <xf numFmtId="0" fontId="8" fillId="6" borderId="47" xfId="5" applyFont="1" applyFill="1" applyBorder="1" applyAlignment="1">
      <alignment horizontal="center" vertical="center"/>
    </xf>
    <xf numFmtId="20" fontId="8" fillId="6" borderId="148" xfId="5" applyNumberFormat="1" applyFont="1" applyFill="1" applyBorder="1" applyAlignment="1">
      <alignment horizontal="center" vertical="center" wrapText="1"/>
    </xf>
    <xf numFmtId="20" fontId="8" fillId="6" borderId="149" xfId="5" applyNumberFormat="1" applyFont="1" applyFill="1" applyBorder="1" applyAlignment="1">
      <alignment horizontal="center" vertical="center" wrapText="1"/>
    </xf>
    <xf numFmtId="0" fontId="5" fillId="14" borderId="41" xfId="5" applyFont="1" applyFill="1" applyBorder="1" applyAlignment="1">
      <alignment horizontal="center" vertical="center"/>
    </xf>
    <xf numFmtId="0" fontId="5" fillId="17" borderId="41" xfId="5" applyFont="1" applyFill="1" applyBorder="1" applyAlignment="1">
      <alignment horizontal="center" vertical="center"/>
    </xf>
    <xf numFmtId="0" fontId="9" fillId="18" borderId="0" xfId="5" applyFont="1" applyFill="1" applyAlignment="1">
      <alignment horizontal="center" vertical="center"/>
    </xf>
    <xf numFmtId="0" fontId="40" fillId="0" borderId="100" xfId="6" applyFont="1" applyBorder="1" applyAlignment="1">
      <alignment horizontal="center" vertical="center"/>
    </xf>
    <xf numFmtId="0" fontId="57" fillId="0" borderId="0" xfId="6" applyFont="1" applyAlignment="1">
      <alignment vertical="center" shrinkToFit="1"/>
    </xf>
    <xf numFmtId="0" fontId="25" fillId="0" borderId="150" xfId="6" applyBorder="1">
      <alignment vertical="center"/>
    </xf>
    <xf numFmtId="0" fontId="43" fillId="0" borderId="0" xfId="7" applyNumberFormat="1" applyFont="1" applyBorder="1" applyAlignment="1">
      <alignment horizontal="center" vertical="center" shrinkToFit="1"/>
    </xf>
    <xf numFmtId="0" fontId="25" fillId="0" borderId="0" xfId="6" applyBorder="1">
      <alignment vertical="center"/>
    </xf>
    <xf numFmtId="0" fontId="7" fillId="4" borderId="41" xfId="5" applyFont="1" applyFill="1" applyBorder="1" applyAlignment="1">
      <alignment horizontal="center" vertical="center"/>
    </xf>
    <xf numFmtId="0" fontId="8" fillId="17" borderId="41" xfId="5" applyFont="1" applyFill="1" applyBorder="1" applyAlignment="1">
      <alignment horizontal="center" vertical="center"/>
    </xf>
    <xf numFmtId="3" fontId="11" fillId="0" borderId="14" xfId="1" applyNumberFormat="1" applyFont="1" applyBorder="1">
      <alignment vertical="center"/>
    </xf>
    <xf numFmtId="3" fontId="11" fillId="0" borderId="14" xfId="1" applyNumberFormat="1" applyFont="1" applyFill="1" applyBorder="1">
      <alignment vertical="center"/>
    </xf>
    <xf numFmtId="0" fontId="59" fillId="12" borderId="43" xfId="5" applyFont="1" applyFill="1" applyBorder="1" applyAlignment="1">
      <alignment horizontal="center" vertical="center"/>
    </xf>
    <xf numFmtId="0" fontId="31" fillId="0" borderId="153" xfId="0" applyFont="1" applyBorder="1">
      <alignment vertical="center"/>
    </xf>
    <xf numFmtId="0" fontId="31" fillId="0" borderId="153" xfId="4" applyFont="1" applyFill="1" applyBorder="1" applyAlignment="1">
      <alignment horizontal="center" vertical="center"/>
    </xf>
    <xf numFmtId="0" fontId="48" fillId="0" borderId="153" xfId="4" applyFont="1" applyBorder="1" applyAlignment="1">
      <alignment horizontal="center" vertical="center"/>
    </xf>
    <xf numFmtId="0" fontId="48" fillId="0" borderId="153" xfId="4" applyFont="1" applyBorder="1" applyAlignment="1">
      <alignment horizontal="left" vertical="center"/>
    </xf>
    <xf numFmtId="0" fontId="48" fillId="0" borderId="153" xfId="0" applyFont="1" applyBorder="1" applyAlignment="1">
      <alignment horizontal="left" vertical="center"/>
    </xf>
    <xf numFmtId="0" fontId="31" fillId="0" borderId="153" xfId="0" applyFont="1" applyFill="1" applyBorder="1">
      <alignment vertical="center"/>
    </xf>
    <xf numFmtId="0" fontId="53" fillId="0" borderId="153" xfId="0" applyFont="1" applyFill="1" applyBorder="1" applyAlignment="1">
      <alignment horizontal="center" vertical="center"/>
    </xf>
    <xf numFmtId="0" fontId="31" fillId="0" borderId="153" xfId="0" applyFont="1" applyFill="1" applyBorder="1" applyAlignment="1">
      <alignment horizontal="left" vertical="center"/>
    </xf>
    <xf numFmtId="0" fontId="14" fillId="0" borderId="153" xfId="0" applyFont="1" applyBorder="1">
      <alignment vertical="center"/>
    </xf>
    <xf numFmtId="0" fontId="31" fillId="0" borderId="153" xfId="4" applyFont="1" applyBorder="1" applyAlignment="1">
      <alignment horizontal="left" vertical="center"/>
    </xf>
    <xf numFmtId="0" fontId="31" fillId="0" borderId="153" xfId="4" applyFont="1" applyFill="1" applyBorder="1" applyAlignment="1">
      <alignment horizontal="left" vertical="center"/>
    </xf>
    <xf numFmtId="0" fontId="53" fillId="0" borderId="153" xfId="4" applyFont="1" applyFill="1" applyBorder="1" applyAlignment="1">
      <alignment horizontal="center" vertical="center"/>
    </xf>
    <xf numFmtId="0" fontId="48" fillId="0" borderId="153" xfId="0" applyFont="1" applyFill="1" applyBorder="1" applyAlignment="1">
      <alignment horizontal="left" vertical="center"/>
    </xf>
    <xf numFmtId="0" fontId="58" fillId="0" borderId="153" xfId="0" applyFont="1" applyFill="1" applyBorder="1">
      <alignment vertical="center"/>
    </xf>
    <xf numFmtId="0" fontId="54" fillId="0" borderId="153" xfId="0" applyFont="1" applyFill="1" applyBorder="1">
      <alignment vertical="center"/>
    </xf>
    <xf numFmtId="0" fontId="43" fillId="0" borderId="153" xfId="0" applyFont="1" applyFill="1" applyBorder="1">
      <alignment vertical="center"/>
    </xf>
    <xf numFmtId="0" fontId="61" fillId="0" borderId="15" xfId="6" applyFont="1" applyFill="1" applyBorder="1" applyAlignment="1">
      <alignment horizontal="right" vertical="center" shrinkToFit="1"/>
    </xf>
    <xf numFmtId="0" fontId="61" fillId="0" borderId="35" xfId="6" applyFont="1" applyFill="1" applyBorder="1" applyAlignment="1">
      <alignment horizontal="right" vertical="center" shrinkToFit="1"/>
    </xf>
    <xf numFmtId="0" fontId="60" fillId="0" borderId="15" xfId="6" applyFont="1" applyFill="1" applyBorder="1" applyAlignment="1">
      <alignment horizontal="right" vertical="center" shrinkToFit="1"/>
    </xf>
    <xf numFmtId="0" fontId="60" fillId="0" borderId="35" xfId="6" applyFont="1" applyFill="1" applyBorder="1" applyAlignment="1">
      <alignment horizontal="right" vertical="center" shrinkToFit="1"/>
    </xf>
    <xf numFmtId="0" fontId="61" fillId="0" borderId="15" xfId="6" applyFont="1" applyBorder="1" applyAlignment="1">
      <alignment horizontal="right" vertical="center" shrinkToFit="1"/>
    </xf>
    <xf numFmtId="0" fontId="61" fillId="0" borderId="35" xfId="6" applyFont="1" applyBorder="1" applyAlignment="1">
      <alignment horizontal="right" vertical="center" shrinkToFit="1"/>
    </xf>
    <xf numFmtId="0" fontId="60" fillId="0" borderId="15" xfId="6" applyFont="1" applyBorder="1" applyAlignment="1">
      <alignment horizontal="right" vertical="center" shrinkToFit="1"/>
    </xf>
    <xf numFmtId="0" fontId="60" fillId="0" borderId="35" xfId="6" applyFont="1" applyBorder="1" applyAlignment="1">
      <alignment horizontal="right" vertical="center" shrinkToFit="1"/>
    </xf>
    <xf numFmtId="0" fontId="61" fillId="0" borderId="15" xfId="6" applyFont="1" applyBorder="1" applyAlignment="1">
      <alignment horizontal="right" vertical="center"/>
    </xf>
    <xf numFmtId="0" fontId="61" fillId="0" borderId="35" xfId="6" applyFont="1" applyBorder="1" applyAlignment="1">
      <alignment horizontal="right" vertical="center"/>
    </xf>
    <xf numFmtId="0" fontId="60" fillId="0" borderId="15" xfId="6" applyFont="1" applyBorder="1" applyAlignment="1">
      <alignment horizontal="right" vertical="center"/>
    </xf>
    <xf numFmtId="0" fontId="60" fillId="0" borderId="35" xfId="6" applyFont="1" applyBorder="1" applyAlignment="1">
      <alignment horizontal="right" vertical="center"/>
    </xf>
    <xf numFmtId="0" fontId="43" fillId="0" borderId="118" xfId="7" applyNumberFormat="1" applyFont="1" applyBorder="1" applyAlignment="1">
      <alignment horizontal="center" vertical="center" shrinkToFit="1"/>
    </xf>
    <xf numFmtId="0" fontId="48" fillId="0" borderId="155" xfId="0" applyFont="1" applyBorder="1" applyAlignment="1">
      <alignment horizontal="center" vertical="center"/>
    </xf>
    <xf numFmtId="0" fontId="48" fillId="0" borderId="155" xfId="0" applyFont="1" applyFill="1" applyBorder="1" applyAlignment="1">
      <alignment horizontal="center" vertical="center"/>
    </xf>
    <xf numFmtId="0" fontId="31" fillId="0" borderId="155" xfId="0" applyFont="1" applyBorder="1">
      <alignment vertical="center"/>
    </xf>
    <xf numFmtId="0" fontId="31" fillId="0" borderId="155" xfId="4" applyFont="1" applyFill="1" applyBorder="1" applyAlignment="1">
      <alignment horizontal="center" vertical="center"/>
    </xf>
    <xf numFmtId="0" fontId="40" fillId="0" borderId="156" xfId="6" applyFont="1" applyFill="1" applyBorder="1" applyAlignment="1">
      <alignment vertical="center" shrinkToFit="1"/>
    </xf>
    <xf numFmtId="0" fontId="40" fillId="0" borderId="156" xfId="6" applyFont="1" applyFill="1" applyBorder="1">
      <alignment vertical="center"/>
    </xf>
    <xf numFmtId="0" fontId="35" fillId="0" borderId="157" xfId="6" applyFont="1" applyBorder="1">
      <alignment vertical="center"/>
    </xf>
    <xf numFmtId="0" fontId="35" fillId="0" borderId="159" xfId="6" applyFont="1" applyBorder="1">
      <alignment vertical="center"/>
    </xf>
    <xf numFmtId="0" fontId="40" fillId="0" borderId="160" xfId="6" applyFont="1" applyFill="1" applyBorder="1">
      <alignment vertical="center"/>
    </xf>
    <xf numFmtId="0" fontId="48" fillId="0" borderId="155" xfId="4" applyFont="1" applyBorder="1" applyAlignment="1">
      <alignment horizontal="center" vertical="center"/>
    </xf>
    <xf numFmtId="0" fontId="48" fillId="0" borderId="155" xfId="4" applyFont="1" applyBorder="1" applyAlignment="1">
      <alignment horizontal="left" vertical="center"/>
    </xf>
    <xf numFmtId="0" fontId="48" fillId="0" borderId="155" xfId="4" applyFont="1" applyFill="1" applyBorder="1" applyAlignment="1">
      <alignment horizontal="center" vertical="center"/>
    </xf>
    <xf numFmtId="0" fontId="60" fillId="0" borderId="158" xfId="6" applyFont="1" applyFill="1" applyBorder="1" applyAlignment="1">
      <alignment horizontal="right" vertical="center" shrinkToFit="1"/>
    </xf>
    <xf numFmtId="0" fontId="60" fillId="0" borderId="158" xfId="6" applyFont="1" applyBorder="1" applyAlignment="1">
      <alignment horizontal="right" vertical="center" shrinkToFit="1"/>
    </xf>
    <xf numFmtId="0" fontId="60" fillId="0" borderId="158" xfId="6" applyFont="1" applyBorder="1" applyAlignment="1">
      <alignment horizontal="left" vertical="center" shrinkToFit="1"/>
    </xf>
    <xf numFmtId="0" fontId="60" fillId="0" borderId="158" xfId="6" applyFont="1" applyBorder="1" applyAlignment="1">
      <alignment horizontal="left" vertical="center"/>
    </xf>
    <xf numFmtId="0" fontId="10" fillId="0" borderId="60" xfId="0" applyFont="1" applyBorder="1" applyAlignment="1">
      <alignment horizontal="left" vertical="center"/>
    </xf>
    <xf numFmtId="0" fontId="10" fillId="0" borderId="61" xfId="0" applyFont="1" applyBorder="1" applyAlignment="1">
      <alignment horizontal="left" vertical="center"/>
    </xf>
    <xf numFmtId="0" fontId="10" fillId="0" borderId="21" xfId="0" applyFont="1" applyBorder="1" applyAlignment="1">
      <alignment horizontal="left" vertical="center"/>
    </xf>
    <xf numFmtId="0" fontId="10" fillId="0" borderId="39" xfId="0" applyFont="1" applyBorder="1" applyAlignment="1">
      <alignment horizontal="left" vertical="center"/>
    </xf>
    <xf numFmtId="0" fontId="32" fillId="0" borderId="36" xfId="0" applyFont="1" applyBorder="1" applyAlignment="1">
      <alignment horizontal="center" vertical="center"/>
    </xf>
    <xf numFmtId="0" fontId="32" fillId="0" borderId="37" xfId="0" applyFont="1" applyBorder="1" applyAlignment="1">
      <alignment horizontal="center" vertical="center"/>
    </xf>
    <xf numFmtId="0" fontId="32" fillId="0" borderId="49" xfId="0" applyFont="1" applyBorder="1" applyAlignment="1">
      <alignment horizontal="center" vertical="center"/>
    </xf>
    <xf numFmtId="0" fontId="60" fillId="0" borderId="156" xfId="6" applyFont="1" applyFill="1" applyBorder="1" applyAlignment="1">
      <alignment horizontal="left" vertical="center" shrinkToFit="1"/>
    </xf>
    <xf numFmtId="0" fontId="60" fillId="0" borderId="156" xfId="6" applyFont="1" applyFill="1" applyBorder="1" applyAlignment="1">
      <alignment horizontal="right" vertical="center" shrinkToFit="1"/>
    </xf>
    <xf numFmtId="0" fontId="60" fillId="0" borderId="154" xfId="6" applyFont="1" applyFill="1" applyBorder="1" applyAlignment="1">
      <alignment horizontal="right" vertical="center" shrinkToFit="1"/>
    </xf>
    <xf numFmtId="0" fontId="60" fillId="0" borderId="161" xfId="6" applyFont="1" applyFill="1" applyBorder="1" applyAlignment="1">
      <alignment horizontal="right" vertical="center" shrinkToFit="1"/>
    </xf>
    <xf numFmtId="0" fontId="40" fillId="19" borderId="156" xfId="6" applyFont="1" applyFill="1" applyBorder="1" applyAlignment="1">
      <alignment vertical="center" shrinkToFit="1"/>
    </xf>
    <xf numFmtId="0" fontId="35" fillId="0" borderId="157" xfId="6" applyFont="1" applyBorder="1">
      <alignment vertical="center"/>
    </xf>
    <xf numFmtId="0" fontId="40" fillId="16" borderId="156" xfId="6" applyFont="1" applyFill="1" applyBorder="1" applyAlignment="1">
      <alignment vertical="center" shrinkToFit="1"/>
    </xf>
    <xf numFmtId="0" fontId="31" fillId="0" borderId="100" xfId="6" applyFont="1" applyBorder="1" applyAlignment="1">
      <alignment horizontal="center" vertical="center"/>
    </xf>
    <xf numFmtId="0" fontId="25" fillId="0" borderId="100" xfId="6" applyBorder="1" applyAlignment="1">
      <alignment horizontal="center" vertical="center"/>
    </xf>
    <xf numFmtId="196" fontId="43" fillId="0" borderId="103" xfId="6" applyNumberFormat="1" applyFont="1" applyBorder="1" applyAlignment="1">
      <alignment horizontal="center" vertical="center" shrinkToFit="1"/>
    </xf>
    <xf numFmtId="196" fontId="43" fillId="0" borderId="101" xfId="6" applyNumberFormat="1" applyFont="1" applyBorder="1" applyAlignment="1">
      <alignment horizontal="center" vertical="center" shrinkToFit="1"/>
    </xf>
    <xf numFmtId="196" fontId="43" fillId="0" borderId="107" xfId="6" applyNumberFormat="1" applyFont="1" applyBorder="1" applyAlignment="1">
      <alignment horizontal="center" vertical="center" shrinkToFit="1"/>
    </xf>
    <xf numFmtId="196" fontId="43" fillId="0" borderId="104" xfId="6" applyNumberFormat="1" applyFont="1" applyBorder="1" applyAlignment="1">
      <alignment horizontal="center" vertical="center" shrinkToFit="1"/>
    </xf>
    <xf numFmtId="196" fontId="43" fillId="0" borderId="37" xfId="6" applyNumberFormat="1" applyFont="1" applyBorder="1" applyAlignment="1">
      <alignment horizontal="center" vertical="center" shrinkToFit="1"/>
    </xf>
    <xf numFmtId="196" fontId="43" fillId="0" borderId="108" xfId="6" applyNumberFormat="1" applyFont="1" applyBorder="1" applyAlignment="1">
      <alignment horizontal="center" vertical="center" shrinkToFit="1"/>
    </xf>
    <xf numFmtId="196" fontId="43" fillId="0" borderId="105" xfId="6" applyNumberFormat="1" applyFont="1" applyBorder="1" applyAlignment="1">
      <alignment horizontal="center" vertical="center" shrinkToFit="1"/>
    </xf>
    <xf numFmtId="196" fontId="43" fillId="0" borderId="102" xfId="6" applyNumberFormat="1" applyFont="1" applyBorder="1" applyAlignment="1">
      <alignment horizontal="center" vertical="center" shrinkToFit="1"/>
    </xf>
    <xf numFmtId="196" fontId="43" fillId="0" borderId="109" xfId="6" applyNumberFormat="1" applyFont="1" applyBorder="1" applyAlignment="1">
      <alignment horizontal="center" vertical="center" shrinkToFit="1"/>
    </xf>
    <xf numFmtId="0" fontId="31" fillId="0" borderId="0" xfId="7" applyNumberFormat="1" applyFont="1" applyBorder="1" applyAlignment="1">
      <alignment horizontal="center" vertical="center" shrinkToFit="1"/>
    </xf>
    <xf numFmtId="0" fontId="42" fillId="0" borderId="0" xfId="6" applyFont="1" applyAlignment="1">
      <alignment horizontal="center" vertical="center" shrinkToFit="1"/>
    </xf>
    <xf numFmtId="0" fontId="31" fillId="0" borderId="0" xfId="6" applyFont="1" applyAlignment="1">
      <alignment horizontal="center" vertical="center" shrinkToFit="1"/>
    </xf>
    <xf numFmtId="0" fontId="43" fillId="0" borderId="0" xfId="6" applyFont="1" applyAlignment="1">
      <alignment horizontal="center" vertical="center" shrinkToFit="1"/>
    </xf>
    <xf numFmtId="0" fontId="43" fillId="0" borderId="0" xfId="7" applyNumberFormat="1" applyFont="1" applyBorder="1" applyAlignment="1">
      <alignment horizontal="center" vertical="center" shrinkToFit="1"/>
    </xf>
    <xf numFmtId="196" fontId="43" fillId="0" borderId="106" xfId="6" applyNumberFormat="1" applyFont="1" applyBorder="1" applyAlignment="1">
      <alignment horizontal="center" vertical="center" shrinkToFit="1"/>
    </xf>
    <xf numFmtId="196" fontId="43" fillId="0" borderId="110" xfId="6" applyNumberFormat="1" applyFont="1" applyBorder="1" applyAlignment="1">
      <alignment horizontal="center" vertical="center" shrinkToFit="1"/>
    </xf>
    <xf numFmtId="196" fontId="43" fillId="0" borderId="111" xfId="6" applyNumberFormat="1" applyFont="1" applyBorder="1" applyAlignment="1">
      <alignment horizontal="center" vertical="center" shrinkToFit="1"/>
    </xf>
    <xf numFmtId="0" fontId="25" fillId="0" borderId="151" xfId="6" applyBorder="1" applyAlignment="1">
      <alignment horizontal="center" vertical="center"/>
    </xf>
    <xf numFmtId="0" fontId="25" fillId="0" borderId="152" xfId="6" applyBorder="1" applyAlignment="1">
      <alignment horizontal="center" vertical="center"/>
    </xf>
    <xf numFmtId="0" fontId="43" fillId="0" borderId="118" xfId="7" applyNumberFormat="1" applyFont="1" applyBorder="1" applyAlignment="1">
      <alignment horizontal="center" vertical="center" shrinkToFit="1"/>
    </xf>
    <xf numFmtId="0" fontId="52" fillId="0" borderId="0" xfId="6" applyFont="1" applyAlignment="1">
      <alignment horizontal="center" vertical="center" shrinkToFit="1"/>
    </xf>
    <xf numFmtId="197" fontId="43" fillId="0" borderId="106" xfId="7" applyNumberFormat="1" applyFont="1" applyBorder="1" applyAlignment="1">
      <alignment horizontal="center" vertical="center" shrinkToFit="1"/>
    </xf>
    <xf numFmtId="197" fontId="43" fillId="0" borderId="111" xfId="7" applyNumberFormat="1" applyFont="1" applyBorder="1" applyAlignment="1">
      <alignment horizontal="center" vertical="center" shrinkToFit="1"/>
    </xf>
    <xf numFmtId="0" fontId="52" fillId="0" borderId="0" xfId="7" applyNumberFormat="1" applyFont="1" applyBorder="1" applyAlignment="1">
      <alignment horizontal="center" vertical="center" shrinkToFit="1"/>
    </xf>
    <xf numFmtId="0" fontId="31" fillId="0" borderId="151" xfId="6" applyFont="1" applyBorder="1" applyAlignment="1">
      <alignment horizontal="center" vertical="center"/>
    </xf>
    <xf numFmtId="0" fontId="31" fillId="0" borderId="152" xfId="6" applyFont="1" applyBorder="1" applyAlignment="1">
      <alignment horizontal="center" vertical="center"/>
    </xf>
    <xf numFmtId="197" fontId="43" fillId="0" borderId="110" xfId="7" applyNumberFormat="1" applyFont="1" applyBorder="1" applyAlignment="1">
      <alignment horizontal="center" vertical="center" shrinkToFit="1"/>
    </xf>
    <xf numFmtId="195" fontId="31" fillId="0" borderId="0" xfId="7" applyNumberFormat="1" applyFont="1" applyBorder="1" applyAlignment="1">
      <alignment horizontal="center" vertical="center" shrinkToFit="1"/>
    </xf>
    <xf numFmtId="194" fontId="56" fillId="0" borderId="0" xfId="6" applyNumberFormat="1" applyFont="1" applyAlignment="1">
      <alignment horizontal="right"/>
    </xf>
    <xf numFmtId="0" fontId="35" fillId="0" borderId="6" xfId="6" applyFont="1" applyBorder="1" applyAlignment="1">
      <alignment horizontal="center" vertical="center"/>
    </xf>
    <xf numFmtId="0" fontId="35" fillId="0" borderId="5" xfId="6" applyFont="1" applyBorder="1" applyAlignment="1">
      <alignment horizontal="center" vertical="center"/>
    </xf>
    <xf numFmtId="0" fontId="35" fillId="0" borderId="93" xfId="6" applyFont="1" applyBorder="1" applyAlignment="1">
      <alignment horizontal="center" vertical="center"/>
    </xf>
    <xf numFmtId="199" fontId="34" fillId="0" borderId="0" xfId="6" applyNumberFormat="1" applyFont="1" applyAlignment="1">
      <alignment horizontal="right" vertical="center"/>
    </xf>
    <xf numFmtId="199" fontId="34" fillId="0" borderId="1" xfId="6" applyNumberFormat="1" applyFont="1" applyBorder="1" applyAlignment="1">
      <alignment horizontal="right" vertical="center"/>
    </xf>
    <xf numFmtId="0" fontId="34" fillId="0" borderId="0" xfId="6" applyFont="1" applyAlignment="1">
      <alignment horizontal="left" vertical="center"/>
    </xf>
    <xf numFmtId="0" fontId="34" fillId="0" borderId="1" xfId="6" applyFont="1" applyBorder="1" applyAlignment="1">
      <alignment horizontal="left" vertical="center"/>
    </xf>
    <xf numFmtId="0" fontId="48" fillId="0" borderId="117" xfId="0" applyFont="1" applyBorder="1" applyAlignment="1">
      <alignment horizontal="center" vertical="center"/>
    </xf>
    <xf numFmtId="0" fontId="48" fillId="0" borderId="155" xfId="0" applyFont="1" applyBorder="1" applyAlignment="1">
      <alignment horizontal="center" vertical="center"/>
    </xf>
    <xf numFmtId="0" fontId="48" fillId="0" borderId="155" xfId="0" applyFont="1" applyFill="1" applyBorder="1" applyAlignment="1">
      <alignment horizontal="center" vertical="center"/>
    </xf>
    <xf numFmtId="0" fontId="46" fillId="0" borderId="153" xfId="6" applyFont="1" applyBorder="1" applyAlignment="1">
      <alignment horizontal="left" vertical="center" shrinkToFit="1"/>
    </xf>
    <xf numFmtId="0" fontId="12" fillId="0" borderId="62" xfId="0" applyFont="1" applyBorder="1" applyAlignment="1">
      <alignment horizontal="center" vertical="center"/>
    </xf>
    <xf numFmtId="0" fontId="12" fillId="0" borderId="8" xfId="0" applyFont="1" applyBorder="1" applyAlignment="1">
      <alignment horizontal="center" vertical="center"/>
    </xf>
    <xf numFmtId="0" fontId="12" fillId="0" borderId="63" xfId="0" applyFont="1" applyBorder="1" applyAlignment="1">
      <alignment horizontal="center" vertical="center"/>
    </xf>
    <xf numFmtId="0" fontId="12" fillId="0" borderId="52" xfId="0" applyFont="1" applyBorder="1" applyAlignment="1">
      <alignment horizontal="center" vertical="center"/>
    </xf>
    <xf numFmtId="0" fontId="12" fillId="0" borderId="21" xfId="0" applyFont="1" applyBorder="1" applyAlignment="1">
      <alignment horizontal="center" vertical="center"/>
    </xf>
    <xf numFmtId="0" fontId="12" fillId="0" borderId="39" xfId="0" applyFont="1" applyBorder="1" applyAlignment="1">
      <alignment horizontal="center" vertical="center"/>
    </xf>
    <xf numFmtId="0" fontId="11" fillId="0" borderId="14" xfId="0" applyFont="1" applyFill="1" applyBorder="1" applyAlignment="1">
      <alignment horizontal="center" vertical="center"/>
    </xf>
    <xf numFmtId="0" fontId="11" fillId="0" borderId="21" xfId="0" applyFont="1" applyBorder="1" applyAlignment="1">
      <alignment horizontal="center" vertical="center"/>
    </xf>
    <xf numFmtId="0" fontId="11" fillId="0" borderId="39" xfId="0" applyFont="1" applyBorder="1" applyAlignment="1">
      <alignment horizontal="center" vertical="center"/>
    </xf>
    <xf numFmtId="0" fontId="11" fillId="0" borderId="21" xfId="0" applyFont="1" applyFill="1" applyBorder="1" applyAlignment="1">
      <alignment horizontal="center" vertical="center"/>
    </xf>
    <xf numFmtId="0" fontId="11" fillId="0" borderId="33" xfId="0" applyFont="1" applyFill="1" applyBorder="1" applyAlignment="1">
      <alignment horizontal="center" vertical="center"/>
    </xf>
    <xf numFmtId="0" fontId="11" fillId="0" borderId="39" xfId="0" applyFont="1" applyFill="1" applyBorder="1" applyAlignment="1">
      <alignment horizontal="center" vertical="center"/>
    </xf>
    <xf numFmtId="193" fontId="11" fillId="0" borderId="21" xfId="0" applyNumberFormat="1" applyFont="1" applyBorder="1" applyAlignment="1">
      <alignment horizontal="center" vertical="center"/>
    </xf>
    <xf numFmtId="193" fontId="11" fillId="0" borderId="39" xfId="0" applyNumberFormat="1" applyFont="1" applyBorder="1" applyAlignment="1">
      <alignment horizontal="center" vertical="center"/>
    </xf>
    <xf numFmtId="0" fontId="7" fillId="0" borderId="38" xfId="5" applyFont="1" applyBorder="1" applyAlignment="1">
      <alignment horizontal="center" vertical="center"/>
    </xf>
    <xf numFmtId="0" fontId="7" fillId="0" borderId="40" xfId="5" applyFont="1" applyBorder="1" applyAlignment="1">
      <alignment horizontal="center" vertical="center"/>
    </xf>
    <xf numFmtId="0" fontId="5" fillId="8" borderId="57" xfId="5" applyFont="1" applyFill="1" applyBorder="1" applyAlignment="1">
      <alignment horizontal="center" vertical="center"/>
    </xf>
    <xf numFmtId="0" fontId="5" fillId="8" borderId="7" xfId="5" applyFont="1" applyFill="1" applyBorder="1" applyAlignment="1">
      <alignment horizontal="center" vertical="center"/>
    </xf>
    <xf numFmtId="0" fontId="5" fillId="8" borderId="58" xfId="5" applyFont="1" applyFill="1" applyBorder="1" applyAlignment="1">
      <alignment horizontal="center" vertical="center"/>
    </xf>
    <xf numFmtId="0" fontId="5" fillId="3" borderId="36" xfId="5" applyFont="1" applyFill="1" applyBorder="1" applyAlignment="1">
      <alignment horizontal="center" vertical="center"/>
    </xf>
    <xf numFmtId="0" fontId="5" fillId="3" borderId="37" xfId="5" applyFont="1" applyFill="1" applyBorder="1" applyAlignment="1">
      <alignment horizontal="center" vertical="center"/>
    </xf>
    <xf numFmtId="0" fontId="5" fillId="3" borderId="49" xfId="5" applyFont="1" applyFill="1" applyBorder="1" applyAlignment="1">
      <alignment horizontal="center" vertical="center"/>
    </xf>
    <xf numFmtId="0" fontId="5" fillId="0" borderId="136" xfId="5" applyFont="1" applyBorder="1" applyAlignment="1">
      <alignment horizontal="center" vertical="center"/>
    </xf>
    <xf numFmtId="0" fontId="5" fillId="0" borderId="128" xfId="5" applyFont="1" applyBorder="1" applyAlignment="1">
      <alignment horizontal="center" vertical="center"/>
    </xf>
    <xf numFmtId="0" fontId="5" fillId="0" borderId="129" xfId="5" applyFont="1" applyBorder="1" applyAlignment="1">
      <alignment horizontal="center" vertical="center"/>
    </xf>
    <xf numFmtId="0" fontId="5" fillId="0" borderId="137" xfId="5" applyFont="1" applyBorder="1" applyAlignment="1">
      <alignment horizontal="center" vertical="center"/>
    </xf>
    <xf numFmtId="0" fontId="5" fillId="0" borderId="130" xfId="5" applyFont="1" applyBorder="1" applyAlignment="1">
      <alignment horizontal="center" vertical="center"/>
    </xf>
    <xf numFmtId="0" fontId="5" fillId="0" borderId="131" xfId="5" applyFont="1" applyBorder="1" applyAlignment="1">
      <alignment horizontal="center" vertical="center"/>
    </xf>
    <xf numFmtId="0" fontId="5" fillId="0" borderId="138" xfId="5" applyFont="1" applyBorder="1" applyAlignment="1">
      <alignment horizontal="center" vertical="center"/>
    </xf>
    <xf numFmtId="0" fontId="5" fillId="0" borderId="132" xfId="5" applyFont="1" applyBorder="1" applyAlignment="1">
      <alignment horizontal="center" vertical="center"/>
    </xf>
    <xf numFmtId="0" fontId="5" fillId="0" borderId="133" xfId="5" applyFont="1" applyBorder="1" applyAlignment="1">
      <alignment horizontal="center" vertical="center"/>
    </xf>
    <xf numFmtId="0" fontId="5" fillId="5" borderId="36" xfId="5" applyFont="1" applyFill="1" applyBorder="1" applyAlignment="1">
      <alignment horizontal="center" vertical="center"/>
    </xf>
    <xf numFmtId="0" fontId="5" fillId="5" borderId="37" xfId="5" applyFont="1" applyFill="1" applyBorder="1" applyAlignment="1">
      <alignment horizontal="center" vertical="center"/>
    </xf>
    <xf numFmtId="0" fontId="5" fillId="8" borderId="9" xfId="5" applyFont="1" applyFill="1" applyBorder="1" applyAlignment="1">
      <alignment horizontal="center" vertical="center"/>
    </xf>
    <xf numFmtId="0" fontId="5" fillId="8" borderId="50" xfId="5" applyFont="1" applyFill="1" applyBorder="1" applyAlignment="1">
      <alignment horizontal="center" vertical="center"/>
    </xf>
    <xf numFmtId="0" fontId="5" fillId="8" borderId="51" xfId="5" applyFont="1" applyFill="1" applyBorder="1" applyAlignment="1">
      <alignment horizontal="center" vertical="center"/>
    </xf>
    <xf numFmtId="0" fontId="6" fillId="0" borderId="0" xfId="5" applyFont="1" applyBorder="1" applyAlignment="1">
      <alignment horizontal="center" vertical="center"/>
    </xf>
    <xf numFmtId="0" fontId="5" fillId="0" borderId="14" xfId="5" applyFont="1" applyBorder="1" applyAlignment="1">
      <alignment horizontal="center" vertical="center"/>
    </xf>
    <xf numFmtId="56" fontId="5" fillId="0" borderId="14" xfId="5" applyNumberFormat="1" applyFont="1" applyBorder="1" applyAlignment="1">
      <alignment horizontal="center" vertical="center"/>
    </xf>
    <xf numFmtId="20" fontId="5" fillId="0" borderId="14" xfId="5" applyNumberFormat="1" applyFont="1" applyBorder="1" applyAlignment="1">
      <alignment horizontal="center" vertical="center"/>
    </xf>
    <xf numFmtId="178" fontId="5" fillId="3" borderId="36" xfId="5" applyNumberFormat="1" applyFont="1" applyFill="1" applyBorder="1" applyAlignment="1">
      <alignment horizontal="right" vertical="center"/>
    </xf>
    <xf numFmtId="178" fontId="5" fillId="3" borderId="37" xfId="5" applyNumberFormat="1" applyFont="1" applyFill="1" applyBorder="1" applyAlignment="1">
      <alignment horizontal="right" vertical="center"/>
    </xf>
    <xf numFmtId="185" fontId="5" fillId="3" borderId="37" xfId="5" applyNumberFormat="1" applyFont="1" applyFill="1" applyBorder="1" applyAlignment="1">
      <alignment horizontal="left" vertical="center"/>
    </xf>
    <xf numFmtId="185" fontId="5" fillId="3" borderId="49" xfId="5" applyNumberFormat="1" applyFont="1" applyFill="1" applyBorder="1" applyAlignment="1">
      <alignment horizontal="left" vertical="center"/>
    </xf>
    <xf numFmtId="0" fontId="5" fillId="6" borderId="45" xfId="5" applyFont="1" applyFill="1" applyBorder="1" applyAlignment="1">
      <alignment horizontal="center" vertical="center"/>
    </xf>
    <xf numFmtId="0" fontId="5" fillId="6" borderId="33" xfId="5" applyFont="1" applyFill="1" applyBorder="1" applyAlignment="1">
      <alignment horizontal="center" vertical="center"/>
    </xf>
    <xf numFmtId="0" fontId="5" fillId="15" borderId="45" xfId="5" applyFont="1" applyFill="1" applyBorder="1" applyAlignment="1">
      <alignment horizontal="center" vertical="center"/>
    </xf>
    <xf numFmtId="0" fontId="5" fillId="15" borderId="46" xfId="5" applyFont="1" applyFill="1" applyBorder="1" applyAlignment="1">
      <alignment horizontal="center" vertical="center"/>
    </xf>
    <xf numFmtId="0" fontId="5" fillId="4" borderId="45" xfId="5" applyFont="1" applyFill="1" applyBorder="1" applyAlignment="1">
      <alignment horizontal="center" vertical="center"/>
    </xf>
    <xf numFmtId="0" fontId="5" fillId="4" borderId="46" xfId="5" applyFont="1" applyFill="1" applyBorder="1" applyAlignment="1">
      <alignment horizontal="center" vertical="center"/>
    </xf>
    <xf numFmtId="0" fontId="5" fillId="15" borderId="42" xfId="5" applyFont="1" applyFill="1" applyBorder="1" applyAlignment="1">
      <alignment horizontal="center" vertical="center"/>
    </xf>
    <xf numFmtId="0" fontId="5" fillId="15" borderId="40" xfId="5" applyFont="1" applyFill="1" applyBorder="1" applyAlignment="1">
      <alignment horizontal="center" vertical="center"/>
    </xf>
    <xf numFmtId="0" fontId="5" fillId="8" borderId="34" xfId="5" applyFont="1" applyFill="1" applyBorder="1" applyAlignment="1">
      <alignment horizontal="center" vertical="center"/>
    </xf>
    <xf numFmtId="0" fontId="5" fillId="6" borderId="39" xfId="5" applyFont="1" applyFill="1" applyBorder="1" applyAlignment="1">
      <alignment horizontal="center" vertical="center"/>
    </xf>
    <xf numFmtId="0" fontId="5" fillId="5" borderId="42" xfId="5" applyFont="1" applyFill="1" applyBorder="1" applyAlignment="1">
      <alignment horizontal="center" vertical="center"/>
    </xf>
    <xf numFmtId="0" fontId="5" fillId="5" borderId="40" xfId="5" applyFont="1" applyFill="1" applyBorder="1" applyAlignment="1">
      <alignment horizontal="center" vertical="center"/>
    </xf>
    <xf numFmtId="0" fontId="5" fillId="5" borderId="44" xfId="5" applyFont="1" applyFill="1" applyBorder="1" applyAlignment="1">
      <alignment horizontal="center" vertical="center"/>
    </xf>
    <xf numFmtId="0" fontId="5" fillId="4" borderId="42" xfId="5" applyFont="1" applyFill="1" applyBorder="1" applyAlignment="1">
      <alignment horizontal="center" vertical="center"/>
    </xf>
    <xf numFmtId="0" fontId="5" fillId="4" borderId="40" xfId="5" applyFont="1" applyFill="1" applyBorder="1" applyAlignment="1">
      <alignment horizontal="center" vertical="center"/>
    </xf>
    <xf numFmtId="0" fontId="5" fillId="0" borderId="42" xfId="5" applyFont="1" applyBorder="1" applyAlignment="1">
      <alignment horizontal="center" vertical="center"/>
    </xf>
    <xf numFmtId="0" fontId="5" fillId="0" borderId="40" xfId="5" applyFont="1" applyBorder="1" applyAlignment="1">
      <alignment horizontal="center" vertical="center"/>
    </xf>
    <xf numFmtId="0" fontId="23" fillId="0" borderId="31" xfId="0" applyFont="1" applyBorder="1" applyAlignment="1" applyProtection="1">
      <alignment horizontal="center" vertical="top"/>
      <protection locked="0"/>
    </xf>
    <xf numFmtId="0" fontId="23" fillId="0" borderId="1" xfId="0" applyFont="1" applyBorder="1" applyAlignment="1" applyProtection="1">
      <alignment horizontal="center" vertical="top"/>
      <protection locked="0"/>
    </xf>
    <xf numFmtId="0" fontId="23" fillId="0" borderId="32" xfId="0" applyFont="1" applyBorder="1" applyAlignment="1" applyProtection="1">
      <alignment horizontal="center" vertical="top"/>
      <protection locked="0"/>
    </xf>
    <xf numFmtId="0" fontId="23" fillId="0" borderId="27" xfId="0" applyFont="1" applyBorder="1" applyAlignment="1" applyProtection="1">
      <alignment horizontal="center" vertical="top"/>
      <protection locked="0"/>
    </xf>
    <xf numFmtId="0" fontId="23" fillId="0" borderId="18" xfId="0" applyFont="1" applyBorder="1" applyAlignment="1" applyProtection="1">
      <alignment horizontal="center" vertical="top"/>
      <protection locked="0"/>
    </xf>
    <xf numFmtId="0" fontId="23" fillId="0" borderId="28" xfId="0" applyFont="1" applyBorder="1" applyAlignment="1" applyProtection="1">
      <alignment horizontal="center" vertical="top"/>
      <protection locked="0"/>
    </xf>
    <xf numFmtId="0" fontId="23" fillId="0" borderId="29" xfId="0" applyFont="1" applyBorder="1" applyAlignment="1" applyProtection="1">
      <alignment horizontal="center" vertical="top"/>
      <protection locked="0"/>
    </xf>
    <xf numFmtId="0" fontId="23" fillId="0" borderId="0" xfId="0" applyFont="1" applyBorder="1" applyAlignment="1" applyProtection="1">
      <alignment horizontal="center" vertical="top"/>
      <protection locked="0"/>
    </xf>
    <xf numFmtId="0" fontId="23" fillId="0" borderId="30" xfId="0" applyFont="1" applyBorder="1" applyAlignment="1" applyProtection="1">
      <alignment horizontal="center" vertical="top"/>
      <protection locked="0"/>
    </xf>
    <xf numFmtId="180" fontId="20" fillId="0" borderId="0" xfId="4" applyNumberFormat="1" applyFont="1" applyBorder="1" applyAlignment="1" applyProtection="1">
      <alignment horizontal="center" vertical="center"/>
      <protection locked="0"/>
    </xf>
    <xf numFmtId="0" fontId="23" fillId="0" borderId="0" xfId="0" applyFont="1" applyBorder="1" applyAlignment="1" applyProtection="1">
      <alignment horizontal="left" vertical="top"/>
      <protection locked="0"/>
    </xf>
    <xf numFmtId="186" fontId="18" fillId="0" borderId="1" xfId="4" applyNumberFormat="1" applyFont="1" applyBorder="1" applyAlignment="1" applyProtection="1">
      <alignment horizontal="center" vertical="center"/>
      <protection locked="0"/>
    </xf>
    <xf numFmtId="0" fontId="17" fillId="0" borderId="18" xfId="4" applyFont="1" applyBorder="1" applyAlignment="1" applyProtection="1">
      <alignment horizontal="center" vertical="center"/>
      <protection locked="0"/>
    </xf>
    <xf numFmtId="0" fontId="17" fillId="0" borderId="0" xfId="4" applyFont="1" applyBorder="1" applyAlignment="1" applyProtection="1">
      <alignment horizontal="center" vertical="center"/>
      <protection locked="0"/>
    </xf>
    <xf numFmtId="0" fontId="17" fillId="0" borderId="2" xfId="4" applyFont="1" applyFill="1" applyBorder="1" applyAlignment="1" applyProtection="1">
      <alignment horizontal="center" vertical="center"/>
      <protection locked="0"/>
    </xf>
    <xf numFmtId="0" fontId="17" fillId="0" borderId="7" xfId="4" applyFont="1" applyFill="1" applyBorder="1" applyAlignment="1" applyProtection="1">
      <alignment horizontal="center" vertical="center"/>
      <protection locked="0"/>
    </xf>
    <xf numFmtId="0" fontId="17" fillId="0" borderId="3" xfId="4" applyFont="1" applyBorder="1" applyAlignment="1" applyProtection="1">
      <alignment horizontal="center" vertical="center"/>
      <protection locked="0"/>
    </xf>
    <xf numFmtId="0" fontId="17" fillId="0" borderId="4" xfId="4" applyFont="1" applyBorder="1" applyAlignment="1" applyProtection="1">
      <alignment horizontal="center" vertical="center"/>
      <protection locked="0"/>
    </xf>
    <xf numFmtId="0" fontId="17" fillId="0" borderId="5" xfId="4" applyFont="1" applyBorder="1" applyAlignment="1" applyProtection="1">
      <alignment horizontal="center" vertical="center"/>
      <protection locked="0"/>
    </xf>
    <xf numFmtId="0" fontId="17" fillId="11" borderId="2" xfId="4" applyFont="1" applyFill="1" applyBorder="1" applyAlignment="1" applyProtection="1">
      <alignment horizontal="center" vertical="center"/>
      <protection locked="0"/>
    </xf>
    <xf numFmtId="0" fontId="17" fillId="11" borderId="7" xfId="4" applyFont="1" applyFill="1" applyBorder="1" applyAlignment="1" applyProtection="1">
      <alignment horizontal="center" vertical="center"/>
      <protection locked="0"/>
    </xf>
  </cellXfs>
  <cellStyles count="9">
    <cellStyle name="ハイパーリンク" xfId="2" builtinId="8"/>
    <cellStyle name="桁区切り" xfId="1" builtinId="6"/>
    <cellStyle name="桁区切り 2" xfId="7" xr:uid="{75CF9807-7A20-46CC-AE4D-AD3FA165E809}"/>
    <cellStyle name="通貨 2" xfId="3" xr:uid="{00000000-0005-0000-0000-000031000000}"/>
    <cellStyle name="通貨 2 2" xfId="8" xr:uid="{02480AE6-9345-40CC-AA2F-C00B76DCA2E1}"/>
    <cellStyle name="標準" xfId="0" builtinId="0"/>
    <cellStyle name="標準 2" xfId="4" xr:uid="{00000000-0005-0000-0000-000032000000}"/>
    <cellStyle name="標準 3" xfId="5" xr:uid="{00000000-0005-0000-0000-000033000000}"/>
    <cellStyle name="標準 4" xfId="6" xr:uid="{86DDE123-69C3-4326-9A5A-1D1299338774}"/>
  </cellStyles>
  <dxfs count="171">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bgColor theme="0" tint="-0.24994659260841701"/>
        </patternFill>
      </fill>
    </dxf>
    <dxf>
      <fill>
        <patternFill>
          <bgColor theme="0" tint="-0.24994659260841701"/>
        </patternFill>
      </fill>
    </dxf>
    <dxf>
      <font>
        <color rgb="FFFF0000"/>
      </font>
    </dxf>
    <dxf>
      <fill>
        <patternFill>
          <bgColor theme="0" tint="-0.24994659260841701"/>
        </patternFill>
      </fill>
    </dxf>
    <dxf>
      <fill>
        <patternFill patternType="solid">
          <bgColor rgb="FFFF0000"/>
        </patternFill>
      </fill>
    </dxf>
    <dxf>
      <fill>
        <patternFill patternType="solid">
          <bgColor rgb="FFFF0000"/>
        </patternFill>
      </fill>
    </dxf>
    <dxf>
      <font>
        <sz val="9"/>
      </font>
    </dxf>
    <dxf>
      <font>
        <sz val="9"/>
      </font>
    </dxf>
    <dxf>
      <font>
        <sz val="9"/>
      </font>
    </dxf>
    <dxf>
      <font>
        <sz val="9"/>
      </font>
    </dxf>
    <dxf>
      <font>
        <sz val="9"/>
      </font>
    </dxf>
    <dxf>
      <font>
        <sz val="9"/>
      </font>
    </dxf>
    <dxf>
      <font>
        <sz val="9"/>
      </font>
    </dxf>
    <dxf>
      <font>
        <sz val="9"/>
      </font>
    </dxf>
    <dxf>
      <font>
        <sz val="9"/>
      </font>
    </dxf>
    <dxf>
      <font>
        <name val="Meiryo UI"/>
        <family val="3"/>
        <scheme val="none"/>
      </font>
    </dxf>
    <dxf>
      <font>
        <name val="Meiryo UI"/>
        <family val="3"/>
        <scheme val="none"/>
      </font>
    </dxf>
    <dxf>
      <font>
        <name val="Meiryo UI"/>
        <family val="3"/>
        <scheme val="none"/>
      </font>
    </dxf>
    <dxf>
      <font>
        <name val="Meiryo UI"/>
        <family val="3"/>
        <scheme val="none"/>
      </font>
    </dxf>
    <dxf>
      <font>
        <name val="Meiryo UI"/>
        <family val="3"/>
        <scheme val="none"/>
      </font>
    </dxf>
    <dxf>
      <font>
        <name val="Meiryo UI"/>
        <family val="3"/>
        <scheme val="none"/>
      </font>
    </dxf>
    <dxf>
      <font>
        <name val="Meiryo UI"/>
        <family val="3"/>
        <scheme val="none"/>
      </font>
    </dxf>
    <dxf>
      <font>
        <name val="Meiryo UI"/>
        <family val="3"/>
        <scheme val="none"/>
      </font>
    </dxf>
    <dxf>
      <font>
        <name val="Meiryo UI"/>
        <family val="3"/>
        <scheme val="none"/>
      </font>
    </dxf>
    <dxf>
      <font>
        <b/>
      </font>
    </dxf>
    <dxf>
      <font>
        <b/>
      </font>
    </dxf>
    <dxf>
      <font>
        <b/>
      </font>
    </dxf>
    <dxf>
      <font>
        <b/>
      </font>
    </dxf>
    <dxf>
      <font>
        <b/>
      </font>
    </dxf>
    <dxf>
      <font>
        <b/>
      </font>
    </dxf>
    <dxf>
      <font>
        <b/>
      </font>
    </dxf>
    <dxf>
      <font>
        <b/>
      </font>
    </dxf>
    <dxf>
      <font>
        <sz val="9"/>
      </font>
    </dxf>
    <dxf>
      <font>
        <sz val="9"/>
      </font>
    </dxf>
    <dxf>
      <font>
        <sz val="9"/>
      </font>
    </dxf>
    <dxf>
      <font>
        <name val="Meiryo UI"/>
        <family val="3"/>
        <scheme val="none"/>
      </font>
    </dxf>
    <dxf>
      <font>
        <name val="Meiryo UI"/>
        <family val="3"/>
        <scheme val="none"/>
      </font>
    </dxf>
    <dxf>
      <numFmt numFmtId="6" formatCode="#,##0;[Red]\-#,##0"/>
    </dxf>
    <dxf>
      <numFmt numFmtId="6" formatCode="#,##0;[Red]\-#,##0"/>
    </dxf>
    <dxf>
      <font>
        <b/>
        <family val="3"/>
      </font>
    </dxf>
    <dxf>
      <font>
        <b/>
        <family val="3"/>
      </font>
    </dxf>
    <dxf>
      <font>
        <b/>
        <family val="3"/>
      </font>
    </dxf>
    <dxf>
      <font>
        <b/>
        <family val="3"/>
      </font>
    </dxf>
    <dxf>
      <font>
        <b/>
        <family val="3"/>
      </font>
    </dxf>
    <dxf>
      <font>
        <b/>
        <family val="3"/>
      </font>
    </dxf>
    <dxf>
      <font>
        <b/>
        <family val="3"/>
      </font>
    </dxf>
    <dxf>
      <fill>
        <patternFill>
          <bgColor theme="0" tint="-0.24994659260841701"/>
        </patternFill>
      </fill>
    </dxf>
    <dxf>
      <fill>
        <patternFill>
          <bgColor theme="0" tint="-0.24994659260841701"/>
        </patternFill>
      </fill>
    </dxf>
    <dxf>
      <font>
        <color theme="0"/>
      </font>
    </dxf>
    <dxf>
      <font>
        <b/>
        <i val="0"/>
        <color rgb="FFFF0000"/>
      </font>
    </dxf>
    <dxf>
      <font>
        <b/>
        <i val="0"/>
        <color rgb="FFFF0000"/>
      </font>
    </dxf>
    <dxf>
      <fill>
        <patternFill>
          <bgColor rgb="FF0000FF"/>
        </patternFill>
      </fill>
    </dxf>
  </dxfs>
  <tableStyles count="1" defaultTableStyle="TableStyleMedium2">
    <tableStyle name="ピボットテーブル スタイル 1" table="0" count="1" xr9:uid="{FAB577DE-CBF0-4AE8-9A4E-B66D90371B11}">
      <tableStyleElement type="wholeTable" dxfId="170"/>
    </tableStyle>
  </tableStyles>
  <colors>
    <mruColors>
      <color rgb="FFCCFF33"/>
      <color rgb="FFCC00FF"/>
      <color rgb="FFFF7C80"/>
      <color rgb="FF00FF99"/>
      <color rgb="FF99CCFF"/>
      <color rgb="FFFFCCCC"/>
      <color rgb="FFFFFFCC"/>
      <color rgb="FF00FFFF"/>
      <color rgb="FF0000FF"/>
      <color rgb="FFD9E1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haredStrings" Target="sharedStrings.xml"/><Relationship Id="rId50"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pivotCacheDefinition" Target="pivotCache/pivotCacheDefinition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pivotCacheDefinition" Target="pivotCache/pivotCacheDefinition1.xml"/><Relationship Id="rId48" Type="http://schemas.openxmlformats.org/officeDocument/2006/relationships/sheetMetadata" Target="metadata.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pivotSource>
    <c:name>[作業計画書２月.xlsm]商品CSV分析!ピボットテーブル2</c:name>
    <c:fmtId val="3"/>
  </c:pivotSource>
  <c:chart>
    <c:autoTitleDeleted val="1"/>
    <c:pivotFmts>
      <c:pivotFmt>
        <c:idx val="0"/>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w="19050">
            <a:solidFill>
              <a:schemeClr val="lt1"/>
            </a:solidFill>
          </a:ln>
          <a:effectLst/>
        </c:spPr>
        <c:marker>
          <c:symbol val="none"/>
        </c:marker>
      </c:pivotFmt>
      <c:pivotFmt>
        <c:idx val="4"/>
        <c:spPr>
          <a:solidFill>
            <a:schemeClr val="accent1"/>
          </a:solidFill>
          <a:ln w="19050">
            <a:solidFill>
              <a:schemeClr val="lt1"/>
            </a:solidFill>
          </a:ln>
          <a:effectLst/>
        </c:spPr>
      </c:pivotFmt>
      <c:pivotFmt>
        <c:idx val="5"/>
        <c:spPr>
          <a:solidFill>
            <a:schemeClr val="accent1"/>
          </a:solidFill>
          <a:ln w="19050">
            <a:solidFill>
              <a:schemeClr val="lt1"/>
            </a:solidFill>
          </a:ln>
          <a:effectLst/>
        </c:spPr>
      </c:pivotFmt>
      <c:pivotFmt>
        <c:idx val="6"/>
        <c:spPr>
          <a:solidFill>
            <a:schemeClr val="accent1"/>
          </a:solidFill>
          <a:ln w="19050">
            <a:solidFill>
              <a:schemeClr val="lt1"/>
            </a:solidFill>
          </a:ln>
          <a:effectLst/>
        </c:spPr>
      </c:pivotFmt>
      <c:pivotFmt>
        <c:idx val="7"/>
        <c:spPr>
          <a:solidFill>
            <a:schemeClr val="accent1"/>
          </a:solidFill>
          <a:ln w="19050">
            <a:solidFill>
              <a:schemeClr val="lt1"/>
            </a:solidFill>
          </a:ln>
          <a:effectLst/>
        </c:spPr>
      </c:pivotFmt>
      <c:pivotFmt>
        <c:idx val="8"/>
        <c:spPr>
          <a:solidFill>
            <a:schemeClr val="accent1"/>
          </a:solidFill>
          <a:ln w="19050">
            <a:solidFill>
              <a:schemeClr val="lt1"/>
            </a:solidFill>
          </a:ln>
          <a:effectLst/>
        </c:spPr>
      </c:pivotFmt>
      <c:pivotFmt>
        <c:idx val="9"/>
        <c:spPr>
          <a:solidFill>
            <a:schemeClr val="accent1"/>
          </a:solidFill>
          <a:ln w="19050">
            <a:solidFill>
              <a:schemeClr val="lt1"/>
            </a:solidFill>
          </a:ln>
          <a:effectLst/>
        </c:spPr>
      </c:pivotFmt>
      <c:pivotFmt>
        <c:idx val="10"/>
        <c:spPr>
          <a:solidFill>
            <a:schemeClr val="accent1"/>
          </a:solidFill>
          <a:ln w="19050">
            <a:solidFill>
              <a:schemeClr val="lt1"/>
            </a:solidFill>
          </a:ln>
          <a:effectLst/>
        </c:spPr>
      </c:pivotFmt>
      <c:pivotFmt>
        <c:idx val="11"/>
        <c:spPr>
          <a:solidFill>
            <a:schemeClr val="accent1"/>
          </a:solidFill>
          <a:ln w="19050">
            <a:solidFill>
              <a:schemeClr val="lt1"/>
            </a:solidFill>
          </a:ln>
          <a:effectLst/>
        </c:spPr>
      </c:pivotFmt>
      <c:pivotFmt>
        <c:idx val="12"/>
        <c:spPr>
          <a:solidFill>
            <a:schemeClr val="accent1"/>
          </a:solidFill>
          <a:ln w="19050">
            <a:solidFill>
              <a:schemeClr val="lt1"/>
            </a:solidFill>
          </a:ln>
          <a:effectLst/>
        </c:spPr>
      </c:pivotFmt>
      <c:pivotFmt>
        <c:idx val="13"/>
        <c:spPr>
          <a:solidFill>
            <a:schemeClr val="accent1"/>
          </a:solidFill>
          <a:ln w="19050">
            <a:solidFill>
              <a:schemeClr val="lt1"/>
            </a:solidFill>
          </a:ln>
          <a:effectLst/>
        </c:spPr>
      </c:pivotFmt>
      <c:pivotFmt>
        <c:idx val="14"/>
        <c:spPr>
          <a:solidFill>
            <a:schemeClr val="accent1"/>
          </a:solidFill>
          <a:ln w="19050">
            <a:solidFill>
              <a:schemeClr val="lt1"/>
            </a:solidFill>
          </a:ln>
          <a:effectLst/>
        </c:spPr>
      </c:pivotFmt>
      <c:pivotFmt>
        <c:idx val="15"/>
        <c:spPr>
          <a:solidFill>
            <a:schemeClr val="accent1"/>
          </a:solidFill>
          <a:ln w="19050">
            <a:solidFill>
              <a:schemeClr val="lt1"/>
            </a:solidFill>
          </a:ln>
          <a:effectLst/>
        </c:spPr>
      </c:pivotFmt>
      <c:pivotFmt>
        <c:idx val="16"/>
        <c:spPr>
          <a:solidFill>
            <a:schemeClr val="accent1"/>
          </a:solidFill>
          <a:ln w="19050">
            <a:solidFill>
              <a:schemeClr val="lt1"/>
            </a:solidFill>
          </a:ln>
          <a:effectLst/>
        </c:spPr>
      </c:pivotFmt>
      <c:pivotFmt>
        <c:idx val="17"/>
        <c:spPr>
          <a:solidFill>
            <a:schemeClr val="accent1"/>
          </a:solidFill>
          <a:ln w="19050">
            <a:solidFill>
              <a:schemeClr val="lt1"/>
            </a:solidFill>
          </a:ln>
          <a:effectLst/>
        </c:spPr>
      </c:pivotFmt>
      <c:pivotFmt>
        <c:idx val="18"/>
        <c:spPr>
          <a:solidFill>
            <a:schemeClr val="accent1"/>
          </a:solidFill>
          <a:ln w="19050">
            <a:solidFill>
              <a:schemeClr val="lt1"/>
            </a:solidFill>
          </a:ln>
          <a:effectLst/>
        </c:spPr>
      </c:pivotFmt>
      <c:pivotFmt>
        <c:idx val="19"/>
        <c:spPr>
          <a:solidFill>
            <a:schemeClr val="accent1"/>
          </a:solidFill>
          <a:ln w="19050">
            <a:solidFill>
              <a:schemeClr val="lt1"/>
            </a:solidFill>
          </a:ln>
          <a:effectLst/>
        </c:spPr>
      </c:pivotFmt>
      <c:pivotFmt>
        <c:idx val="20"/>
        <c:spPr>
          <a:solidFill>
            <a:schemeClr val="accent1"/>
          </a:solidFill>
          <a:ln w="19050">
            <a:solidFill>
              <a:schemeClr val="lt1"/>
            </a:solidFill>
          </a:ln>
          <a:effectLst/>
        </c:spPr>
      </c:pivotFmt>
      <c:pivotFmt>
        <c:idx val="21"/>
        <c:spPr>
          <a:solidFill>
            <a:schemeClr val="accent1"/>
          </a:solidFill>
          <a:ln w="19050">
            <a:solidFill>
              <a:schemeClr val="lt1"/>
            </a:solidFill>
          </a:ln>
          <a:effectLst/>
        </c:spPr>
      </c:pivotFmt>
      <c:pivotFmt>
        <c:idx val="22"/>
        <c:spPr>
          <a:solidFill>
            <a:schemeClr val="accent1"/>
          </a:solidFill>
          <a:ln w="19050">
            <a:solidFill>
              <a:schemeClr val="lt1"/>
            </a:solidFill>
          </a:ln>
          <a:effectLst/>
        </c:spPr>
      </c:pivotFmt>
      <c:pivotFmt>
        <c:idx val="23"/>
        <c:spPr>
          <a:solidFill>
            <a:schemeClr val="accent1"/>
          </a:solidFill>
          <a:ln w="19050">
            <a:solidFill>
              <a:schemeClr val="lt1"/>
            </a:solidFill>
          </a:ln>
          <a:effectLst/>
        </c:spPr>
      </c:pivotFmt>
      <c:pivotFmt>
        <c:idx val="24"/>
        <c:spPr>
          <a:solidFill>
            <a:schemeClr val="accent1"/>
          </a:solidFill>
          <a:ln w="19050">
            <a:solidFill>
              <a:schemeClr val="lt1"/>
            </a:solidFill>
          </a:ln>
          <a:effectLst/>
        </c:spPr>
      </c:pivotFmt>
      <c:pivotFmt>
        <c:idx val="25"/>
        <c:spPr>
          <a:solidFill>
            <a:schemeClr val="accent1"/>
          </a:solidFill>
          <a:ln w="19050">
            <a:solidFill>
              <a:schemeClr val="lt1"/>
            </a:solidFill>
          </a:ln>
          <a:effectLst/>
        </c:spPr>
      </c:pivotFmt>
      <c:pivotFmt>
        <c:idx val="26"/>
        <c:spPr>
          <a:solidFill>
            <a:schemeClr val="accent1"/>
          </a:solidFill>
          <a:ln w="19050">
            <a:solidFill>
              <a:schemeClr val="lt1"/>
            </a:solidFill>
          </a:ln>
          <a:effectLst/>
        </c:spPr>
      </c:pivotFmt>
      <c:pivotFmt>
        <c:idx val="27"/>
        <c:spPr>
          <a:solidFill>
            <a:schemeClr val="accent1"/>
          </a:solidFill>
          <a:ln w="19050">
            <a:solidFill>
              <a:schemeClr val="lt1"/>
            </a:solidFill>
          </a:ln>
          <a:effectLst/>
        </c:spPr>
      </c:pivotFmt>
      <c:pivotFmt>
        <c:idx val="28"/>
        <c:spPr>
          <a:solidFill>
            <a:schemeClr val="accent1"/>
          </a:solidFill>
          <a:ln w="19050">
            <a:solidFill>
              <a:schemeClr val="lt1"/>
            </a:solidFill>
          </a:ln>
          <a:effectLst/>
        </c:spPr>
      </c:pivotFmt>
      <c:pivotFmt>
        <c:idx val="29"/>
        <c:spPr>
          <a:solidFill>
            <a:schemeClr val="accent1"/>
          </a:solidFill>
          <a:ln w="19050">
            <a:solidFill>
              <a:schemeClr val="lt1"/>
            </a:solidFill>
          </a:ln>
          <a:effectLst/>
        </c:spPr>
      </c:pivotFmt>
      <c:pivotFmt>
        <c:idx val="30"/>
        <c:spPr>
          <a:solidFill>
            <a:schemeClr val="accent1"/>
          </a:solidFill>
          <a:ln w="19050">
            <a:solidFill>
              <a:schemeClr val="lt1"/>
            </a:solidFill>
          </a:ln>
          <a:effectLst/>
        </c:spPr>
      </c:pivotFmt>
      <c:pivotFmt>
        <c:idx val="31"/>
        <c:spPr>
          <a:solidFill>
            <a:schemeClr val="accent1"/>
          </a:solidFill>
          <a:ln w="19050">
            <a:solidFill>
              <a:schemeClr val="lt1"/>
            </a:solidFill>
          </a:ln>
          <a:effectLst/>
        </c:spPr>
      </c:pivotFmt>
      <c:pivotFmt>
        <c:idx val="32"/>
        <c:spPr>
          <a:solidFill>
            <a:schemeClr val="accent1"/>
          </a:solidFill>
          <a:ln w="19050">
            <a:solidFill>
              <a:schemeClr val="lt1"/>
            </a:solidFill>
          </a:ln>
          <a:effectLst/>
        </c:spPr>
      </c:pivotFmt>
      <c:pivotFmt>
        <c:idx val="33"/>
        <c:spPr>
          <a:solidFill>
            <a:schemeClr val="accent1"/>
          </a:solidFill>
          <a:ln w="19050">
            <a:solidFill>
              <a:schemeClr val="lt1"/>
            </a:solidFill>
          </a:ln>
          <a:effectLst/>
        </c:spPr>
      </c:pivotFmt>
      <c:pivotFmt>
        <c:idx val="34"/>
        <c:spPr>
          <a:solidFill>
            <a:schemeClr val="accent1"/>
          </a:solidFill>
          <a:ln w="19050">
            <a:solidFill>
              <a:schemeClr val="lt1"/>
            </a:solidFill>
          </a:ln>
          <a:effectLst/>
        </c:spPr>
      </c:pivotFmt>
      <c:pivotFmt>
        <c:idx val="35"/>
        <c:spPr>
          <a:solidFill>
            <a:schemeClr val="accent1"/>
          </a:solidFill>
          <a:ln w="19050">
            <a:solidFill>
              <a:schemeClr val="lt1"/>
            </a:solidFill>
          </a:ln>
          <a:effectLst/>
        </c:spPr>
      </c:pivotFmt>
      <c:pivotFmt>
        <c:idx val="36"/>
        <c:spPr>
          <a:solidFill>
            <a:schemeClr val="accent1"/>
          </a:solidFill>
          <a:ln w="19050">
            <a:solidFill>
              <a:schemeClr val="lt1"/>
            </a:solidFill>
          </a:ln>
          <a:effectLst/>
        </c:spPr>
      </c:pivotFmt>
      <c:pivotFmt>
        <c:idx val="37"/>
        <c:spPr>
          <a:solidFill>
            <a:schemeClr val="accent1"/>
          </a:solidFill>
          <a:ln w="19050">
            <a:solidFill>
              <a:schemeClr val="lt1"/>
            </a:solidFill>
          </a:ln>
          <a:effectLst/>
        </c:spPr>
      </c:pivotFmt>
      <c:pivotFmt>
        <c:idx val="38"/>
        <c:spPr>
          <a:solidFill>
            <a:schemeClr val="accent1"/>
          </a:solidFill>
          <a:ln w="19050">
            <a:solidFill>
              <a:schemeClr val="lt1"/>
            </a:solidFill>
          </a:ln>
          <a:effectLst/>
        </c:spPr>
      </c:pivotFmt>
      <c:pivotFmt>
        <c:idx val="39"/>
        <c:spPr>
          <a:solidFill>
            <a:schemeClr val="accent1"/>
          </a:solidFill>
          <a:ln w="19050">
            <a:solidFill>
              <a:schemeClr val="lt1"/>
            </a:solidFill>
          </a:ln>
          <a:effectLst/>
        </c:spPr>
      </c:pivotFmt>
      <c:pivotFmt>
        <c:idx val="40"/>
        <c:spPr>
          <a:solidFill>
            <a:schemeClr val="accent1"/>
          </a:solidFill>
          <a:ln w="19050">
            <a:solidFill>
              <a:schemeClr val="lt1"/>
            </a:solidFill>
          </a:ln>
          <a:effectLst/>
        </c:spPr>
      </c:pivotFmt>
      <c:pivotFmt>
        <c:idx val="41"/>
        <c:spPr>
          <a:solidFill>
            <a:schemeClr val="accent1"/>
          </a:solidFill>
          <a:ln w="19050">
            <a:solidFill>
              <a:schemeClr val="lt1"/>
            </a:solidFill>
          </a:ln>
          <a:effectLst/>
        </c:spPr>
      </c:pivotFmt>
      <c:pivotFmt>
        <c:idx val="42"/>
        <c:spPr>
          <a:solidFill>
            <a:schemeClr val="accent1"/>
          </a:solidFill>
          <a:ln w="19050">
            <a:solidFill>
              <a:schemeClr val="lt1"/>
            </a:solidFill>
          </a:ln>
          <a:effectLst/>
        </c:spPr>
      </c:pivotFmt>
      <c:pivotFmt>
        <c:idx val="43"/>
        <c:spPr>
          <a:solidFill>
            <a:schemeClr val="accent1"/>
          </a:solidFill>
          <a:ln w="19050">
            <a:solidFill>
              <a:schemeClr val="lt1"/>
            </a:solidFill>
          </a:ln>
          <a:effectLst/>
        </c:spPr>
      </c:pivotFmt>
      <c:pivotFmt>
        <c:idx val="44"/>
        <c:spPr>
          <a:solidFill>
            <a:schemeClr val="accent1"/>
          </a:solidFill>
          <a:ln w="19050">
            <a:solidFill>
              <a:schemeClr val="lt1"/>
            </a:solidFill>
          </a:ln>
          <a:effectLst/>
        </c:spPr>
      </c:pivotFmt>
      <c:pivotFmt>
        <c:idx val="45"/>
        <c:spPr>
          <a:solidFill>
            <a:schemeClr val="accent1"/>
          </a:solidFill>
          <a:ln w="19050">
            <a:solidFill>
              <a:schemeClr val="lt1"/>
            </a:solidFill>
          </a:ln>
          <a:effectLst/>
        </c:spPr>
      </c:pivotFmt>
      <c:pivotFmt>
        <c:idx val="46"/>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bestFit"/>
          <c:showLegendKey val="0"/>
          <c:showVal val="0"/>
          <c:showCatName val="0"/>
          <c:showSerName val="0"/>
          <c:showPercent val="0"/>
          <c:showBubbleSize val="0"/>
          <c:extLst>
            <c:ext xmlns:c15="http://schemas.microsoft.com/office/drawing/2012/chart" uri="{CE6537A1-D6FC-4f65-9D91-7224C49458BB}"/>
          </c:extLst>
        </c:dLbl>
      </c:pivotFmt>
      <c:pivotFmt>
        <c:idx val="47"/>
        <c:spPr>
          <a:solidFill>
            <a:schemeClr val="accent1"/>
          </a:solidFill>
          <a:ln w="19050">
            <a:solidFill>
              <a:schemeClr val="lt1"/>
            </a:solidFill>
          </a:ln>
          <a:effectLst/>
        </c:spPr>
      </c:pivotFmt>
      <c:pivotFmt>
        <c:idx val="48"/>
        <c:spPr>
          <a:solidFill>
            <a:schemeClr val="accent1"/>
          </a:solidFill>
          <a:ln w="19050">
            <a:solidFill>
              <a:schemeClr val="lt1"/>
            </a:solidFill>
          </a:ln>
          <a:effectLst/>
        </c:spPr>
      </c:pivotFmt>
      <c:pivotFmt>
        <c:idx val="49"/>
        <c:spPr>
          <a:solidFill>
            <a:schemeClr val="accent1"/>
          </a:solidFill>
          <a:ln w="19050">
            <a:solidFill>
              <a:schemeClr val="lt1"/>
            </a:solidFill>
          </a:ln>
          <a:effectLst/>
        </c:spPr>
      </c:pivotFmt>
      <c:pivotFmt>
        <c:idx val="50"/>
        <c:spPr>
          <a:solidFill>
            <a:schemeClr val="accent1"/>
          </a:solidFill>
          <a:ln w="19050">
            <a:solidFill>
              <a:schemeClr val="lt1"/>
            </a:solidFill>
          </a:ln>
          <a:effectLst/>
        </c:spPr>
      </c:pivotFmt>
      <c:pivotFmt>
        <c:idx val="51"/>
        <c:spPr>
          <a:solidFill>
            <a:schemeClr val="accent1"/>
          </a:solidFill>
          <a:ln w="19050">
            <a:solidFill>
              <a:schemeClr val="lt1"/>
            </a:solidFill>
          </a:ln>
          <a:effectLst/>
        </c:spPr>
      </c:pivotFmt>
      <c:pivotFmt>
        <c:idx val="52"/>
        <c:spPr>
          <a:solidFill>
            <a:schemeClr val="accent1"/>
          </a:solidFill>
          <a:ln w="19050">
            <a:solidFill>
              <a:schemeClr val="lt1"/>
            </a:solidFill>
          </a:ln>
          <a:effectLst/>
        </c:spPr>
      </c:pivotFmt>
      <c:pivotFmt>
        <c:idx val="53"/>
        <c:spPr>
          <a:solidFill>
            <a:schemeClr val="accent1"/>
          </a:solidFill>
          <a:ln w="19050">
            <a:solidFill>
              <a:schemeClr val="lt1"/>
            </a:solidFill>
          </a:ln>
          <a:effectLst/>
        </c:spPr>
      </c:pivotFmt>
      <c:pivotFmt>
        <c:idx val="54"/>
        <c:spPr>
          <a:solidFill>
            <a:schemeClr val="accent1"/>
          </a:solidFill>
          <a:ln w="19050">
            <a:solidFill>
              <a:schemeClr val="lt1"/>
            </a:solidFill>
          </a:ln>
          <a:effectLst/>
        </c:spPr>
      </c:pivotFmt>
      <c:pivotFmt>
        <c:idx val="55"/>
        <c:spPr>
          <a:solidFill>
            <a:schemeClr val="accent1"/>
          </a:solidFill>
          <a:ln w="19050">
            <a:solidFill>
              <a:schemeClr val="lt1"/>
            </a:solidFill>
          </a:ln>
          <a:effectLst/>
        </c:spPr>
      </c:pivotFmt>
      <c:pivotFmt>
        <c:idx val="56"/>
        <c:spPr>
          <a:solidFill>
            <a:schemeClr val="accent1"/>
          </a:solidFill>
          <a:ln w="19050">
            <a:solidFill>
              <a:schemeClr val="lt1"/>
            </a:solidFill>
          </a:ln>
          <a:effectLst/>
        </c:spPr>
      </c:pivotFmt>
      <c:pivotFmt>
        <c:idx val="57"/>
        <c:spPr>
          <a:solidFill>
            <a:schemeClr val="accent1"/>
          </a:solidFill>
          <a:ln w="19050">
            <a:solidFill>
              <a:schemeClr val="lt1"/>
            </a:solidFill>
          </a:ln>
          <a:effectLst/>
        </c:spPr>
      </c:pivotFmt>
      <c:pivotFmt>
        <c:idx val="58"/>
        <c:spPr>
          <a:solidFill>
            <a:schemeClr val="accent1"/>
          </a:solidFill>
          <a:ln w="19050">
            <a:solidFill>
              <a:schemeClr val="lt1"/>
            </a:solidFill>
          </a:ln>
          <a:effectLst/>
        </c:spPr>
      </c:pivotFmt>
      <c:pivotFmt>
        <c:idx val="59"/>
        <c:spPr>
          <a:solidFill>
            <a:schemeClr val="accent1"/>
          </a:solidFill>
          <a:ln w="19050">
            <a:solidFill>
              <a:schemeClr val="lt1"/>
            </a:solidFill>
          </a:ln>
          <a:effectLst/>
        </c:spPr>
      </c:pivotFmt>
      <c:pivotFmt>
        <c:idx val="60"/>
        <c:spPr>
          <a:solidFill>
            <a:schemeClr val="accent1"/>
          </a:solidFill>
          <a:ln w="19050">
            <a:solidFill>
              <a:schemeClr val="lt1"/>
            </a:solidFill>
          </a:ln>
          <a:effectLst/>
        </c:spPr>
      </c:pivotFmt>
      <c:pivotFmt>
        <c:idx val="61"/>
        <c:spPr>
          <a:solidFill>
            <a:schemeClr val="accent1"/>
          </a:solidFill>
          <a:ln w="19050">
            <a:solidFill>
              <a:schemeClr val="lt1"/>
            </a:solidFill>
          </a:ln>
          <a:effectLst/>
        </c:spPr>
      </c:pivotFmt>
      <c:pivotFmt>
        <c:idx val="62"/>
        <c:spPr>
          <a:solidFill>
            <a:schemeClr val="accent1"/>
          </a:solidFill>
          <a:ln w="19050">
            <a:solidFill>
              <a:schemeClr val="lt1"/>
            </a:solidFill>
          </a:ln>
          <a:effectLst/>
        </c:spPr>
      </c:pivotFmt>
      <c:pivotFmt>
        <c:idx val="63"/>
        <c:spPr>
          <a:solidFill>
            <a:schemeClr val="accent1"/>
          </a:solidFill>
          <a:ln w="19050">
            <a:solidFill>
              <a:schemeClr val="lt1"/>
            </a:solidFill>
          </a:ln>
          <a:effectLst/>
        </c:spPr>
      </c:pivotFmt>
      <c:pivotFmt>
        <c:idx val="64"/>
        <c:spPr>
          <a:solidFill>
            <a:schemeClr val="accent1"/>
          </a:solidFill>
          <a:ln w="19050">
            <a:solidFill>
              <a:schemeClr val="lt1"/>
            </a:solidFill>
          </a:ln>
          <a:effectLst/>
        </c:spPr>
      </c:pivotFmt>
      <c:pivotFmt>
        <c:idx val="65"/>
        <c:spPr>
          <a:solidFill>
            <a:schemeClr val="accent1"/>
          </a:solidFill>
          <a:ln w="19050">
            <a:solidFill>
              <a:schemeClr val="lt1"/>
            </a:solidFill>
          </a:ln>
          <a:effectLst/>
        </c:spPr>
      </c:pivotFmt>
      <c:pivotFmt>
        <c:idx val="66"/>
        <c:spPr>
          <a:solidFill>
            <a:schemeClr val="accent1"/>
          </a:solidFill>
          <a:ln w="19050">
            <a:solidFill>
              <a:schemeClr val="lt1"/>
            </a:solidFill>
          </a:ln>
          <a:effectLst/>
        </c:spPr>
      </c:pivotFmt>
      <c:pivotFmt>
        <c:idx val="67"/>
        <c:spPr>
          <a:solidFill>
            <a:schemeClr val="accent1"/>
          </a:solidFill>
          <a:ln w="19050">
            <a:solidFill>
              <a:schemeClr val="lt1"/>
            </a:solidFill>
          </a:ln>
          <a:effectLst/>
        </c:spPr>
      </c:pivotFmt>
      <c:pivotFmt>
        <c:idx val="68"/>
        <c:spPr>
          <a:solidFill>
            <a:schemeClr val="accent1"/>
          </a:solidFill>
          <a:ln w="19050">
            <a:solidFill>
              <a:schemeClr val="lt1"/>
            </a:solidFill>
          </a:ln>
          <a:effectLst/>
        </c:spPr>
      </c:pivotFmt>
      <c:pivotFmt>
        <c:idx val="69"/>
        <c:spPr>
          <a:solidFill>
            <a:schemeClr val="accent1"/>
          </a:solidFill>
          <a:ln w="19050">
            <a:solidFill>
              <a:schemeClr val="lt1"/>
            </a:solidFill>
          </a:ln>
          <a:effectLst/>
        </c:spPr>
      </c:pivotFmt>
      <c:pivotFmt>
        <c:idx val="70"/>
        <c:spPr>
          <a:solidFill>
            <a:schemeClr val="accent1"/>
          </a:solidFill>
          <a:ln w="19050">
            <a:solidFill>
              <a:schemeClr val="lt1"/>
            </a:solidFill>
          </a:ln>
          <a:effectLst/>
        </c:spPr>
      </c:pivotFmt>
      <c:pivotFmt>
        <c:idx val="71"/>
        <c:spPr>
          <a:solidFill>
            <a:schemeClr val="accent1"/>
          </a:solidFill>
          <a:ln w="19050">
            <a:solidFill>
              <a:schemeClr val="lt1"/>
            </a:solidFill>
          </a:ln>
          <a:effectLst/>
        </c:spPr>
      </c:pivotFmt>
      <c:pivotFmt>
        <c:idx val="72"/>
        <c:spPr>
          <a:solidFill>
            <a:schemeClr val="accent1"/>
          </a:solidFill>
          <a:ln w="19050">
            <a:solidFill>
              <a:schemeClr val="lt1"/>
            </a:solidFill>
          </a:ln>
          <a:effectLst/>
        </c:spPr>
      </c:pivotFmt>
      <c:pivotFmt>
        <c:idx val="73"/>
        <c:spPr>
          <a:solidFill>
            <a:schemeClr val="accent1"/>
          </a:solidFill>
          <a:ln w="19050">
            <a:solidFill>
              <a:schemeClr val="lt1"/>
            </a:solidFill>
          </a:ln>
          <a:effectLst/>
        </c:spPr>
      </c:pivotFmt>
      <c:pivotFmt>
        <c:idx val="74"/>
        <c:spPr>
          <a:solidFill>
            <a:schemeClr val="accent1"/>
          </a:solidFill>
          <a:ln w="19050">
            <a:solidFill>
              <a:schemeClr val="lt1"/>
            </a:solidFill>
          </a:ln>
          <a:effectLst/>
        </c:spPr>
      </c:pivotFmt>
      <c:pivotFmt>
        <c:idx val="75"/>
        <c:spPr>
          <a:solidFill>
            <a:schemeClr val="accent1"/>
          </a:solidFill>
          <a:ln w="19050">
            <a:solidFill>
              <a:schemeClr val="lt1"/>
            </a:solidFill>
          </a:ln>
          <a:effectLst/>
        </c:spPr>
      </c:pivotFmt>
      <c:pivotFmt>
        <c:idx val="76"/>
        <c:spPr>
          <a:solidFill>
            <a:schemeClr val="accent1"/>
          </a:solidFill>
          <a:ln w="19050">
            <a:solidFill>
              <a:schemeClr val="lt1"/>
            </a:solidFill>
          </a:ln>
          <a:effectLst/>
        </c:spPr>
      </c:pivotFmt>
      <c:pivotFmt>
        <c:idx val="77"/>
        <c:spPr>
          <a:solidFill>
            <a:schemeClr val="accent1"/>
          </a:solidFill>
          <a:ln w="19050">
            <a:solidFill>
              <a:schemeClr val="lt1"/>
            </a:solidFill>
          </a:ln>
          <a:effectLst/>
        </c:spPr>
      </c:pivotFmt>
      <c:pivotFmt>
        <c:idx val="78"/>
        <c:spPr>
          <a:solidFill>
            <a:schemeClr val="accent1"/>
          </a:solidFill>
          <a:ln w="19050">
            <a:solidFill>
              <a:schemeClr val="lt1"/>
            </a:solidFill>
          </a:ln>
          <a:effectLst/>
        </c:spPr>
      </c:pivotFmt>
      <c:pivotFmt>
        <c:idx val="79"/>
        <c:spPr>
          <a:solidFill>
            <a:schemeClr val="accent1"/>
          </a:solidFill>
          <a:ln w="19050">
            <a:solidFill>
              <a:schemeClr val="lt1"/>
            </a:solidFill>
          </a:ln>
          <a:effectLst/>
        </c:spPr>
      </c:pivotFmt>
      <c:pivotFmt>
        <c:idx val="80"/>
        <c:spPr>
          <a:solidFill>
            <a:schemeClr val="accent1"/>
          </a:solidFill>
          <a:ln w="19050">
            <a:solidFill>
              <a:schemeClr val="lt1"/>
            </a:solidFill>
          </a:ln>
          <a:effectLst/>
        </c:spPr>
      </c:pivotFmt>
      <c:pivotFmt>
        <c:idx val="81"/>
        <c:spPr>
          <a:solidFill>
            <a:schemeClr val="accent1"/>
          </a:solidFill>
          <a:ln w="19050">
            <a:solidFill>
              <a:schemeClr val="lt1"/>
            </a:solidFill>
          </a:ln>
          <a:effectLst/>
        </c:spPr>
      </c:pivotFmt>
      <c:pivotFmt>
        <c:idx val="82"/>
        <c:spPr>
          <a:solidFill>
            <a:schemeClr val="accent1"/>
          </a:solidFill>
          <a:ln w="19050">
            <a:solidFill>
              <a:schemeClr val="lt1"/>
            </a:solidFill>
          </a:ln>
          <a:effectLst/>
        </c:spPr>
      </c:pivotFmt>
      <c:pivotFmt>
        <c:idx val="83"/>
        <c:spPr>
          <a:solidFill>
            <a:schemeClr val="accent1"/>
          </a:solidFill>
          <a:ln w="19050">
            <a:solidFill>
              <a:schemeClr val="lt1"/>
            </a:solidFill>
          </a:ln>
          <a:effectLst/>
        </c:spPr>
      </c:pivotFmt>
      <c:pivotFmt>
        <c:idx val="84"/>
        <c:spPr>
          <a:solidFill>
            <a:schemeClr val="accent1"/>
          </a:solidFill>
          <a:ln w="19050">
            <a:solidFill>
              <a:schemeClr val="lt1"/>
            </a:solidFill>
          </a:ln>
          <a:effectLst/>
        </c:spPr>
      </c:pivotFmt>
      <c:pivotFmt>
        <c:idx val="85"/>
        <c:spPr>
          <a:solidFill>
            <a:schemeClr val="accent1"/>
          </a:solidFill>
          <a:ln w="19050">
            <a:solidFill>
              <a:schemeClr val="lt1"/>
            </a:solidFill>
          </a:ln>
          <a:effectLst/>
        </c:spPr>
      </c:pivotFmt>
      <c:pivotFmt>
        <c:idx val="86"/>
        <c:spPr>
          <a:solidFill>
            <a:schemeClr val="accent1"/>
          </a:solidFill>
          <a:ln w="19050">
            <a:solidFill>
              <a:schemeClr val="lt1"/>
            </a:solidFill>
          </a:ln>
          <a:effectLst/>
        </c:spPr>
      </c:pivotFmt>
      <c:pivotFmt>
        <c:idx val="87"/>
        <c:spPr>
          <a:solidFill>
            <a:schemeClr val="accent1"/>
          </a:solidFill>
          <a:ln w="19050">
            <a:solidFill>
              <a:schemeClr val="lt1"/>
            </a:solidFill>
          </a:ln>
          <a:effectLst/>
        </c:spPr>
      </c:pivotFmt>
      <c:pivotFmt>
        <c:idx val="88"/>
        <c:spPr>
          <a:solidFill>
            <a:schemeClr val="accent1"/>
          </a:solidFill>
          <a:ln w="19050">
            <a:solidFill>
              <a:schemeClr val="lt1"/>
            </a:solidFill>
          </a:ln>
          <a:effectLst/>
        </c:spPr>
      </c:pivotFmt>
      <c:pivotFmt>
        <c:idx val="89"/>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90"/>
        <c:spPr>
          <a:solidFill>
            <a:schemeClr val="accent1"/>
          </a:solidFill>
          <a:ln w="19050">
            <a:solidFill>
              <a:schemeClr val="lt1"/>
            </a:solidFill>
          </a:ln>
          <a:effectLst/>
        </c:spPr>
      </c:pivotFmt>
      <c:pivotFmt>
        <c:idx val="91"/>
        <c:spPr>
          <a:solidFill>
            <a:schemeClr val="accent1"/>
          </a:solidFill>
          <a:ln w="19050">
            <a:solidFill>
              <a:schemeClr val="lt1"/>
            </a:solidFill>
          </a:ln>
          <a:effectLst/>
        </c:spPr>
      </c:pivotFmt>
      <c:pivotFmt>
        <c:idx val="92"/>
        <c:spPr>
          <a:solidFill>
            <a:schemeClr val="accent1"/>
          </a:solidFill>
          <a:ln w="19050">
            <a:solidFill>
              <a:schemeClr val="lt1"/>
            </a:solidFill>
          </a:ln>
          <a:effectLst/>
        </c:spPr>
      </c:pivotFmt>
      <c:pivotFmt>
        <c:idx val="93"/>
        <c:spPr>
          <a:solidFill>
            <a:schemeClr val="accent1"/>
          </a:solidFill>
          <a:ln w="19050">
            <a:solidFill>
              <a:schemeClr val="lt1"/>
            </a:solidFill>
          </a:ln>
          <a:effectLst/>
        </c:spPr>
      </c:pivotFmt>
      <c:pivotFmt>
        <c:idx val="94"/>
        <c:spPr>
          <a:solidFill>
            <a:schemeClr val="accent1"/>
          </a:solidFill>
          <a:ln w="19050">
            <a:solidFill>
              <a:schemeClr val="lt1"/>
            </a:solidFill>
          </a:ln>
          <a:effectLst/>
        </c:spPr>
      </c:pivotFmt>
      <c:pivotFmt>
        <c:idx val="95"/>
        <c:spPr>
          <a:solidFill>
            <a:schemeClr val="accent1"/>
          </a:solidFill>
          <a:ln w="19050">
            <a:solidFill>
              <a:schemeClr val="lt1"/>
            </a:solidFill>
          </a:ln>
          <a:effectLst/>
        </c:spPr>
      </c:pivotFmt>
      <c:pivotFmt>
        <c:idx val="96"/>
        <c:spPr>
          <a:solidFill>
            <a:schemeClr val="accent1"/>
          </a:solidFill>
          <a:ln w="19050">
            <a:solidFill>
              <a:schemeClr val="lt1"/>
            </a:solidFill>
          </a:ln>
          <a:effectLst/>
        </c:spPr>
      </c:pivotFmt>
      <c:pivotFmt>
        <c:idx val="97"/>
        <c:spPr>
          <a:solidFill>
            <a:schemeClr val="accent1"/>
          </a:solidFill>
          <a:ln w="19050">
            <a:solidFill>
              <a:schemeClr val="lt1"/>
            </a:solidFill>
          </a:ln>
          <a:effectLst/>
        </c:spPr>
      </c:pivotFmt>
      <c:pivotFmt>
        <c:idx val="98"/>
        <c:spPr>
          <a:solidFill>
            <a:schemeClr val="accent1"/>
          </a:solidFill>
          <a:ln w="19050">
            <a:solidFill>
              <a:schemeClr val="lt1"/>
            </a:solidFill>
          </a:ln>
          <a:effectLst/>
        </c:spPr>
      </c:pivotFmt>
      <c:pivotFmt>
        <c:idx val="99"/>
        <c:spPr>
          <a:solidFill>
            <a:schemeClr val="accent1"/>
          </a:solidFill>
          <a:ln w="19050">
            <a:solidFill>
              <a:schemeClr val="lt1"/>
            </a:solidFill>
          </a:ln>
          <a:effectLst/>
        </c:spPr>
      </c:pivotFmt>
      <c:pivotFmt>
        <c:idx val="100"/>
        <c:spPr>
          <a:solidFill>
            <a:schemeClr val="accent1"/>
          </a:solidFill>
          <a:ln w="19050">
            <a:solidFill>
              <a:schemeClr val="lt1"/>
            </a:solidFill>
          </a:ln>
          <a:effectLst/>
        </c:spPr>
      </c:pivotFmt>
      <c:pivotFmt>
        <c:idx val="101"/>
        <c:spPr>
          <a:solidFill>
            <a:schemeClr val="accent1"/>
          </a:solidFill>
          <a:ln w="19050">
            <a:solidFill>
              <a:schemeClr val="lt1"/>
            </a:solidFill>
          </a:ln>
          <a:effectLst/>
        </c:spPr>
      </c:pivotFmt>
      <c:pivotFmt>
        <c:idx val="102"/>
        <c:spPr>
          <a:solidFill>
            <a:schemeClr val="accent1"/>
          </a:solidFill>
          <a:ln w="19050">
            <a:solidFill>
              <a:schemeClr val="lt1"/>
            </a:solidFill>
          </a:ln>
          <a:effectLst/>
        </c:spPr>
      </c:pivotFmt>
      <c:pivotFmt>
        <c:idx val="103"/>
        <c:spPr>
          <a:solidFill>
            <a:schemeClr val="accent1"/>
          </a:solidFill>
          <a:ln w="19050">
            <a:solidFill>
              <a:schemeClr val="lt1"/>
            </a:solidFill>
          </a:ln>
          <a:effectLst/>
        </c:spPr>
      </c:pivotFmt>
      <c:pivotFmt>
        <c:idx val="104"/>
        <c:spPr>
          <a:solidFill>
            <a:schemeClr val="accent1"/>
          </a:solidFill>
          <a:ln w="19050">
            <a:solidFill>
              <a:schemeClr val="lt1"/>
            </a:solidFill>
          </a:ln>
          <a:effectLst/>
        </c:spPr>
      </c:pivotFmt>
      <c:pivotFmt>
        <c:idx val="105"/>
        <c:spPr>
          <a:solidFill>
            <a:schemeClr val="accent1"/>
          </a:solidFill>
          <a:ln w="19050">
            <a:solidFill>
              <a:schemeClr val="lt1"/>
            </a:solidFill>
          </a:ln>
          <a:effectLst/>
        </c:spPr>
      </c:pivotFmt>
      <c:pivotFmt>
        <c:idx val="106"/>
        <c:spPr>
          <a:solidFill>
            <a:schemeClr val="accent1"/>
          </a:solidFill>
          <a:ln w="19050">
            <a:solidFill>
              <a:schemeClr val="lt1"/>
            </a:solidFill>
          </a:ln>
          <a:effectLst/>
        </c:spPr>
      </c:pivotFmt>
      <c:pivotFmt>
        <c:idx val="107"/>
        <c:spPr>
          <a:solidFill>
            <a:schemeClr val="accent1"/>
          </a:solidFill>
          <a:ln w="19050">
            <a:solidFill>
              <a:schemeClr val="lt1"/>
            </a:solidFill>
          </a:ln>
          <a:effectLst/>
        </c:spPr>
      </c:pivotFmt>
      <c:pivotFmt>
        <c:idx val="108"/>
        <c:spPr>
          <a:solidFill>
            <a:schemeClr val="accent1"/>
          </a:solidFill>
          <a:ln w="19050">
            <a:solidFill>
              <a:schemeClr val="lt1"/>
            </a:solidFill>
          </a:ln>
          <a:effectLst/>
        </c:spPr>
      </c:pivotFmt>
      <c:pivotFmt>
        <c:idx val="109"/>
        <c:spPr>
          <a:solidFill>
            <a:schemeClr val="accent1"/>
          </a:solidFill>
          <a:ln w="19050">
            <a:solidFill>
              <a:schemeClr val="lt1"/>
            </a:solidFill>
          </a:ln>
          <a:effectLst/>
        </c:spPr>
      </c:pivotFmt>
      <c:pivotFmt>
        <c:idx val="110"/>
        <c:spPr>
          <a:solidFill>
            <a:schemeClr val="accent1"/>
          </a:solidFill>
          <a:ln w="19050">
            <a:solidFill>
              <a:schemeClr val="lt1"/>
            </a:solidFill>
          </a:ln>
          <a:effectLst/>
        </c:spPr>
      </c:pivotFmt>
      <c:pivotFmt>
        <c:idx val="111"/>
        <c:spPr>
          <a:solidFill>
            <a:schemeClr val="accent1"/>
          </a:solidFill>
          <a:ln w="19050">
            <a:solidFill>
              <a:schemeClr val="lt1"/>
            </a:solidFill>
          </a:ln>
          <a:effectLst/>
        </c:spPr>
      </c:pivotFmt>
      <c:pivotFmt>
        <c:idx val="112"/>
        <c:spPr>
          <a:solidFill>
            <a:schemeClr val="accent1"/>
          </a:solidFill>
          <a:ln w="19050">
            <a:solidFill>
              <a:schemeClr val="lt1"/>
            </a:solidFill>
          </a:ln>
          <a:effectLst/>
        </c:spPr>
      </c:pivotFmt>
      <c:pivotFmt>
        <c:idx val="113"/>
        <c:spPr>
          <a:solidFill>
            <a:schemeClr val="accent1"/>
          </a:solidFill>
          <a:ln w="19050">
            <a:solidFill>
              <a:schemeClr val="lt1"/>
            </a:solidFill>
          </a:ln>
          <a:effectLst/>
        </c:spPr>
      </c:pivotFmt>
      <c:pivotFmt>
        <c:idx val="114"/>
        <c:spPr>
          <a:solidFill>
            <a:schemeClr val="accent1"/>
          </a:solidFill>
          <a:ln w="19050">
            <a:solidFill>
              <a:schemeClr val="lt1"/>
            </a:solidFill>
          </a:ln>
          <a:effectLst/>
        </c:spPr>
      </c:pivotFmt>
      <c:pivotFmt>
        <c:idx val="115"/>
        <c:spPr>
          <a:solidFill>
            <a:schemeClr val="accent1"/>
          </a:solidFill>
          <a:ln w="19050">
            <a:solidFill>
              <a:schemeClr val="lt1"/>
            </a:solidFill>
          </a:ln>
          <a:effectLst/>
        </c:spPr>
      </c:pivotFmt>
      <c:pivotFmt>
        <c:idx val="116"/>
        <c:spPr>
          <a:solidFill>
            <a:schemeClr val="accent1"/>
          </a:solidFill>
          <a:ln w="19050">
            <a:solidFill>
              <a:schemeClr val="lt1"/>
            </a:solidFill>
          </a:ln>
          <a:effectLst/>
        </c:spPr>
      </c:pivotFmt>
      <c:pivotFmt>
        <c:idx val="117"/>
        <c:spPr>
          <a:solidFill>
            <a:schemeClr val="accent1"/>
          </a:solidFill>
          <a:ln w="19050">
            <a:solidFill>
              <a:schemeClr val="lt1"/>
            </a:solidFill>
          </a:ln>
          <a:effectLst/>
        </c:spPr>
      </c:pivotFmt>
      <c:pivotFmt>
        <c:idx val="118"/>
        <c:spPr>
          <a:solidFill>
            <a:schemeClr val="accent1"/>
          </a:solidFill>
          <a:ln w="19050">
            <a:solidFill>
              <a:schemeClr val="lt1"/>
            </a:solidFill>
          </a:ln>
          <a:effectLst/>
        </c:spPr>
      </c:pivotFmt>
      <c:pivotFmt>
        <c:idx val="119"/>
        <c:spPr>
          <a:solidFill>
            <a:schemeClr val="accent1"/>
          </a:solidFill>
          <a:ln w="19050">
            <a:solidFill>
              <a:schemeClr val="lt1"/>
            </a:solidFill>
          </a:ln>
          <a:effectLst/>
        </c:spPr>
      </c:pivotFmt>
      <c:pivotFmt>
        <c:idx val="120"/>
        <c:spPr>
          <a:solidFill>
            <a:schemeClr val="accent1"/>
          </a:solidFill>
          <a:ln w="19050">
            <a:solidFill>
              <a:schemeClr val="lt1"/>
            </a:solidFill>
          </a:ln>
          <a:effectLst/>
        </c:spPr>
      </c:pivotFmt>
      <c:pivotFmt>
        <c:idx val="121"/>
        <c:spPr>
          <a:solidFill>
            <a:schemeClr val="accent1"/>
          </a:solidFill>
          <a:ln w="19050">
            <a:solidFill>
              <a:schemeClr val="lt1"/>
            </a:solidFill>
          </a:ln>
          <a:effectLst/>
        </c:spPr>
      </c:pivotFmt>
      <c:pivotFmt>
        <c:idx val="122"/>
        <c:spPr>
          <a:solidFill>
            <a:schemeClr val="accent1"/>
          </a:solidFill>
          <a:ln w="19050">
            <a:solidFill>
              <a:schemeClr val="lt1"/>
            </a:solidFill>
          </a:ln>
          <a:effectLst/>
        </c:spPr>
      </c:pivotFmt>
      <c:pivotFmt>
        <c:idx val="123"/>
        <c:spPr>
          <a:solidFill>
            <a:schemeClr val="accent1"/>
          </a:solidFill>
          <a:ln w="19050">
            <a:solidFill>
              <a:schemeClr val="lt1"/>
            </a:solidFill>
          </a:ln>
          <a:effectLst/>
        </c:spPr>
      </c:pivotFmt>
      <c:pivotFmt>
        <c:idx val="124"/>
        <c:spPr>
          <a:solidFill>
            <a:schemeClr val="accent1"/>
          </a:solidFill>
          <a:ln w="19050">
            <a:solidFill>
              <a:schemeClr val="lt1"/>
            </a:solidFill>
          </a:ln>
          <a:effectLst/>
        </c:spPr>
      </c:pivotFmt>
      <c:pivotFmt>
        <c:idx val="125"/>
        <c:spPr>
          <a:solidFill>
            <a:schemeClr val="accent1"/>
          </a:solidFill>
          <a:ln w="19050">
            <a:solidFill>
              <a:schemeClr val="lt1"/>
            </a:solidFill>
          </a:ln>
          <a:effectLst/>
        </c:spPr>
      </c:pivotFmt>
      <c:pivotFmt>
        <c:idx val="126"/>
        <c:spPr>
          <a:solidFill>
            <a:schemeClr val="accent1"/>
          </a:solidFill>
          <a:ln w="19050">
            <a:solidFill>
              <a:schemeClr val="lt1"/>
            </a:solidFill>
          </a:ln>
          <a:effectLst/>
        </c:spPr>
      </c:pivotFmt>
      <c:pivotFmt>
        <c:idx val="127"/>
        <c:spPr>
          <a:solidFill>
            <a:schemeClr val="accent1"/>
          </a:solidFill>
          <a:ln w="19050">
            <a:solidFill>
              <a:schemeClr val="lt1"/>
            </a:solidFill>
          </a:ln>
          <a:effectLst/>
        </c:spPr>
      </c:pivotFmt>
      <c:pivotFmt>
        <c:idx val="128"/>
        <c:spPr>
          <a:solidFill>
            <a:schemeClr val="accent1"/>
          </a:solidFill>
          <a:ln w="19050">
            <a:solidFill>
              <a:schemeClr val="lt1"/>
            </a:solidFill>
          </a:ln>
          <a:effectLst/>
        </c:spPr>
      </c:pivotFmt>
      <c:pivotFmt>
        <c:idx val="129"/>
        <c:spPr>
          <a:solidFill>
            <a:schemeClr val="accent1"/>
          </a:solidFill>
          <a:ln w="19050">
            <a:solidFill>
              <a:schemeClr val="lt1"/>
            </a:solidFill>
          </a:ln>
          <a:effectLst/>
        </c:spPr>
      </c:pivotFmt>
      <c:pivotFmt>
        <c:idx val="130"/>
        <c:spPr>
          <a:solidFill>
            <a:schemeClr val="accent1"/>
          </a:solidFill>
          <a:ln w="19050">
            <a:solidFill>
              <a:schemeClr val="lt1"/>
            </a:solidFill>
          </a:ln>
          <a:effectLst/>
        </c:spPr>
      </c:pivotFmt>
      <c:pivotFmt>
        <c:idx val="131"/>
        <c:spPr>
          <a:solidFill>
            <a:schemeClr val="accent1"/>
          </a:solidFill>
          <a:ln w="19050">
            <a:solidFill>
              <a:schemeClr val="lt1"/>
            </a:solidFill>
          </a:ln>
          <a:effectLst/>
        </c:spPr>
      </c:pivotFmt>
      <c:pivotFmt>
        <c:idx val="132"/>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133"/>
        <c:spPr>
          <a:solidFill>
            <a:schemeClr val="accent1"/>
          </a:solidFill>
          <a:ln w="19050">
            <a:solidFill>
              <a:schemeClr val="lt1"/>
            </a:solidFill>
          </a:ln>
          <a:effectLst/>
        </c:spPr>
      </c:pivotFmt>
      <c:pivotFmt>
        <c:idx val="134"/>
        <c:spPr>
          <a:solidFill>
            <a:schemeClr val="accent1"/>
          </a:solidFill>
          <a:ln w="19050">
            <a:solidFill>
              <a:schemeClr val="lt1"/>
            </a:solidFill>
          </a:ln>
          <a:effectLst/>
        </c:spPr>
      </c:pivotFmt>
      <c:pivotFmt>
        <c:idx val="135"/>
        <c:spPr>
          <a:solidFill>
            <a:schemeClr val="accent1"/>
          </a:solidFill>
          <a:ln w="19050">
            <a:solidFill>
              <a:schemeClr val="lt1"/>
            </a:solidFill>
          </a:ln>
          <a:effectLst/>
        </c:spPr>
      </c:pivotFmt>
      <c:pivotFmt>
        <c:idx val="136"/>
        <c:spPr>
          <a:solidFill>
            <a:schemeClr val="accent1"/>
          </a:solidFill>
          <a:ln w="19050">
            <a:solidFill>
              <a:schemeClr val="lt1"/>
            </a:solidFill>
          </a:ln>
          <a:effectLst/>
        </c:spPr>
      </c:pivotFmt>
      <c:pivotFmt>
        <c:idx val="137"/>
        <c:spPr>
          <a:solidFill>
            <a:schemeClr val="accent1"/>
          </a:solidFill>
          <a:ln w="19050">
            <a:solidFill>
              <a:schemeClr val="lt1"/>
            </a:solidFill>
          </a:ln>
          <a:effectLst/>
        </c:spPr>
      </c:pivotFmt>
      <c:pivotFmt>
        <c:idx val="138"/>
        <c:spPr>
          <a:solidFill>
            <a:schemeClr val="accent1"/>
          </a:solidFill>
          <a:ln w="19050">
            <a:solidFill>
              <a:schemeClr val="lt1"/>
            </a:solidFill>
          </a:ln>
          <a:effectLst/>
        </c:spPr>
      </c:pivotFmt>
      <c:pivotFmt>
        <c:idx val="139"/>
        <c:spPr>
          <a:solidFill>
            <a:schemeClr val="accent1"/>
          </a:solidFill>
          <a:ln w="19050">
            <a:solidFill>
              <a:schemeClr val="lt1"/>
            </a:solidFill>
          </a:ln>
          <a:effectLst/>
        </c:spPr>
      </c:pivotFmt>
      <c:pivotFmt>
        <c:idx val="140"/>
        <c:spPr>
          <a:solidFill>
            <a:schemeClr val="accent1"/>
          </a:solidFill>
          <a:ln w="19050">
            <a:solidFill>
              <a:schemeClr val="lt1"/>
            </a:solidFill>
          </a:ln>
          <a:effectLst/>
        </c:spPr>
      </c:pivotFmt>
      <c:pivotFmt>
        <c:idx val="141"/>
        <c:spPr>
          <a:solidFill>
            <a:schemeClr val="accent1"/>
          </a:solidFill>
          <a:ln w="19050">
            <a:solidFill>
              <a:schemeClr val="lt1"/>
            </a:solidFill>
          </a:ln>
          <a:effectLst/>
        </c:spPr>
      </c:pivotFmt>
      <c:pivotFmt>
        <c:idx val="142"/>
        <c:spPr>
          <a:solidFill>
            <a:schemeClr val="accent1"/>
          </a:solidFill>
          <a:ln w="19050">
            <a:solidFill>
              <a:schemeClr val="lt1"/>
            </a:solidFill>
          </a:ln>
          <a:effectLst/>
        </c:spPr>
      </c:pivotFmt>
      <c:pivotFmt>
        <c:idx val="143"/>
        <c:spPr>
          <a:solidFill>
            <a:schemeClr val="accent1"/>
          </a:solidFill>
          <a:ln w="19050">
            <a:solidFill>
              <a:schemeClr val="lt1"/>
            </a:solidFill>
          </a:ln>
          <a:effectLst/>
        </c:spPr>
      </c:pivotFmt>
      <c:pivotFmt>
        <c:idx val="144"/>
        <c:spPr>
          <a:solidFill>
            <a:schemeClr val="accent1"/>
          </a:solidFill>
          <a:ln w="19050">
            <a:solidFill>
              <a:schemeClr val="lt1"/>
            </a:solidFill>
          </a:ln>
          <a:effectLst/>
        </c:spPr>
      </c:pivotFmt>
      <c:pivotFmt>
        <c:idx val="145"/>
        <c:spPr>
          <a:solidFill>
            <a:schemeClr val="accent1"/>
          </a:solidFill>
          <a:ln w="19050">
            <a:solidFill>
              <a:schemeClr val="lt1"/>
            </a:solidFill>
          </a:ln>
          <a:effectLst/>
        </c:spPr>
      </c:pivotFmt>
      <c:pivotFmt>
        <c:idx val="146"/>
        <c:spPr>
          <a:solidFill>
            <a:schemeClr val="accent1"/>
          </a:solidFill>
          <a:ln w="19050">
            <a:solidFill>
              <a:schemeClr val="lt1"/>
            </a:solidFill>
          </a:ln>
          <a:effectLst/>
        </c:spPr>
      </c:pivotFmt>
      <c:pivotFmt>
        <c:idx val="147"/>
        <c:spPr>
          <a:solidFill>
            <a:schemeClr val="accent1"/>
          </a:solidFill>
          <a:ln w="19050">
            <a:solidFill>
              <a:schemeClr val="lt1"/>
            </a:solidFill>
          </a:ln>
          <a:effectLst/>
        </c:spPr>
      </c:pivotFmt>
      <c:pivotFmt>
        <c:idx val="148"/>
        <c:spPr>
          <a:solidFill>
            <a:schemeClr val="accent1"/>
          </a:solidFill>
          <a:ln w="19050">
            <a:solidFill>
              <a:schemeClr val="lt1"/>
            </a:solidFill>
          </a:ln>
          <a:effectLst/>
        </c:spPr>
      </c:pivotFmt>
      <c:pivotFmt>
        <c:idx val="149"/>
        <c:spPr>
          <a:solidFill>
            <a:schemeClr val="accent1"/>
          </a:solidFill>
          <a:ln w="19050">
            <a:solidFill>
              <a:schemeClr val="lt1"/>
            </a:solidFill>
          </a:ln>
          <a:effectLst/>
        </c:spPr>
      </c:pivotFmt>
      <c:pivotFmt>
        <c:idx val="150"/>
        <c:spPr>
          <a:solidFill>
            <a:schemeClr val="accent1"/>
          </a:solidFill>
          <a:ln w="19050">
            <a:solidFill>
              <a:schemeClr val="lt1"/>
            </a:solidFill>
          </a:ln>
          <a:effectLst/>
        </c:spPr>
      </c:pivotFmt>
      <c:pivotFmt>
        <c:idx val="151"/>
        <c:spPr>
          <a:solidFill>
            <a:schemeClr val="accent1"/>
          </a:solidFill>
          <a:ln w="19050">
            <a:solidFill>
              <a:schemeClr val="lt1"/>
            </a:solidFill>
          </a:ln>
          <a:effectLst/>
        </c:spPr>
      </c:pivotFmt>
      <c:pivotFmt>
        <c:idx val="152"/>
        <c:spPr>
          <a:solidFill>
            <a:schemeClr val="accent1"/>
          </a:solidFill>
          <a:ln w="19050">
            <a:solidFill>
              <a:schemeClr val="lt1"/>
            </a:solidFill>
          </a:ln>
          <a:effectLst/>
        </c:spPr>
      </c:pivotFmt>
      <c:pivotFmt>
        <c:idx val="153"/>
        <c:spPr>
          <a:solidFill>
            <a:schemeClr val="accent1"/>
          </a:solidFill>
          <a:ln w="19050">
            <a:solidFill>
              <a:schemeClr val="lt1"/>
            </a:solidFill>
          </a:ln>
          <a:effectLst/>
        </c:spPr>
      </c:pivotFmt>
      <c:pivotFmt>
        <c:idx val="154"/>
        <c:spPr>
          <a:solidFill>
            <a:schemeClr val="accent1"/>
          </a:solidFill>
          <a:ln w="19050">
            <a:solidFill>
              <a:schemeClr val="lt1"/>
            </a:solidFill>
          </a:ln>
          <a:effectLst/>
        </c:spPr>
      </c:pivotFmt>
      <c:pivotFmt>
        <c:idx val="155"/>
        <c:spPr>
          <a:solidFill>
            <a:schemeClr val="accent1"/>
          </a:solidFill>
          <a:ln w="19050">
            <a:solidFill>
              <a:schemeClr val="lt1"/>
            </a:solidFill>
          </a:ln>
          <a:effectLst/>
        </c:spPr>
      </c:pivotFmt>
      <c:pivotFmt>
        <c:idx val="156"/>
        <c:spPr>
          <a:solidFill>
            <a:schemeClr val="accent1"/>
          </a:solidFill>
          <a:ln w="19050">
            <a:solidFill>
              <a:schemeClr val="lt1"/>
            </a:solidFill>
          </a:ln>
          <a:effectLst/>
        </c:spPr>
      </c:pivotFmt>
      <c:pivotFmt>
        <c:idx val="157"/>
        <c:spPr>
          <a:solidFill>
            <a:schemeClr val="accent1"/>
          </a:solidFill>
          <a:ln w="19050">
            <a:solidFill>
              <a:schemeClr val="lt1"/>
            </a:solidFill>
          </a:ln>
          <a:effectLst/>
        </c:spPr>
      </c:pivotFmt>
      <c:pivotFmt>
        <c:idx val="158"/>
        <c:spPr>
          <a:solidFill>
            <a:schemeClr val="accent1"/>
          </a:solidFill>
          <a:ln w="19050">
            <a:solidFill>
              <a:schemeClr val="lt1"/>
            </a:solidFill>
          </a:ln>
          <a:effectLst/>
        </c:spPr>
      </c:pivotFmt>
      <c:pivotFmt>
        <c:idx val="159"/>
        <c:spPr>
          <a:solidFill>
            <a:schemeClr val="accent1"/>
          </a:solidFill>
          <a:ln w="19050">
            <a:solidFill>
              <a:schemeClr val="lt1"/>
            </a:solidFill>
          </a:ln>
          <a:effectLst/>
        </c:spPr>
      </c:pivotFmt>
      <c:pivotFmt>
        <c:idx val="160"/>
        <c:spPr>
          <a:solidFill>
            <a:schemeClr val="accent1"/>
          </a:solidFill>
          <a:ln w="19050">
            <a:solidFill>
              <a:schemeClr val="lt1"/>
            </a:solidFill>
          </a:ln>
          <a:effectLst/>
        </c:spPr>
      </c:pivotFmt>
      <c:pivotFmt>
        <c:idx val="161"/>
        <c:spPr>
          <a:solidFill>
            <a:schemeClr val="accent1"/>
          </a:solidFill>
          <a:ln w="19050">
            <a:solidFill>
              <a:schemeClr val="lt1"/>
            </a:solidFill>
          </a:ln>
          <a:effectLst/>
        </c:spPr>
      </c:pivotFmt>
      <c:pivotFmt>
        <c:idx val="162"/>
        <c:spPr>
          <a:solidFill>
            <a:schemeClr val="accent1"/>
          </a:solidFill>
          <a:ln w="19050">
            <a:solidFill>
              <a:schemeClr val="lt1"/>
            </a:solidFill>
          </a:ln>
          <a:effectLst/>
        </c:spPr>
      </c:pivotFmt>
      <c:pivotFmt>
        <c:idx val="163"/>
        <c:spPr>
          <a:solidFill>
            <a:schemeClr val="accent1"/>
          </a:solidFill>
          <a:ln w="19050">
            <a:solidFill>
              <a:schemeClr val="lt1"/>
            </a:solidFill>
          </a:ln>
          <a:effectLst/>
        </c:spPr>
      </c:pivotFmt>
      <c:pivotFmt>
        <c:idx val="164"/>
        <c:spPr>
          <a:solidFill>
            <a:schemeClr val="accent1"/>
          </a:solidFill>
          <a:ln w="19050">
            <a:solidFill>
              <a:schemeClr val="lt1"/>
            </a:solidFill>
          </a:ln>
          <a:effectLst/>
        </c:spPr>
      </c:pivotFmt>
      <c:pivotFmt>
        <c:idx val="165"/>
        <c:spPr>
          <a:solidFill>
            <a:schemeClr val="accent1"/>
          </a:solidFill>
          <a:ln w="19050">
            <a:solidFill>
              <a:schemeClr val="lt1"/>
            </a:solidFill>
          </a:ln>
          <a:effectLst/>
        </c:spPr>
      </c:pivotFmt>
      <c:pivotFmt>
        <c:idx val="166"/>
        <c:spPr>
          <a:solidFill>
            <a:schemeClr val="accent1"/>
          </a:solidFill>
          <a:ln w="19050">
            <a:solidFill>
              <a:schemeClr val="lt1"/>
            </a:solidFill>
          </a:ln>
          <a:effectLst/>
        </c:spPr>
      </c:pivotFmt>
      <c:pivotFmt>
        <c:idx val="167"/>
        <c:spPr>
          <a:solidFill>
            <a:schemeClr val="accent1"/>
          </a:solidFill>
          <a:ln w="19050">
            <a:solidFill>
              <a:schemeClr val="lt1"/>
            </a:solidFill>
          </a:ln>
          <a:effectLst/>
        </c:spPr>
      </c:pivotFmt>
      <c:pivotFmt>
        <c:idx val="168"/>
        <c:spPr>
          <a:solidFill>
            <a:schemeClr val="accent1"/>
          </a:solidFill>
          <a:ln w="19050">
            <a:solidFill>
              <a:schemeClr val="lt1"/>
            </a:solidFill>
          </a:ln>
          <a:effectLst/>
        </c:spPr>
      </c:pivotFmt>
      <c:pivotFmt>
        <c:idx val="169"/>
        <c:spPr>
          <a:solidFill>
            <a:schemeClr val="accent1"/>
          </a:solidFill>
          <a:ln w="19050">
            <a:solidFill>
              <a:schemeClr val="lt1"/>
            </a:solidFill>
          </a:ln>
          <a:effectLst/>
        </c:spPr>
      </c:pivotFmt>
      <c:pivotFmt>
        <c:idx val="170"/>
        <c:spPr>
          <a:solidFill>
            <a:schemeClr val="accent1"/>
          </a:solidFill>
          <a:ln w="19050">
            <a:solidFill>
              <a:schemeClr val="lt1"/>
            </a:solidFill>
          </a:ln>
          <a:effectLst/>
        </c:spPr>
      </c:pivotFmt>
      <c:pivotFmt>
        <c:idx val="171"/>
        <c:spPr>
          <a:solidFill>
            <a:schemeClr val="accent1"/>
          </a:solidFill>
          <a:ln w="19050">
            <a:solidFill>
              <a:schemeClr val="lt1"/>
            </a:solidFill>
          </a:ln>
          <a:effectLst/>
        </c:spPr>
      </c:pivotFmt>
      <c:pivotFmt>
        <c:idx val="172"/>
        <c:spPr>
          <a:solidFill>
            <a:schemeClr val="accent1"/>
          </a:solidFill>
          <a:ln w="19050">
            <a:solidFill>
              <a:schemeClr val="lt1"/>
            </a:solidFill>
          </a:ln>
          <a:effectLst/>
        </c:spPr>
      </c:pivotFmt>
      <c:pivotFmt>
        <c:idx val="173"/>
        <c:spPr>
          <a:solidFill>
            <a:schemeClr val="accent1"/>
          </a:solidFill>
          <a:ln w="19050">
            <a:solidFill>
              <a:schemeClr val="lt1"/>
            </a:solidFill>
          </a:ln>
          <a:effectLst/>
        </c:spPr>
      </c:pivotFmt>
      <c:pivotFmt>
        <c:idx val="174"/>
        <c:spPr>
          <a:solidFill>
            <a:schemeClr val="accent1"/>
          </a:solidFill>
          <a:ln w="19050">
            <a:solidFill>
              <a:schemeClr val="lt1"/>
            </a:solidFill>
          </a:ln>
          <a:effectLst/>
        </c:spPr>
      </c:pivotFmt>
      <c:pivotFmt>
        <c:idx val="175"/>
        <c:spPr>
          <a:solidFill>
            <a:schemeClr val="accent1"/>
          </a:solidFill>
          <a:ln w="19050">
            <a:solidFill>
              <a:schemeClr val="lt1"/>
            </a:solidFill>
          </a:ln>
          <a:effectLst/>
        </c:spPr>
      </c:pivotFmt>
      <c:pivotFmt>
        <c:idx val="176"/>
        <c:spPr>
          <a:solidFill>
            <a:schemeClr val="accent1"/>
          </a:solidFill>
          <a:ln w="19050">
            <a:solidFill>
              <a:schemeClr val="lt1"/>
            </a:solidFill>
          </a:ln>
          <a:effectLst/>
        </c:spPr>
      </c:pivotFmt>
      <c:pivotFmt>
        <c:idx val="177"/>
        <c:spPr>
          <a:solidFill>
            <a:schemeClr val="accent1"/>
          </a:solidFill>
          <a:ln w="19050">
            <a:solidFill>
              <a:schemeClr val="lt1"/>
            </a:solidFill>
          </a:ln>
          <a:effectLst/>
        </c:spPr>
      </c:pivotFmt>
      <c:pivotFmt>
        <c:idx val="178"/>
        <c:spPr>
          <a:solidFill>
            <a:schemeClr val="accent1"/>
          </a:solidFill>
          <a:ln w="19050">
            <a:solidFill>
              <a:schemeClr val="lt1"/>
            </a:solidFill>
          </a:ln>
          <a:effectLst/>
        </c:spPr>
      </c:pivotFmt>
      <c:pivotFmt>
        <c:idx val="179"/>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bestFit"/>
          <c:showLegendKey val="0"/>
          <c:showVal val="0"/>
          <c:showCatName val="1"/>
          <c:showSerName val="0"/>
          <c:showPercent val="1"/>
          <c:showBubbleSize val="0"/>
          <c:extLst>
            <c:ext xmlns:c15="http://schemas.microsoft.com/office/drawing/2012/chart" uri="{CE6537A1-D6FC-4f65-9D91-7224C49458BB}"/>
          </c:extLst>
        </c:dLbl>
      </c:pivotFmt>
      <c:pivotFmt>
        <c:idx val="180"/>
        <c:spPr>
          <a:solidFill>
            <a:schemeClr val="accent1"/>
          </a:solidFill>
          <a:ln w="19050">
            <a:solidFill>
              <a:schemeClr val="lt1"/>
            </a:solidFill>
          </a:ln>
          <a:effectLst/>
        </c:spPr>
      </c:pivotFmt>
      <c:pivotFmt>
        <c:idx val="181"/>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182"/>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183"/>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184"/>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185"/>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186"/>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187"/>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188"/>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189"/>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190"/>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191"/>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192"/>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193"/>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194"/>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195"/>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196"/>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197"/>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198"/>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199"/>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bestFit"/>
          <c:showLegendKey val="0"/>
          <c:showVal val="0"/>
          <c:showCatName val="1"/>
          <c:showSerName val="0"/>
          <c:showPercent val="1"/>
          <c:showBubbleSize val="0"/>
          <c:extLst>
            <c:ext xmlns:c15="http://schemas.microsoft.com/office/drawing/2012/chart" uri="{CE6537A1-D6FC-4f65-9D91-7224C49458BB}"/>
          </c:extLst>
        </c:dLbl>
      </c:pivotFmt>
      <c:pivotFmt>
        <c:idx val="200"/>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bestFit"/>
          <c:showLegendKey val="0"/>
          <c:showVal val="0"/>
          <c:showCatName val="1"/>
          <c:showSerName val="0"/>
          <c:showPercent val="1"/>
          <c:showBubbleSize val="0"/>
          <c:extLst>
            <c:ext xmlns:c15="http://schemas.microsoft.com/office/drawing/2012/chart" uri="{CE6537A1-D6FC-4f65-9D91-7224C49458BB}"/>
          </c:extLst>
        </c:dLbl>
      </c:pivotFmt>
      <c:pivotFmt>
        <c:idx val="201"/>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bestFit"/>
          <c:showLegendKey val="0"/>
          <c:showVal val="0"/>
          <c:showCatName val="1"/>
          <c:showSerName val="0"/>
          <c:showPercent val="1"/>
          <c:showBubbleSize val="0"/>
          <c:extLst>
            <c:ext xmlns:c15="http://schemas.microsoft.com/office/drawing/2012/chart" uri="{CE6537A1-D6FC-4f65-9D91-7224C49458BB}"/>
          </c:extLst>
        </c:dLbl>
      </c:pivotFmt>
      <c:pivotFmt>
        <c:idx val="202"/>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bestFit"/>
          <c:showLegendKey val="0"/>
          <c:showVal val="0"/>
          <c:showCatName val="1"/>
          <c:showSerName val="0"/>
          <c:showPercent val="1"/>
          <c:showBubbleSize val="0"/>
          <c:extLst>
            <c:ext xmlns:c15="http://schemas.microsoft.com/office/drawing/2012/chart" uri="{CE6537A1-D6FC-4f65-9D91-7224C49458BB}"/>
          </c:extLst>
        </c:dLbl>
      </c:pivotFmt>
      <c:pivotFmt>
        <c:idx val="203"/>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bestFit"/>
          <c:showLegendKey val="0"/>
          <c:showVal val="0"/>
          <c:showCatName val="1"/>
          <c:showSerName val="0"/>
          <c:showPercent val="1"/>
          <c:showBubbleSize val="0"/>
          <c:extLst>
            <c:ext xmlns:c15="http://schemas.microsoft.com/office/drawing/2012/chart" uri="{CE6537A1-D6FC-4f65-9D91-7224C49458BB}"/>
          </c:extLst>
        </c:dLbl>
      </c:pivotFmt>
      <c:pivotFmt>
        <c:idx val="204"/>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bestFit"/>
          <c:showLegendKey val="0"/>
          <c:showVal val="0"/>
          <c:showCatName val="1"/>
          <c:showSerName val="0"/>
          <c:showPercent val="1"/>
          <c:showBubbleSize val="0"/>
          <c:extLst>
            <c:ext xmlns:c15="http://schemas.microsoft.com/office/drawing/2012/chart" uri="{CE6537A1-D6FC-4f65-9D91-7224C49458BB}"/>
          </c:extLst>
        </c:dLbl>
      </c:pivotFmt>
      <c:pivotFmt>
        <c:idx val="205"/>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bestFit"/>
          <c:showLegendKey val="0"/>
          <c:showVal val="0"/>
          <c:showCatName val="1"/>
          <c:showSerName val="0"/>
          <c:showPercent val="1"/>
          <c:showBubbleSize val="0"/>
          <c:extLst>
            <c:ext xmlns:c15="http://schemas.microsoft.com/office/drawing/2012/chart" uri="{CE6537A1-D6FC-4f65-9D91-7224C49458BB}"/>
          </c:extLst>
        </c:dLbl>
      </c:pivotFmt>
      <c:pivotFmt>
        <c:idx val="206"/>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07"/>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bestFit"/>
          <c:showLegendKey val="0"/>
          <c:showVal val="0"/>
          <c:showCatName val="1"/>
          <c:showSerName val="0"/>
          <c:showPercent val="1"/>
          <c:showBubbleSize val="0"/>
          <c:extLst>
            <c:ext xmlns:c15="http://schemas.microsoft.com/office/drawing/2012/chart" uri="{CE6537A1-D6FC-4f65-9D91-7224C49458BB}"/>
          </c:extLst>
        </c:dLbl>
      </c:pivotFmt>
      <c:pivotFmt>
        <c:idx val="208"/>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bestFit"/>
          <c:showLegendKey val="0"/>
          <c:showVal val="0"/>
          <c:showCatName val="1"/>
          <c:showSerName val="0"/>
          <c:showPercent val="1"/>
          <c:showBubbleSize val="0"/>
          <c:extLst>
            <c:ext xmlns:c15="http://schemas.microsoft.com/office/drawing/2012/chart" uri="{CE6537A1-D6FC-4f65-9D91-7224C49458BB}"/>
          </c:extLst>
        </c:dLbl>
      </c:pivotFmt>
      <c:pivotFmt>
        <c:idx val="209"/>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bestFit"/>
          <c:showLegendKey val="0"/>
          <c:showVal val="0"/>
          <c:showCatName val="1"/>
          <c:showSerName val="0"/>
          <c:showPercent val="1"/>
          <c:showBubbleSize val="0"/>
          <c:extLst>
            <c:ext xmlns:c15="http://schemas.microsoft.com/office/drawing/2012/chart" uri="{CE6537A1-D6FC-4f65-9D91-7224C49458BB}"/>
          </c:extLst>
        </c:dLbl>
      </c:pivotFmt>
      <c:pivotFmt>
        <c:idx val="210"/>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11"/>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bestFit"/>
          <c:showLegendKey val="0"/>
          <c:showVal val="0"/>
          <c:showCatName val="1"/>
          <c:showSerName val="0"/>
          <c:showPercent val="1"/>
          <c:showBubbleSize val="0"/>
          <c:extLst>
            <c:ext xmlns:c15="http://schemas.microsoft.com/office/drawing/2012/chart" uri="{CE6537A1-D6FC-4f65-9D91-7224C49458BB}"/>
          </c:extLst>
        </c:dLbl>
      </c:pivotFmt>
      <c:pivotFmt>
        <c:idx val="212"/>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13"/>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14"/>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bestFit"/>
          <c:showLegendKey val="0"/>
          <c:showVal val="0"/>
          <c:showCatName val="1"/>
          <c:showSerName val="0"/>
          <c:showPercent val="1"/>
          <c:showBubbleSize val="0"/>
          <c:extLst>
            <c:ext xmlns:c15="http://schemas.microsoft.com/office/drawing/2012/chart" uri="{CE6537A1-D6FC-4f65-9D91-7224C49458BB}"/>
          </c:extLst>
        </c:dLbl>
      </c:pivotFmt>
      <c:pivotFmt>
        <c:idx val="215"/>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16"/>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17"/>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18"/>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19"/>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20"/>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21"/>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22"/>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23"/>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24"/>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25"/>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26"/>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27"/>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28"/>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29"/>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30"/>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31"/>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32"/>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33"/>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34"/>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35"/>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36"/>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37"/>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38"/>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39"/>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40"/>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41"/>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42"/>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43"/>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44"/>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45"/>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46"/>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47"/>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48"/>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49"/>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50"/>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51"/>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52"/>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53"/>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54"/>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55"/>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56"/>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57"/>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58"/>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59"/>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60"/>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61"/>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62"/>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63"/>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64"/>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65"/>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66"/>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67"/>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68"/>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69"/>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70"/>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71"/>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72"/>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73"/>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74"/>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75"/>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76"/>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77"/>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78"/>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79"/>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80"/>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81"/>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82"/>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83"/>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84"/>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85"/>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86"/>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87"/>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88"/>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89"/>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90"/>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91"/>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92"/>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93"/>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94"/>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95"/>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96"/>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97"/>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98"/>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299"/>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00"/>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01"/>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02"/>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03"/>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04"/>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05"/>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06"/>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07"/>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08"/>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09"/>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10"/>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11"/>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12"/>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13"/>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14"/>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15"/>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16"/>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17"/>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18"/>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19"/>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20"/>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21"/>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22"/>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23"/>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24"/>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25"/>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26"/>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27"/>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28"/>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29"/>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30"/>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31"/>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32"/>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33"/>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34"/>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35"/>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36"/>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37"/>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38"/>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39"/>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40"/>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41"/>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42"/>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43"/>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44"/>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45"/>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46"/>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47"/>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48"/>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49"/>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50"/>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51"/>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52"/>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53"/>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54"/>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55"/>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56"/>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57"/>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58"/>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59"/>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60"/>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61"/>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62"/>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63"/>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64"/>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65"/>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66"/>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67"/>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68"/>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69"/>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70"/>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71"/>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72"/>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73"/>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74"/>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75"/>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76"/>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77"/>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78"/>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79"/>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80"/>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81"/>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82"/>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83"/>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84"/>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85"/>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86"/>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87"/>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88"/>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89"/>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90"/>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91"/>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92"/>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93"/>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94"/>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95"/>
        <c:spPr>
          <a:solidFill>
            <a:schemeClr val="accent1"/>
          </a:solidFill>
          <a:ln w="19050">
            <a:solidFill>
              <a:schemeClr val="lt1"/>
            </a:solidFill>
          </a:ln>
          <a:effectLst/>
        </c:spPr>
        <c:marker>
          <c:symbol val="none"/>
        </c:marker>
        <c:dLbl>
          <c:idx val="0"/>
          <c:dLblPos val="bestFit"/>
          <c:showLegendKey val="0"/>
          <c:showVal val="0"/>
          <c:showCatName val="1"/>
          <c:showSerName val="0"/>
          <c:showPercent val="1"/>
          <c:showBubbleSize val="0"/>
          <c:extLst>
            <c:ext xmlns:c15="http://schemas.microsoft.com/office/drawing/2012/chart" uri="{CE6537A1-D6FC-4f65-9D91-7224C49458BB}"/>
          </c:extLst>
        </c:dLbl>
      </c:pivotFmt>
      <c:pivotFmt>
        <c:idx val="396"/>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bestFit"/>
          <c:showLegendKey val="0"/>
          <c:showVal val="1"/>
          <c:showCatName val="0"/>
          <c:showSerName val="0"/>
          <c:showPercent val="0"/>
          <c:showBubbleSize val="0"/>
          <c:extLst>
            <c:ext xmlns:c15="http://schemas.microsoft.com/office/drawing/2012/chart" uri="{CE6537A1-D6FC-4f65-9D91-7224C49458BB}"/>
          </c:extLst>
        </c:dLbl>
      </c:pivotFmt>
    </c:pivotFmts>
    <c:plotArea>
      <c:layout/>
      <c:pieChart>
        <c:varyColors val="1"/>
        <c:ser>
          <c:idx val="0"/>
          <c:order val="0"/>
          <c:tx>
            <c:strRef>
              <c:f>商品CSV分析!$C$4:$C$5</c:f>
              <c:strCache>
                <c:ptCount val="1"/>
                <c:pt idx="0">
                  <c:v>1</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13D4-4708-9D9B-367BD78E2D4E}"/>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13D4-4708-9D9B-367BD78E2D4E}"/>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13D4-4708-9D9B-367BD78E2D4E}"/>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13D4-4708-9D9B-367BD78E2D4E}"/>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13D4-4708-9D9B-367BD78E2D4E}"/>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13D4-4708-9D9B-367BD78E2D4E}"/>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13D4-4708-9D9B-367BD78E2D4E}"/>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0F-13D4-4708-9D9B-367BD78E2D4E}"/>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11-13D4-4708-9D9B-367BD78E2D4E}"/>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13-13D4-4708-9D9B-367BD78E2D4E}"/>
              </c:ext>
            </c:extLst>
          </c:dPt>
          <c:dPt>
            <c:idx val="10"/>
            <c:bubble3D val="0"/>
            <c:spPr>
              <a:solidFill>
                <a:schemeClr val="accent5">
                  <a:lumMod val="60000"/>
                </a:schemeClr>
              </a:solidFill>
              <a:ln w="19050">
                <a:solidFill>
                  <a:schemeClr val="lt1"/>
                </a:solidFill>
              </a:ln>
              <a:effectLst/>
            </c:spPr>
            <c:extLst>
              <c:ext xmlns:c16="http://schemas.microsoft.com/office/drawing/2014/chart" uri="{C3380CC4-5D6E-409C-BE32-E72D297353CC}">
                <c16:uniqueId val="{00000015-13D4-4708-9D9B-367BD78E2D4E}"/>
              </c:ext>
            </c:extLst>
          </c:dPt>
          <c:dPt>
            <c:idx val="11"/>
            <c:bubble3D val="0"/>
            <c:spPr>
              <a:solidFill>
                <a:schemeClr val="accent6">
                  <a:lumMod val="60000"/>
                </a:schemeClr>
              </a:solidFill>
              <a:ln w="19050">
                <a:solidFill>
                  <a:schemeClr val="lt1"/>
                </a:solidFill>
              </a:ln>
              <a:effectLst/>
            </c:spPr>
            <c:extLst>
              <c:ext xmlns:c16="http://schemas.microsoft.com/office/drawing/2014/chart" uri="{C3380CC4-5D6E-409C-BE32-E72D297353CC}">
                <c16:uniqueId val="{00000017-13D4-4708-9D9B-367BD78E2D4E}"/>
              </c:ext>
            </c:extLst>
          </c:dPt>
          <c:dPt>
            <c:idx val="12"/>
            <c:bubble3D val="0"/>
            <c:spPr>
              <a:solidFill>
                <a:schemeClr val="accent1">
                  <a:lumMod val="80000"/>
                  <a:lumOff val="20000"/>
                </a:schemeClr>
              </a:solidFill>
              <a:ln w="19050">
                <a:solidFill>
                  <a:schemeClr val="lt1"/>
                </a:solidFill>
              </a:ln>
              <a:effectLst/>
            </c:spPr>
            <c:extLst>
              <c:ext xmlns:c16="http://schemas.microsoft.com/office/drawing/2014/chart" uri="{C3380CC4-5D6E-409C-BE32-E72D297353CC}">
                <c16:uniqueId val="{00000019-13D4-4708-9D9B-367BD78E2D4E}"/>
              </c:ext>
            </c:extLst>
          </c:dPt>
          <c:dPt>
            <c:idx val="13"/>
            <c:bubble3D val="0"/>
            <c:spPr>
              <a:solidFill>
                <a:schemeClr val="accent2">
                  <a:lumMod val="80000"/>
                  <a:lumOff val="20000"/>
                </a:schemeClr>
              </a:solidFill>
              <a:ln w="19050">
                <a:solidFill>
                  <a:schemeClr val="lt1"/>
                </a:solidFill>
              </a:ln>
              <a:effectLst/>
            </c:spPr>
            <c:extLst>
              <c:ext xmlns:c16="http://schemas.microsoft.com/office/drawing/2014/chart" uri="{C3380CC4-5D6E-409C-BE32-E72D297353CC}">
                <c16:uniqueId val="{0000001B-13D4-4708-9D9B-367BD78E2D4E}"/>
              </c:ext>
            </c:extLst>
          </c:dPt>
          <c:dPt>
            <c:idx val="14"/>
            <c:bubble3D val="0"/>
            <c:spPr>
              <a:solidFill>
                <a:schemeClr val="accent3">
                  <a:lumMod val="80000"/>
                  <a:lumOff val="20000"/>
                </a:schemeClr>
              </a:solidFill>
              <a:ln w="19050">
                <a:solidFill>
                  <a:schemeClr val="lt1"/>
                </a:solidFill>
              </a:ln>
              <a:effectLst/>
            </c:spPr>
            <c:extLst>
              <c:ext xmlns:c16="http://schemas.microsoft.com/office/drawing/2014/chart" uri="{C3380CC4-5D6E-409C-BE32-E72D297353CC}">
                <c16:uniqueId val="{0000001D-13D4-4708-9D9B-367BD78E2D4E}"/>
              </c:ext>
            </c:extLst>
          </c:dPt>
          <c:dPt>
            <c:idx val="15"/>
            <c:bubble3D val="0"/>
            <c:spPr>
              <a:solidFill>
                <a:schemeClr val="accent4">
                  <a:lumMod val="80000"/>
                  <a:lumOff val="20000"/>
                </a:schemeClr>
              </a:solidFill>
              <a:ln w="19050">
                <a:solidFill>
                  <a:schemeClr val="lt1"/>
                </a:solidFill>
              </a:ln>
              <a:effectLst/>
            </c:spPr>
            <c:extLst>
              <c:ext xmlns:c16="http://schemas.microsoft.com/office/drawing/2014/chart" uri="{C3380CC4-5D6E-409C-BE32-E72D297353CC}">
                <c16:uniqueId val="{0000001F-13D4-4708-9D9B-367BD78E2D4E}"/>
              </c:ext>
            </c:extLst>
          </c:dPt>
          <c:dPt>
            <c:idx val="16"/>
            <c:bubble3D val="0"/>
            <c:spPr>
              <a:solidFill>
                <a:schemeClr val="accent5">
                  <a:lumMod val="80000"/>
                  <a:lumOff val="20000"/>
                </a:schemeClr>
              </a:solidFill>
              <a:ln w="19050">
                <a:solidFill>
                  <a:schemeClr val="lt1"/>
                </a:solidFill>
              </a:ln>
              <a:effectLst/>
            </c:spPr>
            <c:extLst>
              <c:ext xmlns:c16="http://schemas.microsoft.com/office/drawing/2014/chart" uri="{C3380CC4-5D6E-409C-BE32-E72D297353CC}">
                <c16:uniqueId val="{00000021-13D4-4708-9D9B-367BD78E2D4E}"/>
              </c:ext>
            </c:extLst>
          </c:dPt>
          <c:dPt>
            <c:idx val="17"/>
            <c:bubble3D val="0"/>
            <c:spPr>
              <a:solidFill>
                <a:schemeClr val="accent6">
                  <a:lumMod val="80000"/>
                  <a:lumOff val="20000"/>
                </a:schemeClr>
              </a:solidFill>
              <a:ln w="19050">
                <a:solidFill>
                  <a:schemeClr val="lt1"/>
                </a:solidFill>
              </a:ln>
              <a:effectLst/>
            </c:spPr>
            <c:extLst>
              <c:ext xmlns:c16="http://schemas.microsoft.com/office/drawing/2014/chart" uri="{C3380CC4-5D6E-409C-BE32-E72D297353CC}">
                <c16:uniqueId val="{00000023-13D4-4708-9D9B-367BD78E2D4E}"/>
              </c:ext>
            </c:extLst>
          </c:dPt>
          <c:dPt>
            <c:idx val="18"/>
            <c:bubble3D val="0"/>
            <c:spPr>
              <a:solidFill>
                <a:schemeClr val="accent1">
                  <a:lumMod val="80000"/>
                </a:schemeClr>
              </a:solidFill>
              <a:ln w="19050">
                <a:solidFill>
                  <a:schemeClr val="lt1"/>
                </a:solidFill>
              </a:ln>
              <a:effectLst/>
            </c:spPr>
            <c:extLst>
              <c:ext xmlns:c16="http://schemas.microsoft.com/office/drawing/2014/chart" uri="{C3380CC4-5D6E-409C-BE32-E72D297353CC}">
                <c16:uniqueId val="{00000025-13D4-4708-9D9B-367BD78E2D4E}"/>
              </c:ext>
            </c:extLst>
          </c:dPt>
          <c:dPt>
            <c:idx val="19"/>
            <c:bubble3D val="0"/>
            <c:spPr>
              <a:solidFill>
                <a:schemeClr val="accent2">
                  <a:lumMod val="80000"/>
                </a:schemeClr>
              </a:solidFill>
              <a:ln w="19050">
                <a:solidFill>
                  <a:schemeClr val="lt1"/>
                </a:solidFill>
              </a:ln>
              <a:effectLst/>
            </c:spPr>
            <c:extLst>
              <c:ext xmlns:c16="http://schemas.microsoft.com/office/drawing/2014/chart" uri="{C3380CC4-5D6E-409C-BE32-E72D297353CC}">
                <c16:uniqueId val="{00000027-13D4-4708-9D9B-367BD78E2D4E}"/>
              </c:ext>
            </c:extLst>
          </c:dPt>
          <c:dPt>
            <c:idx val="20"/>
            <c:bubble3D val="0"/>
            <c:spPr>
              <a:solidFill>
                <a:schemeClr val="accent3">
                  <a:lumMod val="80000"/>
                </a:schemeClr>
              </a:solidFill>
              <a:ln w="19050">
                <a:solidFill>
                  <a:schemeClr val="lt1"/>
                </a:solidFill>
              </a:ln>
              <a:effectLst/>
            </c:spPr>
            <c:extLst>
              <c:ext xmlns:c16="http://schemas.microsoft.com/office/drawing/2014/chart" uri="{C3380CC4-5D6E-409C-BE32-E72D297353CC}">
                <c16:uniqueId val="{00000029-13D4-4708-9D9B-367BD78E2D4E}"/>
              </c:ext>
            </c:extLst>
          </c:dPt>
          <c:dPt>
            <c:idx val="21"/>
            <c:bubble3D val="0"/>
            <c:spPr>
              <a:solidFill>
                <a:schemeClr val="accent4">
                  <a:lumMod val="80000"/>
                </a:schemeClr>
              </a:solidFill>
              <a:ln w="19050">
                <a:solidFill>
                  <a:schemeClr val="lt1"/>
                </a:solidFill>
              </a:ln>
              <a:effectLst/>
            </c:spPr>
            <c:extLst>
              <c:ext xmlns:c16="http://schemas.microsoft.com/office/drawing/2014/chart" uri="{C3380CC4-5D6E-409C-BE32-E72D297353CC}">
                <c16:uniqueId val="{0000002B-13D4-4708-9D9B-367BD78E2D4E}"/>
              </c:ext>
            </c:extLst>
          </c:dPt>
          <c:dPt>
            <c:idx val="22"/>
            <c:bubble3D val="0"/>
            <c:spPr>
              <a:solidFill>
                <a:schemeClr val="accent5">
                  <a:lumMod val="80000"/>
                </a:schemeClr>
              </a:solidFill>
              <a:ln w="19050">
                <a:solidFill>
                  <a:schemeClr val="lt1"/>
                </a:solidFill>
              </a:ln>
              <a:effectLst/>
            </c:spPr>
            <c:extLst>
              <c:ext xmlns:c16="http://schemas.microsoft.com/office/drawing/2014/chart" uri="{C3380CC4-5D6E-409C-BE32-E72D297353CC}">
                <c16:uniqueId val="{0000002D-13D4-4708-9D9B-367BD78E2D4E}"/>
              </c:ext>
            </c:extLst>
          </c:dPt>
          <c:dPt>
            <c:idx val="23"/>
            <c:bubble3D val="0"/>
            <c:spPr>
              <a:solidFill>
                <a:schemeClr val="accent6">
                  <a:lumMod val="80000"/>
                </a:schemeClr>
              </a:solidFill>
              <a:ln w="19050">
                <a:solidFill>
                  <a:schemeClr val="lt1"/>
                </a:solidFill>
              </a:ln>
              <a:effectLst/>
            </c:spPr>
            <c:extLst>
              <c:ext xmlns:c16="http://schemas.microsoft.com/office/drawing/2014/chart" uri="{C3380CC4-5D6E-409C-BE32-E72D297353CC}">
                <c16:uniqueId val="{0000002F-13D4-4708-9D9B-367BD78E2D4E}"/>
              </c:ext>
            </c:extLst>
          </c:dPt>
          <c:dPt>
            <c:idx val="24"/>
            <c:bubble3D val="0"/>
            <c:spPr>
              <a:solidFill>
                <a:schemeClr val="accent1">
                  <a:lumMod val="60000"/>
                  <a:lumOff val="40000"/>
                </a:schemeClr>
              </a:solidFill>
              <a:ln w="19050">
                <a:solidFill>
                  <a:schemeClr val="lt1"/>
                </a:solidFill>
              </a:ln>
              <a:effectLst/>
            </c:spPr>
            <c:extLst>
              <c:ext xmlns:c16="http://schemas.microsoft.com/office/drawing/2014/chart" uri="{C3380CC4-5D6E-409C-BE32-E72D297353CC}">
                <c16:uniqueId val="{00000031-13D4-4708-9D9B-367BD78E2D4E}"/>
              </c:ext>
            </c:extLst>
          </c:dPt>
          <c:dPt>
            <c:idx val="25"/>
            <c:bubble3D val="0"/>
            <c:spPr>
              <a:solidFill>
                <a:schemeClr val="accent2">
                  <a:lumMod val="60000"/>
                  <a:lumOff val="40000"/>
                </a:schemeClr>
              </a:solidFill>
              <a:ln w="19050">
                <a:solidFill>
                  <a:schemeClr val="lt1"/>
                </a:solidFill>
              </a:ln>
              <a:effectLst/>
            </c:spPr>
            <c:extLst>
              <c:ext xmlns:c16="http://schemas.microsoft.com/office/drawing/2014/chart" uri="{C3380CC4-5D6E-409C-BE32-E72D297353CC}">
                <c16:uniqueId val="{00000033-13D4-4708-9D9B-367BD78E2D4E}"/>
              </c:ext>
            </c:extLst>
          </c:dPt>
          <c:dPt>
            <c:idx val="26"/>
            <c:bubble3D val="0"/>
            <c:spPr>
              <a:solidFill>
                <a:schemeClr val="accent3">
                  <a:lumMod val="60000"/>
                  <a:lumOff val="40000"/>
                </a:schemeClr>
              </a:solidFill>
              <a:ln w="19050">
                <a:solidFill>
                  <a:schemeClr val="lt1"/>
                </a:solidFill>
              </a:ln>
              <a:effectLst/>
            </c:spPr>
            <c:extLst>
              <c:ext xmlns:c16="http://schemas.microsoft.com/office/drawing/2014/chart" uri="{C3380CC4-5D6E-409C-BE32-E72D297353CC}">
                <c16:uniqueId val="{00000035-13D4-4708-9D9B-367BD78E2D4E}"/>
              </c:ext>
            </c:extLst>
          </c:dPt>
          <c:dPt>
            <c:idx val="27"/>
            <c:bubble3D val="0"/>
            <c:spPr>
              <a:solidFill>
                <a:schemeClr val="accent4">
                  <a:lumMod val="60000"/>
                  <a:lumOff val="40000"/>
                </a:schemeClr>
              </a:solidFill>
              <a:ln w="19050">
                <a:solidFill>
                  <a:schemeClr val="lt1"/>
                </a:solidFill>
              </a:ln>
              <a:effectLst/>
            </c:spPr>
            <c:extLst>
              <c:ext xmlns:c16="http://schemas.microsoft.com/office/drawing/2014/chart" uri="{C3380CC4-5D6E-409C-BE32-E72D297353CC}">
                <c16:uniqueId val="{00000037-13D4-4708-9D9B-367BD78E2D4E}"/>
              </c:ext>
            </c:extLst>
          </c:dPt>
          <c:dPt>
            <c:idx val="28"/>
            <c:bubble3D val="0"/>
            <c:spPr>
              <a:solidFill>
                <a:schemeClr val="accent5">
                  <a:lumMod val="60000"/>
                  <a:lumOff val="40000"/>
                </a:schemeClr>
              </a:solidFill>
              <a:ln w="19050">
                <a:solidFill>
                  <a:schemeClr val="lt1"/>
                </a:solidFill>
              </a:ln>
              <a:effectLst/>
            </c:spPr>
            <c:extLst>
              <c:ext xmlns:c16="http://schemas.microsoft.com/office/drawing/2014/chart" uri="{C3380CC4-5D6E-409C-BE32-E72D297353CC}">
                <c16:uniqueId val="{00000039-13D4-4708-9D9B-367BD78E2D4E}"/>
              </c:ext>
            </c:extLst>
          </c:dPt>
          <c:dPt>
            <c:idx val="29"/>
            <c:bubble3D val="0"/>
            <c:spPr>
              <a:solidFill>
                <a:schemeClr val="accent6">
                  <a:lumMod val="60000"/>
                  <a:lumOff val="40000"/>
                </a:schemeClr>
              </a:solidFill>
              <a:ln w="19050">
                <a:solidFill>
                  <a:schemeClr val="lt1"/>
                </a:solidFill>
              </a:ln>
              <a:effectLst/>
            </c:spPr>
            <c:extLst>
              <c:ext xmlns:c16="http://schemas.microsoft.com/office/drawing/2014/chart" uri="{C3380CC4-5D6E-409C-BE32-E72D297353CC}">
                <c16:uniqueId val="{0000003B-13D4-4708-9D9B-367BD78E2D4E}"/>
              </c:ext>
            </c:extLst>
          </c:dPt>
          <c:dPt>
            <c:idx val="30"/>
            <c:bubble3D val="0"/>
            <c:spPr>
              <a:solidFill>
                <a:schemeClr val="accent1">
                  <a:lumMod val="50000"/>
                </a:schemeClr>
              </a:solidFill>
              <a:ln w="19050">
                <a:solidFill>
                  <a:schemeClr val="lt1"/>
                </a:solidFill>
              </a:ln>
              <a:effectLst/>
            </c:spPr>
            <c:extLst>
              <c:ext xmlns:c16="http://schemas.microsoft.com/office/drawing/2014/chart" uri="{C3380CC4-5D6E-409C-BE32-E72D297353CC}">
                <c16:uniqueId val="{0000003D-13D4-4708-9D9B-367BD78E2D4E}"/>
              </c:ext>
            </c:extLst>
          </c:dPt>
          <c:dPt>
            <c:idx val="31"/>
            <c:bubble3D val="0"/>
            <c:spPr>
              <a:solidFill>
                <a:schemeClr val="accent2">
                  <a:lumMod val="50000"/>
                </a:schemeClr>
              </a:solidFill>
              <a:ln w="19050">
                <a:solidFill>
                  <a:schemeClr val="lt1"/>
                </a:solidFill>
              </a:ln>
              <a:effectLst/>
            </c:spPr>
            <c:extLst>
              <c:ext xmlns:c16="http://schemas.microsoft.com/office/drawing/2014/chart" uri="{C3380CC4-5D6E-409C-BE32-E72D297353CC}">
                <c16:uniqueId val="{0000003F-13D4-4708-9D9B-367BD78E2D4E}"/>
              </c:ext>
            </c:extLst>
          </c:dPt>
          <c:dPt>
            <c:idx val="32"/>
            <c:bubble3D val="0"/>
            <c:spPr>
              <a:solidFill>
                <a:schemeClr val="accent3">
                  <a:lumMod val="50000"/>
                </a:schemeClr>
              </a:solidFill>
              <a:ln w="19050">
                <a:solidFill>
                  <a:schemeClr val="lt1"/>
                </a:solidFill>
              </a:ln>
              <a:effectLst/>
            </c:spPr>
            <c:extLst>
              <c:ext xmlns:c16="http://schemas.microsoft.com/office/drawing/2014/chart" uri="{C3380CC4-5D6E-409C-BE32-E72D297353CC}">
                <c16:uniqueId val="{00000041-13D4-4708-9D9B-367BD78E2D4E}"/>
              </c:ext>
            </c:extLst>
          </c:dPt>
          <c:dPt>
            <c:idx val="33"/>
            <c:bubble3D val="0"/>
            <c:spPr>
              <a:solidFill>
                <a:schemeClr val="accent4">
                  <a:lumMod val="50000"/>
                </a:schemeClr>
              </a:solidFill>
              <a:ln w="19050">
                <a:solidFill>
                  <a:schemeClr val="lt1"/>
                </a:solidFill>
              </a:ln>
              <a:effectLst/>
            </c:spPr>
            <c:extLst>
              <c:ext xmlns:c16="http://schemas.microsoft.com/office/drawing/2014/chart" uri="{C3380CC4-5D6E-409C-BE32-E72D297353CC}">
                <c16:uniqueId val="{00000043-13D4-4708-9D9B-367BD78E2D4E}"/>
              </c:ext>
            </c:extLst>
          </c:dPt>
          <c:dPt>
            <c:idx val="34"/>
            <c:bubble3D val="0"/>
            <c:spPr>
              <a:solidFill>
                <a:schemeClr val="accent5">
                  <a:lumMod val="50000"/>
                </a:schemeClr>
              </a:solidFill>
              <a:ln w="19050">
                <a:solidFill>
                  <a:schemeClr val="lt1"/>
                </a:solidFill>
              </a:ln>
              <a:effectLst/>
            </c:spPr>
            <c:extLst>
              <c:ext xmlns:c16="http://schemas.microsoft.com/office/drawing/2014/chart" uri="{C3380CC4-5D6E-409C-BE32-E72D297353CC}">
                <c16:uniqueId val="{00000045-13D4-4708-9D9B-367BD78E2D4E}"/>
              </c:ext>
            </c:extLst>
          </c:dPt>
          <c:dPt>
            <c:idx val="35"/>
            <c:bubble3D val="0"/>
            <c:spPr>
              <a:solidFill>
                <a:schemeClr val="accent6">
                  <a:lumMod val="50000"/>
                </a:schemeClr>
              </a:solidFill>
              <a:ln w="19050">
                <a:solidFill>
                  <a:schemeClr val="lt1"/>
                </a:solidFill>
              </a:ln>
              <a:effectLst/>
            </c:spPr>
            <c:extLst>
              <c:ext xmlns:c16="http://schemas.microsoft.com/office/drawing/2014/chart" uri="{C3380CC4-5D6E-409C-BE32-E72D297353CC}">
                <c16:uniqueId val="{00000047-13D4-4708-9D9B-367BD78E2D4E}"/>
              </c:ext>
            </c:extLst>
          </c:dPt>
          <c:dPt>
            <c:idx val="36"/>
            <c:bubble3D val="0"/>
            <c:spPr>
              <a:solidFill>
                <a:schemeClr val="accent1">
                  <a:lumMod val="70000"/>
                  <a:lumOff val="30000"/>
                </a:schemeClr>
              </a:solidFill>
              <a:ln w="19050">
                <a:solidFill>
                  <a:schemeClr val="lt1"/>
                </a:solidFill>
              </a:ln>
              <a:effectLst/>
            </c:spPr>
            <c:extLst>
              <c:ext xmlns:c16="http://schemas.microsoft.com/office/drawing/2014/chart" uri="{C3380CC4-5D6E-409C-BE32-E72D297353CC}">
                <c16:uniqueId val="{00000049-13D4-4708-9D9B-367BD78E2D4E}"/>
              </c:ext>
            </c:extLst>
          </c:dPt>
          <c:dPt>
            <c:idx val="37"/>
            <c:bubble3D val="0"/>
            <c:spPr>
              <a:solidFill>
                <a:schemeClr val="accent2">
                  <a:lumMod val="70000"/>
                  <a:lumOff val="30000"/>
                </a:schemeClr>
              </a:solidFill>
              <a:ln w="19050">
                <a:solidFill>
                  <a:schemeClr val="lt1"/>
                </a:solidFill>
              </a:ln>
              <a:effectLst/>
            </c:spPr>
            <c:extLst>
              <c:ext xmlns:c16="http://schemas.microsoft.com/office/drawing/2014/chart" uri="{C3380CC4-5D6E-409C-BE32-E72D297353CC}">
                <c16:uniqueId val="{0000004B-13D4-4708-9D9B-367BD78E2D4E}"/>
              </c:ext>
            </c:extLst>
          </c:dPt>
          <c:dPt>
            <c:idx val="38"/>
            <c:bubble3D val="0"/>
            <c:spPr>
              <a:solidFill>
                <a:schemeClr val="accent3">
                  <a:lumMod val="70000"/>
                  <a:lumOff val="30000"/>
                </a:schemeClr>
              </a:solidFill>
              <a:ln w="19050">
                <a:solidFill>
                  <a:schemeClr val="lt1"/>
                </a:solidFill>
              </a:ln>
              <a:effectLst/>
            </c:spPr>
            <c:extLst>
              <c:ext xmlns:c16="http://schemas.microsoft.com/office/drawing/2014/chart" uri="{C3380CC4-5D6E-409C-BE32-E72D297353CC}">
                <c16:uniqueId val="{0000004D-13D4-4708-9D9B-367BD78E2D4E}"/>
              </c:ext>
            </c:extLst>
          </c:dPt>
          <c:dPt>
            <c:idx val="39"/>
            <c:bubble3D val="0"/>
            <c:spPr>
              <a:solidFill>
                <a:schemeClr val="accent4">
                  <a:lumMod val="70000"/>
                  <a:lumOff val="30000"/>
                </a:schemeClr>
              </a:solidFill>
              <a:ln w="19050">
                <a:solidFill>
                  <a:schemeClr val="lt1"/>
                </a:solidFill>
              </a:ln>
              <a:effectLst/>
            </c:spPr>
            <c:extLst>
              <c:ext xmlns:c16="http://schemas.microsoft.com/office/drawing/2014/chart" uri="{C3380CC4-5D6E-409C-BE32-E72D297353CC}">
                <c16:uniqueId val="{0000004F-13D4-4708-9D9B-367BD78E2D4E}"/>
              </c:ext>
            </c:extLst>
          </c:dPt>
          <c:dPt>
            <c:idx val="40"/>
            <c:bubble3D val="0"/>
            <c:spPr>
              <a:solidFill>
                <a:schemeClr val="accent5">
                  <a:lumMod val="70000"/>
                  <a:lumOff val="30000"/>
                </a:schemeClr>
              </a:solidFill>
              <a:ln w="19050">
                <a:solidFill>
                  <a:schemeClr val="lt1"/>
                </a:solidFill>
              </a:ln>
              <a:effectLst/>
            </c:spPr>
            <c:extLst>
              <c:ext xmlns:c16="http://schemas.microsoft.com/office/drawing/2014/chart" uri="{C3380CC4-5D6E-409C-BE32-E72D297353CC}">
                <c16:uniqueId val="{00000051-13D4-4708-9D9B-367BD78E2D4E}"/>
              </c:ext>
            </c:extLst>
          </c:dPt>
          <c:dPt>
            <c:idx val="41"/>
            <c:bubble3D val="0"/>
            <c:spPr>
              <a:solidFill>
                <a:schemeClr val="accent6">
                  <a:lumMod val="70000"/>
                  <a:lumOff val="30000"/>
                </a:schemeClr>
              </a:solidFill>
              <a:ln w="19050">
                <a:solidFill>
                  <a:schemeClr val="lt1"/>
                </a:solidFill>
              </a:ln>
              <a:effectLst/>
            </c:spPr>
            <c:extLst>
              <c:ext xmlns:c16="http://schemas.microsoft.com/office/drawing/2014/chart" uri="{C3380CC4-5D6E-409C-BE32-E72D297353CC}">
                <c16:uniqueId val="{00000053-13D4-4708-9D9B-367BD78E2D4E}"/>
              </c:ext>
            </c:extLst>
          </c:dPt>
          <c:dPt>
            <c:idx val="42"/>
            <c:bubble3D val="0"/>
            <c:spPr>
              <a:solidFill>
                <a:schemeClr val="accent1">
                  <a:lumMod val="70000"/>
                </a:schemeClr>
              </a:solidFill>
              <a:ln w="19050">
                <a:solidFill>
                  <a:schemeClr val="lt1"/>
                </a:solidFill>
              </a:ln>
              <a:effectLst/>
            </c:spPr>
            <c:extLst>
              <c:ext xmlns:c16="http://schemas.microsoft.com/office/drawing/2014/chart" uri="{C3380CC4-5D6E-409C-BE32-E72D297353CC}">
                <c16:uniqueId val="{00000055-4F0D-4EEA-A5FC-0AB1D3525BBB}"/>
              </c:ext>
            </c:extLst>
          </c:dPt>
          <c:dPt>
            <c:idx val="43"/>
            <c:bubble3D val="0"/>
            <c:spPr>
              <a:solidFill>
                <a:schemeClr val="accent2">
                  <a:lumMod val="70000"/>
                </a:schemeClr>
              </a:solidFill>
              <a:ln w="19050">
                <a:solidFill>
                  <a:schemeClr val="lt1"/>
                </a:solidFill>
              </a:ln>
              <a:effectLst/>
            </c:spPr>
            <c:extLst>
              <c:ext xmlns:c16="http://schemas.microsoft.com/office/drawing/2014/chart" uri="{C3380CC4-5D6E-409C-BE32-E72D297353CC}">
                <c16:uniqueId val="{00000057-4F0D-4EEA-A5FC-0AB1D3525BBB}"/>
              </c:ext>
            </c:extLst>
          </c:dPt>
          <c:dPt>
            <c:idx val="44"/>
            <c:bubble3D val="0"/>
            <c:spPr>
              <a:solidFill>
                <a:schemeClr val="accent3">
                  <a:lumMod val="70000"/>
                </a:schemeClr>
              </a:solidFill>
              <a:ln w="19050">
                <a:solidFill>
                  <a:schemeClr val="lt1"/>
                </a:solidFill>
              </a:ln>
              <a:effectLst/>
            </c:spPr>
            <c:extLst>
              <c:ext xmlns:c16="http://schemas.microsoft.com/office/drawing/2014/chart" uri="{C3380CC4-5D6E-409C-BE32-E72D297353CC}">
                <c16:uniqueId val="{00000059-4F0D-4EEA-A5FC-0AB1D3525BBB}"/>
              </c:ext>
            </c:extLst>
          </c:dPt>
          <c:dPt>
            <c:idx val="45"/>
            <c:bubble3D val="0"/>
            <c:spPr>
              <a:solidFill>
                <a:schemeClr val="accent4">
                  <a:lumMod val="70000"/>
                </a:schemeClr>
              </a:solidFill>
              <a:ln w="19050">
                <a:solidFill>
                  <a:schemeClr val="lt1"/>
                </a:solidFill>
              </a:ln>
              <a:effectLst/>
            </c:spPr>
            <c:extLst>
              <c:ext xmlns:c16="http://schemas.microsoft.com/office/drawing/2014/chart" uri="{C3380CC4-5D6E-409C-BE32-E72D297353CC}">
                <c16:uniqueId val="{0000005B-4F0D-4EEA-A5FC-0AB1D3525BBB}"/>
              </c:ext>
            </c:extLst>
          </c:dPt>
          <c:dPt>
            <c:idx val="46"/>
            <c:bubble3D val="0"/>
            <c:spPr>
              <a:solidFill>
                <a:schemeClr val="accent5">
                  <a:lumMod val="70000"/>
                </a:schemeClr>
              </a:solidFill>
              <a:ln w="19050">
                <a:solidFill>
                  <a:schemeClr val="lt1"/>
                </a:solidFill>
              </a:ln>
              <a:effectLst/>
            </c:spPr>
            <c:extLst>
              <c:ext xmlns:c16="http://schemas.microsoft.com/office/drawing/2014/chart" uri="{C3380CC4-5D6E-409C-BE32-E72D297353CC}">
                <c16:uniqueId val="{0000005D-7AFF-46D6-B50E-07332B75C8FD}"/>
              </c:ext>
            </c:extLst>
          </c:dPt>
          <c:dPt>
            <c:idx val="47"/>
            <c:bubble3D val="0"/>
            <c:spPr>
              <a:solidFill>
                <a:schemeClr val="accent6">
                  <a:lumMod val="70000"/>
                </a:schemeClr>
              </a:solidFill>
              <a:ln w="19050">
                <a:solidFill>
                  <a:schemeClr val="lt1"/>
                </a:solidFill>
              </a:ln>
              <a:effectLst/>
            </c:spPr>
            <c:extLst>
              <c:ext xmlns:c16="http://schemas.microsoft.com/office/drawing/2014/chart" uri="{C3380CC4-5D6E-409C-BE32-E72D297353CC}">
                <c16:uniqueId val="{0000005F-7AFF-46D6-B50E-07332B75C8FD}"/>
              </c:ext>
            </c:extLst>
          </c:dPt>
          <c:dPt>
            <c:idx val="48"/>
            <c:bubble3D val="0"/>
            <c:spPr>
              <a:solidFill>
                <a:schemeClr val="accent1">
                  <a:lumMod val="50000"/>
                  <a:lumOff val="50000"/>
                </a:schemeClr>
              </a:solidFill>
              <a:ln w="19050">
                <a:solidFill>
                  <a:schemeClr val="lt1"/>
                </a:solidFill>
              </a:ln>
              <a:effectLst/>
            </c:spPr>
            <c:extLst>
              <c:ext xmlns:c16="http://schemas.microsoft.com/office/drawing/2014/chart" uri="{C3380CC4-5D6E-409C-BE32-E72D297353CC}">
                <c16:uniqueId val="{00000061-7AFF-46D6-B50E-07332B75C8FD}"/>
              </c:ext>
            </c:extLst>
          </c:dPt>
          <c:dPt>
            <c:idx val="49"/>
            <c:bubble3D val="0"/>
            <c:spPr>
              <a:solidFill>
                <a:schemeClr val="accent2">
                  <a:lumMod val="50000"/>
                  <a:lumOff val="50000"/>
                </a:schemeClr>
              </a:solidFill>
              <a:ln w="19050">
                <a:solidFill>
                  <a:schemeClr val="lt1"/>
                </a:solidFill>
              </a:ln>
              <a:effectLst/>
            </c:spPr>
            <c:extLst>
              <c:ext xmlns:c16="http://schemas.microsoft.com/office/drawing/2014/chart" uri="{C3380CC4-5D6E-409C-BE32-E72D297353CC}">
                <c16:uniqueId val="{00000063-7AFF-46D6-B50E-07332B75C8FD}"/>
              </c:ext>
            </c:extLst>
          </c:dPt>
          <c:dPt>
            <c:idx val="50"/>
            <c:bubble3D val="0"/>
            <c:spPr>
              <a:solidFill>
                <a:schemeClr val="accent3">
                  <a:lumMod val="50000"/>
                  <a:lumOff val="50000"/>
                </a:schemeClr>
              </a:solidFill>
              <a:ln w="19050">
                <a:solidFill>
                  <a:schemeClr val="lt1"/>
                </a:solidFill>
              </a:ln>
              <a:effectLst/>
            </c:spPr>
            <c:extLst>
              <c:ext xmlns:c16="http://schemas.microsoft.com/office/drawing/2014/chart" uri="{C3380CC4-5D6E-409C-BE32-E72D297353CC}">
                <c16:uniqueId val="{00000065-7AFF-46D6-B50E-07332B75C8FD}"/>
              </c:ext>
            </c:extLst>
          </c:dPt>
          <c:dPt>
            <c:idx val="51"/>
            <c:bubble3D val="0"/>
            <c:spPr>
              <a:solidFill>
                <a:schemeClr val="accent4">
                  <a:lumMod val="50000"/>
                  <a:lumOff val="50000"/>
                </a:schemeClr>
              </a:solidFill>
              <a:ln w="19050">
                <a:solidFill>
                  <a:schemeClr val="lt1"/>
                </a:solidFill>
              </a:ln>
              <a:effectLst/>
            </c:spPr>
            <c:extLst>
              <c:ext xmlns:c16="http://schemas.microsoft.com/office/drawing/2014/chart" uri="{C3380CC4-5D6E-409C-BE32-E72D297353CC}">
                <c16:uniqueId val="{00000067-7AFF-46D6-B50E-07332B75C8FD}"/>
              </c:ext>
            </c:extLst>
          </c:dPt>
          <c:dPt>
            <c:idx val="52"/>
            <c:bubble3D val="0"/>
            <c:spPr>
              <a:solidFill>
                <a:schemeClr val="accent5">
                  <a:lumMod val="50000"/>
                  <a:lumOff val="50000"/>
                </a:schemeClr>
              </a:solidFill>
              <a:ln w="19050">
                <a:solidFill>
                  <a:schemeClr val="lt1"/>
                </a:solidFill>
              </a:ln>
              <a:effectLst/>
            </c:spPr>
            <c:extLst>
              <c:ext xmlns:c16="http://schemas.microsoft.com/office/drawing/2014/chart" uri="{C3380CC4-5D6E-409C-BE32-E72D297353CC}">
                <c16:uniqueId val="{00000069-7AFF-46D6-B50E-07332B75C8FD}"/>
              </c:ext>
            </c:extLst>
          </c:dPt>
          <c:dPt>
            <c:idx val="53"/>
            <c:bubble3D val="0"/>
            <c:spPr>
              <a:solidFill>
                <a:schemeClr val="accent6">
                  <a:lumMod val="50000"/>
                  <a:lumOff val="50000"/>
                </a:schemeClr>
              </a:solidFill>
              <a:ln w="19050">
                <a:solidFill>
                  <a:schemeClr val="lt1"/>
                </a:solidFill>
              </a:ln>
              <a:effectLst/>
            </c:spPr>
            <c:extLst>
              <c:ext xmlns:c16="http://schemas.microsoft.com/office/drawing/2014/chart" uri="{C3380CC4-5D6E-409C-BE32-E72D297353CC}">
                <c16:uniqueId val="{0000006B-7AFF-46D6-B50E-07332B75C8FD}"/>
              </c:ext>
            </c:extLst>
          </c:dPt>
          <c:dPt>
            <c:idx val="54"/>
            <c:bubble3D val="0"/>
            <c:spPr>
              <a:solidFill>
                <a:schemeClr val="accent1"/>
              </a:solidFill>
              <a:ln w="19050">
                <a:solidFill>
                  <a:schemeClr val="lt1"/>
                </a:solidFill>
              </a:ln>
              <a:effectLst/>
            </c:spPr>
            <c:extLst>
              <c:ext xmlns:c16="http://schemas.microsoft.com/office/drawing/2014/chart" uri="{C3380CC4-5D6E-409C-BE32-E72D297353CC}">
                <c16:uniqueId val="{0000006D-7AFF-46D6-B50E-07332B75C8FD}"/>
              </c:ext>
            </c:extLst>
          </c:dPt>
          <c:dPt>
            <c:idx val="55"/>
            <c:bubble3D val="0"/>
            <c:spPr>
              <a:solidFill>
                <a:schemeClr val="accent2"/>
              </a:solidFill>
              <a:ln w="19050">
                <a:solidFill>
                  <a:schemeClr val="lt1"/>
                </a:solidFill>
              </a:ln>
              <a:effectLst/>
            </c:spPr>
            <c:extLst>
              <c:ext xmlns:c16="http://schemas.microsoft.com/office/drawing/2014/chart" uri="{C3380CC4-5D6E-409C-BE32-E72D297353CC}">
                <c16:uniqueId val="{0000006F-7AFF-46D6-B50E-07332B75C8FD}"/>
              </c:ext>
            </c:extLst>
          </c:dPt>
          <c:dPt>
            <c:idx val="56"/>
            <c:bubble3D val="0"/>
            <c:spPr>
              <a:solidFill>
                <a:schemeClr val="accent3"/>
              </a:solidFill>
              <a:ln w="19050">
                <a:solidFill>
                  <a:schemeClr val="lt1"/>
                </a:solidFill>
              </a:ln>
              <a:effectLst/>
            </c:spPr>
            <c:extLst>
              <c:ext xmlns:c16="http://schemas.microsoft.com/office/drawing/2014/chart" uri="{C3380CC4-5D6E-409C-BE32-E72D297353CC}">
                <c16:uniqueId val="{00000071-7AFF-46D6-B50E-07332B75C8FD}"/>
              </c:ext>
            </c:extLst>
          </c:dPt>
          <c:dPt>
            <c:idx val="57"/>
            <c:bubble3D val="0"/>
            <c:spPr>
              <a:solidFill>
                <a:schemeClr val="accent4"/>
              </a:solidFill>
              <a:ln w="19050">
                <a:solidFill>
                  <a:schemeClr val="lt1"/>
                </a:solidFill>
              </a:ln>
              <a:effectLst/>
            </c:spPr>
            <c:extLst>
              <c:ext xmlns:c16="http://schemas.microsoft.com/office/drawing/2014/chart" uri="{C3380CC4-5D6E-409C-BE32-E72D297353CC}">
                <c16:uniqueId val="{00000073-7AFF-46D6-B50E-07332B75C8FD}"/>
              </c:ext>
            </c:extLst>
          </c:dPt>
          <c:dPt>
            <c:idx val="58"/>
            <c:bubble3D val="0"/>
            <c:spPr>
              <a:solidFill>
                <a:schemeClr val="accent5"/>
              </a:solidFill>
              <a:ln w="19050">
                <a:solidFill>
                  <a:schemeClr val="lt1"/>
                </a:solidFill>
              </a:ln>
              <a:effectLst/>
            </c:spPr>
            <c:extLst>
              <c:ext xmlns:c16="http://schemas.microsoft.com/office/drawing/2014/chart" uri="{C3380CC4-5D6E-409C-BE32-E72D297353CC}">
                <c16:uniqueId val="{00000075-7AFF-46D6-B50E-07332B75C8FD}"/>
              </c:ext>
            </c:extLst>
          </c:dPt>
          <c:dPt>
            <c:idx val="59"/>
            <c:bubble3D val="0"/>
            <c:spPr>
              <a:solidFill>
                <a:schemeClr val="accent6"/>
              </a:solidFill>
              <a:ln w="19050">
                <a:solidFill>
                  <a:schemeClr val="lt1"/>
                </a:solidFill>
              </a:ln>
              <a:effectLst/>
            </c:spPr>
            <c:extLst>
              <c:ext xmlns:c16="http://schemas.microsoft.com/office/drawing/2014/chart" uri="{C3380CC4-5D6E-409C-BE32-E72D297353CC}">
                <c16:uniqueId val="{00000077-7AFF-46D6-B50E-07332B75C8FD}"/>
              </c:ext>
            </c:extLst>
          </c:dPt>
          <c:dPt>
            <c:idx val="60"/>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79-7AFF-46D6-B50E-07332B75C8FD}"/>
              </c:ext>
            </c:extLst>
          </c:dPt>
          <c:dPt>
            <c:idx val="61"/>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7B-7AFF-46D6-B50E-07332B75C8FD}"/>
              </c:ext>
            </c:extLst>
          </c:dPt>
          <c:dPt>
            <c:idx val="62"/>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7D-7AFF-46D6-B50E-07332B75C8FD}"/>
              </c:ext>
            </c:extLst>
          </c:dPt>
          <c:dPt>
            <c:idx val="63"/>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7F-7AFF-46D6-B50E-07332B75C8FD}"/>
              </c:ext>
            </c:extLst>
          </c:dPt>
          <c:dPt>
            <c:idx val="64"/>
            <c:bubble3D val="0"/>
            <c:spPr>
              <a:solidFill>
                <a:schemeClr val="accent5">
                  <a:lumMod val="60000"/>
                </a:schemeClr>
              </a:solidFill>
              <a:ln w="19050">
                <a:solidFill>
                  <a:schemeClr val="lt1"/>
                </a:solidFill>
              </a:ln>
              <a:effectLst/>
            </c:spPr>
            <c:extLst>
              <c:ext xmlns:c16="http://schemas.microsoft.com/office/drawing/2014/chart" uri="{C3380CC4-5D6E-409C-BE32-E72D297353CC}">
                <c16:uniqueId val="{00000081-7AFF-46D6-B50E-07332B75C8FD}"/>
              </c:ext>
            </c:extLst>
          </c:dPt>
          <c:dPt>
            <c:idx val="65"/>
            <c:bubble3D val="0"/>
            <c:spPr>
              <a:solidFill>
                <a:schemeClr val="accent6">
                  <a:lumMod val="60000"/>
                </a:schemeClr>
              </a:solidFill>
              <a:ln w="19050">
                <a:solidFill>
                  <a:schemeClr val="lt1"/>
                </a:solidFill>
              </a:ln>
              <a:effectLst/>
            </c:spPr>
            <c:extLst>
              <c:ext xmlns:c16="http://schemas.microsoft.com/office/drawing/2014/chart" uri="{C3380CC4-5D6E-409C-BE32-E72D297353CC}">
                <c16:uniqueId val="{00000083-7AFF-46D6-B50E-07332B75C8FD}"/>
              </c:ext>
            </c:extLst>
          </c:dPt>
          <c:dPt>
            <c:idx val="66"/>
            <c:bubble3D val="0"/>
            <c:spPr>
              <a:solidFill>
                <a:schemeClr val="accent1">
                  <a:lumMod val="80000"/>
                  <a:lumOff val="20000"/>
                </a:schemeClr>
              </a:solidFill>
              <a:ln w="19050">
                <a:solidFill>
                  <a:schemeClr val="lt1"/>
                </a:solidFill>
              </a:ln>
              <a:effectLst/>
            </c:spPr>
            <c:extLst>
              <c:ext xmlns:c16="http://schemas.microsoft.com/office/drawing/2014/chart" uri="{C3380CC4-5D6E-409C-BE32-E72D297353CC}">
                <c16:uniqueId val="{00000085-7AFF-46D6-B50E-07332B75C8FD}"/>
              </c:ext>
            </c:extLst>
          </c:dPt>
          <c:dPt>
            <c:idx val="67"/>
            <c:bubble3D val="0"/>
            <c:spPr>
              <a:solidFill>
                <a:schemeClr val="accent2">
                  <a:lumMod val="80000"/>
                  <a:lumOff val="20000"/>
                </a:schemeClr>
              </a:solidFill>
              <a:ln w="19050">
                <a:solidFill>
                  <a:schemeClr val="lt1"/>
                </a:solidFill>
              </a:ln>
              <a:effectLst/>
            </c:spPr>
            <c:extLst>
              <c:ext xmlns:c16="http://schemas.microsoft.com/office/drawing/2014/chart" uri="{C3380CC4-5D6E-409C-BE32-E72D297353CC}">
                <c16:uniqueId val="{00000087-7AFF-46D6-B50E-07332B75C8FD}"/>
              </c:ext>
            </c:extLst>
          </c:dPt>
          <c:dPt>
            <c:idx val="68"/>
            <c:bubble3D val="0"/>
            <c:spPr>
              <a:solidFill>
                <a:schemeClr val="accent3">
                  <a:lumMod val="80000"/>
                  <a:lumOff val="20000"/>
                </a:schemeClr>
              </a:solidFill>
              <a:ln w="19050">
                <a:solidFill>
                  <a:schemeClr val="lt1"/>
                </a:solidFill>
              </a:ln>
              <a:effectLst/>
            </c:spPr>
            <c:extLst>
              <c:ext xmlns:c16="http://schemas.microsoft.com/office/drawing/2014/chart" uri="{C3380CC4-5D6E-409C-BE32-E72D297353CC}">
                <c16:uniqueId val="{00000089-7AFF-46D6-B50E-07332B75C8FD}"/>
              </c:ext>
            </c:extLst>
          </c:dPt>
          <c:dPt>
            <c:idx val="69"/>
            <c:bubble3D val="0"/>
            <c:spPr>
              <a:solidFill>
                <a:schemeClr val="accent4">
                  <a:lumMod val="80000"/>
                  <a:lumOff val="20000"/>
                </a:schemeClr>
              </a:solidFill>
              <a:ln w="19050">
                <a:solidFill>
                  <a:schemeClr val="lt1"/>
                </a:solidFill>
              </a:ln>
              <a:effectLst/>
            </c:spPr>
            <c:extLst>
              <c:ext xmlns:c16="http://schemas.microsoft.com/office/drawing/2014/chart" uri="{C3380CC4-5D6E-409C-BE32-E72D297353CC}">
                <c16:uniqueId val="{0000008B-7AFF-46D6-B50E-07332B75C8FD}"/>
              </c:ext>
            </c:extLst>
          </c:dPt>
          <c:dPt>
            <c:idx val="70"/>
            <c:bubble3D val="0"/>
            <c:spPr>
              <a:solidFill>
                <a:schemeClr val="accent5">
                  <a:lumMod val="80000"/>
                  <a:lumOff val="20000"/>
                </a:schemeClr>
              </a:solidFill>
              <a:ln w="19050">
                <a:solidFill>
                  <a:schemeClr val="lt1"/>
                </a:solidFill>
              </a:ln>
              <a:effectLst/>
            </c:spPr>
            <c:extLst>
              <c:ext xmlns:c16="http://schemas.microsoft.com/office/drawing/2014/chart" uri="{C3380CC4-5D6E-409C-BE32-E72D297353CC}">
                <c16:uniqueId val="{0000008D-7AFF-46D6-B50E-07332B75C8FD}"/>
              </c:ext>
            </c:extLst>
          </c:dPt>
          <c:dPt>
            <c:idx val="71"/>
            <c:bubble3D val="0"/>
            <c:spPr>
              <a:solidFill>
                <a:schemeClr val="accent6">
                  <a:lumMod val="80000"/>
                  <a:lumOff val="20000"/>
                </a:schemeClr>
              </a:solidFill>
              <a:ln w="19050">
                <a:solidFill>
                  <a:schemeClr val="lt1"/>
                </a:solidFill>
              </a:ln>
              <a:effectLst/>
            </c:spPr>
            <c:extLst>
              <c:ext xmlns:c16="http://schemas.microsoft.com/office/drawing/2014/chart" uri="{C3380CC4-5D6E-409C-BE32-E72D297353CC}">
                <c16:uniqueId val="{0000008F-7AFF-46D6-B50E-07332B75C8FD}"/>
              </c:ext>
            </c:extLst>
          </c:dPt>
          <c:dPt>
            <c:idx val="72"/>
            <c:bubble3D val="0"/>
            <c:spPr>
              <a:solidFill>
                <a:schemeClr val="accent1">
                  <a:lumMod val="80000"/>
                </a:schemeClr>
              </a:solidFill>
              <a:ln w="19050">
                <a:solidFill>
                  <a:schemeClr val="lt1"/>
                </a:solidFill>
              </a:ln>
              <a:effectLst/>
            </c:spPr>
            <c:extLst>
              <c:ext xmlns:c16="http://schemas.microsoft.com/office/drawing/2014/chart" uri="{C3380CC4-5D6E-409C-BE32-E72D297353CC}">
                <c16:uniqueId val="{00000091-7AFF-46D6-B50E-07332B75C8FD}"/>
              </c:ext>
            </c:extLst>
          </c:dPt>
          <c:dPt>
            <c:idx val="73"/>
            <c:bubble3D val="0"/>
            <c:spPr>
              <a:solidFill>
                <a:schemeClr val="accent2">
                  <a:lumMod val="80000"/>
                </a:schemeClr>
              </a:solidFill>
              <a:ln w="19050">
                <a:solidFill>
                  <a:schemeClr val="lt1"/>
                </a:solidFill>
              </a:ln>
              <a:effectLst/>
            </c:spPr>
            <c:extLst>
              <c:ext xmlns:c16="http://schemas.microsoft.com/office/drawing/2014/chart" uri="{C3380CC4-5D6E-409C-BE32-E72D297353CC}">
                <c16:uniqueId val="{00000093-7AFF-46D6-B50E-07332B75C8FD}"/>
              </c:ext>
            </c:extLst>
          </c:dPt>
          <c:dPt>
            <c:idx val="74"/>
            <c:bubble3D val="0"/>
            <c:spPr>
              <a:solidFill>
                <a:schemeClr val="accent3">
                  <a:lumMod val="80000"/>
                </a:schemeClr>
              </a:solidFill>
              <a:ln w="19050">
                <a:solidFill>
                  <a:schemeClr val="lt1"/>
                </a:solidFill>
              </a:ln>
              <a:effectLst/>
            </c:spPr>
            <c:extLst>
              <c:ext xmlns:c16="http://schemas.microsoft.com/office/drawing/2014/chart" uri="{C3380CC4-5D6E-409C-BE32-E72D297353CC}">
                <c16:uniqueId val="{00000095-7AFF-46D6-B50E-07332B75C8FD}"/>
              </c:ext>
            </c:extLst>
          </c:dPt>
          <c:dPt>
            <c:idx val="75"/>
            <c:bubble3D val="0"/>
            <c:spPr>
              <a:solidFill>
                <a:schemeClr val="accent4">
                  <a:lumMod val="80000"/>
                </a:schemeClr>
              </a:solidFill>
              <a:ln w="19050">
                <a:solidFill>
                  <a:schemeClr val="lt1"/>
                </a:solidFill>
              </a:ln>
              <a:effectLst/>
            </c:spPr>
            <c:extLst>
              <c:ext xmlns:c16="http://schemas.microsoft.com/office/drawing/2014/chart" uri="{C3380CC4-5D6E-409C-BE32-E72D297353CC}">
                <c16:uniqueId val="{00000097-7AFF-46D6-B50E-07332B75C8FD}"/>
              </c:ext>
            </c:extLst>
          </c:dPt>
          <c:dPt>
            <c:idx val="76"/>
            <c:bubble3D val="0"/>
            <c:spPr>
              <a:solidFill>
                <a:schemeClr val="accent5">
                  <a:lumMod val="80000"/>
                </a:schemeClr>
              </a:solidFill>
              <a:ln w="19050">
                <a:solidFill>
                  <a:schemeClr val="lt1"/>
                </a:solidFill>
              </a:ln>
              <a:effectLst/>
            </c:spPr>
            <c:extLst>
              <c:ext xmlns:c16="http://schemas.microsoft.com/office/drawing/2014/chart" uri="{C3380CC4-5D6E-409C-BE32-E72D297353CC}">
                <c16:uniqueId val="{00000099-7AFF-46D6-B50E-07332B75C8FD}"/>
              </c:ext>
            </c:extLst>
          </c:dPt>
          <c:dPt>
            <c:idx val="77"/>
            <c:bubble3D val="0"/>
            <c:spPr>
              <a:solidFill>
                <a:schemeClr val="accent6">
                  <a:lumMod val="80000"/>
                </a:schemeClr>
              </a:solidFill>
              <a:ln w="19050">
                <a:solidFill>
                  <a:schemeClr val="lt1"/>
                </a:solidFill>
              </a:ln>
              <a:effectLst/>
            </c:spPr>
            <c:extLst>
              <c:ext xmlns:c16="http://schemas.microsoft.com/office/drawing/2014/chart" uri="{C3380CC4-5D6E-409C-BE32-E72D297353CC}">
                <c16:uniqueId val="{0000009B-7AFF-46D6-B50E-07332B75C8FD}"/>
              </c:ext>
            </c:extLst>
          </c:dPt>
          <c:dPt>
            <c:idx val="78"/>
            <c:bubble3D val="0"/>
            <c:spPr>
              <a:solidFill>
                <a:schemeClr val="accent1">
                  <a:lumMod val="60000"/>
                  <a:lumOff val="40000"/>
                </a:schemeClr>
              </a:solidFill>
              <a:ln w="19050">
                <a:solidFill>
                  <a:schemeClr val="lt1"/>
                </a:solidFill>
              </a:ln>
              <a:effectLst/>
            </c:spPr>
            <c:extLst>
              <c:ext xmlns:c16="http://schemas.microsoft.com/office/drawing/2014/chart" uri="{C3380CC4-5D6E-409C-BE32-E72D297353CC}">
                <c16:uniqueId val="{0000009D-7AFF-46D6-B50E-07332B75C8FD}"/>
              </c:ext>
            </c:extLst>
          </c:dPt>
          <c:dPt>
            <c:idx val="79"/>
            <c:bubble3D val="0"/>
            <c:spPr>
              <a:solidFill>
                <a:schemeClr val="accent2">
                  <a:lumMod val="60000"/>
                  <a:lumOff val="40000"/>
                </a:schemeClr>
              </a:solidFill>
              <a:ln w="19050">
                <a:solidFill>
                  <a:schemeClr val="lt1"/>
                </a:solidFill>
              </a:ln>
              <a:effectLst/>
            </c:spPr>
            <c:extLst>
              <c:ext xmlns:c16="http://schemas.microsoft.com/office/drawing/2014/chart" uri="{C3380CC4-5D6E-409C-BE32-E72D297353CC}">
                <c16:uniqueId val="{0000009F-7AFF-46D6-B50E-07332B75C8FD}"/>
              </c:ext>
            </c:extLst>
          </c:dPt>
          <c:dPt>
            <c:idx val="80"/>
            <c:bubble3D val="0"/>
            <c:spPr>
              <a:solidFill>
                <a:schemeClr val="accent3">
                  <a:lumMod val="60000"/>
                  <a:lumOff val="40000"/>
                </a:schemeClr>
              </a:solidFill>
              <a:ln w="19050">
                <a:solidFill>
                  <a:schemeClr val="lt1"/>
                </a:solidFill>
              </a:ln>
              <a:effectLst/>
            </c:spPr>
            <c:extLst>
              <c:ext xmlns:c16="http://schemas.microsoft.com/office/drawing/2014/chart" uri="{C3380CC4-5D6E-409C-BE32-E72D297353CC}">
                <c16:uniqueId val="{000000A1-7AFF-46D6-B50E-07332B75C8FD}"/>
              </c:ext>
            </c:extLst>
          </c:dPt>
          <c:dPt>
            <c:idx val="81"/>
            <c:bubble3D val="0"/>
            <c:spPr>
              <a:solidFill>
                <a:schemeClr val="accent4">
                  <a:lumMod val="60000"/>
                  <a:lumOff val="40000"/>
                </a:schemeClr>
              </a:solidFill>
              <a:ln w="19050">
                <a:solidFill>
                  <a:schemeClr val="lt1"/>
                </a:solidFill>
              </a:ln>
              <a:effectLst/>
            </c:spPr>
            <c:extLst>
              <c:ext xmlns:c16="http://schemas.microsoft.com/office/drawing/2014/chart" uri="{C3380CC4-5D6E-409C-BE32-E72D297353CC}">
                <c16:uniqueId val="{000000A3-7AFF-46D6-B50E-07332B75C8FD}"/>
              </c:ext>
            </c:extLst>
          </c:dPt>
          <c:dPt>
            <c:idx val="82"/>
            <c:bubble3D val="0"/>
            <c:spPr>
              <a:solidFill>
                <a:schemeClr val="accent5">
                  <a:lumMod val="60000"/>
                  <a:lumOff val="40000"/>
                </a:schemeClr>
              </a:solidFill>
              <a:ln w="19050">
                <a:solidFill>
                  <a:schemeClr val="lt1"/>
                </a:solidFill>
              </a:ln>
              <a:effectLst/>
            </c:spPr>
            <c:extLst>
              <c:ext xmlns:c16="http://schemas.microsoft.com/office/drawing/2014/chart" uri="{C3380CC4-5D6E-409C-BE32-E72D297353CC}">
                <c16:uniqueId val="{000000A5-7AFF-46D6-B50E-07332B75C8FD}"/>
              </c:ext>
            </c:extLst>
          </c:dPt>
          <c:dPt>
            <c:idx val="83"/>
            <c:bubble3D val="0"/>
            <c:spPr>
              <a:solidFill>
                <a:schemeClr val="accent6">
                  <a:lumMod val="60000"/>
                  <a:lumOff val="40000"/>
                </a:schemeClr>
              </a:solidFill>
              <a:ln w="19050">
                <a:solidFill>
                  <a:schemeClr val="lt1"/>
                </a:solidFill>
              </a:ln>
              <a:effectLst/>
            </c:spPr>
            <c:extLst>
              <c:ext xmlns:c16="http://schemas.microsoft.com/office/drawing/2014/chart" uri="{C3380CC4-5D6E-409C-BE32-E72D297353CC}">
                <c16:uniqueId val="{000000A7-7AFF-46D6-B50E-07332B75C8FD}"/>
              </c:ext>
            </c:extLst>
          </c:dPt>
          <c:dPt>
            <c:idx val="84"/>
            <c:bubble3D val="0"/>
            <c:spPr>
              <a:solidFill>
                <a:schemeClr val="accent1">
                  <a:lumMod val="50000"/>
                </a:schemeClr>
              </a:solidFill>
              <a:ln w="19050">
                <a:solidFill>
                  <a:schemeClr val="lt1"/>
                </a:solidFill>
              </a:ln>
              <a:effectLst/>
            </c:spPr>
            <c:extLst>
              <c:ext xmlns:c16="http://schemas.microsoft.com/office/drawing/2014/chart" uri="{C3380CC4-5D6E-409C-BE32-E72D297353CC}">
                <c16:uniqueId val="{000000A9-7AFF-46D6-B50E-07332B75C8FD}"/>
              </c:ext>
            </c:extLst>
          </c:dPt>
          <c:dPt>
            <c:idx val="85"/>
            <c:bubble3D val="0"/>
            <c:spPr>
              <a:solidFill>
                <a:schemeClr val="accent2">
                  <a:lumMod val="50000"/>
                </a:schemeClr>
              </a:solidFill>
              <a:ln w="19050">
                <a:solidFill>
                  <a:schemeClr val="lt1"/>
                </a:solidFill>
              </a:ln>
              <a:effectLst/>
            </c:spPr>
            <c:extLst>
              <c:ext xmlns:c16="http://schemas.microsoft.com/office/drawing/2014/chart" uri="{C3380CC4-5D6E-409C-BE32-E72D297353CC}">
                <c16:uniqueId val="{000000AB-7AFF-46D6-B50E-07332B75C8FD}"/>
              </c:ext>
            </c:extLst>
          </c:dPt>
          <c:dPt>
            <c:idx val="86"/>
            <c:bubble3D val="0"/>
            <c:spPr>
              <a:solidFill>
                <a:schemeClr val="accent3">
                  <a:lumMod val="50000"/>
                </a:schemeClr>
              </a:solidFill>
              <a:ln w="19050">
                <a:solidFill>
                  <a:schemeClr val="lt1"/>
                </a:solidFill>
              </a:ln>
              <a:effectLst/>
            </c:spPr>
            <c:extLst>
              <c:ext xmlns:c16="http://schemas.microsoft.com/office/drawing/2014/chart" uri="{C3380CC4-5D6E-409C-BE32-E72D297353CC}">
                <c16:uniqueId val="{000000AD-7AFF-46D6-B50E-07332B75C8FD}"/>
              </c:ext>
            </c:extLst>
          </c:dPt>
          <c:dPt>
            <c:idx val="87"/>
            <c:bubble3D val="0"/>
            <c:spPr>
              <a:solidFill>
                <a:schemeClr val="accent4">
                  <a:lumMod val="50000"/>
                </a:schemeClr>
              </a:solidFill>
              <a:ln w="19050">
                <a:solidFill>
                  <a:schemeClr val="lt1"/>
                </a:solidFill>
              </a:ln>
              <a:effectLst/>
            </c:spPr>
            <c:extLst>
              <c:ext xmlns:c16="http://schemas.microsoft.com/office/drawing/2014/chart" uri="{C3380CC4-5D6E-409C-BE32-E72D297353CC}">
                <c16:uniqueId val="{000000AF-7AFF-46D6-B50E-07332B75C8FD}"/>
              </c:ext>
            </c:extLst>
          </c:dPt>
          <c:dPt>
            <c:idx val="88"/>
            <c:bubble3D val="0"/>
            <c:spPr>
              <a:solidFill>
                <a:schemeClr val="accent5">
                  <a:lumMod val="50000"/>
                </a:schemeClr>
              </a:solidFill>
              <a:ln w="19050">
                <a:solidFill>
                  <a:schemeClr val="lt1"/>
                </a:solidFill>
              </a:ln>
              <a:effectLst/>
            </c:spPr>
            <c:extLst>
              <c:ext xmlns:c16="http://schemas.microsoft.com/office/drawing/2014/chart" uri="{C3380CC4-5D6E-409C-BE32-E72D297353CC}">
                <c16:uniqueId val="{000000B1-7AFF-46D6-B50E-07332B75C8FD}"/>
              </c:ext>
            </c:extLst>
          </c:dPt>
          <c:dPt>
            <c:idx val="89"/>
            <c:bubble3D val="0"/>
            <c:spPr>
              <a:solidFill>
                <a:schemeClr val="accent6">
                  <a:lumMod val="50000"/>
                </a:schemeClr>
              </a:solidFill>
              <a:ln w="19050">
                <a:solidFill>
                  <a:schemeClr val="lt1"/>
                </a:solidFill>
              </a:ln>
              <a:effectLst/>
            </c:spPr>
            <c:extLst>
              <c:ext xmlns:c16="http://schemas.microsoft.com/office/drawing/2014/chart" uri="{C3380CC4-5D6E-409C-BE32-E72D297353CC}">
                <c16:uniqueId val="{000000B3-7AFF-46D6-B50E-07332B75C8FD}"/>
              </c:ext>
            </c:extLst>
          </c:dPt>
          <c:dPt>
            <c:idx val="90"/>
            <c:bubble3D val="0"/>
            <c:spPr>
              <a:solidFill>
                <a:schemeClr val="accent1">
                  <a:lumMod val="70000"/>
                  <a:lumOff val="30000"/>
                </a:schemeClr>
              </a:solidFill>
              <a:ln w="19050">
                <a:solidFill>
                  <a:schemeClr val="lt1"/>
                </a:solidFill>
              </a:ln>
              <a:effectLst/>
            </c:spPr>
            <c:extLst>
              <c:ext xmlns:c16="http://schemas.microsoft.com/office/drawing/2014/chart" uri="{C3380CC4-5D6E-409C-BE32-E72D297353CC}">
                <c16:uniqueId val="{000000B5-7AFF-46D6-B50E-07332B75C8FD}"/>
              </c:ext>
            </c:extLst>
          </c:dPt>
          <c:dPt>
            <c:idx val="91"/>
            <c:bubble3D val="0"/>
            <c:spPr>
              <a:solidFill>
                <a:schemeClr val="accent2">
                  <a:lumMod val="70000"/>
                  <a:lumOff val="30000"/>
                </a:schemeClr>
              </a:solidFill>
              <a:ln w="19050">
                <a:solidFill>
                  <a:schemeClr val="lt1"/>
                </a:solidFill>
              </a:ln>
              <a:effectLst/>
            </c:spPr>
            <c:extLst>
              <c:ext xmlns:c16="http://schemas.microsoft.com/office/drawing/2014/chart" uri="{C3380CC4-5D6E-409C-BE32-E72D297353CC}">
                <c16:uniqueId val="{000000B7-7AFF-46D6-B50E-07332B75C8FD}"/>
              </c:ext>
            </c:extLst>
          </c:dPt>
          <c:dPt>
            <c:idx val="92"/>
            <c:bubble3D val="0"/>
            <c:spPr>
              <a:solidFill>
                <a:schemeClr val="accent3">
                  <a:lumMod val="70000"/>
                  <a:lumOff val="30000"/>
                </a:schemeClr>
              </a:solidFill>
              <a:ln w="19050">
                <a:solidFill>
                  <a:schemeClr val="lt1"/>
                </a:solidFill>
              </a:ln>
              <a:effectLst/>
            </c:spPr>
            <c:extLst>
              <c:ext xmlns:c16="http://schemas.microsoft.com/office/drawing/2014/chart" uri="{C3380CC4-5D6E-409C-BE32-E72D297353CC}">
                <c16:uniqueId val="{000000B9-7AFF-46D6-B50E-07332B75C8FD}"/>
              </c:ext>
            </c:extLst>
          </c:dPt>
          <c:dPt>
            <c:idx val="93"/>
            <c:bubble3D val="0"/>
            <c:spPr>
              <a:solidFill>
                <a:schemeClr val="accent4">
                  <a:lumMod val="70000"/>
                  <a:lumOff val="30000"/>
                </a:schemeClr>
              </a:solidFill>
              <a:ln w="19050">
                <a:solidFill>
                  <a:schemeClr val="lt1"/>
                </a:solidFill>
              </a:ln>
              <a:effectLst/>
            </c:spPr>
            <c:extLst>
              <c:ext xmlns:c16="http://schemas.microsoft.com/office/drawing/2014/chart" uri="{C3380CC4-5D6E-409C-BE32-E72D297353CC}">
                <c16:uniqueId val="{000000BB-7AFF-46D6-B50E-07332B75C8FD}"/>
              </c:ext>
            </c:extLst>
          </c:dPt>
          <c:dPt>
            <c:idx val="94"/>
            <c:bubble3D val="0"/>
            <c:spPr>
              <a:solidFill>
                <a:schemeClr val="accent5">
                  <a:lumMod val="70000"/>
                  <a:lumOff val="30000"/>
                </a:schemeClr>
              </a:solidFill>
              <a:ln w="19050">
                <a:solidFill>
                  <a:schemeClr val="lt1"/>
                </a:solidFill>
              </a:ln>
              <a:effectLst/>
            </c:spPr>
            <c:extLst>
              <c:ext xmlns:c16="http://schemas.microsoft.com/office/drawing/2014/chart" uri="{C3380CC4-5D6E-409C-BE32-E72D297353CC}">
                <c16:uniqueId val="{000000BD-7AFF-46D6-B50E-07332B75C8FD}"/>
              </c:ext>
            </c:extLst>
          </c:dPt>
          <c:dPt>
            <c:idx val="95"/>
            <c:bubble3D val="0"/>
            <c:spPr>
              <a:solidFill>
                <a:schemeClr val="accent6">
                  <a:lumMod val="70000"/>
                  <a:lumOff val="30000"/>
                </a:schemeClr>
              </a:solidFill>
              <a:ln w="19050">
                <a:solidFill>
                  <a:schemeClr val="lt1"/>
                </a:solidFill>
              </a:ln>
              <a:effectLst/>
            </c:spPr>
            <c:extLst>
              <c:ext xmlns:c16="http://schemas.microsoft.com/office/drawing/2014/chart" uri="{C3380CC4-5D6E-409C-BE32-E72D297353CC}">
                <c16:uniqueId val="{000000BF-7AFF-46D6-B50E-07332B75C8FD}"/>
              </c:ext>
            </c:extLst>
          </c:dPt>
          <c:dPt>
            <c:idx val="96"/>
            <c:bubble3D val="0"/>
            <c:spPr>
              <a:solidFill>
                <a:schemeClr val="accent1">
                  <a:lumMod val="70000"/>
                </a:schemeClr>
              </a:solidFill>
              <a:ln w="19050">
                <a:solidFill>
                  <a:schemeClr val="lt1"/>
                </a:solidFill>
              </a:ln>
              <a:effectLst/>
            </c:spPr>
            <c:extLst>
              <c:ext xmlns:c16="http://schemas.microsoft.com/office/drawing/2014/chart" uri="{C3380CC4-5D6E-409C-BE32-E72D297353CC}">
                <c16:uniqueId val="{000000C1-7AFF-46D6-B50E-07332B75C8FD}"/>
              </c:ext>
            </c:extLst>
          </c:dPt>
          <c:dPt>
            <c:idx val="97"/>
            <c:bubble3D val="0"/>
            <c:spPr>
              <a:solidFill>
                <a:schemeClr val="accent2">
                  <a:lumMod val="70000"/>
                </a:schemeClr>
              </a:solidFill>
              <a:ln w="19050">
                <a:solidFill>
                  <a:schemeClr val="lt1"/>
                </a:solidFill>
              </a:ln>
              <a:effectLst/>
            </c:spPr>
            <c:extLst>
              <c:ext xmlns:c16="http://schemas.microsoft.com/office/drawing/2014/chart" uri="{C3380CC4-5D6E-409C-BE32-E72D297353CC}">
                <c16:uniqueId val="{000000C3-7AFF-46D6-B50E-07332B75C8FD}"/>
              </c:ext>
            </c:extLst>
          </c:dPt>
          <c:dPt>
            <c:idx val="98"/>
            <c:bubble3D val="0"/>
            <c:spPr>
              <a:solidFill>
                <a:schemeClr val="accent3">
                  <a:lumMod val="70000"/>
                </a:schemeClr>
              </a:solidFill>
              <a:ln w="19050">
                <a:solidFill>
                  <a:schemeClr val="lt1"/>
                </a:solidFill>
              </a:ln>
              <a:effectLst/>
            </c:spPr>
            <c:extLst>
              <c:ext xmlns:c16="http://schemas.microsoft.com/office/drawing/2014/chart" uri="{C3380CC4-5D6E-409C-BE32-E72D297353CC}">
                <c16:uniqueId val="{000000C5-7AFF-46D6-B50E-07332B75C8FD}"/>
              </c:ext>
            </c:extLst>
          </c:dPt>
          <c:dPt>
            <c:idx val="99"/>
            <c:bubble3D val="0"/>
            <c:spPr>
              <a:solidFill>
                <a:schemeClr val="accent4">
                  <a:lumMod val="70000"/>
                </a:schemeClr>
              </a:solidFill>
              <a:ln w="19050">
                <a:solidFill>
                  <a:schemeClr val="lt1"/>
                </a:solidFill>
              </a:ln>
              <a:effectLst/>
            </c:spPr>
            <c:extLst>
              <c:ext xmlns:c16="http://schemas.microsoft.com/office/drawing/2014/chart" uri="{C3380CC4-5D6E-409C-BE32-E72D297353CC}">
                <c16:uniqueId val="{000000C7-7AFF-46D6-B50E-07332B75C8FD}"/>
              </c:ext>
            </c:extLst>
          </c:dPt>
          <c:dPt>
            <c:idx val="100"/>
            <c:bubble3D val="0"/>
            <c:spPr>
              <a:solidFill>
                <a:schemeClr val="accent5">
                  <a:lumMod val="70000"/>
                </a:schemeClr>
              </a:solidFill>
              <a:ln w="19050">
                <a:solidFill>
                  <a:schemeClr val="lt1"/>
                </a:solidFill>
              </a:ln>
              <a:effectLst/>
            </c:spPr>
            <c:extLst>
              <c:ext xmlns:c16="http://schemas.microsoft.com/office/drawing/2014/chart" uri="{C3380CC4-5D6E-409C-BE32-E72D297353CC}">
                <c16:uniqueId val="{000000C9-7AFF-46D6-B50E-07332B75C8FD}"/>
              </c:ext>
            </c:extLst>
          </c:dPt>
          <c:dPt>
            <c:idx val="101"/>
            <c:bubble3D val="0"/>
            <c:spPr>
              <a:solidFill>
                <a:schemeClr val="accent6">
                  <a:lumMod val="70000"/>
                </a:schemeClr>
              </a:solidFill>
              <a:ln w="19050">
                <a:solidFill>
                  <a:schemeClr val="lt1"/>
                </a:solidFill>
              </a:ln>
              <a:effectLst/>
            </c:spPr>
            <c:extLst>
              <c:ext xmlns:c16="http://schemas.microsoft.com/office/drawing/2014/chart" uri="{C3380CC4-5D6E-409C-BE32-E72D297353CC}">
                <c16:uniqueId val="{000000CB-7AFF-46D6-B50E-07332B75C8FD}"/>
              </c:ext>
            </c:extLst>
          </c:dPt>
          <c:dPt>
            <c:idx val="102"/>
            <c:bubble3D val="0"/>
            <c:spPr>
              <a:solidFill>
                <a:schemeClr val="accent1">
                  <a:lumMod val="50000"/>
                  <a:lumOff val="50000"/>
                </a:schemeClr>
              </a:solidFill>
              <a:ln w="19050">
                <a:solidFill>
                  <a:schemeClr val="lt1"/>
                </a:solidFill>
              </a:ln>
              <a:effectLst/>
            </c:spPr>
            <c:extLst>
              <c:ext xmlns:c16="http://schemas.microsoft.com/office/drawing/2014/chart" uri="{C3380CC4-5D6E-409C-BE32-E72D297353CC}">
                <c16:uniqueId val="{000000CD-7AFF-46D6-B50E-07332B75C8FD}"/>
              </c:ext>
            </c:extLst>
          </c:dPt>
          <c:dPt>
            <c:idx val="103"/>
            <c:bubble3D val="0"/>
            <c:spPr>
              <a:solidFill>
                <a:schemeClr val="accent2">
                  <a:lumMod val="50000"/>
                  <a:lumOff val="50000"/>
                </a:schemeClr>
              </a:solidFill>
              <a:ln w="19050">
                <a:solidFill>
                  <a:schemeClr val="lt1"/>
                </a:solidFill>
              </a:ln>
              <a:effectLst/>
            </c:spPr>
            <c:extLst>
              <c:ext xmlns:c16="http://schemas.microsoft.com/office/drawing/2014/chart" uri="{C3380CC4-5D6E-409C-BE32-E72D297353CC}">
                <c16:uniqueId val="{000000CF-7AFF-46D6-B50E-07332B75C8FD}"/>
              </c:ext>
            </c:extLst>
          </c:dPt>
          <c:dPt>
            <c:idx val="104"/>
            <c:bubble3D val="0"/>
            <c:spPr>
              <a:solidFill>
                <a:schemeClr val="accent3">
                  <a:lumMod val="50000"/>
                  <a:lumOff val="50000"/>
                </a:schemeClr>
              </a:solidFill>
              <a:ln w="19050">
                <a:solidFill>
                  <a:schemeClr val="lt1"/>
                </a:solidFill>
              </a:ln>
              <a:effectLst/>
            </c:spPr>
            <c:extLst>
              <c:ext xmlns:c16="http://schemas.microsoft.com/office/drawing/2014/chart" uri="{C3380CC4-5D6E-409C-BE32-E72D297353CC}">
                <c16:uniqueId val="{000000D1-7AFF-46D6-B50E-07332B75C8FD}"/>
              </c:ext>
            </c:extLst>
          </c:dPt>
          <c:dPt>
            <c:idx val="105"/>
            <c:bubble3D val="0"/>
            <c:spPr>
              <a:solidFill>
                <a:schemeClr val="accent4">
                  <a:lumMod val="50000"/>
                  <a:lumOff val="50000"/>
                </a:schemeClr>
              </a:solidFill>
              <a:ln w="19050">
                <a:solidFill>
                  <a:schemeClr val="lt1"/>
                </a:solidFill>
              </a:ln>
              <a:effectLst/>
            </c:spPr>
            <c:extLst>
              <c:ext xmlns:c16="http://schemas.microsoft.com/office/drawing/2014/chart" uri="{C3380CC4-5D6E-409C-BE32-E72D297353CC}">
                <c16:uniqueId val="{000000D3-7AFF-46D6-B50E-07332B75C8FD}"/>
              </c:ext>
            </c:extLst>
          </c:dPt>
          <c:dPt>
            <c:idx val="106"/>
            <c:bubble3D val="0"/>
            <c:spPr>
              <a:solidFill>
                <a:schemeClr val="accent5">
                  <a:lumMod val="50000"/>
                  <a:lumOff val="50000"/>
                </a:schemeClr>
              </a:solidFill>
              <a:ln w="19050">
                <a:solidFill>
                  <a:schemeClr val="lt1"/>
                </a:solidFill>
              </a:ln>
              <a:effectLst/>
            </c:spPr>
            <c:extLst>
              <c:ext xmlns:c16="http://schemas.microsoft.com/office/drawing/2014/chart" uri="{C3380CC4-5D6E-409C-BE32-E72D297353CC}">
                <c16:uniqueId val="{000000D5-7AFF-46D6-B50E-07332B75C8FD}"/>
              </c:ext>
            </c:extLst>
          </c:dPt>
          <c:dPt>
            <c:idx val="107"/>
            <c:bubble3D val="0"/>
            <c:spPr>
              <a:solidFill>
                <a:schemeClr val="accent6">
                  <a:lumMod val="50000"/>
                  <a:lumOff val="50000"/>
                </a:schemeClr>
              </a:solidFill>
              <a:ln w="19050">
                <a:solidFill>
                  <a:schemeClr val="lt1"/>
                </a:solidFill>
              </a:ln>
              <a:effectLst/>
            </c:spPr>
            <c:extLst>
              <c:ext xmlns:c16="http://schemas.microsoft.com/office/drawing/2014/chart" uri="{C3380CC4-5D6E-409C-BE32-E72D297353CC}">
                <c16:uniqueId val="{000000D7-7AFF-46D6-B50E-07332B75C8FD}"/>
              </c:ext>
            </c:extLst>
          </c:dPt>
          <c:dPt>
            <c:idx val="108"/>
            <c:bubble3D val="0"/>
            <c:spPr>
              <a:solidFill>
                <a:schemeClr val="accent1"/>
              </a:solidFill>
              <a:ln w="19050">
                <a:solidFill>
                  <a:schemeClr val="lt1"/>
                </a:solidFill>
              </a:ln>
              <a:effectLst/>
            </c:spPr>
            <c:extLst>
              <c:ext xmlns:c16="http://schemas.microsoft.com/office/drawing/2014/chart" uri="{C3380CC4-5D6E-409C-BE32-E72D297353CC}">
                <c16:uniqueId val="{000000D9-7AFF-46D6-B50E-07332B75C8FD}"/>
              </c:ext>
            </c:extLst>
          </c:dPt>
          <c:dPt>
            <c:idx val="109"/>
            <c:bubble3D val="0"/>
            <c:spPr>
              <a:solidFill>
                <a:schemeClr val="accent2"/>
              </a:solidFill>
              <a:ln w="19050">
                <a:solidFill>
                  <a:schemeClr val="lt1"/>
                </a:solidFill>
              </a:ln>
              <a:effectLst/>
            </c:spPr>
            <c:extLst>
              <c:ext xmlns:c16="http://schemas.microsoft.com/office/drawing/2014/chart" uri="{C3380CC4-5D6E-409C-BE32-E72D297353CC}">
                <c16:uniqueId val="{000000DB-7AFF-46D6-B50E-07332B75C8FD}"/>
              </c:ext>
            </c:extLst>
          </c:dPt>
          <c:dPt>
            <c:idx val="110"/>
            <c:bubble3D val="0"/>
            <c:spPr>
              <a:solidFill>
                <a:schemeClr val="accent3"/>
              </a:solidFill>
              <a:ln w="19050">
                <a:solidFill>
                  <a:schemeClr val="lt1"/>
                </a:solidFill>
              </a:ln>
              <a:effectLst/>
            </c:spPr>
            <c:extLst>
              <c:ext xmlns:c16="http://schemas.microsoft.com/office/drawing/2014/chart" uri="{C3380CC4-5D6E-409C-BE32-E72D297353CC}">
                <c16:uniqueId val="{000000DD-7AFF-46D6-B50E-07332B75C8FD}"/>
              </c:ext>
            </c:extLst>
          </c:dPt>
          <c:dPt>
            <c:idx val="111"/>
            <c:bubble3D val="0"/>
            <c:spPr>
              <a:solidFill>
                <a:schemeClr val="accent4"/>
              </a:solidFill>
              <a:ln w="19050">
                <a:solidFill>
                  <a:schemeClr val="lt1"/>
                </a:solidFill>
              </a:ln>
              <a:effectLst/>
            </c:spPr>
            <c:extLst>
              <c:ext xmlns:c16="http://schemas.microsoft.com/office/drawing/2014/chart" uri="{C3380CC4-5D6E-409C-BE32-E72D297353CC}">
                <c16:uniqueId val="{000000DF-7AFF-46D6-B50E-07332B75C8FD}"/>
              </c:ext>
            </c:extLst>
          </c:dPt>
          <c:dPt>
            <c:idx val="112"/>
            <c:bubble3D val="0"/>
            <c:spPr>
              <a:solidFill>
                <a:schemeClr val="accent5"/>
              </a:solidFill>
              <a:ln w="19050">
                <a:solidFill>
                  <a:schemeClr val="lt1"/>
                </a:solidFill>
              </a:ln>
              <a:effectLst/>
            </c:spPr>
            <c:extLst>
              <c:ext xmlns:c16="http://schemas.microsoft.com/office/drawing/2014/chart" uri="{C3380CC4-5D6E-409C-BE32-E72D297353CC}">
                <c16:uniqueId val="{000000E1-7AFF-46D6-B50E-07332B75C8FD}"/>
              </c:ext>
            </c:extLst>
          </c:dPt>
          <c:dPt>
            <c:idx val="113"/>
            <c:bubble3D val="0"/>
            <c:spPr>
              <a:solidFill>
                <a:schemeClr val="accent6"/>
              </a:solidFill>
              <a:ln w="19050">
                <a:solidFill>
                  <a:schemeClr val="lt1"/>
                </a:solidFill>
              </a:ln>
              <a:effectLst/>
            </c:spPr>
            <c:extLst>
              <c:ext xmlns:c16="http://schemas.microsoft.com/office/drawing/2014/chart" uri="{C3380CC4-5D6E-409C-BE32-E72D297353CC}">
                <c16:uniqueId val="{000000E3-7AFF-46D6-B50E-07332B75C8FD}"/>
              </c:ext>
            </c:extLst>
          </c:dPt>
          <c:dPt>
            <c:idx val="114"/>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E5-7AFF-46D6-B50E-07332B75C8FD}"/>
              </c:ext>
            </c:extLst>
          </c:dPt>
          <c:dPt>
            <c:idx val="115"/>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E7-7AFF-46D6-B50E-07332B75C8FD}"/>
              </c:ext>
            </c:extLst>
          </c:dPt>
          <c:dPt>
            <c:idx val="116"/>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E9-7AFF-46D6-B50E-07332B75C8FD}"/>
              </c:ext>
            </c:extLst>
          </c:dPt>
          <c:dPt>
            <c:idx val="117"/>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EB-7AFF-46D6-B50E-07332B75C8FD}"/>
              </c:ext>
            </c:extLst>
          </c:dPt>
          <c:dPt>
            <c:idx val="118"/>
            <c:bubble3D val="0"/>
            <c:spPr>
              <a:solidFill>
                <a:schemeClr val="accent5">
                  <a:lumMod val="60000"/>
                </a:schemeClr>
              </a:solidFill>
              <a:ln w="19050">
                <a:solidFill>
                  <a:schemeClr val="lt1"/>
                </a:solidFill>
              </a:ln>
              <a:effectLst/>
            </c:spPr>
            <c:extLst>
              <c:ext xmlns:c16="http://schemas.microsoft.com/office/drawing/2014/chart" uri="{C3380CC4-5D6E-409C-BE32-E72D297353CC}">
                <c16:uniqueId val="{000000ED-7AFF-46D6-B50E-07332B75C8FD}"/>
              </c:ext>
            </c:extLst>
          </c:dPt>
          <c:dPt>
            <c:idx val="119"/>
            <c:bubble3D val="0"/>
            <c:spPr>
              <a:solidFill>
                <a:schemeClr val="accent6">
                  <a:lumMod val="60000"/>
                </a:schemeClr>
              </a:solidFill>
              <a:ln w="19050">
                <a:solidFill>
                  <a:schemeClr val="lt1"/>
                </a:solidFill>
              </a:ln>
              <a:effectLst/>
            </c:spPr>
            <c:extLst>
              <c:ext xmlns:c16="http://schemas.microsoft.com/office/drawing/2014/chart" uri="{C3380CC4-5D6E-409C-BE32-E72D297353CC}">
                <c16:uniqueId val="{000000EF-7AFF-46D6-B50E-07332B75C8FD}"/>
              </c:ext>
            </c:extLst>
          </c:dPt>
          <c:dPt>
            <c:idx val="120"/>
            <c:bubble3D val="0"/>
            <c:spPr>
              <a:solidFill>
                <a:schemeClr val="accent1">
                  <a:lumMod val="80000"/>
                  <a:lumOff val="20000"/>
                </a:schemeClr>
              </a:solidFill>
              <a:ln w="19050">
                <a:solidFill>
                  <a:schemeClr val="lt1"/>
                </a:solidFill>
              </a:ln>
              <a:effectLst/>
            </c:spPr>
            <c:extLst>
              <c:ext xmlns:c16="http://schemas.microsoft.com/office/drawing/2014/chart" uri="{C3380CC4-5D6E-409C-BE32-E72D297353CC}">
                <c16:uniqueId val="{000000F1-7AFF-46D6-B50E-07332B75C8FD}"/>
              </c:ext>
            </c:extLst>
          </c:dPt>
          <c:dPt>
            <c:idx val="121"/>
            <c:bubble3D val="0"/>
            <c:spPr>
              <a:solidFill>
                <a:schemeClr val="accent2">
                  <a:lumMod val="80000"/>
                  <a:lumOff val="20000"/>
                </a:schemeClr>
              </a:solidFill>
              <a:ln w="19050">
                <a:solidFill>
                  <a:schemeClr val="lt1"/>
                </a:solidFill>
              </a:ln>
              <a:effectLst/>
            </c:spPr>
            <c:extLst>
              <c:ext xmlns:c16="http://schemas.microsoft.com/office/drawing/2014/chart" uri="{C3380CC4-5D6E-409C-BE32-E72D297353CC}">
                <c16:uniqueId val="{000000F3-7AFF-46D6-B50E-07332B75C8FD}"/>
              </c:ext>
            </c:extLst>
          </c:dPt>
          <c:dPt>
            <c:idx val="122"/>
            <c:bubble3D val="0"/>
            <c:spPr>
              <a:solidFill>
                <a:schemeClr val="accent3">
                  <a:lumMod val="80000"/>
                  <a:lumOff val="20000"/>
                </a:schemeClr>
              </a:solidFill>
              <a:ln w="19050">
                <a:solidFill>
                  <a:schemeClr val="lt1"/>
                </a:solidFill>
              </a:ln>
              <a:effectLst/>
            </c:spPr>
            <c:extLst>
              <c:ext xmlns:c16="http://schemas.microsoft.com/office/drawing/2014/chart" uri="{C3380CC4-5D6E-409C-BE32-E72D297353CC}">
                <c16:uniqueId val="{000000F5-7AFF-46D6-B50E-07332B75C8FD}"/>
              </c:ext>
            </c:extLst>
          </c:dPt>
          <c:dPt>
            <c:idx val="123"/>
            <c:bubble3D val="0"/>
            <c:spPr>
              <a:solidFill>
                <a:schemeClr val="accent4">
                  <a:lumMod val="80000"/>
                  <a:lumOff val="20000"/>
                </a:schemeClr>
              </a:solidFill>
              <a:ln w="19050">
                <a:solidFill>
                  <a:schemeClr val="lt1"/>
                </a:solidFill>
              </a:ln>
              <a:effectLst/>
            </c:spPr>
            <c:extLst>
              <c:ext xmlns:c16="http://schemas.microsoft.com/office/drawing/2014/chart" uri="{C3380CC4-5D6E-409C-BE32-E72D297353CC}">
                <c16:uniqueId val="{000000F7-7AFF-46D6-B50E-07332B75C8FD}"/>
              </c:ext>
            </c:extLst>
          </c:dPt>
          <c:dPt>
            <c:idx val="124"/>
            <c:bubble3D val="0"/>
            <c:explosion val="27"/>
            <c:spPr>
              <a:solidFill>
                <a:schemeClr val="accent5">
                  <a:lumMod val="80000"/>
                  <a:lumOff val="20000"/>
                </a:schemeClr>
              </a:solidFill>
              <a:ln w="19050">
                <a:solidFill>
                  <a:schemeClr val="lt1"/>
                </a:solidFill>
              </a:ln>
              <a:effectLst/>
            </c:spPr>
            <c:extLst>
              <c:ext xmlns:c16="http://schemas.microsoft.com/office/drawing/2014/chart" uri="{C3380CC4-5D6E-409C-BE32-E72D297353CC}">
                <c16:uniqueId val="{0000008C-153B-47EE-9357-9212C5F318AF}"/>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multiLvlStrRef>
              <c:f>商品CSV分析!$A$6:$B$22</c:f>
              <c:multiLvlStrCache>
                <c:ptCount val="8"/>
                <c:lvl>
                  <c:pt idx="0">
                    <c:v>土</c:v>
                  </c:pt>
                  <c:pt idx="1">
                    <c:v>日</c:v>
                  </c:pt>
                  <c:pt idx="2">
                    <c:v>月</c:v>
                  </c:pt>
                  <c:pt idx="3">
                    <c:v>火</c:v>
                  </c:pt>
                  <c:pt idx="4">
                    <c:v>水</c:v>
                  </c:pt>
                  <c:pt idx="5">
                    <c:v>木</c:v>
                  </c:pt>
                  <c:pt idx="6">
                    <c:v>金</c:v>
                  </c:pt>
                  <c:pt idx="7">
                    <c:v>土</c:v>
                  </c:pt>
                </c:lvl>
                <c:lvl>
                  <c:pt idx="0">
                    <c:v>1月1日</c:v>
                  </c:pt>
                  <c:pt idx="1">
                    <c:v>1月2日</c:v>
                  </c:pt>
                  <c:pt idx="2">
                    <c:v>1月3日</c:v>
                  </c:pt>
                  <c:pt idx="3">
                    <c:v>1月4日</c:v>
                  </c:pt>
                  <c:pt idx="4">
                    <c:v>1月5日</c:v>
                  </c:pt>
                  <c:pt idx="5">
                    <c:v>1月6日</c:v>
                  </c:pt>
                  <c:pt idx="6">
                    <c:v>1月7日</c:v>
                  </c:pt>
                  <c:pt idx="7">
                    <c:v>1月8日</c:v>
                  </c:pt>
                </c:lvl>
              </c:multiLvlStrCache>
            </c:multiLvlStrRef>
          </c:cat>
          <c:val>
            <c:numRef>
              <c:f>商品CSV分析!$C$6:$C$22</c:f>
              <c:numCache>
                <c:formatCode>#,##0_);[Red]\(#,##0\)</c:formatCode>
                <c:ptCount val="8"/>
                <c:pt idx="0">
                  <c:v>40</c:v>
                </c:pt>
                <c:pt idx="1">
                  <c:v>40</c:v>
                </c:pt>
                <c:pt idx="2">
                  <c:v>80</c:v>
                </c:pt>
                <c:pt idx="3">
                  <c:v>60</c:v>
                </c:pt>
                <c:pt idx="4">
                  <c:v>50</c:v>
                </c:pt>
                <c:pt idx="5">
                  <c:v>100</c:v>
                </c:pt>
                <c:pt idx="6">
                  <c:v>60</c:v>
                </c:pt>
                <c:pt idx="7">
                  <c:v>30</c:v>
                </c:pt>
              </c:numCache>
            </c:numRef>
          </c:val>
          <c:extLst>
            <c:ext xmlns:c16="http://schemas.microsoft.com/office/drawing/2014/chart" uri="{C3380CC4-5D6E-409C-BE32-E72D297353CC}">
              <c16:uniqueId val="{00000054-13D4-4708-9D9B-367BD78E2D4E}"/>
            </c:ext>
          </c:extLst>
        </c:ser>
        <c:ser>
          <c:idx val="1"/>
          <c:order val="1"/>
          <c:tx>
            <c:strRef>
              <c:f>商品CSV分析!$D$4:$D$5</c:f>
              <c:strCache>
                <c:ptCount val="1"/>
                <c:pt idx="0">
                  <c:v>2</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FB-7AFF-46D6-B50E-07332B75C8FD}"/>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FD-7AFF-46D6-B50E-07332B75C8FD}"/>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FF-7AFF-46D6-B50E-07332B75C8FD}"/>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101-7AFF-46D6-B50E-07332B75C8FD}"/>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103-7AFF-46D6-B50E-07332B75C8FD}"/>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105-7AFF-46D6-B50E-07332B75C8FD}"/>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107-7AFF-46D6-B50E-07332B75C8FD}"/>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109-7AFF-46D6-B50E-07332B75C8FD}"/>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10B-7AFF-46D6-B50E-07332B75C8FD}"/>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10D-7AFF-46D6-B50E-07332B75C8FD}"/>
              </c:ext>
            </c:extLst>
          </c:dPt>
          <c:dPt>
            <c:idx val="10"/>
            <c:bubble3D val="0"/>
            <c:spPr>
              <a:solidFill>
                <a:schemeClr val="accent5">
                  <a:lumMod val="60000"/>
                </a:schemeClr>
              </a:solidFill>
              <a:ln w="19050">
                <a:solidFill>
                  <a:schemeClr val="lt1"/>
                </a:solidFill>
              </a:ln>
              <a:effectLst/>
            </c:spPr>
            <c:extLst>
              <c:ext xmlns:c16="http://schemas.microsoft.com/office/drawing/2014/chart" uri="{C3380CC4-5D6E-409C-BE32-E72D297353CC}">
                <c16:uniqueId val="{0000010F-7AFF-46D6-B50E-07332B75C8FD}"/>
              </c:ext>
            </c:extLst>
          </c:dPt>
          <c:dPt>
            <c:idx val="11"/>
            <c:bubble3D val="0"/>
            <c:spPr>
              <a:solidFill>
                <a:schemeClr val="accent6">
                  <a:lumMod val="60000"/>
                </a:schemeClr>
              </a:solidFill>
              <a:ln w="19050">
                <a:solidFill>
                  <a:schemeClr val="lt1"/>
                </a:solidFill>
              </a:ln>
              <a:effectLst/>
            </c:spPr>
            <c:extLst>
              <c:ext xmlns:c16="http://schemas.microsoft.com/office/drawing/2014/chart" uri="{C3380CC4-5D6E-409C-BE32-E72D297353CC}">
                <c16:uniqueId val="{00000111-7AFF-46D6-B50E-07332B75C8FD}"/>
              </c:ext>
            </c:extLst>
          </c:dPt>
          <c:dPt>
            <c:idx val="12"/>
            <c:bubble3D val="0"/>
            <c:spPr>
              <a:solidFill>
                <a:schemeClr val="accent1">
                  <a:lumMod val="80000"/>
                  <a:lumOff val="20000"/>
                </a:schemeClr>
              </a:solidFill>
              <a:ln w="19050">
                <a:solidFill>
                  <a:schemeClr val="lt1"/>
                </a:solidFill>
              </a:ln>
              <a:effectLst/>
            </c:spPr>
            <c:extLst>
              <c:ext xmlns:c16="http://schemas.microsoft.com/office/drawing/2014/chart" uri="{C3380CC4-5D6E-409C-BE32-E72D297353CC}">
                <c16:uniqueId val="{00000113-7AFF-46D6-B50E-07332B75C8FD}"/>
              </c:ext>
            </c:extLst>
          </c:dPt>
          <c:dPt>
            <c:idx val="13"/>
            <c:bubble3D val="0"/>
            <c:spPr>
              <a:solidFill>
                <a:schemeClr val="accent2">
                  <a:lumMod val="80000"/>
                  <a:lumOff val="20000"/>
                </a:schemeClr>
              </a:solidFill>
              <a:ln w="19050">
                <a:solidFill>
                  <a:schemeClr val="lt1"/>
                </a:solidFill>
              </a:ln>
              <a:effectLst/>
            </c:spPr>
            <c:extLst>
              <c:ext xmlns:c16="http://schemas.microsoft.com/office/drawing/2014/chart" uri="{C3380CC4-5D6E-409C-BE32-E72D297353CC}">
                <c16:uniqueId val="{00000115-7AFF-46D6-B50E-07332B75C8FD}"/>
              </c:ext>
            </c:extLst>
          </c:dPt>
          <c:dPt>
            <c:idx val="14"/>
            <c:bubble3D val="0"/>
            <c:spPr>
              <a:solidFill>
                <a:schemeClr val="accent3">
                  <a:lumMod val="80000"/>
                  <a:lumOff val="20000"/>
                </a:schemeClr>
              </a:solidFill>
              <a:ln w="19050">
                <a:solidFill>
                  <a:schemeClr val="lt1"/>
                </a:solidFill>
              </a:ln>
              <a:effectLst/>
            </c:spPr>
            <c:extLst>
              <c:ext xmlns:c16="http://schemas.microsoft.com/office/drawing/2014/chart" uri="{C3380CC4-5D6E-409C-BE32-E72D297353CC}">
                <c16:uniqueId val="{00000117-7AFF-46D6-B50E-07332B75C8FD}"/>
              </c:ext>
            </c:extLst>
          </c:dPt>
          <c:dPt>
            <c:idx val="15"/>
            <c:bubble3D val="0"/>
            <c:spPr>
              <a:solidFill>
                <a:schemeClr val="accent4">
                  <a:lumMod val="80000"/>
                  <a:lumOff val="20000"/>
                </a:schemeClr>
              </a:solidFill>
              <a:ln w="19050">
                <a:solidFill>
                  <a:schemeClr val="lt1"/>
                </a:solidFill>
              </a:ln>
              <a:effectLst/>
            </c:spPr>
            <c:extLst>
              <c:ext xmlns:c16="http://schemas.microsoft.com/office/drawing/2014/chart" uri="{C3380CC4-5D6E-409C-BE32-E72D297353CC}">
                <c16:uniqueId val="{00000119-7AFF-46D6-B50E-07332B75C8FD}"/>
              </c:ext>
            </c:extLst>
          </c:dPt>
          <c:dPt>
            <c:idx val="16"/>
            <c:bubble3D val="0"/>
            <c:spPr>
              <a:solidFill>
                <a:schemeClr val="accent5">
                  <a:lumMod val="80000"/>
                  <a:lumOff val="20000"/>
                </a:schemeClr>
              </a:solidFill>
              <a:ln w="19050">
                <a:solidFill>
                  <a:schemeClr val="lt1"/>
                </a:solidFill>
              </a:ln>
              <a:effectLst/>
            </c:spPr>
            <c:extLst>
              <c:ext xmlns:c16="http://schemas.microsoft.com/office/drawing/2014/chart" uri="{C3380CC4-5D6E-409C-BE32-E72D297353CC}">
                <c16:uniqueId val="{0000011B-7AFF-46D6-B50E-07332B75C8FD}"/>
              </c:ext>
            </c:extLst>
          </c:dPt>
          <c:dPt>
            <c:idx val="17"/>
            <c:bubble3D val="0"/>
            <c:spPr>
              <a:solidFill>
                <a:schemeClr val="accent6">
                  <a:lumMod val="80000"/>
                  <a:lumOff val="20000"/>
                </a:schemeClr>
              </a:solidFill>
              <a:ln w="19050">
                <a:solidFill>
                  <a:schemeClr val="lt1"/>
                </a:solidFill>
              </a:ln>
              <a:effectLst/>
            </c:spPr>
            <c:extLst>
              <c:ext xmlns:c16="http://schemas.microsoft.com/office/drawing/2014/chart" uri="{C3380CC4-5D6E-409C-BE32-E72D297353CC}">
                <c16:uniqueId val="{0000011D-7AFF-46D6-B50E-07332B75C8FD}"/>
              </c:ext>
            </c:extLst>
          </c:dPt>
          <c:dPt>
            <c:idx val="18"/>
            <c:bubble3D val="0"/>
            <c:spPr>
              <a:solidFill>
                <a:schemeClr val="accent1">
                  <a:lumMod val="80000"/>
                </a:schemeClr>
              </a:solidFill>
              <a:ln w="19050">
                <a:solidFill>
                  <a:schemeClr val="lt1"/>
                </a:solidFill>
              </a:ln>
              <a:effectLst/>
            </c:spPr>
            <c:extLst>
              <c:ext xmlns:c16="http://schemas.microsoft.com/office/drawing/2014/chart" uri="{C3380CC4-5D6E-409C-BE32-E72D297353CC}">
                <c16:uniqueId val="{0000011F-E9AE-485C-912D-8591177B5C19}"/>
              </c:ext>
            </c:extLst>
          </c:dPt>
          <c:dPt>
            <c:idx val="19"/>
            <c:bubble3D val="0"/>
            <c:spPr>
              <a:solidFill>
                <a:schemeClr val="accent2">
                  <a:lumMod val="80000"/>
                </a:schemeClr>
              </a:solidFill>
              <a:ln w="19050">
                <a:solidFill>
                  <a:schemeClr val="lt1"/>
                </a:solidFill>
              </a:ln>
              <a:effectLst/>
            </c:spPr>
            <c:extLst>
              <c:ext xmlns:c16="http://schemas.microsoft.com/office/drawing/2014/chart" uri="{C3380CC4-5D6E-409C-BE32-E72D297353CC}">
                <c16:uniqueId val="{00000121-E9AE-485C-912D-8591177B5C19}"/>
              </c:ext>
            </c:extLst>
          </c:dPt>
          <c:dPt>
            <c:idx val="20"/>
            <c:bubble3D val="0"/>
            <c:spPr>
              <a:solidFill>
                <a:schemeClr val="accent3">
                  <a:lumMod val="80000"/>
                </a:schemeClr>
              </a:solidFill>
              <a:ln w="19050">
                <a:solidFill>
                  <a:schemeClr val="lt1"/>
                </a:solidFill>
              </a:ln>
              <a:effectLst/>
            </c:spPr>
            <c:extLst>
              <c:ext xmlns:c16="http://schemas.microsoft.com/office/drawing/2014/chart" uri="{C3380CC4-5D6E-409C-BE32-E72D297353CC}">
                <c16:uniqueId val="{00000123-E9AE-485C-912D-8591177B5C19}"/>
              </c:ext>
            </c:extLst>
          </c:dPt>
          <c:dPt>
            <c:idx val="21"/>
            <c:bubble3D val="0"/>
            <c:spPr>
              <a:solidFill>
                <a:schemeClr val="accent4">
                  <a:lumMod val="80000"/>
                </a:schemeClr>
              </a:solidFill>
              <a:ln w="19050">
                <a:solidFill>
                  <a:schemeClr val="lt1"/>
                </a:solidFill>
              </a:ln>
              <a:effectLst/>
            </c:spPr>
            <c:extLst>
              <c:ext xmlns:c16="http://schemas.microsoft.com/office/drawing/2014/chart" uri="{C3380CC4-5D6E-409C-BE32-E72D297353CC}">
                <c16:uniqueId val="{00000125-E9AE-485C-912D-8591177B5C19}"/>
              </c:ext>
            </c:extLst>
          </c:dPt>
          <c:dPt>
            <c:idx val="22"/>
            <c:bubble3D val="0"/>
            <c:spPr>
              <a:solidFill>
                <a:schemeClr val="accent5">
                  <a:lumMod val="80000"/>
                </a:schemeClr>
              </a:solidFill>
              <a:ln w="19050">
                <a:solidFill>
                  <a:schemeClr val="lt1"/>
                </a:solidFill>
              </a:ln>
              <a:effectLst/>
            </c:spPr>
            <c:extLst>
              <c:ext xmlns:c16="http://schemas.microsoft.com/office/drawing/2014/chart" uri="{C3380CC4-5D6E-409C-BE32-E72D297353CC}">
                <c16:uniqueId val="{00000127-E9AE-485C-912D-8591177B5C19}"/>
              </c:ext>
            </c:extLst>
          </c:dPt>
          <c:dPt>
            <c:idx val="23"/>
            <c:bubble3D val="0"/>
            <c:spPr>
              <a:solidFill>
                <a:schemeClr val="accent6">
                  <a:lumMod val="80000"/>
                </a:schemeClr>
              </a:solidFill>
              <a:ln w="19050">
                <a:solidFill>
                  <a:schemeClr val="lt1"/>
                </a:solidFill>
              </a:ln>
              <a:effectLst/>
            </c:spPr>
            <c:extLst>
              <c:ext xmlns:c16="http://schemas.microsoft.com/office/drawing/2014/chart" uri="{C3380CC4-5D6E-409C-BE32-E72D297353CC}">
                <c16:uniqueId val="{00000129-E9AE-485C-912D-8591177B5C19}"/>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bestFit"/>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multiLvlStrRef>
              <c:f>商品CSV分析!$A$6:$B$22</c:f>
              <c:multiLvlStrCache>
                <c:ptCount val="8"/>
                <c:lvl>
                  <c:pt idx="0">
                    <c:v>土</c:v>
                  </c:pt>
                  <c:pt idx="1">
                    <c:v>日</c:v>
                  </c:pt>
                  <c:pt idx="2">
                    <c:v>月</c:v>
                  </c:pt>
                  <c:pt idx="3">
                    <c:v>火</c:v>
                  </c:pt>
                  <c:pt idx="4">
                    <c:v>水</c:v>
                  </c:pt>
                  <c:pt idx="5">
                    <c:v>木</c:v>
                  </c:pt>
                  <c:pt idx="6">
                    <c:v>金</c:v>
                  </c:pt>
                  <c:pt idx="7">
                    <c:v>土</c:v>
                  </c:pt>
                </c:lvl>
                <c:lvl>
                  <c:pt idx="0">
                    <c:v>1月1日</c:v>
                  </c:pt>
                  <c:pt idx="1">
                    <c:v>1月2日</c:v>
                  </c:pt>
                  <c:pt idx="2">
                    <c:v>1月3日</c:v>
                  </c:pt>
                  <c:pt idx="3">
                    <c:v>1月4日</c:v>
                  </c:pt>
                  <c:pt idx="4">
                    <c:v>1月5日</c:v>
                  </c:pt>
                  <c:pt idx="5">
                    <c:v>1月6日</c:v>
                  </c:pt>
                  <c:pt idx="6">
                    <c:v>1月7日</c:v>
                  </c:pt>
                  <c:pt idx="7">
                    <c:v>1月8日</c:v>
                  </c:pt>
                </c:lvl>
              </c:multiLvlStrCache>
            </c:multiLvlStrRef>
          </c:cat>
          <c:val>
            <c:numRef>
              <c:f>商品CSV分析!$D$6:$D$22</c:f>
              <c:numCache>
                <c:formatCode>#,##0_);[Red]\(#,##0\)</c:formatCode>
                <c:ptCount val="8"/>
                <c:pt idx="1">
                  <c:v>40</c:v>
                </c:pt>
                <c:pt idx="2">
                  <c:v>60</c:v>
                </c:pt>
                <c:pt idx="3">
                  <c:v>80</c:v>
                </c:pt>
                <c:pt idx="4">
                  <c:v>60</c:v>
                </c:pt>
                <c:pt idx="5">
                  <c:v>40</c:v>
                </c:pt>
                <c:pt idx="6">
                  <c:v>40</c:v>
                </c:pt>
                <c:pt idx="7">
                  <c:v>20</c:v>
                </c:pt>
              </c:numCache>
            </c:numRef>
          </c:val>
          <c:extLst>
            <c:ext xmlns:c16="http://schemas.microsoft.com/office/drawing/2014/chart" uri="{C3380CC4-5D6E-409C-BE32-E72D297353CC}">
              <c16:uniqueId val="{0000006F-153B-47EE-9357-9212C5F318AF}"/>
            </c:ext>
          </c:extLst>
        </c:ser>
        <c:ser>
          <c:idx val="2"/>
          <c:order val="2"/>
          <c:tx>
            <c:strRef>
              <c:f>商品CSV分析!$E$4:$E$5</c:f>
              <c:strCache>
                <c:ptCount val="1"/>
                <c:pt idx="0">
                  <c:v>3</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11F-7AFF-46D6-B50E-07332B75C8FD}"/>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121-7AFF-46D6-B50E-07332B75C8FD}"/>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123-7AFF-46D6-B50E-07332B75C8FD}"/>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125-7AFF-46D6-B50E-07332B75C8FD}"/>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127-7AFF-46D6-B50E-07332B75C8FD}"/>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129-7AFF-46D6-B50E-07332B75C8FD}"/>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12B-7AFF-46D6-B50E-07332B75C8FD}"/>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12D-7AFF-46D6-B50E-07332B75C8FD}"/>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12F-7AFF-46D6-B50E-07332B75C8FD}"/>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131-7AFF-46D6-B50E-07332B75C8FD}"/>
              </c:ext>
            </c:extLst>
          </c:dPt>
          <c:dPt>
            <c:idx val="10"/>
            <c:bubble3D val="0"/>
            <c:spPr>
              <a:solidFill>
                <a:schemeClr val="accent5">
                  <a:lumMod val="60000"/>
                </a:schemeClr>
              </a:solidFill>
              <a:ln w="19050">
                <a:solidFill>
                  <a:schemeClr val="lt1"/>
                </a:solidFill>
              </a:ln>
              <a:effectLst/>
            </c:spPr>
            <c:extLst>
              <c:ext xmlns:c16="http://schemas.microsoft.com/office/drawing/2014/chart" uri="{C3380CC4-5D6E-409C-BE32-E72D297353CC}">
                <c16:uniqueId val="{00000133-7AFF-46D6-B50E-07332B75C8FD}"/>
              </c:ext>
            </c:extLst>
          </c:dPt>
          <c:dPt>
            <c:idx val="11"/>
            <c:bubble3D val="0"/>
            <c:spPr>
              <a:solidFill>
                <a:schemeClr val="accent6">
                  <a:lumMod val="60000"/>
                </a:schemeClr>
              </a:solidFill>
              <a:ln w="19050">
                <a:solidFill>
                  <a:schemeClr val="lt1"/>
                </a:solidFill>
              </a:ln>
              <a:effectLst/>
            </c:spPr>
            <c:extLst>
              <c:ext xmlns:c16="http://schemas.microsoft.com/office/drawing/2014/chart" uri="{C3380CC4-5D6E-409C-BE32-E72D297353CC}">
                <c16:uniqueId val="{00000135-7AFF-46D6-B50E-07332B75C8FD}"/>
              </c:ext>
            </c:extLst>
          </c:dPt>
          <c:dPt>
            <c:idx val="12"/>
            <c:bubble3D val="0"/>
            <c:spPr>
              <a:solidFill>
                <a:schemeClr val="accent1">
                  <a:lumMod val="80000"/>
                  <a:lumOff val="20000"/>
                </a:schemeClr>
              </a:solidFill>
              <a:ln w="19050">
                <a:solidFill>
                  <a:schemeClr val="lt1"/>
                </a:solidFill>
              </a:ln>
              <a:effectLst/>
            </c:spPr>
            <c:extLst>
              <c:ext xmlns:c16="http://schemas.microsoft.com/office/drawing/2014/chart" uri="{C3380CC4-5D6E-409C-BE32-E72D297353CC}">
                <c16:uniqueId val="{00000137-7AFF-46D6-B50E-07332B75C8FD}"/>
              </c:ext>
            </c:extLst>
          </c:dPt>
          <c:dPt>
            <c:idx val="13"/>
            <c:bubble3D val="0"/>
            <c:spPr>
              <a:solidFill>
                <a:schemeClr val="accent2">
                  <a:lumMod val="80000"/>
                  <a:lumOff val="20000"/>
                </a:schemeClr>
              </a:solidFill>
              <a:ln w="19050">
                <a:solidFill>
                  <a:schemeClr val="lt1"/>
                </a:solidFill>
              </a:ln>
              <a:effectLst/>
            </c:spPr>
            <c:extLst>
              <c:ext xmlns:c16="http://schemas.microsoft.com/office/drawing/2014/chart" uri="{C3380CC4-5D6E-409C-BE32-E72D297353CC}">
                <c16:uniqueId val="{00000139-7AFF-46D6-B50E-07332B75C8FD}"/>
              </c:ext>
            </c:extLst>
          </c:dPt>
          <c:dPt>
            <c:idx val="14"/>
            <c:bubble3D val="0"/>
            <c:spPr>
              <a:solidFill>
                <a:schemeClr val="accent3">
                  <a:lumMod val="80000"/>
                  <a:lumOff val="20000"/>
                </a:schemeClr>
              </a:solidFill>
              <a:ln w="19050">
                <a:solidFill>
                  <a:schemeClr val="lt1"/>
                </a:solidFill>
              </a:ln>
              <a:effectLst/>
            </c:spPr>
            <c:extLst>
              <c:ext xmlns:c16="http://schemas.microsoft.com/office/drawing/2014/chart" uri="{C3380CC4-5D6E-409C-BE32-E72D297353CC}">
                <c16:uniqueId val="{0000013B-7AFF-46D6-B50E-07332B75C8FD}"/>
              </c:ext>
            </c:extLst>
          </c:dPt>
          <c:dPt>
            <c:idx val="15"/>
            <c:bubble3D val="0"/>
            <c:spPr>
              <a:solidFill>
                <a:schemeClr val="accent4">
                  <a:lumMod val="80000"/>
                  <a:lumOff val="20000"/>
                </a:schemeClr>
              </a:solidFill>
              <a:ln w="19050">
                <a:solidFill>
                  <a:schemeClr val="lt1"/>
                </a:solidFill>
              </a:ln>
              <a:effectLst/>
            </c:spPr>
            <c:extLst>
              <c:ext xmlns:c16="http://schemas.microsoft.com/office/drawing/2014/chart" uri="{C3380CC4-5D6E-409C-BE32-E72D297353CC}">
                <c16:uniqueId val="{0000013D-7AFF-46D6-B50E-07332B75C8FD}"/>
              </c:ext>
            </c:extLst>
          </c:dPt>
          <c:dPt>
            <c:idx val="16"/>
            <c:bubble3D val="0"/>
            <c:spPr>
              <a:solidFill>
                <a:schemeClr val="accent5">
                  <a:lumMod val="80000"/>
                  <a:lumOff val="20000"/>
                </a:schemeClr>
              </a:solidFill>
              <a:ln w="19050">
                <a:solidFill>
                  <a:schemeClr val="lt1"/>
                </a:solidFill>
              </a:ln>
              <a:effectLst/>
            </c:spPr>
            <c:extLst>
              <c:ext xmlns:c16="http://schemas.microsoft.com/office/drawing/2014/chart" uri="{C3380CC4-5D6E-409C-BE32-E72D297353CC}">
                <c16:uniqueId val="{0000013F-7AFF-46D6-B50E-07332B75C8FD}"/>
              </c:ext>
            </c:extLst>
          </c:dPt>
          <c:dPt>
            <c:idx val="17"/>
            <c:bubble3D val="0"/>
            <c:spPr>
              <a:solidFill>
                <a:schemeClr val="accent6">
                  <a:lumMod val="80000"/>
                  <a:lumOff val="20000"/>
                </a:schemeClr>
              </a:solidFill>
              <a:ln w="19050">
                <a:solidFill>
                  <a:schemeClr val="lt1"/>
                </a:solidFill>
              </a:ln>
              <a:effectLst/>
            </c:spPr>
            <c:extLst>
              <c:ext xmlns:c16="http://schemas.microsoft.com/office/drawing/2014/chart" uri="{C3380CC4-5D6E-409C-BE32-E72D297353CC}">
                <c16:uniqueId val="{00000141-7AFF-46D6-B50E-07332B75C8FD}"/>
              </c:ext>
            </c:extLst>
          </c:dPt>
          <c:dPt>
            <c:idx val="18"/>
            <c:bubble3D val="0"/>
            <c:spPr>
              <a:solidFill>
                <a:schemeClr val="accent1">
                  <a:lumMod val="80000"/>
                </a:schemeClr>
              </a:solidFill>
              <a:ln w="19050">
                <a:solidFill>
                  <a:schemeClr val="lt1"/>
                </a:solidFill>
              </a:ln>
              <a:effectLst/>
            </c:spPr>
            <c:extLst>
              <c:ext xmlns:c16="http://schemas.microsoft.com/office/drawing/2014/chart" uri="{C3380CC4-5D6E-409C-BE32-E72D297353CC}">
                <c16:uniqueId val="{0000014F-E9AE-485C-912D-8591177B5C19}"/>
              </c:ext>
            </c:extLst>
          </c:dPt>
          <c:dPt>
            <c:idx val="19"/>
            <c:bubble3D val="0"/>
            <c:spPr>
              <a:solidFill>
                <a:schemeClr val="accent2">
                  <a:lumMod val="80000"/>
                </a:schemeClr>
              </a:solidFill>
              <a:ln w="19050">
                <a:solidFill>
                  <a:schemeClr val="lt1"/>
                </a:solidFill>
              </a:ln>
              <a:effectLst/>
            </c:spPr>
            <c:extLst>
              <c:ext xmlns:c16="http://schemas.microsoft.com/office/drawing/2014/chart" uri="{C3380CC4-5D6E-409C-BE32-E72D297353CC}">
                <c16:uniqueId val="{00000151-E9AE-485C-912D-8591177B5C19}"/>
              </c:ext>
            </c:extLst>
          </c:dPt>
          <c:dPt>
            <c:idx val="20"/>
            <c:bubble3D val="0"/>
            <c:spPr>
              <a:solidFill>
                <a:schemeClr val="accent3">
                  <a:lumMod val="80000"/>
                </a:schemeClr>
              </a:solidFill>
              <a:ln w="19050">
                <a:solidFill>
                  <a:schemeClr val="lt1"/>
                </a:solidFill>
              </a:ln>
              <a:effectLst/>
            </c:spPr>
            <c:extLst>
              <c:ext xmlns:c16="http://schemas.microsoft.com/office/drawing/2014/chart" uri="{C3380CC4-5D6E-409C-BE32-E72D297353CC}">
                <c16:uniqueId val="{00000153-E9AE-485C-912D-8591177B5C19}"/>
              </c:ext>
            </c:extLst>
          </c:dPt>
          <c:dPt>
            <c:idx val="21"/>
            <c:bubble3D val="0"/>
            <c:spPr>
              <a:solidFill>
                <a:schemeClr val="accent4">
                  <a:lumMod val="80000"/>
                </a:schemeClr>
              </a:solidFill>
              <a:ln w="19050">
                <a:solidFill>
                  <a:schemeClr val="lt1"/>
                </a:solidFill>
              </a:ln>
              <a:effectLst/>
            </c:spPr>
            <c:extLst>
              <c:ext xmlns:c16="http://schemas.microsoft.com/office/drawing/2014/chart" uri="{C3380CC4-5D6E-409C-BE32-E72D297353CC}">
                <c16:uniqueId val="{00000155-E9AE-485C-912D-8591177B5C19}"/>
              </c:ext>
            </c:extLst>
          </c:dPt>
          <c:dPt>
            <c:idx val="22"/>
            <c:bubble3D val="0"/>
            <c:spPr>
              <a:solidFill>
                <a:schemeClr val="accent5">
                  <a:lumMod val="80000"/>
                </a:schemeClr>
              </a:solidFill>
              <a:ln w="19050">
                <a:solidFill>
                  <a:schemeClr val="lt1"/>
                </a:solidFill>
              </a:ln>
              <a:effectLst/>
            </c:spPr>
            <c:extLst>
              <c:ext xmlns:c16="http://schemas.microsoft.com/office/drawing/2014/chart" uri="{C3380CC4-5D6E-409C-BE32-E72D297353CC}">
                <c16:uniqueId val="{00000157-E9AE-485C-912D-8591177B5C19}"/>
              </c:ext>
            </c:extLst>
          </c:dPt>
          <c:dPt>
            <c:idx val="23"/>
            <c:bubble3D val="0"/>
            <c:spPr>
              <a:solidFill>
                <a:schemeClr val="accent6">
                  <a:lumMod val="80000"/>
                </a:schemeClr>
              </a:solidFill>
              <a:ln w="19050">
                <a:solidFill>
                  <a:schemeClr val="lt1"/>
                </a:solidFill>
              </a:ln>
              <a:effectLst/>
            </c:spPr>
            <c:extLst>
              <c:ext xmlns:c16="http://schemas.microsoft.com/office/drawing/2014/chart" uri="{C3380CC4-5D6E-409C-BE32-E72D297353CC}">
                <c16:uniqueId val="{00000159-E9AE-485C-912D-8591177B5C19}"/>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bestFit"/>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multiLvlStrRef>
              <c:f>商品CSV分析!$A$6:$B$22</c:f>
              <c:multiLvlStrCache>
                <c:ptCount val="8"/>
                <c:lvl>
                  <c:pt idx="0">
                    <c:v>土</c:v>
                  </c:pt>
                  <c:pt idx="1">
                    <c:v>日</c:v>
                  </c:pt>
                  <c:pt idx="2">
                    <c:v>月</c:v>
                  </c:pt>
                  <c:pt idx="3">
                    <c:v>火</c:v>
                  </c:pt>
                  <c:pt idx="4">
                    <c:v>水</c:v>
                  </c:pt>
                  <c:pt idx="5">
                    <c:v>木</c:v>
                  </c:pt>
                  <c:pt idx="6">
                    <c:v>金</c:v>
                  </c:pt>
                  <c:pt idx="7">
                    <c:v>土</c:v>
                  </c:pt>
                </c:lvl>
                <c:lvl>
                  <c:pt idx="0">
                    <c:v>1月1日</c:v>
                  </c:pt>
                  <c:pt idx="1">
                    <c:v>1月2日</c:v>
                  </c:pt>
                  <c:pt idx="2">
                    <c:v>1月3日</c:v>
                  </c:pt>
                  <c:pt idx="3">
                    <c:v>1月4日</c:v>
                  </c:pt>
                  <c:pt idx="4">
                    <c:v>1月5日</c:v>
                  </c:pt>
                  <c:pt idx="5">
                    <c:v>1月6日</c:v>
                  </c:pt>
                  <c:pt idx="6">
                    <c:v>1月7日</c:v>
                  </c:pt>
                  <c:pt idx="7">
                    <c:v>1月8日</c:v>
                  </c:pt>
                </c:lvl>
              </c:multiLvlStrCache>
            </c:multiLvlStrRef>
          </c:cat>
          <c:val>
            <c:numRef>
              <c:f>商品CSV分析!$E$6:$E$22</c:f>
              <c:numCache>
                <c:formatCode>#,##0_);[Red]\(#,##0\)</c:formatCode>
                <c:ptCount val="8"/>
                <c:pt idx="2">
                  <c:v>30</c:v>
                </c:pt>
                <c:pt idx="3">
                  <c:v>60</c:v>
                </c:pt>
                <c:pt idx="4">
                  <c:v>30</c:v>
                </c:pt>
                <c:pt idx="5">
                  <c:v>60</c:v>
                </c:pt>
              </c:numCache>
            </c:numRef>
          </c:val>
          <c:extLst>
            <c:ext xmlns:c16="http://schemas.microsoft.com/office/drawing/2014/chart" uri="{C3380CC4-5D6E-409C-BE32-E72D297353CC}">
              <c16:uniqueId val="{00000135-153B-47EE-9357-9212C5F318AF}"/>
            </c:ext>
          </c:extLst>
        </c:ser>
        <c:ser>
          <c:idx val="3"/>
          <c:order val="3"/>
          <c:tx>
            <c:strRef>
              <c:f>商品CSV分析!$F$4:$F$5</c:f>
              <c:strCache>
                <c:ptCount val="1"/>
                <c:pt idx="0">
                  <c:v>4</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143-7AFF-46D6-B50E-07332B75C8FD}"/>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145-7AFF-46D6-B50E-07332B75C8FD}"/>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147-7AFF-46D6-B50E-07332B75C8FD}"/>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149-7AFF-46D6-B50E-07332B75C8FD}"/>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14B-7AFF-46D6-B50E-07332B75C8FD}"/>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14D-7AFF-46D6-B50E-07332B75C8FD}"/>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14F-7AFF-46D6-B50E-07332B75C8FD}"/>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151-7AFF-46D6-B50E-07332B75C8FD}"/>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153-7AFF-46D6-B50E-07332B75C8FD}"/>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155-7AFF-46D6-B50E-07332B75C8FD}"/>
              </c:ext>
            </c:extLst>
          </c:dPt>
          <c:dPt>
            <c:idx val="10"/>
            <c:bubble3D val="0"/>
            <c:spPr>
              <a:solidFill>
                <a:schemeClr val="accent5">
                  <a:lumMod val="60000"/>
                </a:schemeClr>
              </a:solidFill>
              <a:ln w="19050">
                <a:solidFill>
                  <a:schemeClr val="lt1"/>
                </a:solidFill>
              </a:ln>
              <a:effectLst/>
            </c:spPr>
            <c:extLst>
              <c:ext xmlns:c16="http://schemas.microsoft.com/office/drawing/2014/chart" uri="{C3380CC4-5D6E-409C-BE32-E72D297353CC}">
                <c16:uniqueId val="{00000157-7AFF-46D6-B50E-07332B75C8FD}"/>
              </c:ext>
            </c:extLst>
          </c:dPt>
          <c:dPt>
            <c:idx val="11"/>
            <c:bubble3D val="0"/>
            <c:spPr>
              <a:solidFill>
                <a:schemeClr val="accent6">
                  <a:lumMod val="60000"/>
                </a:schemeClr>
              </a:solidFill>
              <a:ln w="19050">
                <a:solidFill>
                  <a:schemeClr val="lt1"/>
                </a:solidFill>
              </a:ln>
              <a:effectLst/>
            </c:spPr>
            <c:extLst>
              <c:ext xmlns:c16="http://schemas.microsoft.com/office/drawing/2014/chart" uri="{C3380CC4-5D6E-409C-BE32-E72D297353CC}">
                <c16:uniqueId val="{00000159-7AFF-46D6-B50E-07332B75C8FD}"/>
              </c:ext>
            </c:extLst>
          </c:dPt>
          <c:dPt>
            <c:idx val="12"/>
            <c:bubble3D val="0"/>
            <c:spPr>
              <a:solidFill>
                <a:schemeClr val="accent1">
                  <a:lumMod val="80000"/>
                  <a:lumOff val="20000"/>
                </a:schemeClr>
              </a:solidFill>
              <a:ln w="19050">
                <a:solidFill>
                  <a:schemeClr val="lt1"/>
                </a:solidFill>
              </a:ln>
              <a:effectLst/>
            </c:spPr>
            <c:extLst>
              <c:ext xmlns:c16="http://schemas.microsoft.com/office/drawing/2014/chart" uri="{C3380CC4-5D6E-409C-BE32-E72D297353CC}">
                <c16:uniqueId val="{0000015B-7AFF-46D6-B50E-07332B75C8FD}"/>
              </c:ext>
            </c:extLst>
          </c:dPt>
          <c:dPt>
            <c:idx val="13"/>
            <c:bubble3D val="0"/>
            <c:spPr>
              <a:solidFill>
                <a:schemeClr val="accent2">
                  <a:lumMod val="80000"/>
                  <a:lumOff val="20000"/>
                </a:schemeClr>
              </a:solidFill>
              <a:ln w="19050">
                <a:solidFill>
                  <a:schemeClr val="lt1"/>
                </a:solidFill>
              </a:ln>
              <a:effectLst/>
            </c:spPr>
            <c:extLst>
              <c:ext xmlns:c16="http://schemas.microsoft.com/office/drawing/2014/chart" uri="{C3380CC4-5D6E-409C-BE32-E72D297353CC}">
                <c16:uniqueId val="{0000015D-7AFF-46D6-B50E-07332B75C8FD}"/>
              </c:ext>
            </c:extLst>
          </c:dPt>
          <c:dPt>
            <c:idx val="14"/>
            <c:bubble3D val="0"/>
            <c:spPr>
              <a:solidFill>
                <a:schemeClr val="accent3">
                  <a:lumMod val="80000"/>
                  <a:lumOff val="20000"/>
                </a:schemeClr>
              </a:solidFill>
              <a:ln w="19050">
                <a:solidFill>
                  <a:schemeClr val="lt1"/>
                </a:solidFill>
              </a:ln>
              <a:effectLst/>
            </c:spPr>
            <c:extLst>
              <c:ext xmlns:c16="http://schemas.microsoft.com/office/drawing/2014/chart" uri="{C3380CC4-5D6E-409C-BE32-E72D297353CC}">
                <c16:uniqueId val="{0000015F-7AFF-46D6-B50E-07332B75C8FD}"/>
              </c:ext>
            </c:extLst>
          </c:dPt>
          <c:dPt>
            <c:idx val="15"/>
            <c:bubble3D val="0"/>
            <c:spPr>
              <a:solidFill>
                <a:schemeClr val="accent4">
                  <a:lumMod val="80000"/>
                  <a:lumOff val="20000"/>
                </a:schemeClr>
              </a:solidFill>
              <a:ln w="19050">
                <a:solidFill>
                  <a:schemeClr val="lt1"/>
                </a:solidFill>
              </a:ln>
              <a:effectLst/>
            </c:spPr>
            <c:extLst>
              <c:ext xmlns:c16="http://schemas.microsoft.com/office/drawing/2014/chart" uri="{C3380CC4-5D6E-409C-BE32-E72D297353CC}">
                <c16:uniqueId val="{00000161-7AFF-46D6-B50E-07332B75C8FD}"/>
              </c:ext>
            </c:extLst>
          </c:dPt>
          <c:dPt>
            <c:idx val="16"/>
            <c:bubble3D val="0"/>
            <c:spPr>
              <a:solidFill>
                <a:schemeClr val="accent5">
                  <a:lumMod val="80000"/>
                  <a:lumOff val="20000"/>
                </a:schemeClr>
              </a:solidFill>
              <a:ln w="19050">
                <a:solidFill>
                  <a:schemeClr val="lt1"/>
                </a:solidFill>
              </a:ln>
              <a:effectLst/>
            </c:spPr>
            <c:extLst>
              <c:ext xmlns:c16="http://schemas.microsoft.com/office/drawing/2014/chart" uri="{C3380CC4-5D6E-409C-BE32-E72D297353CC}">
                <c16:uniqueId val="{00000163-7AFF-46D6-B50E-07332B75C8FD}"/>
              </c:ext>
            </c:extLst>
          </c:dPt>
          <c:dPt>
            <c:idx val="17"/>
            <c:bubble3D val="0"/>
            <c:spPr>
              <a:solidFill>
                <a:schemeClr val="accent6">
                  <a:lumMod val="80000"/>
                  <a:lumOff val="20000"/>
                </a:schemeClr>
              </a:solidFill>
              <a:ln w="19050">
                <a:solidFill>
                  <a:schemeClr val="lt1"/>
                </a:solidFill>
              </a:ln>
              <a:effectLst/>
            </c:spPr>
            <c:extLst>
              <c:ext xmlns:c16="http://schemas.microsoft.com/office/drawing/2014/chart" uri="{C3380CC4-5D6E-409C-BE32-E72D297353CC}">
                <c16:uniqueId val="{00000165-7AFF-46D6-B50E-07332B75C8FD}"/>
              </c:ext>
            </c:extLst>
          </c:dPt>
          <c:dPt>
            <c:idx val="18"/>
            <c:bubble3D val="0"/>
            <c:spPr>
              <a:solidFill>
                <a:schemeClr val="accent1">
                  <a:lumMod val="80000"/>
                </a:schemeClr>
              </a:solidFill>
              <a:ln w="19050">
                <a:solidFill>
                  <a:schemeClr val="lt1"/>
                </a:solidFill>
              </a:ln>
              <a:effectLst/>
            </c:spPr>
            <c:extLst>
              <c:ext xmlns:c16="http://schemas.microsoft.com/office/drawing/2014/chart" uri="{C3380CC4-5D6E-409C-BE32-E72D297353CC}">
                <c16:uniqueId val="{0000017F-E9AE-485C-912D-8591177B5C19}"/>
              </c:ext>
            </c:extLst>
          </c:dPt>
          <c:dPt>
            <c:idx val="19"/>
            <c:bubble3D val="0"/>
            <c:spPr>
              <a:solidFill>
                <a:schemeClr val="accent2">
                  <a:lumMod val="80000"/>
                </a:schemeClr>
              </a:solidFill>
              <a:ln w="19050">
                <a:solidFill>
                  <a:schemeClr val="lt1"/>
                </a:solidFill>
              </a:ln>
              <a:effectLst/>
            </c:spPr>
            <c:extLst>
              <c:ext xmlns:c16="http://schemas.microsoft.com/office/drawing/2014/chart" uri="{C3380CC4-5D6E-409C-BE32-E72D297353CC}">
                <c16:uniqueId val="{00000181-E9AE-485C-912D-8591177B5C19}"/>
              </c:ext>
            </c:extLst>
          </c:dPt>
          <c:dPt>
            <c:idx val="20"/>
            <c:bubble3D val="0"/>
            <c:spPr>
              <a:solidFill>
                <a:schemeClr val="accent3">
                  <a:lumMod val="80000"/>
                </a:schemeClr>
              </a:solidFill>
              <a:ln w="19050">
                <a:solidFill>
                  <a:schemeClr val="lt1"/>
                </a:solidFill>
              </a:ln>
              <a:effectLst/>
            </c:spPr>
            <c:extLst>
              <c:ext xmlns:c16="http://schemas.microsoft.com/office/drawing/2014/chart" uri="{C3380CC4-5D6E-409C-BE32-E72D297353CC}">
                <c16:uniqueId val="{00000183-E9AE-485C-912D-8591177B5C19}"/>
              </c:ext>
            </c:extLst>
          </c:dPt>
          <c:dPt>
            <c:idx val="21"/>
            <c:bubble3D val="0"/>
            <c:spPr>
              <a:solidFill>
                <a:schemeClr val="accent4">
                  <a:lumMod val="80000"/>
                </a:schemeClr>
              </a:solidFill>
              <a:ln w="19050">
                <a:solidFill>
                  <a:schemeClr val="lt1"/>
                </a:solidFill>
              </a:ln>
              <a:effectLst/>
            </c:spPr>
            <c:extLst>
              <c:ext xmlns:c16="http://schemas.microsoft.com/office/drawing/2014/chart" uri="{C3380CC4-5D6E-409C-BE32-E72D297353CC}">
                <c16:uniqueId val="{00000185-E9AE-485C-912D-8591177B5C19}"/>
              </c:ext>
            </c:extLst>
          </c:dPt>
          <c:dPt>
            <c:idx val="22"/>
            <c:bubble3D val="0"/>
            <c:spPr>
              <a:solidFill>
                <a:schemeClr val="accent5">
                  <a:lumMod val="80000"/>
                </a:schemeClr>
              </a:solidFill>
              <a:ln w="19050">
                <a:solidFill>
                  <a:schemeClr val="lt1"/>
                </a:solidFill>
              </a:ln>
              <a:effectLst/>
            </c:spPr>
            <c:extLst>
              <c:ext xmlns:c16="http://schemas.microsoft.com/office/drawing/2014/chart" uri="{C3380CC4-5D6E-409C-BE32-E72D297353CC}">
                <c16:uniqueId val="{00000187-E9AE-485C-912D-8591177B5C19}"/>
              </c:ext>
            </c:extLst>
          </c:dPt>
          <c:dPt>
            <c:idx val="23"/>
            <c:bubble3D val="0"/>
            <c:spPr>
              <a:solidFill>
                <a:schemeClr val="accent6">
                  <a:lumMod val="80000"/>
                </a:schemeClr>
              </a:solidFill>
              <a:ln w="19050">
                <a:solidFill>
                  <a:schemeClr val="lt1"/>
                </a:solidFill>
              </a:ln>
              <a:effectLst/>
            </c:spPr>
            <c:extLst>
              <c:ext xmlns:c16="http://schemas.microsoft.com/office/drawing/2014/chart" uri="{C3380CC4-5D6E-409C-BE32-E72D297353CC}">
                <c16:uniqueId val="{00000189-E9AE-485C-912D-8591177B5C19}"/>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bestFit"/>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multiLvlStrRef>
              <c:f>商品CSV分析!$A$6:$B$22</c:f>
              <c:multiLvlStrCache>
                <c:ptCount val="8"/>
                <c:lvl>
                  <c:pt idx="0">
                    <c:v>土</c:v>
                  </c:pt>
                  <c:pt idx="1">
                    <c:v>日</c:v>
                  </c:pt>
                  <c:pt idx="2">
                    <c:v>月</c:v>
                  </c:pt>
                  <c:pt idx="3">
                    <c:v>火</c:v>
                  </c:pt>
                  <c:pt idx="4">
                    <c:v>水</c:v>
                  </c:pt>
                  <c:pt idx="5">
                    <c:v>木</c:v>
                  </c:pt>
                  <c:pt idx="6">
                    <c:v>金</c:v>
                  </c:pt>
                  <c:pt idx="7">
                    <c:v>土</c:v>
                  </c:pt>
                </c:lvl>
                <c:lvl>
                  <c:pt idx="0">
                    <c:v>1月1日</c:v>
                  </c:pt>
                  <c:pt idx="1">
                    <c:v>1月2日</c:v>
                  </c:pt>
                  <c:pt idx="2">
                    <c:v>1月3日</c:v>
                  </c:pt>
                  <c:pt idx="3">
                    <c:v>1月4日</c:v>
                  </c:pt>
                  <c:pt idx="4">
                    <c:v>1月5日</c:v>
                  </c:pt>
                  <c:pt idx="5">
                    <c:v>1月6日</c:v>
                  </c:pt>
                  <c:pt idx="6">
                    <c:v>1月7日</c:v>
                  </c:pt>
                  <c:pt idx="7">
                    <c:v>1月8日</c:v>
                  </c:pt>
                </c:lvl>
              </c:multiLvlStrCache>
            </c:multiLvlStrRef>
          </c:cat>
          <c:val>
            <c:numRef>
              <c:f>商品CSV分析!$F$6:$F$22</c:f>
              <c:numCache>
                <c:formatCode>#,##0_);[Red]\(#,##0\)</c:formatCode>
                <c:ptCount val="8"/>
                <c:pt idx="1">
                  <c:v>80</c:v>
                </c:pt>
                <c:pt idx="2">
                  <c:v>80</c:v>
                </c:pt>
                <c:pt idx="3">
                  <c:v>80</c:v>
                </c:pt>
                <c:pt idx="4">
                  <c:v>80</c:v>
                </c:pt>
                <c:pt idx="5">
                  <c:v>80</c:v>
                </c:pt>
                <c:pt idx="6">
                  <c:v>120</c:v>
                </c:pt>
                <c:pt idx="7">
                  <c:v>40</c:v>
                </c:pt>
              </c:numCache>
            </c:numRef>
          </c:val>
          <c:extLst>
            <c:ext xmlns:c16="http://schemas.microsoft.com/office/drawing/2014/chart" uri="{C3380CC4-5D6E-409C-BE32-E72D297353CC}">
              <c16:uniqueId val="{00000136-153B-47EE-9357-9212C5F318AF}"/>
            </c:ext>
          </c:extLst>
        </c:ser>
        <c:ser>
          <c:idx val="4"/>
          <c:order val="4"/>
          <c:tx>
            <c:strRef>
              <c:f>商品CSV分析!$G$4:$G$5</c:f>
              <c:strCache>
                <c:ptCount val="1"/>
                <c:pt idx="0">
                  <c:v>5</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167-7AFF-46D6-B50E-07332B75C8FD}"/>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169-7AFF-46D6-B50E-07332B75C8FD}"/>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16B-7AFF-46D6-B50E-07332B75C8FD}"/>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16D-7AFF-46D6-B50E-07332B75C8FD}"/>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16F-7AFF-46D6-B50E-07332B75C8FD}"/>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171-7AFF-46D6-B50E-07332B75C8FD}"/>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173-7AFF-46D6-B50E-07332B75C8FD}"/>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175-7AFF-46D6-B50E-07332B75C8FD}"/>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177-7AFF-46D6-B50E-07332B75C8FD}"/>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179-7AFF-46D6-B50E-07332B75C8FD}"/>
              </c:ext>
            </c:extLst>
          </c:dPt>
          <c:dPt>
            <c:idx val="10"/>
            <c:bubble3D val="0"/>
            <c:spPr>
              <a:solidFill>
                <a:schemeClr val="accent5">
                  <a:lumMod val="60000"/>
                </a:schemeClr>
              </a:solidFill>
              <a:ln w="19050">
                <a:solidFill>
                  <a:schemeClr val="lt1"/>
                </a:solidFill>
              </a:ln>
              <a:effectLst/>
            </c:spPr>
            <c:extLst>
              <c:ext xmlns:c16="http://schemas.microsoft.com/office/drawing/2014/chart" uri="{C3380CC4-5D6E-409C-BE32-E72D297353CC}">
                <c16:uniqueId val="{0000017B-7AFF-46D6-B50E-07332B75C8FD}"/>
              </c:ext>
            </c:extLst>
          </c:dPt>
          <c:dPt>
            <c:idx val="11"/>
            <c:bubble3D val="0"/>
            <c:spPr>
              <a:solidFill>
                <a:schemeClr val="accent6">
                  <a:lumMod val="60000"/>
                </a:schemeClr>
              </a:solidFill>
              <a:ln w="19050">
                <a:solidFill>
                  <a:schemeClr val="lt1"/>
                </a:solidFill>
              </a:ln>
              <a:effectLst/>
            </c:spPr>
            <c:extLst>
              <c:ext xmlns:c16="http://schemas.microsoft.com/office/drawing/2014/chart" uri="{C3380CC4-5D6E-409C-BE32-E72D297353CC}">
                <c16:uniqueId val="{0000017D-7AFF-46D6-B50E-07332B75C8FD}"/>
              </c:ext>
            </c:extLst>
          </c:dPt>
          <c:dPt>
            <c:idx val="12"/>
            <c:bubble3D val="0"/>
            <c:spPr>
              <a:solidFill>
                <a:schemeClr val="accent1">
                  <a:lumMod val="80000"/>
                  <a:lumOff val="20000"/>
                </a:schemeClr>
              </a:solidFill>
              <a:ln w="19050">
                <a:solidFill>
                  <a:schemeClr val="lt1"/>
                </a:solidFill>
              </a:ln>
              <a:effectLst/>
            </c:spPr>
            <c:extLst>
              <c:ext xmlns:c16="http://schemas.microsoft.com/office/drawing/2014/chart" uri="{C3380CC4-5D6E-409C-BE32-E72D297353CC}">
                <c16:uniqueId val="{0000017F-7AFF-46D6-B50E-07332B75C8FD}"/>
              </c:ext>
            </c:extLst>
          </c:dPt>
          <c:dPt>
            <c:idx val="13"/>
            <c:bubble3D val="0"/>
            <c:spPr>
              <a:solidFill>
                <a:schemeClr val="accent2">
                  <a:lumMod val="80000"/>
                  <a:lumOff val="20000"/>
                </a:schemeClr>
              </a:solidFill>
              <a:ln w="19050">
                <a:solidFill>
                  <a:schemeClr val="lt1"/>
                </a:solidFill>
              </a:ln>
              <a:effectLst/>
            </c:spPr>
            <c:extLst>
              <c:ext xmlns:c16="http://schemas.microsoft.com/office/drawing/2014/chart" uri="{C3380CC4-5D6E-409C-BE32-E72D297353CC}">
                <c16:uniqueId val="{00000181-7AFF-46D6-B50E-07332B75C8FD}"/>
              </c:ext>
            </c:extLst>
          </c:dPt>
          <c:dPt>
            <c:idx val="14"/>
            <c:bubble3D val="0"/>
            <c:spPr>
              <a:solidFill>
                <a:schemeClr val="accent3">
                  <a:lumMod val="80000"/>
                  <a:lumOff val="20000"/>
                </a:schemeClr>
              </a:solidFill>
              <a:ln w="19050">
                <a:solidFill>
                  <a:schemeClr val="lt1"/>
                </a:solidFill>
              </a:ln>
              <a:effectLst/>
            </c:spPr>
            <c:extLst>
              <c:ext xmlns:c16="http://schemas.microsoft.com/office/drawing/2014/chart" uri="{C3380CC4-5D6E-409C-BE32-E72D297353CC}">
                <c16:uniqueId val="{00000183-7AFF-46D6-B50E-07332B75C8FD}"/>
              </c:ext>
            </c:extLst>
          </c:dPt>
          <c:dPt>
            <c:idx val="15"/>
            <c:bubble3D val="0"/>
            <c:spPr>
              <a:solidFill>
                <a:schemeClr val="accent4">
                  <a:lumMod val="80000"/>
                  <a:lumOff val="20000"/>
                </a:schemeClr>
              </a:solidFill>
              <a:ln w="19050">
                <a:solidFill>
                  <a:schemeClr val="lt1"/>
                </a:solidFill>
              </a:ln>
              <a:effectLst/>
            </c:spPr>
            <c:extLst>
              <c:ext xmlns:c16="http://schemas.microsoft.com/office/drawing/2014/chart" uri="{C3380CC4-5D6E-409C-BE32-E72D297353CC}">
                <c16:uniqueId val="{00000185-7AFF-46D6-B50E-07332B75C8FD}"/>
              </c:ext>
            </c:extLst>
          </c:dPt>
          <c:dPt>
            <c:idx val="16"/>
            <c:bubble3D val="0"/>
            <c:spPr>
              <a:solidFill>
                <a:schemeClr val="accent5">
                  <a:lumMod val="80000"/>
                  <a:lumOff val="20000"/>
                </a:schemeClr>
              </a:solidFill>
              <a:ln w="19050">
                <a:solidFill>
                  <a:schemeClr val="lt1"/>
                </a:solidFill>
              </a:ln>
              <a:effectLst/>
            </c:spPr>
            <c:extLst>
              <c:ext xmlns:c16="http://schemas.microsoft.com/office/drawing/2014/chart" uri="{C3380CC4-5D6E-409C-BE32-E72D297353CC}">
                <c16:uniqueId val="{00000187-7AFF-46D6-B50E-07332B75C8FD}"/>
              </c:ext>
            </c:extLst>
          </c:dPt>
          <c:dPt>
            <c:idx val="17"/>
            <c:bubble3D val="0"/>
            <c:spPr>
              <a:solidFill>
                <a:schemeClr val="accent6">
                  <a:lumMod val="80000"/>
                  <a:lumOff val="20000"/>
                </a:schemeClr>
              </a:solidFill>
              <a:ln w="19050">
                <a:solidFill>
                  <a:schemeClr val="lt1"/>
                </a:solidFill>
              </a:ln>
              <a:effectLst/>
            </c:spPr>
            <c:extLst>
              <c:ext xmlns:c16="http://schemas.microsoft.com/office/drawing/2014/chart" uri="{C3380CC4-5D6E-409C-BE32-E72D297353CC}">
                <c16:uniqueId val="{00000189-7AFF-46D6-B50E-07332B75C8FD}"/>
              </c:ext>
            </c:extLst>
          </c:dPt>
          <c:dPt>
            <c:idx val="18"/>
            <c:bubble3D val="0"/>
            <c:spPr>
              <a:solidFill>
                <a:schemeClr val="accent1">
                  <a:lumMod val="80000"/>
                </a:schemeClr>
              </a:solidFill>
              <a:ln w="19050">
                <a:solidFill>
                  <a:schemeClr val="lt1"/>
                </a:solidFill>
              </a:ln>
              <a:effectLst/>
            </c:spPr>
            <c:extLst>
              <c:ext xmlns:c16="http://schemas.microsoft.com/office/drawing/2014/chart" uri="{C3380CC4-5D6E-409C-BE32-E72D297353CC}">
                <c16:uniqueId val="{000001AF-E9AE-485C-912D-8591177B5C19}"/>
              </c:ext>
            </c:extLst>
          </c:dPt>
          <c:dPt>
            <c:idx val="19"/>
            <c:bubble3D val="0"/>
            <c:spPr>
              <a:solidFill>
                <a:schemeClr val="accent2">
                  <a:lumMod val="80000"/>
                </a:schemeClr>
              </a:solidFill>
              <a:ln w="19050">
                <a:solidFill>
                  <a:schemeClr val="lt1"/>
                </a:solidFill>
              </a:ln>
              <a:effectLst/>
            </c:spPr>
            <c:extLst>
              <c:ext xmlns:c16="http://schemas.microsoft.com/office/drawing/2014/chart" uri="{C3380CC4-5D6E-409C-BE32-E72D297353CC}">
                <c16:uniqueId val="{000001B1-E9AE-485C-912D-8591177B5C19}"/>
              </c:ext>
            </c:extLst>
          </c:dPt>
          <c:dPt>
            <c:idx val="20"/>
            <c:bubble3D val="0"/>
            <c:spPr>
              <a:solidFill>
                <a:schemeClr val="accent3">
                  <a:lumMod val="80000"/>
                </a:schemeClr>
              </a:solidFill>
              <a:ln w="19050">
                <a:solidFill>
                  <a:schemeClr val="lt1"/>
                </a:solidFill>
              </a:ln>
              <a:effectLst/>
            </c:spPr>
            <c:extLst>
              <c:ext xmlns:c16="http://schemas.microsoft.com/office/drawing/2014/chart" uri="{C3380CC4-5D6E-409C-BE32-E72D297353CC}">
                <c16:uniqueId val="{000001B3-E9AE-485C-912D-8591177B5C19}"/>
              </c:ext>
            </c:extLst>
          </c:dPt>
          <c:dPt>
            <c:idx val="21"/>
            <c:bubble3D val="0"/>
            <c:spPr>
              <a:solidFill>
                <a:schemeClr val="accent4">
                  <a:lumMod val="80000"/>
                </a:schemeClr>
              </a:solidFill>
              <a:ln w="19050">
                <a:solidFill>
                  <a:schemeClr val="lt1"/>
                </a:solidFill>
              </a:ln>
              <a:effectLst/>
            </c:spPr>
            <c:extLst>
              <c:ext xmlns:c16="http://schemas.microsoft.com/office/drawing/2014/chart" uri="{C3380CC4-5D6E-409C-BE32-E72D297353CC}">
                <c16:uniqueId val="{000001B5-E9AE-485C-912D-8591177B5C19}"/>
              </c:ext>
            </c:extLst>
          </c:dPt>
          <c:dPt>
            <c:idx val="22"/>
            <c:bubble3D val="0"/>
            <c:spPr>
              <a:solidFill>
                <a:schemeClr val="accent5">
                  <a:lumMod val="80000"/>
                </a:schemeClr>
              </a:solidFill>
              <a:ln w="19050">
                <a:solidFill>
                  <a:schemeClr val="lt1"/>
                </a:solidFill>
              </a:ln>
              <a:effectLst/>
            </c:spPr>
            <c:extLst>
              <c:ext xmlns:c16="http://schemas.microsoft.com/office/drawing/2014/chart" uri="{C3380CC4-5D6E-409C-BE32-E72D297353CC}">
                <c16:uniqueId val="{000001B7-E9AE-485C-912D-8591177B5C19}"/>
              </c:ext>
            </c:extLst>
          </c:dPt>
          <c:dPt>
            <c:idx val="23"/>
            <c:bubble3D val="0"/>
            <c:spPr>
              <a:solidFill>
                <a:schemeClr val="accent6">
                  <a:lumMod val="80000"/>
                </a:schemeClr>
              </a:solidFill>
              <a:ln w="19050">
                <a:solidFill>
                  <a:schemeClr val="lt1"/>
                </a:solidFill>
              </a:ln>
              <a:effectLst/>
            </c:spPr>
            <c:extLst>
              <c:ext xmlns:c16="http://schemas.microsoft.com/office/drawing/2014/chart" uri="{C3380CC4-5D6E-409C-BE32-E72D297353CC}">
                <c16:uniqueId val="{000001B9-E9AE-485C-912D-8591177B5C19}"/>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bestFit"/>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multiLvlStrRef>
              <c:f>商品CSV分析!$A$6:$B$22</c:f>
              <c:multiLvlStrCache>
                <c:ptCount val="8"/>
                <c:lvl>
                  <c:pt idx="0">
                    <c:v>土</c:v>
                  </c:pt>
                  <c:pt idx="1">
                    <c:v>日</c:v>
                  </c:pt>
                  <c:pt idx="2">
                    <c:v>月</c:v>
                  </c:pt>
                  <c:pt idx="3">
                    <c:v>火</c:v>
                  </c:pt>
                  <c:pt idx="4">
                    <c:v>水</c:v>
                  </c:pt>
                  <c:pt idx="5">
                    <c:v>木</c:v>
                  </c:pt>
                  <c:pt idx="6">
                    <c:v>金</c:v>
                  </c:pt>
                  <c:pt idx="7">
                    <c:v>土</c:v>
                  </c:pt>
                </c:lvl>
                <c:lvl>
                  <c:pt idx="0">
                    <c:v>1月1日</c:v>
                  </c:pt>
                  <c:pt idx="1">
                    <c:v>1月2日</c:v>
                  </c:pt>
                  <c:pt idx="2">
                    <c:v>1月3日</c:v>
                  </c:pt>
                  <c:pt idx="3">
                    <c:v>1月4日</c:v>
                  </c:pt>
                  <c:pt idx="4">
                    <c:v>1月5日</c:v>
                  </c:pt>
                  <c:pt idx="5">
                    <c:v>1月6日</c:v>
                  </c:pt>
                  <c:pt idx="6">
                    <c:v>1月7日</c:v>
                  </c:pt>
                  <c:pt idx="7">
                    <c:v>1月8日</c:v>
                  </c:pt>
                </c:lvl>
              </c:multiLvlStrCache>
            </c:multiLvlStrRef>
          </c:cat>
          <c:val>
            <c:numRef>
              <c:f>商品CSV分析!$G$6:$G$22</c:f>
              <c:numCache>
                <c:formatCode>#,##0_);[Red]\(#,##0\)</c:formatCode>
                <c:ptCount val="8"/>
                <c:pt idx="1">
                  <c:v>50</c:v>
                </c:pt>
                <c:pt idx="2">
                  <c:v>50</c:v>
                </c:pt>
                <c:pt idx="3">
                  <c:v>100</c:v>
                </c:pt>
                <c:pt idx="4">
                  <c:v>100</c:v>
                </c:pt>
                <c:pt idx="5">
                  <c:v>100</c:v>
                </c:pt>
                <c:pt idx="6">
                  <c:v>50</c:v>
                </c:pt>
                <c:pt idx="7">
                  <c:v>50</c:v>
                </c:pt>
              </c:numCache>
            </c:numRef>
          </c:val>
          <c:extLst>
            <c:ext xmlns:c16="http://schemas.microsoft.com/office/drawing/2014/chart" uri="{C3380CC4-5D6E-409C-BE32-E72D297353CC}">
              <c16:uniqueId val="{00000137-153B-47EE-9357-9212C5F318AF}"/>
            </c:ext>
          </c:extLst>
        </c:ser>
        <c:ser>
          <c:idx val="5"/>
          <c:order val="5"/>
          <c:tx>
            <c:strRef>
              <c:f>商品CSV分析!$H$4:$H$5</c:f>
              <c:strCache>
                <c:ptCount val="1"/>
                <c:pt idx="0">
                  <c:v>6</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18B-7AFF-46D6-B50E-07332B75C8FD}"/>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18D-7AFF-46D6-B50E-07332B75C8FD}"/>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18F-7AFF-46D6-B50E-07332B75C8FD}"/>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191-7AFF-46D6-B50E-07332B75C8FD}"/>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193-7AFF-46D6-B50E-07332B75C8FD}"/>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195-7AFF-46D6-B50E-07332B75C8FD}"/>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197-7AFF-46D6-B50E-07332B75C8FD}"/>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199-7AFF-46D6-B50E-07332B75C8FD}"/>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19B-7AFF-46D6-B50E-07332B75C8FD}"/>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19D-7AFF-46D6-B50E-07332B75C8FD}"/>
              </c:ext>
            </c:extLst>
          </c:dPt>
          <c:dPt>
            <c:idx val="10"/>
            <c:bubble3D val="0"/>
            <c:spPr>
              <a:solidFill>
                <a:schemeClr val="accent5">
                  <a:lumMod val="60000"/>
                </a:schemeClr>
              </a:solidFill>
              <a:ln w="19050">
                <a:solidFill>
                  <a:schemeClr val="lt1"/>
                </a:solidFill>
              </a:ln>
              <a:effectLst/>
            </c:spPr>
            <c:extLst>
              <c:ext xmlns:c16="http://schemas.microsoft.com/office/drawing/2014/chart" uri="{C3380CC4-5D6E-409C-BE32-E72D297353CC}">
                <c16:uniqueId val="{0000019F-7AFF-46D6-B50E-07332B75C8FD}"/>
              </c:ext>
            </c:extLst>
          </c:dPt>
          <c:dPt>
            <c:idx val="11"/>
            <c:bubble3D val="0"/>
            <c:spPr>
              <a:solidFill>
                <a:schemeClr val="accent6">
                  <a:lumMod val="60000"/>
                </a:schemeClr>
              </a:solidFill>
              <a:ln w="19050">
                <a:solidFill>
                  <a:schemeClr val="lt1"/>
                </a:solidFill>
              </a:ln>
              <a:effectLst/>
            </c:spPr>
            <c:extLst>
              <c:ext xmlns:c16="http://schemas.microsoft.com/office/drawing/2014/chart" uri="{C3380CC4-5D6E-409C-BE32-E72D297353CC}">
                <c16:uniqueId val="{000001A1-7AFF-46D6-B50E-07332B75C8FD}"/>
              </c:ext>
            </c:extLst>
          </c:dPt>
          <c:dPt>
            <c:idx val="12"/>
            <c:bubble3D val="0"/>
            <c:spPr>
              <a:solidFill>
                <a:schemeClr val="accent1">
                  <a:lumMod val="80000"/>
                  <a:lumOff val="20000"/>
                </a:schemeClr>
              </a:solidFill>
              <a:ln w="19050">
                <a:solidFill>
                  <a:schemeClr val="lt1"/>
                </a:solidFill>
              </a:ln>
              <a:effectLst/>
            </c:spPr>
            <c:extLst>
              <c:ext xmlns:c16="http://schemas.microsoft.com/office/drawing/2014/chart" uri="{C3380CC4-5D6E-409C-BE32-E72D297353CC}">
                <c16:uniqueId val="{000001A3-7AFF-46D6-B50E-07332B75C8FD}"/>
              </c:ext>
            </c:extLst>
          </c:dPt>
          <c:dPt>
            <c:idx val="13"/>
            <c:bubble3D val="0"/>
            <c:spPr>
              <a:solidFill>
                <a:schemeClr val="accent2">
                  <a:lumMod val="80000"/>
                  <a:lumOff val="20000"/>
                </a:schemeClr>
              </a:solidFill>
              <a:ln w="19050">
                <a:solidFill>
                  <a:schemeClr val="lt1"/>
                </a:solidFill>
              </a:ln>
              <a:effectLst/>
            </c:spPr>
            <c:extLst>
              <c:ext xmlns:c16="http://schemas.microsoft.com/office/drawing/2014/chart" uri="{C3380CC4-5D6E-409C-BE32-E72D297353CC}">
                <c16:uniqueId val="{000001A5-7AFF-46D6-B50E-07332B75C8FD}"/>
              </c:ext>
            </c:extLst>
          </c:dPt>
          <c:dPt>
            <c:idx val="14"/>
            <c:bubble3D val="0"/>
            <c:spPr>
              <a:solidFill>
                <a:schemeClr val="accent3">
                  <a:lumMod val="80000"/>
                  <a:lumOff val="20000"/>
                </a:schemeClr>
              </a:solidFill>
              <a:ln w="19050">
                <a:solidFill>
                  <a:schemeClr val="lt1"/>
                </a:solidFill>
              </a:ln>
              <a:effectLst/>
            </c:spPr>
            <c:extLst>
              <c:ext xmlns:c16="http://schemas.microsoft.com/office/drawing/2014/chart" uri="{C3380CC4-5D6E-409C-BE32-E72D297353CC}">
                <c16:uniqueId val="{000001A7-7AFF-46D6-B50E-07332B75C8FD}"/>
              </c:ext>
            </c:extLst>
          </c:dPt>
          <c:dPt>
            <c:idx val="15"/>
            <c:bubble3D val="0"/>
            <c:spPr>
              <a:solidFill>
                <a:schemeClr val="accent4">
                  <a:lumMod val="80000"/>
                  <a:lumOff val="20000"/>
                </a:schemeClr>
              </a:solidFill>
              <a:ln w="19050">
                <a:solidFill>
                  <a:schemeClr val="lt1"/>
                </a:solidFill>
              </a:ln>
              <a:effectLst/>
            </c:spPr>
            <c:extLst>
              <c:ext xmlns:c16="http://schemas.microsoft.com/office/drawing/2014/chart" uri="{C3380CC4-5D6E-409C-BE32-E72D297353CC}">
                <c16:uniqueId val="{000001A9-7AFF-46D6-B50E-07332B75C8FD}"/>
              </c:ext>
            </c:extLst>
          </c:dPt>
          <c:dPt>
            <c:idx val="16"/>
            <c:bubble3D val="0"/>
            <c:spPr>
              <a:solidFill>
                <a:schemeClr val="accent5">
                  <a:lumMod val="80000"/>
                  <a:lumOff val="20000"/>
                </a:schemeClr>
              </a:solidFill>
              <a:ln w="19050">
                <a:solidFill>
                  <a:schemeClr val="lt1"/>
                </a:solidFill>
              </a:ln>
              <a:effectLst/>
            </c:spPr>
            <c:extLst>
              <c:ext xmlns:c16="http://schemas.microsoft.com/office/drawing/2014/chart" uri="{C3380CC4-5D6E-409C-BE32-E72D297353CC}">
                <c16:uniqueId val="{000001AB-7AFF-46D6-B50E-07332B75C8FD}"/>
              </c:ext>
            </c:extLst>
          </c:dPt>
          <c:dPt>
            <c:idx val="17"/>
            <c:bubble3D val="0"/>
            <c:spPr>
              <a:solidFill>
                <a:schemeClr val="accent6">
                  <a:lumMod val="80000"/>
                  <a:lumOff val="20000"/>
                </a:schemeClr>
              </a:solidFill>
              <a:ln w="19050">
                <a:solidFill>
                  <a:schemeClr val="lt1"/>
                </a:solidFill>
              </a:ln>
              <a:effectLst/>
            </c:spPr>
            <c:extLst>
              <c:ext xmlns:c16="http://schemas.microsoft.com/office/drawing/2014/chart" uri="{C3380CC4-5D6E-409C-BE32-E72D297353CC}">
                <c16:uniqueId val="{000001AD-7AFF-46D6-B50E-07332B75C8FD}"/>
              </c:ext>
            </c:extLst>
          </c:dPt>
          <c:dPt>
            <c:idx val="18"/>
            <c:bubble3D val="0"/>
            <c:spPr>
              <a:solidFill>
                <a:schemeClr val="accent1">
                  <a:lumMod val="80000"/>
                </a:schemeClr>
              </a:solidFill>
              <a:ln w="19050">
                <a:solidFill>
                  <a:schemeClr val="lt1"/>
                </a:solidFill>
              </a:ln>
              <a:effectLst/>
            </c:spPr>
            <c:extLst>
              <c:ext xmlns:c16="http://schemas.microsoft.com/office/drawing/2014/chart" uri="{C3380CC4-5D6E-409C-BE32-E72D297353CC}">
                <c16:uniqueId val="{000001DF-E9AE-485C-912D-8591177B5C19}"/>
              </c:ext>
            </c:extLst>
          </c:dPt>
          <c:dPt>
            <c:idx val="19"/>
            <c:bubble3D val="0"/>
            <c:spPr>
              <a:solidFill>
                <a:schemeClr val="accent2">
                  <a:lumMod val="80000"/>
                </a:schemeClr>
              </a:solidFill>
              <a:ln w="19050">
                <a:solidFill>
                  <a:schemeClr val="lt1"/>
                </a:solidFill>
              </a:ln>
              <a:effectLst/>
            </c:spPr>
            <c:extLst>
              <c:ext xmlns:c16="http://schemas.microsoft.com/office/drawing/2014/chart" uri="{C3380CC4-5D6E-409C-BE32-E72D297353CC}">
                <c16:uniqueId val="{000001E1-E9AE-485C-912D-8591177B5C19}"/>
              </c:ext>
            </c:extLst>
          </c:dPt>
          <c:dPt>
            <c:idx val="20"/>
            <c:bubble3D val="0"/>
            <c:spPr>
              <a:solidFill>
                <a:schemeClr val="accent3">
                  <a:lumMod val="80000"/>
                </a:schemeClr>
              </a:solidFill>
              <a:ln w="19050">
                <a:solidFill>
                  <a:schemeClr val="lt1"/>
                </a:solidFill>
              </a:ln>
              <a:effectLst/>
            </c:spPr>
            <c:extLst>
              <c:ext xmlns:c16="http://schemas.microsoft.com/office/drawing/2014/chart" uri="{C3380CC4-5D6E-409C-BE32-E72D297353CC}">
                <c16:uniqueId val="{000001E3-E9AE-485C-912D-8591177B5C19}"/>
              </c:ext>
            </c:extLst>
          </c:dPt>
          <c:dPt>
            <c:idx val="21"/>
            <c:bubble3D val="0"/>
            <c:spPr>
              <a:solidFill>
                <a:schemeClr val="accent4">
                  <a:lumMod val="80000"/>
                </a:schemeClr>
              </a:solidFill>
              <a:ln w="19050">
                <a:solidFill>
                  <a:schemeClr val="lt1"/>
                </a:solidFill>
              </a:ln>
              <a:effectLst/>
            </c:spPr>
            <c:extLst>
              <c:ext xmlns:c16="http://schemas.microsoft.com/office/drawing/2014/chart" uri="{C3380CC4-5D6E-409C-BE32-E72D297353CC}">
                <c16:uniqueId val="{000001E5-E9AE-485C-912D-8591177B5C19}"/>
              </c:ext>
            </c:extLst>
          </c:dPt>
          <c:dPt>
            <c:idx val="22"/>
            <c:bubble3D val="0"/>
            <c:spPr>
              <a:solidFill>
                <a:schemeClr val="accent5">
                  <a:lumMod val="80000"/>
                </a:schemeClr>
              </a:solidFill>
              <a:ln w="19050">
                <a:solidFill>
                  <a:schemeClr val="lt1"/>
                </a:solidFill>
              </a:ln>
              <a:effectLst/>
            </c:spPr>
            <c:extLst>
              <c:ext xmlns:c16="http://schemas.microsoft.com/office/drawing/2014/chart" uri="{C3380CC4-5D6E-409C-BE32-E72D297353CC}">
                <c16:uniqueId val="{000001E7-E9AE-485C-912D-8591177B5C19}"/>
              </c:ext>
            </c:extLst>
          </c:dPt>
          <c:dPt>
            <c:idx val="23"/>
            <c:bubble3D val="0"/>
            <c:spPr>
              <a:solidFill>
                <a:schemeClr val="accent6">
                  <a:lumMod val="80000"/>
                </a:schemeClr>
              </a:solidFill>
              <a:ln w="19050">
                <a:solidFill>
                  <a:schemeClr val="lt1"/>
                </a:solidFill>
              </a:ln>
              <a:effectLst/>
            </c:spPr>
            <c:extLst>
              <c:ext xmlns:c16="http://schemas.microsoft.com/office/drawing/2014/chart" uri="{C3380CC4-5D6E-409C-BE32-E72D297353CC}">
                <c16:uniqueId val="{000001E9-E9AE-485C-912D-8591177B5C19}"/>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bestFit"/>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multiLvlStrRef>
              <c:f>商品CSV分析!$A$6:$B$22</c:f>
              <c:multiLvlStrCache>
                <c:ptCount val="8"/>
                <c:lvl>
                  <c:pt idx="0">
                    <c:v>土</c:v>
                  </c:pt>
                  <c:pt idx="1">
                    <c:v>日</c:v>
                  </c:pt>
                  <c:pt idx="2">
                    <c:v>月</c:v>
                  </c:pt>
                  <c:pt idx="3">
                    <c:v>火</c:v>
                  </c:pt>
                  <c:pt idx="4">
                    <c:v>水</c:v>
                  </c:pt>
                  <c:pt idx="5">
                    <c:v>木</c:v>
                  </c:pt>
                  <c:pt idx="6">
                    <c:v>金</c:v>
                  </c:pt>
                  <c:pt idx="7">
                    <c:v>土</c:v>
                  </c:pt>
                </c:lvl>
                <c:lvl>
                  <c:pt idx="0">
                    <c:v>1月1日</c:v>
                  </c:pt>
                  <c:pt idx="1">
                    <c:v>1月2日</c:v>
                  </c:pt>
                  <c:pt idx="2">
                    <c:v>1月3日</c:v>
                  </c:pt>
                  <c:pt idx="3">
                    <c:v>1月4日</c:v>
                  </c:pt>
                  <c:pt idx="4">
                    <c:v>1月5日</c:v>
                  </c:pt>
                  <c:pt idx="5">
                    <c:v>1月6日</c:v>
                  </c:pt>
                  <c:pt idx="6">
                    <c:v>1月7日</c:v>
                  </c:pt>
                  <c:pt idx="7">
                    <c:v>1月8日</c:v>
                  </c:pt>
                </c:lvl>
              </c:multiLvlStrCache>
            </c:multiLvlStrRef>
          </c:cat>
          <c:val>
            <c:numRef>
              <c:f>商品CSV分析!$H$6:$H$22</c:f>
              <c:numCache>
                <c:formatCode>#,##0_);[Red]\(#,##0\)</c:formatCode>
                <c:ptCount val="8"/>
                <c:pt idx="2">
                  <c:v>120</c:v>
                </c:pt>
                <c:pt idx="4">
                  <c:v>60</c:v>
                </c:pt>
                <c:pt idx="6">
                  <c:v>180</c:v>
                </c:pt>
              </c:numCache>
            </c:numRef>
          </c:val>
          <c:extLst>
            <c:ext xmlns:c16="http://schemas.microsoft.com/office/drawing/2014/chart" uri="{C3380CC4-5D6E-409C-BE32-E72D297353CC}">
              <c16:uniqueId val="{00000138-153B-47EE-9357-9212C5F318AF}"/>
            </c:ext>
          </c:extLst>
        </c:ser>
        <c:ser>
          <c:idx val="6"/>
          <c:order val="6"/>
          <c:tx>
            <c:strRef>
              <c:f>商品CSV分析!$I$4:$I$5</c:f>
              <c:strCache>
                <c:ptCount val="1"/>
                <c:pt idx="0">
                  <c:v>7</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1AF-7AFF-46D6-B50E-07332B75C8FD}"/>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1B1-7AFF-46D6-B50E-07332B75C8FD}"/>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1B3-7AFF-46D6-B50E-07332B75C8FD}"/>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1B5-7AFF-46D6-B50E-07332B75C8FD}"/>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1B7-7AFF-46D6-B50E-07332B75C8FD}"/>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1B9-7AFF-46D6-B50E-07332B75C8FD}"/>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1BB-7AFF-46D6-B50E-07332B75C8FD}"/>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1BD-7AFF-46D6-B50E-07332B75C8FD}"/>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1BF-7AFF-46D6-B50E-07332B75C8FD}"/>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1C1-7AFF-46D6-B50E-07332B75C8FD}"/>
              </c:ext>
            </c:extLst>
          </c:dPt>
          <c:dPt>
            <c:idx val="10"/>
            <c:bubble3D val="0"/>
            <c:spPr>
              <a:solidFill>
                <a:schemeClr val="accent5">
                  <a:lumMod val="60000"/>
                </a:schemeClr>
              </a:solidFill>
              <a:ln w="19050">
                <a:solidFill>
                  <a:schemeClr val="lt1"/>
                </a:solidFill>
              </a:ln>
              <a:effectLst/>
            </c:spPr>
            <c:extLst>
              <c:ext xmlns:c16="http://schemas.microsoft.com/office/drawing/2014/chart" uri="{C3380CC4-5D6E-409C-BE32-E72D297353CC}">
                <c16:uniqueId val="{000001C3-7AFF-46D6-B50E-07332B75C8FD}"/>
              </c:ext>
            </c:extLst>
          </c:dPt>
          <c:dPt>
            <c:idx val="11"/>
            <c:bubble3D val="0"/>
            <c:spPr>
              <a:solidFill>
                <a:schemeClr val="accent6">
                  <a:lumMod val="60000"/>
                </a:schemeClr>
              </a:solidFill>
              <a:ln w="19050">
                <a:solidFill>
                  <a:schemeClr val="lt1"/>
                </a:solidFill>
              </a:ln>
              <a:effectLst/>
            </c:spPr>
            <c:extLst>
              <c:ext xmlns:c16="http://schemas.microsoft.com/office/drawing/2014/chart" uri="{C3380CC4-5D6E-409C-BE32-E72D297353CC}">
                <c16:uniqueId val="{000001C5-7AFF-46D6-B50E-07332B75C8FD}"/>
              </c:ext>
            </c:extLst>
          </c:dPt>
          <c:dPt>
            <c:idx val="12"/>
            <c:bubble3D val="0"/>
            <c:spPr>
              <a:solidFill>
                <a:schemeClr val="accent1">
                  <a:lumMod val="80000"/>
                  <a:lumOff val="20000"/>
                </a:schemeClr>
              </a:solidFill>
              <a:ln w="19050">
                <a:solidFill>
                  <a:schemeClr val="lt1"/>
                </a:solidFill>
              </a:ln>
              <a:effectLst/>
            </c:spPr>
            <c:extLst>
              <c:ext xmlns:c16="http://schemas.microsoft.com/office/drawing/2014/chart" uri="{C3380CC4-5D6E-409C-BE32-E72D297353CC}">
                <c16:uniqueId val="{000001C7-7AFF-46D6-B50E-07332B75C8FD}"/>
              </c:ext>
            </c:extLst>
          </c:dPt>
          <c:dPt>
            <c:idx val="13"/>
            <c:bubble3D val="0"/>
            <c:spPr>
              <a:solidFill>
                <a:schemeClr val="accent2">
                  <a:lumMod val="80000"/>
                  <a:lumOff val="20000"/>
                </a:schemeClr>
              </a:solidFill>
              <a:ln w="19050">
                <a:solidFill>
                  <a:schemeClr val="lt1"/>
                </a:solidFill>
              </a:ln>
              <a:effectLst/>
            </c:spPr>
            <c:extLst>
              <c:ext xmlns:c16="http://schemas.microsoft.com/office/drawing/2014/chart" uri="{C3380CC4-5D6E-409C-BE32-E72D297353CC}">
                <c16:uniqueId val="{000001C9-7AFF-46D6-B50E-07332B75C8FD}"/>
              </c:ext>
            </c:extLst>
          </c:dPt>
          <c:dPt>
            <c:idx val="14"/>
            <c:bubble3D val="0"/>
            <c:spPr>
              <a:solidFill>
                <a:schemeClr val="accent3">
                  <a:lumMod val="80000"/>
                  <a:lumOff val="20000"/>
                </a:schemeClr>
              </a:solidFill>
              <a:ln w="19050">
                <a:solidFill>
                  <a:schemeClr val="lt1"/>
                </a:solidFill>
              </a:ln>
              <a:effectLst/>
            </c:spPr>
            <c:extLst>
              <c:ext xmlns:c16="http://schemas.microsoft.com/office/drawing/2014/chart" uri="{C3380CC4-5D6E-409C-BE32-E72D297353CC}">
                <c16:uniqueId val="{000001CB-7AFF-46D6-B50E-07332B75C8FD}"/>
              </c:ext>
            </c:extLst>
          </c:dPt>
          <c:dPt>
            <c:idx val="15"/>
            <c:bubble3D val="0"/>
            <c:spPr>
              <a:solidFill>
                <a:schemeClr val="accent4">
                  <a:lumMod val="80000"/>
                  <a:lumOff val="20000"/>
                </a:schemeClr>
              </a:solidFill>
              <a:ln w="19050">
                <a:solidFill>
                  <a:schemeClr val="lt1"/>
                </a:solidFill>
              </a:ln>
              <a:effectLst/>
            </c:spPr>
            <c:extLst>
              <c:ext xmlns:c16="http://schemas.microsoft.com/office/drawing/2014/chart" uri="{C3380CC4-5D6E-409C-BE32-E72D297353CC}">
                <c16:uniqueId val="{000001CD-7AFF-46D6-B50E-07332B75C8FD}"/>
              </c:ext>
            </c:extLst>
          </c:dPt>
          <c:dPt>
            <c:idx val="16"/>
            <c:bubble3D val="0"/>
            <c:spPr>
              <a:solidFill>
                <a:schemeClr val="accent5">
                  <a:lumMod val="80000"/>
                  <a:lumOff val="20000"/>
                </a:schemeClr>
              </a:solidFill>
              <a:ln w="19050">
                <a:solidFill>
                  <a:schemeClr val="lt1"/>
                </a:solidFill>
              </a:ln>
              <a:effectLst/>
            </c:spPr>
            <c:extLst>
              <c:ext xmlns:c16="http://schemas.microsoft.com/office/drawing/2014/chart" uri="{C3380CC4-5D6E-409C-BE32-E72D297353CC}">
                <c16:uniqueId val="{000001CF-7AFF-46D6-B50E-07332B75C8FD}"/>
              </c:ext>
            </c:extLst>
          </c:dPt>
          <c:dPt>
            <c:idx val="17"/>
            <c:bubble3D val="0"/>
            <c:spPr>
              <a:solidFill>
                <a:schemeClr val="accent6">
                  <a:lumMod val="80000"/>
                  <a:lumOff val="20000"/>
                </a:schemeClr>
              </a:solidFill>
              <a:ln w="19050">
                <a:solidFill>
                  <a:schemeClr val="lt1"/>
                </a:solidFill>
              </a:ln>
              <a:effectLst/>
            </c:spPr>
            <c:extLst>
              <c:ext xmlns:c16="http://schemas.microsoft.com/office/drawing/2014/chart" uri="{C3380CC4-5D6E-409C-BE32-E72D297353CC}">
                <c16:uniqueId val="{000001D1-7AFF-46D6-B50E-07332B75C8FD}"/>
              </c:ext>
            </c:extLst>
          </c:dPt>
          <c:dPt>
            <c:idx val="18"/>
            <c:bubble3D val="0"/>
            <c:spPr>
              <a:solidFill>
                <a:schemeClr val="accent1">
                  <a:lumMod val="80000"/>
                </a:schemeClr>
              </a:solidFill>
              <a:ln w="19050">
                <a:solidFill>
                  <a:schemeClr val="lt1"/>
                </a:solidFill>
              </a:ln>
              <a:effectLst/>
            </c:spPr>
            <c:extLst>
              <c:ext xmlns:c16="http://schemas.microsoft.com/office/drawing/2014/chart" uri="{C3380CC4-5D6E-409C-BE32-E72D297353CC}">
                <c16:uniqueId val="{0000020F-E9AE-485C-912D-8591177B5C19}"/>
              </c:ext>
            </c:extLst>
          </c:dPt>
          <c:dPt>
            <c:idx val="19"/>
            <c:bubble3D val="0"/>
            <c:spPr>
              <a:solidFill>
                <a:schemeClr val="accent2">
                  <a:lumMod val="80000"/>
                </a:schemeClr>
              </a:solidFill>
              <a:ln w="19050">
                <a:solidFill>
                  <a:schemeClr val="lt1"/>
                </a:solidFill>
              </a:ln>
              <a:effectLst/>
            </c:spPr>
            <c:extLst>
              <c:ext xmlns:c16="http://schemas.microsoft.com/office/drawing/2014/chart" uri="{C3380CC4-5D6E-409C-BE32-E72D297353CC}">
                <c16:uniqueId val="{00000211-E9AE-485C-912D-8591177B5C19}"/>
              </c:ext>
            </c:extLst>
          </c:dPt>
          <c:dPt>
            <c:idx val="20"/>
            <c:bubble3D val="0"/>
            <c:spPr>
              <a:solidFill>
                <a:schemeClr val="accent3">
                  <a:lumMod val="80000"/>
                </a:schemeClr>
              </a:solidFill>
              <a:ln w="19050">
                <a:solidFill>
                  <a:schemeClr val="lt1"/>
                </a:solidFill>
              </a:ln>
              <a:effectLst/>
            </c:spPr>
            <c:extLst>
              <c:ext xmlns:c16="http://schemas.microsoft.com/office/drawing/2014/chart" uri="{C3380CC4-5D6E-409C-BE32-E72D297353CC}">
                <c16:uniqueId val="{00000213-E9AE-485C-912D-8591177B5C19}"/>
              </c:ext>
            </c:extLst>
          </c:dPt>
          <c:dPt>
            <c:idx val="21"/>
            <c:bubble3D val="0"/>
            <c:spPr>
              <a:solidFill>
                <a:schemeClr val="accent4">
                  <a:lumMod val="80000"/>
                </a:schemeClr>
              </a:solidFill>
              <a:ln w="19050">
                <a:solidFill>
                  <a:schemeClr val="lt1"/>
                </a:solidFill>
              </a:ln>
              <a:effectLst/>
            </c:spPr>
            <c:extLst>
              <c:ext xmlns:c16="http://schemas.microsoft.com/office/drawing/2014/chart" uri="{C3380CC4-5D6E-409C-BE32-E72D297353CC}">
                <c16:uniqueId val="{00000215-E9AE-485C-912D-8591177B5C19}"/>
              </c:ext>
            </c:extLst>
          </c:dPt>
          <c:dPt>
            <c:idx val="22"/>
            <c:bubble3D val="0"/>
            <c:spPr>
              <a:solidFill>
                <a:schemeClr val="accent5">
                  <a:lumMod val="80000"/>
                </a:schemeClr>
              </a:solidFill>
              <a:ln w="19050">
                <a:solidFill>
                  <a:schemeClr val="lt1"/>
                </a:solidFill>
              </a:ln>
              <a:effectLst/>
            </c:spPr>
            <c:extLst>
              <c:ext xmlns:c16="http://schemas.microsoft.com/office/drawing/2014/chart" uri="{C3380CC4-5D6E-409C-BE32-E72D297353CC}">
                <c16:uniqueId val="{00000217-E9AE-485C-912D-8591177B5C19}"/>
              </c:ext>
            </c:extLst>
          </c:dPt>
          <c:dPt>
            <c:idx val="23"/>
            <c:bubble3D val="0"/>
            <c:spPr>
              <a:solidFill>
                <a:schemeClr val="accent6">
                  <a:lumMod val="80000"/>
                </a:schemeClr>
              </a:solidFill>
              <a:ln w="19050">
                <a:solidFill>
                  <a:schemeClr val="lt1"/>
                </a:solidFill>
              </a:ln>
              <a:effectLst/>
            </c:spPr>
            <c:extLst>
              <c:ext xmlns:c16="http://schemas.microsoft.com/office/drawing/2014/chart" uri="{C3380CC4-5D6E-409C-BE32-E72D297353CC}">
                <c16:uniqueId val="{00000219-E9AE-485C-912D-8591177B5C19}"/>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bestFit"/>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multiLvlStrRef>
              <c:f>商品CSV分析!$A$6:$B$22</c:f>
              <c:multiLvlStrCache>
                <c:ptCount val="8"/>
                <c:lvl>
                  <c:pt idx="0">
                    <c:v>土</c:v>
                  </c:pt>
                  <c:pt idx="1">
                    <c:v>日</c:v>
                  </c:pt>
                  <c:pt idx="2">
                    <c:v>月</c:v>
                  </c:pt>
                  <c:pt idx="3">
                    <c:v>火</c:v>
                  </c:pt>
                  <c:pt idx="4">
                    <c:v>水</c:v>
                  </c:pt>
                  <c:pt idx="5">
                    <c:v>木</c:v>
                  </c:pt>
                  <c:pt idx="6">
                    <c:v>金</c:v>
                  </c:pt>
                  <c:pt idx="7">
                    <c:v>土</c:v>
                  </c:pt>
                </c:lvl>
                <c:lvl>
                  <c:pt idx="0">
                    <c:v>1月1日</c:v>
                  </c:pt>
                  <c:pt idx="1">
                    <c:v>1月2日</c:v>
                  </c:pt>
                  <c:pt idx="2">
                    <c:v>1月3日</c:v>
                  </c:pt>
                  <c:pt idx="3">
                    <c:v>1月4日</c:v>
                  </c:pt>
                  <c:pt idx="4">
                    <c:v>1月5日</c:v>
                  </c:pt>
                  <c:pt idx="5">
                    <c:v>1月6日</c:v>
                  </c:pt>
                  <c:pt idx="6">
                    <c:v>1月7日</c:v>
                  </c:pt>
                  <c:pt idx="7">
                    <c:v>1月8日</c:v>
                  </c:pt>
                </c:lvl>
              </c:multiLvlStrCache>
            </c:multiLvlStrRef>
          </c:cat>
          <c:val>
            <c:numRef>
              <c:f>商品CSV分析!$I$6:$I$22</c:f>
              <c:numCache>
                <c:formatCode>#,##0_);[Red]\(#,##0\)</c:formatCode>
                <c:ptCount val="8"/>
                <c:pt idx="1">
                  <c:v>70</c:v>
                </c:pt>
                <c:pt idx="2">
                  <c:v>70</c:v>
                </c:pt>
                <c:pt idx="3">
                  <c:v>70</c:v>
                </c:pt>
                <c:pt idx="4">
                  <c:v>70</c:v>
                </c:pt>
                <c:pt idx="5">
                  <c:v>70</c:v>
                </c:pt>
              </c:numCache>
            </c:numRef>
          </c:val>
          <c:extLst>
            <c:ext xmlns:c16="http://schemas.microsoft.com/office/drawing/2014/chart" uri="{C3380CC4-5D6E-409C-BE32-E72D297353CC}">
              <c16:uniqueId val="{00000139-153B-47EE-9357-9212C5F318AF}"/>
            </c:ext>
          </c:extLst>
        </c:ser>
        <c:ser>
          <c:idx val="7"/>
          <c:order val="7"/>
          <c:tx>
            <c:strRef>
              <c:f>商品CSV分析!$J$4:$J$5</c:f>
              <c:strCache>
                <c:ptCount val="1"/>
                <c:pt idx="0">
                  <c:v>10</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1D3-7AFF-46D6-B50E-07332B75C8FD}"/>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1D5-7AFF-46D6-B50E-07332B75C8FD}"/>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1D7-7AFF-46D6-B50E-07332B75C8FD}"/>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1D9-7AFF-46D6-B50E-07332B75C8FD}"/>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1DB-7AFF-46D6-B50E-07332B75C8FD}"/>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1DD-7AFF-46D6-B50E-07332B75C8FD}"/>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1DF-7AFF-46D6-B50E-07332B75C8FD}"/>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1E1-7AFF-46D6-B50E-07332B75C8FD}"/>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1E3-7AFF-46D6-B50E-07332B75C8FD}"/>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1E5-7AFF-46D6-B50E-07332B75C8FD}"/>
              </c:ext>
            </c:extLst>
          </c:dPt>
          <c:dPt>
            <c:idx val="10"/>
            <c:bubble3D val="0"/>
            <c:spPr>
              <a:solidFill>
                <a:schemeClr val="accent5">
                  <a:lumMod val="60000"/>
                </a:schemeClr>
              </a:solidFill>
              <a:ln w="19050">
                <a:solidFill>
                  <a:schemeClr val="lt1"/>
                </a:solidFill>
              </a:ln>
              <a:effectLst/>
            </c:spPr>
            <c:extLst>
              <c:ext xmlns:c16="http://schemas.microsoft.com/office/drawing/2014/chart" uri="{C3380CC4-5D6E-409C-BE32-E72D297353CC}">
                <c16:uniqueId val="{000001E7-7AFF-46D6-B50E-07332B75C8FD}"/>
              </c:ext>
            </c:extLst>
          </c:dPt>
          <c:dPt>
            <c:idx val="11"/>
            <c:bubble3D val="0"/>
            <c:spPr>
              <a:solidFill>
                <a:schemeClr val="accent6">
                  <a:lumMod val="60000"/>
                </a:schemeClr>
              </a:solidFill>
              <a:ln w="19050">
                <a:solidFill>
                  <a:schemeClr val="lt1"/>
                </a:solidFill>
              </a:ln>
              <a:effectLst/>
            </c:spPr>
            <c:extLst>
              <c:ext xmlns:c16="http://schemas.microsoft.com/office/drawing/2014/chart" uri="{C3380CC4-5D6E-409C-BE32-E72D297353CC}">
                <c16:uniqueId val="{000001E9-7AFF-46D6-B50E-07332B75C8FD}"/>
              </c:ext>
            </c:extLst>
          </c:dPt>
          <c:dPt>
            <c:idx val="12"/>
            <c:bubble3D val="0"/>
            <c:spPr>
              <a:solidFill>
                <a:schemeClr val="accent1">
                  <a:lumMod val="80000"/>
                  <a:lumOff val="20000"/>
                </a:schemeClr>
              </a:solidFill>
              <a:ln w="19050">
                <a:solidFill>
                  <a:schemeClr val="lt1"/>
                </a:solidFill>
              </a:ln>
              <a:effectLst/>
            </c:spPr>
            <c:extLst>
              <c:ext xmlns:c16="http://schemas.microsoft.com/office/drawing/2014/chart" uri="{C3380CC4-5D6E-409C-BE32-E72D297353CC}">
                <c16:uniqueId val="{000001EB-7AFF-46D6-B50E-07332B75C8FD}"/>
              </c:ext>
            </c:extLst>
          </c:dPt>
          <c:dPt>
            <c:idx val="13"/>
            <c:bubble3D val="0"/>
            <c:spPr>
              <a:solidFill>
                <a:schemeClr val="accent2">
                  <a:lumMod val="80000"/>
                  <a:lumOff val="20000"/>
                </a:schemeClr>
              </a:solidFill>
              <a:ln w="19050">
                <a:solidFill>
                  <a:schemeClr val="lt1"/>
                </a:solidFill>
              </a:ln>
              <a:effectLst/>
            </c:spPr>
            <c:extLst>
              <c:ext xmlns:c16="http://schemas.microsoft.com/office/drawing/2014/chart" uri="{C3380CC4-5D6E-409C-BE32-E72D297353CC}">
                <c16:uniqueId val="{000001ED-7AFF-46D6-B50E-07332B75C8FD}"/>
              </c:ext>
            </c:extLst>
          </c:dPt>
          <c:dPt>
            <c:idx val="14"/>
            <c:bubble3D val="0"/>
            <c:spPr>
              <a:solidFill>
                <a:schemeClr val="accent3">
                  <a:lumMod val="80000"/>
                  <a:lumOff val="20000"/>
                </a:schemeClr>
              </a:solidFill>
              <a:ln w="19050">
                <a:solidFill>
                  <a:schemeClr val="lt1"/>
                </a:solidFill>
              </a:ln>
              <a:effectLst/>
            </c:spPr>
            <c:extLst>
              <c:ext xmlns:c16="http://schemas.microsoft.com/office/drawing/2014/chart" uri="{C3380CC4-5D6E-409C-BE32-E72D297353CC}">
                <c16:uniqueId val="{000001EF-7AFF-46D6-B50E-07332B75C8FD}"/>
              </c:ext>
            </c:extLst>
          </c:dPt>
          <c:dPt>
            <c:idx val="15"/>
            <c:bubble3D val="0"/>
            <c:spPr>
              <a:solidFill>
                <a:schemeClr val="accent4">
                  <a:lumMod val="80000"/>
                  <a:lumOff val="20000"/>
                </a:schemeClr>
              </a:solidFill>
              <a:ln w="19050">
                <a:solidFill>
                  <a:schemeClr val="lt1"/>
                </a:solidFill>
              </a:ln>
              <a:effectLst/>
            </c:spPr>
            <c:extLst>
              <c:ext xmlns:c16="http://schemas.microsoft.com/office/drawing/2014/chart" uri="{C3380CC4-5D6E-409C-BE32-E72D297353CC}">
                <c16:uniqueId val="{000001F1-7AFF-46D6-B50E-07332B75C8FD}"/>
              </c:ext>
            </c:extLst>
          </c:dPt>
          <c:dPt>
            <c:idx val="16"/>
            <c:bubble3D val="0"/>
            <c:spPr>
              <a:solidFill>
                <a:schemeClr val="accent5">
                  <a:lumMod val="80000"/>
                  <a:lumOff val="20000"/>
                </a:schemeClr>
              </a:solidFill>
              <a:ln w="19050">
                <a:solidFill>
                  <a:schemeClr val="lt1"/>
                </a:solidFill>
              </a:ln>
              <a:effectLst/>
            </c:spPr>
            <c:extLst>
              <c:ext xmlns:c16="http://schemas.microsoft.com/office/drawing/2014/chart" uri="{C3380CC4-5D6E-409C-BE32-E72D297353CC}">
                <c16:uniqueId val="{000001F3-7AFF-46D6-B50E-07332B75C8FD}"/>
              </c:ext>
            </c:extLst>
          </c:dPt>
          <c:dPt>
            <c:idx val="17"/>
            <c:bubble3D val="0"/>
            <c:spPr>
              <a:solidFill>
                <a:schemeClr val="accent6">
                  <a:lumMod val="80000"/>
                  <a:lumOff val="20000"/>
                </a:schemeClr>
              </a:solidFill>
              <a:ln w="19050">
                <a:solidFill>
                  <a:schemeClr val="lt1"/>
                </a:solidFill>
              </a:ln>
              <a:effectLst/>
            </c:spPr>
            <c:extLst>
              <c:ext xmlns:c16="http://schemas.microsoft.com/office/drawing/2014/chart" uri="{C3380CC4-5D6E-409C-BE32-E72D297353CC}">
                <c16:uniqueId val="{000001F5-7AFF-46D6-B50E-07332B75C8FD}"/>
              </c:ext>
            </c:extLst>
          </c:dPt>
          <c:dPt>
            <c:idx val="18"/>
            <c:bubble3D val="0"/>
            <c:spPr>
              <a:solidFill>
                <a:schemeClr val="accent1">
                  <a:lumMod val="80000"/>
                </a:schemeClr>
              </a:solidFill>
              <a:ln w="19050">
                <a:solidFill>
                  <a:schemeClr val="lt1"/>
                </a:solidFill>
              </a:ln>
              <a:effectLst/>
            </c:spPr>
            <c:extLst>
              <c:ext xmlns:c16="http://schemas.microsoft.com/office/drawing/2014/chart" uri="{C3380CC4-5D6E-409C-BE32-E72D297353CC}">
                <c16:uniqueId val="{0000023F-E9AE-485C-912D-8591177B5C19}"/>
              </c:ext>
            </c:extLst>
          </c:dPt>
          <c:dPt>
            <c:idx val="19"/>
            <c:bubble3D val="0"/>
            <c:spPr>
              <a:solidFill>
                <a:schemeClr val="accent2">
                  <a:lumMod val="80000"/>
                </a:schemeClr>
              </a:solidFill>
              <a:ln w="19050">
                <a:solidFill>
                  <a:schemeClr val="lt1"/>
                </a:solidFill>
              </a:ln>
              <a:effectLst/>
            </c:spPr>
            <c:extLst>
              <c:ext xmlns:c16="http://schemas.microsoft.com/office/drawing/2014/chart" uri="{C3380CC4-5D6E-409C-BE32-E72D297353CC}">
                <c16:uniqueId val="{00000241-E9AE-485C-912D-8591177B5C19}"/>
              </c:ext>
            </c:extLst>
          </c:dPt>
          <c:dPt>
            <c:idx val="20"/>
            <c:bubble3D val="0"/>
            <c:spPr>
              <a:solidFill>
                <a:schemeClr val="accent3">
                  <a:lumMod val="80000"/>
                </a:schemeClr>
              </a:solidFill>
              <a:ln w="19050">
                <a:solidFill>
                  <a:schemeClr val="lt1"/>
                </a:solidFill>
              </a:ln>
              <a:effectLst/>
            </c:spPr>
            <c:extLst>
              <c:ext xmlns:c16="http://schemas.microsoft.com/office/drawing/2014/chart" uri="{C3380CC4-5D6E-409C-BE32-E72D297353CC}">
                <c16:uniqueId val="{00000243-E9AE-485C-912D-8591177B5C19}"/>
              </c:ext>
            </c:extLst>
          </c:dPt>
          <c:dPt>
            <c:idx val="21"/>
            <c:bubble3D val="0"/>
            <c:spPr>
              <a:solidFill>
                <a:schemeClr val="accent4">
                  <a:lumMod val="80000"/>
                </a:schemeClr>
              </a:solidFill>
              <a:ln w="19050">
                <a:solidFill>
                  <a:schemeClr val="lt1"/>
                </a:solidFill>
              </a:ln>
              <a:effectLst/>
            </c:spPr>
            <c:extLst>
              <c:ext xmlns:c16="http://schemas.microsoft.com/office/drawing/2014/chart" uri="{C3380CC4-5D6E-409C-BE32-E72D297353CC}">
                <c16:uniqueId val="{00000245-E9AE-485C-912D-8591177B5C19}"/>
              </c:ext>
            </c:extLst>
          </c:dPt>
          <c:dPt>
            <c:idx val="22"/>
            <c:bubble3D val="0"/>
            <c:spPr>
              <a:solidFill>
                <a:schemeClr val="accent5">
                  <a:lumMod val="80000"/>
                </a:schemeClr>
              </a:solidFill>
              <a:ln w="19050">
                <a:solidFill>
                  <a:schemeClr val="lt1"/>
                </a:solidFill>
              </a:ln>
              <a:effectLst/>
            </c:spPr>
            <c:extLst>
              <c:ext xmlns:c16="http://schemas.microsoft.com/office/drawing/2014/chart" uri="{C3380CC4-5D6E-409C-BE32-E72D297353CC}">
                <c16:uniqueId val="{00000247-E9AE-485C-912D-8591177B5C19}"/>
              </c:ext>
            </c:extLst>
          </c:dPt>
          <c:dPt>
            <c:idx val="23"/>
            <c:bubble3D val="0"/>
            <c:spPr>
              <a:solidFill>
                <a:schemeClr val="accent6">
                  <a:lumMod val="80000"/>
                </a:schemeClr>
              </a:solidFill>
              <a:ln w="19050">
                <a:solidFill>
                  <a:schemeClr val="lt1"/>
                </a:solidFill>
              </a:ln>
              <a:effectLst/>
            </c:spPr>
            <c:extLst>
              <c:ext xmlns:c16="http://schemas.microsoft.com/office/drawing/2014/chart" uri="{C3380CC4-5D6E-409C-BE32-E72D297353CC}">
                <c16:uniqueId val="{00000249-E9AE-485C-912D-8591177B5C19}"/>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bestFit"/>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multiLvlStrRef>
              <c:f>商品CSV分析!$A$6:$B$22</c:f>
              <c:multiLvlStrCache>
                <c:ptCount val="8"/>
                <c:lvl>
                  <c:pt idx="0">
                    <c:v>土</c:v>
                  </c:pt>
                  <c:pt idx="1">
                    <c:v>日</c:v>
                  </c:pt>
                  <c:pt idx="2">
                    <c:v>月</c:v>
                  </c:pt>
                  <c:pt idx="3">
                    <c:v>火</c:v>
                  </c:pt>
                  <c:pt idx="4">
                    <c:v>水</c:v>
                  </c:pt>
                  <c:pt idx="5">
                    <c:v>木</c:v>
                  </c:pt>
                  <c:pt idx="6">
                    <c:v>金</c:v>
                  </c:pt>
                  <c:pt idx="7">
                    <c:v>土</c:v>
                  </c:pt>
                </c:lvl>
                <c:lvl>
                  <c:pt idx="0">
                    <c:v>1月1日</c:v>
                  </c:pt>
                  <c:pt idx="1">
                    <c:v>1月2日</c:v>
                  </c:pt>
                  <c:pt idx="2">
                    <c:v>1月3日</c:v>
                  </c:pt>
                  <c:pt idx="3">
                    <c:v>1月4日</c:v>
                  </c:pt>
                  <c:pt idx="4">
                    <c:v>1月5日</c:v>
                  </c:pt>
                  <c:pt idx="5">
                    <c:v>1月6日</c:v>
                  </c:pt>
                  <c:pt idx="6">
                    <c:v>1月7日</c:v>
                  </c:pt>
                  <c:pt idx="7">
                    <c:v>1月8日</c:v>
                  </c:pt>
                </c:lvl>
              </c:multiLvlStrCache>
            </c:multiLvlStrRef>
          </c:cat>
          <c:val>
            <c:numRef>
              <c:f>商品CSV分析!$J$6:$J$22</c:f>
              <c:numCache>
                <c:formatCode>#,##0_);[Red]\(#,##0\)</c:formatCode>
                <c:ptCount val="8"/>
                <c:pt idx="0">
                  <c:v>100</c:v>
                </c:pt>
                <c:pt idx="1">
                  <c:v>100</c:v>
                </c:pt>
                <c:pt idx="2">
                  <c:v>200</c:v>
                </c:pt>
                <c:pt idx="3">
                  <c:v>100</c:v>
                </c:pt>
                <c:pt idx="4">
                  <c:v>100</c:v>
                </c:pt>
                <c:pt idx="5">
                  <c:v>100</c:v>
                </c:pt>
              </c:numCache>
            </c:numRef>
          </c:val>
          <c:extLst>
            <c:ext xmlns:c16="http://schemas.microsoft.com/office/drawing/2014/chart" uri="{C3380CC4-5D6E-409C-BE32-E72D297353CC}">
              <c16:uniqueId val="{0000013A-153B-47EE-9357-9212C5F318AF}"/>
            </c:ext>
          </c:extLst>
        </c:ser>
        <c:ser>
          <c:idx val="8"/>
          <c:order val="8"/>
          <c:tx>
            <c:strRef>
              <c:f>商品CSV分析!$K$4:$K$5</c:f>
              <c:strCache>
                <c:ptCount val="1"/>
                <c:pt idx="0">
                  <c:v>12</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1F7-7AFF-46D6-B50E-07332B75C8FD}"/>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1F9-7AFF-46D6-B50E-07332B75C8FD}"/>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1FB-7AFF-46D6-B50E-07332B75C8FD}"/>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1FD-7AFF-46D6-B50E-07332B75C8FD}"/>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1FF-7AFF-46D6-B50E-07332B75C8FD}"/>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201-7AFF-46D6-B50E-07332B75C8FD}"/>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203-7AFF-46D6-B50E-07332B75C8FD}"/>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205-7AFF-46D6-B50E-07332B75C8FD}"/>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207-7AFF-46D6-B50E-07332B75C8FD}"/>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209-7AFF-46D6-B50E-07332B75C8FD}"/>
              </c:ext>
            </c:extLst>
          </c:dPt>
          <c:dPt>
            <c:idx val="10"/>
            <c:bubble3D val="0"/>
            <c:spPr>
              <a:solidFill>
                <a:schemeClr val="accent5">
                  <a:lumMod val="60000"/>
                </a:schemeClr>
              </a:solidFill>
              <a:ln w="19050">
                <a:solidFill>
                  <a:schemeClr val="lt1"/>
                </a:solidFill>
              </a:ln>
              <a:effectLst/>
            </c:spPr>
            <c:extLst>
              <c:ext xmlns:c16="http://schemas.microsoft.com/office/drawing/2014/chart" uri="{C3380CC4-5D6E-409C-BE32-E72D297353CC}">
                <c16:uniqueId val="{0000020B-7AFF-46D6-B50E-07332B75C8FD}"/>
              </c:ext>
            </c:extLst>
          </c:dPt>
          <c:dPt>
            <c:idx val="11"/>
            <c:bubble3D val="0"/>
            <c:spPr>
              <a:solidFill>
                <a:schemeClr val="accent6">
                  <a:lumMod val="60000"/>
                </a:schemeClr>
              </a:solidFill>
              <a:ln w="19050">
                <a:solidFill>
                  <a:schemeClr val="lt1"/>
                </a:solidFill>
              </a:ln>
              <a:effectLst/>
            </c:spPr>
            <c:extLst>
              <c:ext xmlns:c16="http://schemas.microsoft.com/office/drawing/2014/chart" uri="{C3380CC4-5D6E-409C-BE32-E72D297353CC}">
                <c16:uniqueId val="{0000020D-7AFF-46D6-B50E-07332B75C8FD}"/>
              </c:ext>
            </c:extLst>
          </c:dPt>
          <c:dPt>
            <c:idx val="12"/>
            <c:bubble3D val="0"/>
            <c:spPr>
              <a:solidFill>
                <a:schemeClr val="accent1">
                  <a:lumMod val="80000"/>
                  <a:lumOff val="20000"/>
                </a:schemeClr>
              </a:solidFill>
              <a:ln w="19050">
                <a:solidFill>
                  <a:schemeClr val="lt1"/>
                </a:solidFill>
              </a:ln>
              <a:effectLst/>
            </c:spPr>
            <c:extLst>
              <c:ext xmlns:c16="http://schemas.microsoft.com/office/drawing/2014/chart" uri="{C3380CC4-5D6E-409C-BE32-E72D297353CC}">
                <c16:uniqueId val="{0000020F-7AFF-46D6-B50E-07332B75C8FD}"/>
              </c:ext>
            </c:extLst>
          </c:dPt>
          <c:dPt>
            <c:idx val="13"/>
            <c:bubble3D val="0"/>
            <c:spPr>
              <a:solidFill>
                <a:schemeClr val="accent2">
                  <a:lumMod val="80000"/>
                  <a:lumOff val="20000"/>
                </a:schemeClr>
              </a:solidFill>
              <a:ln w="19050">
                <a:solidFill>
                  <a:schemeClr val="lt1"/>
                </a:solidFill>
              </a:ln>
              <a:effectLst/>
            </c:spPr>
            <c:extLst>
              <c:ext xmlns:c16="http://schemas.microsoft.com/office/drawing/2014/chart" uri="{C3380CC4-5D6E-409C-BE32-E72D297353CC}">
                <c16:uniqueId val="{00000211-7AFF-46D6-B50E-07332B75C8FD}"/>
              </c:ext>
            </c:extLst>
          </c:dPt>
          <c:dPt>
            <c:idx val="14"/>
            <c:bubble3D val="0"/>
            <c:spPr>
              <a:solidFill>
                <a:schemeClr val="accent3">
                  <a:lumMod val="80000"/>
                  <a:lumOff val="20000"/>
                </a:schemeClr>
              </a:solidFill>
              <a:ln w="19050">
                <a:solidFill>
                  <a:schemeClr val="lt1"/>
                </a:solidFill>
              </a:ln>
              <a:effectLst/>
            </c:spPr>
            <c:extLst>
              <c:ext xmlns:c16="http://schemas.microsoft.com/office/drawing/2014/chart" uri="{C3380CC4-5D6E-409C-BE32-E72D297353CC}">
                <c16:uniqueId val="{00000213-7AFF-46D6-B50E-07332B75C8FD}"/>
              </c:ext>
            </c:extLst>
          </c:dPt>
          <c:dPt>
            <c:idx val="15"/>
            <c:bubble3D val="0"/>
            <c:spPr>
              <a:solidFill>
                <a:schemeClr val="accent4">
                  <a:lumMod val="80000"/>
                  <a:lumOff val="20000"/>
                </a:schemeClr>
              </a:solidFill>
              <a:ln w="19050">
                <a:solidFill>
                  <a:schemeClr val="lt1"/>
                </a:solidFill>
              </a:ln>
              <a:effectLst/>
            </c:spPr>
            <c:extLst>
              <c:ext xmlns:c16="http://schemas.microsoft.com/office/drawing/2014/chart" uri="{C3380CC4-5D6E-409C-BE32-E72D297353CC}">
                <c16:uniqueId val="{00000215-7AFF-46D6-B50E-07332B75C8FD}"/>
              </c:ext>
            </c:extLst>
          </c:dPt>
          <c:dPt>
            <c:idx val="16"/>
            <c:bubble3D val="0"/>
            <c:spPr>
              <a:solidFill>
                <a:schemeClr val="accent5">
                  <a:lumMod val="80000"/>
                  <a:lumOff val="20000"/>
                </a:schemeClr>
              </a:solidFill>
              <a:ln w="19050">
                <a:solidFill>
                  <a:schemeClr val="lt1"/>
                </a:solidFill>
              </a:ln>
              <a:effectLst/>
            </c:spPr>
            <c:extLst>
              <c:ext xmlns:c16="http://schemas.microsoft.com/office/drawing/2014/chart" uri="{C3380CC4-5D6E-409C-BE32-E72D297353CC}">
                <c16:uniqueId val="{00000217-7AFF-46D6-B50E-07332B75C8FD}"/>
              </c:ext>
            </c:extLst>
          </c:dPt>
          <c:dPt>
            <c:idx val="17"/>
            <c:bubble3D val="0"/>
            <c:spPr>
              <a:solidFill>
                <a:schemeClr val="accent6">
                  <a:lumMod val="80000"/>
                  <a:lumOff val="20000"/>
                </a:schemeClr>
              </a:solidFill>
              <a:ln w="19050">
                <a:solidFill>
                  <a:schemeClr val="lt1"/>
                </a:solidFill>
              </a:ln>
              <a:effectLst/>
            </c:spPr>
            <c:extLst>
              <c:ext xmlns:c16="http://schemas.microsoft.com/office/drawing/2014/chart" uri="{C3380CC4-5D6E-409C-BE32-E72D297353CC}">
                <c16:uniqueId val="{00000219-7AFF-46D6-B50E-07332B75C8FD}"/>
              </c:ext>
            </c:extLst>
          </c:dPt>
          <c:dPt>
            <c:idx val="18"/>
            <c:bubble3D val="0"/>
            <c:spPr>
              <a:solidFill>
                <a:schemeClr val="accent1">
                  <a:lumMod val="80000"/>
                </a:schemeClr>
              </a:solidFill>
              <a:ln w="19050">
                <a:solidFill>
                  <a:schemeClr val="lt1"/>
                </a:solidFill>
              </a:ln>
              <a:effectLst/>
            </c:spPr>
            <c:extLst>
              <c:ext xmlns:c16="http://schemas.microsoft.com/office/drawing/2014/chart" uri="{C3380CC4-5D6E-409C-BE32-E72D297353CC}">
                <c16:uniqueId val="{0000026F-E9AE-485C-912D-8591177B5C19}"/>
              </c:ext>
            </c:extLst>
          </c:dPt>
          <c:dPt>
            <c:idx val="19"/>
            <c:bubble3D val="0"/>
            <c:spPr>
              <a:solidFill>
                <a:schemeClr val="accent2">
                  <a:lumMod val="80000"/>
                </a:schemeClr>
              </a:solidFill>
              <a:ln w="19050">
                <a:solidFill>
                  <a:schemeClr val="lt1"/>
                </a:solidFill>
              </a:ln>
              <a:effectLst/>
            </c:spPr>
            <c:extLst>
              <c:ext xmlns:c16="http://schemas.microsoft.com/office/drawing/2014/chart" uri="{C3380CC4-5D6E-409C-BE32-E72D297353CC}">
                <c16:uniqueId val="{00000271-E9AE-485C-912D-8591177B5C19}"/>
              </c:ext>
            </c:extLst>
          </c:dPt>
          <c:dPt>
            <c:idx val="20"/>
            <c:bubble3D val="0"/>
            <c:spPr>
              <a:solidFill>
                <a:schemeClr val="accent3">
                  <a:lumMod val="80000"/>
                </a:schemeClr>
              </a:solidFill>
              <a:ln w="19050">
                <a:solidFill>
                  <a:schemeClr val="lt1"/>
                </a:solidFill>
              </a:ln>
              <a:effectLst/>
            </c:spPr>
            <c:extLst>
              <c:ext xmlns:c16="http://schemas.microsoft.com/office/drawing/2014/chart" uri="{C3380CC4-5D6E-409C-BE32-E72D297353CC}">
                <c16:uniqueId val="{00000273-E9AE-485C-912D-8591177B5C19}"/>
              </c:ext>
            </c:extLst>
          </c:dPt>
          <c:dPt>
            <c:idx val="21"/>
            <c:bubble3D val="0"/>
            <c:spPr>
              <a:solidFill>
                <a:schemeClr val="accent4">
                  <a:lumMod val="80000"/>
                </a:schemeClr>
              </a:solidFill>
              <a:ln w="19050">
                <a:solidFill>
                  <a:schemeClr val="lt1"/>
                </a:solidFill>
              </a:ln>
              <a:effectLst/>
            </c:spPr>
            <c:extLst>
              <c:ext xmlns:c16="http://schemas.microsoft.com/office/drawing/2014/chart" uri="{C3380CC4-5D6E-409C-BE32-E72D297353CC}">
                <c16:uniqueId val="{00000275-E9AE-485C-912D-8591177B5C19}"/>
              </c:ext>
            </c:extLst>
          </c:dPt>
          <c:dPt>
            <c:idx val="22"/>
            <c:bubble3D val="0"/>
            <c:spPr>
              <a:solidFill>
                <a:schemeClr val="accent5">
                  <a:lumMod val="80000"/>
                </a:schemeClr>
              </a:solidFill>
              <a:ln w="19050">
                <a:solidFill>
                  <a:schemeClr val="lt1"/>
                </a:solidFill>
              </a:ln>
              <a:effectLst/>
            </c:spPr>
            <c:extLst>
              <c:ext xmlns:c16="http://schemas.microsoft.com/office/drawing/2014/chart" uri="{C3380CC4-5D6E-409C-BE32-E72D297353CC}">
                <c16:uniqueId val="{00000277-E9AE-485C-912D-8591177B5C19}"/>
              </c:ext>
            </c:extLst>
          </c:dPt>
          <c:dPt>
            <c:idx val="23"/>
            <c:bubble3D val="0"/>
            <c:spPr>
              <a:solidFill>
                <a:schemeClr val="accent6">
                  <a:lumMod val="80000"/>
                </a:schemeClr>
              </a:solidFill>
              <a:ln w="19050">
                <a:solidFill>
                  <a:schemeClr val="lt1"/>
                </a:solidFill>
              </a:ln>
              <a:effectLst/>
            </c:spPr>
            <c:extLst>
              <c:ext xmlns:c16="http://schemas.microsoft.com/office/drawing/2014/chart" uri="{C3380CC4-5D6E-409C-BE32-E72D297353CC}">
                <c16:uniqueId val="{00000279-E9AE-485C-912D-8591177B5C19}"/>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bestFit"/>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multiLvlStrRef>
              <c:f>商品CSV分析!$A$6:$B$22</c:f>
              <c:multiLvlStrCache>
                <c:ptCount val="8"/>
                <c:lvl>
                  <c:pt idx="0">
                    <c:v>土</c:v>
                  </c:pt>
                  <c:pt idx="1">
                    <c:v>日</c:v>
                  </c:pt>
                  <c:pt idx="2">
                    <c:v>月</c:v>
                  </c:pt>
                  <c:pt idx="3">
                    <c:v>火</c:v>
                  </c:pt>
                  <c:pt idx="4">
                    <c:v>水</c:v>
                  </c:pt>
                  <c:pt idx="5">
                    <c:v>木</c:v>
                  </c:pt>
                  <c:pt idx="6">
                    <c:v>金</c:v>
                  </c:pt>
                  <c:pt idx="7">
                    <c:v>土</c:v>
                  </c:pt>
                </c:lvl>
                <c:lvl>
                  <c:pt idx="0">
                    <c:v>1月1日</c:v>
                  </c:pt>
                  <c:pt idx="1">
                    <c:v>1月2日</c:v>
                  </c:pt>
                  <c:pt idx="2">
                    <c:v>1月3日</c:v>
                  </c:pt>
                  <c:pt idx="3">
                    <c:v>1月4日</c:v>
                  </c:pt>
                  <c:pt idx="4">
                    <c:v>1月5日</c:v>
                  </c:pt>
                  <c:pt idx="5">
                    <c:v>1月6日</c:v>
                  </c:pt>
                  <c:pt idx="6">
                    <c:v>1月7日</c:v>
                  </c:pt>
                  <c:pt idx="7">
                    <c:v>1月8日</c:v>
                  </c:pt>
                </c:lvl>
              </c:multiLvlStrCache>
            </c:multiLvlStrRef>
          </c:cat>
          <c:val>
            <c:numRef>
              <c:f>商品CSV分析!$K$6:$K$22</c:f>
              <c:numCache>
                <c:formatCode>#,##0_);[Red]\(#,##0\)</c:formatCode>
                <c:ptCount val="8"/>
                <c:pt idx="4">
                  <c:v>120</c:v>
                </c:pt>
                <c:pt idx="5">
                  <c:v>120</c:v>
                </c:pt>
                <c:pt idx="6">
                  <c:v>120</c:v>
                </c:pt>
              </c:numCache>
            </c:numRef>
          </c:val>
          <c:extLst>
            <c:ext xmlns:c16="http://schemas.microsoft.com/office/drawing/2014/chart" uri="{C3380CC4-5D6E-409C-BE32-E72D297353CC}">
              <c16:uniqueId val="{0000013B-153B-47EE-9357-9212C5F318AF}"/>
            </c:ext>
          </c:extLst>
        </c:ser>
        <c:ser>
          <c:idx val="9"/>
          <c:order val="9"/>
          <c:tx>
            <c:strRef>
              <c:f>商品CSV分析!$L$4:$L$5</c:f>
              <c:strCache>
                <c:ptCount val="1"/>
                <c:pt idx="0">
                  <c:v>15</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21B-7AFF-46D6-B50E-07332B75C8FD}"/>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21D-7AFF-46D6-B50E-07332B75C8FD}"/>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21F-7AFF-46D6-B50E-07332B75C8FD}"/>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221-7AFF-46D6-B50E-07332B75C8FD}"/>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223-7AFF-46D6-B50E-07332B75C8FD}"/>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225-7AFF-46D6-B50E-07332B75C8FD}"/>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227-7AFF-46D6-B50E-07332B75C8FD}"/>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229-7AFF-46D6-B50E-07332B75C8FD}"/>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22B-7AFF-46D6-B50E-07332B75C8FD}"/>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22D-7AFF-46D6-B50E-07332B75C8FD}"/>
              </c:ext>
            </c:extLst>
          </c:dPt>
          <c:dPt>
            <c:idx val="10"/>
            <c:bubble3D val="0"/>
            <c:spPr>
              <a:solidFill>
                <a:schemeClr val="accent5">
                  <a:lumMod val="60000"/>
                </a:schemeClr>
              </a:solidFill>
              <a:ln w="19050">
                <a:solidFill>
                  <a:schemeClr val="lt1"/>
                </a:solidFill>
              </a:ln>
              <a:effectLst/>
            </c:spPr>
            <c:extLst>
              <c:ext xmlns:c16="http://schemas.microsoft.com/office/drawing/2014/chart" uri="{C3380CC4-5D6E-409C-BE32-E72D297353CC}">
                <c16:uniqueId val="{0000022F-7AFF-46D6-B50E-07332B75C8FD}"/>
              </c:ext>
            </c:extLst>
          </c:dPt>
          <c:dPt>
            <c:idx val="11"/>
            <c:bubble3D val="0"/>
            <c:spPr>
              <a:solidFill>
                <a:schemeClr val="accent6">
                  <a:lumMod val="60000"/>
                </a:schemeClr>
              </a:solidFill>
              <a:ln w="19050">
                <a:solidFill>
                  <a:schemeClr val="lt1"/>
                </a:solidFill>
              </a:ln>
              <a:effectLst/>
            </c:spPr>
            <c:extLst>
              <c:ext xmlns:c16="http://schemas.microsoft.com/office/drawing/2014/chart" uri="{C3380CC4-5D6E-409C-BE32-E72D297353CC}">
                <c16:uniqueId val="{00000231-7AFF-46D6-B50E-07332B75C8FD}"/>
              </c:ext>
            </c:extLst>
          </c:dPt>
          <c:dPt>
            <c:idx val="12"/>
            <c:bubble3D val="0"/>
            <c:spPr>
              <a:solidFill>
                <a:schemeClr val="accent1">
                  <a:lumMod val="80000"/>
                  <a:lumOff val="20000"/>
                </a:schemeClr>
              </a:solidFill>
              <a:ln w="19050">
                <a:solidFill>
                  <a:schemeClr val="lt1"/>
                </a:solidFill>
              </a:ln>
              <a:effectLst/>
            </c:spPr>
            <c:extLst>
              <c:ext xmlns:c16="http://schemas.microsoft.com/office/drawing/2014/chart" uri="{C3380CC4-5D6E-409C-BE32-E72D297353CC}">
                <c16:uniqueId val="{00000233-7AFF-46D6-B50E-07332B75C8FD}"/>
              </c:ext>
            </c:extLst>
          </c:dPt>
          <c:dPt>
            <c:idx val="13"/>
            <c:bubble3D val="0"/>
            <c:spPr>
              <a:solidFill>
                <a:schemeClr val="accent2">
                  <a:lumMod val="80000"/>
                  <a:lumOff val="20000"/>
                </a:schemeClr>
              </a:solidFill>
              <a:ln w="19050">
                <a:solidFill>
                  <a:schemeClr val="lt1"/>
                </a:solidFill>
              </a:ln>
              <a:effectLst/>
            </c:spPr>
            <c:extLst>
              <c:ext xmlns:c16="http://schemas.microsoft.com/office/drawing/2014/chart" uri="{C3380CC4-5D6E-409C-BE32-E72D297353CC}">
                <c16:uniqueId val="{00000235-7AFF-46D6-B50E-07332B75C8FD}"/>
              </c:ext>
            </c:extLst>
          </c:dPt>
          <c:dPt>
            <c:idx val="14"/>
            <c:bubble3D val="0"/>
            <c:spPr>
              <a:solidFill>
                <a:schemeClr val="accent3">
                  <a:lumMod val="80000"/>
                  <a:lumOff val="20000"/>
                </a:schemeClr>
              </a:solidFill>
              <a:ln w="19050">
                <a:solidFill>
                  <a:schemeClr val="lt1"/>
                </a:solidFill>
              </a:ln>
              <a:effectLst/>
            </c:spPr>
            <c:extLst>
              <c:ext xmlns:c16="http://schemas.microsoft.com/office/drawing/2014/chart" uri="{C3380CC4-5D6E-409C-BE32-E72D297353CC}">
                <c16:uniqueId val="{00000237-7AFF-46D6-B50E-07332B75C8FD}"/>
              </c:ext>
            </c:extLst>
          </c:dPt>
          <c:dPt>
            <c:idx val="15"/>
            <c:bubble3D val="0"/>
            <c:spPr>
              <a:solidFill>
                <a:schemeClr val="accent4">
                  <a:lumMod val="80000"/>
                  <a:lumOff val="20000"/>
                </a:schemeClr>
              </a:solidFill>
              <a:ln w="19050">
                <a:solidFill>
                  <a:schemeClr val="lt1"/>
                </a:solidFill>
              </a:ln>
              <a:effectLst/>
            </c:spPr>
            <c:extLst>
              <c:ext xmlns:c16="http://schemas.microsoft.com/office/drawing/2014/chart" uri="{C3380CC4-5D6E-409C-BE32-E72D297353CC}">
                <c16:uniqueId val="{00000239-7AFF-46D6-B50E-07332B75C8FD}"/>
              </c:ext>
            </c:extLst>
          </c:dPt>
          <c:dPt>
            <c:idx val="16"/>
            <c:bubble3D val="0"/>
            <c:spPr>
              <a:solidFill>
                <a:schemeClr val="accent5">
                  <a:lumMod val="80000"/>
                  <a:lumOff val="20000"/>
                </a:schemeClr>
              </a:solidFill>
              <a:ln w="19050">
                <a:solidFill>
                  <a:schemeClr val="lt1"/>
                </a:solidFill>
              </a:ln>
              <a:effectLst/>
            </c:spPr>
            <c:extLst>
              <c:ext xmlns:c16="http://schemas.microsoft.com/office/drawing/2014/chart" uri="{C3380CC4-5D6E-409C-BE32-E72D297353CC}">
                <c16:uniqueId val="{0000023B-7AFF-46D6-B50E-07332B75C8FD}"/>
              </c:ext>
            </c:extLst>
          </c:dPt>
          <c:dPt>
            <c:idx val="17"/>
            <c:bubble3D val="0"/>
            <c:spPr>
              <a:solidFill>
                <a:schemeClr val="accent6">
                  <a:lumMod val="80000"/>
                  <a:lumOff val="20000"/>
                </a:schemeClr>
              </a:solidFill>
              <a:ln w="19050">
                <a:solidFill>
                  <a:schemeClr val="lt1"/>
                </a:solidFill>
              </a:ln>
              <a:effectLst/>
            </c:spPr>
            <c:extLst>
              <c:ext xmlns:c16="http://schemas.microsoft.com/office/drawing/2014/chart" uri="{C3380CC4-5D6E-409C-BE32-E72D297353CC}">
                <c16:uniqueId val="{0000023D-7AFF-46D6-B50E-07332B75C8FD}"/>
              </c:ext>
            </c:extLst>
          </c:dPt>
          <c:dPt>
            <c:idx val="18"/>
            <c:bubble3D val="0"/>
            <c:spPr>
              <a:solidFill>
                <a:schemeClr val="accent1">
                  <a:lumMod val="80000"/>
                </a:schemeClr>
              </a:solidFill>
              <a:ln w="19050">
                <a:solidFill>
                  <a:schemeClr val="lt1"/>
                </a:solidFill>
              </a:ln>
              <a:effectLst/>
            </c:spPr>
            <c:extLst>
              <c:ext xmlns:c16="http://schemas.microsoft.com/office/drawing/2014/chart" uri="{C3380CC4-5D6E-409C-BE32-E72D297353CC}">
                <c16:uniqueId val="{0000029F-E9AE-485C-912D-8591177B5C19}"/>
              </c:ext>
            </c:extLst>
          </c:dPt>
          <c:dPt>
            <c:idx val="19"/>
            <c:bubble3D val="0"/>
            <c:spPr>
              <a:solidFill>
                <a:schemeClr val="accent2">
                  <a:lumMod val="80000"/>
                </a:schemeClr>
              </a:solidFill>
              <a:ln w="19050">
                <a:solidFill>
                  <a:schemeClr val="lt1"/>
                </a:solidFill>
              </a:ln>
              <a:effectLst/>
            </c:spPr>
            <c:extLst>
              <c:ext xmlns:c16="http://schemas.microsoft.com/office/drawing/2014/chart" uri="{C3380CC4-5D6E-409C-BE32-E72D297353CC}">
                <c16:uniqueId val="{000002A1-E9AE-485C-912D-8591177B5C19}"/>
              </c:ext>
            </c:extLst>
          </c:dPt>
          <c:dPt>
            <c:idx val="20"/>
            <c:bubble3D val="0"/>
            <c:spPr>
              <a:solidFill>
                <a:schemeClr val="accent3">
                  <a:lumMod val="80000"/>
                </a:schemeClr>
              </a:solidFill>
              <a:ln w="19050">
                <a:solidFill>
                  <a:schemeClr val="lt1"/>
                </a:solidFill>
              </a:ln>
              <a:effectLst/>
            </c:spPr>
            <c:extLst>
              <c:ext xmlns:c16="http://schemas.microsoft.com/office/drawing/2014/chart" uri="{C3380CC4-5D6E-409C-BE32-E72D297353CC}">
                <c16:uniqueId val="{000002A3-E9AE-485C-912D-8591177B5C19}"/>
              </c:ext>
            </c:extLst>
          </c:dPt>
          <c:dPt>
            <c:idx val="21"/>
            <c:bubble3D val="0"/>
            <c:spPr>
              <a:solidFill>
                <a:schemeClr val="accent4">
                  <a:lumMod val="80000"/>
                </a:schemeClr>
              </a:solidFill>
              <a:ln w="19050">
                <a:solidFill>
                  <a:schemeClr val="lt1"/>
                </a:solidFill>
              </a:ln>
              <a:effectLst/>
            </c:spPr>
            <c:extLst>
              <c:ext xmlns:c16="http://schemas.microsoft.com/office/drawing/2014/chart" uri="{C3380CC4-5D6E-409C-BE32-E72D297353CC}">
                <c16:uniqueId val="{000002A5-E9AE-485C-912D-8591177B5C19}"/>
              </c:ext>
            </c:extLst>
          </c:dPt>
          <c:dPt>
            <c:idx val="22"/>
            <c:bubble3D val="0"/>
            <c:spPr>
              <a:solidFill>
                <a:schemeClr val="accent5">
                  <a:lumMod val="80000"/>
                </a:schemeClr>
              </a:solidFill>
              <a:ln w="19050">
                <a:solidFill>
                  <a:schemeClr val="lt1"/>
                </a:solidFill>
              </a:ln>
              <a:effectLst/>
            </c:spPr>
            <c:extLst>
              <c:ext xmlns:c16="http://schemas.microsoft.com/office/drawing/2014/chart" uri="{C3380CC4-5D6E-409C-BE32-E72D297353CC}">
                <c16:uniqueId val="{000002A7-E9AE-485C-912D-8591177B5C19}"/>
              </c:ext>
            </c:extLst>
          </c:dPt>
          <c:dPt>
            <c:idx val="23"/>
            <c:bubble3D val="0"/>
            <c:spPr>
              <a:solidFill>
                <a:schemeClr val="accent6">
                  <a:lumMod val="80000"/>
                </a:schemeClr>
              </a:solidFill>
              <a:ln w="19050">
                <a:solidFill>
                  <a:schemeClr val="lt1"/>
                </a:solidFill>
              </a:ln>
              <a:effectLst/>
            </c:spPr>
            <c:extLst>
              <c:ext xmlns:c16="http://schemas.microsoft.com/office/drawing/2014/chart" uri="{C3380CC4-5D6E-409C-BE32-E72D297353CC}">
                <c16:uniqueId val="{000002A9-E9AE-485C-912D-8591177B5C19}"/>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bestFit"/>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multiLvlStrRef>
              <c:f>商品CSV分析!$A$6:$B$22</c:f>
              <c:multiLvlStrCache>
                <c:ptCount val="8"/>
                <c:lvl>
                  <c:pt idx="0">
                    <c:v>土</c:v>
                  </c:pt>
                  <c:pt idx="1">
                    <c:v>日</c:v>
                  </c:pt>
                  <c:pt idx="2">
                    <c:v>月</c:v>
                  </c:pt>
                  <c:pt idx="3">
                    <c:v>火</c:v>
                  </c:pt>
                  <c:pt idx="4">
                    <c:v>水</c:v>
                  </c:pt>
                  <c:pt idx="5">
                    <c:v>木</c:v>
                  </c:pt>
                  <c:pt idx="6">
                    <c:v>金</c:v>
                  </c:pt>
                  <c:pt idx="7">
                    <c:v>土</c:v>
                  </c:pt>
                </c:lvl>
                <c:lvl>
                  <c:pt idx="0">
                    <c:v>1月1日</c:v>
                  </c:pt>
                  <c:pt idx="1">
                    <c:v>1月2日</c:v>
                  </c:pt>
                  <c:pt idx="2">
                    <c:v>1月3日</c:v>
                  </c:pt>
                  <c:pt idx="3">
                    <c:v>1月4日</c:v>
                  </c:pt>
                  <c:pt idx="4">
                    <c:v>1月5日</c:v>
                  </c:pt>
                  <c:pt idx="5">
                    <c:v>1月6日</c:v>
                  </c:pt>
                  <c:pt idx="6">
                    <c:v>1月7日</c:v>
                  </c:pt>
                  <c:pt idx="7">
                    <c:v>1月8日</c:v>
                  </c:pt>
                </c:lvl>
              </c:multiLvlStrCache>
            </c:multiLvlStrRef>
          </c:cat>
          <c:val>
            <c:numRef>
              <c:f>商品CSV分析!$L$6:$L$22</c:f>
              <c:numCache>
                <c:formatCode>#,##0_);[Red]\(#,##0\)</c:formatCode>
                <c:ptCount val="8"/>
                <c:pt idx="1">
                  <c:v>150</c:v>
                </c:pt>
                <c:pt idx="2">
                  <c:v>150</c:v>
                </c:pt>
                <c:pt idx="3">
                  <c:v>150</c:v>
                </c:pt>
                <c:pt idx="4">
                  <c:v>150</c:v>
                </c:pt>
                <c:pt idx="5">
                  <c:v>150</c:v>
                </c:pt>
              </c:numCache>
            </c:numRef>
          </c:val>
          <c:extLst>
            <c:ext xmlns:c16="http://schemas.microsoft.com/office/drawing/2014/chart" uri="{C3380CC4-5D6E-409C-BE32-E72D297353CC}">
              <c16:uniqueId val="{0000013C-153B-47EE-9357-9212C5F318AF}"/>
            </c:ext>
          </c:extLst>
        </c:ser>
        <c:dLbls>
          <c:dLblPos val="bestFit"/>
          <c:showLegendKey val="0"/>
          <c:showVal val="1"/>
          <c:showCatName val="0"/>
          <c:showSerName val="0"/>
          <c:showPercent val="0"/>
          <c:showBubbleSize val="0"/>
          <c:showLeaderLines val="1"/>
        </c:dLbls>
        <c:firstSliceAng val="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ja-JP"/>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集計!$A$3</c:f>
          <c:strCache>
            <c:ptCount val="1"/>
            <c:pt idx="0">
              <c:v>人件費</c:v>
            </c:pt>
          </c:strCache>
        </c:strRef>
      </c:tx>
      <c:overlay val="0"/>
    </c:title>
    <c:autoTitleDeleted val="0"/>
    <c:plotArea>
      <c:layout>
        <c:manualLayout>
          <c:layoutTarget val="inner"/>
          <c:xMode val="edge"/>
          <c:yMode val="edge"/>
          <c:x val="6.7020870606209898E-2"/>
          <c:y val="0.18802956851935701"/>
          <c:w val="0.91449949898639804"/>
          <c:h val="0.72287242552453301"/>
        </c:manualLayout>
      </c:layout>
      <c:barChart>
        <c:barDir val="col"/>
        <c:grouping val="clustered"/>
        <c:varyColors val="0"/>
        <c:ser>
          <c:idx val="0"/>
          <c:order val="0"/>
          <c:tx>
            <c:v>計画</c:v>
          </c:tx>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invertIfNegative val="0"/>
          <c:cat>
            <c:strRef>
              <c:f>集計!$C$1:$AG$1</c:f>
              <c:strCache>
                <c:ptCount val="28"/>
                <c:pt idx="0">
                  <c:v>2/1</c:v>
                </c:pt>
                <c:pt idx="1">
                  <c:v>2/2</c:v>
                </c:pt>
                <c:pt idx="2">
                  <c:v>2/3</c:v>
                </c:pt>
                <c:pt idx="3">
                  <c:v>2/4</c:v>
                </c:pt>
                <c:pt idx="4">
                  <c:v>2/5</c:v>
                </c:pt>
                <c:pt idx="5">
                  <c:v>2/6</c:v>
                </c:pt>
                <c:pt idx="6">
                  <c:v>2/7</c:v>
                </c:pt>
                <c:pt idx="7">
                  <c:v>2/8</c:v>
                </c:pt>
                <c:pt idx="8">
                  <c:v>2/9</c:v>
                </c:pt>
                <c:pt idx="9">
                  <c:v>2/10</c:v>
                </c:pt>
                <c:pt idx="10">
                  <c:v>2/11</c:v>
                </c:pt>
                <c:pt idx="11">
                  <c:v>2/12</c:v>
                </c:pt>
                <c:pt idx="12">
                  <c:v>2/13</c:v>
                </c:pt>
                <c:pt idx="13">
                  <c:v>2/14</c:v>
                </c:pt>
                <c:pt idx="14">
                  <c:v>2/15</c:v>
                </c:pt>
                <c:pt idx="15">
                  <c:v>2/16</c:v>
                </c:pt>
                <c:pt idx="16">
                  <c:v>2/17</c:v>
                </c:pt>
                <c:pt idx="17">
                  <c:v>2/18</c:v>
                </c:pt>
                <c:pt idx="18">
                  <c:v>2/19</c:v>
                </c:pt>
                <c:pt idx="19">
                  <c:v>2/20</c:v>
                </c:pt>
                <c:pt idx="20">
                  <c:v>2/21</c:v>
                </c:pt>
                <c:pt idx="21">
                  <c:v>2/22</c:v>
                </c:pt>
                <c:pt idx="22">
                  <c:v>2/23</c:v>
                </c:pt>
                <c:pt idx="23">
                  <c:v>2/24</c:v>
                </c:pt>
                <c:pt idx="24">
                  <c:v>2/25</c:v>
                </c:pt>
                <c:pt idx="25">
                  <c:v>2/26</c:v>
                </c:pt>
                <c:pt idx="26">
                  <c:v>2/27</c:v>
                </c:pt>
                <c:pt idx="27">
                  <c:v>2/28</c:v>
                </c:pt>
              </c:strCache>
            </c:strRef>
          </c:cat>
          <c:val>
            <c:numRef>
              <c:f>集計!$C$3:$AG$3</c:f>
              <c:numCache>
                <c:formatCode>#,##0</c:formatCode>
                <c:ptCount val="31"/>
                <c:pt idx="0">
                  <c:v>31400</c:v>
                </c:pt>
                <c:pt idx="1">
                  <c:v>45050</c:v>
                </c:pt>
                <c:pt idx="2">
                  <c:v>45050</c:v>
                </c:pt>
                <c:pt idx="3">
                  <c:v>31650</c:v>
                </c:pt>
                <c:pt idx="4">
                  <c:v>43200</c:v>
                </c:pt>
                <c:pt idx="5">
                  <c:v>40850</c:v>
                </c:pt>
                <c:pt idx="6">
                  <c:v>39800</c:v>
                </c:pt>
                <c:pt idx="7">
                  <c:v>40850</c:v>
                </c:pt>
                <c:pt idx="8">
                  <c:v>45050</c:v>
                </c:pt>
                <c:pt idx="9">
                  <c:v>53450</c:v>
                </c:pt>
                <c:pt idx="10">
                  <c:v>64600</c:v>
                </c:pt>
                <c:pt idx="11">
                  <c:v>44250</c:v>
                </c:pt>
                <c:pt idx="12">
                  <c:v>57650</c:v>
                </c:pt>
                <c:pt idx="13">
                  <c:v>48600</c:v>
                </c:pt>
                <c:pt idx="14">
                  <c:v>62250</c:v>
                </c:pt>
                <c:pt idx="15">
                  <c:v>48200</c:v>
                </c:pt>
                <c:pt idx="16">
                  <c:v>62250</c:v>
                </c:pt>
                <c:pt idx="17">
                  <c:v>47400</c:v>
                </c:pt>
                <c:pt idx="18">
                  <c:v>51600</c:v>
                </c:pt>
                <c:pt idx="19">
                  <c:v>49250</c:v>
                </c:pt>
                <c:pt idx="20">
                  <c:v>57000</c:v>
                </c:pt>
                <c:pt idx="21">
                  <c:v>62250</c:v>
                </c:pt>
                <c:pt idx="22">
                  <c:v>57000</c:v>
                </c:pt>
                <c:pt idx="23">
                  <c:v>62250</c:v>
                </c:pt>
                <c:pt idx="24">
                  <c:v>47400</c:v>
                </c:pt>
                <c:pt idx="25">
                  <c:v>51600</c:v>
                </c:pt>
                <c:pt idx="26">
                  <c:v>49250</c:v>
                </c:pt>
                <c:pt idx="27">
                  <c:v>57000</c:v>
                </c:pt>
                <c:pt idx="28">
                  <c:v>0</c:v>
                </c:pt>
                <c:pt idx="29">
                  <c:v>0</c:v>
                </c:pt>
                <c:pt idx="30">
                  <c:v>0</c:v>
                </c:pt>
              </c:numCache>
            </c:numRef>
          </c:val>
          <c:extLst>
            <c:ext xmlns:c16="http://schemas.microsoft.com/office/drawing/2014/chart" uri="{C3380CC4-5D6E-409C-BE32-E72D297353CC}">
              <c16:uniqueId val="{00000000-9321-41C4-90E1-8FA6ACB60A42}"/>
            </c:ext>
          </c:extLst>
        </c:ser>
        <c:ser>
          <c:idx val="1"/>
          <c:order val="1"/>
          <c:tx>
            <c:v>実績</c:v>
          </c:tx>
          <c:spPr>
            <a:gradFill rotWithShape="1">
              <a:gsLst>
                <a:gs pos="0">
                  <a:schemeClr val="accent2">
                    <a:lumMod val="110000"/>
                    <a:satMod val="105000"/>
                    <a:tint val="67000"/>
                  </a:schemeClr>
                </a:gs>
                <a:gs pos="50000">
                  <a:schemeClr val="accent2">
                    <a:lumMod val="105000"/>
                    <a:satMod val="103000"/>
                    <a:tint val="73000"/>
                  </a:schemeClr>
                </a:gs>
                <a:gs pos="100000">
                  <a:schemeClr val="accent2">
                    <a:lumMod val="105000"/>
                    <a:satMod val="109000"/>
                    <a:tint val="81000"/>
                  </a:schemeClr>
                </a:gs>
              </a:gsLst>
              <a:lin ang="5400000" scaled="0"/>
            </a:gradFill>
            <a:ln w="9525" cap="flat" cmpd="sng" algn="ctr">
              <a:solidFill>
                <a:schemeClr val="accent2">
                  <a:shade val="95000"/>
                </a:schemeClr>
              </a:solidFill>
              <a:round/>
            </a:ln>
            <a:effectLst/>
          </c:spPr>
          <c:invertIfNegative val="0"/>
          <c:cat>
            <c:strRef>
              <c:f>集計!$C$1:$AG$1</c:f>
              <c:strCache>
                <c:ptCount val="28"/>
                <c:pt idx="0">
                  <c:v>2/1</c:v>
                </c:pt>
                <c:pt idx="1">
                  <c:v>2/2</c:v>
                </c:pt>
                <c:pt idx="2">
                  <c:v>2/3</c:v>
                </c:pt>
                <c:pt idx="3">
                  <c:v>2/4</c:v>
                </c:pt>
                <c:pt idx="4">
                  <c:v>2/5</c:v>
                </c:pt>
                <c:pt idx="5">
                  <c:v>2/6</c:v>
                </c:pt>
                <c:pt idx="6">
                  <c:v>2/7</c:v>
                </c:pt>
                <c:pt idx="7">
                  <c:v>2/8</c:v>
                </c:pt>
                <c:pt idx="8">
                  <c:v>2/9</c:v>
                </c:pt>
                <c:pt idx="9">
                  <c:v>2/10</c:v>
                </c:pt>
                <c:pt idx="10">
                  <c:v>2/11</c:v>
                </c:pt>
                <c:pt idx="11">
                  <c:v>2/12</c:v>
                </c:pt>
                <c:pt idx="12">
                  <c:v>2/13</c:v>
                </c:pt>
                <c:pt idx="13">
                  <c:v>2/14</c:v>
                </c:pt>
                <c:pt idx="14">
                  <c:v>2/15</c:v>
                </c:pt>
                <c:pt idx="15">
                  <c:v>2/16</c:v>
                </c:pt>
                <c:pt idx="16">
                  <c:v>2/17</c:v>
                </c:pt>
                <c:pt idx="17">
                  <c:v>2/18</c:v>
                </c:pt>
                <c:pt idx="18">
                  <c:v>2/19</c:v>
                </c:pt>
                <c:pt idx="19">
                  <c:v>2/20</c:v>
                </c:pt>
                <c:pt idx="20">
                  <c:v>2/21</c:v>
                </c:pt>
                <c:pt idx="21">
                  <c:v>2/22</c:v>
                </c:pt>
                <c:pt idx="22">
                  <c:v>2/23</c:v>
                </c:pt>
                <c:pt idx="23">
                  <c:v>2/24</c:v>
                </c:pt>
                <c:pt idx="24">
                  <c:v>2/25</c:v>
                </c:pt>
                <c:pt idx="25">
                  <c:v>2/26</c:v>
                </c:pt>
                <c:pt idx="26">
                  <c:v>2/27</c:v>
                </c:pt>
                <c:pt idx="27">
                  <c:v>2/28</c:v>
                </c:pt>
              </c:strCache>
            </c:strRef>
          </c:cat>
          <c:val>
            <c:numRef>
              <c:f>集計!$C$4:$AG$4</c:f>
              <c:numCache>
                <c:formatCode>#,##0</c:formatCode>
                <c:ptCount val="31"/>
                <c:pt idx="0">
                  <c:v>38149.999999998341</c:v>
                </c:pt>
                <c:pt idx="1">
                  <c:v>45299.999999998232</c:v>
                </c:pt>
                <c:pt idx="2">
                  <c:v>42299.999999998217</c:v>
                </c:pt>
                <c:pt idx="3">
                  <c:v>23899.999999998941</c:v>
                </c:pt>
                <c:pt idx="4">
                  <c:v>14699.999999999327</c:v>
                </c:pt>
                <c:pt idx="5">
                  <c:v>39799.999999998574</c:v>
                </c:pt>
                <c:pt idx="6">
                  <c:v>38749.999999998559</c:v>
                </c:pt>
                <c:pt idx="7">
                  <c:v>43999.999999998501</c:v>
                </c:pt>
                <c:pt idx="8">
                  <c:v>45049.999999998166</c:v>
                </c:pt>
                <c:pt idx="9">
                  <c:v>53449.999999997883</c:v>
                </c:pt>
                <c:pt idx="10">
                  <c:v>64599.999999997679</c:v>
                </c:pt>
                <c:pt idx="11">
                  <c:v>44249.999999998552</c:v>
                </c:pt>
                <c:pt idx="12">
                  <c:v>57649.999999997948</c:v>
                </c:pt>
                <c:pt idx="13">
                  <c:v>48599.999999998203</c:v>
                </c:pt>
                <c:pt idx="14">
                  <c:v>62249.999999997592</c:v>
                </c:pt>
                <c:pt idx="15">
                  <c:v>48199.999999998217</c:v>
                </c:pt>
                <c:pt idx="16">
                  <c:v>62249.999999997592</c:v>
                </c:pt>
                <c:pt idx="17">
                  <c:v>47399.999999998239</c:v>
                </c:pt>
                <c:pt idx="18">
                  <c:v>51599.999999998268</c:v>
                </c:pt>
                <c:pt idx="19">
                  <c:v>49249.999999998225</c:v>
                </c:pt>
                <c:pt idx="20">
                  <c:v>56999.999999997926</c:v>
                </c:pt>
                <c:pt idx="21">
                  <c:v>62249.999999997592</c:v>
                </c:pt>
                <c:pt idx="22">
                  <c:v>56999.999999997934</c:v>
                </c:pt>
                <c:pt idx="23">
                  <c:v>62249.999999997592</c:v>
                </c:pt>
                <c:pt idx="24">
                  <c:v>47399.999999998239</c:v>
                </c:pt>
                <c:pt idx="25">
                  <c:v>51599.999999998268</c:v>
                </c:pt>
                <c:pt idx="26">
                  <c:v>49249.999999998225</c:v>
                </c:pt>
                <c:pt idx="27">
                  <c:v>56999.999999997926</c:v>
                </c:pt>
                <c:pt idx="28">
                  <c:v>0</c:v>
                </c:pt>
                <c:pt idx="29">
                  <c:v>0</c:v>
                </c:pt>
                <c:pt idx="30">
                  <c:v>0</c:v>
                </c:pt>
              </c:numCache>
            </c:numRef>
          </c:val>
          <c:extLst>
            <c:ext xmlns:c16="http://schemas.microsoft.com/office/drawing/2014/chart" uri="{C3380CC4-5D6E-409C-BE32-E72D297353CC}">
              <c16:uniqueId val="{00000001-9321-41C4-90E1-8FA6ACB60A42}"/>
            </c:ext>
          </c:extLst>
        </c:ser>
        <c:dLbls>
          <c:showLegendKey val="0"/>
          <c:showVal val="0"/>
          <c:showCatName val="0"/>
          <c:showSerName val="0"/>
          <c:showPercent val="0"/>
          <c:showBubbleSize val="0"/>
        </c:dLbls>
        <c:gapWidth val="100"/>
        <c:overlap val="-24"/>
        <c:axId val="292970095"/>
        <c:axId val="292980495"/>
      </c:barChart>
      <c:lineChart>
        <c:grouping val="standard"/>
        <c:varyColors val="0"/>
        <c:ser>
          <c:idx val="2"/>
          <c:order val="2"/>
          <c:tx>
            <c:strRef>
              <c:f>集計!$B$6</c:f>
              <c:strCache>
                <c:ptCount val="1"/>
                <c:pt idx="0">
                  <c:v>計画累計</c:v>
                </c:pt>
              </c:strCache>
            </c:strRef>
          </c:tx>
          <c:spPr>
            <a:ln>
              <a:prstDash val="sysDot"/>
            </a:ln>
          </c:spPr>
          <c:marker>
            <c:symbol val="none"/>
          </c:marker>
          <c:val>
            <c:numRef>
              <c:f>集計!$C$6:$AG$6</c:f>
              <c:numCache>
                <c:formatCode>#,##0</c:formatCode>
                <c:ptCount val="31"/>
                <c:pt idx="0">
                  <c:v>31400</c:v>
                </c:pt>
                <c:pt idx="1">
                  <c:v>76450</c:v>
                </c:pt>
                <c:pt idx="2">
                  <c:v>121500</c:v>
                </c:pt>
                <c:pt idx="3">
                  <c:v>153150</c:v>
                </c:pt>
                <c:pt idx="4">
                  <c:v>196350</c:v>
                </c:pt>
                <c:pt idx="5">
                  <c:v>237200</c:v>
                </c:pt>
                <c:pt idx="6">
                  <c:v>277000</c:v>
                </c:pt>
                <c:pt idx="7">
                  <c:v>317850</c:v>
                </c:pt>
                <c:pt idx="8">
                  <c:v>362900</c:v>
                </c:pt>
                <c:pt idx="9">
                  <c:v>416350</c:v>
                </c:pt>
                <c:pt idx="10">
                  <c:v>480950</c:v>
                </c:pt>
                <c:pt idx="11">
                  <c:v>525200</c:v>
                </c:pt>
                <c:pt idx="12">
                  <c:v>582850</c:v>
                </c:pt>
                <c:pt idx="13">
                  <c:v>631450</c:v>
                </c:pt>
                <c:pt idx="14">
                  <c:v>693700</c:v>
                </c:pt>
                <c:pt idx="15">
                  <c:v>741900</c:v>
                </c:pt>
                <c:pt idx="16">
                  <c:v>804150</c:v>
                </c:pt>
                <c:pt idx="17">
                  <c:v>851550</c:v>
                </c:pt>
                <c:pt idx="18">
                  <c:v>903150</c:v>
                </c:pt>
                <c:pt idx="19">
                  <c:v>952400</c:v>
                </c:pt>
                <c:pt idx="20">
                  <c:v>1009400</c:v>
                </c:pt>
                <c:pt idx="21">
                  <c:v>1071650</c:v>
                </c:pt>
                <c:pt idx="22">
                  <c:v>1128650</c:v>
                </c:pt>
                <c:pt idx="23">
                  <c:v>1190900</c:v>
                </c:pt>
                <c:pt idx="24">
                  <c:v>1238300</c:v>
                </c:pt>
                <c:pt idx="25">
                  <c:v>1289900</c:v>
                </c:pt>
                <c:pt idx="26">
                  <c:v>1339150</c:v>
                </c:pt>
                <c:pt idx="27">
                  <c:v>1396150</c:v>
                </c:pt>
                <c:pt idx="28">
                  <c:v>0</c:v>
                </c:pt>
                <c:pt idx="29">
                  <c:v>0</c:v>
                </c:pt>
                <c:pt idx="30">
                  <c:v>0</c:v>
                </c:pt>
              </c:numCache>
            </c:numRef>
          </c:val>
          <c:smooth val="0"/>
          <c:extLst>
            <c:ext xmlns:c16="http://schemas.microsoft.com/office/drawing/2014/chart" uri="{C3380CC4-5D6E-409C-BE32-E72D297353CC}">
              <c16:uniqueId val="{00000001-41A7-434B-8C53-D3ABB9F193D8}"/>
            </c:ext>
          </c:extLst>
        </c:ser>
        <c:ser>
          <c:idx val="3"/>
          <c:order val="3"/>
          <c:tx>
            <c:strRef>
              <c:f>集計!$B$7</c:f>
              <c:strCache>
                <c:ptCount val="1"/>
                <c:pt idx="0">
                  <c:v>実績累計</c:v>
                </c:pt>
              </c:strCache>
            </c:strRef>
          </c:tx>
          <c:spPr>
            <a:ln>
              <a:prstDash val="dash"/>
            </a:ln>
          </c:spPr>
          <c:marker>
            <c:symbol val="none"/>
          </c:marker>
          <c:val>
            <c:numRef>
              <c:f>集計!$C$7:$AG$7</c:f>
              <c:numCache>
                <c:formatCode>#,##0</c:formatCode>
                <c:ptCount val="31"/>
                <c:pt idx="0">
                  <c:v>38149.999999998341</c:v>
                </c:pt>
                <c:pt idx="1">
                  <c:v>83449.999999996566</c:v>
                </c:pt>
                <c:pt idx="2">
                  <c:v>125749.99999999479</c:v>
                </c:pt>
                <c:pt idx="3">
                  <c:v>149649.99999999374</c:v>
                </c:pt>
                <c:pt idx="4">
                  <c:v>164349.99999999307</c:v>
                </c:pt>
                <c:pt idx="5">
                  <c:v>204149.99999999165</c:v>
                </c:pt>
                <c:pt idx="6">
                  <c:v>242899.99999999022</c:v>
                </c:pt>
                <c:pt idx="7">
                  <c:v>286899.99999998871</c:v>
                </c:pt>
                <c:pt idx="8">
                  <c:v>331949.99999998685</c:v>
                </c:pt>
                <c:pt idx="9">
                  <c:v>385399.99999998475</c:v>
                </c:pt>
                <c:pt idx="10">
                  <c:v>449999.99999998242</c:v>
                </c:pt>
                <c:pt idx="11">
                  <c:v>494249.99999998097</c:v>
                </c:pt>
                <c:pt idx="12">
                  <c:v>551899.99999997893</c:v>
                </c:pt>
                <c:pt idx="13">
                  <c:v>600499.99999997718</c:v>
                </c:pt>
                <c:pt idx="14">
                  <c:v>662749.99999997474</c:v>
                </c:pt>
                <c:pt idx="15">
                  <c:v>710949.99999997299</c:v>
                </c:pt>
                <c:pt idx="16">
                  <c:v>773199.99999997055</c:v>
                </c:pt>
                <c:pt idx="17">
                  <c:v>820599.9999999688</c:v>
                </c:pt>
                <c:pt idx="18">
                  <c:v>872199.99999996705</c:v>
                </c:pt>
                <c:pt idx="19">
                  <c:v>921449.99999996531</c:v>
                </c:pt>
                <c:pt idx="20">
                  <c:v>978449.99999996321</c:v>
                </c:pt>
                <c:pt idx="21">
                  <c:v>1040699.9999999608</c:v>
                </c:pt>
                <c:pt idx="22">
                  <c:v>1097699.9999999588</c:v>
                </c:pt>
                <c:pt idx="23">
                  <c:v>1159949.9999999565</c:v>
                </c:pt>
                <c:pt idx="24">
                  <c:v>1207349.9999999546</c:v>
                </c:pt>
                <c:pt idx="25">
                  <c:v>1258949.999999953</c:v>
                </c:pt>
                <c:pt idx="26">
                  <c:v>1308199.9999999511</c:v>
                </c:pt>
                <c:pt idx="27">
                  <c:v>1365199.999999949</c:v>
                </c:pt>
                <c:pt idx="28">
                  <c:v>0</c:v>
                </c:pt>
                <c:pt idx="29">
                  <c:v>0</c:v>
                </c:pt>
                <c:pt idx="30">
                  <c:v>0</c:v>
                </c:pt>
              </c:numCache>
            </c:numRef>
          </c:val>
          <c:smooth val="0"/>
          <c:extLst>
            <c:ext xmlns:c16="http://schemas.microsoft.com/office/drawing/2014/chart" uri="{C3380CC4-5D6E-409C-BE32-E72D297353CC}">
              <c16:uniqueId val="{00000002-41A7-434B-8C53-D3ABB9F193D8}"/>
            </c:ext>
          </c:extLst>
        </c:ser>
        <c:dLbls>
          <c:showLegendKey val="0"/>
          <c:showVal val="0"/>
          <c:showCatName val="0"/>
          <c:showSerName val="0"/>
          <c:showPercent val="0"/>
          <c:showBubbleSize val="0"/>
        </c:dLbls>
        <c:marker val="1"/>
        <c:smooth val="0"/>
        <c:axId val="577652456"/>
        <c:axId val="577650488"/>
      </c:lineChart>
      <c:dateAx>
        <c:axId val="292970095"/>
        <c:scaling>
          <c:orientation val="minMax"/>
        </c:scaling>
        <c:delete val="0"/>
        <c:axPos val="b"/>
        <c:numFmt formatCode="d" sourceLinked="0"/>
        <c:majorTickMark val="none"/>
        <c:minorTickMark val="none"/>
        <c:tickLblPos val="nextTo"/>
        <c:spPr>
          <a:noFill/>
          <a:ln w="9525" cap="flat" cmpd="sng" algn="ctr">
            <a:solidFill>
              <a:schemeClr val="tx1">
                <a:lumMod val="15000"/>
                <a:lumOff val="85000"/>
              </a:schemeClr>
            </a:solidFill>
            <a:prstDash val="solid"/>
            <a:round/>
          </a:ln>
          <a:effectLst/>
        </c:spPr>
        <c:txPr>
          <a:bodyPr rot="-60000000" spcFirstLastPara="0" vertOverflow="ellipsis" vert="horz" wrap="square" anchor="ctr" anchorCtr="1" forceAA="0"/>
          <a:lstStyle/>
          <a:p>
            <a:pPr>
              <a:defRPr lang="ja-JP" sz="900" b="0" i="0" u="none" strike="noStrike" kern="1200" baseline="0">
                <a:solidFill>
                  <a:schemeClr val="tx1">
                    <a:lumMod val="50000"/>
                    <a:lumOff val="50000"/>
                  </a:schemeClr>
                </a:solidFill>
                <a:latin typeface="+mn-lt"/>
                <a:ea typeface="+mn-ea"/>
                <a:cs typeface="+mn-cs"/>
              </a:defRPr>
            </a:pPr>
            <a:endParaRPr lang="ja-JP"/>
          </a:p>
        </c:txPr>
        <c:crossAx val="292980495"/>
        <c:crosses val="autoZero"/>
        <c:auto val="1"/>
        <c:lblOffset val="100"/>
        <c:baseTimeUnit val="days"/>
      </c:dateAx>
      <c:valAx>
        <c:axId val="292980495"/>
        <c:scaling>
          <c:orientation val="minMax"/>
        </c:scaling>
        <c:delete val="0"/>
        <c:axPos val="l"/>
        <c:majorGridlines>
          <c:spPr>
            <a:ln w="9525" cap="flat" cmpd="sng" algn="ctr">
              <a:solidFill>
                <a:schemeClr val="tx1">
                  <a:lumMod val="15000"/>
                  <a:lumOff val="85000"/>
                </a:schemeClr>
              </a:solidFill>
              <a:prstDash val="solid"/>
              <a:round/>
            </a:ln>
            <a:effectLst/>
          </c:spPr>
        </c:majorGridlines>
        <c:numFmt formatCode="#,##0" sourceLinked="1"/>
        <c:majorTickMark val="none"/>
        <c:minorTickMark val="none"/>
        <c:tickLblPos val="nextTo"/>
        <c:spPr>
          <a:noFill/>
          <a:ln w="6350" cap="flat" cmpd="sng" algn="ctr">
            <a:noFill/>
            <a:prstDash val="solid"/>
            <a:round/>
          </a:ln>
          <a:effectLst/>
        </c:spPr>
        <c:txPr>
          <a:bodyPr rot="-60000000" spcFirstLastPara="1" vertOverflow="ellipsis" vert="horz" wrap="square" anchor="ctr" anchorCtr="1"/>
          <a:lstStyle/>
          <a:p>
            <a:pPr>
              <a:defRPr lang="ja-JP" sz="900" b="0" i="0" u="none" strike="noStrike" kern="1200" baseline="0">
                <a:solidFill>
                  <a:schemeClr val="tx1">
                    <a:lumMod val="50000"/>
                    <a:lumOff val="50000"/>
                  </a:schemeClr>
                </a:solidFill>
                <a:latin typeface="+mn-lt"/>
                <a:ea typeface="+mn-ea"/>
                <a:cs typeface="+mn-cs"/>
              </a:defRPr>
            </a:pPr>
            <a:endParaRPr lang="ja-JP"/>
          </a:p>
        </c:txPr>
        <c:crossAx val="292970095"/>
        <c:crosses val="autoZero"/>
        <c:crossBetween val="between"/>
      </c:valAx>
      <c:valAx>
        <c:axId val="577650488"/>
        <c:scaling>
          <c:orientation val="minMax"/>
        </c:scaling>
        <c:delete val="0"/>
        <c:axPos val="r"/>
        <c:numFmt formatCode="#,##0" sourceLinked="1"/>
        <c:majorTickMark val="out"/>
        <c:minorTickMark val="none"/>
        <c:tickLblPos val="nextTo"/>
        <c:crossAx val="577652456"/>
        <c:crosses val="max"/>
        <c:crossBetween val="between"/>
      </c:valAx>
      <c:catAx>
        <c:axId val="577652456"/>
        <c:scaling>
          <c:orientation val="minMax"/>
        </c:scaling>
        <c:delete val="1"/>
        <c:axPos val="b"/>
        <c:majorTickMark val="out"/>
        <c:minorTickMark val="none"/>
        <c:tickLblPos val="nextTo"/>
        <c:crossAx val="577650488"/>
        <c:crosses val="autoZero"/>
        <c:auto val="1"/>
        <c:lblAlgn val="ctr"/>
        <c:lblOffset val="100"/>
        <c:noMultiLvlLbl val="0"/>
      </c:catAx>
      <c:spPr>
        <a:noFill/>
        <a:ln>
          <a:noFill/>
        </a:ln>
        <a:effectLst/>
      </c:spPr>
    </c:plotArea>
    <c:legend>
      <c:legendPos val="b"/>
      <c:layout>
        <c:manualLayout>
          <c:xMode val="edge"/>
          <c:yMode val="edge"/>
          <c:x val="0.83185414716902495"/>
          <c:y val="7.5274819533727194E-2"/>
          <c:w val="0.16814588690952856"/>
          <c:h val="7.7374675114384658E-2"/>
        </c:manualLayout>
      </c:layout>
      <c:overlay val="0"/>
      <c:spPr>
        <a:noFill/>
        <a:ln>
          <a:noFill/>
        </a:ln>
        <a:effectLst/>
      </c:spPr>
      <c:txPr>
        <a:bodyPr rot="0" spcFirstLastPara="1" vertOverflow="ellipsis" vert="horz" wrap="square" anchor="ctr" anchorCtr="1"/>
        <a:lstStyle/>
        <a:p>
          <a:pPr>
            <a:defRPr lang="ja-JP" sz="900" b="0" i="0" u="none" strike="noStrike" kern="1200" baseline="0">
              <a:solidFill>
                <a:schemeClr val="tx1">
                  <a:lumMod val="50000"/>
                  <a:lumOff val="50000"/>
                </a:schemeClr>
              </a:solidFill>
              <a:latin typeface="+mn-lt"/>
              <a:ea typeface="+mn-ea"/>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prstDash val="solid"/>
      <a:round/>
    </a:ln>
    <a:effectLst/>
  </c:spPr>
  <c:txPr>
    <a:bodyPr/>
    <a:lstStyle/>
    <a:p>
      <a:pPr>
        <a:defRPr lang="ja-JP"/>
      </a:pPr>
      <a:endParaRPr lang="ja-JP"/>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集計!$A$27</c:f>
          <c:strCache>
            <c:ptCount val="1"/>
            <c:pt idx="0">
              <c:v>1cs人件費</c:v>
            </c:pt>
          </c:strCache>
        </c:strRef>
      </c:tx>
      <c:overlay val="0"/>
    </c:title>
    <c:autoTitleDeleted val="0"/>
    <c:plotArea>
      <c:layout>
        <c:manualLayout>
          <c:layoutTarget val="inner"/>
          <c:xMode val="edge"/>
          <c:yMode val="edge"/>
          <c:x val="6.7020870606209898E-2"/>
          <c:y val="0.18802956851935701"/>
          <c:w val="0.91449949898639804"/>
          <c:h val="0.68070376657991016"/>
        </c:manualLayout>
      </c:layout>
      <c:barChart>
        <c:barDir val="col"/>
        <c:grouping val="clustered"/>
        <c:varyColors val="0"/>
        <c:ser>
          <c:idx val="0"/>
          <c:order val="0"/>
          <c:tx>
            <c:v>計画</c:v>
          </c:tx>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invertIfNegative val="0"/>
          <c:cat>
            <c:strRef>
              <c:f>集計!$C$25:$I$26</c:f>
              <c:strCache>
                <c:ptCount val="7"/>
                <c:pt idx="0">
                  <c:v>月</c:v>
                </c:pt>
                <c:pt idx="1">
                  <c:v>火</c:v>
                </c:pt>
                <c:pt idx="2">
                  <c:v>水</c:v>
                </c:pt>
                <c:pt idx="3">
                  <c:v>木</c:v>
                </c:pt>
                <c:pt idx="4">
                  <c:v>金</c:v>
                </c:pt>
                <c:pt idx="5">
                  <c:v>土</c:v>
                </c:pt>
                <c:pt idx="6">
                  <c:v>日</c:v>
                </c:pt>
              </c:strCache>
            </c:strRef>
          </c:cat>
          <c:val>
            <c:numRef>
              <c:f>集計!$C$27:$I$27</c:f>
              <c:numCache>
                <c:formatCode>0</c:formatCode>
                <c:ptCount val="7"/>
                <c:pt idx="0">
                  <c:v>39800</c:v>
                </c:pt>
                <c:pt idx="1">
                  <c:v>51.140065146579808</c:v>
                </c:pt>
                <c:pt idx="2">
                  <c:v>11326.491477272728</c:v>
                </c:pt>
                <c:pt idx="3">
                  <c:v>13420.704134366924</c:v>
                </c:pt>
                <c:pt idx="4">
                  <c:v>16205.332167832168</c:v>
                </c:pt>
                <c:pt idx="5">
                  <c:v>7479.8543689320386</c:v>
                </c:pt>
                <c:pt idx="6">
                  <c:v>105.28350515463917</c:v>
                </c:pt>
              </c:numCache>
            </c:numRef>
          </c:val>
          <c:extLst>
            <c:ext xmlns:c16="http://schemas.microsoft.com/office/drawing/2014/chart" uri="{C3380CC4-5D6E-409C-BE32-E72D297353CC}">
              <c16:uniqueId val="{00000000-1BB7-4F6D-8661-51B3B4824280}"/>
            </c:ext>
          </c:extLst>
        </c:ser>
        <c:ser>
          <c:idx val="1"/>
          <c:order val="1"/>
          <c:tx>
            <c:v>実績</c:v>
          </c:tx>
          <c:spPr>
            <a:gradFill rotWithShape="1">
              <a:gsLst>
                <a:gs pos="0">
                  <a:schemeClr val="accent2">
                    <a:lumMod val="110000"/>
                    <a:satMod val="105000"/>
                    <a:tint val="67000"/>
                  </a:schemeClr>
                </a:gs>
                <a:gs pos="50000">
                  <a:schemeClr val="accent2">
                    <a:lumMod val="105000"/>
                    <a:satMod val="103000"/>
                    <a:tint val="73000"/>
                  </a:schemeClr>
                </a:gs>
                <a:gs pos="100000">
                  <a:schemeClr val="accent2">
                    <a:lumMod val="105000"/>
                    <a:satMod val="109000"/>
                    <a:tint val="81000"/>
                  </a:schemeClr>
                </a:gs>
              </a:gsLst>
              <a:lin ang="5400000" scaled="0"/>
            </a:gradFill>
            <a:ln w="9525" cap="flat" cmpd="sng" algn="ctr">
              <a:solidFill>
                <a:schemeClr val="accent2">
                  <a:shade val="95000"/>
                </a:schemeClr>
              </a:solidFill>
              <a:round/>
            </a:ln>
            <a:effectLst/>
          </c:spPr>
          <c:invertIfNegative val="0"/>
          <c:cat>
            <c:strRef>
              <c:f>集計!$C$25:$I$26</c:f>
              <c:strCache>
                <c:ptCount val="7"/>
                <c:pt idx="0">
                  <c:v>月</c:v>
                </c:pt>
                <c:pt idx="1">
                  <c:v>火</c:v>
                </c:pt>
                <c:pt idx="2">
                  <c:v>水</c:v>
                </c:pt>
                <c:pt idx="3">
                  <c:v>木</c:v>
                </c:pt>
                <c:pt idx="4">
                  <c:v>金</c:v>
                </c:pt>
                <c:pt idx="5">
                  <c:v>土</c:v>
                </c:pt>
                <c:pt idx="6">
                  <c:v>日</c:v>
                </c:pt>
              </c:strCache>
            </c:strRef>
          </c:cat>
          <c:val>
            <c:numRef>
              <c:f>集計!$C$28:$I$28</c:f>
              <c:numCache>
                <c:formatCode>0</c:formatCode>
                <c:ptCount val="7"/>
                <c:pt idx="0">
                  <c:v>38749.999999998559</c:v>
                </c:pt>
                <c:pt idx="1">
                  <c:v>79.645093945716781</c:v>
                </c:pt>
                <c:pt idx="2">
                  <c:v>11326.302816900947</c:v>
                </c:pt>
                <c:pt idx="3">
                  <c:v>13414.593596058581</c:v>
                </c:pt>
                <c:pt idx="4">
                  <c:v>16191.783216782635</c:v>
                </c:pt>
                <c:pt idx="5">
                  <c:v>7401.8248175180061</c:v>
                </c:pt>
                <c:pt idx="6">
                  <c:v>102.5773195876252</c:v>
                </c:pt>
              </c:numCache>
            </c:numRef>
          </c:val>
          <c:extLst>
            <c:ext xmlns:c16="http://schemas.microsoft.com/office/drawing/2014/chart" uri="{C3380CC4-5D6E-409C-BE32-E72D297353CC}">
              <c16:uniqueId val="{00000001-1BB7-4F6D-8661-51B3B4824280}"/>
            </c:ext>
          </c:extLst>
        </c:ser>
        <c:dLbls>
          <c:showLegendKey val="0"/>
          <c:showVal val="0"/>
          <c:showCatName val="0"/>
          <c:showSerName val="0"/>
          <c:showPercent val="0"/>
          <c:showBubbleSize val="0"/>
        </c:dLbls>
        <c:gapWidth val="100"/>
        <c:overlap val="-24"/>
        <c:axId val="292970095"/>
        <c:axId val="292980495"/>
      </c:barChart>
      <c:catAx>
        <c:axId val="292970095"/>
        <c:scaling>
          <c:orientation val="minMax"/>
        </c:scaling>
        <c:delete val="0"/>
        <c:axPos val="b"/>
        <c:numFmt formatCode="d" sourceLinked="0"/>
        <c:majorTickMark val="none"/>
        <c:minorTickMark val="none"/>
        <c:tickLblPos val="nextTo"/>
        <c:spPr>
          <a:noFill/>
          <a:ln w="9525" cap="flat" cmpd="sng" algn="ctr">
            <a:solidFill>
              <a:schemeClr val="tx1">
                <a:lumMod val="15000"/>
                <a:lumOff val="85000"/>
              </a:schemeClr>
            </a:solidFill>
            <a:prstDash val="solid"/>
            <a:round/>
          </a:ln>
          <a:effectLst/>
        </c:spPr>
        <c:txPr>
          <a:bodyPr rot="-60000000" spcFirstLastPara="1" vertOverflow="ellipsis" vert="horz" wrap="square" anchor="ctr" anchorCtr="1"/>
          <a:lstStyle/>
          <a:p>
            <a:pPr>
              <a:defRPr lang="ja-JP" sz="900" b="0" i="0" u="none" strike="noStrike" kern="1200" baseline="0">
                <a:solidFill>
                  <a:schemeClr val="tx1">
                    <a:lumMod val="50000"/>
                    <a:lumOff val="50000"/>
                  </a:schemeClr>
                </a:solidFill>
                <a:latin typeface="+mn-lt"/>
                <a:ea typeface="+mn-ea"/>
                <a:cs typeface="+mn-cs"/>
              </a:defRPr>
            </a:pPr>
            <a:endParaRPr lang="ja-JP"/>
          </a:p>
        </c:txPr>
        <c:crossAx val="292980495"/>
        <c:crosses val="autoZero"/>
        <c:auto val="1"/>
        <c:lblAlgn val="ctr"/>
        <c:lblOffset val="100"/>
        <c:noMultiLvlLbl val="0"/>
      </c:catAx>
      <c:valAx>
        <c:axId val="292980495"/>
        <c:scaling>
          <c:orientation val="minMax"/>
        </c:scaling>
        <c:delete val="0"/>
        <c:axPos val="l"/>
        <c:majorGridlines>
          <c:spPr>
            <a:ln w="9525" cap="flat" cmpd="sng" algn="ctr">
              <a:solidFill>
                <a:schemeClr val="tx1">
                  <a:lumMod val="15000"/>
                  <a:lumOff val="85000"/>
                </a:schemeClr>
              </a:solidFill>
              <a:prstDash val="solid"/>
              <a:round/>
            </a:ln>
            <a:effectLst/>
          </c:spPr>
        </c:majorGridlines>
        <c:numFmt formatCode="0" sourceLinked="1"/>
        <c:majorTickMark val="none"/>
        <c:minorTickMark val="none"/>
        <c:tickLblPos val="nextTo"/>
        <c:spPr>
          <a:noFill/>
          <a:ln w="6350" cap="flat" cmpd="sng" algn="ctr">
            <a:noFill/>
            <a:prstDash val="solid"/>
            <a:round/>
          </a:ln>
          <a:effectLst/>
        </c:spPr>
        <c:txPr>
          <a:bodyPr rot="-60000000" spcFirstLastPara="1" vertOverflow="ellipsis" vert="horz" wrap="square" anchor="ctr" anchorCtr="1"/>
          <a:lstStyle/>
          <a:p>
            <a:pPr>
              <a:defRPr lang="ja-JP" sz="900" b="0" i="0" u="none" strike="noStrike" kern="1200" baseline="0">
                <a:solidFill>
                  <a:schemeClr val="tx1">
                    <a:lumMod val="50000"/>
                    <a:lumOff val="50000"/>
                  </a:schemeClr>
                </a:solidFill>
                <a:latin typeface="+mn-lt"/>
                <a:ea typeface="+mn-ea"/>
                <a:cs typeface="+mn-cs"/>
              </a:defRPr>
            </a:pPr>
            <a:endParaRPr lang="ja-JP"/>
          </a:p>
        </c:txPr>
        <c:crossAx val="292970095"/>
        <c:crosses val="autoZero"/>
        <c:crossBetween val="between"/>
      </c:valAx>
      <c:spPr>
        <a:noFill/>
        <a:ln>
          <a:noFill/>
        </a:ln>
        <a:effectLst/>
      </c:spPr>
    </c:plotArea>
    <c:legend>
      <c:legendPos val="b"/>
      <c:layout>
        <c:manualLayout>
          <c:xMode val="edge"/>
          <c:yMode val="edge"/>
          <c:x val="0.83185414716902495"/>
          <c:y val="7.5274819533727194E-2"/>
          <c:w val="0.11243618277240799"/>
          <c:h val="8.2619917308378102E-2"/>
        </c:manualLayout>
      </c:layout>
      <c:overlay val="0"/>
      <c:spPr>
        <a:noFill/>
        <a:ln>
          <a:noFill/>
        </a:ln>
        <a:effectLst/>
      </c:spPr>
      <c:txPr>
        <a:bodyPr rot="0" spcFirstLastPara="1" vertOverflow="ellipsis" vert="horz" wrap="square" anchor="ctr" anchorCtr="1"/>
        <a:lstStyle/>
        <a:p>
          <a:pPr>
            <a:defRPr lang="ja-JP" sz="900" b="0" i="0" u="none" strike="noStrike" kern="1200" baseline="0">
              <a:solidFill>
                <a:schemeClr val="tx1">
                  <a:lumMod val="50000"/>
                  <a:lumOff val="50000"/>
                </a:schemeClr>
              </a:solidFill>
              <a:latin typeface="+mn-lt"/>
              <a:ea typeface="+mn-ea"/>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prstDash val="solid"/>
      <a:round/>
    </a:ln>
    <a:effectLst/>
  </c:spPr>
  <c:txPr>
    <a:bodyPr/>
    <a:lstStyle/>
    <a:p>
      <a:pPr>
        <a:defRPr lang="ja-JP"/>
      </a:pPr>
      <a:endParaRPr lang="ja-JP"/>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集計!$K$27</c:f>
          <c:strCache>
            <c:ptCount val="1"/>
            <c:pt idx="0">
              <c:v>出荷数</c:v>
            </c:pt>
          </c:strCache>
        </c:strRef>
      </c:tx>
      <c:overlay val="0"/>
    </c:title>
    <c:autoTitleDeleted val="0"/>
    <c:plotArea>
      <c:layout>
        <c:manualLayout>
          <c:layoutTarget val="inner"/>
          <c:xMode val="edge"/>
          <c:yMode val="edge"/>
          <c:x val="6.7020870606209898E-2"/>
          <c:y val="0.18802956851935701"/>
          <c:w val="0.91449949898639804"/>
          <c:h val="0.68070376657991016"/>
        </c:manualLayout>
      </c:layout>
      <c:barChart>
        <c:barDir val="col"/>
        <c:grouping val="clustered"/>
        <c:varyColors val="0"/>
        <c:ser>
          <c:idx val="0"/>
          <c:order val="0"/>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invertIfNegative val="0"/>
          <c:cat>
            <c:strRef>
              <c:f>集計!$M$25:$S$26</c:f>
              <c:strCache>
                <c:ptCount val="7"/>
                <c:pt idx="0">
                  <c:v>月</c:v>
                </c:pt>
                <c:pt idx="1">
                  <c:v>火</c:v>
                </c:pt>
                <c:pt idx="2">
                  <c:v>水</c:v>
                </c:pt>
                <c:pt idx="3">
                  <c:v>木</c:v>
                </c:pt>
                <c:pt idx="4">
                  <c:v>金</c:v>
                </c:pt>
                <c:pt idx="5">
                  <c:v>土</c:v>
                </c:pt>
                <c:pt idx="6">
                  <c:v>日</c:v>
                </c:pt>
              </c:strCache>
            </c:strRef>
          </c:cat>
          <c:val>
            <c:numRef>
              <c:f>集計!$M$27:$S$27</c:f>
              <c:numCache>
                <c:formatCode>General</c:formatCode>
                <c:ptCount val="7"/>
                <c:pt idx="0">
                  <c:v>1</c:v>
                </c:pt>
                <c:pt idx="1">
                  <c:v>614</c:v>
                </c:pt>
                <c:pt idx="2">
                  <c:v>354</c:v>
                </c:pt>
                <c:pt idx="3">
                  <c:v>389</c:v>
                </c:pt>
                <c:pt idx="4">
                  <c:v>288</c:v>
                </c:pt>
                <c:pt idx="5">
                  <c:v>209</c:v>
                </c:pt>
                <c:pt idx="6">
                  <c:v>388</c:v>
                </c:pt>
              </c:numCache>
            </c:numRef>
          </c:val>
          <c:extLst>
            <c:ext xmlns:c16="http://schemas.microsoft.com/office/drawing/2014/chart" uri="{C3380CC4-5D6E-409C-BE32-E72D297353CC}">
              <c16:uniqueId val="{00000000-AEEC-4822-94A8-EA0C51C9385F}"/>
            </c:ext>
          </c:extLst>
        </c:ser>
        <c:ser>
          <c:idx val="1"/>
          <c:order val="1"/>
          <c:spPr>
            <a:gradFill rotWithShape="1">
              <a:gsLst>
                <a:gs pos="0">
                  <a:schemeClr val="accent2">
                    <a:lumMod val="110000"/>
                    <a:satMod val="105000"/>
                    <a:tint val="67000"/>
                  </a:schemeClr>
                </a:gs>
                <a:gs pos="50000">
                  <a:schemeClr val="accent2">
                    <a:lumMod val="105000"/>
                    <a:satMod val="103000"/>
                    <a:tint val="73000"/>
                  </a:schemeClr>
                </a:gs>
                <a:gs pos="100000">
                  <a:schemeClr val="accent2">
                    <a:lumMod val="105000"/>
                    <a:satMod val="109000"/>
                    <a:tint val="81000"/>
                  </a:schemeClr>
                </a:gs>
              </a:gsLst>
              <a:lin ang="5400000" scaled="0"/>
            </a:gradFill>
            <a:ln w="9525" cap="flat" cmpd="sng" algn="ctr">
              <a:solidFill>
                <a:schemeClr val="accent2">
                  <a:shade val="95000"/>
                </a:schemeClr>
              </a:solidFill>
              <a:round/>
            </a:ln>
            <a:effectLst/>
          </c:spPr>
          <c:invertIfNegative val="0"/>
          <c:cat>
            <c:strRef>
              <c:f>集計!$M$25:$S$26</c:f>
              <c:strCache>
                <c:ptCount val="7"/>
                <c:pt idx="0">
                  <c:v>月</c:v>
                </c:pt>
                <c:pt idx="1">
                  <c:v>火</c:v>
                </c:pt>
                <c:pt idx="2">
                  <c:v>水</c:v>
                </c:pt>
                <c:pt idx="3">
                  <c:v>木</c:v>
                </c:pt>
                <c:pt idx="4">
                  <c:v>金</c:v>
                </c:pt>
                <c:pt idx="5">
                  <c:v>土</c:v>
                </c:pt>
                <c:pt idx="6">
                  <c:v>日</c:v>
                </c:pt>
              </c:strCache>
            </c:strRef>
          </c:cat>
          <c:val>
            <c:numRef>
              <c:f>集計!$M$28:$S$28</c:f>
              <c:numCache>
                <c:formatCode>General</c:formatCode>
                <c:ptCount val="7"/>
                <c:pt idx="0">
                  <c:v>1</c:v>
                </c:pt>
                <c:pt idx="1">
                  <c:v>479</c:v>
                </c:pt>
                <c:pt idx="2">
                  <c:v>357</c:v>
                </c:pt>
                <c:pt idx="3">
                  <c:v>408</c:v>
                </c:pt>
                <c:pt idx="4">
                  <c:v>288</c:v>
                </c:pt>
                <c:pt idx="5">
                  <c:v>277</c:v>
                </c:pt>
                <c:pt idx="6">
                  <c:v>388</c:v>
                </c:pt>
              </c:numCache>
            </c:numRef>
          </c:val>
          <c:extLst>
            <c:ext xmlns:c16="http://schemas.microsoft.com/office/drawing/2014/chart" uri="{C3380CC4-5D6E-409C-BE32-E72D297353CC}">
              <c16:uniqueId val="{00000001-AEEC-4822-94A8-EA0C51C9385F}"/>
            </c:ext>
          </c:extLst>
        </c:ser>
        <c:dLbls>
          <c:showLegendKey val="0"/>
          <c:showVal val="0"/>
          <c:showCatName val="0"/>
          <c:showSerName val="0"/>
          <c:showPercent val="0"/>
          <c:showBubbleSize val="0"/>
        </c:dLbls>
        <c:gapWidth val="100"/>
        <c:overlap val="-24"/>
        <c:axId val="292970095"/>
        <c:axId val="292980495"/>
      </c:barChart>
      <c:catAx>
        <c:axId val="292970095"/>
        <c:scaling>
          <c:orientation val="minMax"/>
        </c:scaling>
        <c:delete val="0"/>
        <c:axPos val="b"/>
        <c:numFmt formatCode="d" sourceLinked="0"/>
        <c:majorTickMark val="none"/>
        <c:minorTickMark val="none"/>
        <c:tickLblPos val="nextTo"/>
        <c:spPr>
          <a:noFill/>
          <a:ln w="9525" cap="flat" cmpd="sng" algn="ctr">
            <a:solidFill>
              <a:schemeClr val="tx1">
                <a:lumMod val="15000"/>
                <a:lumOff val="85000"/>
              </a:schemeClr>
            </a:solidFill>
            <a:prstDash val="solid"/>
            <a:round/>
          </a:ln>
          <a:effectLst/>
        </c:spPr>
        <c:txPr>
          <a:bodyPr rot="-60000000" spcFirstLastPara="1" vertOverflow="ellipsis" vert="horz" wrap="square" anchor="ctr" anchorCtr="1"/>
          <a:lstStyle/>
          <a:p>
            <a:pPr>
              <a:defRPr lang="ja-JP" sz="900" b="0" i="0" u="none" strike="noStrike" kern="1200" baseline="0">
                <a:solidFill>
                  <a:schemeClr val="tx1">
                    <a:lumMod val="50000"/>
                    <a:lumOff val="50000"/>
                  </a:schemeClr>
                </a:solidFill>
                <a:latin typeface="+mn-lt"/>
                <a:ea typeface="+mn-ea"/>
                <a:cs typeface="+mn-cs"/>
              </a:defRPr>
            </a:pPr>
            <a:endParaRPr lang="ja-JP"/>
          </a:p>
        </c:txPr>
        <c:crossAx val="292980495"/>
        <c:crosses val="autoZero"/>
        <c:auto val="1"/>
        <c:lblAlgn val="ctr"/>
        <c:lblOffset val="100"/>
        <c:noMultiLvlLbl val="0"/>
      </c:catAx>
      <c:valAx>
        <c:axId val="292980495"/>
        <c:scaling>
          <c:orientation val="minMax"/>
        </c:scaling>
        <c:delete val="0"/>
        <c:axPos val="l"/>
        <c:majorGridlines>
          <c:spPr>
            <a:ln w="9525" cap="flat" cmpd="sng" algn="ctr">
              <a:solidFill>
                <a:schemeClr val="tx1">
                  <a:lumMod val="15000"/>
                  <a:lumOff val="85000"/>
                </a:schemeClr>
              </a:solidFill>
              <a:prstDash val="solid"/>
              <a:round/>
            </a:ln>
            <a:effectLst/>
          </c:spPr>
        </c:majorGridlines>
        <c:numFmt formatCode="General" sourceLinked="1"/>
        <c:majorTickMark val="none"/>
        <c:minorTickMark val="none"/>
        <c:tickLblPos val="nextTo"/>
        <c:spPr>
          <a:noFill/>
          <a:ln w="6350" cap="flat" cmpd="sng" algn="ctr">
            <a:noFill/>
            <a:prstDash val="solid"/>
            <a:round/>
          </a:ln>
          <a:effectLst/>
        </c:spPr>
        <c:txPr>
          <a:bodyPr rot="-60000000" spcFirstLastPara="1" vertOverflow="ellipsis" vert="horz" wrap="square" anchor="ctr" anchorCtr="1"/>
          <a:lstStyle/>
          <a:p>
            <a:pPr>
              <a:defRPr lang="ja-JP" sz="900" b="0" i="0" u="none" strike="noStrike" kern="1200" baseline="0">
                <a:solidFill>
                  <a:schemeClr val="tx1">
                    <a:lumMod val="50000"/>
                    <a:lumOff val="50000"/>
                  </a:schemeClr>
                </a:solidFill>
                <a:latin typeface="+mn-lt"/>
                <a:ea typeface="+mn-ea"/>
                <a:cs typeface="+mn-cs"/>
              </a:defRPr>
            </a:pPr>
            <a:endParaRPr lang="ja-JP"/>
          </a:p>
        </c:txPr>
        <c:crossAx val="292970095"/>
        <c:crosses val="autoZero"/>
        <c:crossBetween val="between"/>
      </c:valAx>
      <c:spPr>
        <a:noFill/>
        <a:ln>
          <a:noFill/>
        </a:ln>
        <a:effectLst/>
      </c:spPr>
    </c:plotArea>
    <c:legend>
      <c:legendPos val="b"/>
      <c:layout>
        <c:manualLayout>
          <c:xMode val="edge"/>
          <c:yMode val="edge"/>
          <c:x val="0.83185414716902495"/>
          <c:y val="7.5274819533727194E-2"/>
          <c:w val="0.11243618277240799"/>
          <c:h val="8.2619917308378102E-2"/>
        </c:manualLayout>
      </c:layout>
      <c:overlay val="0"/>
      <c:spPr>
        <a:noFill/>
        <a:ln>
          <a:noFill/>
        </a:ln>
        <a:effectLst/>
      </c:spPr>
      <c:txPr>
        <a:bodyPr rot="0" spcFirstLastPara="1" vertOverflow="ellipsis" vert="horz" wrap="square" anchor="ctr" anchorCtr="1"/>
        <a:lstStyle/>
        <a:p>
          <a:pPr>
            <a:defRPr lang="ja-JP" sz="900" b="0" i="0" u="none" strike="noStrike" kern="1200" baseline="0">
              <a:solidFill>
                <a:schemeClr val="tx1">
                  <a:lumMod val="50000"/>
                  <a:lumOff val="50000"/>
                </a:schemeClr>
              </a:solidFill>
              <a:latin typeface="+mn-lt"/>
              <a:ea typeface="+mn-ea"/>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prstDash val="solid"/>
      <a:round/>
    </a:ln>
    <a:effectLst/>
  </c:spPr>
  <c:txPr>
    <a:bodyPr/>
    <a:lstStyle/>
    <a:p>
      <a:pPr>
        <a:defRPr lang="ja-JP"/>
      </a:pPr>
      <a:endParaRPr lang="ja-JP"/>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集計!$A$46</c:f>
          <c:strCache>
            <c:ptCount val="1"/>
            <c:pt idx="0">
              <c:v>出荷数</c:v>
            </c:pt>
          </c:strCache>
        </c:strRef>
      </c:tx>
      <c:overlay val="0"/>
    </c:title>
    <c:autoTitleDeleted val="0"/>
    <c:plotArea>
      <c:layout>
        <c:manualLayout>
          <c:layoutTarget val="inner"/>
          <c:xMode val="edge"/>
          <c:yMode val="edge"/>
          <c:x val="6.7020870606209898E-2"/>
          <c:y val="0.18802956851935701"/>
          <c:w val="0.91449949898639804"/>
          <c:h val="0.68070376657991016"/>
        </c:manualLayout>
      </c:layout>
      <c:barChart>
        <c:barDir val="col"/>
        <c:grouping val="clustered"/>
        <c:varyColors val="0"/>
        <c:ser>
          <c:idx val="0"/>
          <c:order val="0"/>
          <c:tx>
            <c:strRef>
              <c:f>集計!$B$46</c:f>
              <c:strCache>
                <c:ptCount val="1"/>
                <c:pt idx="0">
                  <c:v>計画</c:v>
                </c:pt>
              </c:strCache>
            </c:strRef>
          </c:tx>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invertIfNegative val="0"/>
          <c:cat>
            <c:strRef>
              <c:f>集計!$C$44:$I$45</c:f>
              <c:strCache>
                <c:ptCount val="7"/>
                <c:pt idx="0">
                  <c:v>1週</c:v>
                </c:pt>
                <c:pt idx="1">
                  <c:v>2週</c:v>
                </c:pt>
                <c:pt idx="2">
                  <c:v>3週</c:v>
                </c:pt>
                <c:pt idx="3">
                  <c:v>4週</c:v>
                </c:pt>
                <c:pt idx="4">
                  <c:v>5週</c:v>
                </c:pt>
                <c:pt idx="5">
                  <c:v>6週</c:v>
                </c:pt>
                <c:pt idx="6">
                  <c:v>7週</c:v>
                </c:pt>
              </c:strCache>
            </c:strRef>
          </c:cat>
          <c:val>
            <c:numRef>
              <c:f>集計!$C$46:$I$46</c:f>
              <c:numCache>
                <c:formatCode>0</c:formatCode>
                <c:ptCount val="7"/>
                <c:pt idx="0">
                  <c:v>369</c:v>
                </c:pt>
                <c:pt idx="1">
                  <c:v>66.333333333333329</c:v>
                </c:pt>
                <c:pt idx="2">
                  <c:v>0</c:v>
                </c:pt>
                <c:pt idx="3">
                  <c:v>0</c:v>
                </c:pt>
                <c:pt idx="4">
                  <c:v>0</c:v>
                </c:pt>
                <c:pt idx="5">
                  <c:v>0</c:v>
                </c:pt>
                <c:pt idx="6">
                  <c:v>0</c:v>
                </c:pt>
              </c:numCache>
            </c:numRef>
          </c:val>
          <c:extLst>
            <c:ext xmlns:c16="http://schemas.microsoft.com/office/drawing/2014/chart" uri="{C3380CC4-5D6E-409C-BE32-E72D297353CC}">
              <c16:uniqueId val="{00000000-C23B-4F98-BE0A-530D1C2DA047}"/>
            </c:ext>
          </c:extLst>
        </c:ser>
        <c:ser>
          <c:idx val="1"/>
          <c:order val="1"/>
          <c:tx>
            <c:strRef>
              <c:f>集計!$B$47</c:f>
              <c:strCache>
                <c:ptCount val="1"/>
                <c:pt idx="0">
                  <c:v>実績</c:v>
                </c:pt>
              </c:strCache>
            </c:strRef>
          </c:tx>
          <c:spPr>
            <a:gradFill rotWithShape="1">
              <a:gsLst>
                <a:gs pos="0">
                  <a:schemeClr val="accent2">
                    <a:lumMod val="110000"/>
                    <a:satMod val="105000"/>
                    <a:tint val="67000"/>
                  </a:schemeClr>
                </a:gs>
                <a:gs pos="50000">
                  <a:schemeClr val="accent2">
                    <a:lumMod val="105000"/>
                    <a:satMod val="103000"/>
                    <a:tint val="73000"/>
                  </a:schemeClr>
                </a:gs>
                <a:gs pos="100000">
                  <a:schemeClr val="accent2">
                    <a:lumMod val="105000"/>
                    <a:satMod val="109000"/>
                    <a:tint val="81000"/>
                  </a:schemeClr>
                </a:gs>
              </a:gsLst>
              <a:lin ang="5400000" scaled="0"/>
            </a:gradFill>
            <a:ln w="9525" cap="flat" cmpd="sng" algn="ctr">
              <a:solidFill>
                <a:schemeClr val="accent2">
                  <a:shade val="95000"/>
                </a:schemeClr>
              </a:solidFill>
              <a:round/>
            </a:ln>
            <a:effectLst/>
          </c:spPr>
          <c:invertIfNegative val="0"/>
          <c:cat>
            <c:strRef>
              <c:f>集計!$C$44:$I$45</c:f>
              <c:strCache>
                <c:ptCount val="7"/>
                <c:pt idx="0">
                  <c:v>1週</c:v>
                </c:pt>
                <c:pt idx="1">
                  <c:v>2週</c:v>
                </c:pt>
                <c:pt idx="2">
                  <c:v>3週</c:v>
                </c:pt>
                <c:pt idx="3">
                  <c:v>4週</c:v>
                </c:pt>
                <c:pt idx="4">
                  <c:v>5週</c:v>
                </c:pt>
                <c:pt idx="5">
                  <c:v>6週</c:v>
                </c:pt>
                <c:pt idx="6">
                  <c:v>7週</c:v>
                </c:pt>
              </c:strCache>
            </c:strRef>
          </c:cat>
          <c:val>
            <c:numRef>
              <c:f>集計!$C$47:$I$47</c:f>
              <c:numCache>
                <c:formatCode>0</c:formatCode>
                <c:ptCount val="7"/>
                <c:pt idx="0">
                  <c:v>360</c:v>
                </c:pt>
                <c:pt idx="1">
                  <c:v>56.857142857142854</c:v>
                </c:pt>
                <c:pt idx="2">
                  <c:v>0</c:v>
                </c:pt>
                <c:pt idx="3">
                  <c:v>0</c:v>
                </c:pt>
                <c:pt idx="4">
                  <c:v>0</c:v>
                </c:pt>
                <c:pt idx="5">
                  <c:v>0</c:v>
                </c:pt>
                <c:pt idx="6">
                  <c:v>0</c:v>
                </c:pt>
              </c:numCache>
            </c:numRef>
          </c:val>
          <c:extLst>
            <c:ext xmlns:c16="http://schemas.microsoft.com/office/drawing/2014/chart" uri="{C3380CC4-5D6E-409C-BE32-E72D297353CC}">
              <c16:uniqueId val="{00000001-C23B-4F98-BE0A-530D1C2DA047}"/>
            </c:ext>
          </c:extLst>
        </c:ser>
        <c:dLbls>
          <c:showLegendKey val="0"/>
          <c:showVal val="0"/>
          <c:showCatName val="0"/>
          <c:showSerName val="0"/>
          <c:showPercent val="0"/>
          <c:showBubbleSize val="0"/>
        </c:dLbls>
        <c:gapWidth val="100"/>
        <c:overlap val="-24"/>
        <c:axId val="292970095"/>
        <c:axId val="292980495"/>
      </c:barChart>
      <c:catAx>
        <c:axId val="292970095"/>
        <c:scaling>
          <c:orientation val="minMax"/>
        </c:scaling>
        <c:delete val="0"/>
        <c:axPos val="b"/>
        <c:numFmt formatCode="d" sourceLinked="0"/>
        <c:majorTickMark val="none"/>
        <c:minorTickMark val="none"/>
        <c:tickLblPos val="nextTo"/>
        <c:spPr>
          <a:noFill/>
          <a:ln w="9525" cap="flat" cmpd="sng" algn="ctr">
            <a:solidFill>
              <a:schemeClr val="tx1">
                <a:lumMod val="15000"/>
                <a:lumOff val="85000"/>
              </a:schemeClr>
            </a:solidFill>
            <a:prstDash val="solid"/>
            <a:round/>
          </a:ln>
          <a:effectLst/>
        </c:spPr>
        <c:txPr>
          <a:bodyPr rot="-60000000" spcFirstLastPara="1" vertOverflow="ellipsis" vert="horz" wrap="square" anchor="ctr" anchorCtr="1"/>
          <a:lstStyle/>
          <a:p>
            <a:pPr>
              <a:defRPr lang="ja-JP" sz="900" b="0" i="0" u="none" strike="noStrike" kern="1200" baseline="0">
                <a:solidFill>
                  <a:schemeClr val="tx1">
                    <a:lumMod val="50000"/>
                    <a:lumOff val="50000"/>
                  </a:schemeClr>
                </a:solidFill>
                <a:latin typeface="+mn-lt"/>
                <a:ea typeface="+mn-ea"/>
                <a:cs typeface="+mn-cs"/>
              </a:defRPr>
            </a:pPr>
            <a:endParaRPr lang="ja-JP"/>
          </a:p>
        </c:txPr>
        <c:crossAx val="292980495"/>
        <c:crosses val="autoZero"/>
        <c:auto val="1"/>
        <c:lblAlgn val="ctr"/>
        <c:lblOffset val="100"/>
        <c:noMultiLvlLbl val="0"/>
      </c:catAx>
      <c:valAx>
        <c:axId val="292980495"/>
        <c:scaling>
          <c:orientation val="minMax"/>
        </c:scaling>
        <c:delete val="0"/>
        <c:axPos val="l"/>
        <c:majorGridlines>
          <c:spPr>
            <a:ln w="9525" cap="flat" cmpd="sng" algn="ctr">
              <a:solidFill>
                <a:schemeClr val="tx1">
                  <a:lumMod val="15000"/>
                  <a:lumOff val="85000"/>
                </a:schemeClr>
              </a:solidFill>
              <a:prstDash val="solid"/>
              <a:round/>
            </a:ln>
            <a:effectLst/>
          </c:spPr>
        </c:majorGridlines>
        <c:numFmt formatCode="0" sourceLinked="1"/>
        <c:majorTickMark val="none"/>
        <c:minorTickMark val="none"/>
        <c:tickLblPos val="nextTo"/>
        <c:spPr>
          <a:noFill/>
          <a:ln w="6350" cap="flat" cmpd="sng" algn="ctr">
            <a:noFill/>
            <a:prstDash val="solid"/>
            <a:round/>
          </a:ln>
          <a:effectLst/>
        </c:spPr>
        <c:txPr>
          <a:bodyPr rot="-60000000" spcFirstLastPara="1" vertOverflow="ellipsis" vert="horz" wrap="square" anchor="ctr" anchorCtr="1"/>
          <a:lstStyle/>
          <a:p>
            <a:pPr>
              <a:defRPr lang="ja-JP" sz="900" b="0" i="0" u="none" strike="noStrike" kern="1200" baseline="0">
                <a:solidFill>
                  <a:schemeClr val="tx1">
                    <a:lumMod val="50000"/>
                    <a:lumOff val="50000"/>
                  </a:schemeClr>
                </a:solidFill>
                <a:latin typeface="+mn-lt"/>
                <a:ea typeface="+mn-ea"/>
                <a:cs typeface="+mn-cs"/>
              </a:defRPr>
            </a:pPr>
            <a:endParaRPr lang="ja-JP"/>
          </a:p>
        </c:txPr>
        <c:crossAx val="292970095"/>
        <c:crosses val="autoZero"/>
        <c:crossBetween val="between"/>
      </c:valAx>
      <c:spPr>
        <a:noFill/>
        <a:ln>
          <a:noFill/>
        </a:ln>
        <a:effectLst/>
      </c:spPr>
    </c:plotArea>
    <c:legend>
      <c:legendPos val="b"/>
      <c:layout>
        <c:manualLayout>
          <c:xMode val="edge"/>
          <c:yMode val="edge"/>
          <c:x val="0.83185414716902495"/>
          <c:y val="7.5274819533727194E-2"/>
          <c:w val="0.11243618277240799"/>
          <c:h val="8.2619917308378102E-2"/>
        </c:manualLayout>
      </c:layout>
      <c:overlay val="0"/>
      <c:spPr>
        <a:noFill/>
        <a:ln>
          <a:noFill/>
        </a:ln>
        <a:effectLst/>
      </c:spPr>
      <c:txPr>
        <a:bodyPr rot="0" spcFirstLastPara="1" vertOverflow="ellipsis" vert="horz" wrap="square" anchor="ctr" anchorCtr="1"/>
        <a:lstStyle/>
        <a:p>
          <a:pPr>
            <a:defRPr lang="ja-JP" sz="900" b="0" i="0" u="none" strike="noStrike" kern="1200" baseline="0">
              <a:solidFill>
                <a:schemeClr val="tx1">
                  <a:lumMod val="50000"/>
                  <a:lumOff val="50000"/>
                </a:schemeClr>
              </a:solidFill>
              <a:latin typeface="+mn-lt"/>
              <a:ea typeface="+mn-ea"/>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prstDash val="solid"/>
      <a:round/>
    </a:ln>
    <a:effectLst/>
  </c:spPr>
  <c:txPr>
    <a:bodyPr/>
    <a:lstStyle/>
    <a:p>
      <a:pPr>
        <a:defRPr lang="ja-JP"/>
      </a:pPr>
      <a:endParaRPr lang="ja-JP"/>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集計!$K$46</c:f>
          <c:strCache>
            <c:ptCount val="1"/>
            <c:pt idx="0">
              <c:v>作業時間</c:v>
            </c:pt>
          </c:strCache>
        </c:strRef>
      </c:tx>
      <c:overlay val="0"/>
    </c:title>
    <c:autoTitleDeleted val="0"/>
    <c:plotArea>
      <c:layout>
        <c:manualLayout>
          <c:layoutTarget val="inner"/>
          <c:xMode val="edge"/>
          <c:yMode val="edge"/>
          <c:x val="6.7020870606209898E-2"/>
          <c:y val="0.18802956851935701"/>
          <c:w val="0.91449949898639804"/>
          <c:h val="0.68070376657991016"/>
        </c:manualLayout>
      </c:layout>
      <c:barChart>
        <c:barDir val="col"/>
        <c:grouping val="clustered"/>
        <c:varyColors val="0"/>
        <c:ser>
          <c:idx val="0"/>
          <c:order val="0"/>
          <c:tx>
            <c:strRef>
              <c:f>集計!$L$46</c:f>
              <c:strCache>
                <c:ptCount val="1"/>
                <c:pt idx="0">
                  <c:v>計画</c:v>
                </c:pt>
              </c:strCache>
            </c:strRef>
          </c:tx>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invertIfNegative val="0"/>
          <c:cat>
            <c:strRef>
              <c:f>集計!$M$44:$S$45</c:f>
              <c:strCache>
                <c:ptCount val="7"/>
                <c:pt idx="0">
                  <c:v>1週</c:v>
                </c:pt>
                <c:pt idx="1">
                  <c:v>2週</c:v>
                </c:pt>
                <c:pt idx="2">
                  <c:v>3週</c:v>
                </c:pt>
                <c:pt idx="3">
                  <c:v>4週</c:v>
                </c:pt>
                <c:pt idx="4">
                  <c:v>5週</c:v>
                </c:pt>
                <c:pt idx="5">
                  <c:v>6週</c:v>
                </c:pt>
                <c:pt idx="6">
                  <c:v>7週</c:v>
                </c:pt>
              </c:strCache>
            </c:strRef>
          </c:cat>
          <c:val>
            <c:numRef>
              <c:f>集計!$M$46:$S$46</c:f>
              <c:numCache>
                <c:formatCode>General</c:formatCode>
                <c:ptCount val="7"/>
                <c:pt idx="0">
                  <c:v>179</c:v>
                </c:pt>
                <c:pt idx="1">
                  <c:v>301</c:v>
                </c:pt>
                <c:pt idx="2">
                  <c:v>347</c:v>
                </c:pt>
                <c:pt idx="3">
                  <c:v>355</c:v>
                </c:pt>
                <c:pt idx="4">
                  <c:v>97</c:v>
                </c:pt>
                <c:pt idx="5">
                  <c:v>0</c:v>
                </c:pt>
                <c:pt idx="6">
                  <c:v>0</c:v>
                </c:pt>
              </c:numCache>
            </c:numRef>
          </c:val>
          <c:extLst>
            <c:ext xmlns:c16="http://schemas.microsoft.com/office/drawing/2014/chart" uri="{C3380CC4-5D6E-409C-BE32-E72D297353CC}">
              <c16:uniqueId val="{00000000-D28C-4F0C-824F-E1BC5EA031BE}"/>
            </c:ext>
          </c:extLst>
        </c:ser>
        <c:ser>
          <c:idx val="1"/>
          <c:order val="1"/>
          <c:tx>
            <c:strRef>
              <c:f>集計!$L$47</c:f>
              <c:strCache>
                <c:ptCount val="1"/>
                <c:pt idx="0">
                  <c:v>実績</c:v>
                </c:pt>
              </c:strCache>
            </c:strRef>
          </c:tx>
          <c:spPr>
            <a:gradFill rotWithShape="1">
              <a:gsLst>
                <a:gs pos="0">
                  <a:schemeClr val="accent2">
                    <a:lumMod val="110000"/>
                    <a:satMod val="105000"/>
                    <a:tint val="67000"/>
                  </a:schemeClr>
                </a:gs>
                <a:gs pos="50000">
                  <a:schemeClr val="accent2">
                    <a:lumMod val="105000"/>
                    <a:satMod val="103000"/>
                    <a:tint val="73000"/>
                  </a:schemeClr>
                </a:gs>
                <a:gs pos="100000">
                  <a:schemeClr val="accent2">
                    <a:lumMod val="105000"/>
                    <a:satMod val="109000"/>
                    <a:tint val="81000"/>
                  </a:schemeClr>
                </a:gs>
              </a:gsLst>
              <a:lin ang="5400000" scaled="0"/>
            </a:gradFill>
            <a:ln w="9525" cap="flat" cmpd="sng" algn="ctr">
              <a:solidFill>
                <a:schemeClr val="accent2">
                  <a:shade val="95000"/>
                </a:schemeClr>
              </a:solidFill>
              <a:round/>
            </a:ln>
            <a:effectLst/>
          </c:spPr>
          <c:invertIfNegative val="0"/>
          <c:cat>
            <c:strRef>
              <c:f>集計!$M$44:$S$45</c:f>
              <c:strCache>
                <c:ptCount val="7"/>
                <c:pt idx="0">
                  <c:v>1週</c:v>
                </c:pt>
                <c:pt idx="1">
                  <c:v>2週</c:v>
                </c:pt>
                <c:pt idx="2">
                  <c:v>3週</c:v>
                </c:pt>
                <c:pt idx="3">
                  <c:v>4週</c:v>
                </c:pt>
                <c:pt idx="4">
                  <c:v>5週</c:v>
                </c:pt>
                <c:pt idx="5">
                  <c:v>6週</c:v>
                </c:pt>
                <c:pt idx="6">
                  <c:v>7週</c:v>
                </c:pt>
              </c:strCache>
            </c:strRef>
          </c:cat>
          <c:val>
            <c:numRef>
              <c:f>集計!$M$47:$S$47</c:f>
              <c:numCache>
                <c:formatCode>General</c:formatCode>
                <c:ptCount val="7"/>
                <c:pt idx="0">
                  <c:v>148.99999999999369</c:v>
                </c:pt>
                <c:pt idx="1">
                  <c:v>301.99999999998886</c:v>
                </c:pt>
                <c:pt idx="2">
                  <c:v>346.99999999998704</c:v>
                </c:pt>
                <c:pt idx="3">
                  <c:v>354.99999999998676</c:v>
                </c:pt>
                <c:pt idx="4">
                  <c:v>96.999999999996504</c:v>
                </c:pt>
                <c:pt idx="5">
                  <c:v>0</c:v>
                </c:pt>
                <c:pt idx="6">
                  <c:v>0</c:v>
                </c:pt>
              </c:numCache>
            </c:numRef>
          </c:val>
          <c:extLst>
            <c:ext xmlns:c16="http://schemas.microsoft.com/office/drawing/2014/chart" uri="{C3380CC4-5D6E-409C-BE32-E72D297353CC}">
              <c16:uniqueId val="{00000001-D28C-4F0C-824F-E1BC5EA031BE}"/>
            </c:ext>
          </c:extLst>
        </c:ser>
        <c:dLbls>
          <c:showLegendKey val="0"/>
          <c:showVal val="0"/>
          <c:showCatName val="0"/>
          <c:showSerName val="0"/>
          <c:showPercent val="0"/>
          <c:showBubbleSize val="0"/>
        </c:dLbls>
        <c:gapWidth val="100"/>
        <c:overlap val="-24"/>
        <c:axId val="292970095"/>
        <c:axId val="292980495"/>
      </c:barChart>
      <c:catAx>
        <c:axId val="292970095"/>
        <c:scaling>
          <c:orientation val="minMax"/>
        </c:scaling>
        <c:delete val="0"/>
        <c:axPos val="b"/>
        <c:numFmt formatCode="d" sourceLinked="0"/>
        <c:majorTickMark val="none"/>
        <c:minorTickMark val="none"/>
        <c:tickLblPos val="nextTo"/>
        <c:spPr>
          <a:noFill/>
          <a:ln w="9525" cap="flat" cmpd="sng" algn="ctr">
            <a:solidFill>
              <a:schemeClr val="tx1">
                <a:lumMod val="15000"/>
                <a:lumOff val="85000"/>
              </a:schemeClr>
            </a:solidFill>
            <a:prstDash val="solid"/>
            <a:round/>
          </a:ln>
          <a:effectLst/>
        </c:spPr>
        <c:txPr>
          <a:bodyPr rot="-60000000" spcFirstLastPara="1" vertOverflow="ellipsis" vert="horz" wrap="square" anchor="ctr" anchorCtr="1"/>
          <a:lstStyle/>
          <a:p>
            <a:pPr>
              <a:defRPr lang="ja-JP" sz="900" b="0" i="0" u="none" strike="noStrike" kern="1200" baseline="0">
                <a:solidFill>
                  <a:schemeClr val="tx1">
                    <a:lumMod val="50000"/>
                    <a:lumOff val="50000"/>
                  </a:schemeClr>
                </a:solidFill>
                <a:latin typeface="+mn-lt"/>
                <a:ea typeface="+mn-ea"/>
                <a:cs typeface="+mn-cs"/>
              </a:defRPr>
            </a:pPr>
            <a:endParaRPr lang="ja-JP"/>
          </a:p>
        </c:txPr>
        <c:crossAx val="292980495"/>
        <c:crosses val="autoZero"/>
        <c:auto val="1"/>
        <c:lblAlgn val="ctr"/>
        <c:lblOffset val="100"/>
        <c:noMultiLvlLbl val="0"/>
      </c:catAx>
      <c:valAx>
        <c:axId val="292980495"/>
        <c:scaling>
          <c:orientation val="minMax"/>
        </c:scaling>
        <c:delete val="0"/>
        <c:axPos val="l"/>
        <c:majorGridlines>
          <c:spPr>
            <a:ln w="9525" cap="flat" cmpd="sng" algn="ctr">
              <a:solidFill>
                <a:schemeClr val="tx1">
                  <a:lumMod val="15000"/>
                  <a:lumOff val="85000"/>
                </a:schemeClr>
              </a:solidFill>
              <a:prstDash val="solid"/>
              <a:round/>
            </a:ln>
            <a:effectLst/>
          </c:spPr>
        </c:majorGridlines>
        <c:numFmt formatCode="General" sourceLinked="1"/>
        <c:majorTickMark val="none"/>
        <c:minorTickMark val="none"/>
        <c:tickLblPos val="nextTo"/>
        <c:spPr>
          <a:noFill/>
          <a:ln w="6350" cap="flat" cmpd="sng" algn="ctr">
            <a:noFill/>
            <a:prstDash val="solid"/>
            <a:round/>
          </a:ln>
          <a:effectLst/>
        </c:spPr>
        <c:txPr>
          <a:bodyPr rot="-60000000" spcFirstLastPara="1" vertOverflow="ellipsis" vert="horz" wrap="square" anchor="ctr" anchorCtr="1"/>
          <a:lstStyle/>
          <a:p>
            <a:pPr>
              <a:defRPr lang="ja-JP" sz="900" b="0" i="0" u="none" strike="noStrike" kern="1200" baseline="0">
                <a:solidFill>
                  <a:schemeClr val="tx1">
                    <a:lumMod val="50000"/>
                    <a:lumOff val="50000"/>
                  </a:schemeClr>
                </a:solidFill>
                <a:latin typeface="+mn-lt"/>
                <a:ea typeface="+mn-ea"/>
                <a:cs typeface="+mn-cs"/>
              </a:defRPr>
            </a:pPr>
            <a:endParaRPr lang="ja-JP"/>
          </a:p>
        </c:txPr>
        <c:crossAx val="292970095"/>
        <c:crosses val="autoZero"/>
        <c:crossBetween val="between"/>
      </c:valAx>
      <c:spPr>
        <a:noFill/>
        <a:ln>
          <a:noFill/>
        </a:ln>
        <a:effectLst/>
      </c:spPr>
    </c:plotArea>
    <c:legend>
      <c:legendPos val="b"/>
      <c:layout>
        <c:manualLayout>
          <c:xMode val="edge"/>
          <c:yMode val="edge"/>
          <c:x val="0.83185414716902495"/>
          <c:y val="7.5274819533727194E-2"/>
          <c:w val="0.11243618277240799"/>
          <c:h val="8.2619917308378102E-2"/>
        </c:manualLayout>
      </c:layout>
      <c:overlay val="0"/>
      <c:spPr>
        <a:noFill/>
        <a:ln>
          <a:noFill/>
        </a:ln>
        <a:effectLst/>
      </c:spPr>
      <c:txPr>
        <a:bodyPr rot="0" spcFirstLastPara="1" vertOverflow="ellipsis" vert="horz" wrap="square" anchor="ctr" anchorCtr="1"/>
        <a:lstStyle/>
        <a:p>
          <a:pPr>
            <a:defRPr lang="ja-JP" sz="900" b="0" i="0" u="none" strike="noStrike" kern="1200" baseline="0">
              <a:solidFill>
                <a:schemeClr val="tx1">
                  <a:lumMod val="50000"/>
                  <a:lumOff val="50000"/>
                </a:schemeClr>
              </a:solidFill>
              <a:latin typeface="+mn-lt"/>
              <a:ea typeface="+mn-ea"/>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prstDash val="solid"/>
      <a:round/>
    </a:ln>
    <a:effectLst/>
  </c:spPr>
  <c:txPr>
    <a:bodyPr/>
    <a:lstStyle/>
    <a:p>
      <a:pPr>
        <a:defRPr lang="ja-JP"/>
      </a:pPr>
      <a:endParaRPr lang="ja-JP"/>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2</xdr:col>
      <xdr:colOff>19050</xdr:colOff>
      <xdr:row>7</xdr:row>
      <xdr:rowOff>19050</xdr:rowOff>
    </xdr:from>
    <xdr:to>
      <xdr:col>6</xdr:col>
      <xdr:colOff>261125</xdr:colOff>
      <xdr:row>15</xdr:row>
      <xdr:rowOff>197850</xdr:rowOff>
    </xdr:to>
    <xdr:pic>
      <xdr:nvPicPr>
        <xdr:cNvPr id="2" name="図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2172" t="5584"/>
        <a:stretch/>
      </xdr:blipFill>
      <xdr:spPr>
        <a:xfrm>
          <a:off x="1962150" y="1752600"/>
          <a:ext cx="6538100" cy="2160000"/>
        </a:xfrm>
        <a:prstGeom prst="rect">
          <a:avLst/>
        </a:prstGeom>
      </xdr:spPr>
    </xdr:pic>
    <xdr:clientData/>
  </xdr:twoCellAnchor>
  <xdr:twoCellAnchor>
    <xdr:from>
      <xdr:col>5</xdr:col>
      <xdr:colOff>466725</xdr:colOff>
      <xdr:row>7</xdr:row>
      <xdr:rowOff>57150</xdr:rowOff>
    </xdr:from>
    <xdr:to>
      <xdr:col>6</xdr:col>
      <xdr:colOff>266700</xdr:colOff>
      <xdr:row>8</xdr:row>
      <xdr:rowOff>97500</xdr:rowOff>
    </xdr:to>
    <xdr:sp macro="" textlink="">
      <xdr:nvSpPr>
        <xdr:cNvPr id="3" name="正方形/長方形 2">
          <a:extLst>
            <a:ext uri="{FF2B5EF4-FFF2-40B4-BE49-F238E27FC236}">
              <a16:creationId xmlns:a16="http://schemas.microsoft.com/office/drawing/2014/main" id="{00000000-0008-0000-0100-000003000000}"/>
            </a:ext>
          </a:extLst>
        </xdr:cNvPr>
        <xdr:cNvSpPr/>
      </xdr:nvSpPr>
      <xdr:spPr>
        <a:xfrm>
          <a:off x="7943850" y="1790700"/>
          <a:ext cx="561975" cy="288000"/>
        </a:xfrm>
        <a:prstGeom prst="rect">
          <a:avLst/>
        </a:prstGeom>
        <a:solidFill>
          <a:srgbClr val="FF0000">
            <a:alpha val="30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t>①</a:t>
          </a:r>
        </a:p>
      </xdr:txBody>
    </xdr:sp>
    <xdr:clientData/>
  </xdr:twoCellAnchor>
  <xdr:twoCellAnchor>
    <xdr:from>
      <xdr:col>2</xdr:col>
      <xdr:colOff>2886075</xdr:colOff>
      <xdr:row>7</xdr:row>
      <xdr:rowOff>9526</xdr:rowOff>
    </xdr:from>
    <xdr:to>
      <xdr:col>2</xdr:col>
      <xdr:colOff>3448050</xdr:colOff>
      <xdr:row>8</xdr:row>
      <xdr:rowOff>49876</xdr:rowOff>
    </xdr:to>
    <xdr:sp macro="" textlink="">
      <xdr:nvSpPr>
        <xdr:cNvPr id="4" name="正方形/長方形 3">
          <a:extLst>
            <a:ext uri="{FF2B5EF4-FFF2-40B4-BE49-F238E27FC236}">
              <a16:creationId xmlns:a16="http://schemas.microsoft.com/office/drawing/2014/main" id="{00000000-0008-0000-0100-000004000000}"/>
            </a:ext>
          </a:extLst>
        </xdr:cNvPr>
        <xdr:cNvSpPr/>
      </xdr:nvSpPr>
      <xdr:spPr>
        <a:xfrm>
          <a:off x="4829175" y="1743076"/>
          <a:ext cx="561975" cy="288000"/>
        </a:xfrm>
        <a:prstGeom prst="rect">
          <a:avLst/>
        </a:prstGeom>
        <a:solidFill>
          <a:srgbClr val="FF0000">
            <a:alpha val="30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t>②</a:t>
          </a:r>
        </a:p>
      </xdr:txBody>
    </xdr:sp>
    <xdr:clientData/>
  </xdr:twoCellAnchor>
  <xdr:twoCellAnchor editAs="oneCell">
    <xdr:from>
      <xdr:col>2</xdr:col>
      <xdr:colOff>9525</xdr:colOff>
      <xdr:row>54</xdr:row>
      <xdr:rowOff>9525</xdr:rowOff>
    </xdr:from>
    <xdr:to>
      <xdr:col>4</xdr:col>
      <xdr:colOff>392895</xdr:colOff>
      <xdr:row>65</xdr:row>
      <xdr:rowOff>165375</xdr:rowOff>
    </xdr:to>
    <xdr:pic>
      <xdr:nvPicPr>
        <xdr:cNvPr id="5" name="図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a:stretch>
          <a:fillRect/>
        </a:stretch>
      </xdr:blipFill>
      <xdr:spPr>
        <a:xfrm>
          <a:off x="1952625" y="13382625"/>
          <a:ext cx="5155395" cy="2880000"/>
        </a:xfrm>
        <a:prstGeom prst="rect">
          <a:avLst/>
        </a:prstGeom>
      </xdr:spPr>
    </xdr:pic>
    <xdr:clientData/>
  </xdr:twoCellAnchor>
  <xdr:twoCellAnchor>
    <xdr:from>
      <xdr:col>1</xdr:col>
      <xdr:colOff>1695450</xdr:colOff>
      <xdr:row>54</xdr:row>
      <xdr:rowOff>200025</xdr:rowOff>
    </xdr:from>
    <xdr:to>
      <xdr:col>2</xdr:col>
      <xdr:colOff>438150</xdr:colOff>
      <xdr:row>57</xdr:row>
      <xdr:rowOff>66675</xdr:rowOff>
    </xdr:to>
    <xdr:sp macro="" textlink="">
      <xdr:nvSpPr>
        <xdr:cNvPr id="6" name="正方形/長方形 5">
          <a:extLst>
            <a:ext uri="{FF2B5EF4-FFF2-40B4-BE49-F238E27FC236}">
              <a16:creationId xmlns:a16="http://schemas.microsoft.com/office/drawing/2014/main" id="{00000000-0008-0000-0100-000006000000}"/>
            </a:ext>
          </a:extLst>
        </xdr:cNvPr>
        <xdr:cNvSpPr/>
      </xdr:nvSpPr>
      <xdr:spPr>
        <a:xfrm>
          <a:off x="1914525" y="13573125"/>
          <a:ext cx="466725" cy="609600"/>
        </a:xfrm>
        <a:prstGeom prst="rect">
          <a:avLst/>
        </a:prstGeom>
        <a:solidFill>
          <a:srgbClr val="FF0000">
            <a:alpha val="30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clientData/>
  </xdr:twoCellAnchor>
  <xdr:twoCellAnchor>
    <xdr:from>
      <xdr:col>2</xdr:col>
      <xdr:colOff>9526</xdr:colOff>
      <xdr:row>64</xdr:row>
      <xdr:rowOff>85725</xdr:rowOff>
    </xdr:from>
    <xdr:to>
      <xdr:col>2</xdr:col>
      <xdr:colOff>447676</xdr:colOff>
      <xdr:row>65</xdr:row>
      <xdr:rowOff>152400</xdr:rowOff>
    </xdr:to>
    <xdr:sp macro="" textlink="">
      <xdr:nvSpPr>
        <xdr:cNvPr id="7" name="正方形/長方形 6">
          <a:extLst>
            <a:ext uri="{FF2B5EF4-FFF2-40B4-BE49-F238E27FC236}">
              <a16:creationId xmlns:a16="http://schemas.microsoft.com/office/drawing/2014/main" id="{00000000-0008-0000-0100-000007000000}"/>
            </a:ext>
          </a:extLst>
        </xdr:cNvPr>
        <xdr:cNvSpPr/>
      </xdr:nvSpPr>
      <xdr:spPr>
        <a:xfrm>
          <a:off x="1952626" y="15935325"/>
          <a:ext cx="438150" cy="314325"/>
        </a:xfrm>
        <a:prstGeom prst="rect">
          <a:avLst/>
        </a:prstGeom>
        <a:solidFill>
          <a:srgbClr val="FF0000">
            <a:alpha val="30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clientData/>
  </xdr:twoCellAnchor>
  <xdr:twoCellAnchor>
    <xdr:from>
      <xdr:col>2</xdr:col>
      <xdr:colOff>3952876</xdr:colOff>
      <xdr:row>64</xdr:row>
      <xdr:rowOff>85725</xdr:rowOff>
    </xdr:from>
    <xdr:to>
      <xdr:col>3</xdr:col>
      <xdr:colOff>381001</xdr:colOff>
      <xdr:row>65</xdr:row>
      <xdr:rowOff>152400</xdr:rowOff>
    </xdr:to>
    <xdr:sp macro="" textlink="">
      <xdr:nvSpPr>
        <xdr:cNvPr id="8" name="正方形/長方形 7">
          <a:extLst>
            <a:ext uri="{FF2B5EF4-FFF2-40B4-BE49-F238E27FC236}">
              <a16:creationId xmlns:a16="http://schemas.microsoft.com/office/drawing/2014/main" id="{00000000-0008-0000-0100-000008000000}"/>
            </a:ext>
          </a:extLst>
        </xdr:cNvPr>
        <xdr:cNvSpPr/>
      </xdr:nvSpPr>
      <xdr:spPr>
        <a:xfrm>
          <a:off x="5895976" y="15935325"/>
          <a:ext cx="438150" cy="314325"/>
        </a:xfrm>
        <a:prstGeom prst="rect">
          <a:avLst/>
        </a:prstGeom>
        <a:solidFill>
          <a:srgbClr val="FF0000">
            <a:alpha val="30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clientData/>
  </xdr:twoCellAnchor>
  <xdr:twoCellAnchor editAs="oneCell">
    <xdr:from>
      <xdr:col>2</xdr:col>
      <xdr:colOff>9525</xdr:colOff>
      <xdr:row>71</xdr:row>
      <xdr:rowOff>0</xdr:rowOff>
    </xdr:from>
    <xdr:to>
      <xdr:col>7</xdr:col>
      <xdr:colOff>330381</xdr:colOff>
      <xdr:row>82</xdr:row>
      <xdr:rowOff>155850</xdr:rowOff>
    </xdr:to>
    <xdr:pic>
      <xdr:nvPicPr>
        <xdr:cNvPr id="9" name="図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3"/>
        <a:stretch>
          <a:fillRect/>
        </a:stretch>
      </xdr:blipFill>
      <xdr:spPr>
        <a:xfrm>
          <a:off x="1952625" y="17583150"/>
          <a:ext cx="7378881" cy="2880000"/>
        </a:xfrm>
        <a:prstGeom prst="rect">
          <a:avLst/>
        </a:prstGeom>
      </xdr:spPr>
    </xdr:pic>
    <xdr:clientData/>
  </xdr:twoCellAnchor>
  <xdr:twoCellAnchor>
    <xdr:from>
      <xdr:col>2</xdr:col>
      <xdr:colOff>9525</xdr:colOff>
      <xdr:row>72</xdr:row>
      <xdr:rowOff>38100</xdr:rowOff>
    </xdr:from>
    <xdr:to>
      <xdr:col>2</xdr:col>
      <xdr:colOff>923924</xdr:colOff>
      <xdr:row>82</xdr:row>
      <xdr:rowOff>133350</xdr:rowOff>
    </xdr:to>
    <xdr:sp macro="" textlink="">
      <xdr:nvSpPr>
        <xdr:cNvPr id="10" name="正方形/長方形 9">
          <a:extLst>
            <a:ext uri="{FF2B5EF4-FFF2-40B4-BE49-F238E27FC236}">
              <a16:creationId xmlns:a16="http://schemas.microsoft.com/office/drawing/2014/main" id="{00000000-0008-0000-0100-00000A000000}"/>
            </a:ext>
          </a:extLst>
        </xdr:cNvPr>
        <xdr:cNvSpPr/>
      </xdr:nvSpPr>
      <xdr:spPr>
        <a:xfrm>
          <a:off x="1952625" y="17868900"/>
          <a:ext cx="914399" cy="2571750"/>
        </a:xfrm>
        <a:prstGeom prst="rect">
          <a:avLst/>
        </a:prstGeom>
        <a:solidFill>
          <a:srgbClr val="FF0000">
            <a:alpha val="30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clientData/>
  </xdr:twoCellAnchor>
  <xdr:twoCellAnchor editAs="oneCell">
    <xdr:from>
      <xdr:col>2</xdr:col>
      <xdr:colOff>9526</xdr:colOff>
      <xdr:row>89</xdr:row>
      <xdr:rowOff>9525</xdr:rowOff>
    </xdr:from>
    <xdr:to>
      <xdr:col>9</xdr:col>
      <xdr:colOff>621938</xdr:colOff>
      <xdr:row>100</xdr:row>
      <xdr:rowOff>165375</xdr:rowOff>
    </xdr:to>
    <xdr:pic>
      <xdr:nvPicPr>
        <xdr:cNvPr id="11" name="図 1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4"/>
        <a:stretch>
          <a:fillRect/>
        </a:stretch>
      </xdr:blipFill>
      <xdr:spPr>
        <a:xfrm>
          <a:off x="1952626" y="22050375"/>
          <a:ext cx="9194437" cy="2880000"/>
        </a:xfrm>
        <a:prstGeom prst="rect">
          <a:avLst/>
        </a:prstGeom>
      </xdr:spPr>
    </xdr:pic>
    <xdr:clientData/>
  </xdr:twoCellAnchor>
  <xdr:twoCellAnchor editAs="oneCell">
    <xdr:from>
      <xdr:col>2</xdr:col>
      <xdr:colOff>9525</xdr:colOff>
      <xdr:row>105</xdr:row>
      <xdr:rowOff>9525</xdr:rowOff>
    </xdr:from>
    <xdr:to>
      <xdr:col>2</xdr:col>
      <xdr:colOff>3009525</xdr:colOff>
      <xdr:row>120</xdr:row>
      <xdr:rowOff>228108</xdr:rowOff>
    </xdr:to>
    <xdr:pic>
      <xdr:nvPicPr>
        <xdr:cNvPr id="12" name="図 11">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5"/>
        <a:stretch>
          <a:fillRect/>
        </a:stretch>
      </xdr:blipFill>
      <xdr:spPr>
        <a:xfrm>
          <a:off x="1952625" y="26012775"/>
          <a:ext cx="3000000" cy="3933333"/>
        </a:xfrm>
        <a:prstGeom prst="rect">
          <a:avLst/>
        </a:prstGeom>
      </xdr:spPr>
    </xdr:pic>
    <xdr:clientData/>
  </xdr:twoCellAnchor>
  <xdr:twoCellAnchor editAs="oneCell">
    <xdr:from>
      <xdr:col>2</xdr:col>
      <xdr:colOff>0</xdr:colOff>
      <xdr:row>38</xdr:row>
      <xdr:rowOff>19050</xdr:rowOff>
    </xdr:from>
    <xdr:to>
      <xdr:col>7</xdr:col>
      <xdr:colOff>572811</xdr:colOff>
      <xdr:row>49</xdr:row>
      <xdr:rowOff>174900</xdr:rowOff>
    </xdr:to>
    <xdr:pic>
      <xdr:nvPicPr>
        <xdr:cNvPr id="13" name="図 12">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6"/>
        <a:stretch>
          <a:fillRect/>
        </a:stretch>
      </xdr:blipFill>
      <xdr:spPr>
        <a:xfrm>
          <a:off x="1943100" y="9429750"/>
          <a:ext cx="7630836" cy="2880000"/>
        </a:xfrm>
        <a:prstGeom prst="rect">
          <a:avLst/>
        </a:prstGeom>
      </xdr:spPr>
    </xdr:pic>
    <xdr:clientData/>
  </xdr:twoCellAnchor>
  <xdr:twoCellAnchor>
    <xdr:from>
      <xdr:col>6</xdr:col>
      <xdr:colOff>504825</xdr:colOff>
      <xdr:row>38</xdr:row>
      <xdr:rowOff>219075</xdr:rowOff>
    </xdr:from>
    <xdr:to>
      <xdr:col>7</xdr:col>
      <xdr:colOff>581025</xdr:colOff>
      <xdr:row>39</xdr:row>
      <xdr:rowOff>209550</xdr:rowOff>
    </xdr:to>
    <xdr:sp macro="" textlink="">
      <xdr:nvSpPr>
        <xdr:cNvPr id="14" name="正方形/長方形 13">
          <a:extLst>
            <a:ext uri="{FF2B5EF4-FFF2-40B4-BE49-F238E27FC236}">
              <a16:creationId xmlns:a16="http://schemas.microsoft.com/office/drawing/2014/main" id="{00000000-0008-0000-0100-00000E000000}"/>
            </a:ext>
          </a:extLst>
        </xdr:cNvPr>
        <xdr:cNvSpPr/>
      </xdr:nvSpPr>
      <xdr:spPr>
        <a:xfrm>
          <a:off x="8743950" y="9629775"/>
          <a:ext cx="838200" cy="238125"/>
        </a:xfrm>
        <a:prstGeom prst="rect">
          <a:avLst/>
        </a:prstGeom>
        <a:solidFill>
          <a:srgbClr val="FF0000">
            <a:alpha val="30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t>①</a:t>
          </a:r>
        </a:p>
      </xdr:txBody>
    </xdr:sp>
    <xdr:clientData/>
  </xdr:twoCellAnchor>
  <xdr:twoCellAnchor>
    <xdr:from>
      <xdr:col>4</xdr:col>
      <xdr:colOff>285750</xdr:colOff>
      <xdr:row>38</xdr:row>
      <xdr:rowOff>190500</xdr:rowOff>
    </xdr:from>
    <xdr:to>
      <xdr:col>5</xdr:col>
      <xdr:colOff>361950</xdr:colOff>
      <xdr:row>39</xdr:row>
      <xdr:rowOff>180975</xdr:rowOff>
    </xdr:to>
    <xdr:sp macro="" textlink="">
      <xdr:nvSpPr>
        <xdr:cNvPr id="15" name="正方形/長方形 14">
          <a:extLst>
            <a:ext uri="{FF2B5EF4-FFF2-40B4-BE49-F238E27FC236}">
              <a16:creationId xmlns:a16="http://schemas.microsoft.com/office/drawing/2014/main" id="{00000000-0008-0000-0100-00000F000000}"/>
            </a:ext>
          </a:extLst>
        </xdr:cNvPr>
        <xdr:cNvSpPr/>
      </xdr:nvSpPr>
      <xdr:spPr>
        <a:xfrm>
          <a:off x="7000875" y="9601200"/>
          <a:ext cx="838200" cy="238125"/>
        </a:xfrm>
        <a:prstGeom prst="rect">
          <a:avLst/>
        </a:prstGeom>
        <a:solidFill>
          <a:srgbClr val="FF0000">
            <a:alpha val="30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t>②</a:t>
          </a:r>
        </a:p>
      </xdr:txBody>
    </xdr:sp>
    <xdr:clientData/>
  </xdr:twoCellAnchor>
  <xdr:twoCellAnchor editAs="oneCell">
    <xdr:from>
      <xdr:col>6</xdr:col>
      <xdr:colOff>504825</xdr:colOff>
      <xdr:row>4</xdr:row>
      <xdr:rowOff>76200</xdr:rowOff>
    </xdr:from>
    <xdr:to>
      <xdr:col>16</xdr:col>
      <xdr:colOff>575374</xdr:colOff>
      <xdr:row>15</xdr:row>
      <xdr:rowOff>232050</xdr:rowOff>
    </xdr:to>
    <xdr:pic>
      <xdr:nvPicPr>
        <xdr:cNvPr id="16" name="図 15">
          <a:extLst>
            <a:ext uri="{FF2B5EF4-FFF2-40B4-BE49-F238E27FC236}">
              <a16:creationId xmlns:a16="http://schemas.microsoft.com/office/drawing/2014/main" id="{00000000-0008-0000-0100-000010000000}"/>
            </a:ext>
          </a:extLst>
        </xdr:cNvPr>
        <xdr:cNvPicPr>
          <a:picLocks noChangeAspect="1"/>
        </xdr:cNvPicPr>
      </xdr:nvPicPr>
      <xdr:blipFill>
        <a:blip xmlns:r="http://schemas.openxmlformats.org/officeDocument/2006/relationships" r:embed="rId7"/>
        <a:stretch>
          <a:fillRect/>
        </a:stretch>
      </xdr:blipFill>
      <xdr:spPr>
        <a:xfrm>
          <a:off x="8743950" y="1066800"/>
          <a:ext cx="7690549" cy="2880000"/>
        </a:xfrm>
        <a:prstGeom prst="rect">
          <a:avLst/>
        </a:prstGeom>
      </xdr:spPr>
    </xdr:pic>
    <xdr:clientData/>
  </xdr:twoCellAnchor>
  <xdr:twoCellAnchor>
    <xdr:from>
      <xdr:col>7</xdr:col>
      <xdr:colOff>66675</xdr:colOff>
      <xdr:row>12</xdr:row>
      <xdr:rowOff>114300</xdr:rowOff>
    </xdr:from>
    <xdr:to>
      <xdr:col>16</xdr:col>
      <xdr:colOff>571500</xdr:colOff>
      <xdr:row>15</xdr:row>
      <xdr:rowOff>209549</xdr:rowOff>
    </xdr:to>
    <xdr:sp macro="" textlink="">
      <xdr:nvSpPr>
        <xdr:cNvPr id="17" name="正方形/長方形 16">
          <a:extLst>
            <a:ext uri="{FF2B5EF4-FFF2-40B4-BE49-F238E27FC236}">
              <a16:creationId xmlns:a16="http://schemas.microsoft.com/office/drawing/2014/main" id="{00000000-0008-0000-0100-000011000000}"/>
            </a:ext>
          </a:extLst>
        </xdr:cNvPr>
        <xdr:cNvSpPr/>
      </xdr:nvSpPr>
      <xdr:spPr>
        <a:xfrm>
          <a:off x="9067800" y="3086100"/>
          <a:ext cx="7362825" cy="838199"/>
        </a:xfrm>
        <a:prstGeom prst="rect">
          <a:avLst/>
        </a:prstGeom>
        <a:solidFill>
          <a:srgbClr val="FF0000">
            <a:alpha val="30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800"/>
            <a:t>①</a:t>
          </a:r>
        </a:p>
      </xdr:txBody>
    </xdr:sp>
    <xdr:clientData/>
  </xdr:twoCellAnchor>
  <xdr:twoCellAnchor editAs="oneCell">
    <xdr:from>
      <xdr:col>2</xdr:col>
      <xdr:colOff>19050</xdr:colOff>
      <xdr:row>18</xdr:row>
      <xdr:rowOff>28575</xdr:rowOff>
    </xdr:from>
    <xdr:to>
      <xdr:col>8</xdr:col>
      <xdr:colOff>589501</xdr:colOff>
      <xdr:row>20</xdr:row>
      <xdr:rowOff>66608</xdr:rowOff>
    </xdr:to>
    <xdr:pic>
      <xdr:nvPicPr>
        <xdr:cNvPr id="18" name="図 17">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8"/>
        <a:stretch>
          <a:fillRect/>
        </a:stretch>
      </xdr:blipFill>
      <xdr:spPr>
        <a:xfrm>
          <a:off x="1962150" y="4486275"/>
          <a:ext cx="8390476" cy="533333"/>
        </a:xfrm>
        <a:prstGeom prst="rect">
          <a:avLst/>
        </a:prstGeom>
      </xdr:spPr>
    </xdr:pic>
    <xdr:clientData/>
  </xdr:twoCellAnchor>
  <xdr:twoCellAnchor>
    <xdr:from>
      <xdr:col>2</xdr:col>
      <xdr:colOff>1333500</xdr:colOff>
      <xdr:row>19</xdr:row>
      <xdr:rowOff>47625</xdr:rowOff>
    </xdr:from>
    <xdr:to>
      <xdr:col>2</xdr:col>
      <xdr:colOff>2266950</xdr:colOff>
      <xdr:row>20</xdr:row>
      <xdr:rowOff>57150</xdr:rowOff>
    </xdr:to>
    <xdr:sp macro="" textlink="">
      <xdr:nvSpPr>
        <xdr:cNvPr id="19" name="正方形/長方形 18">
          <a:extLst>
            <a:ext uri="{FF2B5EF4-FFF2-40B4-BE49-F238E27FC236}">
              <a16:creationId xmlns:a16="http://schemas.microsoft.com/office/drawing/2014/main" id="{00000000-0008-0000-0100-000013000000}"/>
            </a:ext>
          </a:extLst>
        </xdr:cNvPr>
        <xdr:cNvSpPr/>
      </xdr:nvSpPr>
      <xdr:spPr>
        <a:xfrm>
          <a:off x="3276600" y="4752975"/>
          <a:ext cx="933450" cy="257175"/>
        </a:xfrm>
        <a:prstGeom prst="rect">
          <a:avLst/>
        </a:prstGeom>
        <a:solidFill>
          <a:srgbClr val="FF0000">
            <a:alpha val="30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t>①</a:t>
          </a:r>
        </a:p>
      </xdr:txBody>
    </xdr:sp>
    <xdr:clientData/>
  </xdr:twoCellAnchor>
  <xdr:twoCellAnchor editAs="oneCell">
    <xdr:from>
      <xdr:col>2</xdr:col>
      <xdr:colOff>9525</xdr:colOff>
      <xdr:row>24</xdr:row>
      <xdr:rowOff>28575</xdr:rowOff>
    </xdr:from>
    <xdr:to>
      <xdr:col>8</xdr:col>
      <xdr:colOff>579976</xdr:colOff>
      <xdr:row>26</xdr:row>
      <xdr:rowOff>66608</xdr:rowOff>
    </xdr:to>
    <xdr:pic>
      <xdr:nvPicPr>
        <xdr:cNvPr id="20" name="図 19">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8"/>
        <a:stretch>
          <a:fillRect/>
        </a:stretch>
      </xdr:blipFill>
      <xdr:spPr>
        <a:xfrm>
          <a:off x="1952625" y="5972175"/>
          <a:ext cx="8390476" cy="533333"/>
        </a:xfrm>
        <a:prstGeom prst="rect">
          <a:avLst/>
        </a:prstGeom>
      </xdr:spPr>
    </xdr:pic>
    <xdr:clientData/>
  </xdr:twoCellAnchor>
  <xdr:twoCellAnchor>
    <xdr:from>
      <xdr:col>2</xdr:col>
      <xdr:colOff>2276475</xdr:colOff>
      <xdr:row>25</xdr:row>
      <xdr:rowOff>57151</xdr:rowOff>
    </xdr:from>
    <xdr:to>
      <xdr:col>2</xdr:col>
      <xdr:colOff>3067050</xdr:colOff>
      <xdr:row>26</xdr:row>
      <xdr:rowOff>57151</xdr:rowOff>
    </xdr:to>
    <xdr:sp macro="" textlink="">
      <xdr:nvSpPr>
        <xdr:cNvPr id="21" name="正方形/長方形 20">
          <a:extLst>
            <a:ext uri="{FF2B5EF4-FFF2-40B4-BE49-F238E27FC236}">
              <a16:creationId xmlns:a16="http://schemas.microsoft.com/office/drawing/2014/main" id="{00000000-0008-0000-0100-000015000000}"/>
            </a:ext>
          </a:extLst>
        </xdr:cNvPr>
        <xdr:cNvSpPr/>
      </xdr:nvSpPr>
      <xdr:spPr>
        <a:xfrm>
          <a:off x="4219575" y="6248401"/>
          <a:ext cx="790575" cy="247650"/>
        </a:xfrm>
        <a:prstGeom prst="rect">
          <a:avLst/>
        </a:prstGeom>
        <a:solidFill>
          <a:srgbClr val="FF0000">
            <a:alpha val="30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t>②</a:t>
          </a:r>
        </a:p>
      </xdr:txBody>
    </xdr:sp>
    <xdr:clientData/>
  </xdr:twoCellAnchor>
  <xdr:twoCellAnchor editAs="oneCell">
    <xdr:from>
      <xdr:col>2</xdr:col>
      <xdr:colOff>19050</xdr:colOff>
      <xdr:row>30</xdr:row>
      <xdr:rowOff>19050</xdr:rowOff>
    </xdr:from>
    <xdr:to>
      <xdr:col>7</xdr:col>
      <xdr:colOff>589596</xdr:colOff>
      <xdr:row>34</xdr:row>
      <xdr:rowOff>37974</xdr:rowOff>
    </xdr:to>
    <xdr:pic>
      <xdr:nvPicPr>
        <xdr:cNvPr id="22" name="図 21">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9"/>
        <a:stretch>
          <a:fillRect/>
        </a:stretch>
      </xdr:blipFill>
      <xdr:spPr>
        <a:xfrm>
          <a:off x="1962150" y="7448550"/>
          <a:ext cx="7628571" cy="1009524"/>
        </a:xfrm>
        <a:prstGeom prst="rect">
          <a:avLst/>
        </a:prstGeom>
      </xdr:spPr>
    </xdr:pic>
    <xdr:clientData/>
  </xdr:twoCellAnchor>
  <xdr:twoCellAnchor>
    <xdr:from>
      <xdr:col>6</xdr:col>
      <xdr:colOff>552450</xdr:colOff>
      <xdr:row>29</xdr:row>
      <xdr:rowOff>238126</xdr:rowOff>
    </xdr:from>
    <xdr:to>
      <xdr:col>7</xdr:col>
      <xdr:colOff>581025</xdr:colOff>
      <xdr:row>34</xdr:row>
      <xdr:rowOff>0</xdr:rowOff>
    </xdr:to>
    <xdr:sp macro="" textlink="">
      <xdr:nvSpPr>
        <xdr:cNvPr id="23" name="正方形/長方形 22">
          <a:extLst>
            <a:ext uri="{FF2B5EF4-FFF2-40B4-BE49-F238E27FC236}">
              <a16:creationId xmlns:a16="http://schemas.microsoft.com/office/drawing/2014/main" id="{00000000-0008-0000-0100-000017000000}"/>
            </a:ext>
          </a:extLst>
        </xdr:cNvPr>
        <xdr:cNvSpPr/>
      </xdr:nvSpPr>
      <xdr:spPr>
        <a:xfrm>
          <a:off x="8791575" y="7419976"/>
          <a:ext cx="790575" cy="1000124"/>
        </a:xfrm>
        <a:prstGeom prst="rect">
          <a:avLst/>
        </a:prstGeom>
        <a:solidFill>
          <a:srgbClr val="FF0000">
            <a:alpha val="30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57150</xdr:colOff>
          <xdr:row>0</xdr:row>
          <xdr:rowOff>19050</xdr:rowOff>
        </xdr:from>
        <xdr:to>
          <xdr:col>1</xdr:col>
          <xdr:colOff>542925</xdr:colOff>
          <xdr:row>0</xdr:row>
          <xdr:rowOff>247650</xdr:rowOff>
        </xdr:to>
        <xdr:sp macro="" textlink="">
          <xdr:nvSpPr>
            <xdr:cNvPr id="9217" name="Button 1" hidden="1">
              <a:extLst>
                <a:ext uri="{63B3BB69-23CF-44E3-9099-C40C66FF867C}">
                  <a14:compatExt spid="_x0000_s9217"/>
                </a:ext>
                <a:ext uri="{FF2B5EF4-FFF2-40B4-BE49-F238E27FC236}">
                  <a16:creationId xmlns:a16="http://schemas.microsoft.com/office/drawing/2014/main" id="{00000000-0008-0000-0300-0000012400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ja-JP" altLang="en-US" sz="1200" b="0" i="0" u="none" strike="noStrike" baseline="0">
                  <a:solidFill>
                    <a:srgbClr val="000000"/>
                  </a:solidFill>
                  <a:latin typeface="游ゴシック"/>
                  <a:ea typeface="游ゴシック"/>
                </a:rPr>
                <a:t>転送</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47625</xdr:colOff>
          <xdr:row>0</xdr:row>
          <xdr:rowOff>19050</xdr:rowOff>
        </xdr:from>
        <xdr:to>
          <xdr:col>3</xdr:col>
          <xdr:colOff>942975</xdr:colOff>
          <xdr:row>0</xdr:row>
          <xdr:rowOff>238125</xdr:rowOff>
        </xdr:to>
        <xdr:sp macro="" textlink="">
          <xdr:nvSpPr>
            <xdr:cNvPr id="18433" name="Button 1" hidden="1">
              <a:extLst>
                <a:ext uri="{63B3BB69-23CF-44E3-9099-C40C66FF867C}">
                  <a14:compatExt spid="_x0000_s18433"/>
                </a:ext>
                <a:ext uri="{FF2B5EF4-FFF2-40B4-BE49-F238E27FC236}">
                  <a16:creationId xmlns:a16="http://schemas.microsoft.com/office/drawing/2014/main" id="{00000000-0008-0000-0400-000001480000}"/>
                </a:ext>
              </a:extLst>
            </xdr:cNvPr>
            <xdr:cNvSpPr/>
          </xdr:nvSpPr>
          <xdr:spPr bwMode="auto">
            <a:xfrm>
              <a:off x="0" y="0"/>
              <a:ext cx="0" cy="0"/>
            </a:xfrm>
            <a:prstGeom prst="rect">
              <a:avLst/>
            </a:prstGeom>
            <a:noFill/>
            <a:ln w="9525">
              <a:miter lim="800000"/>
              <a:headEnd/>
              <a:tailEnd/>
            </a:ln>
          </xdr:spPr>
          <xdr:txBody>
            <a:bodyPr vertOverflow="clip" wrap="square" lIns="27432" tIns="36576" rIns="27432" bIns="36576" anchor="ctr" upright="1"/>
            <a:lstStyle/>
            <a:p>
              <a:pPr algn="ctr" rtl="0">
                <a:defRPr sz="1000"/>
              </a:pPr>
              <a:r>
                <a:rPr lang="ja-JP" altLang="en-US" sz="1000" b="0" i="0" u="none" strike="noStrike" baseline="0">
                  <a:solidFill>
                    <a:srgbClr val="000000"/>
                  </a:solidFill>
                  <a:latin typeface="游ゴシック"/>
                  <a:ea typeface="游ゴシック"/>
                </a:rPr>
                <a:t>データ追加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0</xdr:row>
          <xdr:rowOff>19050</xdr:rowOff>
        </xdr:from>
        <xdr:to>
          <xdr:col>4</xdr:col>
          <xdr:colOff>752475</xdr:colOff>
          <xdr:row>0</xdr:row>
          <xdr:rowOff>238125</xdr:rowOff>
        </xdr:to>
        <xdr:sp macro="" textlink="">
          <xdr:nvSpPr>
            <xdr:cNvPr id="18436" name="Button 4" hidden="1">
              <a:extLst>
                <a:ext uri="{63B3BB69-23CF-44E3-9099-C40C66FF867C}">
                  <a14:compatExt spid="_x0000_s18436"/>
                </a:ext>
                <a:ext uri="{FF2B5EF4-FFF2-40B4-BE49-F238E27FC236}">
                  <a16:creationId xmlns:a16="http://schemas.microsoft.com/office/drawing/2014/main" id="{00000000-0008-0000-0400-000004480000}"/>
                </a:ext>
              </a:extLst>
            </xdr:cNvPr>
            <xdr:cNvSpPr/>
          </xdr:nvSpPr>
          <xdr:spPr bwMode="auto">
            <a:xfrm>
              <a:off x="0" y="0"/>
              <a:ext cx="0" cy="0"/>
            </a:xfrm>
            <a:prstGeom prst="rect">
              <a:avLst/>
            </a:prstGeom>
            <a:noFill/>
            <a:ln w="9525">
              <a:miter lim="800000"/>
              <a:headEnd/>
              <a:tailEnd/>
            </a:ln>
          </xdr:spPr>
          <xdr:txBody>
            <a:bodyPr vertOverflow="clip" wrap="square" lIns="27432" tIns="36576" rIns="27432" bIns="36576" anchor="ctr" upright="1"/>
            <a:lstStyle/>
            <a:p>
              <a:pPr algn="ctr" rtl="0">
                <a:defRPr sz="1000"/>
              </a:pPr>
              <a:r>
                <a:rPr lang="ja-JP" altLang="en-US" sz="1000" b="0" i="0" u="none" strike="noStrike" baseline="0">
                  <a:solidFill>
                    <a:srgbClr val="000000"/>
                  </a:solidFill>
                  <a:latin typeface="游ゴシック"/>
                  <a:ea typeface="游ゴシック"/>
                </a:rPr>
                <a:t>フィルター</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95250</xdr:colOff>
          <xdr:row>2</xdr:row>
          <xdr:rowOff>57150</xdr:rowOff>
        </xdr:from>
        <xdr:to>
          <xdr:col>13</xdr:col>
          <xdr:colOff>1019175</xdr:colOff>
          <xdr:row>2</xdr:row>
          <xdr:rowOff>419100</xdr:rowOff>
        </xdr:to>
        <xdr:sp macro="" textlink="">
          <xdr:nvSpPr>
            <xdr:cNvPr id="35841" name="Button 1" hidden="1">
              <a:extLst>
                <a:ext uri="{63B3BB69-23CF-44E3-9099-C40C66FF867C}">
                  <a14:compatExt spid="_x0000_s35841"/>
                </a:ext>
                <a:ext uri="{FF2B5EF4-FFF2-40B4-BE49-F238E27FC236}">
                  <a16:creationId xmlns:a16="http://schemas.microsoft.com/office/drawing/2014/main" id="{00000000-0008-0000-0500-0000018C0000}"/>
                </a:ext>
              </a:extLst>
            </xdr:cNvPr>
            <xdr:cNvSpPr/>
          </xdr:nvSpPr>
          <xdr:spPr bwMode="auto">
            <a:xfrm>
              <a:off x="0" y="0"/>
              <a:ext cx="0" cy="0"/>
            </a:xfrm>
            <a:prstGeom prst="rect">
              <a:avLst/>
            </a:prstGeom>
            <a:noFill/>
            <a:ln w="9525">
              <a:miter lim="800000"/>
              <a:headEnd/>
              <a:tailEnd/>
            </a:ln>
          </xdr:spPr>
          <xdr:txBody>
            <a:bodyPr vertOverflow="clip" wrap="square" lIns="36576" tIns="50292" rIns="36576" bIns="50292" anchor="ctr" upright="1"/>
            <a:lstStyle/>
            <a:p>
              <a:pPr algn="ctr" rtl="0">
                <a:defRPr sz="1000"/>
              </a:pPr>
              <a:r>
                <a:rPr lang="ja-JP" altLang="en-US" sz="1600" b="0" i="0" u="none" strike="noStrike" baseline="0">
                  <a:solidFill>
                    <a:srgbClr val="000000"/>
                  </a:solidFill>
                  <a:latin typeface="游ゴシック"/>
                  <a:ea typeface="游ゴシック"/>
                </a:rPr>
                <a:t>一括印刷</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18</xdr:col>
      <xdr:colOff>639536</xdr:colOff>
      <xdr:row>2</xdr:row>
      <xdr:rowOff>168088</xdr:rowOff>
    </xdr:from>
    <xdr:to>
      <xdr:col>22</xdr:col>
      <xdr:colOff>99173</xdr:colOff>
      <xdr:row>17</xdr:row>
      <xdr:rowOff>162965</xdr:rowOff>
    </xdr:to>
    <xdr:graphicFrame macro="">
      <xdr:nvGraphicFramePr>
        <xdr:cNvPr id="2" name="グラフ 1">
          <a:extLst>
            <a:ext uri="{FF2B5EF4-FFF2-40B4-BE49-F238E27FC236}">
              <a16:creationId xmlns:a16="http://schemas.microsoft.com/office/drawing/2014/main" id="{00000000-0008-0000-07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8</xdr:row>
      <xdr:rowOff>44450</xdr:rowOff>
    </xdr:from>
    <xdr:to>
      <xdr:col>10</xdr:col>
      <xdr:colOff>396875</xdr:colOff>
      <xdr:row>23</xdr:row>
      <xdr:rowOff>66675</xdr:rowOff>
    </xdr:to>
    <xdr:graphicFrame macro="">
      <xdr:nvGraphicFramePr>
        <xdr:cNvPr id="2" name="グラフ 1">
          <a:extLst>
            <a:ext uri="{FF2B5EF4-FFF2-40B4-BE49-F238E27FC236}">
              <a16:creationId xmlns:a16="http://schemas.microsoft.com/office/drawing/2014/main" id="{00000000-0008-0000-09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29</xdr:row>
      <xdr:rowOff>66676</xdr:rowOff>
    </xdr:from>
    <xdr:to>
      <xdr:col>8</xdr:col>
      <xdr:colOff>685801</xdr:colOff>
      <xdr:row>41</xdr:row>
      <xdr:rowOff>114300</xdr:rowOff>
    </xdr:to>
    <xdr:graphicFrame macro="">
      <xdr:nvGraphicFramePr>
        <xdr:cNvPr id="3" name="グラフ 2">
          <a:extLst>
            <a:ext uri="{FF2B5EF4-FFF2-40B4-BE49-F238E27FC236}">
              <a16:creationId xmlns:a16="http://schemas.microsoft.com/office/drawing/2014/main" id="{00000000-0008-0000-09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xdr:colOff>
      <xdr:row>29</xdr:row>
      <xdr:rowOff>66676</xdr:rowOff>
    </xdr:from>
    <xdr:to>
      <xdr:col>18</xdr:col>
      <xdr:colOff>685801</xdr:colOff>
      <xdr:row>41</xdr:row>
      <xdr:rowOff>114300</xdr:rowOff>
    </xdr:to>
    <xdr:graphicFrame macro="">
      <xdr:nvGraphicFramePr>
        <xdr:cNvPr id="7" name="グラフ 6">
          <a:extLst>
            <a:ext uri="{FF2B5EF4-FFF2-40B4-BE49-F238E27FC236}">
              <a16:creationId xmlns:a16="http://schemas.microsoft.com/office/drawing/2014/main" id="{00000000-0008-0000-09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xdr:colOff>
      <xdr:row>48</xdr:row>
      <xdr:rowOff>66676</xdr:rowOff>
    </xdr:from>
    <xdr:to>
      <xdr:col>8</xdr:col>
      <xdr:colOff>685801</xdr:colOff>
      <xdr:row>60</xdr:row>
      <xdr:rowOff>114300</xdr:rowOff>
    </xdr:to>
    <xdr:graphicFrame macro="">
      <xdr:nvGraphicFramePr>
        <xdr:cNvPr id="10" name="グラフ 9">
          <a:extLst>
            <a:ext uri="{FF2B5EF4-FFF2-40B4-BE49-F238E27FC236}">
              <a16:creationId xmlns:a16="http://schemas.microsoft.com/office/drawing/2014/main" id="{00000000-0008-0000-09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xdr:colOff>
      <xdr:row>48</xdr:row>
      <xdr:rowOff>66676</xdr:rowOff>
    </xdr:from>
    <xdr:to>
      <xdr:col>18</xdr:col>
      <xdr:colOff>685801</xdr:colOff>
      <xdr:row>60</xdr:row>
      <xdr:rowOff>114300</xdr:rowOff>
    </xdr:to>
    <xdr:graphicFrame macro="">
      <xdr:nvGraphicFramePr>
        <xdr:cNvPr id="11" name="グラフ 10">
          <a:extLst>
            <a:ext uri="{FF2B5EF4-FFF2-40B4-BE49-F238E27FC236}">
              <a16:creationId xmlns:a16="http://schemas.microsoft.com/office/drawing/2014/main" id="{00000000-0008-0000-09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31</xdr:col>
          <xdr:colOff>104775</xdr:colOff>
          <xdr:row>0</xdr:row>
          <xdr:rowOff>209550</xdr:rowOff>
        </xdr:from>
        <xdr:to>
          <xdr:col>32</xdr:col>
          <xdr:colOff>723900</xdr:colOff>
          <xdr:row>2</xdr:row>
          <xdr:rowOff>47625</xdr:rowOff>
        </xdr:to>
        <xdr:sp macro="" textlink="">
          <xdr:nvSpPr>
            <xdr:cNvPr id="7169" name="Button 1" hidden="1">
              <a:extLst>
                <a:ext uri="{63B3BB69-23CF-44E3-9099-C40C66FF867C}">
                  <a14:compatExt spid="_x0000_s7169"/>
                </a:ext>
                <a:ext uri="{FF2B5EF4-FFF2-40B4-BE49-F238E27FC236}">
                  <a16:creationId xmlns:a16="http://schemas.microsoft.com/office/drawing/2014/main" id="{00000000-0008-0000-0A00-0000011C00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ja-JP" altLang="en-US" sz="1200" b="0" i="0" u="none" strike="noStrike" baseline="0">
                  <a:solidFill>
                    <a:srgbClr val="000000"/>
                  </a:solidFill>
                  <a:latin typeface="游ゴシック"/>
                  <a:ea typeface="游ゴシック"/>
                </a:rPr>
                <a:t>一部印刷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104775</xdr:colOff>
          <xdr:row>2</xdr:row>
          <xdr:rowOff>123825</xdr:rowOff>
        </xdr:from>
        <xdr:to>
          <xdr:col>32</xdr:col>
          <xdr:colOff>723900</xdr:colOff>
          <xdr:row>4</xdr:row>
          <xdr:rowOff>28575</xdr:rowOff>
        </xdr:to>
        <xdr:sp macro="" textlink="">
          <xdr:nvSpPr>
            <xdr:cNvPr id="7170" name="Button 2" hidden="1">
              <a:extLst>
                <a:ext uri="{63B3BB69-23CF-44E3-9099-C40C66FF867C}">
                  <a14:compatExt spid="_x0000_s7170"/>
                </a:ext>
                <a:ext uri="{FF2B5EF4-FFF2-40B4-BE49-F238E27FC236}">
                  <a16:creationId xmlns:a16="http://schemas.microsoft.com/office/drawing/2014/main" id="{00000000-0008-0000-0A00-0000021C00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ja-JP" altLang="en-US" sz="1200" b="0" i="0" u="none" strike="noStrike" baseline="0">
                  <a:solidFill>
                    <a:srgbClr val="000000"/>
                  </a:solidFill>
                  <a:latin typeface="游ゴシック"/>
                  <a:ea typeface="游ゴシック"/>
                </a:rPr>
                <a:t>全部印刷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104775</xdr:colOff>
          <xdr:row>4</xdr:row>
          <xdr:rowOff>95250</xdr:rowOff>
        </xdr:from>
        <xdr:to>
          <xdr:col>32</xdr:col>
          <xdr:colOff>723900</xdr:colOff>
          <xdr:row>6</xdr:row>
          <xdr:rowOff>19050</xdr:rowOff>
        </xdr:to>
        <xdr:sp macro="" textlink="">
          <xdr:nvSpPr>
            <xdr:cNvPr id="7173" name="Button 5" hidden="1">
              <a:extLst>
                <a:ext uri="{63B3BB69-23CF-44E3-9099-C40C66FF867C}">
                  <a14:compatExt spid="_x0000_s7173"/>
                </a:ext>
                <a:ext uri="{FF2B5EF4-FFF2-40B4-BE49-F238E27FC236}">
                  <a16:creationId xmlns:a16="http://schemas.microsoft.com/office/drawing/2014/main" id="{00000000-0008-0000-0A00-0000051C00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ja-JP" altLang="en-US" sz="1200" b="0" i="0" u="none" strike="noStrike" baseline="0">
                  <a:solidFill>
                    <a:srgbClr val="000000"/>
                  </a:solidFill>
                  <a:latin typeface="游ゴシック"/>
                  <a:ea typeface="游ゴシック"/>
                </a:rPr>
                <a:t>クリア</a:t>
              </a:r>
            </a:p>
          </xdr:txBody>
        </xdr:sp>
        <xdr:clientData fPrintsWithSheet="0"/>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og-y" refreshedDate="44559.956122222226" createdVersion="6" refreshedVersion="7" minRefreshableVersion="3" recordCount="9189" xr:uid="{4E75D1B6-E8A7-4006-8D2A-A905559EF422}">
  <cacheSource type="worksheet">
    <worksheetSource ref="A1:AE10000" sheet="連携ファイル出力指示CSV"/>
  </cacheSource>
  <cacheFields count="32">
    <cacheField name="内容量" numFmtId="0">
      <sharedItems containsString="0" containsBlank="1" containsNumber="1" containsInteger="1" minValue="1" maxValue="65"/>
    </cacheField>
    <cacheField name="単位①" numFmtId="0">
      <sharedItems containsBlank="1"/>
    </cacheField>
    <cacheField name="出荷日" numFmtId="14">
      <sharedItems containsNonDate="0" containsDate="1" containsString="0" containsBlank="1" minDate="2022-01-01T00:00:00" maxDate="2022-01-09T00:00:00" count="9">
        <d v="2022-01-01T00:00:00"/>
        <d v="2022-01-02T00:00:00"/>
        <d v="2022-01-03T00:00:00"/>
        <d v="2022-01-04T00:00:00"/>
        <d v="2022-01-05T00:00:00"/>
        <d v="2022-01-06T00:00:00"/>
        <d v="2022-01-07T00:00:00"/>
        <d v="2022-01-08T00:00:00"/>
        <m/>
      </sharedItems>
      <fieldGroup par="31" base="2">
        <rangePr groupBy="days" startDate="2022-01-01T00:00:00" endDate="2022-01-09T00:00:00"/>
        <groupItems count="368">
          <s v="(空白)"/>
          <s v="1月1日"/>
          <s v="1月2日"/>
          <s v="1月3日"/>
          <s v="1月4日"/>
          <s v="1月5日"/>
          <s v="1月6日"/>
          <s v="1月7日"/>
          <s v="1月8日"/>
          <s v="1月9日"/>
          <s v="1月10日"/>
          <s v="1月11日"/>
          <s v="1月12日"/>
          <s v="1月13日"/>
          <s v="1月14日"/>
          <s v="1月15日"/>
          <s v="1月16日"/>
          <s v="1月17日"/>
          <s v="1月18日"/>
          <s v="1月19日"/>
          <s v="1月20日"/>
          <s v="1月21日"/>
          <s v="1月22日"/>
          <s v="1月23日"/>
          <s v="1月24日"/>
          <s v="1月25日"/>
          <s v="1月26日"/>
          <s v="1月27日"/>
          <s v="1月28日"/>
          <s v="1月29日"/>
          <s v="1月30日"/>
          <s v="1月31日"/>
          <s v="2月1日"/>
          <s v="2月2日"/>
          <s v="2月3日"/>
          <s v="2月4日"/>
          <s v="2月5日"/>
          <s v="2月6日"/>
          <s v="2月7日"/>
          <s v="2月8日"/>
          <s v="2月9日"/>
          <s v="2月10日"/>
          <s v="2月11日"/>
          <s v="2月12日"/>
          <s v="2月13日"/>
          <s v="2月14日"/>
          <s v="2月15日"/>
          <s v="2月16日"/>
          <s v="2月17日"/>
          <s v="2月18日"/>
          <s v="2月19日"/>
          <s v="2月20日"/>
          <s v="2月21日"/>
          <s v="2月22日"/>
          <s v="2月23日"/>
          <s v="2月24日"/>
          <s v="2月25日"/>
          <s v="2月26日"/>
          <s v="2月27日"/>
          <s v="2月28日"/>
          <s v="2月29日"/>
          <s v="3月1日"/>
          <s v="3月2日"/>
          <s v="3月3日"/>
          <s v="3月4日"/>
          <s v="3月5日"/>
          <s v="3月6日"/>
          <s v="3月7日"/>
          <s v="3月8日"/>
          <s v="3月9日"/>
          <s v="3月10日"/>
          <s v="3月11日"/>
          <s v="3月12日"/>
          <s v="3月13日"/>
          <s v="3月14日"/>
          <s v="3月15日"/>
          <s v="3月16日"/>
          <s v="3月17日"/>
          <s v="3月18日"/>
          <s v="3月19日"/>
          <s v="3月20日"/>
          <s v="3月21日"/>
          <s v="3月22日"/>
          <s v="3月23日"/>
          <s v="3月24日"/>
          <s v="3月25日"/>
          <s v="3月26日"/>
          <s v="3月27日"/>
          <s v="3月28日"/>
          <s v="3月29日"/>
          <s v="3月30日"/>
          <s v="3月31日"/>
          <s v="4月1日"/>
          <s v="4月2日"/>
          <s v="4月3日"/>
          <s v="4月4日"/>
          <s v="4月5日"/>
          <s v="4月6日"/>
          <s v="4月7日"/>
          <s v="4月8日"/>
          <s v="4月9日"/>
          <s v="4月10日"/>
          <s v="4月11日"/>
          <s v="4月12日"/>
          <s v="4月13日"/>
          <s v="4月14日"/>
          <s v="4月15日"/>
          <s v="4月16日"/>
          <s v="4月17日"/>
          <s v="4月18日"/>
          <s v="4月19日"/>
          <s v="4月20日"/>
          <s v="4月21日"/>
          <s v="4月22日"/>
          <s v="4月23日"/>
          <s v="4月24日"/>
          <s v="4月25日"/>
          <s v="4月26日"/>
          <s v="4月27日"/>
          <s v="4月28日"/>
          <s v="4月29日"/>
          <s v="4月30日"/>
          <s v="5月1日"/>
          <s v="5月2日"/>
          <s v="5月3日"/>
          <s v="5月4日"/>
          <s v="5月5日"/>
          <s v="5月6日"/>
          <s v="5月7日"/>
          <s v="5月8日"/>
          <s v="5月9日"/>
          <s v="5月10日"/>
          <s v="5月11日"/>
          <s v="5月12日"/>
          <s v="5月13日"/>
          <s v="5月14日"/>
          <s v="5月15日"/>
          <s v="5月16日"/>
          <s v="5月17日"/>
          <s v="5月18日"/>
          <s v="5月19日"/>
          <s v="5月20日"/>
          <s v="5月21日"/>
          <s v="5月22日"/>
          <s v="5月23日"/>
          <s v="5月24日"/>
          <s v="5月25日"/>
          <s v="5月26日"/>
          <s v="5月27日"/>
          <s v="5月28日"/>
          <s v="5月29日"/>
          <s v="5月30日"/>
          <s v="5月31日"/>
          <s v="6月1日"/>
          <s v="6月2日"/>
          <s v="6月3日"/>
          <s v="6月4日"/>
          <s v="6月5日"/>
          <s v="6月6日"/>
          <s v="6月7日"/>
          <s v="6月8日"/>
          <s v="6月9日"/>
          <s v="6月10日"/>
          <s v="6月11日"/>
          <s v="6月12日"/>
          <s v="6月13日"/>
          <s v="6月14日"/>
          <s v="6月15日"/>
          <s v="6月16日"/>
          <s v="6月17日"/>
          <s v="6月18日"/>
          <s v="6月19日"/>
          <s v="6月20日"/>
          <s v="6月21日"/>
          <s v="6月22日"/>
          <s v="6月23日"/>
          <s v="6月24日"/>
          <s v="6月25日"/>
          <s v="6月26日"/>
          <s v="6月27日"/>
          <s v="6月28日"/>
          <s v="6月29日"/>
          <s v="6月30日"/>
          <s v="7月1日"/>
          <s v="7月2日"/>
          <s v="7月3日"/>
          <s v="7月4日"/>
          <s v="7月5日"/>
          <s v="7月6日"/>
          <s v="7月7日"/>
          <s v="7月8日"/>
          <s v="7月9日"/>
          <s v="7月10日"/>
          <s v="7月11日"/>
          <s v="7月12日"/>
          <s v="7月13日"/>
          <s v="7月14日"/>
          <s v="7月15日"/>
          <s v="7月16日"/>
          <s v="7月17日"/>
          <s v="7月18日"/>
          <s v="7月19日"/>
          <s v="7月20日"/>
          <s v="7月21日"/>
          <s v="7月22日"/>
          <s v="7月23日"/>
          <s v="7月24日"/>
          <s v="7月25日"/>
          <s v="7月26日"/>
          <s v="7月27日"/>
          <s v="7月28日"/>
          <s v="7月29日"/>
          <s v="7月30日"/>
          <s v="7月31日"/>
          <s v="8月1日"/>
          <s v="8月2日"/>
          <s v="8月3日"/>
          <s v="8月4日"/>
          <s v="8月5日"/>
          <s v="8月6日"/>
          <s v="8月7日"/>
          <s v="8月8日"/>
          <s v="8月9日"/>
          <s v="8月10日"/>
          <s v="8月11日"/>
          <s v="8月12日"/>
          <s v="8月13日"/>
          <s v="8月14日"/>
          <s v="8月15日"/>
          <s v="8月16日"/>
          <s v="8月17日"/>
          <s v="8月18日"/>
          <s v="8月19日"/>
          <s v="8月20日"/>
          <s v="8月21日"/>
          <s v="8月22日"/>
          <s v="8月23日"/>
          <s v="8月24日"/>
          <s v="8月25日"/>
          <s v="8月26日"/>
          <s v="8月27日"/>
          <s v="8月28日"/>
          <s v="8月29日"/>
          <s v="8月30日"/>
          <s v="8月31日"/>
          <s v="9月1日"/>
          <s v="9月2日"/>
          <s v="9月3日"/>
          <s v="9月4日"/>
          <s v="9月5日"/>
          <s v="9月6日"/>
          <s v="9月7日"/>
          <s v="9月8日"/>
          <s v="9月9日"/>
          <s v="9月10日"/>
          <s v="9月11日"/>
          <s v="9月12日"/>
          <s v="9月13日"/>
          <s v="9月14日"/>
          <s v="9月15日"/>
          <s v="9月16日"/>
          <s v="9月17日"/>
          <s v="9月18日"/>
          <s v="9月19日"/>
          <s v="9月20日"/>
          <s v="9月21日"/>
          <s v="9月22日"/>
          <s v="9月23日"/>
          <s v="9月24日"/>
          <s v="9月25日"/>
          <s v="9月26日"/>
          <s v="9月27日"/>
          <s v="9月28日"/>
          <s v="9月29日"/>
          <s v="9月30日"/>
          <s v="10月1日"/>
          <s v="10月2日"/>
          <s v="10月3日"/>
          <s v="10月4日"/>
          <s v="10月5日"/>
          <s v="10月6日"/>
          <s v="10月7日"/>
          <s v="10月8日"/>
          <s v="10月9日"/>
          <s v="10月10日"/>
          <s v="10月11日"/>
          <s v="10月12日"/>
          <s v="10月13日"/>
          <s v="10月14日"/>
          <s v="10月15日"/>
          <s v="10月16日"/>
          <s v="10月17日"/>
          <s v="10月18日"/>
          <s v="10月19日"/>
          <s v="10月20日"/>
          <s v="10月21日"/>
          <s v="10月22日"/>
          <s v="10月23日"/>
          <s v="10月24日"/>
          <s v="10月25日"/>
          <s v="10月26日"/>
          <s v="10月27日"/>
          <s v="10月28日"/>
          <s v="10月29日"/>
          <s v="10月30日"/>
          <s v="10月31日"/>
          <s v="11月1日"/>
          <s v="11月2日"/>
          <s v="11月3日"/>
          <s v="11月4日"/>
          <s v="11月5日"/>
          <s v="11月6日"/>
          <s v="11月7日"/>
          <s v="11月8日"/>
          <s v="11月9日"/>
          <s v="11月10日"/>
          <s v="11月11日"/>
          <s v="11月12日"/>
          <s v="11月13日"/>
          <s v="11月14日"/>
          <s v="11月15日"/>
          <s v="11月16日"/>
          <s v="11月17日"/>
          <s v="11月18日"/>
          <s v="11月19日"/>
          <s v="11月20日"/>
          <s v="11月21日"/>
          <s v="11月22日"/>
          <s v="11月23日"/>
          <s v="11月24日"/>
          <s v="11月25日"/>
          <s v="11月26日"/>
          <s v="11月27日"/>
          <s v="11月28日"/>
          <s v="11月29日"/>
          <s v="11月30日"/>
          <s v="12月1日"/>
          <s v="12月2日"/>
          <s v="12月3日"/>
          <s v="12月4日"/>
          <s v="12月5日"/>
          <s v="12月6日"/>
          <s v="12月7日"/>
          <s v="12月8日"/>
          <s v="12月9日"/>
          <s v="12月10日"/>
          <s v="12月11日"/>
          <s v="12月12日"/>
          <s v="12月13日"/>
          <s v="12月14日"/>
          <s v="12月15日"/>
          <s v="12月16日"/>
          <s v="12月17日"/>
          <s v="12月18日"/>
          <s v="12月19日"/>
          <s v="12月20日"/>
          <s v="12月21日"/>
          <s v="12月22日"/>
          <s v="12月23日"/>
          <s v="12月24日"/>
          <s v="12月25日"/>
          <s v="12月26日"/>
          <s v="12月27日"/>
          <s v="12月28日"/>
          <s v="12月29日"/>
          <s v="12月30日"/>
          <s v="12月31日"/>
          <s v="&gt;2022/1/9"/>
        </groupItems>
      </fieldGroup>
    </cacheField>
    <cacheField name="納品日" numFmtId="14">
      <sharedItems containsNonDate="0" containsDate="1" containsString="0" containsBlank="1" minDate="2022-01-02T00:00:00" maxDate="2022-01-10T00:00:00"/>
    </cacheField>
    <cacheField name="配送会社ID" numFmtId="0">
      <sharedItems containsString="0" containsBlank="1" containsNumber="1" containsInteger="1" minValue="5" maxValue="22"/>
    </cacheField>
    <cacheField name="配送会社" numFmtId="0">
      <sharedItems containsBlank="1" count="9">
        <s v="佐川急便"/>
        <s v="株式会社ムソー"/>
        <s v="株式会社ムロオ"/>
        <s v="株式会社クルーズ"/>
        <s v="株式会社羽正"/>
        <s v="先方引取"/>
        <m/>
        <s v="株式会社アグリチャレンジ・アイ" u="1"/>
        <s v="自社配送" u="1"/>
      </sharedItems>
    </cacheField>
    <cacheField name="配送支店" numFmtId="0">
      <sharedItems containsBlank="1"/>
    </cacheField>
    <cacheField name="配送形態ID" numFmtId="0">
      <sharedItems containsString="0" containsBlank="1" containsNumber="1" containsInteger="1" minValue="5" maxValue="21"/>
    </cacheField>
    <cacheField name="配送形態" numFmtId="0">
      <sharedItems containsBlank="1"/>
    </cacheField>
    <cacheField name="納品先id" numFmtId="0">
      <sharedItems containsString="0" containsBlank="1" containsNumber="1" containsInteger="1" minValue="5" maxValue="886"/>
    </cacheField>
    <cacheField name="納品先名" numFmtId="0">
      <sharedItems containsBlank="1" count="165">
        <s v="マルジン"/>
        <s v="株式会社丸晶"/>
        <s v="株式会社坪井商店"/>
        <s v="株式会社海商水産"/>
        <s v="株式会社グリーンテックフーズ"/>
        <s v="わらべや日洋(株)千葉工場"/>
        <s v="わらべや日洋(株)大宮工場"/>
        <s v="有限会社関東きのこセンター"/>
        <s v="株式会社きぬがわや"/>
        <s v="株式会社成城石井"/>
        <s v="株式会社照栄サプライ"/>
        <s v="美野里デリカ株式会社"/>
        <s v="ゼストクック　瑞穂工場"/>
        <s v="デリカフーズ株式会社　西東京デポセンター"/>
        <s v="東京中央食品株式会社　伊勢原工場"/>
        <s v="株式会社さくらフーズ"/>
        <s v="花丸家株式会社"/>
        <s v="株式会社マルユー"/>
        <s v="株式会社及兵"/>
        <s v="株式会社辻青果"/>
        <s v="タイヘイ株式会社　関西工場"/>
        <s v="株式会社ダイヤアグリシステム"/>
        <s v="株式会社モノン"/>
        <s v="株式会社フィールド(信栄食品)"/>
        <s v="株式会社仙台水産第二センター(カキヤ様分)"/>
        <s v="株式会社ヤマセイ"/>
        <s v="関口漬物食品株式会社　館林工場"/>
        <s v="エムエーフードサービス株式会社"/>
        <s v="有限会社埼玉フーズ"/>
        <s v="株式会社アイソニーフーズ"/>
        <s v="株式会社サリックスマーチャンダイズシステムズ　五霞工場"/>
        <s v="株式会社ベジミール"/>
        <s v="株式会社上原園　家中倉庫"/>
        <s v="株式会社彩喜"/>
        <s v="ワカキヤフードサービス"/>
        <s v="丸仙青果株式会社"/>
        <s v="株式会社ピックルスコーポレーション"/>
        <s v="株式会社フードサプライ　千葉物流センター"/>
        <s v="株式会社フードサプライ　東京物流センター"/>
        <s v="タイヘイ株式会社 名古屋工場"/>
        <s v="丸ひし株式会社"/>
        <s v="有限会社ナガタフーズ"/>
        <s v="株式会社ひらた"/>
        <s v="有限会社スペース・インダストリー"/>
        <s v="松阪フード有限会社"/>
        <s v="株式会社フルックス東海"/>
        <s v="株式会社坂東商会"/>
        <s v="イバラキ食品株式会社"/>
        <s v="東海漬物株式会社　守谷工場"/>
        <s v="株式会社デリオール"/>
        <s v="株式会社フーズニジュウイチ　毛呂山工場"/>
        <s v="株式会社健食"/>
        <s v="株式会社紀之国屋ベジタブルキッチン"/>
        <s v="株式会社菜配サービス"/>
        <s v="有限会社丸万青果"/>
        <s v="株式会社アイソニーフーズ福島"/>
        <s v="株式会社ヌマタ食品流通センター"/>
        <s v="株式会社孝州"/>
        <s v="株式会社まる"/>
        <s v="カネブン青果株式会社"/>
        <s v="フレッシュエージェント合同会社"/>
        <s v="有限会社エムズフード"/>
        <s v="株式会社PROAD"/>
        <s v="株式会社カネノブ商事"/>
        <s v="株式会社トーシン青果"/>
        <s v="株式会社マチルダ"/>
        <s v="株式会社吉川商店"/>
        <s v="株式会社政義青果"/>
        <s v="株式会社神山商店"/>
        <s v="株式会社久世フレッシュ・ワン 東京事業所"/>
        <s v="合同会社光泰青果"/>
        <s v="有限会社東市"/>
        <s v="株式会社イノベーション"/>
        <s v="株式会社ザ・ネクストワン"/>
        <s v="株式会社丸中"/>
        <s v="菜季青果"/>
        <s v="有限会社廣洋商事"/>
        <s v="株式会社王将フードサービス　東松山工場"/>
        <s v="秋本食品株式会社　湘南センター"/>
        <s v="株式会社尾花沢食品"/>
        <s v="株式会社伊藤食品工業"/>
        <s v="株式会社藤"/>
        <s v="有限会社マコト青果"/>
        <s v="有限会社八百宣"/>
        <s v="株式会社フィールド."/>
        <s v="石橋青果株式会社　静岡"/>
        <s v="わらべや日洋(株)相模原工場"/>
        <s v="株式会社クリタエイムデリカ"/>
        <s v="有限会社丸美青果"/>
        <s v="八百久青果株式会社"/>
        <s v="株式会社ベジックス"/>
        <s v="株式会社ベジタブルクラブ"/>
        <s v="八百正青果　(納品場所)"/>
        <s v="エーエスデリカ株式会社"/>
        <m/>
        <s v="角三宮田青果株式会社" u="1"/>
        <s v="有限会社ベジタ" u="1"/>
        <s v="有限会社元助商店" u="1"/>
        <s v="株式会社出来商店" u="1"/>
        <s v="秀英" u="1"/>
        <s v="株式会社秀英ロジスティクス" u="1"/>
        <s v="株式会社KOYASHI" u="1"/>
        <s v="有限会社シゲタ" u="1"/>
        <s v="ピックルスコーポレーション関西" u="1"/>
        <s v="福田青果システム株式会社　佐久営業所" u="1"/>
        <s v="有限会社ウエマツ" u="1"/>
        <s v="株式会社新栄" u="1"/>
        <s v="株式会社クルーズ　大田LC" u="1"/>
        <s v="株式会社アマショー" u="1"/>
        <s v="株式会社アサヒヤ食品" u="1"/>
        <s v="わらべや日洋(株)南アルプス工場" u="1"/>
        <s v="田村政之" u="1"/>
        <s v="株式会社クリハラ" u="1"/>
        <s v="いせ久青果株式会社" u="1"/>
        <s v="株式会社丸昇" u="1"/>
        <s v="八百重" u="1"/>
        <s v="アスナ" u="1"/>
        <s v="照栄物流株式会社　大宮" u="1"/>
        <s v="株式会社松島商店" u="1"/>
        <s v="株式会社丸友中部青果" u="1"/>
        <s v="水野浩一" u="1"/>
        <s v="フレッシュフーズ株式会社" u="1"/>
        <s v="株式会社ベジテック　川島工場" u="1"/>
        <s v="エム・エイチ・フーズ株式会社" u="1"/>
        <s v="有限会社川端ファーム" u="1"/>
        <s v="有限会社折登商店" u="1"/>
        <s v="株式会社千稀" u="1"/>
        <s v="有限会社マルコ食品" u="1"/>
        <s v="ナカモト食品" u="1"/>
        <s v="元助商店" u="1"/>
        <s v="株式会社ワールド・フード" u="1"/>
        <s v="サンポー食品株式会社　京都工場" u="1"/>
        <s v="長沼克登嗣" u="1"/>
        <s v="株式会社丸勇青果" u="1"/>
        <s v="グルメストーリー" u="1"/>
        <s v="株式会社乃久知フーズ" u="1"/>
        <s v="有限会社鳥誠" u="1"/>
        <s v="京都勇代" u="1"/>
        <s v="株式会社足立青果" u="1"/>
        <s v="富士通商株式会社" u="1"/>
        <s v="サンポー食品株式会社" u="1"/>
        <s v="日本サラダ株式会社" u="1"/>
        <s v="株式会社mf" u="1"/>
        <s v="ベルフレッシュ株式会社" u="1"/>
        <s v="株式会社會田商店" u="1"/>
        <s v="ピックルスコーポレーション福島" u="1"/>
        <s v="丸果中央商事株式会社" u="1"/>
        <s v="株式会社FRESCOヨコハマ" u="1"/>
        <s v="デリカフーズ株式会社 神奈川営業所" u="1"/>
        <s v="わらべや南アルプス" u="1"/>
        <s v="株式会社やま高商店" u="1"/>
        <s v="株式会社ミリオンエンタプライズ　本社工場" u="1"/>
        <s v="有限会社ナカシンフーズ" u="1"/>
        <s v="株式会社マルケイ青果" u="1"/>
        <s v="株式会社新川食品" u="1"/>
        <s v="有限会社中勝商店" u="1"/>
        <s v="サンフレッシュ中部株式会社" u="1"/>
        <s v="東北いちば" u="1"/>
        <s v="株式会社寿農産加工" u="1"/>
        <s v="株式会社ベイ・コマース" u="1"/>
        <s v="ゼロイチカンパニー株式会社" u="1"/>
        <s v="株式会社豊彩" u="1"/>
        <s v="株式会社上福岡物産" u="1"/>
        <s v="株式会社せき 石岡工場" u="1"/>
        <s v="株式会社ピーチ＆ドリーム" u="1"/>
      </sharedItems>
    </cacheField>
    <cacheField name="住所" numFmtId="0">
      <sharedItems containsBlank="1"/>
    </cacheField>
    <cacheField name="請求先id" numFmtId="0">
      <sharedItems containsString="0" containsBlank="1" containsNumber="1" containsInteger="1" minValue="5" maxValue="886"/>
    </cacheField>
    <cacheField name="請求先名" numFmtId="0">
      <sharedItems containsBlank="1"/>
    </cacheField>
    <cacheField name="荷主id" numFmtId="0">
      <sharedItems containsString="0" containsBlank="1" containsNumber="1" containsInteger="1" minValue="32" maxValue="754"/>
    </cacheField>
    <cacheField name="荷主名" numFmtId="0">
      <sharedItems containsBlank="1"/>
    </cacheField>
    <cacheField name="荷主住所" numFmtId="0">
      <sharedItems containsBlank="1"/>
    </cacheField>
    <cacheField name="商品ID" numFmtId="0">
      <sharedItems containsString="0" containsBlank="1" containsNumber="1" containsInteger="1" minValue="24" maxValue="999"/>
    </cacheField>
    <cacheField name="商品略称" numFmtId="0">
      <sharedItems containsBlank="1" count="62">
        <s v="国産大葉(加工用) [kg]"/>
        <s v="国産大葉 L 20pc/cs [cs]"/>
        <s v="国産大葉(50枚pc) L[pc]"/>
        <s v="中国産大葉 L 20pc/cs [cs]"/>
        <s v="パセリ 国産 25pc/cs [cs]"/>
        <s v="ニラ(原体) 国産 10kg[cs]"/>
        <s v="アスパラ 4/5P メキシコ[cs]"/>
        <s v="パプリカ 赤 L☆"/>
        <s v="パプリカ 黄 L☆"/>
        <s v="パプリカ 黄 XL☆"/>
        <s v="パプリカ 赤 M☆"/>
        <s v="パプリカ 黄 M☆"/>
        <s v="大葉 20枚/pc [pc]"/>
        <s v="小松菜(加工用) 5kg 国産[cs]"/>
        <s v="パプリカ 赤 B☆"/>
        <s v="パプリカ 黄 B☆"/>
        <s v="アスパラ 3P メキシコ　段ボール[cs]　"/>
        <s v="中国産大葉(30枚pc) L[cs]※発泡対応"/>
        <s v="アスパラ 3P メキシコ[cs]"/>
        <s v="パプリカ 赤 XL☆"/>
        <s v="水菜(FG) 200g 25入 国産[cs]"/>
        <s v="ミニトマト 韓国 3kg[cs]"/>
        <s v="パプリカ 橙 L☆"/>
        <s v="ピーマン(FG) 150g 50入 国産[cs]"/>
        <s v="ピーマン(原体) 4kg 国産[cs]"/>
        <s v="小松菜(加工用) 10kg 国産[cs]"/>
        <s v="国産大葉 M 20pc/cs [cs]"/>
        <s v="ニラ(束) 国産 40束[cs]"/>
        <s v="パプリカ 赤 L (FG)☆"/>
        <s v="パプリカ 黄 L (FG)☆"/>
        <s v="長葱 L 5kg 国産[cs]"/>
        <s v="小松菜 150g 35入[cs]"/>
        <s v="ニラ(1kg袋) 国産 10kg[cs]"/>
        <s v="ニラ(束) 国産 50束[cs]"/>
        <s v="ホウレン草(加工用) 8kg 国産[cs]"/>
        <s v="長葱 M 5kg 国産[cs]"/>
        <s v="ニラ(1kg袋) 国産 4kg[cs]"/>
        <s v="ニラ(FG) 国産 50pc[cs]"/>
        <s v="小葱(原体) 国産[cs]"/>
        <s v="長葱 L 10kg 国産[cs]"/>
        <s v="青梗菜 10kg 国産[cs]"/>
        <s v="青葱(原体) 国産[cs]"/>
        <s v="生姜 バラ 21kg[cs]"/>
        <s v="大葉 10枚/pc [pc]"/>
        <m/>
        <s v="カブ 20kg [cs]" u="1"/>
        <s v="中国産大葉" u="1"/>
        <s v="パプリカ 赤 M (FG)☆" u="1"/>
        <s v="ピーマン(原体)10kg 国産[cs]" u="1"/>
        <s v="パプリカL" u="1"/>
        <s v="資材(販売用)" u="1"/>
        <s v="長葱 B[cs]" u="1"/>
        <s v="中国産大葉(50枚pc) L[cs]" u="1"/>
        <s v="剥きニンニク MIX 中国 10kg[cs]" u="1"/>
        <s v="パプリカ 黄 M (FG)☆" u="1"/>
        <s v="中国産大葉(原体) [枚]" u="1"/>
        <s v="中国産大葉(50枚pc) L[cs]※発泡対応" u="1"/>
        <s v="水菜 5kg 国産[cs]" u="1"/>
        <s v="ベビーコーン(8P) 80g 22pc入 タイ[cs]" u="1"/>
        <s v="小松菜 25pc入  [cs]" u="1"/>
        <s v="生姜 2L 中国 5kg[cs]" u="1"/>
        <s v="パプリカ 橙 M☆" u="1"/>
      </sharedItems>
    </cacheField>
    <cacheField name="商品伝票用" numFmtId="0">
      <sharedItems containsBlank="1"/>
    </cacheField>
    <cacheField name="規格" numFmtId="0">
      <sharedItems containsBlank="1"/>
    </cacheField>
    <cacheField name="内容量単位" numFmtId="0">
      <sharedItems containsBlank="1"/>
    </cacheField>
    <cacheField name="数量" numFmtId="0">
      <sharedItems containsString="0" containsBlank="1" containsNumber="1" containsInteger="1" minValue="1" maxValue="700150" count="42">
        <n v="1"/>
        <n v="2"/>
        <n v="50"/>
        <n v="14"/>
        <n v="3"/>
        <n v="10"/>
        <n v="4"/>
        <n v="200"/>
        <n v="8"/>
        <n v="6"/>
        <n v="15"/>
        <n v="5"/>
        <n v="40"/>
        <n v="28"/>
        <n v="24"/>
        <n v="7"/>
        <n v="12"/>
        <n v="34"/>
        <n v="19"/>
        <n v="100"/>
        <n v="20"/>
        <n v="36"/>
        <n v="21"/>
        <n v="18"/>
        <m/>
        <n v="13" u="1"/>
        <n v="38" u="1"/>
        <n v="180" u="1"/>
        <n v="120" u="1"/>
        <n v="16" u="1"/>
        <n v="700150" u="1"/>
        <n v="17" u="1"/>
        <n v="220410" u="1"/>
        <n v="300" u="1"/>
        <n v="181600" u="1"/>
        <n v="594510" u="1"/>
        <n v="60" u="1"/>
        <n v="533950" u="1"/>
        <n v="25" u="1"/>
        <n v="9" u="1"/>
        <n v="30" u="1"/>
        <n v="526650" u="1"/>
      </sharedItems>
    </cacheField>
    <cacheField name="単位②" numFmtId="0">
      <sharedItems containsBlank="1"/>
    </cacheField>
    <cacheField name="数量合計" numFmtId="0">
      <sharedItems containsString="0" containsBlank="1" containsNumber="1" containsInteger="1" minValue="1" maxValue="80"/>
    </cacheField>
    <cacheField name="配送個数" numFmtId="0">
      <sharedItems containsString="0" containsBlank="1" containsNumber="1" containsInteger="1" minValue="0" maxValue="68"/>
    </cacheField>
    <cacheField name="配送備考" numFmtId="0">
      <sharedItems containsBlank="1"/>
    </cacheField>
    <cacheField name="ページ" numFmtId="0">
      <sharedItems containsString="0" containsBlank="1" containsNumber="1" containsInteger="1" minValue="1" maxValue="1"/>
    </cacheField>
    <cacheField name="種" numFmtId="0">
      <sharedItems containsBlank="1" count="6">
        <s v="大葉"/>
        <s v="その他"/>
        <s v="ニラ"/>
        <s v="パプリカ"/>
        <m/>
        <s v="ピーマン" u="1"/>
      </sharedItems>
    </cacheField>
    <cacheField name="曜日" numFmtId="0">
      <sharedItems containsBlank="1" count="8">
        <s v="土"/>
        <s v="日"/>
        <s v="月"/>
        <s v="火"/>
        <s v="水"/>
        <s v="木"/>
        <s v="金"/>
        <m/>
      </sharedItems>
    </cacheField>
    <cacheField name="合計2" numFmtId="0">
      <sharedItems containsString="0" containsBlank="1" containsNumber="1" containsInteger="1" minValue="0" maxValue="4000"/>
    </cacheField>
    <cacheField name="月" numFmtId="0" databaseField="0">
      <fieldGroup base="2">
        <rangePr groupBy="months" startDate="2022-01-01T00:00:00" endDate="2022-01-09T00:00:00"/>
        <groupItems count="14">
          <s v="&lt;2022/1/1"/>
          <s v="1月"/>
          <s v="2月"/>
          <s v="3月"/>
          <s v="4月"/>
          <s v="5月"/>
          <s v="6月"/>
          <s v="7月"/>
          <s v="8月"/>
          <s v="9月"/>
          <s v="10月"/>
          <s v="11月"/>
          <s v="12月"/>
          <s v="&gt;2022/1/9"/>
        </groupItems>
      </fieldGroup>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og-y" refreshedDate="44559.956252083335" createdVersion="6" refreshedVersion="7" minRefreshableVersion="3" recordCount="1023" xr:uid="{893E3082-716F-4F92-9F1E-58BBC1654CE8}">
  <cacheSource type="worksheet">
    <worksheetSource ref="L1:S1024" sheet="データ集約"/>
  </cacheSource>
  <cacheFields count="8">
    <cacheField name="日付" numFmtId="14">
      <sharedItems containsSemiMixedTypes="0" containsNonDate="0" containsDate="1" containsString="0" minDate="2021-09-01T00:00:00" maxDate="2022-02-01T00:00:00" count="153">
        <d v="2022-01-01T00:00:00"/>
        <d v="2022-01-02T00:00:00"/>
        <d v="2022-01-03T00:00:00"/>
        <d v="2022-01-04T00:00:00"/>
        <d v="2022-01-05T00:00:00"/>
        <d v="2022-01-06T00:00:00"/>
        <d v="2022-01-07T00:00:00"/>
        <d v="2022-01-08T00:00:00"/>
        <d v="2022-01-09T00:00:00"/>
        <d v="2022-01-10T00:00:00"/>
        <d v="2022-01-11T00:00:00"/>
        <d v="2022-01-12T00:00:00"/>
        <d v="2022-01-13T00:00:00"/>
        <d v="2022-01-14T00:00:00"/>
        <d v="2022-01-15T00:00:00"/>
        <d v="2022-01-16T00:00:00"/>
        <d v="2022-01-17T00:00:00"/>
        <d v="2022-01-18T00:00:00"/>
        <d v="2022-01-19T00:00:00"/>
        <d v="2022-01-20T00:00:00"/>
        <d v="2022-01-21T00:00:00"/>
        <d v="2022-01-22T00:00:00"/>
        <d v="2022-01-23T00:00:00"/>
        <d v="2022-01-24T00:00:00"/>
        <d v="2022-01-25T00:00:00"/>
        <d v="2022-01-26T00:00:00"/>
        <d v="2022-01-27T00:00:00"/>
        <d v="2022-01-28T00:00:00"/>
        <d v="2022-01-29T00:00:00"/>
        <d v="2022-01-30T00:00:00"/>
        <d v="2022-01-31T00:00:00"/>
        <d v="2021-10-28T00:00:00" u="1"/>
        <d v="2021-11-09T00:00:00" u="1"/>
        <d v="2021-10-24T00:00:00" u="1"/>
        <d v="2021-11-05T00:00:00" u="1"/>
        <d v="2021-10-20T00:00:00" u="1"/>
        <d v="2021-11-01T00:00:00" u="1"/>
        <d v="2021-10-16T00:00:00" u="1"/>
        <d v="2021-10-12T00:00:00" u="1"/>
        <d v="2021-09-27T00:00:00" u="1"/>
        <d v="2021-12-29T00:00:00" u="1"/>
        <d v="2021-10-08T00:00:00" u="1"/>
        <d v="2021-09-23T00:00:00" u="1"/>
        <d v="2021-12-25T00:00:00" u="1"/>
        <d v="2021-10-04T00:00:00" u="1"/>
        <d v="2021-09-19T00:00:00" u="1"/>
        <d v="2021-12-21T00:00:00" u="1"/>
        <d v="2021-09-15T00:00:00" u="1"/>
        <d v="2021-12-17T00:00:00" u="1"/>
        <d v="2021-09-11T00:00:00" u="1"/>
        <d v="2021-12-13T00:00:00" u="1"/>
        <d v="2021-11-28T00:00:00" u="1"/>
        <d v="2021-09-07T00:00:00" u="1"/>
        <d v="2021-12-09T00:00:00" u="1"/>
        <d v="2021-11-24T00:00:00" u="1"/>
        <d v="2021-09-03T00:00:00" u="1"/>
        <d v="2021-12-05T00:00:00" u="1"/>
        <d v="2021-11-20T00:00:00" u="1"/>
        <d v="2021-12-01T00:00:00" u="1"/>
        <d v="2021-11-16T00:00:00" u="1"/>
        <d v="2021-10-31T00:00:00" u="1"/>
        <d v="2021-11-12T00:00:00" u="1"/>
        <d v="2021-10-27T00:00:00" u="1"/>
        <d v="2021-11-08T00:00:00" u="1"/>
        <d v="2021-10-23T00:00:00" u="1"/>
        <d v="2021-11-04T00:00:00" u="1"/>
        <d v="2021-10-19T00:00:00" u="1"/>
        <d v="2021-10-15T00:00:00" u="1"/>
        <d v="2021-09-30T00:00:00" u="1"/>
        <d v="2021-10-11T00:00:00" u="1"/>
        <d v="2021-09-26T00:00:00" u="1"/>
        <d v="2021-12-28T00:00:00" u="1"/>
        <d v="2021-10-07T00:00:00" u="1"/>
        <d v="2021-09-22T00:00:00" u="1"/>
        <d v="2021-12-24T00:00:00" u="1"/>
        <d v="2021-10-03T00:00:00" u="1"/>
        <d v="2021-09-18T00:00:00" u="1"/>
        <d v="2021-12-20T00:00:00" u="1"/>
        <d v="2021-09-14T00:00:00" u="1"/>
        <d v="2021-12-16T00:00:00" u="1"/>
        <d v="2021-09-10T00:00:00" u="1"/>
        <d v="2021-12-12T00:00:00" u="1"/>
        <d v="2021-11-27T00:00:00" u="1"/>
        <d v="2021-09-06T00:00:00" u="1"/>
        <d v="2021-12-08T00:00:00" u="1"/>
        <d v="2021-11-23T00:00:00" u="1"/>
        <d v="2021-09-02T00:00:00" u="1"/>
        <d v="2021-12-04T00:00:00" u="1"/>
        <d v="2021-11-19T00:00:00" u="1"/>
        <d v="2021-11-15T00:00:00" u="1"/>
        <d v="2021-10-30T00:00:00" u="1"/>
        <d v="2021-11-11T00:00:00" u="1"/>
        <d v="2021-10-26T00:00:00" u="1"/>
        <d v="2021-11-07T00:00:00" u="1"/>
        <d v="2021-10-22T00:00:00" u="1"/>
        <d v="2021-11-03T00:00:00" u="1"/>
        <d v="2021-10-18T00:00:00" u="1"/>
        <d v="2021-10-14T00:00:00" u="1"/>
        <d v="2021-09-29T00:00:00" u="1"/>
        <d v="2021-12-31T00:00:00" u="1"/>
        <d v="2021-10-10T00:00:00" u="1"/>
        <d v="2021-09-25T00:00:00" u="1"/>
        <d v="2021-12-27T00:00:00" u="1"/>
        <d v="2021-10-06T00:00:00" u="1"/>
        <d v="2021-09-21T00:00:00" u="1"/>
        <d v="2021-12-23T00:00:00" u="1"/>
        <d v="2021-10-02T00:00:00" u="1"/>
        <d v="2021-09-17T00:00:00" u="1"/>
        <d v="2021-12-19T00:00:00" u="1"/>
        <d v="2021-09-13T00:00:00" u="1"/>
        <d v="2021-12-15T00:00:00" u="1"/>
        <d v="2021-11-30T00:00:00" u="1"/>
        <d v="2021-09-09T00:00:00" u="1"/>
        <d v="2021-12-11T00:00:00" u="1"/>
        <d v="2021-11-26T00:00:00" u="1"/>
        <d v="2021-09-05T00:00:00" u="1"/>
        <d v="2021-12-07T00:00:00" u="1"/>
        <d v="2021-11-22T00:00:00" u="1"/>
        <d v="2021-09-01T00:00:00" u="1"/>
        <d v="2021-12-03T00:00:00" u="1"/>
        <d v="2021-11-18T00:00:00" u="1"/>
        <d v="2021-11-14T00:00:00" u="1"/>
        <d v="2021-10-29T00:00:00" u="1"/>
        <d v="2021-11-10T00:00:00" u="1"/>
        <d v="2021-10-25T00:00:00" u="1"/>
        <d v="2021-11-06T00:00:00" u="1"/>
        <d v="2021-10-21T00:00:00" u="1"/>
        <d v="2021-11-02T00:00:00" u="1"/>
        <d v="2021-10-17T00:00:00" u="1"/>
        <d v="2021-10-13T00:00:00" u="1"/>
        <d v="2021-09-28T00:00:00" u="1"/>
        <d v="2021-12-30T00:00:00" u="1"/>
        <d v="2021-10-09T00:00:00" u="1"/>
        <d v="2021-09-24T00:00:00" u="1"/>
        <d v="2021-12-26T00:00:00" u="1"/>
        <d v="2021-10-05T00:00:00" u="1"/>
        <d v="2021-09-20T00:00:00" u="1"/>
        <d v="2021-12-22T00:00:00" u="1"/>
        <d v="2021-10-01T00:00:00" u="1"/>
        <d v="2021-09-16T00:00:00" u="1"/>
        <d v="2021-12-18T00:00:00" u="1"/>
        <d v="2021-09-12T00:00:00" u="1"/>
        <d v="2021-12-14T00:00:00" u="1"/>
        <d v="2021-11-29T00:00:00" u="1"/>
        <d v="2021-09-08T00:00:00" u="1"/>
        <d v="2021-12-10T00:00:00" u="1"/>
        <d v="2021-11-25T00:00:00" u="1"/>
        <d v="2021-09-04T00:00:00" u="1"/>
        <d v="2021-12-06T00:00:00" u="1"/>
        <d v="2021-11-21T00:00:00" u="1"/>
        <d v="2021-12-02T00:00:00" u="1"/>
        <d v="2021-11-17T00:00:00" u="1"/>
        <d v="2021-11-13T00:00:00" u="1"/>
      </sharedItems>
    </cacheField>
    <cacheField name="曜日" numFmtId="0">
      <sharedItems containsMixedTypes="1" containsNumber="1" containsInteger="1" minValue="0" maxValue="0" count="8">
        <s v="土"/>
        <s v="日"/>
        <s v="月"/>
        <s v="火"/>
        <s v="水"/>
        <s v="木"/>
        <s v="金"/>
        <n v="0"/>
      </sharedItems>
    </cacheField>
    <cacheField name="項目" numFmtId="0">
      <sharedItems count="5">
        <s v="作業時間"/>
        <s v="人件費"/>
        <s v="出荷数"/>
        <s v="人時生産性"/>
        <s v="1Cs人件費"/>
      </sharedItems>
    </cacheField>
    <cacheField name="作業者" numFmtId="0">
      <sharedItems count="24">
        <s v="トン"/>
        <s v="サンミン"/>
        <s v="インディカ"/>
        <s v=""/>
        <s v="-"/>
        <s v="ディン コン ベト"/>
        <s v="ホン ゴック"/>
        <s v="ユウ"/>
        <s v="チャモ"/>
        <s v="マドマーリ"/>
        <s v="イスリ"/>
        <s v="ズオン バン フン"/>
        <s v="ハルシャナ"/>
        <s v="チャトランガ"/>
        <s v="マウ" u="1"/>
        <s v="今井" u="1"/>
        <s v="ドン" u="1"/>
        <s v="マーダワ" u="1"/>
        <s v="ダン" u="1"/>
        <s v="ゴック" u="1"/>
        <s v="レー バン ダン" u="1"/>
        <s v="エシャーン" u="1"/>
        <s v="今井 佳代" u="1"/>
        <s v="今井佳代" u="1"/>
      </sharedItems>
    </cacheField>
    <cacheField name="計画" numFmtId="0">
      <sharedItems containsMixedTypes="1" containsNumber="1" minValue="3.0576923076923075" maxValue="9600"/>
    </cacheField>
    <cacheField name="実績" numFmtId="0">
      <sharedItems containsMixedTypes="1" containsNumber="1" containsInteger="1" minValue="71" maxValue="455"/>
    </cacheField>
    <cacheField name="差異" numFmtId="0">
      <sharedItems containsMixedTypes="1" containsNumber="1" minValue="-9600" maxValue="0"/>
    </cacheField>
    <cacheField name="日付②" numFmtId="14">
      <sharedItems containsSemiMixedTypes="0" containsNonDate="0" containsDate="1" containsString="0" minDate="2021-09-01T00:00:00" maxDate="2022-02-01T00:00:00" count="153">
        <d v="2022-01-01T00:00:00"/>
        <d v="2022-01-02T00:00:00"/>
        <d v="2022-01-03T00:00:00"/>
        <d v="2022-01-04T00:00:00"/>
        <d v="2022-01-05T00:00:00"/>
        <d v="2022-01-06T00:00:00"/>
        <d v="2022-01-07T00:00:00"/>
        <d v="2022-01-08T00:00:00"/>
        <d v="2022-01-09T00:00:00"/>
        <d v="2022-01-10T00:00:00"/>
        <d v="2022-01-11T00:00:00"/>
        <d v="2022-01-12T00:00:00"/>
        <d v="2022-01-13T00:00:00"/>
        <d v="2022-01-14T00:00:00"/>
        <d v="2022-01-15T00:00:00"/>
        <d v="2022-01-16T00:00:00"/>
        <d v="2022-01-17T00:00:00"/>
        <d v="2022-01-18T00:00:00"/>
        <d v="2022-01-19T00:00:00"/>
        <d v="2022-01-20T00:00:00"/>
        <d v="2022-01-21T00:00:00"/>
        <d v="2022-01-22T00:00:00"/>
        <d v="2022-01-23T00:00:00"/>
        <d v="2022-01-24T00:00:00"/>
        <d v="2022-01-25T00:00:00"/>
        <d v="2022-01-26T00:00:00"/>
        <d v="2022-01-27T00:00:00"/>
        <d v="2022-01-28T00:00:00"/>
        <d v="2022-01-29T00:00:00"/>
        <d v="2022-01-30T00:00:00"/>
        <d v="2022-01-31T00:00:00"/>
        <d v="2021-10-28T00:00:00" u="1"/>
        <d v="2021-11-09T00:00:00" u="1"/>
        <d v="2021-10-24T00:00:00" u="1"/>
        <d v="2021-11-05T00:00:00" u="1"/>
        <d v="2021-10-20T00:00:00" u="1"/>
        <d v="2021-11-01T00:00:00" u="1"/>
        <d v="2021-10-16T00:00:00" u="1"/>
        <d v="2021-10-12T00:00:00" u="1"/>
        <d v="2021-09-27T00:00:00" u="1"/>
        <d v="2021-12-29T00:00:00" u="1"/>
        <d v="2021-10-08T00:00:00" u="1"/>
        <d v="2021-09-23T00:00:00" u="1"/>
        <d v="2021-12-25T00:00:00" u="1"/>
        <d v="2021-10-04T00:00:00" u="1"/>
        <d v="2021-09-19T00:00:00" u="1"/>
        <d v="2021-12-21T00:00:00" u="1"/>
        <d v="2021-09-15T00:00:00" u="1"/>
        <d v="2021-12-17T00:00:00" u="1"/>
        <d v="2021-09-11T00:00:00" u="1"/>
        <d v="2021-12-13T00:00:00" u="1"/>
        <d v="2021-11-28T00:00:00" u="1"/>
        <d v="2021-09-07T00:00:00" u="1"/>
        <d v="2021-12-09T00:00:00" u="1"/>
        <d v="2021-11-24T00:00:00" u="1"/>
        <d v="2021-09-03T00:00:00" u="1"/>
        <d v="2021-12-05T00:00:00" u="1"/>
        <d v="2021-11-20T00:00:00" u="1"/>
        <d v="2021-12-01T00:00:00" u="1"/>
        <d v="2021-11-16T00:00:00" u="1"/>
        <d v="2021-10-31T00:00:00" u="1"/>
        <d v="2021-11-12T00:00:00" u="1"/>
        <d v="2021-10-27T00:00:00" u="1"/>
        <d v="2021-11-08T00:00:00" u="1"/>
        <d v="2021-10-23T00:00:00" u="1"/>
        <d v="2021-11-04T00:00:00" u="1"/>
        <d v="2021-10-19T00:00:00" u="1"/>
        <d v="2021-10-15T00:00:00" u="1"/>
        <d v="2021-09-30T00:00:00" u="1"/>
        <d v="2021-10-11T00:00:00" u="1"/>
        <d v="2021-09-26T00:00:00" u="1"/>
        <d v="2021-12-28T00:00:00" u="1"/>
        <d v="2021-10-07T00:00:00" u="1"/>
        <d v="2021-09-22T00:00:00" u="1"/>
        <d v="2021-12-24T00:00:00" u="1"/>
        <d v="2021-10-03T00:00:00" u="1"/>
        <d v="2021-09-18T00:00:00" u="1"/>
        <d v="2021-12-20T00:00:00" u="1"/>
        <d v="2021-09-14T00:00:00" u="1"/>
        <d v="2021-12-16T00:00:00" u="1"/>
        <d v="2021-09-10T00:00:00" u="1"/>
        <d v="2021-12-12T00:00:00" u="1"/>
        <d v="2021-11-27T00:00:00" u="1"/>
        <d v="2021-09-06T00:00:00" u="1"/>
        <d v="2021-12-08T00:00:00" u="1"/>
        <d v="2021-11-23T00:00:00" u="1"/>
        <d v="2021-09-02T00:00:00" u="1"/>
        <d v="2021-12-04T00:00:00" u="1"/>
        <d v="2021-11-19T00:00:00" u="1"/>
        <d v="2021-11-15T00:00:00" u="1"/>
        <d v="2021-10-30T00:00:00" u="1"/>
        <d v="2021-11-11T00:00:00" u="1"/>
        <d v="2021-10-26T00:00:00" u="1"/>
        <d v="2021-11-07T00:00:00" u="1"/>
        <d v="2021-10-22T00:00:00" u="1"/>
        <d v="2021-11-03T00:00:00" u="1"/>
        <d v="2021-10-18T00:00:00" u="1"/>
        <d v="2021-10-14T00:00:00" u="1"/>
        <d v="2021-09-29T00:00:00" u="1"/>
        <d v="2021-12-31T00:00:00" u="1"/>
        <d v="2021-10-10T00:00:00" u="1"/>
        <d v="2021-09-25T00:00:00" u="1"/>
        <d v="2021-12-27T00:00:00" u="1"/>
        <d v="2021-10-06T00:00:00" u="1"/>
        <d v="2021-09-21T00:00:00" u="1"/>
        <d v="2021-12-23T00:00:00" u="1"/>
        <d v="2021-10-02T00:00:00" u="1"/>
        <d v="2021-09-17T00:00:00" u="1"/>
        <d v="2021-12-19T00:00:00" u="1"/>
        <d v="2021-09-13T00:00:00" u="1"/>
        <d v="2021-12-15T00:00:00" u="1"/>
        <d v="2021-11-30T00:00:00" u="1"/>
        <d v="2021-09-09T00:00:00" u="1"/>
        <d v="2021-12-11T00:00:00" u="1"/>
        <d v="2021-11-26T00:00:00" u="1"/>
        <d v="2021-09-05T00:00:00" u="1"/>
        <d v="2021-12-07T00:00:00" u="1"/>
        <d v="2021-11-22T00:00:00" u="1"/>
        <d v="2021-09-01T00:00:00" u="1"/>
        <d v="2021-12-03T00:00:00" u="1"/>
        <d v="2021-11-18T00:00:00" u="1"/>
        <d v="2021-11-14T00:00:00" u="1"/>
        <d v="2021-10-29T00:00:00" u="1"/>
        <d v="2021-11-10T00:00:00" u="1"/>
        <d v="2021-10-25T00:00:00" u="1"/>
        <d v="2021-11-06T00:00:00" u="1"/>
        <d v="2021-10-21T00:00:00" u="1"/>
        <d v="2021-11-02T00:00:00" u="1"/>
        <d v="2021-10-17T00:00:00" u="1"/>
        <d v="2021-10-13T00:00:00" u="1"/>
        <d v="2021-09-28T00:00:00" u="1"/>
        <d v="2021-12-30T00:00:00" u="1"/>
        <d v="2021-10-09T00:00:00" u="1"/>
        <d v="2021-09-24T00:00:00" u="1"/>
        <d v="2021-12-26T00:00:00" u="1"/>
        <d v="2021-10-05T00:00:00" u="1"/>
        <d v="2021-09-20T00:00:00" u="1"/>
        <d v="2021-12-22T00:00:00" u="1"/>
        <d v="2021-10-01T00:00:00" u="1"/>
        <d v="2021-09-16T00:00:00" u="1"/>
        <d v="2021-12-18T00:00:00" u="1"/>
        <d v="2021-09-12T00:00:00" u="1"/>
        <d v="2021-12-14T00:00:00" u="1"/>
        <d v="2021-11-29T00:00:00" u="1"/>
        <d v="2021-09-08T00:00:00" u="1"/>
        <d v="2021-12-10T00:00:00" u="1"/>
        <d v="2021-11-25T00:00:00" u="1"/>
        <d v="2021-09-04T00:00:00" u="1"/>
        <d v="2021-12-06T00:00:00" u="1"/>
        <d v="2021-11-21T00:00:00" u="1"/>
        <d v="2021-12-02T00:00:00" u="1"/>
        <d v="2021-11-17T00:00:00" u="1"/>
        <d v="2021-11-13T00:00:00"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9189">
  <r>
    <m/>
    <s v="３Kg"/>
    <x v="0"/>
    <m/>
    <m/>
    <x v="0"/>
    <m/>
    <m/>
    <m/>
    <m/>
    <x v="0"/>
    <m/>
    <m/>
    <m/>
    <m/>
    <m/>
    <m/>
    <n v="999"/>
    <x v="0"/>
    <s v="国産大葉(原体)"/>
    <m/>
    <s v="３Kg"/>
    <x v="0"/>
    <s v="C/S"/>
    <m/>
    <m/>
    <m/>
    <m/>
    <x v="0"/>
    <x v="0"/>
    <n v="0"/>
  </r>
  <r>
    <n v="20"/>
    <s v="kg"/>
    <x v="0"/>
    <d v="2022-01-02T00:00:00"/>
    <n v="14"/>
    <x v="1"/>
    <s v="東京営業所"/>
    <n v="19"/>
    <s v="通常便"/>
    <n v="39"/>
    <x v="1"/>
    <s v="愛知県名古屋市 熱田区千代田町14-13"/>
    <n v="39"/>
    <s v="株式会社丸晶"/>
    <n v="270"/>
    <s v="株式会社MOG"/>
    <s v="東京都江東区 新木場3-8-22 301号"/>
    <n v="211"/>
    <x v="1"/>
    <s v="国産大葉"/>
    <s v="L"/>
    <s v="20cs"/>
    <x v="1"/>
    <s v="C/S"/>
    <n v="2"/>
    <n v="1"/>
    <m/>
    <n v="1"/>
    <x v="0"/>
    <x v="0"/>
    <n v="40"/>
  </r>
  <r>
    <n v="50"/>
    <s v="枚"/>
    <x v="0"/>
    <d v="2022-01-02T00:00:00"/>
    <n v="14"/>
    <x v="1"/>
    <s v="東京営業所"/>
    <n v="19"/>
    <s v="通常便"/>
    <n v="18"/>
    <x v="2"/>
    <s v="愛知県愛西市早尾町33-2"/>
    <n v="18"/>
    <s v="株式会社坪井商店"/>
    <n v="270"/>
    <s v="株式会社MOG"/>
    <s v="東京都江東区 新木場3-8-22 301号"/>
    <n v="489"/>
    <x v="2"/>
    <s v="国産大葉(50枚pc)"/>
    <s v="L"/>
    <s v="50枚"/>
    <x v="2"/>
    <s v="pc"/>
    <n v="2"/>
    <n v="1"/>
    <m/>
    <n v="1"/>
    <x v="0"/>
    <x v="0"/>
    <n v="2500"/>
  </r>
  <r>
    <n v="20"/>
    <s v="pc"/>
    <x v="0"/>
    <d v="2022-01-02T00:00:00"/>
    <n v="14"/>
    <x v="1"/>
    <s v="東京営業所"/>
    <n v="19"/>
    <s v="通常便"/>
    <n v="856"/>
    <x v="3"/>
    <s v="群馬県みどり市笠懸町阿左美 2761-1"/>
    <n v="856"/>
    <s v="株式会社海商水産"/>
    <n v="270"/>
    <s v="株式会社MOG"/>
    <s v="東京都江東区 新木場3-8-22 301号"/>
    <n v="196"/>
    <x v="3"/>
    <s v="中国産大葉"/>
    <s v="L"/>
    <s v="20pc"/>
    <x v="3"/>
    <s v="pc"/>
    <n v="17"/>
    <n v="0"/>
    <m/>
    <n v="1"/>
    <x v="0"/>
    <x v="0"/>
    <n v="280"/>
  </r>
  <r>
    <n v="25"/>
    <s v="pc"/>
    <x v="0"/>
    <d v="2022-01-02T00:00:00"/>
    <n v="14"/>
    <x v="1"/>
    <s v="東京営業所"/>
    <n v="19"/>
    <s v="通常便"/>
    <n v="856"/>
    <x v="3"/>
    <s v="群馬県みどり市笠懸町阿左美 2761-1"/>
    <n v="856"/>
    <s v="株式会社海商水産"/>
    <n v="270"/>
    <s v="株式会社MOG"/>
    <s v="東京都江東区 新木場3-8-22 301号"/>
    <n v="477"/>
    <x v="4"/>
    <s v="パセリ 国産"/>
    <m/>
    <s v="25pc"/>
    <x v="4"/>
    <s v="pc"/>
    <n v="17"/>
    <n v="0"/>
    <m/>
    <n v="1"/>
    <x v="1"/>
    <x v="0"/>
    <n v="75"/>
  </r>
  <r>
    <n v="10"/>
    <s v="kg"/>
    <x v="0"/>
    <d v="2022-01-02T00:00:00"/>
    <n v="14"/>
    <x v="1"/>
    <s v="東京営業所"/>
    <n v="19"/>
    <s v="通常便"/>
    <n v="714"/>
    <x v="4"/>
    <s v="愛知県あま市丹波川中6"/>
    <n v="714"/>
    <s v="株式会社グリーンテックフーズ"/>
    <n v="270"/>
    <s v="株式会社MOG"/>
    <s v="東京都江東区 新木場3-8-22 301号"/>
    <n v="472"/>
    <x v="5"/>
    <s v="ニラ(原体) 国産 10kg"/>
    <m/>
    <s v="10cs"/>
    <x v="0"/>
    <s v="C/S"/>
    <n v="1"/>
    <n v="0"/>
    <m/>
    <n v="1"/>
    <x v="2"/>
    <x v="0"/>
    <n v="10"/>
  </r>
  <r>
    <n v="1"/>
    <s v="kg"/>
    <x v="0"/>
    <d v="2022-01-02T00:00:00"/>
    <n v="15"/>
    <x v="2"/>
    <s v="埼玉三郷支店"/>
    <n v="21"/>
    <s v="通常便"/>
    <n v="131"/>
    <x v="5"/>
    <s v="千葉県袖ケ浦市 永地字鎮守越1163"/>
    <n v="127"/>
    <s v="株式会社マルジン（わらべや日洋納品分）"/>
    <n v="127"/>
    <s v="株式会社マルジン（わらべや日洋納品分）"/>
    <s v="山梨県南アルプス市 鏡中條4193-3"/>
    <n v="223"/>
    <x v="0"/>
    <s v="国産大葉(原体)"/>
    <s v="MIX"/>
    <s v="1kg"/>
    <x v="0"/>
    <s v="kg"/>
    <n v="1"/>
    <n v="1"/>
    <m/>
    <n v="1"/>
    <x v="0"/>
    <x v="0"/>
    <n v="1"/>
  </r>
  <r>
    <n v="1"/>
    <s v="kg"/>
    <x v="0"/>
    <d v="2022-01-02T00:00:00"/>
    <n v="15"/>
    <x v="2"/>
    <s v="埼玉三郷支店"/>
    <n v="21"/>
    <s v="通常便"/>
    <n v="132"/>
    <x v="6"/>
    <s v="埼玉県さいたま市 北区吉野町2-10-1"/>
    <n v="127"/>
    <s v="株式会社マルジン（わらべや日洋納品分）"/>
    <n v="127"/>
    <s v="株式会社マルジン（わらべや日洋納品分）"/>
    <s v="山梨県南アルプス市 鏡中條4193-3"/>
    <n v="223"/>
    <x v="0"/>
    <s v="国産大葉(原体)"/>
    <s v="MIX"/>
    <s v="1kg"/>
    <x v="0"/>
    <s v="kg"/>
    <n v="1"/>
    <n v="1"/>
    <m/>
    <n v="1"/>
    <x v="0"/>
    <x v="0"/>
    <n v="1"/>
  </r>
  <r>
    <n v="65"/>
    <s v="kg"/>
    <x v="0"/>
    <d v="2022-01-02T00:00:00"/>
    <n v="15"/>
    <x v="2"/>
    <s v="埼玉三郷支店"/>
    <n v="21"/>
    <s v="通常便"/>
    <n v="13"/>
    <x v="7"/>
    <s v="埼玉県北葛飾郡松伏町上赤岩 字辻1069-1"/>
    <n v="13"/>
    <s v="有限会社関東きのこセンター"/>
    <n v="270"/>
    <s v="株式会社MOG"/>
    <s v="東京都江東区 新木場3-8-22 301号"/>
    <n v="25"/>
    <x v="6"/>
    <s v="アスパラ 4/5P メキシコ"/>
    <s v="4/5P"/>
    <s v="65cs"/>
    <x v="0"/>
    <s v="C/S"/>
    <n v="11"/>
    <n v="6"/>
    <m/>
    <n v="1"/>
    <x v="1"/>
    <x v="0"/>
    <n v="65"/>
  </r>
  <r>
    <n v="10"/>
    <s v="kg"/>
    <x v="0"/>
    <d v="2022-01-02T00:00:00"/>
    <n v="15"/>
    <x v="2"/>
    <s v="埼玉三郷支店"/>
    <n v="21"/>
    <s v="通常便"/>
    <n v="13"/>
    <x v="7"/>
    <s v="埼玉県北葛飾郡松伏町上赤岩 字辻1069-1"/>
    <n v="13"/>
    <s v="有限会社関東きのこセンター"/>
    <n v="270"/>
    <s v="株式会社MOG"/>
    <s v="東京都江東区 新木場3-8-22 301号"/>
    <n v="472"/>
    <x v="5"/>
    <s v="ニラ(原体) 国産 10kg"/>
    <m/>
    <s v="10cs"/>
    <x v="5"/>
    <s v="C/S"/>
    <n v="11"/>
    <n v="6"/>
    <m/>
    <n v="1"/>
    <x v="2"/>
    <x v="0"/>
    <n v="100"/>
  </r>
  <r>
    <n v="5"/>
    <s v="kg"/>
    <x v="0"/>
    <d v="2022-01-02T00:00:00"/>
    <n v="15"/>
    <x v="2"/>
    <s v="埼玉三郷支店"/>
    <n v="21"/>
    <s v="通常便"/>
    <n v="14"/>
    <x v="8"/>
    <s v="茨城県常総市豊岡町甲3-5"/>
    <n v="14"/>
    <s v="株式会社きぬがわや"/>
    <n v="270"/>
    <s v="株式会社MOG"/>
    <s v="東京都江東区 新木場3-8-22 301号"/>
    <n v="162"/>
    <x v="7"/>
    <s v="パプリカ 赤 L"/>
    <s v="L"/>
    <s v="5kg"/>
    <x v="1"/>
    <s v="C/S"/>
    <n v="4"/>
    <n v="2"/>
    <m/>
    <n v="1"/>
    <x v="3"/>
    <x v="0"/>
    <n v="10"/>
  </r>
  <r>
    <n v="5"/>
    <s v="kg"/>
    <x v="0"/>
    <d v="2022-01-02T00:00:00"/>
    <n v="15"/>
    <x v="2"/>
    <s v="埼玉三郷支店"/>
    <n v="21"/>
    <s v="通常便"/>
    <n v="14"/>
    <x v="8"/>
    <s v="茨城県常総市豊岡町甲3-5"/>
    <n v="14"/>
    <s v="株式会社きぬがわや"/>
    <n v="270"/>
    <s v="株式会社MOG"/>
    <s v="東京都江東区 新木場3-8-22 301号"/>
    <n v="168"/>
    <x v="8"/>
    <s v="パプリカ 黄 L"/>
    <s v="L"/>
    <s v="5kg"/>
    <x v="1"/>
    <s v="C/S"/>
    <n v="4"/>
    <n v="2"/>
    <m/>
    <n v="1"/>
    <x v="3"/>
    <x v="0"/>
    <n v="10"/>
  </r>
  <r>
    <n v="5"/>
    <s v="kg"/>
    <x v="0"/>
    <d v="2022-01-02T00:00:00"/>
    <n v="15"/>
    <x v="2"/>
    <s v="埼玉三郷支店"/>
    <n v="21"/>
    <s v="通常便"/>
    <n v="162"/>
    <x v="9"/>
    <s v="東京都町田市鶴間1801"/>
    <n v="162"/>
    <s v="株式会社成城石井"/>
    <n v="270"/>
    <s v="株式会社MOG"/>
    <s v="東京都江東区 新木場3-8-22 301号"/>
    <n v="169"/>
    <x v="9"/>
    <s v="パプリカ 黄 XL"/>
    <s v="XL"/>
    <s v="5kg"/>
    <x v="0"/>
    <s v="C/S"/>
    <n v="2"/>
    <n v="2"/>
    <m/>
    <n v="1"/>
    <x v="3"/>
    <x v="0"/>
    <n v="5"/>
  </r>
  <r>
    <n v="10"/>
    <s v="kg"/>
    <x v="0"/>
    <d v="2022-01-02T00:00:00"/>
    <n v="15"/>
    <x v="2"/>
    <s v="埼玉三郷支店"/>
    <n v="21"/>
    <s v="通常便"/>
    <n v="162"/>
    <x v="9"/>
    <s v="東京都町田市鶴間1801"/>
    <n v="162"/>
    <s v="株式会社成城石井"/>
    <n v="270"/>
    <s v="株式会社MOG"/>
    <s v="東京都江東区 新木場3-8-22 301号"/>
    <n v="472"/>
    <x v="5"/>
    <s v="ニラ(原体) 国産 10kg"/>
    <m/>
    <s v="10cs"/>
    <x v="0"/>
    <s v="C/S"/>
    <n v="2"/>
    <n v="2"/>
    <m/>
    <n v="1"/>
    <x v="2"/>
    <x v="0"/>
    <n v="10"/>
  </r>
  <r>
    <n v="20"/>
    <s v="kg"/>
    <x v="0"/>
    <d v="2022-01-02T00:00:00"/>
    <n v="15"/>
    <x v="2"/>
    <s v="埼玉三郷支店"/>
    <n v="21"/>
    <s v="通常便"/>
    <n v="183"/>
    <x v="10"/>
    <s v="埼玉県さいたま市岩槻区鹿室338"/>
    <n v="183"/>
    <s v="株式会社照栄サプライ"/>
    <n v="270"/>
    <s v="株式会社MOG"/>
    <s v="東京都江東区 新木場3-8-22 301号"/>
    <n v="211"/>
    <x v="1"/>
    <s v="国産大葉"/>
    <s v="L"/>
    <s v="20cs"/>
    <x v="6"/>
    <s v="C/S"/>
    <n v="24"/>
    <n v="12"/>
    <m/>
    <n v="1"/>
    <x v="0"/>
    <x v="0"/>
    <n v="80"/>
  </r>
  <r>
    <n v="5"/>
    <s v="kg"/>
    <x v="0"/>
    <d v="2022-01-02T00:00:00"/>
    <n v="15"/>
    <x v="2"/>
    <s v="埼玉三郷支店"/>
    <n v="21"/>
    <s v="通常便"/>
    <n v="183"/>
    <x v="10"/>
    <s v="埼玉県さいたま市岩槻区鹿室338"/>
    <n v="183"/>
    <s v="株式会社照栄サプライ"/>
    <n v="270"/>
    <s v="株式会社MOG"/>
    <s v="東京都江東区 新木場3-8-22 301号"/>
    <n v="161"/>
    <x v="10"/>
    <s v="パプリカ 赤 M"/>
    <s v="M"/>
    <s v="5kg"/>
    <x v="5"/>
    <s v="C/S"/>
    <n v="24"/>
    <n v="12"/>
    <m/>
    <n v="1"/>
    <x v="3"/>
    <x v="0"/>
    <n v="50"/>
  </r>
  <r>
    <n v="5"/>
    <s v="kg"/>
    <x v="0"/>
    <d v="2022-01-02T00:00:00"/>
    <n v="15"/>
    <x v="2"/>
    <s v="埼玉三郷支店"/>
    <n v="21"/>
    <s v="通常便"/>
    <n v="183"/>
    <x v="10"/>
    <s v="埼玉県さいたま市岩槻区鹿室338"/>
    <n v="183"/>
    <s v="株式会社照栄サプライ"/>
    <n v="270"/>
    <s v="株式会社MOG"/>
    <s v="東京都江東区 新木場3-8-22 301号"/>
    <n v="167"/>
    <x v="11"/>
    <s v="パプリカ 黄 M"/>
    <s v="M"/>
    <s v="5kg"/>
    <x v="5"/>
    <s v="C/S"/>
    <n v="24"/>
    <n v="12"/>
    <m/>
    <n v="1"/>
    <x v="3"/>
    <x v="0"/>
    <n v="50"/>
  </r>
  <r>
    <n v="1"/>
    <s v="kg"/>
    <x v="0"/>
    <d v="2022-01-02T00:00:00"/>
    <n v="15"/>
    <x v="2"/>
    <s v="埼玉三郷支店"/>
    <n v="21"/>
    <s v="通常便"/>
    <n v="558"/>
    <x v="11"/>
    <s v="茨城県小美玉市納場617-1"/>
    <n v="558"/>
    <s v="美野里デリカ株式会社"/>
    <n v="270"/>
    <s v="株式会社MOG"/>
    <s v="東京都江東区 新木場3-8-22 301号"/>
    <n v="223"/>
    <x v="0"/>
    <s v="国産大葉(原体)"/>
    <s v="MIX"/>
    <s v="1kg"/>
    <x v="4"/>
    <s v="kg"/>
    <n v="2"/>
    <n v="1"/>
    <m/>
    <n v="1"/>
    <x v="0"/>
    <x v="0"/>
    <n v="3"/>
  </r>
  <r>
    <n v="10"/>
    <s v="kg"/>
    <x v="0"/>
    <d v="2022-01-02T00:00:00"/>
    <n v="15"/>
    <x v="2"/>
    <s v="埼玉三郷支店"/>
    <n v="21"/>
    <s v="通常便"/>
    <n v="558"/>
    <x v="11"/>
    <s v="茨城県小美玉市納場617-1"/>
    <n v="558"/>
    <s v="美野里デリカ株式会社"/>
    <n v="270"/>
    <s v="株式会社MOG"/>
    <s v="東京都江東区 新木場3-8-22 301号"/>
    <n v="472"/>
    <x v="5"/>
    <s v="ニラ(原体) 国産 10kg"/>
    <m/>
    <s v="10cs"/>
    <x v="0"/>
    <s v="C/S"/>
    <n v="2"/>
    <n v="1"/>
    <m/>
    <n v="1"/>
    <x v="2"/>
    <x v="0"/>
    <n v="10"/>
  </r>
  <r>
    <n v="10"/>
    <s v="kg"/>
    <x v="0"/>
    <d v="2022-01-02T00:00:00"/>
    <n v="15"/>
    <x v="2"/>
    <s v="埼玉三郷支店"/>
    <n v="21"/>
    <s v="通常便"/>
    <n v="358"/>
    <x v="12"/>
    <s v="東京都西多摩郡瑞穂町 長岡2-8-16"/>
    <n v="194"/>
    <s v="株式会社朝明商事"/>
    <n v="194"/>
    <s v="株式会社朝明商事"/>
    <s v="東京都江東区木場1-4-12 名古路木場ビル5F"/>
    <n v="472"/>
    <x v="5"/>
    <s v="ニラ(原体) 国産 10kg"/>
    <m/>
    <s v="10cs"/>
    <x v="0"/>
    <s v="C/S"/>
    <n v="1"/>
    <n v="1"/>
    <m/>
    <n v="1"/>
    <x v="2"/>
    <x v="0"/>
    <n v="10"/>
  </r>
  <r>
    <n v="20"/>
    <s v="枚"/>
    <x v="0"/>
    <d v="2022-01-02T00:00:00"/>
    <n v="15"/>
    <x v="2"/>
    <s v="埼玉三郷支店"/>
    <n v="21"/>
    <s v="通常便"/>
    <n v="463"/>
    <x v="13"/>
    <s v="東京都昭島市武蔵野2-10-23 国分西東京総合センター内"/>
    <n v="462"/>
    <s v="デリカフーズ株式会社　西東京事業所"/>
    <n v="270"/>
    <s v="株式会社MOG"/>
    <s v="東京都江東区 新木場3-8-22 301号"/>
    <n v="598"/>
    <x v="12"/>
    <s v="大葉 20枚/pc"/>
    <s v="-"/>
    <s v="20枚"/>
    <x v="7"/>
    <s v="pc"/>
    <n v="2"/>
    <n v="2"/>
    <m/>
    <n v="1"/>
    <x v="0"/>
    <x v="0"/>
    <n v="4000"/>
  </r>
  <r>
    <n v="5"/>
    <s v="kg"/>
    <x v="0"/>
    <d v="2022-01-02T00:00:00"/>
    <n v="15"/>
    <x v="2"/>
    <s v="埼玉三郷支店"/>
    <n v="21"/>
    <s v="通常便"/>
    <n v="711"/>
    <x v="14"/>
    <s v="神奈川県伊勢原市高森1410"/>
    <n v="711"/>
    <s v="東京中央食品株式会社　伊勢原工場"/>
    <n v="270"/>
    <s v="株式会社MOG"/>
    <s v="東京都江東区 新木場3-8-22 301号"/>
    <n v="494"/>
    <x v="13"/>
    <s v="小松菜 5kg 国産"/>
    <m/>
    <s v="5cs"/>
    <x v="8"/>
    <s v="C/S"/>
    <n v="8"/>
    <n v="0"/>
    <m/>
    <n v="1"/>
    <x v="1"/>
    <x v="0"/>
    <n v="40"/>
  </r>
  <r>
    <n v="5"/>
    <s v="kg"/>
    <x v="0"/>
    <d v="2022-01-02T00:00:00"/>
    <n v="15"/>
    <x v="2"/>
    <s v="埼玉三郷支店"/>
    <n v="21"/>
    <s v="通常便"/>
    <n v="362"/>
    <x v="15"/>
    <s v="埼玉県春日部市榎468-1"/>
    <n v="362"/>
    <s v="株式会社さくらフーズ"/>
    <n v="270"/>
    <s v="株式会社MOG"/>
    <s v="東京都江東区 新木場3-8-22 301号"/>
    <n v="164"/>
    <x v="14"/>
    <s v="パプリカ 赤 加工用"/>
    <s v="B"/>
    <s v="5kg"/>
    <x v="1"/>
    <s v="C/S"/>
    <n v="4"/>
    <n v="2"/>
    <m/>
    <n v="1"/>
    <x v="3"/>
    <x v="0"/>
    <n v="10"/>
  </r>
  <r>
    <n v="5"/>
    <s v="kg"/>
    <x v="0"/>
    <d v="2022-01-02T00:00:00"/>
    <n v="15"/>
    <x v="2"/>
    <s v="埼玉三郷支店"/>
    <n v="21"/>
    <s v="通常便"/>
    <n v="362"/>
    <x v="15"/>
    <s v="埼玉県春日部市榎468-1"/>
    <n v="362"/>
    <s v="株式会社さくらフーズ"/>
    <n v="270"/>
    <s v="株式会社MOG"/>
    <s v="東京都江東区 新木場3-8-22 301号"/>
    <n v="170"/>
    <x v="15"/>
    <s v="パプリカ 黄 加工用"/>
    <s v="B"/>
    <s v="5kg"/>
    <x v="1"/>
    <s v="C/S"/>
    <n v="4"/>
    <n v="2"/>
    <m/>
    <n v="1"/>
    <x v="3"/>
    <x v="0"/>
    <n v="10"/>
  </r>
  <r>
    <n v="65"/>
    <s v="kg"/>
    <x v="0"/>
    <d v="2022-01-02T00:00:00"/>
    <n v="15"/>
    <x v="2"/>
    <s v="埼玉三郷支店"/>
    <n v="21"/>
    <s v="通常便"/>
    <n v="829"/>
    <x v="16"/>
    <s v="埼玉県狭山市根岸653-1"/>
    <n v="829"/>
    <s v="花丸家株式会社"/>
    <n v="270"/>
    <s v="株式会社MOG"/>
    <s v="東京都江東区 新木場3-8-22 301号"/>
    <n v="803"/>
    <x v="16"/>
    <s v="アスパラ 3P メキシコ"/>
    <s v="3P"/>
    <s v="65cs"/>
    <x v="1"/>
    <s v="C/S"/>
    <n v="2"/>
    <n v="0"/>
    <m/>
    <n v="1"/>
    <x v="1"/>
    <x v="0"/>
    <n v="130"/>
  </r>
  <r>
    <n v="5"/>
    <s v="kg"/>
    <x v="0"/>
    <d v="2022-01-03T00:00:00"/>
    <n v="15"/>
    <x v="2"/>
    <s v="埼玉三郷支店"/>
    <n v="21"/>
    <s v="通常便"/>
    <n v="38"/>
    <x v="17"/>
    <s v="三重県四日市市 河原田町字伊倉712"/>
    <n v="32"/>
    <s v="株式会社まる"/>
    <n v="32"/>
    <s v="株式会社まる"/>
    <s v="福岡県福岡市東区箱崎ふ頭 5-2-22"/>
    <n v="162"/>
    <x v="7"/>
    <s v="パプリカ 赤 L"/>
    <s v="L"/>
    <s v="5kg"/>
    <x v="6"/>
    <s v="C/S"/>
    <n v="6"/>
    <n v="3"/>
    <m/>
    <n v="1"/>
    <x v="3"/>
    <x v="0"/>
    <n v="20"/>
  </r>
  <r>
    <n v="5"/>
    <s v="kg"/>
    <x v="0"/>
    <d v="2022-01-03T00:00:00"/>
    <n v="15"/>
    <x v="2"/>
    <s v="埼玉三郷支店"/>
    <n v="21"/>
    <s v="通常便"/>
    <n v="38"/>
    <x v="17"/>
    <s v="三重県四日市市 河原田町字伊倉712"/>
    <n v="32"/>
    <s v="株式会社まる"/>
    <n v="32"/>
    <s v="株式会社まる"/>
    <s v="福岡県福岡市東区箱崎ふ頭 5-2-22"/>
    <n v="168"/>
    <x v="8"/>
    <s v="パプリカ 黄 L"/>
    <s v="L"/>
    <s v="5kg"/>
    <x v="1"/>
    <s v="C/S"/>
    <n v="6"/>
    <n v="3"/>
    <m/>
    <n v="1"/>
    <x v="3"/>
    <x v="0"/>
    <n v="10"/>
  </r>
  <r>
    <n v="20"/>
    <s v="kg"/>
    <x v="0"/>
    <d v="2022-01-03T00:00:00"/>
    <n v="15"/>
    <x v="2"/>
    <s v="埼玉三郷支店"/>
    <n v="21"/>
    <s v="通常便"/>
    <n v="51"/>
    <x v="18"/>
    <s v="岩手県奥州市水沢区佐倉河沼田41"/>
    <n v="51"/>
    <s v="株式会社及兵"/>
    <n v="270"/>
    <s v="株式会社MOG"/>
    <s v="東京都江東区 新木場3-8-22 301号"/>
    <n v="211"/>
    <x v="1"/>
    <s v="国産大葉"/>
    <s v="L"/>
    <s v="20cs"/>
    <x v="1"/>
    <s v="C/S"/>
    <n v="2"/>
    <n v="1"/>
    <m/>
    <n v="1"/>
    <x v="0"/>
    <x v="0"/>
    <n v="40"/>
  </r>
  <r>
    <n v="20"/>
    <s v="kg"/>
    <x v="0"/>
    <d v="2022-01-03T00:00:00"/>
    <n v="5"/>
    <x v="3"/>
    <s v="大田LC"/>
    <n v="18"/>
    <s v="市場便"/>
    <n v="602"/>
    <x v="19"/>
    <s v="群馬県伊勢崎市三室町4420-1"/>
    <n v="602"/>
    <s v="株式会社辻青果"/>
    <n v="270"/>
    <s v="株式会社MOG"/>
    <s v="東京都江東区 新木場3-8-22 301号"/>
    <n v="211"/>
    <x v="1"/>
    <s v="国産大葉"/>
    <s v="L"/>
    <s v="20cs"/>
    <x v="1"/>
    <s v="C/S"/>
    <n v="2"/>
    <n v="2"/>
    <s v="[伊勢崎市場]"/>
    <n v="1"/>
    <x v="0"/>
    <x v="0"/>
    <n v="40"/>
  </r>
  <r>
    <n v="5"/>
    <s v="kg"/>
    <x v="1"/>
    <d v="2022-01-03T00:00:00"/>
    <n v="14"/>
    <x v="1"/>
    <s v="東京営業所"/>
    <n v="19"/>
    <s v="通常便"/>
    <n v="80"/>
    <x v="20"/>
    <s v="大阪府寝屋川市池田新町23-23"/>
    <n v="80"/>
    <s v="タイヘイ株式会社　関西工場"/>
    <n v="270"/>
    <s v="株式会社MOG"/>
    <s v="東京都江東区 新木場3-8-22 301号"/>
    <n v="164"/>
    <x v="14"/>
    <s v="パプリカ 赤 加工用"/>
    <s v="B"/>
    <s v="5kg"/>
    <x v="0"/>
    <s v="C/S"/>
    <n v="1"/>
    <n v="1"/>
    <m/>
    <n v="1"/>
    <x v="3"/>
    <x v="1"/>
    <n v="5"/>
  </r>
  <r>
    <n v="30"/>
    <s v="pc"/>
    <x v="1"/>
    <d v="2022-01-03T00:00:00"/>
    <n v="14"/>
    <x v="1"/>
    <s v="東京営業所"/>
    <n v="19"/>
    <s v="通常便"/>
    <n v="149"/>
    <x v="21"/>
    <s v="千葉県成田市十余三121-3"/>
    <n v="149"/>
    <s v="株式会社ダイヤアグリシステム"/>
    <n v="270"/>
    <s v="株式会社MOG"/>
    <s v="東京都江東区 新木場3-8-22 301号"/>
    <n v="812"/>
    <x v="17"/>
    <s v="中国産大葉(30枚pc)"/>
    <s v="L"/>
    <s v="30pc"/>
    <x v="1"/>
    <s v="C/S"/>
    <n v="2"/>
    <n v="0"/>
    <m/>
    <n v="1"/>
    <x v="0"/>
    <x v="1"/>
    <n v="60"/>
  </r>
  <r>
    <n v="5"/>
    <s v="kg"/>
    <x v="1"/>
    <d v="2022-01-03T00:00:00"/>
    <n v="14"/>
    <x v="1"/>
    <s v="東京営業所"/>
    <n v="19"/>
    <s v="通常便"/>
    <n v="40"/>
    <x v="22"/>
    <s v="愛知県名古屋市 西区城西5-11-22"/>
    <n v="822"/>
    <s v="株式会社モノン"/>
    <n v="270"/>
    <s v="株式会社MOG"/>
    <s v="東京都江東区 新木場3-8-22 301号"/>
    <n v="161"/>
    <x v="10"/>
    <s v="パプリカ 赤 M"/>
    <s v="M"/>
    <s v="5kg"/>
    <x v="0"/>
    <s v="C/S"/>
    <n v="8"/>
    <n v="4"/>
    <m/>
    <n v="1"/>
    <x v="3"/>
    <x v="1"/>
    <n v="5"/>
  </r>
  <r>
    <n v="5"/>
    <s v="kg"/>
    <x v="1"/>
    <d v="2022-01-03T00:00:00"/>
    <n v="14"/>
    <x v="1"/>
    <s v="東京営業所"/>
    <n v="19"/>
    <s v="通常便"/>
    <n v="40"/>
    <x v="22"/>
    <s v="愛知県名古屋市 西区城西5-11-22"/>
    <n v="822"/>
    <s v="株式会社モノン"/>
    <n v="270"/>
    <s v="株式会社MOG"/>
    <s v="東京都江東区 新木場3-8-22 301号"/>
    <n v="167"/>
    <x v="11"/>
    <s v="パプリカ 黄 M"/>
    <s v="M"/>
    <s v="5kg"/>
    <x v="0"/>
    <s v="C/S"/>
    <n v="8"/>
    <n v="4"/>
    <m/>
    <n v="1"/>
    <x v="3"/>
    <x v="1"/>
    <n v="5"/>
  </r>
  <r>
    <n v="65"/>
    <s v="kg"/>
    <x v="1"/>
    <d v="2022-01-03T00:00:00"/>
    <n v="14"/>
    <x v="1"/>
    <s v="東京営業所"/>
    <n v="19"/>
    <s v="通常便"/>
    <n v="40"/>
    <x v="22"/>
    <s v="愛知県名古屋市 西区城西5-11-22"/>
    <n v="822"/>
    <s v="株式会社モノン"/>
    <n v="270"/>
    <s v="株式会社MOG"/>
    <s v="東京都江東区 新木場3-8-22 301号"/>
    <n v="24"/>
    <x v="18"/>
    <s v="アスパラ 3P メキシコ"/>
    <s v="3P"/>
    <s v="65cs"/>
    <x v="9"/>
    <s v="C/S"/>
    <n v="8"/>
    <n v="4"/>
    <m/>
    <n v="1"/>
    <x v="1"/>
    <x v="1"/>
    <n v="390"/>
  </r>
  <r>
    <n v="20"/>
    <s v="kg"/>
    <x v="1"/>
    <d v="2022-01-03T00:00:00"/>
    <n v="14"/>
    <x v="1"/>
    <s v="東京営業所"/>
    <n v="19"/>
    <s v="通常便"/>
    <n v="39"/>
    <x v="1"/>
    <s v="愛知県名古屋市 熱田区千代田町14-13"/>
    <n v="39"/>
    <s v="株式会社丸晶"/>
    <n v="270"/>
    <s v="株式会社MOG"/>
    <s v="東京都江東区 新木場3-8-22 301号"/>
    <n v="211"/>
    <x v="1"/>
    <s v="国産大葉"/>
    <s v="L"/>
    <s v="20cs"/>
    <x v="1"/>
    <s v="C/S"/>
    <n v="2"/>
    <n v="1"/>
    <m/>
    <n v="1"/>
    <x v="0"/>
    <x v="1"/>
    <n v="40"/>
  </r>
  <r>
    <n v="1"/>
    <s v="kg"/>
    <x v="1"/>
    <d v="2022-01-03T00:00:00"/>
    <n v="14"/>
    <x v="1"/>
    <s v="東京営業所"/>
    <n v="19"/>
    <s v="通常便"/>
    <n v="809"/>
    <x v="23"/>
    <s v="長野県上伊那郡辰野町 伊那富2391-1"/>
    <n v="33"/>
    <s v="株式会社信栄食品"/>
    <n v="33"/>
    <s v="株式会社信栄食品"/>
    <s v="長野県松本市並柳4-1-37"/>
    <n v="223"/>
    <x v="0"/>
    <s v="国産大葉(原体)"/>
    <s v="MIX"/>
    <s v="1kg"/>
    <x v="4"/>
    <s v="kg"/>
    <n v="1"/>
    <n v="0"/>
    <s v="長野県上伊那郡"/>
    <n v="1"/>
    <x v="0"/>
    <x v="1"/>
    <n v="3"/>
  </r>
  <r>
    <n v="20"/>
    <s v="pc"/>
    <x v="1"/>
    <d v="2022-01-03T00:00:00"/>
    <n v="14"/>
    <x v="1"/>
    <s v="東京営業所"/>
    <n v="19"/>
    <s v="通常便"/>
    <n v="880"/>
    <x v="24"/>
    <s v="宮城県仙台市若林区卸町 4丁目6-5"/>
    <n v="877"/>
    <s v="株式会社カキヤ"/>
    <n v="270"/>
    <s v="株式会社MOG"/>
    <s v="東京都江東区 新木場3-8-22 301号"/>
    <n v="196"/>
    <x v="3"/>
    <s v="中国産大葉"/>
    <s v="L"/>
    <s v="20pc"/>
    <x v="2"/>
    <s v="pc"/>
    <n v="50"/>
    <n v="25"/>
    <m/>
    <n v="1"/>
    <x v="0"/>
    <x v="1"/>
    <n v="1000"/>
  </r>
  <r>
    <n v="5"/>
    <s v="kg"/>
    <x v="1"/>
    <d v="2022-01-03T00:00:00"/>
    <n v="14"/>
    <x v="1"/>
    <s v="東京営業所"/>
    <n v="19"/>
    <s v="通常便"/>
    <n v="605"/>
    <x v="25"/>
    <s v="静岡県磐田市森下106-2"/>
    <n v="605"/>
    <s v="株式会社ヤマセイ"/>
    <n v="270"/>
    <s v="株式会社MOG"/>
    <s v="東京都江東区 新木場3-8-22 301号"/>
    <n v="163"/>
    <x v="19"/>
    <s v="パプリカ 赤 XL"/>
    <s v="XL"/>
    <s v="5kg"/>
    <x v="4"/>
    <s v="C/S"/>
    <n v="6"/>
    <n v="0"/>
    <m/>
    <n v="1"/>
    <x v="3"/>
    <x v="1"/>
    <n v="15"/>
  </r>
  <r>
    <n v="5"/>
    <s v="kg"/>
    <x v="1"/>
    <d v="2022-01-03T00:00:00"/>
    <n v="14"/>
    <x v="1"/>
    <s v="東京営業所"/>
    <n v="19"/>
    <s v="通常便"/>
    <n v="605"/>
    <x v="25"/>
    <s v="静岡県磐田市森下106-2"/>
    <n v="605"/>
    <s v="株式会社ヤマセイ"/>
    <n v="270"/>
    <s v="株式会社MOG"/>
    <s v="東京都江東区 新木場3-8-22 301号"/>
    <n v="169"/>
    <x v="9"/>
    <s v="パプリカ 黄 XL"/>
    <s v="XL"/>
    <s v="5kg"/>
    <x v="4"/>
    <s v="C/S"/>
    <n v="6"/>
    <n v="0"/>
    <m/>
    <n v="1"/>
    <x v="3"/>
    <x v="1"/>
    <n v="15"/>
  </r>
  <r>
    <n v="20"/>
    <s v="pc"/>
    <x v="1"/>
    <d v="2022-01-03T00:00:00"/>
    <n v="14"/>
    <x v="1"/>
    <s v="東京営業所"/>
    <n v="19"/>
    <s v="通常便"/>
    <n v="856"/>
    <x v="3"/>
    <s v="群馬県みどり市笠懸町阿左美 2761-1"/>
    <n v="856"/>
    <s v="株式会社海商水産"/>
    <n v="270"/>
    <s v="株式会社MOG"/>
    <s v="東京都江東区 新木場3-8-22 301号"/>
    <n v="196"/>
    <x v="3"/>
    <s v="中国産大葉"/>
    <s v="L"/>
    <s v="20pc"/>
    <x v="5"/>
    <s v="pc"/>
    <n v="12"/>
    <n v="0"/>
    <m/>
    <n v="1"/>
    <x v="0"/>
    <x v="1"/>
    <n v="200"/>
  </r>
  <r>
    <n v="25"/>
    <s v="pc"/>
    <x v="1"/>
    <d v="2022-01-03T00:00:00"/>
    <n v="14"/>
    <x v="1"/>
    <s v="東京営業所"/>
    <n v="19"/>
    <s v="通常便"/>
    <n v="856"/>
    <x v="3"/>
    <s v="群馬県みどり市笠懸町阿左美 2761-1"/>
    <n v="856"/>
    <s v="株式会社海商水産"/>
    <n v="270"/>
    <s v="株式会社MOG"/>
    <s v="東京都江東区 新木場3-8-22 301号"/>
    <n v="477"/>
    <x v="4"/>
    <s v="パセリ 国産"/>
    <m/>
    <s v="25pc"/>
    <x v="1"/>
    <s v="pc"/>
    <n v="12"/>
    <n v="0"/>
    <m/>
    <n v="1"/>
    <x v="1"/>
    <x v="1"/>
    <n v="50"/>
  </r>
  <r>
    <n v="10"/>
    <s v="kg"/>
    <x v="1"/>
    <d v="2022-01-03T00:00:00"/>
    <n v="14"/>
    <x v="1"/>
    <s v="東京営業所"/>
    <n v="19"/>
    <s v="通常便"/>
    <n v="541"/>
    <x v="26"/>
    <s v="群馬県館林市近藤町1524-22"/>
    <n v="540"/>
    <s v="関口漬物食品株式会社"/>
    <n v="270"/>
    <s v="株式会社MOG"/>
    <s v="東京都江東区 新木場3-8-22 301号"/>
    <n v="472"/>
    <x v="5"/>
    <s v="ニラ(原体) 国産 10kg"/>
    <m/>
    <s v="10cs"/>
    <x v="0"/>
    <s v="C/S"/>
    <n v="1"/>
    <n v="0"/>
    <m/>
    <n v="1"/>
    <x v="2"/>
    <x v="1"/>
    <n v="10"/>
  </r>
  <r>
    <n v="1"/>
    <s v="kg"/>
    <x v="1"/>
    <d v="2022-01-03T00:00:00"/>
    <n v="15"/>
    <x v="2"/>
    <s v="埼玉三郷支店"/>
    <n v="21"/>
    <s v="通常便"/>
    <n v="131"/>
    <x v="5"/>
    <s v="千葉県袖ケ浦市 永地字鎮守越1163"/>
    <n v="127"/>
    <s v="株式会社マルジン（わらべや日洋納品分）"/>
    <n v="127"/>
    <s v="株式会社マルジン（わらべや日洋納品分）"/>
    <s v="山梨県南アルプス市 鏡中條4193-3"/>
    <n v="223"/>
    <x v="0"/>
    <s v="国産大葉(原体)"/>
    <s v="MIX"/>
    <s v="1kg"/>
    <x v="0"/>
    <s v="kg"/>
    <n v="1"/>
    <n v="1"/>
    <m/>
    <n v="1"/>
    <x v="0"/>
    <x v="1"/>
    <n v="1"/>
  </r>
  <r>
    <n v="5"/>
    <s v="kg"/>
    <x v="1"/>
    <d v="2022-01-03T00:00:00"/>
    <n v="15"/>
    <x v="2"/>
    <s v="埼玉三郷支店"/>
    <n v="21"/>
    <s v="通常便"/>
    <n v="9"/>
    <x v="27"/>
    <s v="東京都江戸川区臨海町3-3-2"/>
    <n v="9"/>
    <s v="エムエーフードサービス株式会社"/>
    <n v="270"/>
    <s v="株式会社MOG"/>
    <s v="東京都江東区 新木場3-8-22 301号"/>
    <n v="161"/>
    <x v="10"/>
    <s v="パプリカ 赤 M"/>
    <s v="M"/>
    <s v="5kg"/>
    <x v="6"/>
    <s v="C/S"/>
    <n v="12"/>
    <n v="6"/>
    <m/>
    <n v="1"/>
    <x v="3"/>
    <x v="1"/>
    <n v="20"/>
  </r>
  <r>
    <n v="5"/>
    <s v="kg"/>
    <x v="1"/>
    <d v="2022-01-03T00:00:00"/>
    <n v="15"/>
    <x v="2"/>
    <s v="埼玉三郷支店"/>
    <n v="21"/>
    <s v="通常便"/>
    <n v="9"/>
    <x v="27"/>
    <s v="東京都江戸川区臨海町3-3-2"/>
    <n v="9"/>
    <s v="エムエーフードサービス株式会社"/>
    <n v="270"/>
    <s v="株式会社MOG"/>
    <s v="東京都江東区 新木場3-8-22 301号"/>
    <n v="167"/>
    <x v="11"/>
    <s v="パプリカ 黄 M"/>
    <s v="M"/>
    <s v="5kg"/>
    <x v="6"/>
    <s v="C/S"/>
    <n v="12"/>
    <n v="6"/>
    <m/>
    <n v="1"/>
    <x v="3"/>
    <x v="1"/>
    <n v="20"/>
  </r>
  <r>
    <n v="10"/>
    <s v="kg"/>
    <x v="1"/>
    <d v="2022-01-03T00:00:00"/>
    <n v="15"/>
    <x v="2"/>
    <s v="埼玉三郷支店"/>
    <n v="21"/>
    <s v="通常便"/>
    <n v="9"/>
    <x v="27"/>
    <s v="東京都江戸川区臨海町3-3-2"/>
    <n v="9"/>
    <s v="エムエーフードサービス株式会社"/>
    <n v="270"/>
    <s v="株式会社MOG"/>
    <s v="東京都江東区 新木場3-8-22 301号"/>
    <n v="472"/>
    <x v="5"/>
    <s v="ニラ(原体) 国産 10kg"/>
    <m/>
    <s v="10cs"/>
    <x v="1"/>
    <s v="C/S"/>
    <n v="12"/>
    <n v="6"/>
    <m/>
    <n v="1"/>
    <x v="2"/>
    <x v="1"/>
    <n v="20"/>
  </r>
  <r>
    <n v="25"/>
    <s v="kg"/>
    <x v="1"/>
    <d v="2022-01-03T00:00:00"/>
    <n v="15"/>
    <x v="2"/>
    <s v="埼玉三郷支店"/>
    <n v="21"/>
    <s v="通常便"/>
    <n v="9"/>
    <x v="27"/>
    <s v="東京都江戸川区臨海町3-3-2"/>
    <n v="9"/>
    <s v="エムエーフードサービス株式会社"/>
    <n v="270"/>
    <s v="株式会社MOG"/>
    <s v="東京都江東区 新木場3-8-22 301号"/>
    <n v="362"/>
    <x v="20"/>
    <s v="水菜(FG)"/>
    <m/>
    <s v="25cs"/>
    <x v="1"/>
    <s v="C/S"/>
    <n v="12"/>
    <n v="6"/>
    <m/>
    <n v="1"/>
    <x v="1"/>
    <x v="1"/>
    <n v="50"/>
  </r>
  <r>
    <n v="10"/>
    <s v="kg"/>
    <x v="1"/>
    <d v="2022-01-03T00:00:00"/>
    <n v="15"/>
    <x v="2"/>
    <s v="埼玉三郷支店"/>
    <n v="21"/>
    <s v="通常便"/>
    <n v="52"/>
    <x v="28"/>
    <s v="埼玉県川越市下松原44番地1"/>
    <n v="52"/>
    <s v="有限会社埼玉フーズ"/>
    <n v="270"/>
    <s v="株式会社MOG"/>
    <s v="東京都江東区 新木場3-8-22 301号"/>
    <n v="472"/>
    <x v="5"/>
    <s v="ニラ(原体) 国産 10kg"/>
    <m/>
    <s v="10cs"/>
    <x v="10"/>
    <s v="C/S"/>
    <n v="15"/>
    <n v="15"/>
    <m/>
    <n v="1"/>
    <x v="2"/>
    <x v="1"/>
    <n v="150"/>
  </r>
  <r>
    <n v="10"/>
    <s v="kg"/>
    <x v="1"/>
    <d v="2022-01-03T00:00:00"/>
    <n v="15"/>
    <x v="2"/>
    <s v="埼玉三郷支店"/>
    <n v="21"/>
    <s v="通常便"/>
    <n v="13"/>
    <x v="7"/>
    <s v="埼玉県北葛飾郡松伏町上赤岩 字辻1069-1"/>
    <n v="13"/>
    <s v="有限会社関東きのこセンター"/>
    <n v="270"/>
    <s v="株式会社MOG"/>
    <s v="東京都江東区 新木場3-8-22 301号"/>
    <n v="472"/>
    <x v="5"/>
    <s v="ニラ(原体) 国産 10kg"/>
    <m/>
    <s v="10cs"/>
    <x v="5"/>
    <s v="C/S"/>
    <n v="10"/>
    <n v="5"/>
    <m/>
    <n v="1"/>
    <x v="2"/>
    <x v="1"/>
    <n v="100"/>
  </r>
  <r>
    <n v="10"/>
    <s v="kg"/>
    <x v="1"/>
    <d v="2022-01-03T00:00:00"/>
    <n v="15"/>
    <x v="2"/>
    <s v="埼玉三郷支店"/>
    <n v="21"/>
    <s v="通常便"/>
    <n v="5"/>
    <x v="29"/>
    <s v="埼玉県春日部市豊野町2-11-9"/>
    <n v="5"/>
    <s v="株式会社アイソニーフーズ"/>
    <n v="270"/>
    <s v="株式会社MOG"/>
    <s v="東京都江東区 新木場3-8-22 301号"/>
    <n v="472"/>
    <x v="5"/>
    <s v="ニラ(原体) 国産 10kg"/>
    <m/>
    <s v="10cs"/>
    <x v="11"/>
    <s v="C/S"/>
    <n v="5"/>
    <n v="3"/>
    <m/>
    <n v="1"/>
    <x v="2"/>
    <x v="1"/>
    <n v="50"/>
  </r>
  <r>
    <n v="5"/>
    <s v="kg"/>
    <x v="1"/>
    <d v="2022-01-03T00:00:00"/>
    <n v="15"/>
    <x v="2"/>
    <s v="埼玉三郷支店"/>
    <n v="21"/>
    <s v="通常便"/>
    <n v="37"/>
    <x v="30"/>
    <s v="茨城県猿島郡五霞町元栗橋4668"/>
    <n v="32"/>
    <s v="株式会社まる"/>
    <n v="32"/>
    <s v="株式会社まる"/>
    <s v="福岡県福岡市東区箱崎ふ頭 5-2-22"/>
    <n v="161"/>
    <x v="10"/>
    <s v="パプリカ 赤 M"/>
    <s v="M"/>
    <s v="5kg"/>
    <x v="6"/>
    <s v="C/S"/>
    <n v="14"/>
    <n v="7"/>
    <m/>
    <n v="1"/>
    <x v="3"/>
    <x v="1"/>
    <n v="20"/>
  </r>
  <r>
    <n v="5"/>
    <s v="kg"/>
    <x v="1"/>
    <d v="2022-01-03T00:00:00"/>
    <n v="15"/>
    <x v="2"/>
    <s v="埼玉三郷支店"/>
    <n v="21"/>
    <s v="通常便"/>
    <n v="37"/>
    <x v="30"/>
    <s v="茨城県猿島郡五霞町元栗橋4668"/>
    <n v="32"/>
    <s v="株式会社まる"/>
    <n v="32"/>
    <s v="株式会社まる"/>
    <s v="福岡県福岡市東区箱崎ふ頭 5-2-22"/>
    <n v="167"/>
    <x v="11"/>
    <s v="パプリカ 黄 M"/>
    <s v="M"/>
    <s v="5kg"/>
    <x v="1"/>
    <s v="C/S"/>
    <n v="14"/>
    <n v="7"/>
    <m/>
    <n v="1"/>
    <x v="3"/>
    <x v="1"/>
    <n v="10"/>
  </r>
  <r>
    <n v="3"/>
    <s v="kg"/>
    <x v="1"/>
    <d v="2022-01-03T00:00:00"/>
    <n v="15"/>
    <x v="2"/>
    <s v="埼玉三郷支店"/>
    <n v="21"/>
    <s v="通常便"/>
    <n v="37"/>
    <x v="30"/>
    <s v="茨城県猿島郡五霞町元栗橋4668"/>
    <n v="32"/>
    <s v="株式会社まる"/>
    <n v="32"/>
    <s v="株式会社まる"/>
    <s v="福岡県福岡市東区箱崎ふ頭 5-2-22"/>
    <n v="394"/>
    <x v="21"/>
    <s v="ミニトマト 韓国 3kg"/>
    <m/>
    <s v="3kg"/>
    <x v="8"/>
    <s v="C/S"/>
    <n v="14"/>
    <n v="7"/>
    <m/>
    <n v="1"/>
    <x v="1"/>
    <x v="1"/>
    <n v="24"/>
  </r>
  <r>
    <n v="5"/>
    <s v="kg"/>
    <x v="1"/>
    <d v="2022-01-03T00:00:00"/>
    <n v="15"/>
    <x v="2"/>
    <s v="埼玉三郷支店"/>
    <n v="21"/>
    <s v="通常便"/>
    <n v="784"/>
    <x v="31"/>
    <s v="埼玉県深谷市 岡部1997-2"/>
    <n v="784"/>
    <s v="株式会社ベジミール"/>
    <n v="270"/>
    <s v="株式会社MOG"/>
    <s v="東京都江東区 新木場3-8-22 301号"/>
    <n v="164"/>
    <x v="14"/>
    <s v="パプリカ 赤 加工用"/>
    <s v="B"/>
    <s v="5kg"/>
    <x v="12"/>
    <s v="C/S"/>
    <n v="80"/>
    <n v="0"/>
    <m/>
    <n v="1"/>
    <x v="3"/>
    <x v="1"/>
    <n v="200"/>
  </r>
  <r>
    <n v="5"/>
    <s v="kg"/>
    <x v="1"/>
    <d v="2022-01-03T00:00:00"/>
    <n v="15"/>
    <x v="2"/>
    <s v="埼玉三郷支店"/>
    <n v="21"/>
    <s v="通常便"/>
    <n v="784"/>
    <x v="31"/>
    <s v="埼玉県深谷市 岡部1997-2"/>
    <n v="784"/>
    <s v="株式会社ベジミール"/>
    <n v="270"/>
    <s v="株式会社MOG"/>
    <s v="東京都江東区 新木場3-8-22 301号"/>
    <n v="170"/>
    <x v="15"/>
    <s v="パプリカ 黄 加工用"/>
    <s v="B"/>
    <s v="5kg"/>
    <x v="12"/>
    <s v="C/S"/>
    <n v="80"/>
    <n v="0"/>
    <m/>
    <n v="1"/>
    <x v="3"/>
    <x v="1"/>
    <n v="200"/>
  </r>
  <r>
    <n v="5"/>
    <s v="kg"/>
    <x v="1"/>
    <d v="2022-01-03T00:00:00"/>
    <n v="15"/>
    <x v="2"/>
    <s v="埼玉三郷支店"/>
    <n v="21"/>
    <s v="通常便"/>
    <n v="78"/>
    <x v="32"/>
    <s v="栃木県栃木市 都賀町家中1700-1"/>
    <n v="76"/>
    <s v="株式会社上原園　本社"/>
    <n v="270"/>
    <s v="株式会社MOG"/>
    <s v="東京都江東区 新木場3-8-22 301号"/>
    <n v="174"/>
    <x v="22"/>
    <s v="パプリカ 橙 L"/>
    <s v="L"/>
    <s v="5kg"/>
    <x v="8"/>
    <s v="C/S"/>
    <n v="60"/>
    <n v="60"/>
    <m/>
    <n v="1"/>
    <x v="3"/>
    <x v="1"/>
    <n v="40"/>
  </r>
  <r>
    <n v="5"/>
    <s v="kg"/>
    <x v="1"/>
    <d v="2022-01-03T00:00:00"/>
    <n v="15"/>
    <x v="2"/>
    <s v="埼玉三郷支店"/>
    <n v="21"/>
    <s v="通常便"/>
    <n v="78"/>
    <x v="32"/>
    <s v="栃木県栃木市 都賀町家中1700-1"/>
    <n v="76"/>
    <s v="株式会社上原園　本社"/>
    <n v="270"/>
    <s v="株式会社MOG"/>
    <s v="東京都江東区 新木場3-8-22 301号"/>
    <n v="164"/>
    <x v="14"/>
    <s v="パプリカ 赤 加工用"/>
    <s v="B"/>
    <s v="5kg"/>
    <x v="13"/>
    <s v="C/S"/>
    <n v="60"/>
    <n v="60"/>
    <m/>
    <n v="1"/>
    <x v="3"/>
    <x v="1"/>
    <n v="140"/>
  </r>
  <r>
    <n v="5"/>
    <s v="kg"/>
    <x v="1"/>
    <d v="2022-01-03T00:00:00"/>
    <n v="15"/>
    <x v="2"/>
    <s v="埼玉三郷支店"/>
    <n v="21"/>
    <s v="通常便"/>
    <n v="78"/>
    <x v="32"/>
    <s v="栃木県栃木市 都賀町家中1700-1"/>
    <n v="76"/>
    <s v="株式会社上原園　本社"/>
    <n v="270"/>
    <s v="株式会社MOG"/>
    <s v="東京都江東区 新木場3-8-22 301号"/>
    <n v="170"/>
    <x v="15"/>
    <s v="パプリカ 黄 加工用"/>
    <s v="B"/>
    <s v="5kg"/>
    <x v="14"/>
    <s v="C/S"/>
    <n v="60"/>
    <n v="60"/>
    <m/>
    <n v="1"/>
    <x v="3"/>
    <x v="1"/>
    <n v="120"/>
  </r>
  <r>
    <n v="65"/>
    <s v="kg"/>
    <x v="1"/>
    <d v="2022-01-03T00:00:00"/>
    <n v="15"/>
    <x v="2"/>
    <s v="埼玉三郷支店"/>
    <n v="21"/>
    <s v="通常便"/>
    <n v="267"/>
    <x v="33"/>
    <s v="埼玉県川口市石神699"/>
    <n v="267"/>
    <s v="株式会社彩喜"/>
    <n v="270"/>
    <s v="株式会社MOG"/>
    <s v="東京都江東区 新木場3-8-22 301号"/>
    <n v="24"/>
    <x v="18"/>
    <s v="アスパラ 3P メキシコ"/>
    <s v="3P"/>
    <s v="65cs"/>
    <x v="1"/>
    <s v="C/S"/>
    <n v="6"/>
    <n v="6"/>
    <m/>
    <n v="1"/>
    <x v="1"/>
    <x v="1"/>
    <n v="130"/>
  </r>
  <r>
    <n v="10"/>
    <s v="kg"/>
    <x v="1"/>
    <d v="2022-01-03T00:00:00"/>
    <n v="15"/>
    <x v="2"/>
    <s v="埼玉三郷支店"/>
    <n v="21"/>
    <s v="通常便"/>
    <n v="267"/>
    <x v="33"/>
    <s v="埼玉県川口市石神699"/>
    <n v="267"/>
    <s v="株式会社彩喜"/>
    <n v="270"/>
    <s v="株式会社MOG"/>
    <s v="東京都江東区 新木場3-8-22 301号"/>
    <n v="472"/>
    <x v="5"/>
    <s v="ニラ(原体) 国産 10kg"/>
    <m/>
    <s v="10cs"/>
    <x v="6"/>
    <s v="C/S"/>
    <n v="6"/>
    <n v="6"/>
    <m/>
    <n v="1"/>
    <x v="2"/>
    <x v="1"/>
    <n v="40"/>
  </r>
  <r>
    <n v="10"/>
    <s v="kg"/>
    <x v="1"/>
    <d v="2022-01-03T00:00:00"/>
    <n v="15"/>
    <x v="2"/>
    <s v="埼玉三郷支店"/>
    <n v="21"/>
    <s v="通常便"/>
    <n v="162"/>
    <x v="9"/>
    <s v="東京都町田市鶴間1801"/>
    <n v="162"/>
    <s v="株式会社成城石井"/>
    <n v="270"/>
    <s v="株式会社MOG"/>
    <s v="東京都江東区 新木場3-8-22 301号"/>
    <n v="472"/>
    <x v="5"/>
    <s v="ニラ(原体) 国産 10kg"/>
    <m/>
    <s v="10cs"/>
    <x v="0"/>
    <s v="C/S"/>
    <n v="1"/>
    <n v="1"/>
    <m/>
    <n v="1"/>
    <x v="2"/>
    <x v="1"/>
    <n v="10"/>
  </r>
  <r>
    <n v="20"/>
    <s v="kg"/>
    <x v="1"/>
    <d v="2022-01-03T00:00:00"/>
    <n v="15"/>
    <x v="2"/>
    <s v="埼玉三郷支店"/>
    <n v="21"/>
    <s v="通常便"/>
    <n v="183"/>
    <x v="10"/>
    <s v="埼玉県さいたま市岩槻区鹿室338"/>
    <n v="183"/>
    <s v="株式会社照栄サプライ"/>
    <n v="270"/>
    <s v="株式会社MOG"/>
    <s v="東京都江東区 新木場3-8-22 301号"/>
    <n v="211"/>
    <x v="1"/>
    <s v="国産大葉"/>
    <s v="L"/>
    <s v="20cs"/>
    <x v="9"/>
    <s v="C/S"/>
    <n v="6"/>
    <n v="3"/>
    <m/>
    <n v="1"/>
    <x v="0"/>
    <x v="1"/>
    <n v="120"/>
  </r>
  <r>
    <n v="1"/>
    <s v="kg"/>
    <x v="1"/>
    <d v="2022-01-03T00:00:00"/>
    <n v="15"/>
    <x v="2"/>
    <s v="埼玉三郷支店"/>
    <n v="21"/>
    <s v="通常便"/>
    <n v="558"/>
    <x v="11"/>
    <s v="茨城県小美玉市納場617-1"/>
    <n v="558"/>
    <s v="美野里デリカ株式会社"/>
    <n v="270"/>
    <s v="株式会社MOG"/>
    <s v="東京都江東区 新木場3-8-22 301号"/>
    <n v="223"/>
    <x v="0"/>
    <s v="国産大葉(原体)"/>
    <s v="MIX"/>
    <s v="1kg"/>
    <x v="4"/>
    <s v="kg"/>
    <n v="2"/>
    <n v="1"/>
    <m/>
    <n v="1"/>
    <x v="0"/>
    <x v="1"/>
    <n v="3"/>
  </r>
  <r>
    <n v="10"/>
    <s v="kg"/>
    <x v="1"/>
    <d v="2022-01-03T00:00:00"/>
    <n v="15"/>
    <x v="2"/>
    <s v="埼玉三郷支店"/>
    <n v="21"/>
    <s v="通常便"/>
    <n v="558"/>
    <x v="11"/>
    <s v="茨城県小美玉市納場617-1"/>
    <n v="558"/>
    <s v="美野里デリカ株式会社"/>
    <n v="270"/>
    <s v="株式会社MOG"/>
    <s v="東京都江東区 新木場3-8-22 301号"/>
    <n v="472"/>
    <x v="5"/>
    <s v="ニラ(原体) 国産 10kg"/>
    <m/>
    <s v="10cs"/>
    <x v="0"/>
    <s v="C/S"/>
    <n v="2"/>
    <n v="1"/>
    <m/>
    <n v="1"/>
    <x v="2"/>
    <x v="1"/>
    <n v="10"/>
  </r>
  <r>
    <n v="10"/>
    <s v="kg"/>
    <x v="1"/>
    <d v="2022-01-03T00:00:00"/>
    <n v="15"/>
    <x v="2"/>
    <s v="埼玉三郷支店"/>
    <n v="21"/>
    <s v="通常便"/>
    <n v="358"/>
    <x v="12"/>
    <s v="東京都西多摩郡瑞穂町 長岡2-8-16"/>
    <n v="194"/>
    <s v="株式会社朝明商事"/>
    <n v="194"/>
    <s v="株式会社朝明商事"/>
    <s v="東京都江東区木場1-4-12 名古路木場ビル5F"/>
    <n v="472"/>
    <x v="5"/>
    <s v="ニラ(原体) 国産 10kg"/>
    <m/>
    <s v="10cs"/>
    <x v="0"/>
    <s v="C/S"/>
    <n v="1"/>
    <n v="1"/>
    <m/>
    <n v="1"/>
    <x v="2"/>
    <x v="1"/>
    <n v="10"/>
  </r>
  <r>
    <n v="20"/>
    <s v="枚"/>
    <x v="1"/>
    <d v="2022-01-03T00:00:00"/>
    <n v="15"/>
    <x v="2"/>
    <s v="埼玉三郷支店"/>
    <n v="21"/>
    <s v="通常便"/>
    <n v="463"/>
    <x v="13"/>
    <s v="東京都昭島市武蔵野2-10-23 国分西東京総合センター内"/>
    <n v="462"/>
    <s v="デリカフーズ株式会社　西東京事業所"/>
    <n v="270"/>
    <s v="株式会社MOG"/>
    <s v="東京都江東区 新木場3-8-22 301号"/>
    <n v="598"/>
    <x v="12"/>
    <s v="大葉 20枚/pc"/>
    <s v="-"/>
    <s v="20枚"/>
    <x v="7"/>
    <s v="pc"/>
    <n v="2"/>
    <n v="2"/>
    <m/>
    <n v="1"/>
    <x v="0"/>
    <x v="1"/>
    <n v="4000"/>
  </r>
  <r>
    <n v="5"/>
    <s v="kg"/>
    <x v="1"/>
    <d v="2022-01-03T00:00:00"/>
    <n v="15"/>
    <x v="2"/>
    <s v="埼玉三郷支店"/>
    <n v="21"/>
    <s v="通常便"/>
    <n v="883"/>
    <x v="34"/>
    <s v="群馬県邑楽郡大泉町西小泉 3-7-12"/>
    <n v="883"/>
    <s v="ワカキヤフードサービス"/>
    <n v="270"/>
    <s v="株式会社MOG"/>
    <s v="東京都江東区 新木場3-8-22 301号"/>
    <n v="164"/>
    <x v="14"/>
    <s v="パプリカ 赤 加工用"/>
    <s v="B"/>
    <s v="5kg"/>
    <x v="0"/>
    <s v="C/S"/>
    <n v="2"/>
    <n v="0"/>
    <m/>
    <n v="1"/>
    <x v="3"/>
    <x v="1"/>
    <n v="5"/>
  </r>
  <r>
    <n v="5"/>
    <s v="kg"/>
    <x v="1"/>
    <d v="2022-01-03T00:00:00"/>
    <n v="15"/>
    <x v="2"/>
    <s v="埼玉三郷支店"/>
    <n v="21"/>
    <s v="通常便"/>
    <n v="883"/>
    <x v="34"/>
    <s v="群馬県邑楽郡大泉町西小泉 3-7-12"/>
    <n v="883"/>
    <s v="ワカキヤフードサービス"/>
    <n v="270"/>
    <s v="株式会社MOG"/>
    <s v="東京都江東区 新木場3-8-22 301号"/>
    <n v="170"/>
    <x v="15"/>
    <s v="パプリカ 黄 加工用"/>
    <s v="B"/>
    <s v="5kg"/>
    <x v="0"/>
    <s v="C/S"/>
    <n v="2"/>
    <n v="0"/>
    <m/>
    <n v="1"/>
    <x v="3"/>
    <x v="1"/>
    <n v="5"/>
  </r>
  <r>
    <n v="10"/>
    <s v="kg"/>
    <x v="1"/>
    <d v="2022-01-03T00:00:00"/>
    <n v="15"/>
    <x v="2"/>
    <s v="埼玉三郷支店"/>
    <n v="21"/>
    <s v="通常便"/>
    <n v="653"/>
    <x v="35"/>
    <s v="東京都国立市谷保367番地 東京多摩青果市場内"/>
    <n v="653"/>
    <s v="丸仙青果株式会社"/>
    <n v="270"/>
    <s v="株式会社MOG"/>
    <s v="東京都江東区 新木場3-8-22 301号"/>
    <n v="472"/>
    <x v="5"/>
    <s v="ニラ(原体) 国産 10kg"/>
    <m/>
    <s v="10cs"/>
    <x v="6"/>
    <s v="C/S"/>
    <n v="4"/>
    <n v="0"/>
    <m/>
    <n v="1"/>
    <x v="2"/>
    <x v="1"/>
    <n v="40"/>
  </r>
  <r>
    <n v="5"/>
    <s v="kg"/>
    <x v="1"/>
    <d v="2022-01-03T00:00:00"/>
    <n v="15"/>
    <x v="2"/>
    <s v="埼玉三郷支店"/>
    <n v="21"/>
    <s v="通常便"/>
    <n v="362"/>
    <x v="15"/>
    <s v="埼玉県春日部市榎468-1"/>
    <n v="362"/>
    <s v="株式会社さくらフーズ"/>
    <n v="270"/>
    <s v="株式会社MOG"/>
    <s v="東京都江東区 新木場3-8-22 301号"/>
    <n v="164"/>
    <x v="14"/>
    <s v="パプリカ 赤 加工用"/>
    <s v="B"/>
    <s v="5kg"/>
    <x v="1"/>
    <s v="C/S"/>
    <n v="4"/>
    <n v="2"/>
    <m/>
    <n v="1"/>
    <x v="3"/>
    <x v="1"/>
    <n v="10"/>
  </r>
  <r>
    <n v="5"/>
    <s v="kg"/>
    <x v="1"/>
    <d v="2022-01-03T00:00:00"/>
    <n v="15"/>
    <x v="2"/>
    <s v="埼玉三郷支店"/>
    <n v="21"/>
    <s v="通常便"/>
    <n v="362"/>
    <x v="15"/>
    <s v="埼玉県春日部市榎468-1"/>
    <n v="362"/>
    <s v="株式会社さくらフーズ"/>
    <n v="270"/>
    <s v="株式会社MOG"/>
    <s v="東京都江東区 新木場3-8-22 301号"/>
    <n v="170"/>
    <x v="15"/>
    <s v="パプリカ 黄 加工用"/>
    <s v="B"/>
    <s v="5kg"/>
    <x v="1"/>
    <s v="C/S"/>
    <n v="4"/>
    <n v="2"/>
    <m/>
    <n v="1"/>
    <x v="3"/>
    <x v="1"/>
    <n v="10"/>
  </r>
  <r>
    <n v="5"/>
    <s v="kg"/>
    <x v="1"/>
    <d v="2022-01-03T00:00:00"/>
    <n v="15"/>
    <x v="2"/>
    <s v="埼玉三郷支店"/>
    <n v="21"/>
    <s v="通常便"/>
    <n v="504"/>
    <x v="36"/>
    <s v="埼玉県入間郡三芳町 上富1031-1"/>
    <n v="504"/>
    <s v="株式会社ピックルスコーポレーション"/>
    <n v="270"/>
    <s v="株式会社MOG"/>
    <s v="東京都江東区 新木場3-8-22 301号"/>
    <n v="163"/>
    <x v="19"/>
    <s v="パプリカ 赤 XL"/>
    <s v="XL"/>
    <s v="5kg"/>
    <x v="0"/>
    <s v="C/S"/>
    <n v="9"/>
    <n v="9"/>
    <m/>
    <n v="1"/>
    <x v="3"/>
    <x v="1"/>
    <n v="5"/>
  </r>
  <r>
    <n v="5"/>
    <s v="kg"/>
    <x v="1"/>
    <d v="2022-01-03T00:00:00"/>
    <n v="15"/>
    <x v="2"/>
    <s v="埼玉三郷支店"/>
    <n v="21"/>
    <s v="通常便"/>
    <n v="504"/>
    <x v="36"/>
    <s v="埼玉県入間郡三芳町 上富1031-1"/>
    <n v="504"/>
    <s v="株式会社ピックルスコーポレーション"/>
    <n v="270"/>
    <s v="株式会社MOG"/>
    <s v="東京都江東区 新木場3-8-22 301号"/>
    <n v="169"/>
    <x v="9"/>
    <s v="パプリカ 黄 XL"/>
    <s v="XL"/>
    <s v="5kg"/>
    <x v="0"/>
    <s v="C/S"/>
    <n v="9"/>
    <n v="9"/>
    <m/>
    <n v="1"/>
    <x v="3"/>
    <x v="1"/>
    <n v="5"/>
  </r>
  <r>
    <n v="10"/>
    <s v="kg"/>
    <x v="1"/>
    <d v="2022-01-03T00:00:00"/>
    <n v="15"/>
    <x v="2"/>
    <s v="埼玉三郷支店"/>
    <n v="21"/>
    <s v="通常便"/>
    <n v="504"/>
    <x v="36"/>
    <s v="埼玉県入間郡三芳町 上富1031-1"/>
    <n v="504"/>
    <s v="株式会社ピックルスコーポレーション"/>
    <n v="270"/>
    <s v="株式会社MOG"/>
    <s v="東京都江東区 新木場3-8-22 301号"/>
    <n v="472"/>
    <x v="5"/>
    <s v="ニラ(原体) 国産 10kg"/>
    <m/>
    <s v="10cs"/>
    <x v="15"/>
    <s v="C/S"/>
    <n v="9"/>
    <n v="9"/>
    <m/>
    <n v="1"/>
    <x v="2"/>
    <x v="1"/>
    <n v="70"/>
  </r>
  <r>
    <n v="65"/>
    <s v="kg"/>
    <x v="1"/>
    <d v="2022-01-03T00:00:00"/>
    <n v="15"/>
    <x v="2"/>
    <s v="埼玉三郷支店"/>
    <n v="21"/>
    <s v="通常便"/>
    <n v="829"/>
    <x v="16"/>
    <s v="埼玉県狭山市根岸653-1"/>
    <n v="829"/>
    <s v="花丸家株式会社"/>
    <n v="270"/>
    <s v="株式会社MOG"/>
    <s v="東京都江東区 新木場3-8-22 301号"/>
    <n v="803"/>
    <x v="16"/>
    <s v="アスパラ 3P メキシコ"/>
    <s v="3P"/>
    <s v="65cs"/>
    <x v="0"/>
    <s v="C/S"/>
    <n v="1"/>
    <n v="0"/>
    <m/>
    <n v="1"/>
    <x v="1"/>
    <x v="1"/>
    <n v="65"/>
  </r>
  <r>
    <n v="20"/>
    <s v="kg"/>
    <x v="1"/>
    <d v="2022-01-04T00:00:00"/>
    <n v="15"/>
    <x v="2"/>
    <s v="埼玉三郷支店"/>
    <n v="21"/>
    <s v="通常便"/>
    <n v="51"/>
    <x v="18"/>
    <s v="岩手県奥州市水沢区佐倉河沼田41"/>
    <n v="51"/>
    <s v="株式会社及兵"/>
    <n v="270"/>
    <s v="株式会社MOG"/>
    <s v="東京都江東区 新木場3-8-22 301号"/>
    <n v="211"/>
    <x v="1"/>
    <s v="国産大葉"/>
    <s v="L"/>
    <s v="20cs"/>
    <x v="1"/>
    <s v="C/S"/>
    <n v="6"/>
    <n v="3"/>
    <m/>
    <n v="1"/>
    <x v="0"/>
    <x v="1"/>
    <n v="40"/>
  </r>
  <r>
    <n v="5"/>
    <s v="kg"/>
    <x v="1"/>
    <d v="2022-01-04T00:00:00"/>
    <n v="15"/>
    <x v="2"/>
    <s v="埼玉三郷支店"/>
    <n v="21"/>
    <s v="通常便"/>
    <n v="51"/>
    <x v="18"/>
    <s v="岩手県奥州市水沢区佐倉河沼田41"/>
    <n v="51"/>
    <s v="株式会社及兵"/>
    <n v="270"/>
    <s v="株式会社MOG"/>
    <s v="東京都江東区 新木場3-8-22 301号"/>
    <n v="162"/>
    <x v="7"/>
    <s v="パプリカ 赤 L"/>
    <s v="L"/>
    <s v="5kg"/>
    <x v="0"/>
    <s v="C/S"/>
    <n v="6"/>
    <n v="3"/>
    <m/>
    <n v="1"/>
    <x v="3"/>
    <x v="1"/>
    <n v="5"/>
  </r>
  <r>
    <n v="5"/>
    <s v="kg"/>
    <x v="1"/>
    <d v="2022-01-04T00:00:00"/>
    <n v="15"/>
    <x v="2"/>
    <s v="埼玉三郷支店"/>
    <n v="21"/>
    <s v="通常便"/>
    <n v="51"/>
    <x v="18"/>
    <s v="岩手県奥州市水沢区佐倉河沼田41"/>
    <n v="51"/>
    <s v="株式会社及兵"/>
    <n v="270"/>
    <s v="株式会社MOG"/>
    <s v="東京都江東区 新木場3-8-22 301号"/>
    <n v="168"/>
    <x v="8"/>
    <s v="パプリカ 黄 L"/>
    <s v="L"/>
    <s v="5kg"/>
    <x v="0"/>
    <s v="C/S"/>
    <n v="6"/>
    <n v="3"/>
    <m/>
    <n v="1"/>
    <x v="3"/>
    <x v="1"/>
    <n v="5"/>
  </r>
  <r>
    <n v="10"/>
    <s v="kg"/>
    <x v="1"/>
    <d v="2022-01-04T00:00:00"/>
    <n v="15"/>
    <x v="2"/>
    <s v="埼玉三郷支店"/>
    <n v="21"/>
    <s v="通常便"/>
    <n v="51"/>
    <x v="18"/>
    <s v="岩手県奥州市水沢区佐倉河沼田41"/>
    <n v="51"/>
    <s v="株式会社及兵"/>
    <n v="270"/>
    <s v="株式会社MOG"/>
    <s v="東京都江東区 新木場3-8-22 301号"/>
    <n v="472"/>
    <x v="5"/>
    <s v="ニラ(原体) 国産 10kg"/>
    <m/>
    <s v="10cs"/>
    <x v="1"/>
    <s v="C/S"/>
    <n v="6"/>
    <n v="3"/>
    <m/>
    <n v="1"/>
    <x v="2"/>
    <x v="1"/>
    <n v="20"/>
  </r>
  <r>
    <n v="5"/>
    <s v="kg"/>
    <x v="2"/>
    <d v="2022-01-03T00:00:00"/>
    <n v="11"/>
    <x v="4"/>
    <s v="本社"/>
    <n v="12"/>
    <s v="フードサプライ千葉便"/>
    <n v="27"/>
    <x v="37"/>
    <s v="千葉県野田市中根319"/>
    <n v="25"/>
    <s v="株式会社フードサプライ　千葉物流センター"/>
    <n v="270"/>
    <s v="株式会社MOG"/>
    <s v="東京都江東区 新木場3-8-22 301号"/>
    <n v="161"/>
    <x v="10"/>
    <s v="パプリカ 赤 M"/>
    <s v="M"/>
    <s v="5kg"/>
    <x v="5"/>
    <s v="C/S"/>
    <n v="34"/>
    <n v="34"/>
    <m/>
    <n v="1"/>
    <x v="3"/>
    <x v="2"/>
    <n v="50"/>
  </r>
  <r>
    <n v="5"/>
    <s v="kg"/>
    <x v="2"/>
    <d v="2022-01-03T00:00:00"/>
    <n v="11"/>
    <x v="4"/>
    <s v="本社"/>
    <n v="12"/>
    <s v="フードサプライ千葉便"/>
    <n v="27"/>
    <x v="37"/>
    <s v="千葉県野田市中根319"/>
    <n v="25"/>
    <s v="株式会社フードサプライ　千葉物流センター"/>
    <n v="270"/>
    <s v="株式会社MOG"/>
    <s v="東京都江東区 新木場3-8-22 301号"/>
    <n v="167"/>
    <x v="11"/>
    <s v="パプリカ 黄 M"/>
    <s v="M"/>
    <s v="5kg"/>
    <x v="5"/>
    <s v="C/S"/>
    <n v="34"/>
    <n v="34"/>
    <m/>
    <n v="1"/>
    <x v="3"/>
    <x v="2"/>
    <n v="50"/>
  </r>
  <r>
    <n v="50"/>
    <s v="kg"/>
    <x v="2"/>
    <d v="2022-01-03T00:00:00"/>
    <n v="11"/>
    <x v="4"/>
    <s v="本社"/>
    <n v="12"/>
    <s v="フードサプライ千葉便"/>
    <n v="27"/>
    <x v="37"/>
    <s v="千葉県野田市中根319"/>
    <n v="25"/>
    <s v="株式会社フードサプライ　千葉物流センター"/>
    <n v="270"/>
    <s v="株式会社MOG"/>
    <s v="東京都江東区 新木場3-8-22 301号"/>
    <n v="315"/>
    <x v="23"/>
    <s v="ピーマン(FG)"/>
    <m/>
    <s v="50kg"/>
    <x v="6"/>
    <s v="C/S"/>
    <n v="34"/>
    <n v="34"/>
    <m/>
    <n v="1"/>
    <x v="1"/>
    <x v="2"/>
    <n v="200"/>
  </r>
  <r>
    <n v="4"/>
    <s v="kg"/>
    <x v="2"/>
    <d v="2022-01-03T00:00:00"/>
    <n v="11"/>
    <x v="4"/>
    <s v="本社"/>
    <n v="12"/>
    <s v="フードサプライ千葉便"/>
    <n v="27"/>
    <x v="37"/>
    <s v="千葉県野田市中根319"/>
    <n v="25"/>
    <s v="株式会社フードサプライ　千葉物流センター"/>
    <n v="270"/>
    <s v="株式会社MOG"/>
    <s v="東京都江東区 新木場3-8-22 301号"/>
    <n v="305"/>
    <x v="24"/>
    <s v="ピーマン 4kg"/>
    <m/>
    <s v="4cs"/>
    <x v="5"/>
    <s v="C/S"/>
    <n v="34"/>
    <n v="34"/>
    <m/>
    <n v="1"/>
    <x v="1"/>
    <x v="2"/>
    <n v="40"/>
  </r>
  <r>
    <n v="20"/>
    <s v="kg"/>
    <x v="2"/>
    <d v="2022-01-03T00:00:00"/>
    <n v="11"/>
    <x v="4"/>
    <s v="本社"/>
    <n v="13"/>
    <s v="クルーズLC・フードサプライ大田便"/>
    <n v="26"/>
    <x v="38"/>
    <s v="東京都大田区東海1-3-6 プロロジスパーク東京大田2F"/>
    <n v="25"/>
    <s v="株式会社フードサプライ　千葉物流センター"/>
    <n v="270"/>
    <s v="株式会社MOG"/>
    <s v="東京都江東区 新木場3-8-22 301号"/>
    <n v="211"/>
    <x v="1"/>
    <s v="国産大葉"/>
    <s v="L"/>
    <s v="20cs"/>
    <x v="11"/>
    <s v="C/S"/>
    <n v="25"/>
    <n v="25"/>
    <m/>
    <n v="1"/>
    <x v="0"/>
    <x v="2"/>
    <n v="100"/>
  </r>
  <r>
    <n v="5"/>
    <s v="kg"/>
    <x v="2"/>
    <d v="2022-01-03T00:00:00"/>
    <n v="11"/>
    <x v="4"/>
    <s v="本社"/>
    <n v="13"/>
    <s v="クルーズLC・フードサプライ大田便"/>
    <n v="26"/>
    <x v="38"/>
    <s v="東京都大田区東海1-3-6 プロロジスパーク東京大田2F"/>
    <n v="25"/>
    <s v="株式会社フードサプライ　千葉物流センター"/>
    <n v="270"/>
    <s v="株式会社MOG"/>
    <s v="東京都江東区 新木場3-8-22 301号"/>
    <n v="161"/>
    <x v="10"/>
    <s v="パプリカ 赤 M"/>
    <s v="M"/>
    <s v="5kg"/>
    <x v="5"/>
    <s v="C/S"/>
    <n v="25"/>
    <n v="25"/>
    <m/>
    <n v="1"/>
    <x v="3"/>
    <x v="2"/>
    <n v="50"/>
  </r>
  <r>
    <n v="5"/>
    <s v="kg"/>
    <x v="2"/>
    <d v="2022-01-03T00:00:00"/>
    <n v="11"/>
    <x v="4"/>
    <s v="本社"/>
    <n v="13"/>
    <s v="クルーズLC・フードサプライ大田便"/>
    <n v="26"/>
    <x v="38"/>
    <s v="東京都大田区東海1-3-6 プロロジスパーク東京大田2F"/>
    <n v="25"/>
    <s v="株式会社フードサプライ　千葉物流センター"/>
    <n v="270"/>
    <s v="株式会社MOG"/>
    <s v="東京都江東区 新木場3-8-22 301号"/>
    <n v="167"/>
    <x v="11"/>
    <s v="パプリカ 黄 M"/>
    <s v="M"/>
    <s v="5kg"/>
    <x v="5"/>
    <s v="C/S"/>
    <n v="25"/>
    <n v="25"/>
    <m/>
    <n v="1"/>
    <x v="3"/>
    <x v="2"/>
    <n v="50"/>
  </r>
  <r>
    <n v="5"/>
    <s v="kg"/>
    <x v="2"/>
    <d v="2022-01-04T00:00:00"/>
    <n v="14"/>
    <x v="1"/>
    <s v="東京営業所"/>
    <n v="19"/>
    <s v="通常便"/>
    <n v="47"/>
    <x v="39"/>
    <s v="愛知県名古屋市 中川区石場町2-22"/>
    <n v="47"/>
    <s v="タイヘイ株式会社 名古屋工場"/>
    <n v="270"/>
    <s v="株式会社MOG"/>
    <s v="東京都江東区 新木場3-8-22 301号"/>
    <n v="164"/>
    <x v="14"/>
    <s v="パプリカ 赤 加工用"/>
    <s v="B"/>
    <s v="5kg"/>
    <x v="1"/>
    <s v="C/S"/>
    <n v="4"/>
    <n v="4"/>
    <m/>
    <n v="1"/>
    <x v="3"/>
    <x v="2"/>
    <n v="10"/>
  </r>
  <r>
    <n v="10"/>
    <s v="kg"/>
    <x v="2"/>
    <d v="2022-01-04T00:00:00"/>
    <n v="14"/>
    <x v="1"/>
    <s v="東京営業所"/>
    <n v="19"/>
    <s v="通常便"/>
    <n v="47"/>
    <x v="39"/>
    <s v="愛知県名古屋市 中川区石場町2-22"/>
    <n v="47"/>
    <s v="タイヘイ株式会社 名古屋工場"/>
    <n v="270"/>
    <s v="株式会社MOG"/>
    <s v="東京都江東区 新木場3-8-22 301号"/>
    <n v="472"/>
    <x v="5"/>
    <s v="ニラ(原体) 国産 10kg"/>
    <m/>
    <s v="10cs"/>
    <x v="0"/>
    <s v="C/S"/>
    <n v="4"/>
    <n v="4"/>
    <m/>
    <n v="1"/>
    <x v="2"/>
    <x v="2"/>
    <n v="10"/>
  </r>
  <r>
    <n v="10"/>
    <s v="kg"/>
    <x v="2"/>
    <d v="2022-01-04T00:00:00"/>
    <n v="14"/>
    <x v="1"/>
    <s v="東京営業所"/>
    <n v="19"/>
    <s v="通常便"/>
    <n v="47"/>
    <x v="39"/>
    <s v="愛知県名古屋市 中川区石場町2-22"/>
    <n v="47"/>
    <s v="タイヘイ株式会社 名古屋工場"/>
    <n v="270"/>
    <s v="株式会社MOG"/>
    <s v="東京都江東区 新木場3-8-22 301号"/>
    <n v="359"/>
    <x v="25"/>
    <s v="小松菜 10kg 国産"/>
    <m/>
    <s v="10cs"/>
    <x v="0"/>
    <s v="C/S"/>
    <n v="4"/>
    <n v="4"/>
    <m/>
    <n v="1"/>
    <x v="1"/>
    <x v="2"/>
    <n v="10"/>
  </r>
  <r>
    <n v="5"/>
    <s v="kg"/>
    <x v="2"/>
    <d v="2022-01-04T00:00:00"/>
    <n v="14"/>
    <x v="1"/>
    <s v="東京営業所"/>
    <n v="19"/>
    <s v="通常便"/>
    <n v="158"/>
    <x v="40"/>
    <s v="愛知県愛西市二子町新田303番地"/>
    <n v="158"/>
    <s v="丸ひし株式会社"/>
    <n v="270"/>
    <s v="株式会社MOG"/>
    <s v="東京都江東区 新木場3-8-22 301号"/>
    <n v="164"/>
    <x v="14"/>
    <s v="パプリカ 赤 加工用"/>
    <s v="B"/>
    <s v="5kg"/>
    <x v="3"/>
    <s v="C/S"/>
    <n v="28"/>
    <n v="14"/>
    <m/>
    <n v="1"/>
    <x v="3"/>
    <x v="2"/>
    <n v="70"/>
  </r>
  <r>
    <n v="5"/>
    <s v="kg"/>
    <x v="2"/>
    <d v="2022-01-04T00:00:00"/>
    <n v="14"/>
    <x v="1"/>
    <s v="東京営業所"/>
    <n v="19"/>
    <s v="通常便"/>
    <n v="158"/>
    <x v="40"/>
    <s v="愛知県愛西市二子町新田303番地"/>
    <n v="158"/>
    <s v="丸ひし株式会社"/>
    <n v="270"/>
    <s v="株式会社MOG"/>
    <s v="東京都江東区 新木場3-8-22 301号"/>
    <n v="170"/>
    <x v="15"/>
    <s v="パプリカ 黄 加工用"/>
    <s v="B"/>
    <s v="5kg"/>
    <x v="3"/>
    <s v="C/S"/>
    <n v="28"/>
    <n v="14"/>
    <m/>
    <n v="1"/>
    <x v="3"/>
    <x v="2"/>
    <n v="70"/>
  </r>
  <r>
    <n v="20"/>
    <s v="kg"/>
    <x v="2"/>
    <d v="2022-01-04T00:00:00"/>
    <n v="14"/>
    <x v="1"/>
    <s v="東京営業所"/>
    <n v="19"/>
    <s v="通常便"/>
    <n v="157"/>
    <x v="41"/>
    <s v="茨城県笠間市福島672"/>
    <n v="157"/>
    <s v="有限会社ナガタフーズ"/>
    <n v="270"/>
    <s v="株式会社MOG"/>
    <s v="東京都江東区 新木場3-8-22 301号"/>
    <n v="211"/>
    <x v="1"/>
    <s v="国産大葉"/>
    <s v="L"/>
    <s v="20cs"/>
    <x v="1"/>
    <s v="C/S"/>
    <n v="2"/>
    <n v="1"/>
    <m/>
    <n v="1"/>
    <x v="0"/>
    <x v="2"/>
    <n v="40"/>
  </r>
  <r>
    <n v="20"/>
    <s v="kg"/>
    <x v="2"/>
    <d v="2022-01-04T00:00:00"/>
    <n v="14"/>
    <x v="1"/>
    <s v="東京営業所"/>
    <n v="19"/>
    <s v="通常便"/>
    <n v="24"/>
    <x v="42"/>
    <s v="静岡県浜松市 東区天龍川町961-1"/>
    <n v="24"/>
    <s v="株式会社ひらた"/>
    <n v="270"/>
    <s v="株式会社MOG"/>
    <s v="東京都江東区 新木場3-8-22 301号"/>
    <n v="211"/>
    <x v="1"/>
    <s v="国産大葉"/>
    <s v="L"/>
    <s v="20cs"/>
    <x v="1"/>
    <s v="C/S"/>
    <n v="4"/>
    <n v="4"/>
    <m/>
    <n v="1"/>
    <x v="0"/>
    <x v="2"/>
    <n v="40"/>
  </r>
  <r>
    <n v="20"/>
    <s v="kg"/>
    <x v="2"/>
    <d v="2022-01-04T00:00:00"/>
    <n v="14"/>
    <x v="1"/>
    <s v="東京営業所"/>
    <n v="19"/>
    <s v="通常便"/>
    <n v="24"/>
    <x v="42"/>
    <s v="静岡県浜松市 東区天龍川町961-1"/>
    <n v="24"/>
    <s v="株式会社ひらた"/>
    <n v="270"/>
    <s v="株式会社MOG"/>
    <s v="東京都江東区 新木場3-8-22 301号"/>
    <n v="790"/>
    <x v="26"/>
    <s v="国産大葉"/>
    <s v="M"/>
    <s v="20cs"/>
    <x v="1"/>
    <s v="C/S"/>
    <n v="4"/>
    <n v="4"/>
    <m/>
    <n v="1"/>
    <x v="0"/>
    <x v="2"/>
    <n v="40"/>
  </r>
  <r>
    <n v="5"/>
    <s v="kg"/>
    <x v="2"/>
    <d v="2022-01-04T00:00:00"/>
    <n v="14"/>
    <x v="1"/>
    <s v="東京営業所"/>
    <n v="19"/>
    <s v="通常便"/>
    <n v="40"/>
    <x v="22"/>
    <s v="愛知県名古屋市 西区城西5-11-22"/>
    <n v="822"/>
    <s v="株式会社モノン"/>
    <n v="270"/>
    <s v="株式会社MOG"/>
    <s v="東京都江東区 新木場3-8-22 301号"/>
    <n v="161"/>
    <x v="10"/>
    <s v="パプリカ 赤 M"/>
    <s v="M"/>
    <s v="5kg"/>
    <x v="0"/>
    <s v="C/S"/>
    <n v="6"/>
    <n v="3"/>
    <m/>
    <n v="1"/>
    <x v="3"/>
    <x v="2"/>
    <n v="5"/>
  </r>
  <r>
    <n v="5"/>
    <s v="kg"/>
    <x v="2"/>
    <d v="2022-01-04T00:00:00"/>
    <n v="14"/>
    <x v="1"/>
    <s v="東京営業所"/>
    <n v="19"/>
    <s v="通常便"/>
    <n v="40"/>
    <x v="22"/>
    <s v="愛知県名古屋市 西区城西5-11-22"/>
    <n v="822"/>
    <s v="株式会社モノン"/>
    <n v="270"/>
    <s v="株式会社MOG"/>
    <s v="東京都江東区 新木場3-8-22 301号"/>
    <n v="167"/>
    <x v="11"/>
    <s v="パプリカ 黄 M"/>
    <s v="M"/>
    <s v="5kg"/>
    <x v="0"/>
    <s v="C/S"/>
    <n v="6"/>
    <n v="3"/>
    <m/>
    <n v="1"/>
    <x v="3"/>
    <x v="2"/>
    <n v="5"/>
  </r>
  <r>
    <n v="65"/>
    <s v="kg"/>
    <x v="2"/>
    <d v="2022-01-04T00:00:00"/>
    <n v="14"/>
    <x v="1"/>
    <s v="東京営業所"/>
    <n v="19"/>
    <s v="通常便"/>
    <n v="40"/>
    <x v="22"/>
    <s v="愛知県名古屋市 西区城西5-11-22"/>
    <n v="822"/>
    <s v="株式会社モノン"/>
    <n v="270"/>
    <s v="株式会社MOG"/>
    <s v="東京都江東区 新木場3-8-22 301号"/>
    <n v="24"/>
    <x v="18"/>
    <s v="アスパラ 3P メキシコ"/>
    <s v="3P"/>
    <s v="65cs"/>
    <x v="6"/>
    <s v="C/S"/>
    <n v="6"/>
    <n v="3"/>
    <m/>
    <n v="1"/>
    <x v="1"/>
    <x v="2"/>
    <n v="260"/>
  </r>
  <r>
    <n v="10"/>
    <s v="kg"/>
    <x v="2"/>
    <d v="2022-01-04T00:00:00"/>
    <n v="14"/>
    <x v="1"/>
    <s v="東京営業所"/>
    <n v="19"/>
    <s v="通常便"/>
    <n v="18"/>
    <x v="2"/>
    <s v="愛知県愛西市早尾町33-2"/>
    <n v="18"/>
    <s v="株式会社坪井商店"/>
    <n v="270"/>
    <s v="株式会社MOG"/>
    <s v="東京都江東区 新木場3-8-22 301号"/>
    <n v="472"/>
    <x v="5"/>
    <s v="ニラ(原体) 国産 10kg"/>
    <m/>
    <s v="10cs"/>
    <x v="0"/>
    <s v="C/S"/>
    <n v="1"/>
    <n v="1"/>
    <m/>
    <n v="1"/>
    <x v="2"/>
    <x v="2"/>
    <n v="10"/>
  </r>
  <r>
    <n v="10"/>
    <s v="kg"/>
    <x v="2"/>
    <d v="2022-01-04T00:00:00"/>
    <n v="14"/>
    <x v="1"/>
    <s v="東京営業所"/>
    <n v="19"/>
    <s v="通常便"/>
    <n v="807"/>
    <x v="43"/>
    <s v="岐阜県各務原市鵜沼大伊木町 6-174-1"/>
    <n v="807"/>
    <s v="有限会社スペース・インダストリー"/>
    <n v="270"/>
    <s v="株式会社MOG"/>
    <s v="東京都江東区 新木場3-8-22 301号"/>
    <n v="472"/>
    <x v="5"/>
    <s v="ニラ(原体) 国産 10kg"/>
    <m/>
    <s v="10cs"/>
    <x v="0"/>
    <s v="C/S"/>
    <n v="4"/>
    <n v="0"/>
    <m/>
    <n v="1"/>
    <x v="2"/>
    <x v="2"/>
    <n v="10"/>
  </r>
  <r>
    <n v="10"/>
    <s v="kg"/>
    <x v="2"/>
    <d v="2022-01-04T00:00:00"/>
    <n v="14"/>
    <x v="1"/>
    <s v="東京営業所"/>
    <n v="19"/>
    <s v="通常便"/>
    <n v="807"/>
    <x v="43"/>
    <s v="岐阜県各務原市鵜沼大伊木町 6-174-1"/>
    <n v="807"/>
    <s v="有限会社スペース・インダストリー"/>
    <n v="270"/>
    <s v="株式会社MOG"/>
    <s v="東京都江東区 新木場3-8-22 301号"/>
    <n v="359"/>
    <x v="25"/>
    <s v="小松菜 10kg 国産"/>
    <m/>
    <s v="10cs"/>
    <x v="4"/>
    <s v="C/S"/>
    <n v="4"/>
    <n v="0"/>
    <m/>
    <n v="1"/>
    <x v="1"/>
    <x v="2"/>
    <n v="30"/>
  </r>
  <r>
    <n v="20"/>
    <s v="kg"/>
    <x v="2"/>
    <d v="2022-01-04T00:00:00"/>
    <n v="14"/>
    <x v="1"/>
    <s v="東京営業所"/>
    <n v="19"/>
    <s v="通常便"/>
    <n v="657"/>
    <x v="44"/>
    <s v="愛知県一宮市柚木颪字打箱27番地"/>
    <n v="54"/>
    <s v="石橋青果株式会社"/>
    <n v="54"/>
    <s v="石橋青果株式会社"/>
    <s v="愛知県名古屋市 熱田区川並町2-22 名古屋中央卸売市場内3階"/>
    <n v="211"/>
    <x v="1"/>
    <s v="国産大葉"/>
    <s v="L"/>
    <s v="20cs"/>
    <x v="0"/>
    <s v="C/S"/>
    <n v="1"/>
    <n v="0"/>
    <m/>
    <n v="1"/>
    <x v="0"/>
    <x v="2"/>
    <n v="20"/>
  </r>
  <r>
    <n v="10"/>
    <s v="kg"/>
    <x v="2"/>
    <d v="2022-01-04T00:00:00"/>
    <n v="14"/>
    <x v="1"/>
    <s v="東京営業所"/>
    <n v="19"/>
    <s v="通常便"/>
    <n v="478"/>
    <x v="45"/>
    <s v="愛知県愛西市赤目町山之神73番地"/>
    <n v="478"/>
    <s v="株式会社フルックス東海"/>
    <n v="270"/>
    <s v="株式会社MOG"/>
    <s v="東京都江東区 新木場3-8-22 301号"/>
    <n v="472"/>
    <x v="5"/>
    <s v="ニラ(原体) 国産 10kg"/>
    <m/>
    <s v="10cs"/>
    <x v="0"/>
    <s v="C/S"/>
    <n v="1"/>
    <n v="0"/>
    <m/>
    <n v="1"/>
    <x v="2"/>
    <x v="2"/>
    <n v="10"/>
  </r>
  <r>
    <n v="10"/>
    <s v="kg"/>
    <x v="2"/>
    <d v="2022-01-04T00:00:00"/>
    <n v="14"/>
    <x v="1"/>
    <s v="東京営業所"/>
    <n v="19"/>
    <s v="通常便"/>
    <n v="507"/>
    <x v="46"/>
    <s v="茨城県常総市花島町1436-9"/>
    <n v="507"/>
    <s v="株式会社坂東商会"/>
    <n v="270"/>
    <s v="株式会社MOG"/>
    <s v="東京都江東区 新木場3-8-22 301号"/>
    <n v="472"/>
    <x v="5"/>
    <s v="ニラ(原体) 国産 10kg"/>
    <m/>
    <s v="10cs"/>
    <x v="11"/>
    <s v="C/S"/>
    <n v="5"/>
    <n v="0"/>
    <m/>
    <n v="1"/>
    <x v="2"/>
    <x v="2"/>
    <n v="50"/>
  </r>
  <r>
    <n v="20"/>
    <s v="pc"/>
    <x v="2"/>
    <d v="2022-01-04T00:00:00"/>
    <n v="14"/>
    <x v="1"/>
    <s v="東京営業所"/>
    <n v="19"/>
    <s v="通常便"/>
    <n v="856"/>
    <x v="3"/>
    <s v="群馬県みどり市笠懸町阿左美 2761-1"/>
    <n v="856"/>
    <s v="株式会社海商水産"/>
    <n v="270"/>
    <s v="株式会社MOG"/>
    <s v="東京都江東区 新木場3-8-22 301号"/>
    <n v="196"/>
    <x v="3"/>
    <s v="中国産大葉"/>
    <s v="L"/>
    <s v="20pc"/>
    <x v="8"/>
    <s v="pc"/>
    <n v="10"/>
    <n v="0"/>
    <m/>
    <n v="1"/>
    <x v="0"/>
    <x v="2"/>
    <n v="160"/>
  </r>
  <r>
    <n v="25"/>
    <s v="pc"/>
    <x v="2"/>
    <d v="2022-01-04T00:00:00"/>
    <n v="14"/>
    <x v="1"/>
    <s v="東京営業所"/>
    <n v="19"/>
    <s v="通常便"/>
    <n v="856"/>
    <x v="3"/>
    <s v="群馬県みどり市笠懸町阿左美 2761-1"/>
    <n v="856"/>
    <s v="株式会社海商水産"/>
    <n v="270"/>
    <s v="株式会社MOG"/>
    <s v="東京都江東区 新木場3-8-22 301号"/>
    <n v="477"/>
    <x v="4"/>
    <s v="パセリ 国産"/>
    <m/>
    <s v="25pc"/>
    <x v="1"/>
    <s v="pc"/>
    <n v="10"/>
    <n v="0"/>
    <m/>
    <n v="1"/>
    <x v="1"/>
    <x v="2"/>
    <n v="50"/>
  </r>
  <r>
    <n v="1"/>
    <s v="kg"/>
    <x v="2"/>
    <d v="2022-01-04T00:00:00"/>
    <n v="15"/>
    <x v="2"/>
    <s v="埼玉三郷支店"/>
    <n v="21"/>
    <s v="通常便"/>
    <n v="132"/>
    <x v="6"/>
    <s v="埼玉県さいたま市 北区吉野町2-10-1"/>
    <n v="127"/>
    <s v="株式会社マルジン（わらべや日洋納品分）"/>
    <n v="127"/>
    <s v="株式会社マルジン（わらべや日洋納品分）"/>
    <s v="山梨県南アルプス市 鏡中條4193-3"/>
    <n v="223"/>
    <x v="0"/>
    <s v="国産大葉(原体)"/>
    <s v="MIX"/>
    <s v="1kg"/>
    <x v="0"/>
    <s v="kg"/>
    <n v="1"/>
    <n v="1"/>
    <m/>
    <n v="1"/>
    <x v="0"/>
    <x v="2"/>
    <n v="1"/>
  </r>
  <r>
    <n v="10"/>
    <s v="kg"/>
    <x v="2"/>
    <d v="2022-01-04T00:00:00"/>
    <n v="15"/>
    <x v="2"/>
    <s v="埼玉三郷支店"/>
    <n v="21"/>
    <s v="通常便"/>
    <n v="67"/>
    <x v="47"/>
    <s v="茨城県石岡市小幡4256"/>
    <n v="67"/>
    <s v="イバラキ食品株式会社"/>
    <n v="270"/>
    <s v="株式会社MOG"/>
    <s v="東京都江東区 新木場3-8-22 301号"/>
    <n v="472"/>
    <x v="5"/>
    <s v="ニラ(原体) 国産 10kg"/>
    <m/>
    <s v="10cs"/>
    <x v="9"/>
    <s v="C/S"/>
    <n v="6"/>
    <n v="6"/>
    <m/>
    <n v="1"/>
    <x v="2"/>
    <x v="2"/>
    <n v="60"/>
  </r>
  <r>
    <n v="5"/>
    <s v="kg"/>
    <x v="2"/>
    <d v="2022-01-04T00:00:00"/>
    <n v="15"/>
    <x v="2"/>
    <s v="埼玉三郷支店"/>
    <n v="21"/>
    <s v="通常便"/>
    <n v="9"/>
    <x v="27"/>
    <s v="東京都江戸川区臨海町3-3-2"/>
    <n v="9"/>
    <s v="エムエーフードサービス株式会社"/>
    <n v="270"/>
    <s v="株式会社MOG"/>
    <s v="東京都江東区 新木場3-8-22 301号"/>
    <n v="161"/>
    <x v="10"/>
    <s v="パプリカ 赤 M"/>
    <s v="M"/>
    <s v="5kg"/>
    <x v="6"/>
    <s v="C/S"/>
    <n v="16"/>
    <n v="8"/>
    <m/>
    <n v="1"/>
    <x v="3"/>
    <x v="2"/>
    <n v="20"/>
  </r>
  <r>
    <n v="5"/>
    <s v="kg"/>
    <x v="2"/>
    <d v="2022-01-04T00:00:00"/>
    <n v="15"/>
    <x v="2"/>
    <s v="埼玉三郷支店"/>
    <n v="21"/>
    <s v="通常便"/>
    <n v="9"/>
    <x v="27"/>
    <s v="東京都江戸川区臨海町3-3-2"/>
    <n v="9"/>
    <s v="エムエーフードサービス株式会社"/>
    <n v="270"/>
    <s v="株式会社MOG"/>
    <s v="東京都江東区 新木場3-8-22 301号"/>
    <n v="167"/>
    <x v="11"/>
    <s v="パプリカ 黄 M"/>
    <s v="M"/>
    <s v="5kg"/>
    <x v="6"/>
    <s v="C/S"/>
    <n v="16"/>
    <n v="8"/>
    <m/>
    <n v="1"/>
    <x v="3"/>
    <x v="2"/>
    <n v="20"/>
  </r>
  <r>
    <n v="10"/>
    <s v="kg"/>
    <x v="2"/>
    <d v="2022-01-04T00:00:00"/>
    <n v="15"/>
    <x v="2"/>
    <s v="埼玉三郷支店"/>
    <n v="21"/>
    <s v="通常便"/>
    <n v="9"/>
    <x v="27"/>
    <s v="東京都江戸川区臨海町3-3-2"/>
    <n v="9"/>
    <s v="エムエーフードサービス株式会社"/>
    <n v="270"/>
    <s v="株式会社MOG"/>
    <s v="東京都江東区 新木場3-8-22 301号"/>
    <n v="472"/>
    <x v="5"/>
    <s v="ニラ(原体) 国産 10kg"/>
    <m/>
    <s v="10cs"/>
    <x v="6"/>
    <s v="C/S"/>
    <n v="16"/>
    <n v="8"/>
    <m/>
    <n v="1"/>
    <x v="2"/>
    <x v="2"/>
    <n v="40"/>
  </r>
  <r>
    <n v="25"/>
    <s v="kg"/>
    <x v="2"/>
    <d v="2022-01-04T00:00:00"/>
    <n v="15"/>
    <x v="2"/>
    <s v="埼玉三郷支店"/>
    <n v="21"/>
    <s v="通常便"/>
    <n v="9"/>
    <x v="27"/>
    <s v="東京都江戸川区臨海町3-3-2"/>
    <n v="9"/>
    <s v="エムエーフードサービス株式会社"/>
    <n v="270"/>
    <s v="株式会社MOG"/>
    <s v="東京都江東区 新木場3-8-22 301号"/>
    <n v="362"/>
    <x v="20"/>
    <s v="水菜(FG)"/>
    <m/>
    <s v="25cs"/>
    <x v="6"/>
    <s v="C/S"/>
    <n v="16"/>
    <n v="8"/>
    <m/>
    <n v="1"/>
    <x v="1"/>
    <x v="2"/>
    <n v="100"/>
  </r>
  <r>
    <n v="10"/>
    <s v="kg"/>
    <x v="2"/>
    <d v="2022-01-04T00:00:00"/>
    <n v="15"/>
    <x v="2"/>
    <s v="埼玉三郷支店"/>
    <n v="21"/>
    <s v="通常便"/>
    <n v="52"/>
    <x v="28"/>
    <s v="埼玉県川越市下松原44番地1"/>
    <n v="52"/>
    <s v="有限会社埼玉フーズ"/>
    <n v="270"/>
    <s v="株式会社MOG"/>
    <s v="東京都江東区 新木場3-8-22 301号"/>
    <n v="472"/>
    <x v="5"/>
    <s v="ニラ(原体) 国産 10kg"/>
    <m/>
    <s v="10cs"/>
    <x v="10"/>
    <s v="C/S"/>
    <n v="15"/>
    <n v="15"/>
    <m/>
    <n v="1"/>
    <x v="2"/>
    <x v="2"/>
    <n v="150"/>
  </r>
  <r>
    <n v="10"/>
    <s v="kg"/>
    <x v="2"/>
    <d v="2022-01-04T00:00:00"/>
    <n v="15"/>
    <x v="2"/>
    <s v="埼玉三郷支店"/>
    <n v="21"/>
    <s v="通常便"/>
    <n v="13"/>
    <x v="7"/>
    <s v="埼玉県北葛飾郡松伏町上赤岩 字辻1069-1"/>
    <n v="13"/>
    <s v="有限会社関東きのこセンター"/>
    <n v="270"/>
    <s v="株式会社MOG"/>
    <s v="東京都江東区 新木場3-8-22 301号"/>
    <n v="472"/>
    <x v="5"/>
    <s v="ニラ(原体) 国産 10kg"/>
    <m/>
    <s v="10cs"/>
    <x v="5"/>
    <s v="C/S"/>
    <n v="10"/>
    <n v="5"/>
    <m/>
    <n v="1"/>
    <x v="2"/>
    <x v="2"/>
    <n v="100"/>
  </r>
  <r>
    <n v="1"/>
    <s v="kg"/>
    <x v="2"/>
    <d v="2022-01-04T00:00:00"/>
    <n v="15"/>
    <x v="2"/>
    <s v="埼玉三郷支店"/>
    <n v="21"/>
    <s v="通常便"/>
    <n v="245"/>
    <x v="48"/>
    <s v="茨城県守谷市立沢2057-1"/>
    <n v="245"/>
    <s v="東海漬物株式会社　守谷工場"/>
    <n v="270"/>
    <s v="株式会社MOG"/>
    <s v="東京都江東区 新木場3-8-22 301号"/>
    <n v="223"/>
    <x v="0"/>
    <s v="国産大葉(原体)"/>
    <s v="MIX"/>
    <s v="1kg"/>
    <x v="1"/>
    <s v="kg"/>
    <n v="11"/>
    <n v="11"/>
    <m/>
    <n v="1"/>
    <x v="0"/>
    <x v="2"/>
    <n v="2"/>
  </r>
  <r>
    <n v="10"/>
    <s v="kg"/>
    <x v="2"/>
    <d v="2022-01-04T00:00:00"/>
    <n v="15"/>
    <x v="2"/>
    <s v="埼玉三郷支店"/>
    <n v="21"/>
    <s v="通常便"/>
    <n v="245"/>
    <x v="48"/>
    <s v="茨城県守谷市立沢2057-1"/>
    <n v="245"/>
    <s v="東海漬物株式会社　守谷工場"/>
    <n v="270"/>
    <s v="株式会社MOG"/>
    <s v="東京都江東区 新木場3-8-22 301号"/>
    <n v="472"/>
    <x v="5"/>
    <s v="ニラ(原体) 国産 10kg"/>
    <m/>
    <s v="10cs"/>
    <x v="5"/>
    <s v="C/S"/>
    <n v="11"/>
    <n v="11"/>
    <m/>
    <n v="1"/>
    <x v="2"/>
    <x v="2"/>
    <n v="100"/>
  </r>
  <r>
    <n v="10"/>
    <s v="kg"/>
    <x v="2"/>
    <d v="2022-01-04T00:00:00"/>
    <n v="15"/>
    <x v="2"/>
    <s v="埼玉三郷支店"/>
    <n v="21"/>
    <s v="通常便"/>
    <n v="5"/>
    <x v="29"/>
    <s v="埼玉県春日部市豊野町2-11-9"/>
    <n v="5"/>
    <s v="株式会社アイソニーフーズ"/>
    <n v="270"/>
    <s v="株式会社MOG"/>
    <s v="東京都江東区 新木場3-8-22 301号"/>
    <n v="472"/>
    <x v="5"/>
    <s v="ニラ(原体) 国産 10kg"/>
    <m/>
    <s v="10cs"/>
    <x v="9"/>
    <s v="C/S"/>
    <n v="6"/>
    <n v="3"/>
    <m/>
    <n v="1"/>
    <x v="2"/>
    <x v="2"/>
    <n v="60"/>
  </r>
  <r>
    <n v="5"/>
    <s v="kg"/>
    <x v="2"/>
    <d v="2022-01-04T00:00:00"/>
    <n v="15"/>
    <x v="2"/>
    <s v="埼玉三郷支店"/>
    <n v="21"/>
    <s v="通常便"/>
    <n v="19"/>
    <x v="49"/>
    <s v="埼玉県所沢市神米金132-1"/>
    <n v="19"/>
    <s v="株式会社デリオール"/>
    <n v="270"/>
    <s v="株式会社MOG"/>
    <s v="東京都江東区 新木場3-8-22 301号"/>
    <n v="163"/>
    <x v="19"/>
    <s v="パプリカ 赤 XL"/>
    <s v="XL"/>
    <s v="5kg"/>
    <x v="1"/>
    <s v="C/S"/>
    <n v="7"/>
    <n v="4"/>
    <m/>
    <n v="1"/>
    <x v="3"/>
    <x v="2"/>
    <n v="10"/>
  </r>
  <r>
    <n v="5"/>
    <s v="kg"/>
    <x v="2"/>
    <d v="2022-01-04T00:00:00"/>
    <n v="15"/>
    <x v="2"/>
    <s v="埼玉三郷支店"/>
    <n v="21"/>
    <s v="通常便"/>
    <n v="19"/>
    <x v="49"/>
    <s v="埼玉県所沢市神米金132-1"/>
    <n v="19"/>
    <s v="株式会社デリオール"/>
    <n v="270"/>
    <s v="株式会社MOG"/>
    <s v="東京都江東区 新木場3-8-22 301号"/>
    <n v="169"/>
    <x v="9"/>
    <s v="パプリカ 黄 XL"/>
    <s v="XL"/>
    <s v="5kg"/>
    <x v="1"/>
    <s v="C/S"/>
    <n v="7"/>
    <n v="4"/>
    <m/>
    <n v="1"/>
    <x v="3"/>
    <x v="2"/>
    <n v="10"/>
  </r>
  <r>
    <n v="10"/>
    <s v="kg"/>
    <x v="2"/>
    <d v="2022-01-04T00:00:00"/>
    <n v="15"/>
    <x v="2"/>
    <s v="埼玉三郷支店"/>
    <n v="21"/>
    <s v="通常便"/>
    <n v="19"/>
    <x v="49"/>
    <s v="埼玉県所沢市神米金132-1"/>
    <n v="19"/>
    <s v="株式会社デリオール"/>
    <n v="270"/>
    <s v="株式会社MOG"/>
    <s v="東京都江東区 新木場3-8-22 301号"/>
    <n v="472"/>
    <x v="5"/>
    <s v="ニラ(原体) 国産 10kg"/>
    <m/>
    <s v="10cs"/>
    <x v="4"/>
    <s v="C/S"/>
    <n v="7"/>
    <n v="4"/>
    <m/>
    <n v="1"/>
    <x v="2"/>
    <x v="2"/>
    <n v="30"/>
  </r>
  <r>
    <n v="5"/>
    <s v="kg"/>
    <x v="2"/>
    <d v="2022-01-04T00:00:00"/>
    <n v="15"/>
    <x v="2"/>
    <s v="埼玉三郷支店"/>
    <n v="21"/>
    <s v="通常便"/>
    <n v="430"/>
    <x v="50"/>
    <s v="埼玉県入間郡毛呂山町 川角1301-1"/>
    <n v="430"/>
    <s v="株式会社フーズニジュウイチ　毛呂山工場"/>
    <n v="270"/>
    <s v="株式会社MOG"/>
    <s v="東京都江東区 新木場3-8-22 301号"/>
    <n v="163"/>
    <x v="19"/>
    <s v="パプリカ 赤 XL"/>
    <s v="XL"/>
    <s v="5kg"/>
    <x v="1"/>
    <s v="C/S"/>
    <n v="8"/>
    <n v="8"/>
    <m/>
    <n v="1"/>
    <x v="3"/>
    <x v="2"/>
    <n v="10"/>
  </r>
  <r>
    <n v="10"/>
    <s v="kg"/>
    <x v="2"/>
    <d v="2022-01-04T00:00:00"/>
    <n v="15"/>
    <x v="2"/>
    <s v="埼玉三郷支店"/>
    <n v="21"/>
    <s v="通常便"/>
    <n v="430"/>
    <x v="50"/>
    <s v="埼玉県入間郡毛呂山町 川角1301-1"/>
    <n v="430"/>
    <s v="株式会社フーズニジュウイチ　毛呂山工場"/>
    <n v="270"/>
    <s v="株式会社MOG"/>
    <s v="東京都江東区 新木場3-8-22 301号"/>
    <n v="472"/>
    <x v="5"/>
    <s v="ニラ(原体) 国産 10kg"/>
    <m/>
    <s v="10cs"/>
    <x v="1"/>
    <s v="C/S"/>
    <n v="8"/>
    <n v="8"/>
    <m/>
    <n v="1"/>
    <x v="2"/>
    <x v="2"/>
    <n v="20"/>
  </r>
  <r>
    <n v="10"/>
    <s v="kg"/>
    <x v="2"/>
    <d v="2022-01-04T00:00:00"/>
    <n v="15"/>
    <x v="2"/>
    <s v="埼玉三郷支店"/>
    <n v="21"/>
    <s v="通常便"/>
    <n v="430"/>
    <x v="50"/>
    <s v="埼玉県入間郡毛呂山町 川角1301-1"/>
    <n v="430"/>
    <s v="株式会社フーズニジュウイチ　毛呂山工場"/>
    <n v="270"/>
    <s v="株式会社MOG"/>
    <s v="東京都江東区 新木場3-8-22 301号"/>
    <n v="472"/>
    <x v="5"/>
    <s v="ニラ(原体) 国産 10kg"/>
    <m/>
    <s v="10cs"/>
    <x v="6"/>
    <s v="C/S"/>
    <n v="8"/>
    <n v="8"/>
    <m/>
    <n v="1"/>
    <x v="2"/>
    <x v="2"/>
    <n v="40"/>
  </r>
  <r>
    <n v="5"/>
    <s v="kg"/>
    <x v="2"/>
    <d v="2022-01-04T00:00:00"/>
    <n v="15"/>
    <x v="2"/>
    <s v="埼玉三郷支店"/>
    <n v="21"/>
    <s v="通常便"/>
    <n v="173"/>
    <x v="51"/>
    <s v="栃木県宇都宮市川田町365-1"/>
    <n v="172"/>
    <s v="カネイチ青果株式会社 (健食納品分)"/>
    <n v="270"/>
    <s v="株式会社MOG"/>
    <s v="東京都江東区 新木場3-8-22 301号"/>
    <n v="164"/>
    <x v="14"/>
    <s v="パプリカ 赤 加工用"/>
    <s v="B"/>
    <s v="5kg"/>
    <x v="0"/>
    <s v="C/S"/>
    <n v="2"/>
    <n v="2"/>
    <m/>
    <n v="1"/>
    <x v="3"/>
    <x v="2"/>
    <n v="5"/>
  </r>
  <r>
    <n v="5"/>
    <s v="kg"/>
    <x v="2"/>
    <d v="2022-01-04T00:00:00"/>
    <n v="15"/>
    <x v="2"/>
    <s v="埼玉三郷支店"/>
    <n v="21"/>
    <s v="通常便"/>
    <n v="173"/>
    <x v="51"/>
    <s v="栃木県宇都宮市川田町365-1"/>
    <n v="172"/>
    <s v="カネイチ青果株式会社 (健食納品分)"/>
    <n v="270"/>
    <s v="株式会社MOG"/>
    <s v="東京都江東区 新木場3-8-22 301号"/>
    <n v="170"/>
    <x v="15"/>
    <s v="パプリカ 黄 加工用"/>
    <s v="B"/>
    <s v="5kg"/>
    <x v="0"/>
    <s v="C/S"/>
    <n v="2"/>
    <n v="2"/>
    <m/>
    <n v="1"/>
    <x v="3"/>
    <x v="2"/>
    <n v="5"/>
  </r>
  <r>
    <n v="10"/>
    <s v="kg"/>
    <x v="2"/>
    <d v="2022-01-04T00:00:00"/>
    <n v="15"/>
    <x v="2"/>
    <s v="埼玉三郷支店"/>
    <n v="21"/>
    <s v="通常便"/>
    <n v="162"/>
    <x v="9"/>
    <s v="東京都町田市鶴間1801"/>
    <n v="162"/>
    <s v="株式会社成城石井"/>
    <n v="270"/>
    <s v="株式会社MOG"/>
    <s v="東京都江東区 新木場3-8-22 301号"/>
    <n v="472"/>
    <x v="5"/>
    <s v="ニラ(原体) 国産 10kg"/>
    <m/>
    <s v="10cs"/>
    <x v="0"/>
    <s v="C/S"/>
    <n v="1"/>
    <n v="1"/>
    <m/>
    <n v="1"/>
    <x v="2"/>
    <x v="2"/>
    <n v="10"/>
  </r>
  <r>
    <n v="20"/>
    <s v="kg"/>
    <x v="2"/>
    <d v="2022-01-04T00:00:00"/>
    <n v="15"/>
    <x v="2"/>
    <s v="埼玉三郷支店"/>
    <n v="21"/>
    <s v="通常便"/>
    <n v="183"/>
    <x v="10"/>
    <s v="埼玉県さいたま市岩槻区鹿室338"/>
    <n v="183"/>
    <s v="株式会社照栄サプライ"/>
    <n v="270"/>
    <s v="株式会社MOG"/>
    <s v="東京都江東区 新木場3-8-22 301号"/>
    <n v="211"/>
    <x v="1"/>
    <s v="国産大葉"/>
    <s v="L"/>
    <s v="20cs"/>
    <x v="6"/>
    <s v="C/S"/>
    <n v="4"/>
    <n v="2"/>
    <m/>
    <n v="1"/>
    <x v="0"/>
    <x v="2"/>
    <n v="80"/>
  </r>
  <r>
    <n v="5"/>
    <s v="kg"/>
    <x v="2"/>
    <d v="2022-01-04T00:00:00"/>
    <n v="15"/>
    <x v="2"/>
    <s v="埼玉三郷支店"/>
    <n v="21"/>
    <s v="通常便"/>
    <n v="182"/>
    <x v="52"/>
    <s v="東京都昭島市武蔵野2-23-12"/>
    <n v="182"/>
    <s v="株式会社紀之国屋ベジタブルキッチン"/>
    <n v="270"/>
    <s v="株式会社MOG"/>
    <s v="東京都江東区 新木場3-8-22 301号"/>
    <n v="163"/>
    <x v="19"/>
    <s v="パプリカ 赤 XL"/>
    <s v="XL"/>
    <s v="5kg"/>
    <x v="16"/>
    <s v="C/S"/>
    <n v="12"/>
    <n v="12"/>
    <m/>
    <n v="1"/>
    <x v="3"/>
    <x v="2"/>
    <n v="60"/>
  </r>
  <r>
    <n v="5"/>
    <s v="kg"/>
    <x v="2"/>
    <d v="2022-01-04T00:00:00"/>
    <n v="15"/>
    <x v="2"/>
    <s v="埼玉三郷支店"/>
    <n v="21"/>
    <s v="通常便"/>
    <n v="57"/>
    <x v="53"/>
    <s v="埼玉県さいたま市 桜区田島7-19-3"/>
    <n v="57"/>
    <s v="株式会社菜配サービス"/>
    <n v="270"/>
    <s v="株式会社MOG"/>
    <s v="東京都江東区 新木場3-8-22 301号"/>
    <n v="161"/>
    <x v="10"/>
    <s v="パプリカ 赤 M"/>
    <s v="M"/>
    <s v="5kg"/>
    <x v="6"/>
    <s v="C/S"/>
    <n v="8"/>
    <n v="4"/>
    <m/>
    <n v="1"/>
    <x v="3"/>
    <x v="2"/>
    <n v="20"/>
  </r>
  <r>
    <n v="5"/>
    <s v="kg"/>
    <x v="2"/>
    <d v="2022-01-04T00:00:00"/>
    <n v="15"/>
    <x v="2"/>
    <s v="埼玉三郷支店"/>
    <n v="21"/>
    <s v="通常便"/>
    <n v="57"/>
    <x v="53"/>
    <s v="埼玉県さいたま市 桜区田島7-19-3"/>
    <n v="57"/>
    <s v="株式会社菜配サービス"/>
    <n v="270"/>
    <s v="株式会社MOG"/>
    <s v="東京都江東区 新木場3-8-22 301号"/>
    <n v="167"/>
    <x v="11"/>
    <s v="パプリカ 黄 M"/>
    <s v="M"/>
    <s v="5kg"/>
    <x v="6"/>
    <s v="C/S"/>
    <n v="8"/>
    <n v="4"/>
    <m/>
    <n v="1"/>
    <x v="3"/>
    <x v="2"/>
    <n v="20"/>
  </r>
  <r>
    <n v="1"/>
    <s v="kg"/>
    <x v="2"/>
    <d v="2022-01-04T00:00:00"/>
    <n v="15"/>
    <x v="2"/>
    <s v="埼玉三郷支店"/>
    <n v="21"/>
    <s v="通常便"/>
    <n v="558"/>
    <x v="11"/>
    <s v="茨城県小美玉市納場617-1"/>
    <n v="558"/>
    <s v="美野里デリカ株式会社"/>
    <n v="270"/>
    <s v="株式会社MOG"/>
    <s v="東京都江東区 新木場3-8-22 301号"/>
    <n v="223"/>
    <x v="0"/>
    <s v="国産大葉(原体)"/>
    <s v="MIX"/>
    <s v="1kg"/>
    <x v="4"/>
    <s v="kg"/>
    <n v="2"/>
    <n v="1"/>
    <m/>
    <n v="1"/>
    <x v="0"/>
    <x v="2"/>
    <n v="3"/>
  </r>
  <r>
    <n v="10"/>
    <s v="kg"/>
    <x v="2"/>
    <d v="2022-01-04T00:00:00"/>
    <n v="15"/>
    <x v="2"/>
    <s v="埼玉三郷支店"/>
    <n v="21"/>
    <s v="通常便"/>
    <n v="558"/>
    <x v="11"/>
    <s v="茨城県小美玉市納場617-1"/>
    <n v="558"/>
    <s v="美野里デリカ株式会社"/>
    <n v="270"/>
    <s v="株式会社MOG"/>
    <s v="東京都江東区 新木場3-8-22 301号"/>
    <n v="472"/>
    <x v="5"/>
    <s v="ニラ(原体) 国産 10kg"/>
    <m/>
    <s v="10cs"/>
    <x v="0"/>
    <s v="C/S"/>
    <n v="2"/>
    <n v="1"/>
    <m/>
    <n v="1"/>
    <x v="2"/>
    <x v="2"/>
    <n v="10"/>
  </r>
  <r>
    <n v="10"/>
    <s v="kg"/>
    <x v="2"/>
    <d v="2022-01-04T00:00:00"/>
    <n v="15"/>
    <x v="2"/>
    <s v="埼玉三郷支店"/>
    <n v="21"/>
    <s v="通常便"/>
    <n v="358"/>
    <x v="12"/>
    <s v="東京都西多摩郡瑞穂町 長岡2-8-16"/>
    <n v="194"/>
    <s v="株式会社朝明商事"/>
    <n v="194"/>
    <s v="株式会社朝明商事"/>
    <s v="東京都江東区木場1-4-12 名古路木場ビル5F"/>
    <n v="472"/>
    <x v="5"/>
    <s v="ニラ(原体) 国産 10kg"/>
    <m/>
    <s v="10cs"/>
    <x v="0"/>
    <s v="C/S"/>
    <n v="1"/>
    <n v="1"/>
    <m/>
    <n v="1"/>
    <x v="2"/>
    <x v="2"/>
    <n v="10"/>
  </r>
  <r>
    <n v="10"/>
    <s v="kg"/>
    <x v="2"/>
    <d v="2022-01-04T00:00:00"/>
    <n v="15"/>
    <x v="2"/>
    <s v="埼玉三郷支店"/>
    <n v="21"/>
    <s v="通常便"/>
    <n v="821"/>
    <x v="54"/>
    <s v="東京都足立区中央本町 2-22-21"/>
    <n v="821"/>
    <s v="有限会社丸万青果"/>
    <n v="270"/>
    <s v="株式会社MOG"/>
    <s v="東京都江東区 新木場3-8-22 301号"/>
    <n v="472"/>
    <x v="5"/>
    <s v="ニラ(原体) 国産 10kg"/>
    <m/>
    <s v="10cs"/>
    <x v="1"/>
    <s v="C/S"/>
    <n v="2"/>
    <n v="0"/>
    <m/>
    <n v="1"/>
    <x v="2"/>
    <x v="2"/>
    <n v="20"/>
  </r>
  <r>
    <n v="10"/>
    <s v="kg"/>
    <x v="2"/>
    <d v="2022-01-04T00:00:00"/>
    <n v="15"/>
    <x v="2"/>
    <s v="埼玉三郷支店"/>
    <n v="21"/>
    <s v="通常便"/>
    <n v="711"/>
    <x v="14"/>
    <s v="神奈川県伊勢原市高森1410"/>
    <n v="711"/>
    <s v="東京中央食品株式会社　伊勢原工場"/>
    <n v="270"/>
    <s v="株式会社MOG"/>
    <s v="東京都江東区 新木場3-8-22 301号"/>
    <n v="472"/>
    <x v="5"/>
    <s v="ニラ(原体) 国産 10kg"/>
    <m/>
    <s v="10cs"/>
    <x v="1"/>
    <s v="C/S"/>
    <n v="8"/>
    <n v="0"/>
    <m/>
    <n v="1"/>
    <x v="2"/>
    <x v="2"/>
    <n v="20"/>
  </r>
  <r>
    <n v="5"/>
    <s v="kg"/>
    <x v="2"/>
    <d v="2022-01-04T00:00:00"/>
    <n v="15"/>
    <x v="2"/>
    <s v="埼玉三郷支店"/>
    <n v="21"/>
    <s v="通常便"/>
    <n v="711"/>
    <x v="14"/>
    <s v="神奈川県伊勢原市高森1410"/>
    <n v="711"/>
    <s v="東京中央食品株式会社　伊勢原工場"/>
    <n v="270"/>
    <s v="株式会社MOG"/>
    <s v="東京都江東区 新木場3-8-22 301号"/>
    <n v="494"/>
    <x v="13"/>
    <s v="小松菜 5kg 国産"/>
    <m/>
    <s v="5cs"/>
    <x v="9"/>
    <s v="C/S"/>
    <n v="8"/>
    <n v="0"/>
    <m/>
    <n v="1"/>
    <x v="1"/>
    <x v="2"/>
    <n v="30"/>
  </r>
  <r>
    <n v="5"/>
    <s v="kg"/>
    <x v="2"/>
    <d v="2022-01-04T00:00:00"/>
    <n v="15"/>
    <x v="2"/>
    <s v="埼玉三郷支店"/>
    <n v="21"/>
    <s v="通常便"/>
    <n v="362"/>
    <x v="15"/>
    <s v="埼玉県春日部市榎468-1"/>
    <n v="362"/>
    <s v="株式会社さくらフーズ"/>
    <n v="270"/>
    <s v="株式会社MOG"/>
    <s v="東京都江東区 新木場3-8-22 301号"/>
    <n v="164"/>
    <x v="14"/>
    <s v="パプリカ 赤 加工用"/>
    <s v="B"/>
    <s v="5kg"/>
    <x v="1"/>
    <s v="C/S"/>
    <n v="4"/>
    <n v="2"/>
    <m/>
    <n v="1"/>
    <x v="3"/>
    <x v="2"/>
    <n v="10"/>
  </r>
  <r>
    <n v="5"/>
    <s v="kg"/>
    <x v="2"/>
    <d v="2022-01-04T00:00:00"/>
    <n v="15"/>
    <x v="2"/>
    <s v="埼玉三郷支店"/>
    <n v="21"/>
    <s v="通常便"/>
    <n v="362"/>
    <x v="15"/>
    <s v="埼玉県春日部市榎468-1"/>
    <n v="362"/>
    <s v="株式会社さくらフーズ"/>
    <n v="270"/>
    <s v="株式会社MOG"/>
    <s v="東京都江東区 新木場3-8-22 301号"/>
    <n v="170"/>
    <x v="15"/>
    <s v="パプリカ 黄 加工用"/>
    <s v="B"/>
    <s v="5kg"/>
    <x v="1"/>
    <s v="C/S"/>
    <n v="4"/>
    <n v="2"/>
    <m/>
    <n v="1"/>
    <x v="3"/>
    <x v="2"/>
    <n v="10"/>
  </r>
  <r>
    <n v="10"/>
    <s v="kg"/>
    <x v="2"/>
    <d v="2022-01-04T00:00:00"/>
    <n v="15"/>
    <x v="2"/>
    <s v="埼玉三郷支店"/>
    <n v="21"/>
    <s v="通常便"/>
    <n v="504"/>
    <x v="36"/>
    <s v="埼玉県入間郡三芳町 上富1031-1"/>
    <n v="504"/>
    <s v="株式会社ピックルスコーポレーション"/>
    <n v="270"/>
    <s v="株式会社MOG"/>
    <s v="東京都江東区 新木場3-8-22 301号"/>
    <n v="472"/>
    <x v="5"/>
    <s v="ニラ(原体) 国産 10kg"/>
    <m/>
    <s v="10cs"/>
    <x v="15"/>
    <s v="C/S"/>
    <n v="7"/>
    <n v="7"/>
    <m/>
    <n v="1"/>
    <x v="2"/>
    <x v="2"/>
    <n v="70"/>
  </r>
  <r>
    <n v="65"/>
    <s v="kg"/>
    <x v="2"/>
    <d v="2022-01-04T00:00:00"/>
    <n v="15"/>
    <x v="2"/>
    <s v="埼玉三郷支店"/>
    <n v="21"/>
    <s v="通常便"/>
    <n v="829"/>
    <x v="16"/>
    <s v="埼玉県狭山市根岸653-1"/>
    <n v="829"/>
    <s v="花丸家株式会社"/>
    <n v="270"/>
    <s v="株式会社MOG"/>
    <s v="東京都江東区 新木場3-8-22 301号"/>
    <n v="803"/>
    <x v="16"/>
    <s v="アスパラ 3P メキシコ"/>
    <s v="3P"/>
    <s v="65cs"/>
    <x v="1"/>
    <s v="C/S"/>
    <n v="2"/>
    <n v="0"/>
    <m/>
    <n v="1"/>
    <x v="1"/>
    <x v="2"/>
    <n v="130"/>
  </r>
  <r>
    <n v="10"/>
    <s v="kg"/>
    <x v="2"/>
    <d v="2022-01-05T00:00:00"/>
    <n v="15"/>
    <x v="2"/>
    <s v="埼玉三郷支店"/>
    <n v="21"/>
    <s v="通常便"/>
    <n v="138"/>
    <x v="55"/>
    <s v="福島県本宮市荒井字山神40-12"/>
    <n v="138"/>
    <s v="株式会社アイソニーフーズ福島"/>
    <n v="270"/>
    <s v="株式会社MOG"/>
    <s v="東京都江東区 新木場3-8-22 301号"/>
    <n v="472"/>
    <x v="5"/>
    <s v="ニラ(原体) 国産 10kg"/>
    <m/>
    <s v="10cs"/>
    <x v="0"/>
    <s v="C/S"/>
    <n v="1"/>
    <n v="1"/>
    <m/>
    <n v="1"/>
    <x v="2"/>
    <x v="2"/>
    <n v="10"/>
  </r>
  <r>
    <n v="5"/>
    <s v="kg"/>
    <x v="2"/>
    <d v="2022-01-05T00:00:00"/>
    <n v="15"/>
    <x v="2"/>
    <s v="埼玉三郷支店"/>
    <n v="21"/>
    <s v="通常便"/>
    <n v="66"/>
    <x v="56"/>
    <s v="宮城県仙台市 若林区卸町4丁目8-1 卸売市場ビル"/>
    <n v="66"/>
    <s v="株式会社ヌマタ食品流通センター"/>
    <n v="270"/>
    <s v="株式会社MOG"/>
    <s v="東京都江東区 新木場3-8-22 301号"/>
    <n v="161"/>
    <x v="10"/>
    <s v="パプリカ 赤 M"/>
    <s v="M"/>
    <s v="5kg"/>
    <x v="1"/>
    <s v="C/S"/>
    <n v="4"/>
    <n v="2"/>
    <m/>
    <n v="1"/>
    <x v="3"/>
    <x v="2"/>
    <n v="10"/>
  </r>
  <r>
    <n v="5"/>
    <s v="kg"/>
    <x v="2"/>
    <d v="2022-01-05T00:00:00"/>
    <n v="15"/>
    <x v="2"/>
    <s v="埼玉三郷支店"/>
    <n v="21"/>
    <s v="通常便"/>
    <n v="66"/>
    <x v="56"/>
    <s v="宮城県仙台市 若林区卸町4丁目8-1 卸売市場ビル"/>
    <n v="66"/>
    <s v="株式会社ヌマタ食品流通センター"/>
    <n v="270"/>
    <s v="株式会社MOG"/>
    <s v="東京都江東区 新木場3-8-22 301号"/>
    <n v="167"/>
    <x v="11"/>
    <s v="パプリカ 黄 M"/>
    <s v="M"/>
    <s v="5kg"/>
    <x v="1"/>
    <s v="C/S"/>
    <n v="4"/>
    <n v="2"/>
    <m/>
    <n v="1"/>
    <x v="3"/>
    <x v="2"/>
    <n v="10"/>
  </r>
  <r>
    <n v="5"/>
    <s v="kg"/>
    <x v="2"/>
    <d v="2022-01-05T00:00:00"/>
    <n v="15"/>
    <x v="2"/>
    <s v="埼玉三郷支店"/>
    <n v="21"/>
    <s v="通常便"/>
    <n v="60"/>
    <x v="57"/>
    <s v="宮城県仙台市宮城野区 扇町3-2-16 SBS フレイトサービス⑭仙台倉庫別棟"/>
    <n v="60"/>
    <s v="株式会社孝州"/>
    <n v="270"/>
    <s v="株式会社MOG"/>
    <s v="東京都江東区 新木場3-8-22 301号"/>
    <n v="161"/>
    <x v="10"/>
    <s v="パプリカ 赤 M"/>
    <s v="M"/>
    <s v="5kg"/>
    <x v="6"/>
    <s v="C/S"/>
    <n v="6"/>
    <n v="3"/>
    <m/>
    <n v="1"/>
    <x v="3"/>
    <x v="2"/>
    <n v="20"/>
  </r>
  <r>
    <n v="5"/>
    <s v="kg"/>
    <x v="2"/>
    <d v="2022-01-05T00:00:00"/>
    <n v="15"/>
    <x v="2"/>
    <s v="埼玉三郷支店"/>
    <n v="21"/>
    <s v="通常便"/>
    <n v="60"/>
    <x v="57"/>
    <s v="宮城県仙台市宮城野区 扇町3-2-16 SBS フレイトサービス⑭仙台倉庫別棟"/>
    <n v="60"/>
    <s v="株式会社孝州"/>
    <n v="270"/>
    <s v="株式会社MOG"/>
    <s v="東京都江東区 新木場3-8-22 301号"/>
    <n v="167"/>
    <x v="11"/>
    <s v="パプリカ 黄 M"/>
    <s v="M"/>
    <s v="5kg"/>
    <x v="1"/>
    <s v="C/S"/>
    <n v="6"/>
    <n v="3"/>
    <m/>
    <n v="1"/>
    <x v="3"/>
    <x v="2"/>
    <n v="10"/>
  </r>
  <r>
    <n v="40"/>
    <s v="束"/>
    <x v="2"/>
    <d v="2022-01-03T00:00:00"/>
    <n v="22"/>
    <x v="5"/>
    <m/>
    <n v="5"/>
    <s v="引き取り"/>
    <n v="32"/>
    <x v="58"/>
    <s v="福岡県福岡市東区箱崎ふ頭 5-2-22"/>
    <n v="32"/>
    <s v="株式会社まる"/>
    <n v="270"/>
    <s v="株式会社MOG"/>
    <s v="東京都江東区 新木場3-8-22 301号"/>
    <n v="475"/>
    <x v="27"/>
    <s v="ニラ(束) 国産"/>
    <m/>
    <s v="40束"/>
    <x v="1"/>
    <s v="C/S"/>
    <n v="2"/>
    <n v="2"/>
    <m/>
    <n v="1"/>
    <x v="2"/>
    <x v="2"/>
    <n v="80"/>
  </r>
  <r>
    <n v="5"/>
    <s v="kg"/>
    <x v="3"/>
    <d v="2022-01-05T00:00:00"/>
    <n v="5"/>
    <x v="3"/>
    <s v="大田LC"/>
    <n v="18"/>
    <s v="市場便"/>
    <n v="413"/>
    <x v="59"/>
    <s v="東京都大田区東海3-2-6 （1095）"/>
    <n v="413"/>
    <s v="カネブン青果株式会社"/>
    <n v="270"/>
    <s v="株式会社MOG"/>
    <s v="東京都江東区 新木場3-8-22 301号"/>
    <n v="162"/>
    <x v="7"/>
    <s v="パプリカ 赤 L"/>
    <s v="L"/>
    <s v="5kg"/>
    <x v="1"/>
    <s v="C/S"/>
    <n v="4"/>
    <n v="4"/>
    <s v="[大田市場]"/>
    <n v="1"/>
    <x v="3"/>
    <x v="3"/>
    <n v="10"/>
  </r>
  <r>
    <n v="5"/>
    <s v="kg"/>
    <x v="3"/>
    <d v="2022-01-05T00:00:00"/>
    <n v="5"/>
    <x v="3"/>
    <s v="大田LC"/>
    <n v="18"/>
    <s v="市場便"/>
    <n v="413"/>
    <x v="59"/>
    <s v="東京都大田区東海3-2-6 （1095）"/>
    <n v="413"/>
    <s v="カネブン青果株式会社"/>
    <n v="270"/>
    <s v="株式会社MOG"/>
    <s v="東京都江東区 新木場3-8-22 301号"/>
    <n v="168"/>
    <x v="8"/>
    <s v="パプリカ 黄 L"/>
    <s v="L"/>
    <s v="5kg"/>
    <x v="1"/>
    <s v="C/S"/>
    <n v="4"/>
    <n v="4"/>
    <s v="[大田市場]"/>
    <n v="1"/>
    <x v="3"/>
    <x v="3"/>
    <n v="10"/>
  </r>
  <r>
    <n v="5"/>
    <s v="kg"/>
    <x v="3"/>
    <d v="2022-01-05T00:00:00"/>
    <n v="5"/>
    <x v="3"/>
    <s v="大田LC"/>
    <n v="18"/>
    <s v="市場便"/>
    <n v="140"/>
    <x v="60"/>
    <s v="東京都足立区入谷6-3-1  北足立市場内関連等2階7518"/>
    <n v="140"/>
    <s v="フレッシュエージェント合同会社"/>
    <n v="270"/>
    <s v="株式会社MOG"/>
    <s v="東京都江東区 新木場3-8-22 301号"/>
    <n v="161"/>
    <x v="10"/>
    <s v="パプリカ 赤 M"/>
    <s v="M"/>
    <s v="5kg"/>
    <x v="8"/>
    <s v="C/S"/>
    <n v="14"/>
    <n v="14"/>
    <s v="[北足立市場]"/>
    <n v="1"/>
    <x v="3"/>
    <x v="3"/>
    <n v="40"/>
  </r>
  <r>
    <n v="5"/>
    <s v="kg"/>
    <x v="3"/>
    <d v="2022-01-05T00:00:00"/>
    <n v="5"/>
    <x v="3"/>
    <s v="大田LC"/>
    <n v="18"/>
    <s v="市場便"/>
    <n v="140"/>
    <x v="60"/>
    <s v="東京都足立区入谷6-3-1  北足立市場内関連等2階7518"/>
    <n v="140"/>
    <s v="フレッシュエージェント合同会社"/>
    <n v="270"/>
    <s v="株式会社MOG"/>
    <s v="東京都江東区 新木場3-8-22 301号"/>
    <n v="167"/>
    <x v="11"/>
    <s v="パプリカ 黄 M"/>
    <s v="M"/>
    <s v="5kg"/>
    <x v="9"/>
    <s v="C/S"/>
    <n v="14"/>
    <n v="14"/>
    <s v="[北足立市場]"/>
    <n v="1"/>
    <x v="3"/>
    <x v="3"/>
    <n v="30"/>
  </r>
  <r>
    <n v="5"/>
    <s v="kg"/>
    <x v="3"/>
    <d v="2022-01-05T00:00:00"/>
    <n v="5"/>
    <x v="3"/>
    <s v="大田LC"/>
    <n v="18"/>
    <s v="市場便"/>
    <n v="116"/>
    <x v="61"/>
    <s v="神奈川県横浜市金沢区鳥浜町1-1 南部市場内"/>
    <n v="116"/>
    <s v="有限会社エムズフード"/>
    <n v="270"/>
    <s v="株式会社MOG"/>
    <s v="東京都江東区 新木場3-8-22 301号"/>
    <n v="162"/>
    <x v="7"/>
    <s v="パプリカ 赤 L"/>
    <s v="L"/>
    <s v="5kg"/>
    <x v="0"/>
    <s v="C/S"/>
    <n v="2"/>
    <n v="2"/>
    <s v="[横浜南部市場]"/>
    <n v="1"/>
    <x v="3"/>
    <x v="3"/>
    <n v="5"/>
  </r>
  <r>
    <n v="5"/>
    <s v="kg"/>
    <x v="3"/>
    <d v="2022-01-05T00:00:00"/>
    <n v="5"/>
    <x v="3"/>
    <s v="大田LC"/>
    <n v="18"/>
    <s v="市場便"/>
    <n v="116"/>
    <x v="61"/>
    <s v="神奈川県横浜市金沢区鳥浜町1-1 南部市場内"/>
    <n v="116"/>
    <s v="有限会社エムズフード"/>
    <n v="270"/>
    <s v="株式会社MOG"/>
    <s v="東京都江東区 新木場3-8-22 301号"/>
    <n v="168"/>
    <x v="8"/>
    <s v="パプリカ 黄 L"/>
    <s v="L"/>
    <s v="5kg"/>
    <x v="0"/>
    <s v="C/S"/>
    <n v="2"/>
    <n v="2"/>
    <s v="[横浜南部市場]"/>
    <n v="1"/>
    <x v="3"/>
    <x v="3"/>
    <n v="5"/>
  </r>
  <r>
    <n v="5"/>
    <s v="kg"/>
    <x v="3"/>
    <d v="2022-01-05T00:00:00"/>
    <n v="5"/>
    <x v="3"/>
    <s v="大田LC"/>
    <n v="18"/>
    <s v="市場便"/>
    <n v="181"/>
    <x v="62"/>
    <s v="埼玉県戸田市美女木1-18-4"/>
    <n v="181"/>
    <s v="株式会社PROAD"/>
    <n v="270"/>
    <s v="株式会社MOG"/>
    <s v="東京都江東区 新木場3-8-22 301号"/>
    <n v="161"/>
    <x v="10"/>
    <s v="パプリカ 赤 M"/>
    <s v="M"/>
    <s v="5kg"/>
    <x v="0"/>
    <s v="C/S"/>
    <n v="2"/>
    <n v="2"/>
    <s v="[豊島市場]"/>
    <n v="1"/>
    <x v="3"/>
    <x v="3"/>
    <n v="5"/>
  </r>
  <r>
    <n v="5"/>
    <s v="kg"/>
    <x v="3"/>
    <d v="2022-01-05T00:00:00"/>
    <n v="5"/>
    <x v="3"/>
    <s v="大田LC"/>
    <n v="18"/>
    <s v="市場便"/>
    <n v="181"/>
    <x v="62"/>
    <s v="埼玉県戸田市美女木1-18-4"/>
    <n v="181"/>
    <s v="株式会社PROAD"/>
    <n v="270"/>
    <s v="株式会社MOG"/>
    <s v="東京都江東区 新木場3-8-22 301号"/>
    <n v="167"/>
    <x v="11"/>
    <s v="パプリカ 黄 M"/>
    <s v="M"/>
    <s v="5kg"/>
    <x v="0"/>
    <s v="C/S"/>
    <n v="2"/>
    <n v="2"/>
    <s v="[豊島市場]"/>
    <n v="1"/>
    <x v="3"/>
    <x v="3"/>
    <n v="5"/>
  </r>
  <r>
    <n v="5"/>
    <s v="kg"/>
    <x v="3"/>
    <d v="2022-01-05T00:00:00"/>
    <n v="5"/>
    <x v="3"/>
    <s v="大田LC"/>
    <n v="18"/>
    <s v="市場便"/>
    <n v="11"/>
    <x v="63"/>
    <s v="神奈川県横浜市金沢区鳥浜町1番"/>
    <n v="11"/>
    <s v="株式会社カネノブ商事"/>
    <n v="270"/>
    <s v="株式会社MOG"/>
    <s v="東京都江東区 新木場3-8-22 301号"/>
    <n v="163"/>
    <x v="19"/>
    <s v="パプリカ 赤 XL"/>
    <s v="XL"/>
    <s v="5kg"/>
    <x v="1"/>
    <s v="C/S"/>
    <n v="4"/>
    <n v="4"/>
    <s v="[横浜南部市場]"/>
    <n v="1"/>
    <x v="3"/>
    <x v="3"/>
    <n v="10"/>
  </r>
  <r>
    <n v="5"/>
    <s v="kg"/>
    <x v="3"/>
    <d v="2022-01-05T00:00:00"/>
    <n v="5"/>
    <x v="3"/>
    <s v="大田LC"/>
    <n v="18"/>
    <s v="市場便"/>
    <n v="11"/>
    <x v="63"/>
    <s v="神奈川県横浜市金沢区鳥浜町1番"/>
    <n v="11"/>
    <s v="株式会社カネノブ商事"/>
    <n v="270"/>
    <s v="株式会社MOG"/>
    <s v="東京都江東区 新木場3-8-22 301号"/>
    <n v="169"/>
    <x v="9"/>
    <s v="パプリカ 黄 XL"/>
    <s v="XL"/>
    <s v="5kg"/>
    <x v="1"/>
    <s v="C/S"/>
    <n v="4"/>
    <n v="4"/>
    <s v="[横浜南部市場]"/>
    <n v="1"/>
    <x v="3"/>
    <x v="3"/>
    <n v="10"/>
  </r>
  <r>
    <n v="5"/>
    <s v="kg"/>
    <x v="3"/>
    <d v="2022-01-05T00:00:00"/>
    <n v="5"/>
    <x v="3"/>
    <s v="大田LC"/>
    <n v="18"/>
    <s v="市場便"/>
    <n v="257"/>
    <x v="64"/>
    <s v="東京都新宿区北新宿4-2-1"/>
    <n v="257"/>
    <s v="株式会社トーシン青果"/>
    <n v="270"/>
    <s v="株式会社MOG"/>
    <s v="東京都江東区 新木場3-8-22 301号"/>
    <n v="162"/>
    <x v="7"/>
    <s v="パプリカ 赤 L"/>
    <s v="L"/>
    <s v="5kg"/>
    <x v="0"/>
    <s v="C/S"/>
    <n v="2"/>
    <n v="2"/>
    <s v="[淀橋市場]"/>
    <n v="1"/>
    <x v="3"/>
    <x v="3"/>
    <n v="5"/>
  </r>
  <r>
    <n v="5"/>
    <s v="kg"/>
    <x v="3"/>
    <d v="2022-01-05T00:00:00"/>
    <n v="5"/>
    <x v="3"/>
    <s v="大田LC"/>
    <n v="18"/>
    <s v="市場便"/>
    <n v="257"/>
    <x v="64"/>
    <s v="東京都新宿区北新宿4-2-1"/>
    <n v="257"/>
    <s v="株式会社トーシン青果"/>
    <n v="270"/>
    <s v="株式会社MOG"/>
    <s v="東京都江東区 新木場3-8-22 301号"/>
    <n v="168"/>
    <x v="8"/>
    <s v="パプリカ 黄 L"/>
    <s v="L"/>
    <s v="5kg"/>
    <x v="0"/>
    <s v="C/S"/>
    <n v="2"/>
    <n v="2"/>
    <s v="[淀橋市場]"/>
    <n v="1"/>
    <x v="3"/>
    <x v="3"/>
    <n v="5"/>
  </r>
  <r>
    <n v="5"/>
    <s v="kg"/>
    <x v="3"/>
    <d v="2022-01-05T00:00:00"/>
    <n v="5"/>
    <x v="3"/>
    <s v="大田LC"/>
    <n v="18"/>
    <s v="市場便"/>
    <n v="31"/>
    <x v="65"/>
    <s v="東京都大田区東海3-2-6 大田市場　青果棟南側2Ｆ 果物組合内"/>
    <n v="31"/>
    <s v="株式会社マチルダ"/>
    <n v="270"/>
    <s v="株式会社MOG"/>
    <s v="東京都江東区 新木場3-8-22 301号"/>
    <n v="161"/>
    <x v="10"/>
    <s v="パプリカ 赤 M"/>
    <s v="M"/>
    <s v="5kg"/>
    <x v="1"/>
    <s v="C/S"/>
    <n v="4"/>
    <n v="4"/>
    <s v="[大田市場]"/>
    <n v="1"/>
    <x v="3"/>
    <x v="3"/>
    <n v="10"/>
  </r>
  <r>
    <n v="5"/>
    <s v="kg"/>
    <x v="3"/>
    <d v="2022-01-05T00:00:00"/>
    <n v="5"/>
    <x v="3"/>
    <s v="大田LC"/>
    <n v="18"/>
    <s v="市場便"/>
    <n v="31"/>
    <x v="65"/>
    <s v="東京都大田区東海3-2-6 大田市場　青果棟南側2Ｆ 果物組合内"/>
    <n v="31"/>
    <s v="株式会社マチルダ"/>
    <n v="270"/>
    <s v="株式会社MOG"/>
    <s v="東京都江東区 新木場3-8-22 301号"/>
    <n v="167"/>
    <x v="11"/>
    <s v="パプリカ 黄 M"/>
    <s v="M"/>
    <s v="5kg"/>
    <x v="1"/>
    <s v="C/S"/>
    <n v="4"/>
    <n v="4"/>
    <s v="[大田市場]"/>
    <n v="1"/>
    <x v="3"/>
    <x v="3"/>
    <n v="10"/>
  </r>
  <r>
    <n v="5"/>
    <s v="kg"/>
    <x v="3"/>
    <d v="2022-01-05T00:00:00"/>
    <n v="5"/>
    <x v="3"/>
    <s v="大田LC"/>
    <n v="18"/>
    <s v="市場便"/>
    <n v="146"/>
    <x v="66"/>
    <s v="東京都大田区中馬込1-13-7 高田ビル2F"/>
    <n v="146"/>
    <s v="株式会社吉川商店"/>
    <n v="270"/>
    <s v="株式会社MOG"/>
    <s v="東京都江東区 新木場3-8-22 301号"/>
    <n v="161"/>
    <x v="10"/>
    <s v="パプリカ 赤 M"/>
    <s v="M"/>
    <s v="5kg"/>
    <x v="0"/>
    <s v="C/S"/>
    <n v="2"/>
    <n v="2"/>
    <s v="[豊洲市場]"/>
    <n v="1"/>
    <x v="3"/>
    <x v="3"/>
    <n v="5"/>
  </r>
  <r>
    <n v="5"/>
    <s v="kg"/>
    <x v="3"/>
    <d v="2022-01-05T00:00:00"/>
    <n v="5"/>
    <x v="3"/>
    <s v="大田LC"/>
    <n v="18"/>
    <s v="市場便"/>
    <n v="146"/>
    <x v="66"/>
    <s v="東京都大田区中馬込1-13-7 高田ビル2F"/>
    <n v="146"/>
    <s v="株式会社吉川商店"/>
    <n v="270"/>
    <s v="株式会社MOG"/>
    <s v="東京都江東区 新木場3-8-22 301号"/>
    <n v="167"/>
    <x v="11"/>
    <s v="パプリカ 黄 M"/>
    <s v="M"/>
    <s v="5kg"/>
    <x v="0"/>
    <s v="C/S"/>
    <n v="2"/>
    <n v="2"/>
    <s v="[豊洲市場]"/>
    <n v="1"/>
    <x v="3"/>
    <x v="3"/>
    <n v="5"/>
  </r>
  <r>
    <n v="5"/>
    <s v="kg"/>
    <x v="3"/>
    <d v="2022-01-05T00:00:00"/>
    <n v="5"/>
    <x v="3"/>
    <s v="大田LC"/>
    <n v="18"/>
    <s v="市場便"/>
    <n v="197"/>
    <x v="67"/>
    <s v="東京都江東区豊洲6-3-1"/>
    <n v="197"/>
    <s v="株式会社政義青果"/>
    <n v="270"/>
    <s v="株式会社MOG"/>
    <s v="東京都江東区 新木場3-8-22 301号"/>
    <n v="180"/>
    <x v="28"/>
    <s v="パプリカ赤 L (FG)"/>
    <s v="L"/>
    <s v="5kg"/>
    <x v="6"/>
    <s v="C/S"/>
    <n v="8"/>
    <n v="8"/>
    <s v="[豊洲市場]"/>
    <n v="1"/>
    <x v="3"/>
    <x v="3"/>
    <n v="20"/>
  </r>
  <r>
    <n v="5"/>
    <s v="kg"/>
    <x v="3"/>
    <d v="2022-01-05T00:00:00"/>
    <n v="5"/>
    <x v="3"/>
    <s v="大田LC"/>
    <n v="18"/>
    <s v="市場便"/>
    <n v="197"/>
    <x v="67"/>
    <s v="東京都江東区豊洲6-3-1"/>
    <n v="197"/>
    <s v="株式会社政義青果"/>
    <n v="270"/>
    <s v="株式会社MOG"/>
    <s v="東京都江東区 新木場3-8-22 301号"/>
    <n v="186"/>
    <x v="29"/>
    <s v="パプリカ黄 L (FG)"/>
    <s v="L"/>
    <s v="5kg"/>
    <x v="6"/>
    <s v="C/S"/>
    <n v="8"/>
    <n v="8"/>
    <s v="[豊洲市場]"/>
    <n v="1"/>
    <x v="3"/>
    <x v="3"/>
    <n v="20"/>
  </r>
  <r>
    <n v="10"/>
    <s v="kg"/>
    <x v="3"/>
    <d v="2022-01-05T00:00:00"/>
    <n v="5"/>
    <x v="3"/>
    <s v="大田LC"/>
    <n v="18"/>
    <s v="市場便"/>
    <n v="250"/>
    <x v="68"/>
    <s v="東京都大田区東海3-2-6 大田市場 西庄内"/>
    <n v="250"/>
    <s v="株式会社神山商店"/>
    <n v="270"/>
    <s v="株式会社MOG"/>
    <s v="東京都江東区 新木場3-8-22 301号"/>
    <n v="472"/>
    <x v="5"/>
    <s v="ニラ(原体) 国産 10kg"/>
    <m/>
    <s v="10cs"/>
    <x v="5"/>
    <s v="C/S"/>
    <n v="13"/>
    <n v="13"/>
    <s v="[大田市場]"/>
    <n v="1"/>
    <x v="2"/>
    <x v="3"/>
    <n v="100"/>
  </r>
  <r>
    <n v="10"/>
    <s v="kg"/>
    <x v="3"/>
    <d v="2022-01-05T00:00:00"/>
    <n v="5"/>
    <x v="3"/>
    <s v="大田LC"/>
    <n v="18"/>
    <s v="市場便"/>
    <n v="250"/>
    <x v="68"/>
    <s v="東京都大田区東海3-2-6 大田市場 西庄内"/>
    <n v="250"/>
    <s v="株式会社神山商店"/>
    <n v="270"/>
    <s v="株式会社MOG"/>
    <s v="東京都江東区 新木場3-8-22 301号"/>
    <n v="472"/>
    <x v="5"/>
    <s v="ニラ(原体) 国産 10kg"/>
    <m/>
    <s v="10cs"/>
    <x v="4"/>
    <s v="C/S"/>
    <n v="13"/>
    <n v="13"/>
    <s v="[大田市場]"/>
    <n v="1"/>
    <x v="2"/>
    <x v="3"/>
    <n v="30"/>
  </r>
  <r>
    <n v="20"/>
    <s v="kg"/>
    <x v="3"/>
    <d v="2022-01-05T00:00:00"/>
    <n v="5"/>
    <x v="3"/>
    <s v="大田LC"/>
    <n v="18"/>
    <s v="市場便"/>
    <n v="16"/>
    <x v="69"/>
    <s v="東京都江東区豊洲6-3-1 豊洲市場青果棟250号 B13号室"/>
    <n v="16"/>
    <s v="株式会社久世フレッシュ・ワン 東京事業所"/>
    <n v="270"/>
    <s v="株式会社MOG"/>
    <s v="東京都江東区 新木場3-8-22 301号"/>
    <n v="211"/>
    <x v="1"/>
    <s v="国産大葉"/>
    <s v="L"/>
    <s v="20cs"/>
    <x v="0"/>
    <s v="C/S"/>
    <n v="2"/>
    <n v="2"/>
    <s v="[豊洲市場]"/>
    <n v="1"/>
    <x v="0"/>
    <x v="3"/>
    <n v="20"/>
  </r>
  <r>
    <n v="40"/>
    <s v="束"/>
    <x v="3"/>
    <d v="2022-01-05T00:00:00"/>
    <n v="5"/>
    <x v="3"/>
    <s v="大田LC"/>
    <n v="18"/>
    <s v="市場便"/>
    <n v="16"/>
    <x v="69"/>
    <s v="東京都江東区豊洲6-3-1 豊洲市場青果棟250号 B13号室"/>
    <n v="16"/>
    <s v="株式会社久世フレッシュ・ワン 東京事業所"/>
    <n v="270"/>
    <s v="株式会社MOG"/>
    <s v="東京都江東区 新木場3-8-22 301号"/>
    <n v="475"/>
    <x v="27"/>
    <s v="ニラ(束) 国産"/>
    <m/>
    <s v="40束"/>
    <x v="0"/>
    <s v="C/S"/>
    <n v="2"/>
    <n v="2"/>
    <s v="[豊洲市場]"/>
    <n v="1"/>
    <x v="2"/>
    <x v="3"/>
    <n v="40"/>
  </r>
  <r>
    <n v="40"/>
    <s v="束"/>
    <x v="3"/>
    <d v="2022-01-05T00:00:00"/>
    <n v="5"/>
    <x v="3"/>
    <s v="大田LC"/>
    <n v="18"/>
    <s v="市場便"/>
    <n v="617"/>
    <x v="70"/>
    <s v="千葉県市原市君塚3-16-5"/>
    <n v="617"/>
    <s v="合同会社光泰青果"/>
    <n v="270"/>
    <s v="株式会社MOG"/>
    <s v="東京都江東区 新木場3-8-22 301号"/>
    <n v="475"/>
    <x v="27"/>
    <s v="ニラ(束) 国産"/>
    <m/>
    <s v="40束"/>
    <x v="0"/>
    <s v="C/S"/>
    <n v="16"/>
    <n v="16"/>
    <s v="[豊洲市場]"/>
    <n v="1"/>
    <x v="2"/>
    <x v="3"/>
    <n v="40"/>
  </r>
  <r>
    <n v="5"/>
    <s v="kg"/>
    <x v="3"/>
    <d v="2022-01-05T00:00:00"/>
    <n v="5"/>
    <x v="3"/>
    <s v="大田LC"/>
    <n v="18"/>
    <s v="市場便"/>
    <n v="617"/>
    <x v="70"/>
    <s v="千葉県市原市君塚3-16-5"/>
    <n v="617"/>
    <s v="合同会社光泰青果"/>
    <n v="270"/>
    <s v="株式会社MOG"/>
    <s v="東京都江東区 新木場3-8-22 301号"/>
    <n v="321"/>
    <x v="30"/>
    <s v="長葱 L 5kg "/>
    <s v="L"/>
    <s v="5cs"/>
    <x v="15"/>
    <s v="C/S"/>
    <n v="16"/>
    <n v="16"/>
    <s v="[豊洲市場]"/>
    <n v="1"/>
    <x v="1"/>
    <x v="3"/>
    <n v="35"/>
  </r>
  <r>
    <n v="35"/>
    <s v="kg"/>
    <x v="3"/>
    <d v="2022-01-05T00:00:00"/>
    <n v="5"/>
    <x v="3"/>
    <s v="大田LC"/>
    <n v="18"/>
    <s v="市場便"/>
    <n v="617"/>
    <x v="70"/>
    <s v="千葉県市原市君塚3-16-5"/>
    <n v="617"/>
    <s v="合同会社光泰青果"/>
    <n v="270"/>
    <s v="株式会社MOG"/>
    <s v="東京都江東区 新木場3-8-22 301号"/>
    <n v="750"/>
    <x v="31"/>
    <s v="小松菜 150g"/>
    <s v="-"/>
    <s v="35cs"/>
    <x v="8"/>
    <s v="C/S"/>
    <n v="16"/>
    <n v="16"/>
    <s v="[豊洲市場]"/>
    <n v="1"/>
    <x v="1"/>
    <x v="3"/>
    <n v="280"/>
  </r>
  <r>
    <n v="40"/>
    <s v="束"/>
    <x v="3"/>
    <d v="2022-01-05T00:00:00"/>
    <n v="5"/>
    <x v="3"/>
    <s v="大田LC"/>
    <n v="18"/>
    <s v="市場便"/>
    <n v="550"/>
    <x v="71"/>
    <s v="千葉県市川市鬼高4-5-1"/>
    <n v="550"/>
    <s v="有限会社東市"/>
    <n v="270"/>
    <s v="株式会社MOG"/>
    <s v="東京都江東区 新木場3-8-22 301号"/>
    <n v="475"/>
    <x v="27"/>
    <s v="ニラ(束) 国産"/>
    <m/>
    <s v="40束"/>
    <x v="1"/>
    <s v="C/S"/>
    <n v="2"/>
    <n v="2"/>
    <s v="[市川市場]"/>
    <n v="1"/>
    <x v="2"/>
    <x v="3"/>
    <n v="80"/>
  </r>
  <r>
    <n v="10"/>
    <s v="pc"/>
    <x v="3"/>
    <d v="2022-01-05T00:00:00"/>
    <n v="5"/>
    <x v="3"/>
    <s v="大田LC"/>
    <n v="18"/>
    <s v="市場便"/>
    <n v="864"/>
    <x v="72"/>
    <s v="東京都江東区豊洲6-3-1 豊洲市場青果棟ほ01 (有)大一　方"/>
    <n v="754"/>
    <s v="株式会社クロスエイジ"/>
    <n v="754"/>
    <s v="株式会社クロスエイジ"/>
    <s v="福岡県春日市春日公園3-61-2"/>
    <n v="809"/>
    <x v="32"/>
    <s v="ニラ(1kg袋) 国産10kg"/>
    <m/>
    <s v="10pc"/>
    <x v="11"/>
    <s v="C/S"/>
    <n v="5"/>
    <n v="5"/>
    <s v="[豊洲市場]"/>
    <n v="1"/>
    <x v="2"/>
    <x v="3"/>
    <n v="50"/>
  </r>
  <r>
    <n v="20"/>
    <s v="kg"/>
    <x v="3"/>
    <d v="2022-01-04T00:00:00"/>
    <n v="11"/>
    <x v="4"/>
    <s v="本社"/>
    <n v="12"/>
    <s v="フードサプライ千葉便"/>
    <n v="27"/>
    <x v="37"/>
    <s v="千葉県野田市中根319"/>
    <n v="25"/>
    <s v="株式会社フードサプライ　千葉物流センター"/>
    <n v="270"/>
    <s v="株式会社MOG"/>
    <s v="東京都江東区 新木場3-8-22 301号"/>
    <n v="211"/>
    <x v="1"/>
    <s v="国産大葉"/>
    <s v="L"/>
    <s v="20cs"/>
    <x v="10"/>
    <s v="C/S"/>
    <n v="54"/>
    <n v="54"/>
    <m/>
    <n v="1"/>
    <x v="0"/>
    <x v="3"/>
    <n v="300"/>
  </r>
  <r>
    <n v="5"/>
    <s v="kg"/>
    <x v="3"/>
    <d v="2022-01-04T00:00:00"/>
    <n v="11"/>
    <x v="4"/>
    <s v="本社"/>
    <n v="12"/>
    <s v="フードサプライ千葉便"/>
    <n v="27"/>
    <x v="37"/>
    <s v="千葉県野田市中根319"/>
    <n v="25"/>
    <s v="株式会社フードサプライ　千葉物流センター"/>
    <n v="270"/>
    <s v="株式会社MOG"/>
    <s v="東京都江東区 新木場3-8-22 301号"/>
    <n v="161"/>
    <x v="10"/>
    <s v="パプリカ 赤 M"/>
    <s v="M"/>
    <s v="5kg"/>
    <x v="5"/>
    <s v="C/S"/>
    <n v="54"/>
    <n v="54"/>
    <m/>
    <n v="1"/>
    <x v="3"/>
    <x v="3"/>
    <n v="50"/>
  </r>
  <r>
    <n v="5"/>
    <s v="kg"/>
    <x v="3"/>
    <d v="2022-01-04T00:00:00"/>
    <n v="11"/>
    <x v="4"/>
    <s v="本社"/>
    <n v="12"/>
    <s v="フードサプライ千葉便"/>
    <n v="27"/>
    <x v="37"/>
    <s v="千葉県野田市中根319"/>
    <n v="25"/>
    <s v="株式会社フードサプライ　千葉物流センター"/>
    <n v="270"/>
    <s v="株式会社MOG"/>
    <s v="東京都江東区 新木場3-8-22 301号"/>
    <n v="167"/>
    <x v="11"/>
    <s v="パプリカ 黄 M"/>
    <s v="M"/>
    <s v="5kg"/>
    <x v="5"/>
    <s v="C/S"/>
    <n v="54"/>
    <n v="54"/>
    <m/>
    <n v="1"/>
    <x v="3"/>
    <x v="3"/>
    <n v="50"/>
  </r>
  <r>
    <n v="50"/>
    <s v="束"/>
    <x v="3"/>
    <d v="2022-01-04T00:00:00"/>
    <n v="11"/>
    <x v="4"/>
    <s v="本社"/>
    <n v="12"/>
    <s v="フードサプライ千葉便"/>
    <n v="27"/>
    <x v="37"/>
    <s v="千葉県野田市中根319"/>
    <n v="25"/>
    <s v="株式会社フードサプライ　千葉物流センター"/>
    <n v="270"/>
    <s v="株式会社MOG"/>
    <s v="東京都江東区 新木場3-8-22 301号"/>
    <n v="526"/>
    <x v="33"/>
    <s v="ニラ(束) 国産"/>
    <m/>
    <s v="50束"/>
    <x v="11"/>
    <s v="C/S"/>
    <n v="54"/>
    <n v="54"/>
    <m/>
    <n v="1"/>
    <x v="2"/>
    <x v="3"/>
    <n v="250"/>
  </r>
  <r>
    <n v="50"/>
    <s v="kg"/>
    <x v="3"/>
    <d v="2022-01-04T00:00:00"/>
    <n v="11"/>
    <x v="4"/>
    <s v="本社"/>
    <n v="12"/>
    <s v="フードサプライ千葉便"/>
    <n v="27"/>
    <x v="37"/>
    <s v="千葉県野田市中根319"/>
    <n v="25"/>
    <s v="株式会社フードサプライ　千葉物流センター"/>
    <n v="270"/>
    <s v="株式会社MOG"/>
    <s v="東京都江東区 新木場3-8-22 301号"/>
    <n v="315"/>
    <x v="23"/>
    <s v="ピーマン(FG)"/>
    <m/>
    <s v="50kg"/>
    <x v="6"/>
    <s v="C/S"/>
    <n v="54"/>
    <n v="54"/>
    <m/>
    <n v="1"/>
    <x v="1"/>
    <x v="3"/>
    <n v="200"/>
  </r>
  <r>
    <n v="4"/>
    <s v="kg"/>
    <x v="3"/>
    <d v="2022-01-04T00:00:00"/>
    <n v="11"/>
    <x v="4"/>
    <s v="本社"/>
    <n v="12"/>
    <s v="フードサプライ千葉便"/>
    <n v="27"/>
    <x v="37"/>
    <s v="千葉県野田市中根319"/>
    <n v="25"/>
    <s v="株式会社フードサプライ　千葉物流センター"/>
    <n v="270"/>
    <s v="株式会社MOG"/>
    <s v="東京都江東区 新木場3-8-22 301号"/>
    <n v="305"/>
    <x v="24"/>
    <s v="ピーマン 4kg"/>
    <m/>
    <s v="4cs"/>
    <x v="5"/>
    <s v="C/S"/>
    <n v="54"/>
    <n v="54"/>
    <m/>
    <n v="1"/>
    <x v="1"/>
    <x v="3"/>
    <n v="40"/>
  </r>
  <r>
    <n v="20"/>
    <s v="kg"/>
    <x v="3"/>
    <d v="2022-01-04T00:00:00"/>
    <n v="11"/>
    <x v="4"/>
    <s v="本社"/>
    <n v="13"/>
    <s v="クルーズLC・フードサプライ大田便"/>
    <n v="26"/>
    <x v="38"/>
    <s v="東京都大田区東海1-3-6 プロロジスパーク東京大田2F"/>
    <n v="25"/>
    <s v="株式会社フードサプライ　千葉物流センター"/>
    <n v="270"/>
    <s v="株式会社MOG"/>
    <s v="東京都江東区 新木場3-8-22 301号"/>
    <n v="211"/>
    <x v="1"/>
    <s v="国産大葉"/>
    <s v="L"/>
    <s v="20cs"/>
    <x v="11"/>
    <s v="C/S"/>
    <n v="25"/>
    <n v="25"/>
    <m/>
    <n v="1"/>
    <x v="0"/>
    <x v="3"/>
    <n v="100"/>
  </r>
  <r>
    <n v="5"/>
    <s v="kg"/>
    <x v="3"/>
    <d v="2022-01-04T00:00:00"/>
    <n v="11"/>
    <x v="4"/>
    <s v="本社"/>
    <n v="13"/>
    <s v="クルーズLC・フードサプライ大田便"/>
    <n v="26"/>
    <x v="38"/>
    <s v="東京都大田区東海1-3-6 プロロジスパーク東京大田2F"/>
    <n v="25"/>
    <s v="株式会社フードサプライ　千葉物流センター"/>
    <n v="270"/>
    <s v="株式会社MOG"/>
    <s v="東京都江東区 新木場3-8-22 301号"/>
    <n v="161"/>
    <x v="10"/>
    <s v="パプリカ 赤 M"/>
    <s v="M"/>
    <s v="5kg"/>
    <x v="5"/>
    <s v="C/S"/>
    <n v="25"/>
    <n v="25"/>
    <m/>
    <n v="1"/>
    <x v="3"/>
    <x v="3"/>
    <n v="50"/>
  </r>
  <r>
    <n v="5"/>
    <s v="kg"/>
    <x v="3"/>
    <d v="2022-01-04T00:00:00"/>
    <n v="11"/>
    <x v="4"/>
    <s v="本社"/>
    <n v="13"/>
    <s v="クルーズLC・フードサプライ大田便"/>
    <n v="26"/>
    <x v="38"/>
    <s v="東京都大田区東海1-3-6 プロロジスパーク東京大田2F"/>
    <n v="25"/>
    <s v="株式会社フードサプライ　千葉物流センター"/>
    <n v="270"/>
    <s v="株式会社MOG"/>
    <s v="東京都江東区 新木場3-8-22 301号"/>
    <n v="167"/>
    <x v="11"/>
    <s v="パプリカ 黄 M"/>
    <s v="M"/>
    <s v="5kg"/>
    <x v="5"/>
    <s v="C/S"/>
    <n v="25"/>
    <n v="25"/>
    <m/>
    <n v="1"/>
    <x v="3"/>
    <x v="3"/>
    <n v="50"/>
  </r>
  <r>
    <n v="20"/>
    <s v="kg"/>
    <x v="3"/>
    <d v="2022-01-05T00:00:00"/>
    <n v="14"/>
    <x v="1"/>
    <s v="東京営業所"/>
    <n v="19"/>
    <s v="通常便"/>
    <n v="24"/>
    <x v="42"/>
    <s v="静岡県浜松市 東区天龍川町961-1"/>
    <n v="24"/>
    <s v="株式会社ひらた"/>
    <n v="270"/>
    <s v="株式会社MOG"/>
    <s v="東京都江東区 新木場3-8-22 301号"/>
    <n v="211"/>
    <x v="1"/>
    <s v="国産大葉"/>
    <s v="L"/>
    <s v="20cs"/>
    <x v="1"/>
    <s v="C/S"/>
    <n v="7"/>
    <n v="7"/>
    <m/>
    <n v="1"/>
    <x v="0"/>
    <x v="3"/>
    <n v="40"/>
  </r>
  <r>
    <n v="20"/>
    <s v="kg"/>
    <x v="3"/>
    <d v="2022-01-05T00:00:00"/>
    <n v="14"/>
    <x v="1"/>
    <s v="東京営業所"/>
    <n v="19"/>
    <s v="通常便"/>
    <n v="24"/>
    <x v="42"/>
    <s v="静岡県浜松市 東区天龍川町961-1"/>
    <n v="24"/>
    <s v="株式会社ひらた"/>
    <n v="270"/>
    <s v="株式会社MOG"/>
    <s v="東京都江東区 新木場3-8-22 301号"/>
    <n v="790"/>
    <x v="26"/>
    <s v="国産大葉"/>
    <s v="M"/>
    <s v="20cs"/>
    <x v="6"/>
    <s v="C/S"/>
    <n v="7"/>
    <n v="7"/>
    <m/>
    <n v="1"/>
    <x v="0"/>
    <x v="3"/>
    <n v="80"/>
  </r>
  <r>
    <n v="10"/>
    <s v="kg"/>
    <x v="3"/>
    <d v="2022-01-05T00:00:00"/>
    <n v="14"/>
    <x v="1"/>
    <s v="東京営業所"/>
    <n v="19"/>
    <s v="通常便"/>
    <n v="24"/>
    <x v="42"/>
    <s v="静岡県浜松市 東区天龍川町961-1"/>
    <n v="24"/>
    <s v="株式会社ひらた"/>
    <n v="270"/>
    <s v="株式会社MOG"/>
    <s v="東京都江東区 新木場3-8-22 301号"/>
    <n v="472"/>
    <x v="5"/>
    <s v="ニラ(原体) 国産 10kg"/>
    <m/>
    <s v="10cs"/>
    <x v="0"/>
    <s v="C/S"/>
    <n v="7"/>
    <n v="7"/>
    <m/>
    <n v="1"/>
    <x v="2"/>
    <x v="3"/>
    <n v="10"/>
  </r>
  <r>
    <n v="10"/>
    <s v="kg"/>
    <x v="3"/>
    <d v="2022-01-05T00:00:00"/>
    <n v="14"/>
    <x v="1"/>
    <s v="東京営業所"/>
    <n v="19"/>
    <s v="通常便"/>
    <n v="74"/>
    <x v="73"/>
    <s v="静岡県焼津市相川1241-1"/>
    <n v="74"/>
    <s v="株式会社ザ・ネクストワン"/>
    <n v="270"/>
    <s v="株式会社MOG"/>
    <s v="東京都江東区 新木場3-8-22 301号"/>
    <n v="472"/>
    <x v="5"/>
    <s v="ニラ(原体) 国産 10kg"/>
    <m/>
    <s v="10cs"/>
    <x v="4"/>
    <s v="C/S"/>
    <n v="3"/>
    <n v="0"/>
    <m/>
    <n v="1"/>
    <x v="2"/>
    <x v="3"/>
    <n v="30"/>
  </r>
  <r>
    <n v="30"/>
    <s v="pc"/>
    <x v="3"/>
    <d v="2022-01-05T00:00:00"/>
    <n v="14"/>
    <x v="1"/>
    <s v="東京営業所"/>
    <n v="19"/>
    <s v="通常便"/>
    <n v="149"/>
    <x v="21"/>
    <s v="千葉県成田市十余三121-3"/>
    <n v="149"/>
    <s v="株式会社ダイヤアグリシステム"/>
    <n v="270"/>
    <s v="株式会社MOG"/>
    <s v="東京都江東区 新木場3-8-22 301号"/>
    <n v="812"/>
    <x v="17"/>
    <s v="中国産大葉(30枚pc)"/>
    <s v="L"/>
    <s v="30pc"/>
    <x v="1"/>
    <s v="C/S"/>
    <n v="2"/>
    <n v="0"/>
    <m/>
    <n v="1"/>
    <x v="0"/>
    <x v="3"/>
    <n v="60"/>
  </r>
  <r>
    <n v="20"/>
    <s v="kg"/>
    <x v="3"/>
    <d v="2022-01-05T00:00:00"/>
    <n v="14"/>
    <x v="1"/>
    <s v="東京営業所"/>
    <n v="19"/>
    <s v="通常便"/>
    <n v="39"/>
    <x v="1"/>
    <s v="愛知県名古屋市 熱田区千代田町14-13"/>
    <n v="39"/>
    <s v="株式会社丸晶"/>
    <n v="270"/>
    <s v="株式会社MOG"/>
    <s v="東京都江東区 新木場3-8-22 301号"/>
    <n v="211"/>
    <x v="1"/>
    <s v="国産大葉"/>
    <s v="L"/>
    <s v="20cs"/>
    <x v="1"/>
    <s v="C/S"/>
    <n v="2"/>
    <n v="1"/>
    <m/>
    <n v="1"/>
    <x v="0"/>
    <x v="3"/>
    <n v="40"/>
  </r>
  <r>
    <n v="10"/>
    <s v="kg"/>
    <x v="3"/>
    <d v="2022-01-05T00:00:00"/>
    <n v="14"/>
    <x v="1"/>
    <s v="東京営業所"/>
    <n v="19"/>
    <s v="通常便"/>
    <n v="541"/>
    <x v="26"/>
    <s v="群馬県館林市近藤町1524-22"/>
    <n v="540"/>
    <s v="関口漬物食品株式会社"/>
    <n v="270"/>
    <s v="株式会社MOG"/>
    <s v="東京都江東区 新木場3-8-22 301号"/>
    <n v="472"/>
    <x v="5"/>
    <s v="ニラ(原体) 国産 10kg"/>
    <m/>
    <s v="10cs"/>
    <x v="0"/>
    <s v="C/S"/>
    <n v="1"/>
    <n v="0"/>
    <m/>
    <n v="1"/>
    <x v="2"/>
    <x v="3"/>
    <n v="10"/>
  </r>
  <r>
    <n v="10"/>
    <s v="kg"/>
    <x v="3"/>
    <d v="2022-01-05T00:00:00"/>
    <n v="14"/>
    <x v="1"/>
    <s v="東京営業所"/>
    <n v="19"/>
    <s v="通常便"/>
    <n v="714"/>
    <x v="4"/>
    <s v="愛知県あま市丹波川中6"/>
    <n v="714"/>
    <s v="株式会社グリーンテックフーズ"/>
    <n v="270"/>
    <s v="株式会社MOG"/>
    <s v="東京都江東区 新木場3-8-22 301号"/>
    <n v="472"/>
    <x v="5"/>
    <s v="ニラ(原体) 国産 10kg"/>
    <m/>
    <s v="10cs"/>
    <x v="0"/>
    <s v="C/S"/>
    <n v="1"/>
    <n v="0"/>
    <m/>
    <n v="1"/>
    <x v="2"/>
    <x v="3"/>
    <n v="10"/>
  </r>
  <r>
    <n v="10"/>
    <s v="kg"/>
    <x v="3"/>
    <d v="2022-01-05T00:00:00"/>
    <n v="15"/>
    <x v="2"/>
    <s v="埼玉三郷支店"/>
    <n v="21"/>
    <s v="通常便"/>
    <n v="52"/>
    <x v="28"/>
    <s v="埼玉県川越市下松原44番地1"/>
    <n v="52"/>
    <s v="有限会社埼玉フーズ"/>
    <n v="270"/>
    <s v="株式会社MOG"/>
    <s v="東京都江東区 新木場3-8-22 301号"/>
    <n v="472"/>
    <x v="5"/>
    <s v="ニラ(原体) 国産 10kg"/>
    <m/>
    <s v="10cs"/>
    <x v="10"/>
    <s v="C/S"/>
    <n v="15"/>
    <n v="15"/>
    <m/>
    <n v="1"/>
    <x v="2"/>
    <x v="3"/>
    <n v="150"/>
  </r>
  <r>
    <n v="10"/>
    <s v="kg"/>
    <x v="3"/>
    <d v="2022-01-05T00:00:00"/>
    <n v="15"/>
    <x v="2"/>
    <s v="埼玉三郷支店"/>
    <n v="21"/>
    <s v="通常便"/>
    <n v="13"/>
    <x v="7"/>
    <s v="埼玉県北葛飾郡松伏町上赤岩 字辻1069-1"/>
    <n v="13"/>
    <s v="有限会社関東きのこセンター"/>
    <n v="270"/>
    <s v="株式会社MOG"/>
    <s v="東京都江東区 新木場3-8-22 301号"/>
    <n v="472"/>
    <x v="5"/>
    <s v="ニラ(原体) 国産 10kg"/>
    <m/>
    <s v="10cs"/>
    <x v="11"/>
    <s v="C/S"/>
    <n v="5"/>
    <n v="3"/>
    <m/>
    <n v="1"/>
    <x v="2"/>
    <x v="3"/>
    <n v="50"/>
  </r>
  <r>
    <n v="10"/>
    <s v="kg"/>
    <x v="3"/>
    <d v="2022-01-05T00:00:00"/>
    <n v="15"/>
    <x v="2"/>
    <s v="埼玉三郷支店"/>
    <n v="21"/>
    <s v="通常便"/>
    <n v="5"/>
    <x v="29"/>
    <s v="埼玉県春日部市豊野町2-11-9"/>
    <n v="5"/>
    <s v="株式会社アイソニーフーズ"/>
    <n v="270"/>
    <s v="株式会社MOG"/>
    <s v="東京都江東区 新木場3-8-22 301号"/>
    <n v="472"/>
    <x v="5"/>
    <s v="ニラ(原体) 国産 10kg"/>
    <m/>
    <s v="10cs"/>
    <x v="1"/>
    <s v="C/S"/>
    <n v="2"/>
    <n v="1"/>
    <m/>
    <n v="1"/>
    <x v="2"/>
    <x v="3"/>
    <n v="20"/>
  </r>
  <r>
    <n v="5"/>
    <s v="kg"/>
    <x v="3"/>
    <d v="2022-01-05T00:00:00"/>
    <n v="15"/>
    <x v="2"/>
    <s v="埼玉三郷支店"/>
    <n v="21"/>
    <s v="通常便"/>
    <n v="430"/>
    <x v="50"/>
    <s v="埼玉県入間郡毛呂山町 川角1301-1"/>
    <n v="430"/>
    <s v="株式会社フーズニジュウイチ　毛呂山工場"/>
    <n v="270"/>
    <s v="株式会社MOG"/>
    <s v="東京都江東区 新木場3-8-22 301号"/>
    <n v="163"/>
    <x v="19"/>
    <s v="パプリカ 赤 XL"/>
    <s v="XL"/>
    <s v="5kg"/>
    <x v="1"/>
    <s v="C/S"/>
    <n v="8"/>
    <n v="8"/>
    <m/>
    <n v="1"/>
    <x v="3"/>
    <x v="3"/>
    <n v="10"/>
  </r>
  <r>
    <n v="10"/>
    <s v="kg"/>
    <x v="3"/>
    <d v="2022-01-05T00:00:00"/>
    <n v="15"/>
    <x v="2"/>
    <s v="埼玉三郷支店"/>
    <n v="21"/>
    <s v="通常便"/>
    <n v="430"/>
    <x v="50"/>
    <s v="埼玉県入間郡毛呂山町 川角1301-1"/>
    <n v="430"/>
    <s v="株式会社フーズニジュウイチ　毛呂山工場"/>
    <n v="270"/>
    <s v="株式会社MOG"/>
    <s v="東京都江東区 新木場3-8-22 301号"/>
    <n v="472"/>
    <x v="5"/>
    <s v="ニラ(原体) 国産 10kg"/>
    <m/>
    <s v="10cs"/>
    <x v="1"/>
    <s v="C/S"/>
    <n v="8"/>
    <n v="8"/>
    <m/>
    <n v="1"/>
    <x v="2"/>
    <x v="3"/>
    <n v="20"/>
  </r>
  <r>
    <n v="10"/>
    <s v="kg"/>
    <x v="3"/>
    <d v="2022-01-05T00:00:00"/>
    <n v="15"/>
    <x v="2"/>
    <s v="埼玉三郷支店"/>
    <n v="21"/>
    <s v="通常便"/>
    <n v="430"/>
    <x v="50"/>
    <s v="埼玉県入間郡毛呂山町 川角1301-1"/>
    <n v="430"/>
    <s v="株式会社フーズニジュウイチ　毛呂山工場"/>
    <n v="270"/>
    <s v="株式会社MOG"/>
    <s v="東京都江東区 新木場3-8-22 301号"/>
    <n v="472"/>
    <x v="5"/>
    <s v="ニラ(原体) 国産 10kg"/>
    <m/>
    <s v="10cs"/>
    <x v="6"/>
    <s v="C/S"/>
    <n v="8"/>
    <n v="8"/>
    <m/>
    <n v="1"/>
    <x v="2"/>
    <x v="3"/>
    <n v="40"/>
  </r>
  <r>
    <n v="5"/>
    <s v="kg"/>
    <x v="3"/>
    <d v="2022-01-05T00:00:00"/>
    <n v="15"/>
    <x v="2"/>
    <s v="埼玉三郷支店"/>
    <n v="21"/>
    <s v="通常便"/>
    <n v="784"/>
    <x v="31"/>
    <s v="埼玉県深谷市 岡部1997-2"/>
    <n v="784"/>
    <s v="株式会社ベジミール"/>
    <n v="270"/>
    <s v="株式会社MOG"/>
    <s v="東京都江東区 新木場3-8-22 301号"/>
    <n v="164"/>
    <x v="14"/>
    <s v="パプリカ 赤 加工用"/>
    <s v="B"/>
    <s v="5kg"/>
    <x v="12"/>
    <s v="C/S"/>
    <n v="80"/>
    <n v="0"/>
    <m/>
    <n v="1"/>
    <x v="3"/>
    <x v="3"/>
    <n v="200"/>
  </r>
  <r>
    <n v="5"/>
    <s v="kg"/>
    <x v="3"/>
    <d v="2022-01-05T00:00:00"/>
    <n v="15"/>
    <x v="2"/>
    <s v="埼玉三郷支店"/>
    <n v="21"/>
    <s v="通常便"/>
    <n v="784"/>
    <x v="31"/>
    <s v="埼玉県深谷市 岡部1997-2"/>
    <n v="784"/>
    <s v="株式会社ベジミール"/>
    <n v="270"/>
    <s v="株式会社MOG"/>
    <s v="東京都江東区 新木場3-8-22 301号"/>
    <n v="170"/>
    <x v="15"/>
    <s v="パプリカ 黄 加工用"/>
    <s v="B"/>
    <s v="5kg"/>
    <x v="12"/>
    <s v="C/S"/>
    <n v="80"/>
    <n v="0"/>
    <m/>
    <n v="1"/>
    <x v="3"/>
    <x v="3"/>
    <n v="200"/>
  </r>
  <r>
    <n v="5"/>
    <s v="kg"/>
    <x v="3"/>
    <d v="2022-01-05T00:00:00"/>
    <n v="15"/>
    <x v="2"/>
    <s v="埼玉三郷支店"/>
    <n v="21"/>
    <s v="通常便"/>
    <n v="78"/>
    <x v="32"/>
    <s v="栃木県栃木市 都賀町家中1700-1"/>
    <n v="76"/>
    <s v="株式会社上原園　本社"/>
    <n v="270"/>
    <s v="株式会社MOG"/>
    <s v="東京都江東区 新木場3-8-22 301号"/>
    <n v="174"/>
    <x v="22"/>
    <s v="パプリカ 橙 L"/>
    <s v="L"/>
    <s v="5kg"/>
    <x v="8"/>
    <s v="C/S"/>
    <n v="66"/>
    <n v="66"/>
    <m/>
    <n v="1"/>
    <x v="3"/>
    <x v="3"/>
    <n v="40"/>
  </r>
  <r>
    <n v="5"/>
    <s v="kg"/>
    <x v="3"/>
    <d v="2022-01-05T00:00:00"/>
    <n v="15"/>
    <x v="2"/>
    <s v="埼玉三郷支店"/>
    <n v="21"/>
    <s v="通常便"/>
    <n v="78"/>
    <x v="32"/>
    <s v="栃木県栃木市 都賀町家中1700-1"/>
    <n v="76"/>
    <s v="株式会社上原園　本社"/>
    <n v="270"/>
    <s v="株式会社MOG"/>
    <s v="東京都江東区 新木場3-8-22 301号"/>
    <n v="164"/>
    <x v="14"/>
    <s v="パプリカ 赤 加工用"/>
    <s v="B"/>
    <s v="5kg"/>
    <x v="17"/>
    <s v="C/S"/>
    <n v="66"/>
    <n v="66"/>
    <m/>
    <n v="1"/>
    <x v="3"/>
    <x v="3"/>
    <n v="170"/>
  </r>
  <r>
    <n v="5"/>
    <s v="kg"/>
    <x v="3"/>
    <d v="2022-01-05T00:00:00"/>
    <n v="15"/>
    <x v="2"/>
    <s v="埼玉三郷支店"/>
    <n v="21"/>
    <s v="通常便"/>
    <n v="78"/>
    <x v="32"/>
    <s v="栃木県栃木市 都賀町家中1700-1"/>
    <n v="76"/>
    <s v="株式会社上原園　本社"/>
    <n v="270"/>
    <s v="株式会社MOG"/>
    <s v="東京都江東区 新木場3-8-22 301号"/>
    <n v="170"/>
    <x v="15"/>
    <s v="パプリカ 黄 加工用"/>
    <s v="B"/>
    <s v="5kg"/>
    <x v="14"/>
    <s v="C/S"/>
    <n v="66"/>
    <n v="66"/>
    <m/>
    <n v="1"/>
    <x v="3"/>
    <x v="3"/>
    <n v="120"/>
  </r>
  <r>
    <n v="8"/>
    <s v="kg"/>
    <x v="3"/>
    <d v="2022-01-05T00:00:00"/>
    <n v="15"/>
    <x v="2"/>
    <s v="埼玉三郷支店"/>
    <n v="21"/>
    <s v="通常便"/>
    <n v="143"/>
    <x v="74"/>
    <s v="埼玉県川越市南田島2022-1"/>
    <n v="143"/>
    <s v="株式会社丸中"/>
    <n v="270"/>
    <s v="株式会社MOG"/>
    <s v="東京都江東区 新木場3-8-22 301号"/>
    <n v="711"/>
    <x v="34"/>
    <s v="ホウレン草 8kg 国産"/>
    <m/>
    <s v="8cs"/>
    <x v="18"/>
    <s v="C/S"/>
    <n v="19"/>
    <n v="10"/>
    <m/>
    <n v="1"/>
    <x v="1"/>
    <x v="3"/>
    <n v="152"/>
  </r>
  <r>
    <n v="65"/>
    <s v="kg"/>
    <x v="3"/>
    <d v="2022-01-05T00:00:00"/>
    <n v="15"/>
    <x v="2"/>
    <s v="埼玉三郷支店"/>
    <n v="21"/>
    <s v="通常便"/>
    <n v="267"/>
    <x v="33"/>
    <s v="埼玉県川口市石神699"/>
    <n v="267"/>
    <s v="株式会社彩喜"/>
    <n v="270"/>
    <s v="株式会社MOG"/>
    <s v="東京都江東区 新木場3-8-22 301号"/>
    <n v="24"/>
    <x v="18"/>
    <s v="アスパラ 3P メキシコ"/>
    <s v="3P"/>
    <s v="65cs"/>
    <x v="0"/>
    <s v="C/S"/>
    <n v="5"/>
    <n v="5"/>
    <m/>
    <n v="1"/>
    <x v="1"/>
    <x v="3"/>
    <n v="65"/>
  </r>
  <r>
    <n v="10"/>
    <s v="kg"/>
    <x v="3"/>
    <d v="2022-01-05T00:00:00"/>
    <n v="15"/>
    <x v="2"/>
    <s v="埼玉三郷支店"/>
    <n v="21"/>
    <s v="通常便"/>
    <n v="267"/>
    <x v="33"/>
    <s v="埼玉県川口市石神699"/>
    <n v="267"/>
    <s v="株式会社彩喜"/>
    <n v="270"/>
    <s v="株式会社MOG"/>
    <s v="東京都江東区 新木場3-8-22 301号"/>
    <n v="472"/>
    <x v="5"/>
    <s v="ニラ(原体) 国産 10kg"/>
    <m/>
    <s v="10cs"/>
    <x v="6"/>
    <s v="C/S"/>
    <n v="5"/>
    <n v="5"/>
    <m/>
    <n v="1"/>
    <x v="2"/>
    <x v="3"/>
    <n v="40"/>
  </r>
  <r>
    <n v="10"/>
    <s v="kg"/>
    <x v="3"/>
    <d v="2022-01-05T00:00:00"/>
    <n v="15"/>
    <x v="2"/>
    <s v="埼玉三郷支店"/>
    <n v="21"/>
    <s v="通常便"/>
    <n v="162"/>
    <x v="9"/>
    <s v="東京都町田市鶴間1801"/>
    <n v="162"/>
    <s v="株式会社成城石井"/>
    <n v="270"/>
    <s v="株式会社MOG"/>
    <s v="東京都江東区 新木場3-8-22 301号"/>
    <n v="472"/>
    <x v="5"/>
    <s v="ニラ(原体) 国産 10kg"/>
    <m/>
    <s v="10cs"/>
    <x v="0"/>
    <s v="C/S"/>
    <n v="1"/>
    <n v="1"/>
    <m/>
    <n v="1"/>
    <x v="2"/>
    <x v="3"/>
    <n v="10"/>
  </r>
  <r>
    <n v="20"/>
    <s v="kg"/>
    <x v="3"/>
    <d v="2022-01-05T00:00:00"/>
    <n v="15"/>
    <x v="2"/>
    <s v="埼玉三郷支店"/>
    <n v="21"/>
    <s v="通常便"/>
    <n v="183"/>
    <x v="10"/>
    <s v="埼玉県さいたま市岩槻区鹿室338"/>
    <n v="183"/>
    <s v="株式会社照栄サプライ"/>
    <n v="270"/>
    <s v="株式会社MOG"/>
    <s v="東京都江東区 新木場3-8-22 301号"/>
    <n v="211"/>
    <x v="1"/>
    <s v="国産大葉"/>
    <s v="L"/>
    <s v="20cs"/>
    <x v="9"/>
    <s v="C/S"/>
    <n v="6"/>
    <n v="3"/>
    <m/>
    <n v="1"/>
    <x v="0"/>
    <x v="3"/>
    <n v="120"/>
  </r>
  <r>
    <n v="1"/>
    <s v="kg"/>
    <x v="3"/>
    <d v="2022-01-05T00:00:00"/>
    <n v="15"/>
    <x v="2"/>
    <s v="埼玉三郷支店"/>
    <n v="21"/>
    <s v="通常便"/>
    <n v="558"/>
    <x v="11"/>
    <s v="茨城県小美玉市納場617-1"/>
    <n v="558"/>
    <s v="美野里デリカ株式会社"/>
    <n v="270"/>
    <s v="株式会社MOG"/>
    <s v="東京都江東区 新木場3-8-22 301号"/>
    <n v="223"/>
    <x v="0"/>
    <s v="国産大葉(原体)"/>
    <s v="MIX"/>
    <s v="1kg"/>
    <x v="4"/>
    <s v="kg"/>
    <n v="2"/>
    <n v="1"/>
    <m/>
    <n v="1"/>
    <x v="0"/>
    <x v="3"/>
    <n v="3"/>
  </r>
  <r>
    <n v="10"/>
    <s v="kg"/>
    <x v="3"/>
    <d v="2022-01-05T00:00:00"/>
    <n v="15"/>
    <x v="2"/>
    <s v="埼玉三郷支店"/>
    <n v="21"/>
    <s v="通常便"/>
    <n v="558"/>
    <x v="11"/>
    <s v="茨城県小美玉市納場617-1"/>
    <n v="558"/>
    <s v="美野里デリカ株式会社"/>
    <n v="270"/>
    <s v="株式会社MOG"/>
    <s v="東京都江東区 新木場3-8-22 301号"/>
    <n v="472"/>
    <x v="5"/>
    <s v="ニラ(原体) 国産 10kg"/>
    <m/>
    <s v="10cs"/>
    <x v="0"/>
    <s v="C/S"/>
    <n v="2"/>
    <n v="1"/>
    <m/>
    <n v="1"/>
    <x v="2"/>
    <x v="3"/>
    <n v="10"/>
  </r>
  <r>
    <n v="20"/>
    <s v="kg"/>
    <x v="3"/>
    <d v="2022-01-05T00:00:00"/>
    <n v="15"/>
    <x v="2"/>
    <s v="埼玉三郷支店"/>
    <n v="21"/>
    <s v="通常便"/>
    <n v="46"/>
    <x v="75"/>
    <s v="神奈川県横浜市神奈川区 栄町19-5　鈴隆ビル101"/>
    <n v="46"/>
    <s v="菜季青果"/>
    <n v="270"/>
    <s v="株式会社MOG"/>
    <s v="東京都江東区 新木場3-8-22 301号"/>
    <n v="211"/>
    <x v="1"/>
    <s v="国産大葉"/>
    <s v="L"/>
    <s v="20cs"/>
    <x v="0"/>
    <s v="C/S"/>
    <n v="1"/>
    <n v="1"/>
    <m/>
    <n v="1"/>
    <x v="0"/>
    <x v="3"/>
    <n v="20"/>
  </r>
  <r>
    <n v="10"/>
    <s v="kg"/>
    <x v="3"/>
    <d v="2022-01-05T00:00:00"/>
    <n v="15"/>
    <x v="2"/>
    <s v="埼玉三郷支店"/>
    <n v="21"/>
    <s v="通常便"/>
    <n v="358"/>
    <x v="12"/>
    <s v="東京都西多摩郡瑞穂町 長岡2-8-16"/>
    <n v="194"/>
    <s v="株式会社朝明商事"/>
    <n v="194"/>
    <s v="株式会社朝明商事"/>
    <s v="東京都江東区木場1-4-12 名古路木場ビル5F"/>
    <n v="472"/>
    <x v="5"/>
    <s v="ニラ(原体) 国産 10kg"/>
    <m/>
    <s v="10cs"/>
    <x v="0"/>
    <s v="C/S"/>
    <n v="1"/>
    <n v="1"/>
    <m/>
    <n v="1"/>
    <x v="2"/>
    <x v="3"/>
    <n v="10"/>
  </r>
  <r>
    <n v="20"/>
    <s v="枚"/>
    <x v="3"/>
    <d v="2022-01-05T00:00:00"/>
    <n v="15"/>
    <x v="2"/>
    <s v="埼玉三郷支店"/>
    <n v="21"/>
    <s v="通常便"/>
    <n v="463"/>
    <x v="13"/>
    <s v="東京都昭島市武蔵野2-10-23 国分西東京総合センター内"/>
    <n v="462"/>
    <s v="デリカフーズ株式会社　西東京事業所"/>
    <n v="270"/>
    <s v="株式会社MOG"/>
    <s v="東京都江東区 新木場3-8-22 301号"/>
    <n v="598"/>
    <x v="12"/>
    <s v="大葉 20枚/pc"/>
    <s v="-"/>
    <s v="20枚"/>
    <x v="19"/>
    <s v="pc"/>
    <n v="1"/>
    <n v="1"/>
    <m/>
    <n v="1"/>
    <x v="0"/>
    <x v="3"/>
    <n v="2000"/>
  </r>
  <r>
    <n v="5"/>
    <s v="kg"/>
    <x v="3"/>
    <d v="2022-01-05T00:00:00"/>
    <n v="15"/>
    <x v="2"/>
    <s v="埼玉三郷支店"/>
    <n v="21"/>
    <s v="通常便"/>
    <n v="883"/>
    <x v="34"/>
    <s v="群馬県邑楽郡大泉町西小泉 3-7-12"/>
    <n v="883"/>
    <s v="ワカキヤフードサービス"/>
    <n v="270"/>
    <s v="株式会社MOG"/>
    <s v="東京都江東区 新木場3-8-22 301号"/>
    <n v="164"/>
    <x v="14"/>
    <s v="パプリカ 赤 加工用"/>
    <s v="B"/>
    <s v="5kg"/>
    <x v="0"/>
    <s v="C/S"/>
    <n v="2"/>
    <n v="0"/>
    <m/>
    <n v="1"/>
    <x v="3"/>
    <x v="3"/>
    <n v="5"/>
  </r>
  <r>
    <n v="5"/>
    <s v="kg"/>
    <x v="3"/>
    <d v="2022-01-05T00:00:00"/>
    <n v="15"/>
    <x v="2"/>
    <s v="埼玉三郷支店"/>
    <n v="21"/>
    <s v="通常便"/>
    <n v="883"/>
    <x v="34"/>
    <s v="群馬県邑楽郡大泉町西小泉 3-7-12"/>
    <n v="883"/>
    <s v="ワカキヤフードサービス"/>
    <n v="270"/>
    <s v="株式会社MOG"/>
    <s v="東京都江東区 新木場3-8-22 301号"/>
    <n v="170"/>
    <x v="15"/>
    <s v="パプリカ 黄 加工用"/>
    <s v="B"/>
    <s v="5kg"/>
    <x v="0"/>
    <s v="C/S"/>
    <n v="2"/>
    <n v="0"/>
    <m/>
    <n v="1"/>
    <x v="3"/>
    <x v="3"/>
    <n v="5"/>
  </r>
  <r>
    <n v="5"/>
    <s v="kg"/>
    <x v="3"/>
    <d v="2022-01-05T00:00:00"/>
    <n v="15"/>
    <x v="2"/>
    <s v="埼玉三郷支店"/>
    <n v="21"/>
    <s v="通常便"/>
    <n v="516"/>
    <x v="76"/>
    <s v="東京都葛飾区堀切2-16-6"/>
    <n v="516"/>
    <s v="有限会社廣洋商事"/>
    <n v="271"/>
    <s v="株式会社MOG"/>
    <s v="東京都江東区 新木場3-8-22 301号"/>
    <n v="320"/>
    <x v="35"/>
    <s v="長葱 M 5kg "/>
    <s v="M"/>
    <s v="5cs"/>
    <x v="20"/>
    <s v="C/S"/>
    <n v="20"/>
    <n v="10"/>
    <m/>
    <n v="1"/>
    <x v="1"/>
    <x v="3"/>
    <n v="100"/>
  </r>
  <r>
    <n v="5"/>
    <s v="kg"/>
    <x v="3"/>
    <d v="2022-01-05T00:00:00"/>
    <n v="15"/>
    <x v="2"/>
    <s v="埼玉三郷支店"/>
    <n v="21"/>
    <s v="通常便"/>
    <n v="362"/>
    <x v="15"/>
    <s v="埼玉県春日部市榎468-1"/>
    <n v="362"/>
    <s v="株式会社さくらフーズ"/>
    <n v="270"/>
    <s v="株式会社MOG"/>
    <s v="東京都江東区 新木場3-8-22 301号"/>
    <n v="164"/>
    <x v="14"/>
    <s v="パプリカ 赤 加工用"/>
    <s v="B"/>
    <s v="5kg"/>
    <x v="1"/>
    <s v="C/S"/>
    <n v="4"/>
    <n v="2"/>
    <m/>
    <n v="1"/>
    <x v="3"/>
    <x v="3"/>
    <n v="10"/>
  </r>
  <r>
    <n v="5"/>
    <s v="kg"/>
    <x v="3"/>
    <d v="2022-01-05T00:00:00"/>
    <n v="15"/>
    <x v="2"/>
    <s v="埼玉三郷支店"/>
    <n v="21"/>
    <s v="通常便"/>
    <n v="362"/>
    <x v="15"/>
    <s v="埼玉県春日部市榎468-1"/>
    <n v="362"/>
    <s v="株式会社さくらフーズ"/>
    <n v="270"/>
    <s v="株式会社MOG"/>
    <s v="東京都江東区 新木場3-8-22 301号"/>
    <n v="170"/>
    <x v="15"/>
    <s v="パプリカ 黄 加工用"/>
    <s v="B"/>
    <s v="5kg"/>
    <x v="1"/>
    <s v="C/S"/>
    <n v="4"/>
    <n v="2"/>
    <m/>
    <n v="1"/>
    <x v="3"/>
    <x v="3"/>
    <n v="10"/>
  </r>
  <r>
    <n v="5"/>
    <s v="kg"/>
    <x v="3"/>
    <d v="2022-01-05T00:00:00"/>
    <n v="15"/>
    <x v="2"/>
    <s v="埼玉三郷支店"/>
    <n v="21"/>
    <s v="通常便"/>
    <n v="504"/>
    <x v="36"/>
    <s v="埼玉県入間郡三芳町 上富1031-1"/>
    <n v="504"/>
    <s v="株式会社ピックルスコーポレーション"/>
    <n v="270"/>
    <s v="株式会社MOG"/>
    <s v="東京都江東区 新木場3-8-22 301号"/>
    <n v="163"/>
    <x v="19"/>
    <s v="パプリカ 赤 XL"/>
    <s v="XL"/>
    <s v="5kg"/>
    <x v="0"/>
    <s v="C/S"/>
    <n v="9"/>
    <n v="9"/>
    <m/>
    <n v="1"/>
    <x v="3"/>
    <x v="3"/>
    <n v="5"/>
  </r>
  <r>
    <n v="5"/>
    <s v="kg"/>
    <x v="3"/>
    <d v="2022-01-05T00:00:00"/>
    <n v="15"/>
    <x v="2"/>
    <s v="埼玉三郷支店"/>
    <n v="21"/>
    <s v="通常便"/>
    <n v="504"/>
    <x v="36"/>
    <s v="埼玉県入間郡三芳町 上富1031-1"/>
    <n v="504"/>
    <s v="株式会社ピックルスコーポレーション"/>
    <n v="270"/>
    <s v="株式会社MOG"/>
    <s v="東京都江東区 新木場3-8-22 301号"/>
    <n v="169"/>
    <x v="9"/>
    <s v="パプリカ 黄 XL"/>
    <s v="XL"/>
    <s v="5kg"/>
    <x v="0"/>
    <s v="C/S"/>
    <n v="9"/>
    <n v="9"/>
    <m/>
    <n v="1"/>
    <x v="3"/>
    <x v="3"/>
    <n v="5"/>
  </r>
  <r>
    <n v="10"/>
    <s v="kg"/>
    <x v="3"/>
    <d v="2022-01-05T00:00:00"/>
    <n v="15"/>
    <x v="2"/>
    <s v="埼玉三郷支店"/>
    <n v="21"/>
    <s v="通常便"/>
    <n v="504"/>
    <x v="36"/>
    <s v="埼玉県入間郡三芳町 上富1031-1"/>
    <n v="504"/>
    <s v="株式会社ピックルスコーポレーション"/>
    <n v="270"/>
    <s v="株式会社MOG"/>
    <s v="東京都江東区 新木場3-8-22 301号"/>
    <n v="472"/>
    <x v="5"/>
    <s v="ニラ(原体) 国産 10kg"/>
    <m/>
    <s v="10cs"/>
    <x v="15"/>
    <s v="C/S"/>
    <n v="9"/>
    <n v="9"/>
    <m/>
    <n v="1"/>
    <x v="2"/>
    <x v="3"/>
    <n v="70"/>
  </r>
  <r>
    <n v="4"/>
    <s v="pc"/>
    <x v="3"/>
    <d v="2022-01-05T00:00:00"/>
    <n v="15"/>
    <x v="2"/>
    <s v="埼玉三郷支店"/>
    <n v="21"/>
    <s v="通常便"/>
    <n v="755"/>
    <x v="77"/>
    <s v="埼玉県東松山市大字新郷405-1"/>
    <n v="754"/>
    <s v="株式会社クロスエイジ"/>
    <n v="754"/>
    <s v="株式会社クロスエイジ"/>
    <s v="福岡県春日市春日公園3-61-2"/>
    <n v="769"/>
    <x v="36"/>
    <s v="ニラ(1kg袋) 国産 4kg"/>
    <m/>
    <s v="4pc"/>
    <x v="10"/>
    <s v="C/S"/>
    <n v="15"/>
    <n v="0"/>
    <m/>
    <n v="1"/>
    <x v="2"/>
    <x v="3"/>
    <n v="60"/>
  </r>
  <r>
    <n v="10"/>
    <s v="kg"/>
    <x v="3"/>
    <d v="2022-01-05T00:00:00"/>
    <n v="15"/>
    <x v="2"/>
    <s v="埼玉三郷支店"/>
    <n v="21"/>
    <s v="通常便"/>
    <n v="530"/>
    <x v="78"/>
    <s v="神奈川県綾瀬市早川2696-11"/>
    <n v="525"/>
    <s v="秋本食品株式会社　原料調達部"/>
    <n v="270"/>
    <s v="株式会社MOG"/>
    <s v="東京都江東区 新木場3-8-22 301号"/>
    <n v="472"/>
    <x v="5"/>
    <s v="ニラ(原体) 国産 10kg"/>
    <m/>
    <s v="10cs"/>
    <x v="1"/>
    <s v="C/S"/>
    <n v="2"/>
    <n v="1"/>
    <m/>
    <n v="1"/>
    <x v="2"/>
    <x v="3"/>
    <n v="20"/>
  </r>
  <r>
    <n v="65"/>
    <s v="kg"/>
    <x v="3"/>
    <d v="2022-01-05T00:00:00"/>
    <n v="15"/>
    <x v="2"/>
    <s v="埼玉三郷支店"/>
    <n v="21"/>
    <s v="通常便"/>
    <n v="829"/>
    <x v="16"/>
    <s v="埼玉県狭山市根岸653-1"/>
    <n v="829"/>
    <s v="花丸家株式会社"/>
    <n v="270"/>
    <s v="株式会社MOG"/>
    <s v="東京都江東区 新木場3-8-22 301号"/>
    <n v="803"/>
    <x v="16"/>
    <s v="アスパラ 3P メキシコ"/>
    <s v="3P"/>
    <s v="65cs"/>
    <x v="0"/>
    <s v="C/S"/>
    <n v="1"/>
    <n v="0"/>
    <m/>
    <n v="1"/>
    <x v="1"/>
    <x v="3"/>
    <n v="65"/>
  </r>
  <r>
    <n v="5"/>
    <s v="kg"/>
    <x v="3"/>
    <d v="2022-01-06T00:00:00"/>
    <n v="15"/>
    <x v="2"/>
    <s v="埼玉三郷支店"/>
    <n v="21"/>
    <s v="通常便"/>
    <n v="38"/>
    <x v="17"/>
    <s v="三重県四日市市 河原田町字伊倉712"/>
    <n v="32"/>
    <s v="株式会社まる"/>
    <n v="32"/>
    <s v="株式会社まる"/>
    <s v="福岡県福岡市東区箱崎ふ頭 5-2-22"/>
    <n v="162"/>
    <x v="7"/>
    <s v="パプリカ 赤 L"/>
    <s v="L"/>
    <s v="5kg"/>
    <x v="6"/>
    <s v="C/S"/>
    <n v="6"/>
    <n v="3"/>
    <m/>
    <n v="1"/>
    <x v="3"/>
    <x v="3"/>
    <n v="20"/>
  </r>
  <r>
    <n v="5"/>
    <s v="kg"/>
    <x v="3"/>
    <d v="2022-01-06T00:00:00"/>
    <n v="15"/>
    <x v="2"/>
    <s v="埼玉三郷支店"/>
    <n v="21"/>
    <s v="通常便"/>
    <n v="38"/>
    <x v="17"/>
    <s v="三重県四日市市 河原田町字伊倉712"/>
    <n v="32"/>
    <s v="株式会社まる"/>
    <n v="32"/>
    <s v="株式会社まる"/>
    <s v="福岡県福岡市東区箱崎ふ頭 5-2-22"/>
    <n v="168"/>
    <x v="8"/>
    <s v="パプリカ 黄 L"/>
    <s v="L"/>
    <s v="5kg"/>
    <x v="1"/>
    <s v="C/S"/>
    <n v="6"/>
    <n v="3"/>
    <m/>
    <n v="1"/>
    <x v="3"/>
    <x v="3"/>
    <n v="10"/>
  </r>
  <r>
    <n v="20"/>
    <s v="kg"/>
    <x v="3"/>
    <d v="2022-01-06T00:00:00"/>
    <n v="15"/>
    <x v="2"/>
    <s v="埼玉三郷支店"/>
    <n v="21"/>
    <s v="通常便"/>
    <n v="51"/>
    <x v="18"/>
    <s v="岩手県奥州市水沢区佐倉河沼田41"/>
    <n v="51"/>
    <s v="株式会社及兵"/>
    <n v="270"/>
    <s v="株式会社MOG"/>
    <s v="東京都江東区 新木場3-8-22 301号"/>
    <n v="211"/>
    <x v="1"/>
    <s v="国産大葉"/>
    <s v="L"/>
    <s v="20cs"/>
    <x v="1"/>
    <s v="C/S"/>
    <n v="6"/>
    <n v="3"/>
    <m/>
    <n v="1"/>
    <x v="0"/>
    <x v="3"/>
    <n v="40"/>
  </r>
  <r>
    <n v="5"/>
    <s v="kg"/>
    <x v="3"/>
    <d v="2022-01-06T00:00:00"/>
    <n v="15"/>
    <x v="2"/>
    <s v="埼玉三郷支店"/>
    <n v="21"/>
    <s v="通常便"/>
    <n v="51"/>
    <x v="18"/>
    <s v="岩手県奥州市水沢区佐倉河沼田41"/>
    <n v="51"/>
    <s v="株式会社及兵"/>
    <n v="270"/>
    <s v="株式会社MOG"/>
    <s v="東京都江東区 新木場3-8-22 301号"/>
    <n v="162"/>
    <x v="7"/>
    <s v="パプリカ 赤 L"/>
    <s v="L"/>
    <s v="5kg"/>
    <x v="0"/>
    <s v="C/S"/>
    <n v="6"/>
    <n v="3"/>
    <m/>
    <n v="1"/>
    <x v="3"/>
    <x v="3"/>
    <n v="5"/>
  </r>
  <r>
    <n v="5"/>
    <s v="kg"/>
    <x v="3"/>
    <d v="2022-01-06T00:00:00"/>
    <n v="15"/>
    <x v="2"/>
    <s v="埼玉三郷支店"/>
    <n v="21"/>
    <s v="通常便"/>
    <n v="51"/>
    <x v="18"/>
    <s v="岩手県奥州市水沢区佐倉河沼田41"/>
    <n v="51"/>
    <s v="株式会社及兵"/>
    <n v="270"/>
    <s v="株式会社MOG"/>
    <s v="東京都江東区 新木場3-8-22 301号"/>
    <n v="168"/>
    <x v="8"/>
    <s v="パプリカ 黄 L"/>
    <s v="L"/>
    <s v="5kg"/>
    <x v="0"/>
    <s v="C/S"/>
    <n v="6"/>
    <n v="3"/>
    <m/>
    <n v="1"/>
    <x v="3"/>
    <x v="3"/>
    <n v="5"/>
  </r>
  <r>
    <n v="10"/>
    <s v="kg"/>
    <x v="3"/>
    <d v="2022-01-06T00:00:00"/>
    <n v="15"/>
    <x v="2"/>
    <s v="埼玉三郷支店"/>
    <n v="21"/>
    <s v="通常便"/>
    <n v="51"/>
    <x v="18"/>
    <s v="岩手県奥州市水沢区佐倉河沼田41"/>
    <n v="51"/>
    <s v="株式会社及兵"/>
    <n v="270"/>
    <s v="株式会社MOG"/>
    <s v="東京都江東区 新木場3-8-22 301号"/>
    <n v="472"/>
    <x v="5"/>
    <s v="ニラ(原体) 国産 10kg"/>
    <m/>
    <s v="10cs"/>
    <x v="1"/>
    <s v="C/S"/>
    <n v="6"/>
    <n v="3"/>
    <m/>
    <n v="1"/>
    <x v="2"/>
    <x v="3"/>
    <n v="20"/>
  </r>
  <r>
    <n v="10"/>
    <s v="kg"/>
    <x v="3"/>
    <d v="2022-01-06T00:00:00"/>
    <n v="15"/>
    <x v="2"/>
    <s v="埼玉三郷支店"/>
    <n v="21"/>
    <s v="通常便"/>
    <n v="886"/>
    <x v="79"/>
    <s v="山形県尾花沢市荻袋 1284-18"/>
    <n v="886"/>
    <s v="株式会社尾花沢食品"/>
    <n v="270"/>
    <s v="株式会社MOG"/>
    <s v="東京都江東区 新木場3-8-22 301号"/>
    <n v="472"/>
    <x v="5"/>
    <s v="ニラ(原体) 国産 10kg"/>
    <m/>
    <s v="10cs"/>
    <x v="11"/>
    <s v="C/S"/>
    <n v="5"/>
    <n v="3"/>
    <m/>
    <n v="1"/>
    <x v="2"/>
    <x v="3"/>
    <n v="50"/>
  </r>
  <r>
    <n v="5"/>
    <s v="kg"/>
    <x v="4"/>
    <d v="2022-01-06T00:00:00"/>
    <n v="5"/>
    <x v="3"/>
    <s v="大田LC"/>
    <n v="18"/>
    <s v="市場便"/>
    <n v="413"/>
    <x v="59"/>
    <s v="東京都大田区東海3-2-6 （1095）"/>
    <n v="413"/>
    <s v="カネブン青果株式会社"/>
    <n v="270"/>
    <s v="株式会社MOG"/>
    <s v="東京都江東区 新木場3-8-22 301号"/>
    <n v="162"/>
    <x v="7"/>
    <s v="パプリカ 赤 L"/>
    <s v="L"/>
    <s v="5kg"/>
    <x v="1"/>
    <s v="C/S"/>
    <n v="4"/>
    <n v="4"/>
    <s v="[大田市場]"/>
    <n v="1"/>
    <x v="3"/>
    <x v="4"/>
    <n v="10"/>
  </r>
  <r>
    <n v="5"/>
    <s v="kg"/>
    <x v="4"/>
    <d v="2022-01-06T00:00:00"/>
    <n v="5"/>
    <x v="3"/>
    <s v="大田LC"/>
    <n v="18"/>
    <s v="市場便"/>
    <n v="413"/>
    <x v="59"/>
    <s v="東京都大田区東海3-2-6 （1095）"/>
    <n v="413"/>
    <s v="カネブン青果株式会社"/>
    <n v="270"/>
    <s v="株式会社MOG"/>
    <s v="東京都江東区 新木場3-8-22 301号"/>
    <n v="168"/>
    <x v="8"/>
    <s v="パプリカ 黄 L"/>
    <s v="L"/>
    <s v="5kg"/>
    <x v="1"/>
    <s v="C/S"/>
    <n v="4"/>
    <n v="4"/>
    <s v="[大田市場]"/>
    <n v="1"/>
    <x v="3"/>
    <x v="4"/>
    <n v="10"/>
  </r>
  <r>
    <n v="5"/>
    <s v="kg"/>
    <x v="4"/>
    <d v="2022-01-06T00:00:00"/>
    <n v="5"/>
    <x v="3"/>
    <s v="大田LC"/>
    <n v="18"/>
    <s v="市場便"/>
    <n v="31"/>
    <x v="65"/>
    <s v="東京都大田区東海3-2-6 大田市場　青果棟南側2Ｆ 果物組合内"/>
    <n v="31"/>
    <s v="株式会社マチルダ"/>
    <n v="270"/>
    <s v="株式会社MOG"/>
    <s v="東京都江東区 新木場3-8-22 301号"/>
    <n v="161"/>
    <x v="10"/>
    <s v="パプリカ 赤 M"/>
    <s v="M"/>
    <s v="5kg"/>
    <x v="1"/>
    <s v="C/S"/>
    <n v="4"/>
    <n v="4"/>
    <s v="[大田市場]"/>
    <n v="1"/>
    <x v="3"/>
    <x v="4"/>
    <n v="10"/>
  </r>
  <r>
    <n v="5"/>
    <s v="kg"/>
    <x v="4"/>
    <d v="2022-01-06T00:00:00"/>
    <n v="5"/>
    <x v="3"/>
    <s v="大田LC"/>
    <n v="18"/>
    <s v="市場便"/>
    <n v="31"/>
    <x v="65"/>
    <s v="東京都大田区東海3-2-6 大田市場　青果棟南側2Ｆ 果物組合内"/>
    <n v="31"/>
    <s v="株式会社マチルダ"/>
    <n v="270"/>
    <s v="株式会社MOG"/>
    <s v="東京都江東区 新木場3-8-22 301号"/>
    <n v="167"/>
    <x v="11"/>
    <s v="パプリカ 黄 M"/>
    <s v="M"/>
    <s v="5kg"/>
    <x v="1"/>
    <s v="C/S"/>
    <n v="4"/>
    <n v="4"/>
    <s v="[大田市場]"/>
    <n v="1"/>
    <x v="3"/>
    <x v="4"/>
    <n v="10"/>
  </r>
  <r>
    <n v="5"/>
    <s v="kg"/>
    <x v="4"/>
    <d v="2022-01-06T00:00:00"/>
    <n v="5"/>
    <x v="3"/>
    <s v="大田LC"/>
    <n v="18"/>
    <s v="市場便"/>
    <n v="173"/>
    <x v="51"/>
    <s v="栃木県宇都宮市川田町365-1"/>
    <n v="172"/>
    <s v="カネイチ青果株式会社 (健食納品分)"/>
    <n v="270"/>
    <s v="株式会社MOG"/>
    <s v="東京都江東区 新木場3-8-22 301号"/>
    <n v="164"/>
    <x v="14"/>
    <s v="パプリカ 赤 加工用"/>
    <s v="B"/>
    <s v="5kg"/>
    <x v="0"/>
    <s v="C/S"/>
    <n v="2"/>
    <n v="2"/>
    <m/>
    <n v="1"/>
    <x v="3"/>
    <x v="4"/>
    <n v="5"/>
  </r>
  <r>
    <n v="5"/>
    <s v="kg"/>
    <x v="4"/>
    <d v="2022-01-06T00:00:00"/>
    <n v="5"/>
    <x v="3"/>
    <s v="大田LC"/>
    <n v="18"/>
    <s v="市場便"/>
    <n v="173"/>
    <x v="51"/>
    <s v="栃木県宇都宮市川田町365-1"/>
    <n v="172"/>
    <s v="カネイチ青果株式会社 (健食納品分)"/>
    <n v="270"/>
    <s v="株式会社MOG"/>
    <s v="東京都江東区 新木場3-8-22 301号"/>
    <n v="170"/>
    <x v="15"/>
    <s v="パプリカ 黄 加工用"/>
    <s v="B"/>
    <s v="5kg"/>
    <x v="0"/>
    <s v="C/S"/>
    <n v="2"/>
    <n v="2"/>
    <m/>
    <n v="1"/>
    <x v="3"/>
    <x v="4"/>
    <n v="5"/>
  </r>
  <r>
    <n v="5"/>
    <s v="kg"/>
    <x v="4"/>
    <d v="2022-01-06T00:00:00"/>
    <n v="5"/>
    <x v="3"/>
    <s v="大田LC"/>
    <n v="18"/>
    <s v="市場便"/>
    <n v="146"/>
    <x v="66"/>
    <s v="東京都大田区中馬込1-13-7 高田ビル2F"/>
    <n v="146"/>
    <s v="株式会社吉川商店"/>
    <n v="270"/>
    <s v="株式会社MOG"/>
    <s v="東京都江東区 新木場3-8-22 301号"/>
    <n v="161"/>
    <x v="10"/>
    <s v="パプリカ 赤 M"/>
    <s v="M"/>
    <s v="5kg"/>
    <x v="0"/>
    <s v="C/S"/>
    <n v="2"/>
    <n v="2"/>
    <s v="[豊洲市場]"/>
    <n v="1"/>
    <x v="3"/>
    <x v="4"/>
    <n v="5"/>
  </r>
  <r>
    <n v="5"/>
    <s v="kg"/>
    <x v="4"/>
    <d v="2022-01-06T00:00:00"/>
    <n v="5"/>
    <x v="3"/>
    <s v="大田LC"/>
    <n v="18"/>
    <s v="市場便"/>
    <n v="146"/>
    <x v="66"/>
    <s v="東京都大田区中馬込1-13-7 高田ビル2F"/>
    <n v="146"/>
    <s v="株式会社吉川商店"/>
    <n v="270"/>
    <s v="株式会社MOG"/>
    <s v="東京都江東区 新木場3-8-22 301号"/>
    <n v="167"/>
    <x v="11"/>
    <s v="パプリカ 黄 M"/>
    <s v="M"/>
    <s v="5kg"/>
    <x v="0"/>
    <s v="C/S"/>
    <n v="2"/>
    <n v="2"/>
    <s v="[豊洲市場]"/>
    <n v="1"/>
    <x v="3"/>
    <x v="4"/>
    <n v="5"/>
  </r>
  <r>
    <n v="5"/>
    <s v="kg"/>
    <x v="4"/>
    <d v="2022-01-06T00:00:00"/>
    <n v="5"/>
    <x v="3"/>
    <s v="大田LC"/>
    <n v="18"/>
    <s v="市場便"/>
    <n v="197"/>
    <x v="67"/>
    <s v="東京都江東区豊洲6-3-1"/>
    <n v="197"/>
    <s v="株式会社政義青果"/>
    <n v="270"/>
    <s v="株式会社MOG"/>
    <s v="東京都江東区 新木場3-8-22 301号"/>
    <n v="180"/>
    <x v="28"/>
    <s v="パプリカ赤 L (FG)"/>
    <s v="L"/>
    <s v="5kg"/>
    <x v="1"/>
    <s v="C/S"/>
    <n v="4"/>
    <n v="4"/>
    <s v="[豊洲市場]"/>
    <n v="1"/>
    <x v="3"/>
    <x v="4"/>
    <n v="10"/>
  </r>
  <r>
    <n v="5"/>
    <s v="kg"/>
    <x v="4"/>
    <d v="2022-01-06T00:00:00"/>
    <n v="5"/>
    <x v="3"/>
    <s v="大田LC"/>
    <n v="18"/>
    <s v="市場便"/>
    <n v="197"/>
    <x v="67"/>
    <s v="東京都江東区豊洲6-3-1"/>
    <n v="197"/>
    <s v="株式会社政義青果"/>
    <n v="270"/>
    <s v="株式会社MOG"/>
    <s v="東京都江東区 新木場3-8-22 301号"/>
    <n v="186"/>
    <x v="29"/>
    <s v="パプリカ黄 L (FG)"/>
    <s v="L"/>
    <s v="5kg"/>
    <x v="1"/>
    <s v="C/S"/>
    <n v="4"/>
    <n v="4"/>
    <s v="[豊洲市場]"/>
    <n v="1"/>
    <x v="3"/>
    <x v="4"/>
    <n v="10"/>
  </r>
  <r>
    <n v="10"/>
    <s v="kg"/>
    <x v="4"/>
    <d v="2022-01-06T00:00:00"/>
    <n v="5"/>
    <x v="3"/>
    <s v="大田LC"/>
    <n v="18"/>
    <s v="市場便"/>
    <n v="250"/>
    <x v="68"/>
    <s v="東京都大田区東海3-2-6 大田市場 西庄内"/>
    <n v="250"/>
    <s v="株式会社神山商店"/>
    <n v="270"/>
    <s v="株式会社MOG"/>
    <s v="東京都江東区 新木場3-8-22 301号"/>
    <n v="472"/>
    <x v="5"/>
    <s v="ニラ(原体) 国産 10kg"/>
    <m/>
    <s v="10cs"/>
    <x v="5"/>
    <s v="C/S"/>
    <n v="13"/>
    <n v="13"/>
    <s v="[大田市場]"/>
    <n v="1"/>
    <x v="2"/>
    <x v="4"/>
    <n v="100"/>
  </r>
  <r>
    <n v="10"/>
    <s v="kg"/>
    <x v="4"/>
    <d v="2022-01-06T00:00:00"/>
    <n v="5"/>
    <x v="3"/>
    <s v="大田LC"/>
    <n v="18"/>
    <s v="市場便"/>
    <n v="250"/>
    <x v="68"/>
    <s v="東京都大田区東海3-2-6 大田市場 西庄内"/>
    <n v="250"/>
    <s v="株式会社神山商店"/>
    <n v="270"/>
    <s v="株式会社MOG"/>
    <s v="東京都江東区 新木場3-8-22 301号"/>
    <n v="472"/>
    <x v="5"/>
    <s v="ニラ(原体) 国産 10kg"/>
    <m/>
    <s v="10cs"/>
    <x v="4"/>
    <s v="C/S"/>
    <n v="13"/>
    <n v="13"/>
    <s v="[大田市場]"/>
    <n v="1"/>
    <x v="2"/>
    <x v="4"/>
    <n v="30"/>
  </r>
  <r>
    <n v="20"/>
    <s v="kg"/>
    <x v="4"/>
    <d v="2022-01-06T00:00:00"/>
    <n v="5"/>
    <x v="3"/>
    <s v="大田LC"/>
    <n v="18"/>
    <s v="市場便"/>
    <n v="16"/>
    <x v="69"/>
    <s v="東京都江東区豊洲6-3-1 豊洲市場青果棟250号 B13号室"/>
    <n v="16"/>
    <s v="株式会社久世フレッシュ・ワン 東京事業所"/>
    <n v="270"/>
    <s v="株式会社MOG"/>
    <s v="東京都江東区 新木場3-8-22 301号"/>
    <n v="211"/>
    <x v="1"/>
    <s v="国産大葉"/>
    <s v="L"/>
    <s v="20cs"/>
    <x v="0"/>
    <s v="C/S"/>
    <n v="1"/>
    <n v="1"/>
    <s v="[豊洲市場]"/>
    <n v="1"/>
    <x v="0"/>
    <x v="4"/>
    <n v="20"/>
  </r>
  <r>
    <n v="5"/>
    <s v="kg"/>
    <x v="4"/>
    <d v="2022-01-06T00:00:00"/>
    <n v="5"/>
    <x v="3"/>
    <s v="大田LC"/>
    <n v="18"/>
    <s v="市場便"/>
    <n v="617"/>
    <x v="70"/>
    <s v="千葉県市原市君塚3-16-5"/>
    <n v="617"/>
    <s v="合同会社光泰青果"/>
    <n v="270"/>
    <s v="株式会社MOG"/>
    <s v="東京都江東区 新木場3-8-22 301号"/>
    <n v="321"/>
    <x v="30"/>
    <s v="長葱 L 5kg "/>
    <s v="L"/>
    <s v="5cs"/>
    <x v="3"/>
    <s v="C/S"/>
    <n v="18"/>
    <n v="18"/>
    <s v="[豊洲市場]"/>
    <n v="1"/>
    <x v="1"/>
    <x v="4"/>
    <n v="70"/>
  </r>
  <r>
    <n v="35"/>
    <s v="kg"/>
    <x v="4"/>
    <d v="2022-01-06T00:00:00"/>
    <n v="5"/>
    <x v="3"/>
    <s v="大田LC"/>
    <n v="18"/>
    <s v="市場便"/>
    <n v="617"/>
    <x v="70"/>
    <s v="千葉県市原市君塚3-16-5"/>
    <n v="617"/>
    <s v="合同会社光泰青果"/>
    <n v="270"/>
    <s v="株式会社MOG"/>
    <s v="東京都江東区 新木場3-8-22 301号"/>
    <n v="750"/>
    <x v="31"/>
    <s v="小松菜 150g"/>
    <s v="-"/>
    <s v="35cs"/>
    <x v="6"/>
    <s v="C/S"/>
    <n v="18"/>
    <n v="18"/>
    <s v="[豊洲市場]"/>
    <n v="1"/>
    <x v="1"/>
    <x v="4"/>
    <n v="140"/>
  </r>
  <r>
    <n v="40"/>
    <s v="束"/>
    <x v="4"/>
    <d v="2022-01-06T00:00:00"/>
    <n v="5"/>
    <x v="3"/>
    <s v="大田LC"/>
    <n v="18"/>
    <s v="市場便"/>
    <n v="550"/>
    <x v="71"/>
    <s v="千葉県市川市鬼高4-5-1"/>
    <n v="550"/>
    <s v="有限会社東市"/>
    <n v="270"/>
    <s v="株式会社MOG"/>
    <s v="東京都江東区 新木場3-8-22 301号"/>
    <n v="475"/>
    <x v="27"/>
    <s v="ニラ(束) 国産"/>
    <m/>
    <s v="40束"/>
    <x v="1"/>
    <s v="C/S"/>
    <n v="2"/>
    <n v="2"/>
    <s v="[市川市場]"/>
    <n v="1"/>
    <x v="2"/>
    <x v="4"/>
    <n v="80"/>
  </r>
  <r>
    <n v="5"/>
    <s v="kg"/>
    <x v="4"/>
    <d v="2022-01-06T00:00:00"/>
    <n v="5"/>
    <x v="3"/>
    <s v="大田LC"/>
    <n v="18"/>
    <s v="市場便"/>
    <n v="768"/>
    <x v="80"/>
    <s v="福島県郡山市中田町赤沼 字中井田31"/>
    <n v="768"/>
    <s v="株式会社伊藤食品工業"/>
    <n v="270"/>
    <s v="株式会社MOG"/>
    <s v="東京都江東区 新木場3-8-22 301号"/>
    <n v="164"/>
    <x v="14"/>
    <s v="パプリカ 赤 加工用"/>
    <s v="B"/>
    <s v="5kg"/>
    <x v="10"/>
    <s v="C/S"/>
    <n v="30"/>
    <n v="30"/>
    <s v="[福島県郡山市] "/>
    <n v="1"/>
    <x v="3"/>
    <x v="4"/>
    <n v="75"/>
  </r>
  <r>
    <n v="5"/>
    <s v="kg"/>
    <x v="4"/>
    <d v="2022-01-06T00:00:00"/>
    <n v="5"/>
    <x v="3"/>
    <s v="大田LC"/>
    <n v="18"/>
    <s v="市場便"/>
    <n v="768"/>
    <x v="80"/>
    <s v="福島県郡山市中田町赤沼 字中井田31"/>
    <n v="768"/>
    <s v="株式会社伊藤食品工業"/>
    <n v="270"/>
    <s v="株式会社MOG"/>
    <s v="東京都江東区 新木場3-8-22 301号"/>
    <n v="170"/>
    <x v="15"/>
    <s v="パプリカ 黄 加工用"/>
    <s v="B"/>
    <s v="5kg"/>
    <x v="10"/>
    <s v="C/S"/>
    <n v="30"/>
    <n v="30"/>
    <s v="[福島県郡山市]"/>
    <n v="1"/>
    <x v="3"/>
    <x v="4"/>
    <n v="75"/>
  </r>
  <r>
    <n v="65"/>
    <s v="kg"/>
    <x v="4"/>
    <d v="2022-01-06T00:00:00"/>
    <n v="5"/>
    <x v="3"/>
    <s v="大田LC"/>
    <n v="18"/>
    <s v="市場便"/>
    <n v="363"/>
    <x v="81"/>
    <s v="群馬県高崎市下大類町1258"/>
    <n v="363"/>
    <s v="株式会社藤"/>
    <n v="270"/>
    <s v="株式会社MOG"/>
    <s v="東京都江東区 新木場3-8-22 301号"/>
    <n v="24"/>
    <x v="18"/>
    <s v="アスパラ 3P メキシコ"/>
    <s v="3P"/>
    <s v="65cs"/>
    <x v="0"/>
    <s v="C/S"/>
    <n v="1"/>
    <n v="1"/>
    <s v="[高崎市場]　冷蔵庫内納品"/>
    <n v="1"/>
    <x v="1"/>
    <x v="4"/>
    <n v="65"/>
  </r>
  <r>
    <n v="20"/>
    <s v="kg"/>
    <x v="4"/>
    <d v="2022-01-05T00:00:00"/>
    <n v="11"/>
    <x v="4"/>
    <s v="本社"/>
    <n v="12"/>
    <s v="フードサプライ千葉便"/>
    <n v="27"/>
    <x v="37"/>
    <s v="千葉県野田市中根319"/>
    <n v="25"/>
    <s v="株式会社フードサプライ　千葉物流センター"/>
    <n v="270"/>
    <s v="株式会社MOG"/>
    <s v="東京都江東区 新木場3-8-22 301号"/>
    <n v="211"/>
    <x v="1"/>
    <s v="国産大葉"/>
    <s v="L"/>
    <s v="20cs"/>
    <x v="10"/>
    <s v="C/S"/>
    <n v="51"/>
    <n v="51"/>
    <m/>
    <n v="1"/>
    <x v="0"/>
    <x v="4"/>
    <n v="300"/>
  </r>
  <r>
    <n v="5"/>
    <s v="kg"/>
    <x v="4"/>
    <d v="2022-01-05T00:00:00"/>
    <n v="11"/>
    <x v="4"/>
    <s v="本社"/>
    <n v="12"/>
    <s v="フードサプライ千葉便"/>
    <n v="27"/>
    <x v="37"/>
    <s v="千葉県野田市中根319"/>
    <n v="25"/>
    <s v="株式会社フードサプライ　千葉物流センター"/>
    <n v="270"/>
    <s v="株式会社MOG"/>
    <s v="東京都江東区 新木場3-8-22 301号"/>
    <n v="161"/>
    <x v="10"/>
    <s v="パプリカ 赤 M"/>
    <s v="M"/>
    <s v="5kg"/>
    <x v="5"/>
    <s v="C/S"/>
    <n v="51"/>
    <n v="51"/>
    <m/>
    <n v="1"/>
    <x v="3"/>
    <x v="4"/>
    <n v="50"/>
  </r>
  <r>
    <n v="5"/>
    <s v="kg"/>
    <x v="4"/>
    <d v="2022-01-05T00:00:00"/>
    <n v="11"/>
    <x v="4"/>
    <s v="本社"/>
    <n v="12"/>
    <s v="フードサプライ千葉便"/>
    <n v="27"/>
    <x v="37"/>
    <s v="千葉県野田市中根319"/>
    <n v="25"/>
    <s v="株式会社フードサプライ　千葉物流センター"/>
    <n v="270"/>
    <s v="株式会社MOG"/>
    <s v="東京都江東区 新木場3-8-22 301号"/>
    <n v="167"/>
    <x v="11"/>
    <s v="パプリカ 黄 M"/>
    <s v="M"/>
    <s v="5kg"/>
    <x v="5"/>
    <s v="C/S"/>
    <n v="51"/>
    <n v="51"/>
    <m/>
    <n v="1"/>
    <x v="3"/>
    <x v="4"/>
    <n v="50"/>
  </r>
  <r>
    <n v="50"/>
    <s v="束"/>
    <x v="4"/>
    <d v="2022-01-05T00:00:00"/>
    <n v="11"/>
    <x v="4"/>
    <s v="本社"/>
    <n v="12"/>
    <s v="フードサプライ千葉便"/>
    <n v="27"/>
    <x v="37"/>
    <s v="千葉県野田市中根319"/>
    <n v="25"/>
    <s v="株式会社フードサプライ　千葉物流センター"/>
    <n v="270"/>
    <s v="株式会社MOG"/>
    <s v="東京都江東区 新木場3-8-22 301号"/>
    <n v="526"/>
    <x v="33"/>
    <s v="ニラ(束) 国産"/>
    <m/>
    <s v="50束"/>
    <x v="11"/>
    <s v="C/S"/>
    <n v="51"/>
    <n v="51"/>
    <m/>
    <n v="1"/>
    <x v="2"/>
    <x v="4"/>
    <n v="250"/>
  </r>
  <r>
    <n v="50"/>
    <s v="kg"/>
    <x v="4"/>
    <d v="2022-01-05T00:00:00"/>
    <n v="11"/>
    <x v="4"/>
    <s v="本社"/>
    <n v="12"/>
    <s v="フードサプライ千葉便"/>
    <n v="27"/>
    <x v="37"/>
    <s v="千葉県野田市中根319"/>
    <n v="25"/>
    <s v="株式会社フードサプライ　千葉物流センター"/>
    <n v="270"/>
    <s v="株式会社MOG"/>
    <s v="東京都江東区 新木場3-8-22 301号"/>
    <n v="315"/>
    <x v="23"/>
    <s v="ピーマン(FG)"/>
    <m/>
    <s v="50kg"/>
    <x v="4"/>
    <s v="C/S"/>
    <n v="51"/>
    <n v="51"/>
    <m/>
    <n v="1"/>
    <x v="1"/>
    <x v="4"/>
    <n v="150"/>
  </r>
  <r>
    <n v="4"/>
    <s v="kg"/>
    <x v="4"/>
    <d v="2022-01-05T00:00:00"/>
    <n v="11"/>
    <x v="4"/>
    <s v="本社"/>
    <n v="12"/>
    <s v="フードサプライ千葉便"/>
    <n v="27"/>
    <x v="37"/>
    <s v="千葉県野田市中根319"/>
    <n v="25"/>
    <s v="株式会社フードサプライ　千葉物流センター"/>
    <n v="270"/>
    <s v="株式会社MOG"/>
    <s v="東京都江東区 新木場3-8-22 301号"/>
    <n v="305"/>
    <x v="24"/>
    <s v="ピーマン 4kg"/>
    <m/>
    <s v="4cs"/>
    <x v="8"/>
    <s v="C/S"/>
    <n v="51"/>
    <n v="51"/>
    <m/>
    <n v="1"/>
    <x v="1"/>
    <x v="4"/>
    <n v="32"/>
  </r>
  <r>
    <n v="50"/>
    <s v="kg"/>
    <x v="4"/>
    <d v="2022-01-05T00:00:00"/>
    <n v="11"/>
    <x v="4"/>
    <s v="本社"/>
    <n v="13"/>
    <s v="クルーズLC・フードサプライ大田便"/>
    <n v="26"/>
    <x v="38"/>
    <s v="東京都大田区東海1-3-6 プロロジスパーク東京大田2F"/>
    <n v="25"/>
    <s v="株式会社フードサプライ　千葉物流センター"/>
    <n v="270"/>
    <s v="株式会社MOG"/>
    <s v="東京都江東区 新木場3-8-22 301号"/>
    <n v="497"/>
    <x v="37"/>
    <s v="ニラ(FG) 国産"/>
    <m/>
    <s v="50cs"/>
    <x v="5"/>
    <s v="C/S"/>
    <n v="20"/>
    <n v="20"/>
    <m/>
    <n v="1"/>
    <x v="2"/>
    <x v="4"/>
    <n v="500"/>
  </r>
  <r>
    <n v="25"/>
    <s v="kg"/>
    <x v="4"/>
    <d v="2022-01-05T00:00:00"/>
    <n v="11"/>
    <x v="4"/>
    <s v="本社"/>
    <n v="13"/>
    <s v="クルーズLC・フードサプライ大田便"/>
    <n v="26"/>
    <x v="38"/>
    <s v="東京都大田区東海1-3-6 プロロジスパーク東京大田2F"/>
    <n v="25"/>
    <s v="株式会社フードサプライ　千葉物流センター"/>
    <n v="270"/>
    <s v="株式会社MOG"/>
    <s v="東京都江東区 新木場3-8-22 301号"/>
    <n v="362"/>
    <x v="20"/>
    <s v="水菜(FG)"/>
    <m/>
    <s v="25cs"/>
    <x v="5"/>
    <s v="C/S"/>
    <n v="20"/>
    <n v="20"/>
    <m/>
    <n v="1"/>
    <x v="1"/>
    <x v="4"/>
    <n v="250"/>
  </r>
  <r>
    <n v="5"/>
    <s v="kg"/>
    <x v="4"/>
    <d v="2022-01-06T00:00:00"/>
    <n v="14"/>
    <x v="1"/>
    <s v="東京営業所"/>
    <n v="19"/>
    <s v="通常便"/>
    <n v="158"/>
    <x v="40"/>
    <s v="愛知県愛西市二子町新田303番地"/>
    <n v="158"/>
    <s v="丸ひし株式会社"/>
    <n v="270"/>
    <s v="株式会社MOG"/>
    <s v="東京都江東区 新木場3-8-22 301号"/>
    <n v="164"/>
    <x v="14"/>
    <s v="パプリカ 赤 加工用"/>
    <s v="B"/>
    <s v="5kg"/>
    <x v="3"/>
    <s v="C/S"/>
    <n v="28"/>
    <n v="14"/>
    <m/>
    <n v="1"/>
    <x v="3"/>
    <x v="4"/>
    <n v="70"/>
  </r>
  <r>
    <n v="5"/>
    <s v="kg"/>
    <x v="4"/>
    <d v="2022-01-06T00:00:00"/>
    <n v="14"/>
    <x v="1"/>
    <s v="東京営業所"/>
    <n v="19"/>
    <s v="通常便"/>
    <n v="158"/>
    <x v="40"/>
    <s v="愛知県愛西市二子町新田303番地"/>
    <n v="158"/>
    <s v="丸ひし株式会社"/>
    <n v="270"/>
    <s v="株式会社MOG"/>
    <s v="東京都江東区 新木場3-8-22 301号"/>
    <n v="170"/>
    <x v="15"/>
    <s v="パプリカ 黄 加工用"/>
    <s v="B"/>
    <s v="5kg"/>
    <x v="3"/>
    <s v="C/S"/>
    <n v="28"/>
    <n v="14"/>
    <m/>
    <n v="1"/>
    <x v="3"/>
    <x v="4"/>
    <n v="70"/>
  </r>
  <r>
    <n v="20"/>
    <s v="kg"/>
    <x v="4"/>
    <d v="2022-01-06T00:00:00"/>
    <n v="14"/>
    <x v="1"/>
    <s v="東京営業所"/>
    <n v="19"/>
    <s v="通常便"/>
    <n v="157"/>
    <x v="41"/>
    <s v="茨城県笠間市福島672"/>
    <n v="157"/>
    <s v="有限会社ナガタフーズ"/>
    <n v="270"/>
    <s v="株式会社MOG"/>
    <s v="東京都江東区 新木場3-8-22 301号"/>
    <n v="211"/>
    <x v="1"/>
    <s v="国産大葉"/>
    <s v="L"/>
    <s v="20cs"/>
    <x v="1"/>
    <s v="C/S"/>
    <n v="2"/>
    <n v="1"/>
    <m/>
    <n v="1"/>
    <x v="0"/>
    <x v="4"/>
    <n v="40"/>
  </r>
  <r>
    <n v="20"/>
    <s v="kg"/>
    <x v="4"/>
    <d v="2022-01-06T00:00:00"/>
    <n v="14"/>
    <x v="1"/>
    <s v="東京営業所"/>
    <n v="19"/>
    <s v="通常便"/>
    <n v="649"/>
    <x v="82"/>
    <s v="埼玉県久喜市西大輪2-17-1"/>
    <n v="649"/>
    <s v="有限会社マコト青果"/>
    <n v="270"/>
    <s v="株式会社MOG"/>
    <s v="東京都江東区 新木場3-8-22 301号"/>
    <n v="211"/>
    <x v="1"/>
    <s v="国産大葉"/>
    <s v="L"/>
    <s v="20cs"/>
    <x v="1"/>
    <s v="C/S"/>
    <n v="4"/>
    <n v="0"/>
    <s v="冷蔵庫内納品"/>
    <n v="1"/>
    <x v="0"/>
    <x v="4"/>
    <n v="40"/>
  </r>
  <r>
    <n v="10"/>
    <s v="kg"/>
    <x v="4"/>
    <d v="2022-01-06T00:00:00"/>
    <n v="14"/>
    <x v="1"/>
    <s v="東京営業所"/>
    <n v="19"/>
    <s v="通常便"/>
    <n v="649"/>
    <x v="82"/>
    <s v="埼玉県久喜市西大輪2-17-1"/>
    <n v="649"/>
    <s v="有限会社マコト青果"/>
    <n v="270"/>
    <s v="株式会社MOG"/>
    <s v="東京都江東区 新木場3-8-22 301号"/>
    <n v="272"/>
    <x v="38"/>
    <s v="小葱"/>
    <m/>
    <s v="10cs"/>
    <x v="1"/>
    <s v="C/S"/>
    <n v="4"/>
    <n v="0"/>
    <s v="冷蔵庫内納品"/>
    <n v="1"/>
    <x v="1"/>
    <x v="4"/>
    <n v="20"/>
  </r>
  <r>
    <n v="5"/>
    <s v="kg"/>
    <x v="4"/>
    <d v="2022-01-06T00:00:00"/>
    <n v="14"/>
    <x v="1"/>
    <s v="東京営業所"/>
    <n v="19"/>
    <s v="通常便"/>
    <n v="40"/>
    <x v="22"/>
    <s v="愛知県名古屋市 西区城西5-11-22"/>
    <n v="822"/>
    <s v="株式会社モノン"/>
    <n v="270"/>
    <s v="株式会社MOG"/>
    <s v="東京都江東区 新木場3-8-22 301号"/>
    <n v="161"/>
    <x v="10"/>
    <s v="パプリカ 赤 M"/>
    <s v="M"/>
    <s v="5kg"/>
    <x v="0"/>
    <s v="C/S"/>
    <n v="6"/>
    <n v="3"/>
    <m/>
    <n v="1"/>
    <x v="3"/>
    <x v="4"/>
    <n v="5"/>
  </r>
  <r>
    <n v="5"/>
    <s v="kg"/>
    <x v="4"/>
    <d v="2022-01-06T00:00:00"/>
    <n v="14"/>
    <x v="1"/>
    <s v="東京営業所"/>
    <n v="19"/>
    <s v="通常便"/>
    <n v="40"/>
    <x v="22"/>
    <s v="愛知県名古屋市 西区城西5-11-22"/>
    <n v="822"/>
    <s v="株式会社モノン"/>
    <n v="270"/>
    <s v="株式会社MOG"/>
    <s v="東京都江東区 新木場3-8-22 301号"/>
    <n v="167"/>
    <x v="11"/>
    <s v="パプリカ 黄 M"/>
    <s v="M"/>
    <s v="5kg"/>
    <x v="0"/>
    <s v="C/S"/>
    <n v="6"/>
    <n v="3"/>
    <m/>
    <n v="1"/>
    <x v="3"/>
    <x v="4"/>
    <n v="5"/>
  </r>
  <r>
    <n v="65"/>
    <s v="kg"/>
    <x v="4"/>
    <d v="2022-01-06T00:00:00"/>
    <n v="14"/>
    <x v="1"/>
    <s v="東京営業所"/>
    <n v="19"/>
    <s v="通常便"/>
    <n v="40"/>
    <x v="22"/>
    <s v="愛知県名古屋市 西区城西5-11-22"/>
    <n v="822"/>
    <s v="株式会社モノン"/>
    <n v="270"/>
    <s v="株式会社MOG"/>
    <s v="東京都江東区 新木場3-8-22 301号"/>
    <n v="24"/>
    <x v="18"/>
    <s v="アスパラ 3P メキシコ"/>
    <s v="3P"/>
    <s v="65cs"/>
    <x v="6"/>
    <s v="C/S"/>
    <n v="6"/>
    <n v="3"/>
    <m/>
    <n v="1"/>
    <x v="1"/>
    <x v="4"/>
    <n v="260"/>
  </r>
  <r>
    <n v="10"/>
    <s v="kg"/>
    <x v="4"/>
    <d v="2022-01-06T00:00:00"/>
    <n v="14"/>
    <x v="1"/>
    <s v="東京営業所"/>
    <n v="19"/>
    <s v="通常便"/>
    <n v="18"/>
    <x v="2"/>
    <s v="愛知県愛西市早尾町33-2"/>
    <n v="18"/>
    <s v="株式会社坪井商店"/>
    <n v="270"/>
    <s v="株式会社MOG"/>
    <s v="東京都江東区 新木場3-8-22 301号"/>
    <n v="472"/>
    <x v="5"/>
    <s v="ニラ(原体) 国産 10kg"/>
    <m/>
    <s v="10cs"/>
    <x v="0"/>
    <s v="C/S"/>
    <n v="1"/>
    <n v="1"/>
    <m/>
    <n v="1"/>
    <x v="2"/>
    <x v="4"/>
    <n v="10"/>
  </r>
  <r>
    <n v="5"/>
    <s v="kg"/>
    <x v="4"/>
    <d v="2022-01-06T00:00:00"/>
    <n v="14"/>
    <x v="1"/>
    <s v="東京営業所"/>
    <n v="19"/>
    <s v="通常便"/>
    <n v="469"/>
    <x v="83"/>
    <s v="愛知県名古屋市北区金田町6-14"/>
    <n v="469"/>
    <s v="有限会社八百宣"/>
    <n v="270"/>
    <s v="株式会社MOG"/>
    <s v="東京都江東区 新木場3-8-22 301号"/>
    <n v="161"/>
    <x v="10"/>
    <s v="パプリカ 赤 M"/>
    <s v="M"/>
    <s v="5kg"/>
    <x v="6"/>
    <s v="C/S"/>
    <n v="6"/>
    <n v="0"/>
    <m/>
    <n v="1"/>
    <x v="3"/>
    <x v="4"/>
    <n v="20"/>
  </r>
  <r>
    <n v="5"/>
    <s v="kg"/>
    <x v="4"/>
    <d v="2022-01-06T00:00:00"/>
    <n v="14"/>
    <x v="1"/>
    <s v="東京営業所"/>
    <n v="19"/>
    <s v="通常便"/>
    <n v="469"/>
    <x v="83"/>
    <s v="愛知県名古屋市北区金田町6-14"/>
    <n v="469"/>
    <s v="有限会社八百宣"/>
    <n v="270"/>
    <s v="株式会社MOG"/>
    <s v="東京都江東区 新木場3-8-22 301号"/>
    <n v="167"/>
    <x v="11"/>
    <s v="パプリカ 黄 M"/>
    <s v="M"/>
    <s v="5kg"/>
    <x v="1"/>
    <s v="C/S"/>
    <n v="6"/>
    <n v="0"/>
    <m/>
    <n v="1"/>
    <x v="3"/>
    <x v="4"/>
    <n v="10"/>
  </r>
  <r>
    <n v="20"/>
    <s v="kg"/>
    <x v="4"/>
    <d v="2022-01-06T00:00:00"/>
    <n v="14"/>
    <x v="1"/>
    <s v="東京営業所"/>
    <n v="19"/>
    <s v="通常便"/>
    <n v="657"/>
    <x v="44"/>
    <s v="愛知県一宮市柚木颪字打箱27番地"/>
    <n v="54"/>
    <s v="石橋青果株式会社"/>
    <n v="54"/>
    <s v="石橋青果株式会社"/>
    <s v="愛知県名古屋市 熱田区川並町2-22 名古屋中央卸売市場内3階"/>
    <n v="211"/>
    <x v="1"/>
    <s v="国産大葉"/>
    <s v="L"/>
    <s v="20cs"/>
    <x v="0"/>
    <s v="C/S"/>
    <n v="1"/>
    <n v="0"/>
    <m/>
    <n v="1"/>
    <x v="0"/>
    <x v="4"/>
    <n v="20"/>
  </r>
  <r>
    <n v="10"/>
    <s v="kg"/>
    <x v="4"/>
    <d v="2022-01-06T00:00:00"/>
    <n v="14"/>
    <x v="1"/>
    <s v="東京営業所"/>
    <n v="19"/>
    <s v="通常便"/>
    <n v="544"/>
    <x v="84"/>
    <s v="長野県上伊那郡辰野町大字伊那富 2391-1"/>
    <n v="544"/>
    <s v="株式会社フィールド."/>
    <n v="270"/>
    <s v="株式会社MOG"/>
    <s v="東京都江東区 新木場3-8-22 301号"/>
    <n v="327"/>
    <x v="39"/>
    <s v="長葱 L 10kg"/>
    <s v="L"/>
    <s v="10cs"/>
    <x v="11"/>
    <s v="C/S"/>
    <n v="15"/>
    <n v="0"/>
    <m/>
    <n v="1"/>
    <x v="1"/>
    <x v="4"/>
    <n v="50"/>
  </r>
  <r>
    <n v="10"/>
    <s v="kg"/>
    <x v="4"/>
    <d v="2022-01-06T00:00:00"/>
    <n v="14"/>
    <x v="1"/>
    <s v="東京営業所"/>
    <n v="19"/>
    <s v="通常便"/>
    <n v="544"/>
    <x v="84"/>
    <s v="長野県上伊那郡辰野町大字伊那富 2391-1"/>
    <n v="544"/>
    <s v="株式会社フィールド."/>
    <n v="270"/>
    <s v="株式会社MOG"/>
    <s v="東京都江東区 新木場3-8-22 301号"/>
    <n v="667"/>
    <x v="40"/>
    <s v="青梗菜 10kg 国産"/>
    <m/>
    <s v="10kg"/>
    <x v="5"/>
    <s v="C/S"/>
    <n v="15"/>
    <n v="0"/>
    <m/>
    <n v="1"/>
    <x v="1"/>
    <x v="4"/>
    <n v="100"/>
  </r>
  <r>
    <n v="10"/>
    <s v="kg"/>
    <x v="4"/>
    <d v="2022-01-06T00:00:00"/>
    <n v="14"/>
    <x v="1"/>
    <s v="東京営業所"/>
    <n v="19"/>
    <s v="通常便"/>
    <n v="478"/>
    <x v="45"/>
    <s v="愛知県愛西市赤目町山之神73番地"/>
    <n v="478"/>
    <s v="株式会社フルックス東海"/>
    <n v="270"/>
    <s v="株式会社MOG"/>
    <s v="東京都江東区 新木場3-8-22 301号"/>
    <n v="472"/>
    <x v="5"/>
    <s v="ニラ(原体) 国産 10kg"/>
    <m/>
    <s v="10cs"/>
    <x v="0"/>
    <s v="C/S"/>
    <n v="1"/>
    <n v="0"/>
    <m/>
    <n v="1"/>
    <x v="2"/>
    <x v="4"/>
    <n v="10"/>
  </r>
  <r>
    <n v="10"/>
    <s v="kg"/>
    <x v="4"/>
    <d v="2022-01-06T00:00:00"/>
    <n v="14"/>
    <x v="1"/>
    <s v="東京営業所"/>
    <n v="19"/>
    <s v="通常便"/>
    <n v="507"/>
    <x v="46"/>
    <s v="茨城県常総市花島町1436-9"/>
    <n v="507"/>
    <s v="株式会社坂東商会"/>
    <n v="270"/>
    <s v="株式会社MOG"/>
    <s v="東京都江東区 新木場3-8-22 301号"/>
    <n v="472"/>
    <x v="5"/>
    <s v="ニラ(原体) 国産 10kg"/>
    <m/>
    <s v="10cs"/>
    <x v="11"/>
    <s v="C/S"/>
    <n v="5"/>
    <n v="0"/>
    <m/>
    <n v="1"/>
    <x v="2"/>
    <x v="4"/>
    <n v="50"/>
  </r>
  <r>
    <n v="20"/>
    <s v="pc"/>
    <x v="4"/>
    <d v="2022-01-06T00:00:00"/>
    <n v="14"/>
    <x v="1"/>
    <s v="東京営業所"/>
    <n v="19"/>
    <s v="通常便"/>
    <n v="856"/>
    <x v="3"/>
    <s v="群馬県みどり市笠懸町阿左美 2761-1"/>
    <n v="856"/>
    <s v="株式会社海商水産"/>
    <n v="270"/>
    <s v="株式会社MOG"/>
    <s v="東京都江東区 新木場3-8-22 301号"/>
    <n v="196"/>
    <x v="3"/>
    <s v="中国産大葉"/>
    <s v="L"/>
    <s v="20pc"/>
    <x v="11"/>
    <s v="pc"/>
    <n v="7"/>
    <n v="0"/>
    <m/>
    <n v="1"/>
    <x v="0"/>
    <x v="4"/>
    <n v="100"/>
  </r>
  <r>
    <n v="25"/>
    <s v="pc"/>
    <x v="4"/>
    <d v="2022-01-06T00:00:00"/>
    <n v="14"/>
    <x v="1"/>
    <s v="東京営業所"/>
    <n v="19"/>
    <s v="通常便"/>
    <n v="856"/>
    <x v="3"/>
    <s v="群馬県みどり市笠懸町阿左美 2761-1"/>
    <n v="856"/>
    <s v="株式会社海商水産"/>
    <n v="270"/>
    <s v="株式会社MOG"/>
    <s v="東京都江東区 新木場3-8-22 301号"/>
    <n v="477"/>
    <x v="4"/>
    <s v="パセリ 国産"/>
    <m/>
    <s v="25pc"/>
    <x v="1"/>
    <s v="pc"/>
    <n v="7"/>
    <n v="0"/>
    <m/>
    <n v="1"/>
    <x v="1"/>
    <x v="4"/>
    <n v="50"/>
  </r>
  <r>
    <n v="5"/>
    <s v="kg"/>
    <x v="4"/>
    <d v="2022-01-06T00:00:00"/>
    <n v="14"/>
    <x v="1"/>
    <s v="東京営業所"/>
    <n v="19"/>
    <s v="通常便"/>
    <n v="416"/>
    <x v="85"/>
    <s v="静岡県静岡市葵区 南沼上1-4-18"/>
    <n v="416"/>
    <s v="石橋青果株式会社　静岡"/>
    <n v="270"/>
    <s v="株式会社MOG"/>
    <s v="東京都江東区 新木場3-8-22 301号"/>
    <n v="162"/>
    <x v="7"/>
    <s v="パプリカ 赤 L"/>
    <s v="L"/>
    <s v="5kg"/>
    <x v="4"/>
    <s v="C/S"/>
    <n v="7"/>
    <n v="7"/>
    <m/>
    <n v="1"/>
    <x v="3"/>
    <x v="4"/>
    <n v="15"/>
  </r>
  <r>
    <n v="5"/>
    <s v="kg"/>
    <x v="4"/>
    <d v="2022-01-06T00:00:00"/>
    <n v="14"/>
    <x v="1"/>
    <s v="東京営業所"/>
    <n v="19"/>
    <s v="通常便"/>
    <n v="416"/>
    <x v="85"/>
    <s v="静岡県静岡市葵区 南沼上1-4-18"/>
    <n v="416"/>
    <s v="石橋青果株式会社　静岡"/>
    <n v="270"/>
    <s v="株式会社MOG"/>
    <s v="東京都江東区 新木場3-8-22 301号"/>
    <n v="168"/>
    <x v="8"/>
    <s v="パプリカ 黄 L"/>
    <s v="L"/>
    <s v="5kg"/>
    <x v="1"/>
    <s v="C/S"/>
    <n v="7"/>
    <n v="7"/>
    <m/>
    <n v="1"/>
    <x v="3"/>
    <x v="4"/>
    <n v="10"/>
  </r>
  <r>
    <n v="65"/>
    <s v="kg"/>
    <x v="4"/>
    <d v="2022-01-06T00:00:00"/>
    <n v="14"/>
    <x v="1"/>
    <s v="東京営業所"/>
    <n v="19"/>
    <s v="通常便"/>
    <n v="416"/>
    <x v="85"/>
    <s v="静岡県静岡市葵区 南沼上1-4-18"/>
    <n v="416"/>
    <s v="石橋青果株式会社　静岡"/>
    <n v="270"/>
    <s v="株式会社MOG"/>
    <s v="東京都江東区 新木場3-8-22 301号"/>
    <n v="24"/>
    <x v="18"/>
    <s v="アスパラ 3P メキシコ"/>
    <s v="3P"/>
    <s v="65cs"/>
    <x v="1"/>
    <s v="C/S"/>
    <n v="7"/>
    <n v="7"/>
    <m/>
    <n v="1"/>
    <x v="1"/>
    <x v="4"/>
    <n v="130"/>
  </r>
  <r>
    <n v="1"/>
    <s v="kg"/>
    <x v="4"/>
    <d v="2022-01-06T00:00:00"/>
    <n v="15"/>
    <x v="2"/>
    <s v="埼玉三郷支店"/>
    <n v="21"/>
    <s v="通常便"/>
    <n v="131"/>
    <x v="5"/>
    <s v="千葉県袖ケ浦市 永地字鎮守越1163"/>
    <n v="127"/>
    <s v="株式会社マルジン（わらべや日洋納品分）"/>
    <n v="127"/>
    <s v="株式会社マルジン（わらべや日洋納品分）"/>
    <s v="山梨県南アルプス市 鏡中條4193-3"/>
    <n v="223"/>
    <x v="0"/>
    <s v="国産大葉(原体)"/>
    <s v="MIX"/>
    <s v="1kg"/>
    <x v="0"/>
    <s v="kg"/>
    <n v="1"/>
    <n v="1"/>
    <m/>
    <n v="1"/>
    <x v="0"/>
    <x v="4"/>
    <n v="1"/>
  </r>
  <r>
    <n v="1"/>
    <s v="kg"/>
    <x v="4"/>
    <d v="2022-01-06T00:00:00"/>
    <n v="15"/>
    <x v="2"/>
    <s v="埼玉三郷支店"/>
    <n v="21"/>
    <s v="通常便"/>
    <n v="132"/>
    <x v="6"/>
    <s v="埼玉県さいたま市 北区吉野町2-10-1"/>
    <n v="127"/>
    <s v="株式会社マルジン（わらべや日洋納品分）"/>
    <n v="127"/>
    <s v="株式会社マルジン（わらべや日洋納品分）"/>
    <s v="山梨県南アルプス市 鏡中條4193-3"/>
    <n v="223"/>
    <x v="0"/>
    <s v="国産大葉(原体)"/>
    <s v="MIX"/>
    <s v="1kg"/>
    <x v="0"/>
    <s v="kg"/>
    <n v="1"/>
    <n v="1"/>
    <m/>
    <n v="1"/>
    <x v="0"/>
    <x v="4"/>
    <n v="1"/>
  </r>
  <r>
    <n v="1"/>
    <s v="kg"/>
    <x v="4"/>
    <d v="2022-01-06T00:00:00"/>
    <n v="15"/>
    <x v="2"/>
    <s v="埼玉三郷支店"/>
    <n v="21"/>
    <s v="通常便"/>
    <n v="133"/>
    <x v="86"/>
    <s v="神奈川県相模原市 中央区宮下3-9-1"/>
    <n v="127"/>
    <s v="株式会社マルジン（わらべや日洋納品分）"/>
    <n v="127"/>
    <s v="株式会社マルジン（わらべや日洋納品分）"/>
    <s v="山梨県南アルプス市 鏡中條4193-3"/>
    <n v="223"/>
    <x v="0"/>
    <s v="国産大葉(原体)"/>
    <s v="MIX"/>
    <s v="1kg"/>
    <x v="0"/>
    <s v="kg"/>
    <n v="1"/>
    <n v="1"/>
    <m/>
    <n v="1"/>
    <x v="0"/>
    <x v="4"/>
    <n v="1"/>
  </r>
  <r>
    <n v="10"/>
    <s v="kg"/>
    <x v="4"/>
    <d v="2022-01-06T00:00:00"/>
    <n v="15"/>
    <x v="2"/>
    <s v="埼玉三郷支店"/>
    <n v="21"/>
    <s v="通常便"/>
    <n v="67"/>
    <x v="47"/>
    <s v="茨城県石岡市小幡4256"/>
    <n v="67"/>
    <s v="イバラキ食品株式会社"/>
    <n v="270"/>
    <s v="株式会社MOG"/>
    <s v="東京都江東区 新木場3-8-22 301号"/>
    <n v="472"/>
    <x v="5"/>
    <s v="ニラ(原体) 国産 10kg"/>
    <m/>
    <s v="10cs"/>
    <x v="9"/>
    <s v="C/S"/>
    <n v="6"/>
    <n v="6"/>
    <m/>
    <n v="1"/>
    <x v="2"/>
    <x v="4"/>
    <n v="60"/>
  </r>
  <r>
    <n v="5"/>
    <s v="kg"/>
    <x v="4"/>
    <d v="2022-01-06T00:00:00"/>
    <n v="15"/>
    <x v="2"/>
    <s v="埼玉三郷支店"/>
    <n v="21"/>
    <s v="通常便"/>
    <n v="9"/>
    <x v="27"/>
    <s v="東京都江戸川区臨海町3-3-2"/>
    <n v="9"/>
    <s v="エムエーフードサービス株式会社"/>
    <n v="270"/>
    <s v="株式会社MOG"/>
    <s v="東京都江東区 新木場3-8-22 301号"/>
    <n v="161"/>
    <x v="10"/>
    <s v="パプリカ 赤 M"/>
    <s v="M"/>
    <s v="5kg"/>
    <x v="6"/>
    <s v="C/S"/>
    <n v="12"/>
    <n v="6"/>
    <m/>
    <n v="1"/>
    <x v="3"/>
    <x v="4"/>
    <n v="20"/>
  </r>
  <r>
    <n v="5"/>
    <s v="kg"/>
    <x v="4"/>
    <d v="2022-01-06T00:00:00"/>
    <n v="15"/>
    <x v="2"/>
    <s v="埼玉三郷支店"/>
    <n v="21"/>
    <s v="通常便"/>
    <n v="9"/>
    <x v="27"/>
    <s v="東京都江戸川区臨海町3-3-2"/>
    <n v="9"/>
    <s v="エムエーフードサービス株式会社"/>
    <n v="270"/>
    <s v="株式会社MOG"/>
    <s v="東京都江東区 新木場3-8-22 301号"/>
    <n v="167"/>
    <x v="11"/>
    <s v="パプリカ 黄 M"/>
    <s v="M"/>
    <s v="5kg"/>
    <x v="6"/>
    <s v="C/S"/>
    <n v="12"/>
    <n v="6"/>
    <m/>
    <n v="1"/>
    <x v="3"/>
    <x v="4"/>
    <n v="20"/>
  </r>
  <r>
    <n v="10"/>
    <s v="kg"/>
    <x v="4"/>
    <d v="2022-01-06T00:00:00"/>
    <n v="15"/>
    <x v="2"/>
    <s v="埼玉三郷支店"/>
    <n v="21"/>
    <s v="通常便"/>
    <n v="9"/>
    <x v="27"/>
    <s v="東京都江戸川区臨海町3-3-2"/>
    <n v="9"/>
    <s v="エムエーフードサービス株式会社"/>
    <n v="270"/>
    <s v="株式会社MOG"/>
    <s v="東京都江東区 新木場3-8-22 301号"/>
    <n v="472"/>
    <x v="5"/>
    <s v="ニラ(原体) 国産 10kg"/>
    <m/>
    <s v="10cs"/>
    <x v="1"/>
    <s v="C/S"/>
    <n v="12"/>
    <n v="6"/>
    <m/>
    <n v="1"/>
    <x v="2"/>
    <x v="4"/>
    <n v="20"/>
  </r>
  <r>
    <n v="25"/>
    <s v="kg"/>
    <x v="4"/>
    <d v="2022-01-06T00:00:00"/>
    <n v="15"/>
    <x v="2"/>
    <s v="埼玉三郷支店"/>
    <n v="21"/>
    <s v="通常便"/>
    <n v="9"/>
    <x v="27"/>
    <s v="東京都江戸川区臨海町3-3-2"/>
    <n v="9"/>
    <s v="エムエーフードサービス株式会社"/>
    <n v="270"/>
    <s v="株式会社MOG"/>
    <s v="東京都江東区 新木場3-8-22 301号"/>
    <n v="362"/>
    <x v="20"/>
    <s v="水菜(FG)"/>
    <m/>
    <s v="25cs"/>
    <x v="1"/>
    <s v="C/S"/>
    <n v="12"/>
    <n v="6"/>
    <m/>
    <n v="1"/>
    <x v="1"/>
    <x v="4"/>
    <n v="50"/>
  </r>
  <r>
    <n v="10"/>
    <s v="kg"/>
    <x v="4"/>
    <d v="2022-01-06T00:00:00"/>
    <n v="15"/>
    <x v="2"/>
    <s v="埼玉三郷支店"/>
    <n v="21"/>
    <s v="通常便"/>
    <n v="52"/>
    <x v="28"/>
    <s v="埼玉県川越市下松原44番地1"/>
    <n v="52"/>
    <s v="有限会社埼玉フーズ"/>
    <n v="270"/>
    <s v="株式会社MOG"/>
    <s v="東京都江東区 新木場3-8-22 301号"/>
    <n v="472"/>
    <x v="5"/>
    <s v="ニラ(原体) 国産 10kg"/>
    <m/>
    <s v="10cs"/>
    <x v="10"/>
    <s v="C/S"/>
    <n v="15"/>
    <n v="15"/>
    <m/>
    <n v="1"/>
    <x v="2"/>
    <x v="4"/>
    <n v="150"/>
  </r>
  <r>
    <n v="10"/>
    <s v="kg"/>
    <x v="4"/>
    <d v="2022-01-06T00:00:00"/>
    <n v="15"/>
    <x v="2"/>
    <s v="埼玉三郷支店"/>
    <n v="21"/>
    <s v="通常便"/>
    <n v="13"/>
    <x v="7"/>
    <s v="埼玉県北葛飾郡松伏町上赤岩 字辻1069-1"/>
    <n v="13"/>
    <s v="有限会社関東きのこセンター"/>
    <n v="270"/>
    <s v="株式会社MOG"/>
    <s v="東京都江東区 新木場3-8-22 301号"/>
    <n v="472"/>
    <x v="5"/>
    <s v="ニラ(原体) 国産 10kg"/>
    <m/>
    <s v="10cs"/>
    <x v="11"/>
    <s v="C/S"/>
    <n v="5"/>
    <n v="3"/>
    <m/>
    <n v="1"/>
    <x v="2"/>
    <x v="4"/>
    <n v="50"/>
  </r>
  <r>
    <n v="10"/>
    <s v="kg"/>
    <x v="4"/>
    <d v="2022-01-06T00:00:00"/>
    <n v="15"/>
    <x v="2"/>
    <s v="埼玉三郷支店"/>
    <n v="21"/>
    <s v="通常便"/>
    <n v="166"/>
    <x v="87"/>
    <s v="埼玉県越谷市大沢3271"/>
    <n v="166"/>
    <s v="株式会社クリタエイムデリカ"/>
    <n v="270"/>
    <s v="株式会社MOG"/>
    <s v="東京都江東区 新木場3-8-22 301号"/>
    <n v="279"/>
    <x v="41"/>
    <s v="青葱"/>
    <s v="大"/>
    <s v="10cs"/>
    <x v="20"/>
    <s v="C/S"/>
    <n v="20"/>
    <n v="10"/>
    <m/>
    <n v="1"/>
    <x v="1"/>
    <x v="4"/>
    <n v="200"/>
  </r>
  <r>
    <n v="5"/>
    <s v="kg"/>
    <x v="4"/>
    <d v="2022-01-06T00:00:00"/>
    <n v="15"/>
    <x v="2"/>
    <s v="埼玉三郷支店"/>
    <n v="21"/>
    <s v="通常便"/>
    <n v="37"/>
    <x v="30"/>
    <s v="茨城県猿島郡五霞町元栗橋4668"/>
    <n v="32"/>
    <s v="株式会社まる"/>
    <n v="32"/>
    <s v="株式会社まる"/>
    <s v="福岡県福岡市東区箱崎ふ頭 5-2-22"/>
    <n v="161"/>
    <x v="10"/>
    <s v="パプリカ 赤 M"/>
    <s v="M"/>
    <s v="5kg"/>
    <x v="1"/>
    <s v="C/S"/>
    <n v="4"/>
    <n v="2"/>
    <m/>
    <n v="1"/>
    <x v="3"/>
    <x v="4"/>
    <n v="10"/>
  </r>
  <r>
    <n v="5"/>
    <s v="kg"/>
    <x v="4"/>
    <d v="2022-01-06T00:00:00"/>
    <n v="15"/>
    <x v="2"/>
    <s v="埼玉三郷支店"/>
    <n v="21"/>
    <s v="通常便"/>
    <n v="37"/>
    <x v="30"/>
    <s v="茨城県猿島郡五霞町元栗橋4668"/>
    <n v="32"/>
    <s v="株式会社まる"/>
    <n v="32"/>
    <s v="株式会社まる"/>
    <s v="福岡県福岡市東区箱崎ふ頭 5-2-22"/>
    <n v="167"/>
    <x v="11"/>
    <s v="パプリカ 黄 M"/>
    <s v="M"/>
    <s v="5kg"/>
    <x v="1"/>
    <s v="C/S"/>
    <n v="4"/>
    <n v="2"/>
    <m/>
    <n v="1"/>
    <x v="3"/>
    <x v="4"/>
    <n v="10"/>
  </r>
  <r>
    <n v="5"/>
    <s v="kg"/>
    <x v="4"/>
    <d v="2022-01-06T00:00:00"/>
    <n v="15"/>
    <x v="2"/>
    <s v="埼玉三郷支店"/>
    <n v="21"/>
    <s v="通常便"/>
    <n v="19"/>
    <x v="49"/>
    <s v="埼玉県所沢市神米金132-1"/>
    <n v="19"/>
    <s v="株式会社デリオール"/>
    <n v="270"/>
    <s v="株式会社MOG"/>
    <s v="東京都江東区 新木場3-8-22 301号"/>
    <n v="163"/>
    <x v="19"/>
    <s v="パプリカ 赤 XL"/>
    <s v="XL"/>
    <s v="5kg"/>
    <x v="1"/>
    <s v="C/S"/>
    <n v="4"/>
    <n v="2"/>
    <m/>
    <n v="1"/>
    <x v="3"/>
    <x v="4"/>
    <n v="10"/>
  </r>
  <r>
    <n v="5"/>
    <s v="kg"/>
    <x v="4"/>
    <d v="2022-01-06T00:00:00"/>
    <n v="15"/>
    <x v="2"/>
    <s v="埼玉三郷支店"/>
    <n v="21"/>
    <s v="通常便"/>
    <n v="19"/>
    <x v="49"/>
    <s v="埼玉県所沢市神米金132-1"/>
    <n v="19"/>
    <s v="株式会社デリオール"/>
    <n v="270"/>
    <s v="株式会社MOG"/>
    <s v="東京都江東区 新木場3-8-22 301号"/>
    <n v="169"/>
    <x v="9"/>
    <s v="パプリカ 黄 XL"/>
    <s v="XL"/>
    <s v="5kg"/>
    <x v="1"/>
    <s v="C/S"/>
    <n v="4"/>
    <n v="2"/>
    <m/>
    <n v="1"/>
    <x v="3"/>
    <x v="4"/>
    <n v="10"/>
  </r>
  <r>
    <n v="5"/>
    <s v="kg"/>
    <x v="4"/>
    <d v="2022-01-06T00:00:00"/>
    <n v="15"/>
    <x v="2"/>
    <s v="埼玉三郷支店"/>
    <n v="21"/>
    <s v="通常便"/>
    <n v="430"/>
    <x v="50"/>
    <s v="埼玉県入間郡毛呂山町 川角1301-1"/>
    <n v="430"/>
    <s v="株式会社フーズニジュウイチ　毛呂山工場"/>
    <n v="270"/>
    <s v="株式会社MOG"/>
    <s v="東京都江東区 新木場3-8-22 301号"/>
    <n v="163"/>
    <x v="19"/>
    <s v="パプリカ 赤 XL"/>
    <s v="XL"/>
    <s v="5kg"/>
    <x v="1"/>
    <s v="C/S"/>
    <n v="8"/>
    <n v="8"/>
    <m/>
    <n v="1"/>
    <x v="3"/>
    <x v="4"/>
    <n v="10"/>
  </r>
  <r>
    <n v="10"/>
    <s v="kg"/>
    <x v="4"/>
    <d v="2022-01-06T00:00:00"/>
    <n v="15"/>
    <x v="2"/>
    <s v="埼玉三郷支店"/>
    <n v="21"/>
    <s v="通常便"/>
    <n v="430"/>
    <x v="50"/>
    <s v="埼玉県入間郡毛呂山町 川角1301-1"/>
    <n v="430"/>
    <s v="株式会社フーズニジュウイチ　毛呂山工場"/>
    <n v="270"/>
    <s v="株式会社MOG"/>
    <s v="東京都江東区 新木場3-8-22 301号"/>
    <n v="472"/>
    <x v="5"/>
    <s v="ニラ(原体) 国産 10kg"/>
    <m/>
    <s v="10cs"/>
    <x v="1"/>
    <s v="C/S"/>
    <n v="8"/>
    <n v="8"/>
    <m/>
    <n v="1"/>
    <x v="2"/>
    <x v="4"/>
    <n v="20"/>
  </r>
  <r>
    <n v="10"/>
    <s v="kg"/>
    <x v="4"/>
    <d v="2022-01-06T00:00:00"/>
    <n v="15"/>
    <x v="2"/>
    <s v="埼玉三郷支店"/>
    <n v="21"/>
    <s v="通常便"/>
    <n v="430"/>
    <x v="50"/>
    <s v="埼玉県入間郡毛呂山町 川角1301-1"/>
    <n v="430"/>
    <s v="株式会社フーズニジュウイチ　毛呂山工場"/>
    <n v="270"/>
    <s v="株式会社MOG"/>
    <s v="東京都江東区 新木場3-8-22 301号"/>
    <n v="472"/>
    <x v="5"/>
    <s v="ニラ(原体) 国産 10kg"/>
    <m/>
    <s v="10cs"/>
    <x v="6"/>
    <s v="C/S"/>
    <n v="8"/>
    <n v="8"/>
    <m/>
    <n v="1"/>
    <x v="2"/>
    <x v="4"/>
    <n v="40"/>
  </r>
  <r>
    <n v="10"/>
    <s v="kg"/>
    <x v="4"/>
    <d v="2022-01-06T00:00:00"/>
    <n v="15"/>
    <x v="2"/>
    <s v="埼玉三郷支店"/>
    <n v="21"/>
    <s v="通常便"/>
    <n v="143"/>
    <x v="74"/>
    <s v="埼玉県川越市南田島2022-1"/>
    <n v="143"/>
    <s v="株式会社丸中"/>
    <n v="270"/>
    <s v="株式会社MOG"/>
    <s v="東京都江東区 新木場3-8-22 301号"/>
    <n v="472"/>
    <x v="5"/>
    <s v="ニラ(原体) 国産 10kg"/>
    <m/>
    <s v="10cs"/>
    <x v="16"/>
    <s v="C/S"/>
    <n v="12"/>
    <n v="6"/>
    <m/>
    <n v="1"/>
    <x v="2"/>
    <x v="4"/>
    <n v="120"/>
  </r>
  <r>
    <n v="10"/>
    <s v="kg"/>
    <x v="4"/>
    <d v="2022-01-06T00:00:00"/>
    <n v="15"/>
    <x v="2"/>
    <s v="埼玉三郷支店"/>
    <n v="21"/>
    <s v="通常便"/>
    <n v="162"/>
    <x v="9"/>
    <s v="東京都町田市鶴間1801"/>
    <n v="162"/>
    <s v="株式会社成城石井"/>
    <n v="270"/>
    <s v="株式会社MOG"/>
    <s v="東京都江東区 新木場3-8-22 301号"/>
    <n v="472"/>
    <x v="5"/>
    <s v="ニラ(原体) 国産 10kg"/>
    <m/>
    <s v="10cs"/>
    <x v="0"/>
    <s v="C/S"/>
    <n v="1"/>
    <n v="1"/>
    <m/>
    <n v="1"/>
    <x v="2"/>
    <x v="4"/>
    <n v="10"/>
  </r>
  <r>
    <n v="20"/>
    <s v="kg"/>
    <x v="4"/>
    <d v="2022-01-06T00:00:00"/>
    <n v="15"/>
    <x v="2"/>
    <s v="埼玉三郷支店"/>
    <n v="21"/>
    <s v="通常便"/>
    <n v="183"/>
    <x v="10"/>
    <s v="埼玉県さいたま市岩槻区鹿室338"/>
    <n v="183"/>
    <s v="株式会社照栄サプライ"/>
    <n v="270"/>
    <s v="株式会社MOG"/>
    <s v="東京都江東区 新木場3-8-22 301号"/>
    <n v="211"/>
    <x v="1"/>
    <s v="国産大葉"/>
    <s v="L"/>
    <s v="20cs"/>
    <x v="9"/>
    <s v="C/S"/>
    <n v="16"/>
    <n v="8"/>
    <m/>
    <n v="1"/>
    <x v="0"/>
    <x v="4"/>
    <n v="120"/>
  </r>
  <r>
    <n v="5"/>
    <s v="kg"/>
    <x v="4"/>
    <d v="2022-01-06T00:00:00"/>
    <n v="15"/>
    <x v="2"/>
    <s v="埼玉三郷支店"/>
    <n v="21"/>
    <s v="通常便"/>
    <n v="183"/>
    <x v="10"/>
    <s v="埼玉県さいたま市岩槻区鹿室338"/>
    <n v="183"/>
    <s v="株式会社照栄サプライ"/>
    <n v="270"/>
    <s v="株式会社MOG"/>
    <s v="東京都江東区 新木場3-8-22 301号"/>
    <n v="161"/>
    <x v="10"/>
    <s v="パプリカ 赤 M"/>
    <s v="M"/>
    <s v="5kg"/>
    <x v="11"/>
    <s v="C/S"/>
    <n v="16"/>
    <n v="8"/>
    <m/>
    <n v="1"/>
    <x v="3"/>
    <x v="4"/>
    <n v="25"/>
  </r>
  <r>
    <n v="5"/>
    <s v="kg"/>
    <x v="4"/>
    <d v="2022-01-06T00:00:00"/>
    <n v="15"/>
    <x v="2"/>
    <s v="埼玉三郷支店"/>
    <n v="21"/>
    <s v="通常便"/>
    <n v="183"/>
    <x v="10"/>
    <s v="埼玉県さいたま市岩槻区鹿室338"/>
    <n v="183"/>
    <s v="株式会社照栄サプライ"/>
    <n v="270"/>
    <s v="株式会社MOG"/>
    <s v="東京都江東区 新木場3-8-22 301号"/>
    <n v="167"/>
    <x v="11"/>
    <s v="パプリカ 黄 M"/>
    <s v="M"/>
    <s v="5kg"/>
    <x v="11"/>
    <s v="C/S"/>
    <n v="16"/>
    <n v="8"/>
    <m/>
    <n v="1"/>
    <x v="3"/>
    <x v="4"/>
    <n v="25"/>
  </r>
  <r>
    <n v="20"/>
    <s v="kg"/>
    <x v="4"/>
    <d v="2022-01-06T00:00:00"/>
    <n v="15"/>
    <x v="2"/>
    <s v="埼玉三郷支店"/>
    <n v="21"/>
    <s v="通常便"/>
    <n v="57"/>
    <x v="53"/>
    <s v="埼玉県さいたま市 桜区田島7-19-3"/>
    <n v="57"/>
    <s v="株式会社菜配サービス"/>
    <n v="270"/>
    <s v="株式会社MOG"/>
    <s v="東京都江東区 新木場3-8-22 301号"/>
    <n v="211"/>
    <x v="1"/>
    <s v="国産大葉"/>
    <s v="L"/>
    <s v="20cs"/>
    <x v="0"/>
    <s v="C/S"/>
    <n v="15"/>
    <n v="8"/>
    <m/>
    <n v="1"/>
    <x v="0"/>
    <x v="4"/>
    <n v="20"/>
  </r>
  <r>
    <n v="5"/>
    <s v="kg"/>
    <x v="4"/>
    <d v="2022-01-06T00:00:00"/>
    <n v="15"/>
    <x v="2"/>
    <s v="埼玉三郷支店"/>
    <n v="21"/>
    <s v="通常便"/>
    <n v="57"/>
    <x v="53"/>
    <s v="埼玉県さいたま市 桜区田島7-19-3"/>
    <n v="57"/>
    <s v="株式会社菜配サービス"/>
    <n v="270"/>
    <s v="株式会社MOG"/>
    <s v="東京都江東区 新木場3-8-22 301号"/>
    <n v="161"/>
    <x v="10"/>
    <s v="パプリカ 赤 M"/>
    <s v="M"/>
    <s v="5kg"/>
    <x v="9"/>
    <s v="C/S"/>
    <n v="15"/>
    <n v="8"/>
    <m/>
    <n v="1"/>
    <x v="3"/>
    <x v="4"/>
    <n v="30"/>
  </r>
  <r>
    <n v="5"/>
    <s v="kg"/>
    <x v="4"/>
    <d v="2022-01-06T00:00:00"/>
    <n v="15"/>
    <x v="2"/>
    <s v="埼玉三郷支店"/>
    <n v="21"/>
    <s v="通常便"/>
    <n v="57"/>
    <x v="53"/>
    <s v="埼玉県さいたま市 桜区田島7-19-3"/>
    <n v="57"/>
    <s v="株式会社菜配サービス"/>
    <n v="270"/>
    <s v="株式会社MOG"/>
    <s v="東京都江東区 新木場3-8-22 301号"/>
    <n v="167"/>
    <x v="11"/>
    <s v="パプリカ 黄 M"/>
    <s v="M"/>
    <s v="5kg"/>
    <x v="9"/>
    <s v="C/S"/>
    <n v="15"/>
    <n v="8"/>
    <m/>
    <n v="1"/>
    <x v="3"/>
    <x v="4"/>
    <n v="30"/>
  </r>
  <r>
    <n v="25"/>
    <s v="kg"/>
    <x v="4"/>
    <d v="2022-01-06T00:00:00"/>
    <n v="15"/>
    <x v="2"/>
    <s v="埼玉三郷支店"/>
    <n v="21"/>
    <s v="通常便"/>
    <n v="57"/>
    <x v="53"/>
    <s v="埼玉県さいたま市 桜区田島7-19-3"/>
    <n v="57"/>
    <s v="株式会社菜配サービス"/>
    <n v="270"/>
    <s v="株式会社MOG"/>
    <s v="東京都江東区 新木場3-8-22 301号"/>
    <n v="362"/>
    <x v="20"/>
    <s v="水菜(FG)"/>
    <m/>
    <s v="25cs"/>
    <x v="1"/>
    <s v="C/S"/>
    <n v="15"/>
    <n v="8"/>
    <m/>
    <n v="1"/>
    <x v="1"/>
    <x v="4"/>
    <n v="50"/>
  </r>
  <r>
    <n v="1"/>
    <s v="kg"/>
    <x v="4"/>
    <d v="2022-01-06T00:00:00"/>
    <n v="15"/>
    <x v="2"/>
    <s v="埼玉三郷支店"/>
    <n v="21"/>
    <s v="通常便"/>
    <n v="558"/>
    <x v="11"/>
    <s v="茨城県小美玉市納場617-1"/>
    <n v="558"/>
    <s v="美野里デリカ株式会社"/>
    <n v="270"/>
    <s v="株式会社MOG"/>
    <s v="東京都江東区 新木場3-8-22 301号"/>
    <n v="223"/>
    <x v="0"/>
    <s v="国産大葉(原体)"/>
    <s v="MIX"/>
    <s v="1kg"/>
    <x v="4"/>
    <s v="kg"/>
    <n v="2"/>
    <n v="1"/>
    <m/>
    <n v="1"/>
    <x v="0"/>
    <x v="4"/>
    <n v="3"/>
  </r>
  <r>
    <n v="10"/>
    <s v="kg"/>
    <x v="4"/>
    <d v="2022-01-06T00:00:00"/>
    <n v="15"/>
    <x v="2"/>
    <s v="埼玉三郷支店"/>
    <n v="21"/>
    <s v="通常便"/>
    <n v="558"/>
    <x v="11"/>
    <s v="茨城県小美玉市納場617-1"/>
    <n v="558"/>
    <s v="美野里デリカ株式会社"/>
    <n v="270"/>
    <s v="株式会社MOG"/>
    <s v="東京都江東区 新木場3-8-22 301号"/>
    <n v="472"/>
    <x v="5"/>
    <s v="ニラ(原体) 国産 10kg"/>
    <m/>
    <s v="10cs"/>
    <x v="0"/>
    <s v="C/S"/>
    <n v="2"/>
    <n v="1"/>
    <m/>
    <n v="1"/>
    <x v="2"/>
    <x v="4"/>
    <n v="10"/>
  </r>
  <r>
    <n v="10"/>
    <s v="kg"/>
    <x v="4"/>
    <d v="2022-01-06T00:00:00"/>
    <n v="15"/>
    <x v="2"/>
    <s v="埼玉三郷支店"/>
    <n v="21"/>
    <s v="通常便"/>
    <n v="358"/>
    <x v="12"/>
    <s v="東京都西多摩郡瑞穂町 長岡2-8-16"/>
    <n v="194"/>
    <s v="株式会社朝明商事"/>
    <n v="194"/>
    <s v="株式会社朝明商事"/>
    <s v="東京都江東区木場1-4-12 名古路木場ビル5F"/>
    <n v="472"/>
    <x v="5"/>
    <s v="ニラ(原体) 国産 10kg"/>
    <m/>
    <s v="10cs"/>
    <x v="0"/>
    <s v="C/S"/>
    <n v="1"/>
    <n v="1"/>
    <m/>
    <n v="1"/>
    <x v="2"/>
    <x v="4"/>
    <n v="10"/>
  </r>
  <r>
    <n v="20"/>
    <s v="枚"/>
    <x v="4"/>
    <d v="2022-01-06T00:00:00"/>
    <n v="15"/>
    <x v="2"/>
    <s v="埼玉三郷支店"/>
    <n v="21"/>
    <s v="通常便"/>
    <n v="463"/>
    <x v="13"/>
    <s v="東京都昭島市武蔵野2-10-23 国分西東京総合センター内"/>
    <n v="462"/>
    <s v="デリカフーズ株式会社　西東京事業所"/>
    <n v="270"/>
    <s v="株式会社MOG"/>
    <s v="東京都江東区 新木場3-8-22 301号"/>
    <n v="598"/>
    <x v="12"/>
    <s v="大葉 20枚/pc"/>
    <s v="-"/>
    <s v="20枚"/>
    <x v="19"/>
    <s v="pc"/>
    <n v="1"/>
    <n v="1"/>
    <m/>
    <n v="1"/>
    <x v="0"/>
    <x v="4"/>
    <n v="2000"/>
  </r>
  <r>
    <n v="10"/>
    <s v="kg"/>
    <x v="4"/>
    <d v="2022-01-06T00:00:00"/>
    <n v="15"/>
    <x v="2"/>
    <s v="埼玉三郷支店"/>
    <n v="21"/>
    <s v="通常便"/>
    <n v="653"/>
    <x v="35"/>
    <s v="東京都国立市谷保367番地 東京多摩青果市場内"/>
    <n v="653"/>
    <s v="丸仙青果株式会社"/>
    <n v="270"/>
    <s v="株式会社MOG"/>
    <s v="東京都江東区 新木場3-8-22 301号"/>
    <n v="472"/>
    <x v="5"/>
    <s v="ニラ(原体) 国産 10kg"/>
    <m/>
    <s v="10cs"/>
    <x v="6"/>
    <s v="C/S"/>
    <n v="4"/>
    <n v="0"/>
    <m/>
    <n v="1"/>
    <x v="2"/>
    <x v="4"/>
    <n v="40"/>
  </r>
  <r>
    <n v="5"/>
    <s v="kg"/>
    <x v="4"/>
    <d v="2022-01-06T00:00:00"/>
    <n v="15"/>
    <x v="2"/>
    <s v="埼玉三郷支店"/>
    <n v="21"/>
    <s v="通常便"/>
    <n v="861"/>
    <x v="88"/>
    <s v="茨城県つくば市古来1462-3"/>
    <n v="861"/>
    <s v="有限会社丸美青果"/>
    <n v="270"/>
    <s v="株式会社MOG"/>
    <s v="東京都江東区 新木場3-8-22 301号"/>
    <n v="164"/>
    <x v="14"/>
    <s v="パプリカ 赤 加工用"/>
    <s v="B"/>
    <s v="5kg"/>
    <x v="5"/>
    <s v="C/S"/>
    <n v="15"/>
    <n v="0"/>
    <m/>
    <n v="1"/>
    <x v="3"/>
    <x v="4"/>
    <n v="50"/>
  </r>
  <r>
    <n v="5"/>
    <s v="kg"/>
    <x v="4"/>
    <d v="2022-01-06T00:00:00"/>
    <n v="15"/>
    <x v="2"/>
    <s v="埼玉三郷支店"/>
    <n v="21"/>
    <s v="通常便"/>
    <n v="861"/>
    <x v="88"/>
    <s v="茨城県つくば市古来1462-3"/>
    <n v="861"/>
    <s v="有限会社丸美青果"/>
    <n v="270"/>
    <s v="株式会社MOG"/>
    <s v="東京都江東区 新木場3-8-22 301号"/>
    <n v="170"/>
    <x v="15"/>
    <s v="パプリカ 黄 加工用"/>
    <s v="B"/>
    <s v="5kg"/>
    <x v="11"/>
    <s v="C/S"/>
    <n v="15"/>
    <n v="0"/>
    <m/>
    <n v="1"/>
    <x v="3"/>
    <x v="4"/>
    <n v="25"/>
  </r>
  <r>
    <n v="10"/>
    <s v="kg"/>
    <x v="4"/>
    <d v="2022-01-06T00:00:00"/>
    <n v="15"/>
    <x v="2"/>
    <s v="埼玉三郷支店"/>
    <n v="21"/>
    <s v="通常便"/>
    <n v="711"/>
    <x v="14"/>
    <s v="神奈川県伊勢原市高森1410"/>
    <n v="711"/>
    <s v="東京中央食品株式会社　伊勢原工場"/>
    <n v="270"/>
    <s v="株式会社MOG"/>
    <s v="東京都江東区 新木場3-8-22 301号"/>
    <n v="472"/>
    <x v="5"/>
    <s v="ニラ(原体) 国産 10kg"/>
    <m/>
    <s v="10cs"/>
    <x v="1"/>
    <s v="C/S"/>
    <n v="8"/>
    <n v="0"/>
    <m/>
    <n v="1"/>
    <x v="2"/>
    <x v="4"/>
    <n v="20"/>
  </r>
  <r>
    <n v="5"/>
    <s v="kg"/>
    <x v="4"/>
    <d v="2022-01-06T00:00:00"/>
    <n v="15"/>
    <x v="2"/>
    <s v="埼玉三郷支店"/>
    <n v="21"/>
    <s v="通常便"/>
    <n v="711"/>
    <x v="14"/>
    <s v="神奈川県伊勢原市高森1410"/>
    <n v="711"/>
    <s v="東京中央食品株式会社　伊勢原工場"/>
    <n v="270"/>
    <s v="株式会社MOG"/>
    <s v="東京都江東区 新木場3-8-22 301号"/>
    <n v="494"/>
    <x v="13"/>
    <s v="小松菜 5kg 国産"/>
    <m/>
    <s v="5cs"/>
    <x v="9"/>
    <s v="C/S"/>
    <n v="8"/>
    <n v="0"/>
    <m/>
    <n v="1"/>
    <x v="1"/>
    <x v="4"/>
    <n v="30"/>
  </r>
  <r>
    <n v="5"/>
    <s v="kg"/>
    <x v="4"/>
    <d v="2022-01-06T00:00:00"/>
    <n v="15"/>
    <x v="2"/>
    <s v="埼玉三郷支店"/>
    <n v="21"/>
    <s v="通常便"/>
    <n v="362"/>
    <x v="15"/>
    <s v="埼玉県春日部市榎468-1"/>
    <n v="362"/>
    <s v="株式会社さくらフーズ"/>
    <n v="270"/>
    <s v="株式会社MOG"/>
    <s v="東京都江東区 新木場3-8-22 301号"/>
    <n v="164"/>
    <x v="14"/>
    <s v="パプリカ 赤 加工用"/>
    <s v="B"/>
    <s v="5kg"/>
    <x v="1"/>
    <s v="C/S"/>
    <n v="4"/>
    <n v="2"/>
    <m/>
    <n v="1"/>
    <x v="3"/>
    <x v="4"/>
    <n v="10"/>
  </r>
  <r>
    <n v="5"/>
    <s v="kg"/>
    <x v="4"/>
    <d v="2022-01-06T00:00:00"/>
    <n v="15"/>
    <x v="2"/>
    <s v="埼玉三郷支店"/>
    <n v="21"/>
    <s v="通常便"/>
    <n v="362"/>
    <x v="15"/>
    <s v="埼玉県春日部市榎468-1"/>
    <n v="362"/>
    <s v="株式会社さくらフーズ"/>
    <n v="270"/>
    <s v="株式会社MOG"/>
    <s v="東京都江東区 新木場3-8-22 301号"/>
    <n v="170"/>
    <x v="15"/>
    <s v="パプリカ 黄 加工用"/>
    <s v="B"/>
    <s v="5kg"/>
    <x v="1"/>
    <s v="C/S"/>
    <n v="4"/>
    <n v="2"/>
    <m/>
    <n v="1"/>
    <x v="3"/>
    <x v="4"/>
    <n v="10"/>
  </r>
  <r>
    <n v="10"/>
    <s v="kg"/>
    <x v="4"/>
    <d v="2022-01-06T00:00:00"/>
    <n v="15"/>
    <x v="2"/>
    <s v="埼玉三郷支店"/>
    <n v="21"/>
    <s v="通常便"/>
    <n v="504"/>
    <x v="36"/>
    <s v="埼玉県入間郡三芳町 上富1031-1"/>
    <n v="504"/>
    <s v="株式会社ピックルスコーポレーション"/>
    <n v="270"/>
    <s v="株式会社MOG"/>
    <s v="東京都江東区 新木場3-8-22 301号"/>
    <n v="472"/>
    <x v="5"/>
    <s v="ニラ(原体) 国産 10kg"/>
    <m/>
    <s v="10cs"/>
    <x v="15"/>
    <s v="C/S"/>
    <n v="7"/>
    <n v="7"/>
    <m/>
    <n v="1"/>
    <x v="2"/>
    <x v="4"/>
    <n v="70"/>
  </r>
  <r>
    <n v="4"/>
    <s v="pc"/>
    <x v="4"/>
    <d v="2022-01-06T00:00:00"/>
    <n v="15"/>
    <x v="2"/>
    <s v="埼玉三郷支店"/>
    <n v="21"/>
    <s v="通常便"/>
    <n v="755"/>
    <x v="77"/>
    <s v="埼玉県東松山市大字新郷405-1"/>
    <n v="754"/>
    <s v="株式会社クロスエイジ"/>
    <n v="754"/>
    <s v="株式会社クロスエイジ"/>
    <s v="福岡県春日市春日公園3-61-2"/>
    <n v="769"/>
    <x v="36"/>
    <s v="ニラ(1kg袋) 国産 4kg"/>
    <m/>
    <s v="4pc"/>
    <x v="10"/>
    <s v="C/S"/>
    <n v="15"/>
    <n v="0"/>
    <m/>
    <n v="1"/>
    <x v="2"/>
    <x v="4"/>
    <n v="60"/>
  </r>
  <r>
    <n v="65"/>
    <s v="kg"/>
    <x v="4"/>
    <d v="2022-01-06T00:00:00"/>
    <n v="15"/>
    <x v="2"/>
    <s v="埼玉三郷支店"/>
    <n v="21"/>
    <s v="通常便"/>
    <n v="829"/>
    <x v="16"/>
    <s v="埼玉県狭山市根岸653-1"/>
    <n v="829"/>
    <s v="花丸家株式会社"/>
    <n v="270"/>
    <s v="株式会社MOG"/>
    <s v="東京都江東区 新木場3-8-22 301号"/>
    <n v="803"/>
    <x v="16"/>
    <s v="アスパラ 3P メキシコ"/>
    <s v="3P"/>
    <s v="65cs"/>
    <x v="0"/>
    <s v="C/S"/>
    <n v="1"/>
    <n v="0"/>
    <m/>
    <n v="1"/>
    <x v="1"/>
    <x v="4"/>
    <n v="65"/>
  </r>
  <r>
    <n v="5"/>
    <s v="kg"/>
    <x v="4"/>
    <d v="2022-01-07T00:00:00"/>
    <n v="15"/>
    <x v="2"/>
    <s v="埼玉三郷支店"/>
    <n v="21"/>
    <s v="通常便"/>
    <n v="66"/>
    <x v="56"/>
    <s v="宮城県仙台市 若林区卸町4丁目8-1 卸売市場ビル"/>
    <n v="66"/>
    <s v="株式会社ヌマタ食品流通センター"/>
    <n v="270"/>
    <s v="株式会社MOG"/>
    <s v="東京都江東区 新木場3-8-22 301号"/>
    <n v="161"/>
    <x v="10"/>
    <s v="パプリカ 赤 M"/>
    <s v="M"/>
    <s v="5kg"/>
    <x v="1"/>
    <s v="C/S"/>
    <n v="4"/>
    <n v="2"/>
    <m/>
    <n v="1"/>
    <x v="3"/>
    <x v="4"/>
    <n v="10"/>
  </r>
  <r>
    <n v="5"/>
    <s v="kg"/>
    <x v="4"/>
    <d v="2022-01-07T00:00:00"/>
    <n v="15"/>
    <x v="2"/>
    <s v="埼玉三郷支店"/>
    <n v="21"/>
    <s v="通常便"/>
    <n v="66"/>
    <x v="56"/>
    <s v="宮城県仙台市 若林区卸町4丁目8-1 卸売市場ビル"/>
    <n v="66"/>
    <s v="株式会社ヌマタ食品流通センター"/>
    <n v="270"/>
    <s v="株式会社MOG"/>
    <s v="東京都江東区 新木場3-8-22 301号"/>
    <n v="167"/>
    <x v="11"/>
    <s v="パプリカ 黄 M"/>
    <s v="M"/>
    <s v="5kg"/>
    <x v="1"/>
    <s v="C/S"/>
    <n v="4"/>
    <n v="2"/>
    <m/>
    <n v="1"/>
    <x v="3"/>
    <x v="4"/>
    <n v="10"/>
  </r>
  <r>
    <n v="20"/>
    <s v="kg"/>
    <x v="4"/>
    <d v="2022-01-07T00:00:00"/>
    <n v="15"/>
    <x v="2"/>
    <s v="埼玉三郷支店"/>
    <n v="21"/>
    <s v="通常便"/>
    <n v="51"/>
    <x v="18"/>
    <s v="岩手県奥州市水沢区佐倉河沼田41"/>
    <n v="51"/>
    <s v="株式会社及兵"/>
    <n v="270"/>
    <s v="株式会社MOG"/>
    <s v="東京都江東区 新木場3-8-22 301号"/>
    <n v="211"/>
    <x v="1"/>
    <s v="国産大葉"/>
    <s v="L"/>
    <s v="20cs"/>
    <x v="1"/>
    <s v="C/S"/>
    <n v="2"/>
    <n v="1"/>
    <m/>
    <n v="1"/>
    <x v="0"/>
    <x v="4"/>
    <n v="40"/>
  </r>
  <r>
    <n v="50"/>
    <s v="束"/>
    <x v="4"/>
    <d v="2022-01-05T00:00:00"/>
    <n v="22"/>
    <x v="5"/>
    <m/>
    <n v="5"/>
    <s v="引き取り"/>
    <n v="32"/>
    <x v="58"/>
    <s v="福岡県福岡市東区箱崎ふ頭 5-2-22"/>
    <n v="32"/>
    <s v="株式会社まる"/>
    <n v="270"/>
    <s v="株式会社MOG"/>
    <s v="東京都江東区 新木場3-8-22 301号"/>
    <n v="526"/>
    <x v="33"/>
    <s v="ニラ(束) 国産"/>
    <m/>
    <s v="50束"/>
    <x v="0"/>
    <s v="C/S"/>
    <n v="1"/>
    <n v="1"/>
    <m/>
    <n v="1"/>
    <x v="2"/>
    <x v="4"/>
    <n v="50"/>
  </r>
  <r>
    <n v="5"/>
    <s v="kg"/>
    <x v="5"/>
    <d v="2022-01-07T00:00:00"/>
    <n v="5"/>
    <x v="3"/>
    <s v="大田LC"/>
    <n v="18"/>
    <s v="市場便"/>
    <n v="413"/>
    <x v="59"/>
    <s v="東京都大田区東海3-2-6 （1095）"/>
    <n v="413"/>
    <s v="カネブン青果株式会社"/>
    <n v="270"/>
    <s v="株式会社MOG"/>
    <s v="東京都江東区 新木場3-8-22 301号"/>
    <n v="162"/>
    <x v="7"/>
    <s v="パプリカ 赤 L"/>
    <s v="L"/>
    <s v="5kg"/>
    <x v="1"/>
    <s v="C/S"/>
    <n v="4"/>
    <n v="4"/>
    <s v="[大田市場]"/>
    <n v="1"/>
    <x v="3"/>
    <x v="5"/>
    <n v="10"/>
  </r>
  <r>
    <n v="5"/>
    <s v="kg"/>
    <x v="5"/>
    <d v="2022-01-07T00:00:00"/>
    <n v="5"/>
    <x v="3"/>
    <s v="大田LC"/>
    <n v="18"/>
    <s v="市場便"/>
    <n v="413"/>
    <x v="59"/>
    <s v="東京都大田区東海3-2-6 （1095）"/>
    <n v="413"/>
    <s v="カネブン青果株式会社"/>
    <n v="270"/>
    <s v="株式会社MOG"/>
    <s v="東京都江東区 新木場3-8-22 301号"/>
    <n v="168"/>
    <x v="8"/>
    <s v="パプリカ 黄 L"/>
    <s v="L"/>
    <s v="5kg"/>
    <x v="1"/>
    <s v="C/S"/>
    <n v="4"/>
    <n v="4"/>
    <s v="[大田市場]"/>
    <n v="1"/>
    <x v="3"/>
    <x v="5"/>
    <n v="10"/>
  </r>
  <r>
    <n v="5"/>
    <s v="kg"/>
    <x v="5"/>
    <d v="2022-01-07T00:00:00"/>
    <n v="5"/>
    <x v="3"/>
    <s v="大田LC"/>
    <n v="18"/>
    <s v="市場便"/>
    <n v="140"/>
    <x v="60"/>
    <s v="東京都足立区入谷6-3-1  北足立市場内関連等2階7518"/>
    <n v="140"/>
    <s v="フレッシュエージェント合同会社"/>
    <n v="270"/>
    <s v="株式会社MOG"/>
    <s v="東京都江東区 新木場3-8-22 301号"/>
    <n v="161"/>
    <x v="10"/>
    <s v="パプリカ 赤 M"/>
    <s v="M"/>
    <s v="5kg"/>
    <x v="8"/>
    <s v="C/S"/>
    <n v="14"/>
    <n v="14"/>
    <s v="[北足立市場]"/>
    <n v="1"/>
    <x v="3"/>
    <x v="5"/>
    <n v="40"/>
  </r>
  <r>
    <n v="5"/>
    <s v="kg"/>
    <x v="5"/>
    <d v="2022-01-07T00:00:00"/>
    <n v="5"/>
    <x v="3"/>
    <s v="大田LC"/>
    <n v="18"/>
    <s v="市場便"/>
    <n v="140"/>
    <x v="60"/>
    <s v="東京都足立区入谷6-3-1  北足立市場内関連等2階7518"/>
    <n v="140"/>
    <s v="フレッシュエージェント合同会社"/>
    <n v="270"/>
    <s v="株式会社MOG"/>
    <s v="東京都江東区 新木場3-8-22 301号"/>
    <n v="167"/>
    <x v="11"/>
    <s v="パプリカ 黄 M"/>
    <s v="M"/>
    <s v="5kg"/>
    <x v="9"/>
    <s v="C/S"/>
    <n v="14"/>
    <n v="14"/>
    <s v="[北足立市場]"/>
    <n v="1"/>
    <x v="3"/>
    <x v="5"/>
    <n v="30"/>
  </r>
  <r>
    <n v="20"/>
    <s v="kg"/>
    <x v="5"/>
    <d v="2022-01-07T00:00:00"/>
    <n v="5"/>
    <x v="3"/>
    <s v="大田LC"/>
    <n v="18"/>
    <s v="市場便"/>
    <n v="41"/>
    <x v="89"/>
    <s v="静岡県浜松市南区新貝町239-1"/>
    <n v="41"/>
    <s v="八百久青果株式会社"/>
    <n v="270"/>
    <s v="株式会社MOG"/>
    <s v="東京都江東区 新木場3-8-22 301号"/>
    <n v="211"/>
    <x v="1"/>
    <s v="国産大葉"/>
    <s v="L"/>
    <s v="20cs"/>
    <x v="11"/>
    <s v="C/S"/>
    <n v="5"/>
    <n v="5"/>
    <s v="[浜松市場]"/>
    <n v="1"/>
    <x v="0"/>
    <x v="5"/>
    <n v="100"/>
  </r>
  <r>
    <n v="5"/>
    <s v="kg"/>
    <x v="5"/>
    <d v="2022-01-07T00:00:00"/>
    <n v="5"/>
    <x v="3"/>
    <s v="大田LC"/>
    <n v="18"/>
    <s v="市場便"/>
    <n v="31"/>
    <x v="65"/>
    <s v="東京都大田区東海3-2-6 大田市場　青果棟南側2Ｆ 果物組合内"/>
    <n v="31"/>
    <s v="株式会社マチルダ"/>
    <n v="270"/>
    <s v="株式会社MOG"/>
    <s v="東京都江東区 新木場3-8-22 301号"/>
    <n v="161"/>
    <x v="10"/>
    <s v="パプリカ 赤 M"/>
    <s v="M"/>
    <s v="5kg"/>
    <x v="1"/>
    <s v="C/S"/>
    <n v="4"/>
    <n v="4"/>
    <s v="[大田市場]"/>
    <n v="1"/>
    <x v="3"/>
    <x v="5"/>
    <n v="10"/>
  </r>
  <r>
    <n v="5"/>
    <s v="kg"/>
    <x v="5"/>
    <d v="2022-01-07T00:00:00"/>
    <n v="5"/>
    <x v="3"/>
    <s v="大田LC"/>
    <n v="18"/>
    <s v="市場便"/>
    <n v="31"/>
    <x v="65"/>
    <s v="東京都大田区東海3-2-6 大田市場　青果棟南側2Ｆ 果物組合内"/>
    <n v="31"/>
    <s v="株式会社マチルダ"/>
    <n v="270"/>
    <s v="株式会社MOG"/>
    <s v="東京都江東区 新木場3-8-22 301号"/>
    <n v="167"/>
    <x v="11"/>
    <s v="パプリカ 黄 M"/>
    <s v="M"/>
    <s v="5kg"/>
    <x v="1"/>
    <s v="C/S"/>
    <n v="4"/>
    <n v="4"/>
    <s v="[大田市場]"/>
    <n v="1"/>
    <x v="3"/>
    <x v="5"/>
    <n v="10"/>
  </r>
  <r>
    <n v="5"/>
    <s v="kg"/>
    <x v="5"/>
    <d v="2022-01-07T00:00:00"/>
    <n v="5"/>
    <x v="3"/>
    <s v="大田LC"/>
    <n v="18"/>
    <s v="市場便"/>
    <n v="146"/>
    <x v="66"/>
    <s v="東京都大田区中馬込1-13-7 高田ビル2F"/>
    <n v="146"/>
    <s v="株式会社吉川商店"/>
    <n v="270"/>
    <s v="株式会社MOG"/>
    <s v="東京都江東区 新木場3-8-22 301号"/>
    <n v="161"/>
    <x v="10"/>
    <s v="パプリカ 赤 M"/>
    <s v="M"/>
    <s v="5kg"/>
    <x v="0"/>
    <s v="C/S"/>
    <n v="2"/>
    <n v="2"/>
    <s v="[豊洲市場]"/>
    <n v="1"/>
    <x v="3"/>
    <x v="5"/>
    <n v="5"/>
  </r>
  <r>
    <n v="5"/>
    <s v="kg"/>
    <x v="5"/>
    <d v="2022-01-07T00:00:00"/>
    <n v="5"/>
    <x v="3"/>
    <s v="大田LC"/>
    <n v="18"/>
    <s v="市場便"/>
    <n v="146"/>
    <x v="66"/>
    <s v="東京都大田区中馬込1-13-7 高田ビル2F"/>
    <n v="146"/>
    <s v="株式会社吉川商店"/>
    <n v="270"/>
    <s v="株式会社MOG"/>
    <s v="東京都江東区 新木場3-8-22 301号"/>
    <n v="167"/>
    <x v="11"/>
    <s v="パプリカ 黄 M"/>
    <s v="M"/>
    <s v="5kg"/>
    <x v="0"/>
    <s v="C/S"/>
    <n v="2"/>
    <n v="2"/>
    <s v="[豊洲市場]"/>
    <n v="1"/>
    <x v="3"/>
    <x v="5"/>
    <n v="5"/>
  </r>
  <r>
    <n v="5"/>
    <s v="kg"/>
    <x v="5"/>
    <d v="2022-01-07T00:00:00"/>
    <n v="5"/>
    <x v="3"/>
    <s v="大田LC"/>
    <n v="18"/>
    <s v="市場便"/>
    <n v="197"/>
    <x v="67"/>
    <s v="東京都江東区豊洲6-3-1"/>
    <n v="197"/>
    <s v="株式会社政義青果"/>
    <n v="270"/>
    <s v="株式会社MOG"/>
    <s v="東京都江東区 新木場3-8-22 301号"/>
    <n v="180"/>
    <x v="28"/>
    <s v="パプリカ赤 L (FG)"/>
    <s v="L"/>
    <s v="5kg"/>
    <x v="1"/>
    <s v="C/S"/>
    <n v="4"/>
    <n v="4"/>
    <s v="[豊洲市場]"/>
    <n v="1"/>
    <x v="3"/>
    <x v="5"/>
    <n v="10"/>
  </r>
  <r>
    <n v="5"/>
    <s v="kg"/>
    <x v="5"/>
    <d v="2022-01-07T00:00:00"/>
    <n v="5"/>
    <x v="3"/>
    <s v="大田LC"/>
    <n v="18"/>
    <s v="市場便"/>
    <n v="197"/>
    <x v="67"/>
    <s v="東京都江東区豊洲6-3-1"/>
    <n v="197"/>
    <s v="株式会社政義青果"/>
    <n v="270"/>
    <s v="株式会社MOG"/>
    <s v="東京都江東区 新木場3-8-22 301号"/>
    <n v="186"/>
    <x v="29"/>
    <s v="パプリカ黄 L (FG)"/>
    <s v="L"/>
    <s v="5kg"/>
    <x v="1"/>
    <s v="C/S"/>
    <n v="4"/>
    <n v="4"/>
    <s v="[豊洲市場]"/>
    <n v="1"/>
    <x v="3"/>
    <x v="5"/>
    <n v="10"/>
  </r>
  <r>
    <n v="10"/>
    <s v="kg"/>
    <x v="5"/>
    <d v="2022-01-07T00:00:00"/>
    <n v="5"/>
    <x v="3"/>
    <s v="大田LC"/>
    <n v="18"/>
    <s v="市場便"/>
    <n v="250"/>
    <x v="68"/>
    <s v="東京都大田区東海3-2-6 大田市場 西庄内"/>
    <n v="250"/>
    <s v="株式会社神山商店"/>
    <n v="270"/>
    <s v="株式会社MOG"/>
    <s v="東京都江東区 新木場3-8-22 301号"/>
    <n v="472"/>
    <x v="5"/>
    <s v="ニラ(原体) 国産 10kg"/>
    <m/>
    <s v="10cs"/>
    <x v="4"/>
    <s v="C/S"/>
    <n v="3"/>
    <n v="3"/>
    <s v="[大田市場]"/>
    <n v="1"/>
    <x v="2"/>
    <x v="5"/>
    <n v="30"/>
  </r>
  <r>
    <n v="20"/>
    <s v="kg"/>
    <x v="5"/>
    <d v="2022-01-07T00:00:00"/>
    <n v="5"/>
    <x v="3"/>
    <s v="大田LC"/>
    <n v="18"/>
    <s v="市場便"/>
    <n v="16"/>
    <x v="69"/>
    <s v="東京都江東区豊洲6-3-1 豊洲市場青果棟250号 B13号室"/>
    <n v="16"/>
    <s v="株式会社久世フレッシュ・ワン 東京事業所"/>
    <n v="270"/>
    <s v="株式会社MOG"/>
    <s v="東京都江東区 新木場3-8-22 301号"/>
    <n v="211"/>
    <x v="1"/>
    <s v="国産大葉"/>
    <s v="L"/>
    <s v="20cs"/>
    <x v="0"/>
    <s v="C/S"/>
    <n v="1"/>
    <n v="1"/>
    <s v="[豊洲市場]"/>
    <n v="1"/>
    <x v="0"/>
    <x v="5"/>
    <n v="20"/>
  </r>
  <r>
    <n v="40"/>
    <s v="束"/>
    <x v="5"/>
    <d v="2022-01-07T00:00:00"/>
    <n v="5"/>
    <x v="3"/>
    <s v="大田LC"/>
    <n v="18"/>
    <s v="市場便"/>
    <n v="550"/>
    <x v="71"/>
    <s v="千葉県市川市鬼高4-5-1"/>
    <n v="550"/>
    <s v="有限会社東市"/>
    <n v="270"/>
    <s v="株式会社MOG"/>
    <s v="東京都江東区 新木場3-8-22 301号"/>
    <n v="475"/>
    <x v="27"/>
    <s v="ニラ(束) 国産"/>
    <m/>
    <s v="40束"/>
    <x v="1"/>
    <s v="C/S"/>
    <n v="2"/>
    <n v="2"/>
    <s v="[市川市場]"/>
    <n v="1"/>
    <x v="2"/>
    <x v="5"/>
    <n v="80"/>
  </r>
  <r>
    <n v="65"/>
    <s v="kg"/>
    <x v="5"/>
    <d v="2022-01-07T00:00:00"/>
    <n v="5"/>
    <x v="3"/>
    <s v="大田LC"/>
    <n v="18"/>
    <s v="市場便"/>
    <n v="363"/>
    <x v="81"/>
    <s v="群馬県高崎市下大類町1258"/>
    <n v="363"/>
    <s v="株式会社藤"/>
    <n v="270"/>
    <s v="株式会社MOG"/>
    <s v="東京都江東区 新木場3-8-22 301号"/>
    <n v="24"/>
    <x v="18"/>
    <s v="アスパラ 3P メキシコ"/>
    <s v="3P"/>
    <s v="65cs"/>
    <x v="0"/>
    <s v="C/S"/>
    <n v="1"/>
    <n v="1"/>
    <s v="[高崎市場]　冷蔵庫内納品"/>
    <n v="1"/>
    <x v="1"/>
    <x v="5"/>
    <n v="65"/>
  </r>
  <r>
    <n v="20"/>
    <s v="kg"/>
    <x v="5"/>
    <d v="2022-01-06T00:00:00"/>
    <n v="11"/>
    <x v="4"/>
    <s v="本社"/>
    <n v="12"/>
    <s v="フードサプライ千葉便"/>
    <n v="27"/>
    <x v="37"/>
    <s v="千葉県野田市中根319"/>
    <n v="25"/>
    <s v="株式会社フードサプライ　千葉物流センター"/>
    <n v="270"/>
    <s v="株式会社MOG"/>
    <s v="東京都江東区 新木場3-8-22 301号"/>
    <n v="211"/>
    <x v="1"/>
    <s v="国産大葉"/>
    <s v="L"/>
    <s v="20cs"/>
    <x v="10"/>
    <s v="C/S"/>
    <n v="51"/>
    <n v="51"/>
    <m/>
    <n v="1"/>
    <x v="0"/>
    <x v="5"/>
    <n v="300"/>
  </r>
  <r>
    <n v="5"/>
    <s v="kg"/>
    <x v="5"/>
    <d v="2022-01-06T00:00:00"/>
    <n v="11"/>
    <x v="4"/>
    <s v="本社"/>
    <n v="12"/>
    <s v="フードサプライ千葉便"/>
    <n v="27"/>
    <x v="37"/>
    <s v="千葉県野田市中根319"/>
    <n v="25"/>
    <s v="株式会社フードサプライ　千葉物流センター"/>
    <n v="270"/>
    <s v="株式会社MOG"/>
    <s v="東京都江東区 新木場3-8-22 301号"/>
    <n v="161"/>
    <x v="10"/>
    <s v="パプリカ 赤 M"/>
    <s v="M"/>
    <s v="5kg"/>
    <x v="5"/>
    <s v="C/S"/>
    <n v="51"/>
    <n v="51"/>
    <m/>
    <n v="1"/>
    <x v="3"/>
    <x v="5"/>
    <n v="50"/>
  </r>
  <r>
    <n v="5"/>
    <s v="kg"/>
    <x v="5"/>
    <d v="2022-01-06T00:00:00"/>
    <n v="11"/>
    <x v="4"/>
    <s v="本社"/>
    <n v="12"/>
    <s v="フードサプライ千葉便"/>
    <n v="27"/>
    <x v="37"/>
    <s v="千葉県野田市中根319"/>
    <n v="25"/>
    <s v="株式会社フードサプライ　千葉物流センター"/>
    <n v="270"/>
    <s v="株式会社MOG"/>
    <s v="東京都江東区 新木場3-8-22 301号"/>
    <n v="167"/>
    <x v="11"/>
    <s v="パプリカ 黄 M"/>
    <s v="M"/>
    <s v="5kg"/>
    <x v="5"/>
    <s v="C/S"/>
    <n v="51"/>
    <n v="51"/>
    <m/>
    <n v="1"/>
    <x v="3"/>
    <x v="5"/>
    <n v="50"/>
  </r>
  <r>
    <n v="50"/>
    <s v="束"/>
    <x v="5"/>
    <d v="2022-01-06T00:00:00"/>
    <n v="11"/>
    <x v="4"/>
    <s v="本社"/>
    <n v="12"/>
    <s v="フードサプライ千葉便"/>
    <n v="27"/>
    <x v="37"/>
    <s v="千葉県野田市中根319"/>
    <n v="25"/>
    <s v="株式会社フードサプライ　千葉物流センター"/>
    <n v="270"/>
    <s v="株式会社MOG"/>
    <s v="東京都江東区 新木場3-8-22 301号"/>
    <n v="526"/>
    <x v="33"/>
    <s v="ニラ(束) 国産"/>
    <m/>
    <s v="50束"/>
    <x v="11"/>
    <s v="C/S"/>
    <n v="51"/>
    <n v="51"/>
    <m/>
    <n v="1"/>
    <x v="2"/>
    <x v="5"/>
    <n v="250"/>
  </r>
  <r>
    <n v="50"/>
    <s v="kg"/>
    <x v="5"/>
    <d v="2022-01-06T00:00:00"/>
    <n v="11"/>
    <x v="4"/>
    <s v="本社"/>
    <n v="12"/>
    <s v="フードサプライ千葉便"/>
    <n v="27"/>
    <x v="37"/>
    <s v="千葉県野田市中根319"/>
    <n v="25"/>
    <s v="株式会社フードサプライ　千葉物流センター"/>
    <n v="270"/>
    <s v="株式会社MOG"/>
    <s v="東京都江東区 新木場3-8-22 301号"/>
    <n v="315"/>
    <x v="23"/>
    <s v="ピーマン(FG)"/>
    <m/>
    <s v="50kg"/>
    <x v="4"/>
    <s v="C/S"/>
    <n v="51"/>
    <n v="51"/>
    <m/>
    <n v="1"/>
    <x v="1"/>
    <x v="5"/>
    <n v="150"/>
  </r>
  <r>
    <n v="4"/>
    <s v="kg"/>
    <x v="5"/>
    <d v="2022-01-06T00:00:00"/>
    <n v="11"/>
    <x v="4"/>
    <s v="本社"/>
    <n v="12"/>
    <s v="フードサプライ千葉便"/>
    <n v="27"/>
    <x v="37"/>
    <s v="千葉県野田市中根319"/>
    <n v="25"/>
    <s v="株式会社フードサプライ　千葉物流センター"/>
    <n v="270"/>
    <s v="株式会社MOG"/>
    <s v="東京都江東区 新木場3-8-22 301号"/>
    <n v="305"/>
    <x v="24"/>
    <s v="ピーマン 4kg"/>
    <m/>
    <s v="4cs"/>
    <x v="8"/>
    <s v="C/S"/>
    <n v="51"/>
    <n v="51"/>
    <m/>
    <n v="1"/>
    <x v="1"/>
    <x v="5"/>
    <n v="32"/>
  </r>
  <r>
    <n v="20"/>
    <s v="kg"/>
    <x v="5"/>
    <d v="2022-01-06T00:00:00"/>
    <n v="11"/>
    <x v="4"/>
    <s v="本社"/>
    <n v="13"/>
    <s v="クルーズLC・フードサプライ大田便"/>
    <n v="26"/>
    <x v="38"/>
    <s v="東京都大田区東海1-3-6 プロロジスパーク東京大田2F"/>
    <n v="25"/>
    <s v="株式会社フードサプライ　千葉物流センター"/>
    <n v="270"/>
    <s v="株式会社MOG"/>
    <s v="東京都江東区 新木場3-8-22 301号"/>
    <n v="211"/>
    <x v="1"/>
    <s v="国産大葉"/>
    <s v="L"/>
    <s v="20cs"/>
    <x v="11"/>
    <s v="C/S"/>
    <n v="40"/>
    <n v="40"/>
    <m/>
    <n v="1"/>
    <x v="0"/>
    <x v="5"/>
    <n v="100"/>
  </r>
  <r>
    <n v="5"/>
    <s v="kg"/>
    <x v="5"/>
    <d v="2022-01-06T00:00:00"/>
    <n v="11"/>
    <x v="4"/>
    <s v="本社"/>
    <n v="13"/>
    <s v="クルーズLC・フードサプライ大田便"/>
    <n v="26"/>
    <x v="38"/>
    <s v="東京都大田区東海1-3-6 プロロジスパーク東京大田2F"/>
    <n v="25"/>
    <s v="株式会社フードサプライ　千葉物流センター"/>
    <n v="270"/>
    <s v="株式会社MOG"/>
    <s v="東京都江東区 新木場3-8-22 301号"/>
    <n v="161"/>
    <x v="10"/>
    <s v="パプリカ 赤 M"/>
    <s v="M"/>
    <s v="5kg"/>
    <x v="5"/>
    <s v="C/S"/>
    <n v="40"/>
    <n v="40"/>
    <m/>
    <n v="1"/>
    <x v="3"/>
    <x v="5"/>
    <n v="50"/>
  </r>
  <r>
    <n v="5"/>
    <s v="kg"/>
    <x v="5"/>
    <d v="2022-01-06T00:00:00"/>
    <n v="11"/>
    <x v="4"/>
    <s v="本社"/>
    <n v="13"/>
    <s v="クルーズLC・フードサプライ大田便"/>
    <n v="26"/>
    <x v="38"/>
    <s v="東京都大田区東海1-3-6 プロロジスパーク東京大田2F"/>
    <n v="25"/>
    <s v="株式会社フードサプライ　千葉物流センター"/>
    <n v="270"/>
    <s v="株式会社MOG"/>
    <s v="東京都江東区 新木場3-8-22 301号"/>
    <n v="167"/>
    <x v="11"/>
    <s v="パプリカ 黄 M"/>
    <s v="M"/>
    <s v="5kg"/>
    <x v="5"/>
    <s v="C/S"/>
    <n v="40"/>
    <n v="40"/>
    <m/>
    <n v="1"/>
    <x v="3"/>
    <x v="5"/>
    <n v="50"/>
  </r>
  <r>
    <n v="50"/>
    <s v="kg"/>
    <x v="5"/>
    <d v="2022-01-06T00:00:00"/>
    <n v="11"/>
    <x v="4"/>
    <s v="本社"/>
    <n v="13"/>
    <s v="クルーズLC・フードサプライ大田便"/>
    <n v="26"/>
    <x v="38"/>
    <s v="東京都大田区東海1-3-6 プロロジスパーク東京大田2F"/>
    <n v="25"/>
    <s v="株式会社フードサプライ　千葉物流センター"/>
    <n v="270"/>
    <s v="株式会社MOG"/>
    <s v="東京都江東区 新木場3-8-22 301号"/>
    <n v="497"/>
    <x v="37"/>
    <s v="ニラ(FG) 国産"/>
    <m/>
    <s v="50cs"/>
    <x v="11"/>
    <s v="C/S"/>
    <n v="40"/>
    <n v="40"/>
    <m/>
    <n v="1"/>
    <x v="2"/>
    <x v="5"/>
    <n v="250"/>
  </r>
  <r>
    <n v="25"/>
    <s v="kg"/>
    <x v="5"/>
    <d v="2022-01-06T00:00:00"/>
    <n v="11"/>
    <x v="4"/>
    <s v="本社"/>
    <n v="13"/>
    <s v="クルーズLC・フードサプライ大田便"/>
    <n v="26"/>
    <x v="38"/>
    <s v="東京都大田区東海1-3-6 プロロジスパーク東京大田2F"/>
    <n v="25"/>
    <s v="株式会社フードサプライ　千葉物流センター"/>
    <n v="270"/>
    <s v="株式会社MOG"/>
    <s v="東京都江東区 新木場3-8-22 301号"/>
    <n v="362"/>
    <x v="20"/>
    <s v="水菜(FG)"/>
    <m/>
    <s v="25cs"/>
    <x v="5"/>
    <s v="C/S"/>
    <n v="40"/>
    <n v="40"/>
    <m/>
    <n v="1"/>
    <x v="1"/>
    <x v="5"/>
    <n v="250"/>
  </r>
  <r>
    <n v="5"/>
    <s v="kg"/>
    <x v="5"/>
    <d v="2022-01-07T00:00:00"/>
    <n v="14"/>
    <x v="1"/>
    <s v="東京営業所"/>
    <n v="19"/>
    <s v="通常便"/>
    <n v="47"/>
    <x v="39"/>
    <s v="愛知県名古屋市 中川区石場町2-22"/>
    <n v="47"/>
    <s v="タイヘイ株式会社 名古屋工場"/>
    <n v="270"/>
    <s v="株式会社MOG"/>
    <s v="東京都江東区 新木場3-8-22 301号"/>
    <n v="164"/>
    <x v="14"/>
    <s v="パプリカ 赤 加工用"/>
    <s v="B"/>
    <s v="5kg"/>
    <x v="1"/>
    <s v="C/S"/>
    <n v="4"/>
    <n v="4"/>
    <m/>
    <n v="1"/>
    <x v="3"/>
    <x v="5"/>
    <n v="10"/>
  </r>
  <r>
    <n v="10"/>
    <s v="kg"/>
    <x v="5"/>
    <d v="2022-01-07T00:00:00"/>
    <n v="14"/>
    <x v="1"/>
    <s v="東京営業所"/>
    <n v="19"/>
    <s v="通常便"/>
    <n v="47"/>
    <x v="39"/>
    <s v="愛知県名古屋市 中川区石場町2-22"/>
    <n v="47"/>
    <s v="タイヘイ株式会社 名古屋工場"/>
    <n v="270"/>
    <s v="株式会社MOG"/>
    <s v="東京都江東区 新木場3-8-22 301号"/>
    <n v="472"/>
    <x v="5"/>
    <s v="ニラ(原体) 国産 10kg"/>
    <m/>
    <s v="10cs"/>
    <x v="0"/>
    <s v="C/S"/>
    <n v="4"/>
    <n v="4"/>
    <m/>
    <n v="1"/>
    <x v="2"/>
    <x v="5"/>
    <n v="10"/>
  </r>
  <r>
    <n v="10"/>
    <s v="kg"/>
    <x v="5"/>
    <d v="2022-01-07T00:00:00"/>
    <n v="14"/>
    <x v="1"/>
    <s v="東京営業所"/>
    <n v="19"/>
    <s v="通常便"/>
    <n v="47"/>
    <x v="39"/>
    <s v="愛知県名古屋市 中川区石場町2-22"/>
    <n v="47"/>
    <s v="タイヘイ株式会社 名古屋工場"/>
    <n v="270"/>
    <s v="株式会社MOG"/>
    <s v="東京都江東区 新木場3-8-22 301号"/>
    <n v="359"/>
    <x v="25"/>
    <s v="小松菜 10kg 国産"/>
    <m/>
    <s v="10cs"/>
    <x v="0"/>
    <s v="C/S"/>
    <n v="4"/>
    <n v="4"/>
    <m/>
    <n v="1"/>
    <x v="1"/>
    <x v="5"/>
    <n v="10"/>
  </r>
  <r>
    <n v="20"/>
    <s v="kg"/>
    <x v="5"/>
    <d v="2022-01-07T00:00:00"/>
    <n v="14"/>
    <x v="1"/>
    <s v="東京営業所"/>
    <n v="19"/>
    <s v="通常便"/>
    <n v="649"/>
    <x v="82"/>
    <s v="埼玉県久喜市西大輪2-17-1"/>
    <n v="649"/>
    <s v="有限会社マコト青果"/>
    <n v="270"/>
    <s v="株式会社MOG"/>
    <s v="東京都江東区 新木場3-8-22 301号"/>
    <n v="211"/>
    <x v="1"/>
    <s v="国産大葉"/>
    <s v="L"/>
    <s v="20cs"/>
    <x v="1"/>
    <s v="C/S"/>
    <n v="3"/>
    <n v="0"/>
    <s v="冷蔵庫内納品"/>
    <n v="1"/>
    <x v="0"/>
    <x v="5"/>
    <n v="40"/>
  </r>
  <r>
    <n v="10"/>
    <s v="kg"/>
    <x v="5"/>
    <d v="2022-01-07T00:00:00"/>
    <n v="14"/>
    <x v="1"/>
    <s v="東京営業所"/>
    <n v="19"/>
    <s v="通常便"/>
    <n v="649"/>
    <x v="82"/>
    <s v="埼玉県久喜市西大輪2-17-1"/>
    <n v="649"/>
    <s v="有限会社マコト青果"/>
    <n v="270"/>
    <s v="株式会社MOG"/>
    <s v="東京都江東区 新木場3-8-22 301号"/>
    <n v="272"/>
    <x v="38"/>
    <s v="小葱"/>
    <m/>
    <s v="10cs"/>
    <x v="0"/>
    <s v="C/S"/>
    <n v="3"/>
    <n v="0"/>
    <s v="冷蔵庫内納品"/>
    <n v="1"/>
    <x v="1"/>
    <x v="5"/>
    <n v="10"/>
  </r>
  <r>
    <n v="20"/>
    <s v="kg"/>
    <x v="5"/>
    <d v="2022-01-07T00:00:00"/>
    <n v="14"/>
    <x v="1"/>
    <s v="東京営業所"/>
    <n v="19"/>
    <s v="通常便"/>
    <n v="24"/>
    <x v="42"/>
    <s v="静岡県浜松市 東区天龍川町961-1"/>
    <n v="24"/>
    <s v="株式会社ひらた"/>
    <n v="270"/>
    <s v="株式会社MOG"/>
    <s v="東京都江東区 新木場3-8-22 301号"/>
    <n v="211"/>
    <x v="1"/>
    <s v="国産大葉"/>
    <s v="L"/>
    <s v="20cs"/>
    <x v="1"/>
    <s v="C/S"/>
    <n v="7"/>
    <n v="7"/>
    <m/>
    <n v="1"/>
    <x v="0"/>
    <x v="5"/>
    <n v="40"/>
  </r>
  <r>
    <n v="20"/>
    <s v="kg"/>
    <x v="5"/>
    <d v="2022-01-07T00:00:00"/>
    <n v="14"/>
    <x v="1"/>
    <s v="東京営業所"/>
    <n v="19"/>
    <s v="通常便"/>
    <n v="24"/>
    <x v="42"/>
    <s v="静岡県浜松市 東区天龍川町961-1"/>
    <n v="24"/>
    <s v="株式会社ひらた"/>
    <n v="270"/>
    <s v="株式会社MOG"/>
    <s v="東京都江東区 新木場3-8-22 301号"/>
    <n v="790"/>
    <x v="26"/>
    <s v="国産大葉"/>
    <s v="M"/>
    <s v="20cs"/>
    <x v="6"/>
    <s v="C/S"/>
    <n v="7"/>
    <n v="7"/>
    <m/>
    <n v="1"/>
    <x v="0"/>
    <x v="5"/>
    <n v="80"/>
  </r>
  <r>
    <n v="10"/>
    <s v="kg"/>
    <x v="5"/>
    <d v="2022-01-07T00:00:00"/>
    <n v="14"/>
    <x v="1"/>
    <s v="東京営業所"/>
    <n v="19"/>
    <s v="通常便"/>
    <n v="24"/>
    <x v="42"/>
    <s v="静岡県浜松市 東区天龍川町961-1"/>
    <n v="24"/>
    <s v="株式会社ひらた"/>
    <n v="270"/>
    <s v="株式会社MOG"/>
    <s v="東京都江東区 新木場3-8-22 301号"/>
    <n v="472"/>
    <x v="5"/>
    <s v="ニラ(原体) 国産 10kg"/>
    <m/>
    <s v="10cs"/>
    <x v="0"/>
    <s v="C/S"/>
    <n v="7"/>
    <n v="7"/>
    <m/>
    <n v="1"/>
    <x v="2"/>
    <x v="5"/>
    <n v="10"/>
  </r>
  <r>
    <n v="10"/>
    <s v="kg"/>
    <x v="5"/>
    <d v="2022-01-07T00:00:00"/>
    <n v="14"/>
    <x v="1"/>
    <s v="東京営業所"/>
    <n v="19"/>
    <s v="通常便"/>
    <n v="74"/>
    <x v="73"/>
    <s v="静岡県焼津市相川1241-1"/>
    <n v="74"/>
    <s v="株式会社ザ・ネクストワン"/>
    <n v="270"/>
    <s v="株式会社MOG"/>
    <s v="東京都江東区 新木場3-8-22 301号"/>
    <n v="472"/>
    <x v="5"/>
    <s v="ニラ(原体) 国産 10kg"/>
    <m/>
    <s v="10cs"/>
    <x v="4"/>
    <s v="C/S"/>
    <n v="3"/>
    <n v="0"/>
    <m/>
    <n v="1"/>
    <x v="2"/>
    <x v="5"/>
    <n v="30"/>
  </r>
  <r>
    <n v="30"/>
    <s v="pc"/>
    <x v="5"/>
    <d v="2022-01-07T00:00:00"/>
    <n v="14"/>
    <x v="1"/>
    <s v="東京営業所"/>
    <n v="19"/>
    <s v="通常便"/>
    <n v="149"/>
    <x v="21"/>
    <s v="千葉県成田市十余三121-3"/>
    <n v="149"/>
    <s v="株式会社ダイヤアグリシステム"/>
    <n v="270"/>
    <s v="株式会社MOG"/>
    <s v="東京都江東区 新木場3-8-22 301号"/>
    <n v="812"/>
    <x v="17"/>
    <s v="中国産大葉(30枚pc)"/>
    <s v="L"/>
    <s v="30pc"/>
    <x v="1"/>
    <s v="C/S"/>
    <n v="2"/>
    <n v="0"/>
    <m/>
    <n v="1"/>
    <x v="0"/>
    <x v="5"/>
    <n v="60"/>
  </r>
  <r>
    <n v="65"/>
    <s v="kg"/>
    <x v="5"/>
    <d v="2022-01-07T00:00:00"/>
    <n v="14"/>
    <x v="1"/>
    <s v="東京営業所"/>
    <n v="19"/>
    <s v="通常便"/>
    <n v="40"/>
    <x v="22"/>
    <s v="愛知県名古屋市 西区城西5-11-22"/>
    <n v="822"/>
    <s v="株式会社モノン"/>
    <n v="270"/>
    <s v="株式会社MOG"/>
    <s v="東京都江東区 新木場3-8-22 301号"/>
    <n v="24"/>
    <x v="18"/>
    <s v="アスパラ 3P メキシコ"/>
    <s v="3P"/>
    <s v="65cs"/>
    <x v="6"/>
    <s v="C/S"/>
    <n v="4"/>
    <n v="2"/>
    <m/>
    <n v="1"/>
    <x v="1"/>
    <x v="5"/>
    <n v="260"/>
  </r>
  <r>
    <n v="20"/>
    <s v="kg"/>
    <x v="5"/>
    <d v="2022-01-07T00:00:00"/>
    <n v="14"/>
    <x v="1"/>
    <s v="東京営業所"/>
    <n v="19"/>
    <s v="通常便"/>
    <n v="39"/>
    <x v="1"/>
    <s v="愛知県名古屋市 熱田区千代田町14-13"/>
    <n v="39"/>
    <s v="株式会社丸晶"/>
    <n v="270"/>
    <s v="株式会社MOG"/>
    <s v="東京都江東区 新木場3-8-22 301号"/>
    <n v="211"/>
    <x v="1"/>
    <s v="国産大葉"/>
    <s v="L"/>
    <s v="20cs"/>
    <x v="1"/>
    <s v="C/S"/>
    <n v="2"/>
    <n v="1"/>
    <m/>
    <n v="1"/>
    <x v="0"/>
    <x v="5"/>
    <n v="40"/>
  </r>
  <r>
    <n v="10"/>
    <s v="kg"/>
    <x v="5"/>
    <d v="2022-01-07T00:00:00"/>
    <n v="14"/>
    <x v="1"/>
    <s v="東京営業所"/>
    <n v="19"/>
    <s v="通常便"/>
    <n v="807"/>
    <x v="43"/>
    <s v="岐阜県各務原市鵜沼大伊木町 6-174-1"/>
    <n v="807"/>
    <s v="有限会社スペース・インダストリー"/>
    <n v="270"/>
    <s v="株式会社MOG"/>
    <s v="東京都江東区 新木場3-8-22 301号"/>
    <n v="472"/>
    <x v="5"/>
    <s v="ニラ(原体) 国産 10kg"/>
    <m/>
    <s v="10cs"/>
    <x v="0"/>
    <s v="C/S"/>
    <n v="4"/>
    <n v="0"/>
    <m/>
    <n v="1"/>
    <x v="2"/>
    <x v="5"/>
    <n v="10"/>
  </r>
  <r>
    <n v="10"/>
    <s v="kg"/>
    <x v="5"/>
    <d v="2022-01-07T00:00:00"/>
    <n v="14"/>
    <x v="1"/>
    <s v="東京営業所"/>
    <n v="19"/>
    <s v="通常便"/>
    <n v="807"/>
    <x v="43"/>
    <s v="岐阜県各務原市鵜沼大伊木町 6-174-1"/>
    <n v="807"/>
    <s v="有限会社スペース・インダストリー"/>
    <n v="270"/>
    <s v="株式会社MOG"/>
    <s v="東京都江東区 新木場3-8-22 301号"/>
    <n v="359"/>
    <x v="25"/>
    <s v="小松菜 10kg 国産"/>
    <m/>
    <s v="10cs"/>
    <x v="4"/>
    <s v="C/S"/>
    <n v="4"/>
    <n v="0"/>
    <m/>
    <n v="1"/>
    <x v="1"/>
    <x v="5"/>
    <n v="30"/>
  </r>
  <r>
    <n v="20"/>
    <s v="pc"/>
    <x v="5"/>
    <d v="2022-01-07T00:00:00"/>
    <n v="14"/>
    <x v="1"/>
    <s v="東京営業所"/>
    <n v="19"/>
    <s v="通常便"/>
    <n v="856"/>
    <x v="3"/>
    <s v="群馬県みどり市笠懸町阿左美 2761-1"/>
    <n v="856"/>
    <s v="株式会社海商水産"/>
    <n v="270"/>
    <s v="株式会社MOG"/>
    <s v="東京都江東区 新木場3-8-22 301号"/>
    <n v="196"/>
    <x v="3"/>
    <s v="中国産大葉"/>
    <s v="L"/>
    <s v="20pc"/>
    <x v="11"/>
    <s v="pc"/>
    <n v="6"/>
    <n v="0"/>
    <m/>
    <n v="1"/>
    <x v="0"/>
    <x v="5"/>
    <n v="100"/>
  </r>
  <r>
    <n v="25"/>
    <s v="pc"/>
    <x v="5"/>
    <d v="2022-01-07T00:00:00"/>
    <n v="14"/>
    <x v="1"/>
    <s v="東京営業所"/>
    <n v="19"/>
    <s v="通常便"/>
    <n v="856"/>
    <x v="3"/>
    <s v="群馬県みどり市笠懸町阿左美 2761-1"/>
    <n v="856"/>
    <s v="株式会社海商水産"/>
    <n v="270"/>
    <s v="株式会社MOG"/>
    <s v="東京都江東区 新木場3-8-22 301号"/>
    <n v="477"/>
    <x v="4"/>
    <s v="パセリ 国産"/>
    <m/>
    <s v="25pc"/>
    <x v="0"/>
    <s v="pc"/>
    <n v="6"/>
    <n v="0"/>
    <m/>
    <n v="1"/>
    <x v="1"/>
    <x v="5"/>
    <n v="25"/>
  </r>
  <r>
    <n v="10"/>
    <s v="kg"/>
    <x v="5"/>
    <d v="2022-01-07T00:00:00"/>
    <n v="14"/>
    <x v="1"/>
    <s v="東京営業所"/>
    <n v="19"/>
    <s v="通常便"/>
    <n v="541"/>
    <x v="26"/>
    <s v="群馬県館林市近藤町1524-22"/>
    <n v="540"/>
    <s v="関口漬物食品株式会社"/>
    <n v="270"/>
    <s v="株式会社MOG"/>
    <s v="東京都江東区 新木場3-8-22 301号"/>
    <n v="472"/>
    <x v="5"/>
    <s v="ニラ(原体) 国産 10kg"/>
    <m/>
    <s v="10cs"/>
    <x v="0"/>
    <s v="C/S"/>
    <n v="1"/>
    <n v="0"/>
    <m/>
    <n v="1"/>
    <x v="2"/>
    <x v="5"/>
    <n v="10"/>
  </r>
  <r>
    <n v="1"/>
    <s v="kg"/>
    <x v="5"/>
    <d v="2022-01-07T00:00:00"/>
    <n v="15"/>
    <x v="2"/>
    <s v="埼玉三郷支店"/>
    <n v="21"/>
    <s v="通常便"/>
    <n v="132"/>
    <x v="6"/>
    <s v="埼玉県さいたま市 北区吉野町2-10-1"/>
    <n v="127"/>
    <s v="株式会社マルジン（わらべや日洋納品分）"/>
    <n v="127"/>
    <s v="株式会社マルジン（わらべや日洋納品分）"/>
    <s v="山梨県南アルプス市 鏡中條4193-3"/>
    <n v="223"/>
    <x v="0"/>
    <s v="国産大葉(原体)"/>
    <s v="MIX"/>
    <s v="1kg"/>
    <x v="0"/>
    <s v="kg"/>
    <n v="1"/>
    <n v="1"/>
    <m/>
    <n v="1"/>
    <x v="0"/>
    <x v="5"/>
    <n v="1"/>
  </r>
  <r>
    <n v="5"/>
    <s v="kg"/>
    <x v="5"/>
    <d v="2022-01-07T00:00:00"/>
    <n v="15"/>
    <x v="2"/>
    <s v="埼玉三郷支店"/>
    <n v="21"/>
    <s v="通常便"/>
    <n v="9"/>
    <x v="27"/>
    <s v="東京都江戸川区臨海町3-3-2"/>
    <n v="9"/>
    <s v="エムエーフードサービス株式会社"/>
    <n v="270"/>
    <s v="株式会社MOG"/>
    <s v="東京都江東区 新木場3-8-22 301号"/>
    <n v="161"/>
    <x v="10"/>
    <s v="パプリカ 赤 M"/>
    <s v="M"/>
    <s v="5kg"/>
    <x v="6"/>
    <s v="C/S"/>
    <n v="12"/>
    <n v="6"/>
    <m/>
    <n v="1"/>
    <x v="3"/>
    <x v="5"/>
    <n v="20"/>
  </r>
  <r>
    <n v="5"/>
    <s v="kg"/>
    <x v="5"/>
    <d v="2022-01-07T00:00:00"/>
    <n v="15"/>
    <x v="2"/>
    <s v="埼玉三郷支店"/>
    <n v="21"/>
    <s v="通常便"/>
    <n v="9"/>
    <x v="27"/>
    <s v="東京都江戸川区臨海町3-3-2"/>
    <n v="9"/>
    <s v="エムエーフードサービス株式会社"/>
    <n v="270"/>
    <s v="株式会社MOG"/>
    <s v="東京都江東区 新木場3-8-22 301号"/>
    <n v="167"/>
    <x v="11"/>
    <s v="パプリカ 黄 M"/>
    <s v="M"/>
    <s v="5kg"/>
    <x v="6"/>
    <s v="C/S"/>
    <n v="12"/>
    <n v="6"/>
    <m/>
    <n v="1"/>
    <x v="3"/>
    <x v="5"/>
    <n v="20"/>
  </r>
  <r>
    <n v="10"/>
    <s v="kg"/>
    <x v="5"/>
    <d v="2022-01-07T00:00:00"/>
    <n v="15"/>
    <x v="2"/>
    <s v="埼玉三郷支店"/>
    <n v="21"/>
    <s v="通常便"/>
    <n v="9"/>
    <x v="27"/>
    <s v="東京都江戸川区臨海町3-3-2"/>
    <n v="9"/>
    <s v="エムエーフードサービス株式会社"/>
    <n v="270"/>
    <s v="株式会社MOG"/>
    <s v="東京都江東区 新木場3-8-22 301号"/>
    <n v="472"/>
    <x v="5"/>
    <s v="ニラ(原体) 国産 10kg"/>
    <m/>
    <s v="10cs"/>
    <x v="1"/>
    <s v="C/S"/>
    <n v="12"/>
    <n v="6"/>
    <m/>
    <n v="1"/>
    <x v="2"/>
    <x v="5"/>
    <n v="20"/>
  </r>
  <r>
    <n v="25"/>
    <s v="kg"/>
    <x v="5"/>
    <d v="2022-01-07T00:00:00"/>
    <n v="15"/>
    <x v="2"/>
    <s v="埼玉三郷支店"/>
    <n v="21"/>
    <s v="通常便"/>
    <n v="9"/>
    <x v="27"/>
    <s v="東京都江戸川区臨海町3-3-2"/>
    <n v="9"/>
    <s v="エムエーフードサービス株式会社"/>
    <n v="270"/>
    <s v="株式会社MOG"/>
    <s v="東京都江東区 新木場3-8-22 301号"/>
    <n v="362"/>
    <x v="20"/>
    <s v="水菜(FG)"/>
    <m/>
    <s v="25cs"/>
    <x v="1"/>
    <s v="C/S"/>
    <n v="12"/>
    <n v="6"/>
    <m/>
    <n v="1"/>
    <x v="1"/>
    <x v="5"/>
    <n v="50"/>
  </r>
  <r>
    <n v="10"/>
    <s v="kg"/>
    <x v="5"/>
    <d v="2022-01-07T00:00:00"/>
    <n v="15"/>
    <x v="2"/>
    <s v="埼玉三郷支店"/>
    <n v="21"/>
    <s v="通常便"/>
    <n v="52"/>
    <x v="28"/>
    <s v="埼玉県川越市下松原44番地1"/>
    <n v="52"/>
    <s v="有限会社埼玉フーズ"/>
    <n v="270"/>
    <s v="株式会社MOG"/>
    <s v="東京都江東区 新木場3-8-22 301号"/>
    <n v="472"/>
    <x v="5"/>
    <s v="ニラ(原体) 国産 10kg"/>
    <m/>
    <s v="10cs"/>
    <x v="10"/>
    <s v="C/S"/>
    <n v="15"/>
    <n v="15"/>
    <m/>
    <n v="1"/>
    <x v="2"/>
    <x v="5"/>
    <n v="150"/>
  </r>
  <r>
    <n v="10"/>
    <s v="kg"/>
    <x v="5"/>
    <d v="2022-01-07T00:00:00"/>
    <n v="15"/>
    <x v="2"/>
    <s v="埼玉三郷支店"/>
    <n v="21"/>
    <s v="通常便"/>
    <n v="13"/>
    <x v="7"/>
    <s v="埼玉県北葛飾郡松伏町上赤岩 字辻1069-1"/>
    <n v="13"/>
    <s v="有限会社関東きのこセンター"/>
    <n v="270"/>
    <s v="株式会社MOG"/>
    <s v="東京都江東区 新木場3-8-22 301号"/>
    <n v="472"/>
    <x v="5"/>
    <s v="ニラ(原体) 国産 10kg"/>
    <m/>
    <s v="10cs"/>
    <x v="11"/>
    <s v="C/S"/>
    <n v="5"/>
    <n v="3"/>
    <m/>
    <n v="1"/>
    <x v="2"/>
    <x v="5"/>
    <n v="50"/>
  </r>
  <r>
    <n v="1"/>
    <s v="kg"/>
    <x v="5"/>
    <d v="2022-01-07T00:00:00"/>
    <n v="15"/>
    <x v="2"/>
    <s v="埼玉三郷支店"/>
    <n v="21"/>
    <s v="通常便"/>
    <n v="245"/>
    <x v="48"/>
    <s v="茨城県守谷市立沢2057-1"/>
    <n v="245"/>
    <s v="東海漬物株式会社　守谷工場"/>
    <n v="270"/>
    <s v="株式会社MOG"/>
    <s v="東京都江東区 新木場3-8-22 301号"/>
    <n v="223"/>
    <x v="0"/>
    <s v="国産大葉(原体)"/>
    <s v="MIX"/>
    <s v="1kg"/>
    <x v="1"/>
    <s v="kg"/>
    <n v="11"/>
    <n v="11"/>
    <m/>
    <n v="1"/>
    <x v="0"/>
    <x v="5"/>
    <n v="2"/>
  </r>
  <r>
    <n v="10"/>
    <s v="kg"/>
    <x v="5"/>
    <d v="2022-01-07T00:00:00"/>
    <n v="15"/>
    <x v="2"/>
    <s v="埼玉三郷支店"/>
    <n v="21"/>
    <s v="通常便"/>
    <n v="245"/>
    <x v="48"/>
    <s v="茨城県守谷市立沢2057-1"/>
    <n v="245"/>
    <s v="東海漬物株式会社　守谷工場"/>
    <n v="270"/>
    <s v="株式会社MOG"/>
    <s v="東京都江東区 新木場3-8-22 301号"/>
    <n v="472"/>
    <x v="5"/>
    <s v="ニラ(原体) 国産 10kg"/>
    <m/>
    <s v="10cs"/>
    <x v="5"/>
    <s v="C/S"/>
    <n v="11"/>
    <n v="11"/>
    <m/>
    <n v="1"/>
    <x v="2"/>
    <x v="5"/>
    <n v="100"/>
  </r>
  <r>
    <n v="5"/>
    <s v="kg"/>
    <x v="5"/>
    <d v="2022-01-07T00:00:00"/>
    <n v="15"/>
    <x v="2"/>
    <s v="埼玉三郷支店"/>
    <n v="21"/>
    <s v="通常便"/>
    <n v="430"/>
    <x v="50"/>
    <s v="埼玉県入間郡毛呂山町 川角1301-1"/>
    <n v="430"/>
    <s v="株式会社フーズニジュウイチ　毛呂山工場"/>
    <n v="270"/>
    <s v="株式会社MOG"/>
    <s v="東京都江東区 新木場3-8-22 301号"/>
    <n v="163"/>
    <x v="19"/>
    <s v="パプリカ 赤 XL"/>
    <s v="XL"/>
    <s v="5kg"/>
    <x v="1"/>
    <s v="C/S"/>
    <n v="8"/>
    <n v="8"/>
    <m/>
    <n v="1"/>
    <x v="3"/>
    <x v="5"/>
    <n v="10"/>
  </r>
  <r>
    <n v="10"/>
    <s v="kg"/>
    <x v="5"/>
    <d v="2022-01-07T00:00:00"/>
    <n v="15"/>
    <x v="2"/>
    <s v="埼玉三郷支店"/>
    <n v="21"/>
    <s v="通常便"/>
    <n v="430"/>
    <x v="50"/>
    <s v="埼玉県入間郡毛呂山町 川角1301-1"/>
    <n v="430"/>
    <s v="株式会社フーズニジュウイチ　毛呂山工場"/>
    <n v="270"/>
    <s v="株式会社MOG"/>
    <s v="東京都江東区 新木場3-8-22 301号"/>
    <n v="472"/>
    <x v="5"/>
    <s v="ニラ(原体) 国産 10kg"/>
    <m/>
    <s v="10cs"/>
    <x v="1"/>
    <s v="C/S"/>
    <n v="8"/>
    <n v="8"/>
    <m/>
    <n v="1"/>
    <x v="2"/>
    <x v="5"/>
    <n v="20"/>
  </r>
  <r>
    <n v="10"/>
    <s v="kg"/>
    <x v="5"/>
    <d v="2022-01-07T00:00:00"/>
    <n v="15"/>
    <x v="2"/>
    <s v="埼玉三郷支店"/>
    <n v="21"/>
    <s v="通常便"/>
    <n v="430"/>
    <x v="50"/>
    <s v="埼玉県入間郡毛呂山町 川角1301-1"/>
    <n v="430"/>
    <s v="株式会社フーズニジュウイチ　毛呂山工場"/>
    <n v="270"/>
    <s v="株式会社MOG"/>
    <s v="東京都江東区 新木場3-8-22 301号"/>
    <n v="472"/>
    <x v="5"/>
    <s v="ニラ(原体) 国産 10kg"/>
    <m/>
    <s v="10cs"/>
    <x v="6"/>
    <s v="C/S"/>
    <n v="8"/>
    <n v="8"/>
    <m/>
    <n v="1"/>
    <x v="2"/>
    <x v="5"/>
    <n v="40"/>
  </r>
  <r>
    <n v="20"/>
    <s v="kg"/>
    <x v="5"/>
    <d v="2022-01-07T00:00:00"/>
    <n v="15"/>
    <x v="2"/>
    <s v="埼玉三郷支店"/>
    <n v="21"/>
    <s v="通常便"/>
    <n v="100"/>
    <x v="90"/>
    <s v="埼玉県行田市長野4-8-2"/>
    <n v="100"/>
    <s v="株式会社ベジックス"/>
    <n v="270"/>
    <s v="株式会社MOG"/>
    <s v="東京都江東区 新木場3-8-22 301号"/>
    <n v="211"/>
    <x v="1"/>
    <s v="国産大葉"/>
    <s v="L"/>
    <s v="20cs"/>
    <x v="0"/>
    <s v="C/S"/>
    <n v="1"/>
    <n v="1"/>
    <m/>
    <n v="1"/>
    <x v="0"/>
    <x v="5"/>
    <n v="20"/>
  </r>
  <r>
    <n v="5"/>
    <s v="kg"/>
    <x v="5"/>
    <d v="2022-01-07T00:00:00"/>
    <n v="15"/>
    <x v="2"/>
    <s v="埼玉三郷支店"/>
    <n v="21"/>
    <s v="通常便"/>
    <n v="784"/>
    <x v="31"/>
    <s v="埼玉県深谷市 岡部1997-2"/>
    <n v="784"/>
    <s v="株式会社ベジミール"/>
    <n v="270"/>
    <s v="株式会社MOG"/>
    <s v="東京都江東区 新木場3-8-22 301号"/>
    <n v="164"/>
    <x v="14"/>
    <s v="パプリカ 赤 加工用"/>
    <s v="B"/>
    <s v="5kg"/>
    <x v="12"/>
    <s v="C/S"/>
    <n v="80"/>
    <n v="0"/>
    <m/>
    <n v="1"/>
    <x v="3"/>
    <x v="5"/>
    <n v="200"/>
  </r>
  <r>
    <n v="5"/>
    <s v="kg"/>
    <x v="5"/>
    <d v="2022-01-07T00:00:00"/>
    <n v="15"/>
    <x v="2"/>
    <s v="埼玉三郷支店"/>
    <n v="21"/>
    <s v="通常便"/>
    <n v="784"/>
    <x v="31"/>
    <s v="埼玉県深谷市 岡部1997-2"/>
    <n v="784"/>
    <s v="株式会社ベジミール"/>
    <n v="270"/>
    <s v="株式会社MOG"/>
    <s v="東京都江東区 新木場3-8-22 301号"/>
    <n v="170"/>
    <x v="15"/>
    <s v="パプリカ 黄 加工用"/>
    <s v="B"/>
    <s v="5kg"/>
    <x v="12"/>
    <s v="C/S"/>
    <n v="80"/>
    <n v="0"/>
    <m/>
    <n v="1"/>
    <x v="3"/>
    <x v="5"/>
    <n v="200"/>
  </r>
  <r>
    <n v="5"/>
    <s v="kg"/>
    <x v="5"/>
    <d v="2022-01-07T00:00:00"/>
    <n v="15"/>
    <x v="2"/>
    <s v="埼玉三郷支店"/>
    <n v="21"/>
    <s v="通常便"/>
    <n v="78"/>
    <x v="32"/>
    <s v="栃木県栃木市 都賀町家中1700-1"/>
    <n v="76"/>
    <s v="株式会社上原園　本社"/>
    <n v="270"/>
    <s v="株式会社MOG"/>
    <s v="東京都江東区 新木場3-8-22 301号"/>
    <n v="174"/>
    <x v="22"/>
    <s v="パプリカ 橙 L"/>
    <s v="L"/>
    <s v="5kg"/>
    <x v="8"/>
    <s v="C/S"/>
    <n v="68"/>
    <n v="68"/>
    <m/>
    <n v="1"/>
    <x v="3"/>
    <x v="5"/>
    <n v="40"/>
  </r>
  <r>
    <n v="5"/>
    <s v="kg"/>
    <x v="5"/>
    <d v="2022-01-07T00:00:00"/>
    <n v="15"/>
    <x v="2"/>
    <s v="埼玉三郷支店"/>
    <n v="21"/>
    <s v="通常便"/>
    <n v="78"/>
    <x v="32"/>
    <s v="栃木県栃木市 都賀町家中1700-1"/>
    <n v="76"/>
    <s v="株式会社上原園　本社"/>
    <n v="270"/>
    <s v="株式会社MOG"/>
    <s v="東京都江東区 新木場3-8-22 301号"/>
    <n v="164"/>
    <x v="14"/>
    <s v="パプリカ 赤 加工用"/>
    <s v="B"/>
    <s v="5kg"/>
    <x v="21"/>
    <s v="C/S"/>
    <n v="68"/>
    <n v="68"/>
    <m/>
    <n v="1"/>
    <x v="3"/>
    <x v="5"/>
    <n v="180"/>
  </r>
  <r>
    <n v="5"/>
    <s v="kg"/>
    <x v="5"/>
    <d v="2022-01-07T00:00:00"/>
    <n v="15"/>
    <x v="2"/>
    <s v="埼玉三郷支店"/>
    <n v="21"/>
    <s v="通常便"/>
    <n v="78"/>
    <x v="32"/>
    <s v="栃木県栃木市 都賀町家中1700-1"/>
    <n v="76"/>
    <s v="株式会社上原園　本社"/>
    <n v="270"/>
    <s v="株式会社MOG"/>
    <s v="東京都江東区 新木場3-8-22 301号"/>
    <n v="170"/>
    <x v="15"/>
    <s v="パプリカ 黄 加工用"/>
    <s v="B"/>
    <s v="5kg"/>
    <x v="14"/>
    <s v="C/S"/>
    <n v="68"/>
    <n v="68"/>
    <m/>
    <n v="1"/>
    <x v="3"/>
    <x v="5"/>
    <n v="120"/>
  </r>
  <r>
    <n v="10"/>
    <s v="kg"/>
    <x v="5"/>
    <d v="2022-01-07T00:00:00"/>
    <n v="15"/>
    <x v="2"/>
    <s v="埼玉三郷支店"/>
    <n v="21"/>
    <s v="通常便"/>
    <n v="143"/>
    <x v="74"/>
    <s v="埼玉県川越市南田島2022-1"/>
    <n v="143"/>
    <s v="株式会社丸中"/>
    <n v="270"/>
    <s v="株式会社MOG"/>
    <s v="東京都江東区 新木場3-8-22 301号"/>
    <n v="472"/>
    <x v="5"/>
    <s v="ニラ(原体) 国産 10kg"/>
    <m/>
    <s v="10cs"/>
    <x v="16"/>
    <s v="C/S"/>
    <n v="31"/>
    <n v="16"/>
    <m/>
    <n v="1"/>
    <x v="2"/>
    <x v="5"/>
    <n v="120"/>
  </r>
  <r>
    <n v="8"/>
    <s v="kg"/>
    <x v="5"/>
    <d v="2022-01-07T00:00:00"/>
    <n v="15"/>
    <x v="2"/>
    <s v="埼玉三郷支店"/>
    <n v="21"/>
    <s v="通常便"/>
    <n v="143"/>
    <x v="74"/>
    <s v="埼玉県川越市南田島2022-1"/>
    <n v="143"/>
    <s v="株式会社丸中"/>
    <n v="270"/>
    <s v="株式会社MOG"/>
    <s v="東京都江東区 新木場3-8-22 301号"/>
    <n v="711"/>
    <x v="34"/>
    <s v="ホウレン草 8kg 国産"/>
    <m/>
    <s v="8cs"/>
    <x v="18"/>
    <s v="C/S"/>
    <n v="31"/>
    <n v="16"/>
    <m/>
    <n v="1"/>
    <x v="1"/>
    <x v="5"/>
    <n v="152"/>
  </r>
  <r>
    <n v="65"/>
    <s v="kg"/>
    <x v="5"/>
    <d v="2022-01-07T00:00:00"/>
    <n v="15"/>
    <x v="2"/>
    <s v="埼玉三郷支店"/>
    <n v="21"/>
    <s v="通常便"/>
    <n v="267"/>
    <x v="33"/>
    <s v="埼玉県川口市石神699"/>
    <n v="267"/>
    <s v="株式会社彩喜"/>
    <n v="270"/>
    <s v="株式会社MOG"/>
    <s v="東京都江東区 新木場3-8-22 301号"/>
    <n v="24"/>
    <x v="18"/>
    <s v="アスパラ 3P メキシコ"/>
    <s v="3P"/>
    <s v="65cs"/>
    <x v="0"/>
    <s v="C/S"/>
    <n v="5"/>
    <n v="5"/>
    <m/>
    <n v="1"/>
    <x v="1"/>
    <x v="5"/>
    <n v="65"/>
  </r>
  <r>
    <n v="10"/>
    <s v="kg"/>
    <x v="5"/>
    <d v="2022-01-07T00:00:00"/>
    <n v="15"/>
    <x v="2"/>
    <s v="埼玉三郷支店"/>
    <n v="21"/>
    <s v="通常便"/>
    <n v="267"/>
    <x v="33"/>
    <s v="埼玉県川口市石神699"/>
    <n v="267"/>
    <s v="株式会社彩喜"/>
    <n v="270"/>
    <s v="株式会社MOG"/>
    <s v="東京都江東区 新木場3-8-22 301号"/>
    <n v="472"/>
    <x v="5"/>
    <s v="ニラ(原体) 国産 10kg"/>
    <m/>
    <s v="10cs"/>
    <x v="6"/>
    <s v="C/S"/>
    <n v="5"/>
    <n v="5"/>
    <m/>
    <n v="1"/>
    <x v="2"/>
    <x v="5"/>
    <n v="40"/>
  </r>
  <r>
    <n v="10"/>
    <s v="kg"/>
    <x v="5"/>
    <d v="2022-01-07T00:00:00"/>
    <n v="15"/>
    <x v="2"/>
    <s v="埼玉三郷支店"/>
    <n v="21"/>
    <s v="通常便"/>
    <n v="162"/>
    <x v="9"/>
    <s v="東京都町田市鶴間1801"/>
    <n v="162"/>
    <s v="株式会社成城石井"/>
    <n v="270"/>
    <s v="株式会社MOG"/>
    <s v="東京都江東区 新木場3-8-22 301号"/>
    <n v="472"/>
    <x v="5"/>
    <s v="ニラ(原体) 国産 10kg"/>
    <m/>
    <s v="10cs"/>
    <x v="0"/>
    <s v="C/S"/>
    <n v="1"/>
    <n v="1"/>
    <m/>
    <n v="1"/>
    <x v="2"/>
    <x v="5"/>
    <n v="10"/>
  </r>
  <r>
    <n v="20"/>
    <s v="kg"/>
    <x v="5"/>
    <d v="2022-01-07T00:00:00"/>
    <n v="15"/>
    <x v="2"/>
    <s v="埼玉三郷支店"/>
    <n v="21"/>
    <s v="通常便"/>
    <n v="183"/>
    <x v="10"/>
    <s v="埼玉県さいたま市岩槻区鹿室338"/>
    <n v="183"/>
    <s v="株式会社照栄サプライ"/>
    <n v="270"/>
    <s v="株式会社MOG"/>
    <s v="東京都江東区 新木場3-8-22 301号"/>
    <n v="211"/>
    <x v="1"/>
    <s v="国産大葉"/>
    <s v="L"/>
    <s v="20cs"/>
    <x v="6"/>
    <s v="C/S"/>
    <n v="4"/>
    <n v="2"/>
    <m/>
    <n v="1"/>
    <x v="0"/>
    <x v="5"/>
    <n v="80"/>
  </r>
  <r>
    <n v="5"/>
    <s v="kg"/>
    <x v="5"/>
    <d v="2022-01-07T00:00:00"/>
    <n v="15"/>
    <x v="2"/>
    <s v="埼玉三郷支店"/>
    <n v="21"/>
    <s v="通常便"/>
    <n v="182"/>
    <x v="52"/>
    <s v="東京都昭島市武蔵野2-23-12"/>
    <n v="182"/>
    <s v="株式会社紀之国屋ベジタブルキッチン"/>
    <n v="270"/>
    <s v="株式会社MOG"/>
    <s v="東京都江東区 新木場3-8-22 301号"/>
    <n v="163"/>
    <x v="19"/>
    <s v="パプリカ 赤 XL"/>
    <s v="XL"/>
    <s v="5kg"/>
    <x v="16"/>
    <s v="C/S"/>
    <n v="13"/>
    <n v="13"/>
    <m/>
    <n v="1"/>
    <x v="3"/>
    <x v="5"/>
    <n v="60"/>
  </r>
  <r>
    <n v="21"/>
    <s v="kg"/>
    <x v="5"/>
    <d v="2022-01-07T00:00:00"/>
    <n v="15"/>
    <x v="2"/>
    <s v="埼玉三郷支店"/>
    <n v="21"/>
    <s v="通常便"/>
    <n v="182"/>
    <x v="52"/>
    <s v="東京都昭島市武蔵野2-23-12"/>
    <n v="182"/>
    <s v="株式会社紀之国屋ベジタブルキッチン"/>
    <n v="270"/>
    <s v="株式会社MOG"/>
    <s v="東京都江東区 新木場3-8-22 301号"/>
    <n v="773"/>
    <x v="42"/>
    <s v="生姜 バラ 21kg"/>
    <m/>
    <s v="21kg"/>
    <x v="0"/>
    <s v="C/S"/>
    <n v="13"/>
    <n v="13"/>
    <m/>
    <n v="1"/>
    <x v="1"/>
    <x v="5"/>
    <n v="21"/>
  </r>
  <r>
    <n v="1"/>
    <s v="kg"/>
    <x v="5"/>
    <d v="2022-01-07T00:00:00"/>
    <n v="15"/>
    <x v="2"/>
    <s v="埼玉三郷支店"/>
    <n v="21"/>
    <s v="通常便"/>
    <n v="558"/>
    <x v="11"/>
    <s v="茨城県小美玉市納場617-1"/>
    <n v="558"/>
    <s v="美野里デリカ株式会社"/>
    <n v="270"/>
    <s v="株式会社MOG"/>
    <s v="東京都江東区 新木場3-8-22 301号"/>
    <n v="223"/>
    <x v="0"/>
    <s v="国産大葉(原体)"/>
    <s v="MIX"/>
    <s v="1kg"/>
    <x v="4"/>
    <s v="kg"/>
    <n v="2"/>
    <n v="1"/>
    <m/>
    <n v="1"/>
    <x v="0"/>
    <x v="5"/>
    <n v="3"/>
  </r>
  <r>
    <n v="10"/>
    <s v="kg"/>
    <x v="5"/>
    <d v="2022-01-07T00:00:00"/>
    <n v="15"/>
    <x v="2"/>
    <s v="埼玉三郷支店"/>
    <n v="21"/>
    <s v="通常便"/>
    <n v="558"/>
    <x v="11"/>
    <s v="茨城県小美玉市納場617-1"/>
    <n v="558"/>
    <s v="美野里デリカ株式会社"/>
    <n v="270"/>
    <s v="株式会社MOG"/>
    <s v="東京都江東区 新木場3-8-22 301号"/>
    <n v="472"/>
    <x v="5"/>
    <s v="ニラ(原体) 国産 10kg"/>
    <m/>
    <s v="10cs"/>
    <x v="0"/>
    <s v="C/S"/>
    <n v="2"/>
    <n v="1"/>
    <m/>
    <n v="1"/>
    <x v="2"/>
    <x v="5"/>
    <n v="10"/>
  </r>
  <r>
    <n v="10"/>
    <s v="kg"/>
    <x v="5"/>
    <d v="2022-01-07T00:00:00"/>
    <n v="15"/>
    <x v="2"/>
    <s v="埼玉三郷支店"/>
    <n v="21"/>
    <s v="通常便"/>
    <n v="358"/>
    <x v="12"/>
    <s v="東京都西多摩郡瑞穂町 長岡2-8-16"/>
    <n v="194"/>
    <s v="株式会社朝明商事"/>
    <n v="194"/>
    <s v="株式会社朝明商事"/>
    <s v="東京都江東区木場1-4-12 名古路木場ビル5F"/>
    <n v="472"/>
    <x v="5"/>
    <s v="ニラ(原体) 国産 10kg"/>
    <m/>
    <s v="10cs"/>
    <x v="0"/>
    <s v="C/S"/>
    <n v="1"/>
    <n v="1"/>
    <m/>
    <n v="1"/>
    <x v="2"/>
    <x v="5"/>
    <n v="10"/>
  </r>
  <r>
    <n v="20"/>
    <s v="枚"/>
    <x v="5"/>
    <d v="2022-01-07T00:00:00"/>
    <n v="15"/>
    <x v="2"/>
    <s v="埼玉三郷支店"/>
    <n v="21"/>
    <s v="通常便"/>
    <n v="463"/>
    <x v="13"/>
    <s v="東京都昭島市武蔵野2-10-23 国分西東京総合センター内"/>
    <n v="462"/>
    <s v="デリカフーズ株式会社　西東京事業所"/>
    <n v="270"/>
    <s v="株式会社MOG"/>
    <s v="東京都江東区 新木場3-8-22 301号"/>
    <n v="598"/>
    <x v="12"/>
    <s v="大葉 20枚/pc"/>
    <s v="-"/>
    <s v="20枚"/>
    <x v="19"/>
    <s v="pc"/>
    <n v="1"/>
    <n v="1"/>
    <m/>
    <n v="1"/>
    <x v="0"/>
    <x v="5"/>
    <n v="2000"/>
  </r>
  <r>
    <n v="5"/>
    <s v="kg"/>
    <x v="5"/>
    <d v="2022-01-07T00:00:00"/>
    <n v="15"/>
    <x v="2"/>
    <s v="埼玉三郷支店"/>
    <n v="21"/>
    <s v="通常便"/>
    <n v="883"/>
    <x v="34"/>
    <s v="群馬県邑楽郡大泉町西小泉 3-7-12"/>
    <n v="883"/>
    <s v="ワカキヤフードサービス"/>
    <n v="270"/>
    <s v="株式会社MOG"/>
    <s v="東京都江東区 新木場3-8-22 301号"/>
    <n v="164"/>
    <x v="14"/>
    <s v="パプリカ 赤 加工用"/>
    <s v="B"/>
    <s v="5kg"/>
    <x v="0"/>
    <s v="C/S"/>
    <n v="2"/>
    <n v="0"/>
    <m/>
    <n v="1"/>
    <x v="3"/>
    <x v="5"/>
    <n v="5"/>
  </r>
  <r>
    <n v="5"/>
    <s v="kg"/>
    <x v="5"/>
    <d v="2022-01-07T00:00:00"/>
    <n v="15"/>
    <x v="2"/>
    <s v="埼玉三郷支店"/>
    <n v="21"/>
    <s v="通常便"/>
    <n v="883"/>
    <x v="34"/>
    <s v="群馬県邑楽郡大泉町西小泉 3-7-12"/>
    <n v="883"/>
    <s v="ワカキヤフードサービス"/>
    <n v="270"/>
    <s v="株式会社MOG"/>
    <s v="東京都江東区 新木場3-8-22 301号"/>
    <n v="170"/>
    <x v="15"/>
    <s v="パプリカ 黄 加工用"/>
    <s v="B"/>
    <s v="5kg"/>
    <x v="0"/>
    <s v="C/S"/>
    <n v="2"/>
    <n v="0"/>
    <m/>
    <n v="1"/>
    <x v="3"/>
    <x v="5"/>
    <n v="5"/>
  </r>
  <r>
    <n v="10"/>
    <s v="kg"/>
    <x v="5"/>
    <d v="2022-01-07T00:00:00"/>
    <n v="15"/>
    <x v="2"/>
    <s v="埼玉三郷支店"/>
    <n v="21"/>
    <s v="通常便"/>
    <n v="821"/>
    <x v="54"/>
    <s v="東京都足立区中央本町 2-22-21"/>
    <n v="821"/>
    <s v="有限会社丸万青果"/>
    <n v="270"/>
    <s v="株式会社MOG"/>
    <s v="東京都江東区 新木場3-8-22 301号"/>
    <n v="472"/>
    <x v="5"/>
    <s v="ニラ(原体) 国産 10kg"/>
    <m/>
    <s v="10cs"/>
    <x v="0"/>
    <s v="C/S"/>
    <n v="1"/>
    <n v="0"/>
    <m/>
    <n v="1"/>
    <x v="2"/>
    <x v="5"/>
    <n v="10"/>
  </r>
  <r>
    <n v="5"/>
    <s v="kg"/>
    <x v="5"/>
    <d v="2022-01-07T00:00:00"/>
    <n v="15"/>
    <x v="2"/>
    <s v="埼玉三郷支店"/>
    <n v="21"/>
    <s v="通常便"/>
    <n v="362"/>
    <x v="15"/>
    <s v="埼玉県春日部市榎468-1"/>
    <n v="362"/>
    <s v="株式会社さくらフーズ"/>
    <n v="270"/>
    <s v="株式会社MOG"/>
    <s v="東京都江東区 新木場3-8-22 301号"/>
    <n v="164"/>
    <x v="14"/>
    <s v="パプリカ 赤 加工用"/>
    <s v="B"/>
    <s v="5kg"/>
    <x v="1"/>
    <s v="C/S"/>
    <n v="4"/>
    <n v="2"/>
    <m/>
    <n v="1"/>
    <x v="3"/>
    <x v="5"/>
    <n v="10"/>
  </r>
  <r>
    <n v="5"/>
    <s v="kg"/>
    <x v="5"/>
    <d v="2022-01-07T00:00:00"/>
    <n v="15"/>
    <x v="2"/>
    <s v="埼玉三郷支店"/>
    <n v="21"/>
    <s v="通常便"/>
    <n v="362"/>
    <x v="15"/>
    <s v="埼玉県春日部市榎468-1"/>
    <n v="362"/>
    <s v="株式会社さくらフーズ"/>
    <n v="270"/>
    <s v="株式会社MOG"/>
    <s v="東京都江東区 新木場3-8-22 301号"/>
    <n v="170"/>
    <x v="15"/>
    <s v="パプリカ 黄 加工用"/>
    <s v="B"/>
    <s v="5kg"/>
    <x v="1"/>
    <s v="C/S"/>
    <n v="4"/>
    <n v="2"/>
    <m/>
    <n v="1"/>
    <x v="3"/>
    <x v="5"/>
    <n v="10"/>
  </r>
  <r>
    <n v="5"/>
    <s v="kg"/>
    <x v="5"/>
    <d v="2022-01-07T00:00:00"/>
    <n v="15"/>
    <x v="2"/>
    <s v="埼玉三郷支店"/>
    <n v="21"/>
    <s v="通常便"/>
    <n v="504"/>
    <x v="36"/>
    <s v="埼玉県入間郡三芳町 上富1031-1"/>
    <n v="504"/>
    <s v="株式会社ピックルスコーポレーション"/>
    <n v="270"/>
    <s v="株式会社MOG"/>
    <s v="東京都江東区 新木場3-8-22 301号"/>
    <n v="163"/>
    <x v="19"/>
    <s v="パプリカ 赤 XL"/>
    <s v="XL"/>
    <s v="5kg"/>
    <x v="0"/>
    <s v="C/S"/>
    <n v="9"/>
    <n v="9"/>
    <m/>
    <n v="1"/>
    <x v="3"/>
    <x v="5"/>
    <n v="5"/>
  </r>
  <r>
    <n v="5"/>
    <s v="kg"/>
    <x v="5"/>
    <d v="2022-01-07T00:00:00"/>
    <n v="15"/>
    <x v="2"/>
    <s v="埼玉三郷支店"/>
    <n v="21"/>
    <s v="通常便"/>
    <n v="504"/>
    <x v="36"/>
    <s v="埼玉県入間郡三芳町 上富1031-1"/>
    <n v="504"/>
    <s v="株式会社ピックルスコーポレーション"/>
    <n v="270"/>
    <s v="株式会社MOG"/>
    <s v="東京都江東区 新木場3-8-22 301号"/>
    <n v="169"/>
    <x v="9"/>
    <s v="パプリカ 黄 XL"/>
    <s v="XL"/>
    <s v="5kg"/>
    <x v="0"/>
    <s v="C/S"/>
    <n v="9"/>
    <n v="9"/>
    <m/>
    <n v="1"/>
    <x v="3"/>
    <x v="5"/>
    <n v="5"/>
  </r>
  <r>
    <n v="10"/>
    <s v="kg"/>
    <x v="5"/>
    <d v="2022-01-07T00:00:00"/>
    <n v="15"/>
    <x v="2"/>
    <s v="埼玉三郷支店"/>
    <n v="21"/>
    <s v="通常便"/>
    <n v="504"/>
    <x v="36"/>
    <s v="埼玉県入間郡三芳町 上富1031-1"/>
    <n v="504"/>
    <s v="株式会社ピックルスコーポレーション"/>
    <n v="270"/>
    <s v="株式会社MOG"/>
    <s v="東京都江東区 新木場3-8-22 301号"/>
    <n v="472"/>
    <x v="5"/>
    <s v="ニラ(原体) 国産 10kg"/>
    <m/>
    <s v="10cs"/>
    <x v="15"/>
    <s v="C/S"/>
    <n v="9"/>
    <n v="9"/>
    <m/>
    <n v="1"/>
    <x v="2"/>
    <x v="5"/>
    <n v="70"/>
  </r>
  <r>
    <n v="65"/>
    <s v="kg"/>
    <x v="5"/>
    <d v="2022-01-07T00:00:00"/>
    <n v="15"/>
    <x v="2"/>
    <s v="埼玉三郷支店"/>
    <n v="21"/>
    <s v="通常便"/>
    <n v="829"/>
    <x v="16"/>
    <s v="埼玉県狭山市根岸653-1"/>
    <n v="829"/>
    <s v="花丸家株式会社"/>
    <n v="270"/>
    <s v="株式会社MOG"/>
    <s v="東京都江東区 新木場3-8-22 301号"/>
    <n v="803"/>
    <x v="16"/>
    <s v="アスパラ 3P メキシコ"/>
    <s v="3P"/>
    <s v="65cs"/>
    <x v="0"/>
    <s v="C/S"/>
    <n v="1"/>
    <n v="0"/>
    <m/>
    <n v="1"/>
    <x v="1"/>
    <x v="5"/>
    <n v="65"/>
  </r>
  <r>
    <n v="10"/>
    <s v="kg"/>
    <x v="5"/>
    <d v="2022-01-08T00:00:00"/>
    <n v="15"/>
    <x v="2"/>
    <s v="埼玉三郷支店"/>
    <n v="21"/>
    <s v="通常便"/>
    <n v="138"/>
    <x v="55"/>
    <s v="福島県本宮市荒井字山神40-12"/>
    <n v="138"/>
    <s v="株式会社アイソニーフーズ福島"/>
    <n v="270"/>
    <s v="株式会社MOG"/>
    <s v="東京都江東区 新木場3-8-22 301号"/>
    <n v="472"/>
    <x v="5"/>
    <s v="ニラ(原体) 国産 10kg"/>
    <m/>
    <s v="10cs"/>
    <x v="0"/>
    <s v="C/S"/>
    <n v="1"/>
    <n v="1"/>
    <m/>
    <n v="1"/>
    <x v="2"/>
    <x v="5"/>
    <n v="10"/>
  </r>
  <r>
    <n v="20"/>
    <s v="kg"/>
    <x v="5"/>
    <d v="2022-01-08T00:00:00"/>
    <n v="15"/>
    <x v="2"/>
    <s v="埼玉三郷支店"/>
    <n v="21"/>
    <s v="通常便"/>
    <n v="51"/>
    <x v="18"/>
    <s v="岩手県奥州市水沢区佐倉河沼田41"/>
    <n v="51"/>
    <s v="株式会社及兵"/>
    <n v="270"/>
    <s v="株式会社MOG"/>
    <s v="東京都江東区 新木場3-8-22 301号"/>
    <n v="211"/>
    <x v="1"/>
    <s v="国産大葉"/>
    <s v="L"/>
    <s v="20cs"/>
    <x v="1"/>
    <s v="C/S"/>
    <n v="2"/>
    <n v="1"/>
    <m/>
    <n v="1"/>
    <x v="0"/>
    <x v="5"/>
    <n v="40"/>
  </r>
  <r>
    <n v="10"/>
    <s v="kg"/>
    <x v="5"/>
    <d v="2022-01-08T00:00:00"/>
    <n v="15"/>
    <x v="2"/>
    <s v="埼玉三郷支店"/>
    <n v="21"/>
    <s v="通常便"/>
    <n v="886"/>
    <x v="79"/>
    <s v="山形県尾花沢市荻袋 1284-18"/>
    <n v="886"/>
    <s v="株式会社尾花沢食品"/>
    <n v="270"/>
    <s v="株式会社MOG"/>
    <s v="東京都江東区 新木場3-8-22 301号"/>
    <n v="472"/>
    <x v="5"/>
    <s v="ニラ(原体) 国産 10kg"/>
    <m/>
    <s v="10cs"/>
    <x v="11"/>
    <s v="C/S"/>
    <n v="5"/>
    <n v="3"/>
    <m/>
    <n v="1"/>
    <x v="2"/>
    <x v="5"/>
    <n v="50"/>
  </r>
  <r>
    <n v="10"/>
    <s v="kg"/>
    <x v="5"/>
    <d v="2022-01-06T00:00:00"/>
    <n v="22"/>
    <x v="5"/>
    <m/>
    <n v="5"/>
    <s v="引き取り"/>
    <n v="800"/>
    <x v="91"/>
    <s v="愛知県豊川市伊奈町 新町畑53番地"/>
    <n v="800"/>
    <s v="株式会社ベジタブルクラブ"/>
    <n v="270"/>
    <s v="株式会社MOG"/>
    <s v="東京都江東区 新木場3-8-22 301号"/>
    <n v="472"/>
    <x v="5"/>
    <s v="ニラ(原体) 国産 10kg"/>
    <m/>
    <s v="10cs"/>
    <x v="0"/>
    <s v="C/S"/>
    <n v="1"/>
    <n v="1"/>
    <s v="（株）浜松ベジタブル様分"/>
    <n v="1"/>
    <x v="2"/>
    <x v="5"/>
    <n v="10"/>
  </r>
  <r>
    <n v="5"/>
    <s v="kg"/>
    <x v="6"/>
    <d v="2022-01-08T00:00:00"/>
    <n v="5"/>
    <x v="3"/>
    <s v="大田LC"/>
    <n v="18"/>
    <s v="市場便"/>
    <n v="413"/>
    <x v="59"/>
    <s v="東京都大田区東海3-2-6 （1095）"/>
    <n v="413"/>
    <s v="カネブン青果株式会社"/>
    <n v="270"/>
    <s v="株式会社MOG"/>
    <s v="東京都江東区 新木場3-8-22 301号"/>
    <n v="162"/>
    <x v="7"/>
    <s v="パプリカ 赤 L"/>
    <s v="L"/>
    <s v="5kg"/>
    <x v="1"/>
    <s v="C/S"/>
    <n v="4"/>
    <n v="4"/>
    <s v="[大田市場]"/>
    <n v="1"/>
    <x v="3"/>
    <x v="6"/>
    <n v="10"/>
  </r>
  <r>
    <n v="5"/>
    <s v="kg"/>
    <x v="6"/>
    <d v="2022-01-08T00:00:00"/>
    <n v="5"/>
    <x v="3"/>
    <s v="大田LC"/>
    <n v="18"/>
    <s v="市場便"/>
    <n v="413"/>
    <x v="59"/>
    <s v="東京都大田区東海3-2-6 （1095）"/>
    <n v="413"/>
    <s v="カネブン青果株式会社"/>
    <n v="270"/>
    <s v="株式会社MOG"/>
    <s v="東京都江東区 新木場3-8-22 301号"/>
    <n v="168"/>
    <x v="8"/>
    <s v="パプリカ 黄 L"/>
    <s v="L"/>
    <s v="5kg"/>
    <x v="1"/>
    <s v="C/S"/>
    <n v="4"/>
    <n v="4"/>
    <s v="[大田市場]"/>
    <n v="1"/>
    <x v="3"/>
    <x v="6"/>
    <n v="10"/>
  </r>
  <r>
    <n v="20"/>
    <s v="kg"/>
    <x v="6"/>
    <d v="2022-01-08T00:00:00"/>
    <n v="5"/>
    <x v="3"/>
    <s v="大田LC"/>
    <n v="18"/>
    <s v="市場便"/>
    <n v="359"/>
    <x v="92"/>
    <s v="千葉県船橋市市場1-8-1 船橋中央卸売市場内 櫻井青果冷蔵庫横"/>
    <n v="141"/>
    <s v="株式会社八百正青果"/>
    <n v="270"/>
    <s v="株式会社MOG"/>
    <s v="東京都江東区 新木場3-8-22 301号"/>
    <n v="211"/>
    <x v="1"/>
    <s v="国産大葉"/>
    <s v="L"/>
    <s v="20cs"/>
    <x v="1"/>
    <s v="C/S"/>
    <n v="2"/>
    <n v="2"/>
    <s v="[船橋市場]　櫻井青果冷蔵庫内納品"/>
    <n v="1"/>
    <x v="0"/>
    <x v="6"/>
    <n v="40"/>
  </r>
  <r>
    <n v="5"/>
    <s v="kg"/>
    <x v="6"/>
    <d v="2022-01-08T00:00:00"/>
    <n v="5"/>
    <x v="3"/>
    <s v="大田LC"/>
    <n v="18"/>
    <s v="市場便"/>
    <n v="11"/>
    <x v="63"/>
    <s v="神奈川県横浜市金沢区鳥浜町1番"/>
    <n v="11"/>
    <s v="株式会社カネノブ商事"/>
    <n v="270"/>
    <s v="株式会社MOG"/>
    <s v="東京都江東区 新木場3-8-22 301号"/>
    <n v="163"/>
    <x v="19"/>
    <s v="パプリカ 赤 XL"/>
    <s v="XL"/>
    <s v="5kg"/>
    <x v="0"/>
    <s v="C/S"/>
    <n v="2"/>
    <n v="2"/>
    <s v="[横浜南部市場]"/>
    <n v="1"/>
    <x v="3"/>
    <x v="6"/>
    <n v="5"/>
  </r>
  <r>
    <n v="5"/>
    <s v="kg"/>
    <x v="6"/>
    <d v="2022-01-08T00:00:00"/>
    <n v="5"/>
    <x v="3"/>
    <s v="大田LC"/>
    <n v="18"/>
    <s v="市場便"/>
    <n v="11"/>
    <x v="63"/>
    <s v="神奈川県横浜市金沢区鳥浜町1番"/>
    <n v="11"/>
    <s v="株式会社カネノブ商事"/>
    <n v="270"/>
    <s v="株式会社MOG"/>
    <s v="東京都江東区 新木場3-8-22 301号"/>
    <n v="169"/>
    <x v="9"/>
    <s v="パプリカ 黄 XL"/>
    <s v="XL"/>
    <s v="5kg"/>
    <x v="0"/>
    <s v="C/S"/>
    <n v="2"/>
    <n v="2"/>
    <s v="[横浜南部市場]"/>
    <n v="1"/>
    <x v="3"/>
    <x v="6"/>
    <n v="5"/>
  </r>
  <r>
    <n v="5"/>
    <s v="kg"/>
    <x v="6"/>
    <d v="2022-01-08T00:00:00"/>
    <n v="5"/>
    <x v="3"/>
    <s v="大田LC"/>
    <n v="18"/>
    <s v="市場便"/>
    <n v="31"/>
    <x v="65"/>
    <s v="東京都大田区東海3-2-6 大田市場　青果棟南側2Ｆ 果物組合内"/>
    <n v="31"/>
    <s v="株式会社マチルダ"/>
    <n v="270"/>
    <s v="株式会社MOG"/>
    <s v="東京都江東区 新木場3-8-22 301号"/>
    <n v="161"/>
    <x v="10"/>
    <s v="パプリカ 赤 M"/>
    <s v="M"/>
    <s v="5kg"/>
    <x v="0"/>
    <s v="C/S"/>
    <n v="2"/>
    <n v="2"/>
    <s v="[大田市場]"/>
    <n v="1"/>
    <x v="3"/>
    <x v="6"/>
    <n v="5"/>
  </r>
  <r>
    <n v="5"/>
    <s v="kg"/>
    <x v="6"/>
    <d v="2022-01-08T00:00:00"/>
    <n v="5"/>
    <x v="3"/>
    <s v="大田LC"/>
    <n v="18"/>
    <s v="市場便"/>
    <n v="31"/>
    <x v="65"/>
    <s v="東京都大田区東海3-2-6 大田市場　青果棟南側2Ｆ 果物組合内"/>
    <n v="31"/>
    <s v="株式会社マチルダ"/>
    <n v="270"/>
    <s v="株式会社MOG"/>
    <s v="東京都江東区 新木場3-8-22 301号"/>
    <n v="167"/>
    <x v="11"/>
    <s v="パプリカ 黄 M"/>
    <s v="M"/>
    <s v="5kg"/>
    <x v="0"/>
    <s v="C/S"/>
    <n v="2"/>
    <n v="2"/>
    <s v="[大田市場]"/>
    <n v="1"/>
    <x v="3"/>
    <x v="6"/>
    <n v="5"/>
  </r>
  <r>
    <n v="5"/>
    <s v="kg"/>
    <x v="6"/>
    <d v="2022-01-08T00:00:00"/>
    <n v="5"/>
    <x v="3"/>
    <s v="大田LC"/>
    <n v="18"/>
    <s v="市場便"/>
    <n v="173"/>
    <x v="51"/>
    <s v="栃木県宇都宮市川田町365-1"/>
    <n v="172"/>
    <s v="カネイチ青果株式会社 (健食納品分)"/>
    <n v="270"/>
    <s v="株式会社MOG"/>
    <s v="東京都江東区 新木場3-8-22 301号"/>
    <n v="164"/>
    <x v="14"/>
    <s v="パプリカ 赤 加工用"/>
    <s v="B"/>
    <s v="5kg"/>
    <x v="0"/>
    <s v="C/S"/>
    <n v="2"/>
    <n v="2"/>
    <m/>
    <n v="1"/>
    <x v="3"/>
    <x v="6"/>
    <n v="5"/>
  </r>
  <r>
    <n v="5"/>
    <s v="kg"/>
    <x v="6"/>
    <d v="2022-01-08T00:00:00"/>
    <n v="5"/>
    <x v="3"/>
    <s v="大田LC"/>
    <n v="18"/>
    <s v="市場便"/>
    <n v="173"/>
    <x v="51"/>
    <s v="栃木県宇都宮市川田町365-1"/>
    <n v="172"/>
    <s v="カネイチ青果株式会社 (健食納品分)"/>
    <n v="270"/>
    <s v="株式会社MOG"/>
    <s v="東京都江東区 新木場3-8-22 301号"/>
    <n v="170"/>
    <x v="15"/>
    <s v="パプリカ 黄 加工用"/>
    <s v="B"/>
    <s v="5kg"/>
    <x v="0"/>
    <s v="C/S"/>
    <n v="2"/>
    <n v="2"/>
    <m/>
    <n v="1"/>
    <x v="3"/>
    <x v="6"/>
    <n v="5"/>
  </r>
  <r>
    <n v="5"/>
    <s v="kg"/>
    <x v="6"/>
    <d v="2022-01-08T00:00:00"/>
    <n v="5"/>
    <x v="3"/>
    <s v="大田LC"/>
    <n v="18"/>
    <s v="市場便"/>
    <n v="146"/>
    <x v="66"/>
    <s v="東京都大田区中馬込1-13-7 高田ビル2F"/>
    <n v="146"/>
    <s v="株式会社吉川商店"/>
    <n v="270"/>
    <s v="株式会社MOG"/>
    <s v="東京都江東区 新木場3-8-22 301号"/>
    <n v="161"/>
    <x v="10"/>
    <s v="パプリカ 赤 M"/>
    <s v="M"/>
    <s v="5kg"/>
    <x v="0"/>
    <s v="C/S"/>
    <n v="2"/>
    <n v="2"/>
    <s v="[豊洲市場]"/>
    <n v="1"/>
    <x v="3"/>
    <x v="6"/>
    <n v="5"/>
  </r>
  <r>
    <n v="5"/>
    <s v="kg"/>
    <x v="6"/>
    <d v="2022-01-08T00:00:00"/>
    <n v="5"/>
    <x v="3"/>
    <s v="大田LC"/>
    <n v="18"/>
    <s v="市場便"/>
    <n v="146"/>
    <x v="66"/>
    <s v="東京都大田区中馬込1-13-7 高田ビル2F"/>
    <n v="146"/>
    <s v="株式会社吉川商店"/>
    <n v="270"/>
    <s v="株式会社MOG"/>
    <s v="東京都江東区 新木場3-8-22 301号"/>
    <n v="167"/>
    <x v="11"/>
    <s v="パプリカ 黄 M"/>
    <s v="M"/>
    <s v="5kg"/>
    <x v="0"/>
    <s v="C/S"/>
    <n v="2"/>
    <n v="2"/>
    <s v="[豊洲市場]"/>
    <n v="1"/>
    <x v="3"/>
    <x v="6"/>
    <n v="5"/>
  </r>
  <r>
    <n v="5"/>
    <s v="kg"/>
    <x v="6"/>
    <d v="2022-01-08T00:00:00"/>
    <n v="5"/>
    <x v="3"/>
    <s v="大田LC"/>
    <n v="18"/>
    <s v="市場便"/>
    <n v="197"/>
    <x v="67"/>
    <s v="東京都江東区豊洲6-3-1"/>
    <n v="197"/>
    <s v="株式会社政義青果"/>
    <n v="270"/>
    <s v="株式会社MOG"/>
    <s v="東京都江東区 新木場3-8-22 301号"/>
    <n v="180"/>
    <x v="28"/>
    <s v="パプリカ赤 L (FG)"/>
    <s v="L"/>
    <s v="5kg"/>
    <x v="6"/>
    <s v="C/S"/>
    <n v="8"/>
    <n v="8"/>
    <s v="[豊洲市場]"/>
    <n v="1"/>
    <x v="3"/>
    <x v="6"/>
    <n v="20"/>
  </r>
  <r>
    <n v="5"/>
    <s v="kg"/>
    <x v="6"/>
    <d v="2022-01-08T00:00:00"/>
    <n v="5"/>
    <x v="3"/>
    <s v="大田LC"/>
    <n v="18"/>
    <s v="市場便"/>
    <n v="197"/>
    <x v="67"/>
    <s v="東京都江東区豊洲6-3-1"/>
    <n v="197"/>
    <s v="株式会社政義青果"/>
    <n v="270"/>
    <s v="株式会社MOG"/>
    <s v="東京都江東区 新木場3-8-22 301号"/>
    <n v="186"/>
    <x v="29"/>
    <s v="パプリカ黄 L (FG)"/>
    <s v="L"/>
    <s v="5kg"/>
    <x v="6"/>
    <s v="C/S"/>
    <n v="8"/>
    <n v="8"/>
    <s v="[豊洲市場]"/>
    <n v="1"/>
    <x v="3"/>
    <x v="6"/>
    <n v="20"/>
  </r>
  <r>
    <n v="10"/>
    <s v="kg"/>
    <x v="6"/>
    <d v="2022-01-08T00:00:00"/>
    <n v="5"/>
    <x v="3"/>
    <s v="大田LC"/>
    <n v="18"/>
    <s v="市場便"/>
    <n v="250"/>
    <x v="68"/>
    <s v="東京都大田区東海3-2-6 大田市場 西庄内"/>
    <n v="250"/>
    <s v="株式会社神山商店"/>
    <n v="270"/>
    <s v="株式会社MOG"/>
    <s v="東京都江東区 新木場3-8-22 301号"/>
    <n v="472"/>
    <x v="5"/>
    <s v="ニラ(原体) 国産 10kg"/>
    <m/>
    <s v="10cs"/>
    <x v="9"/>
    <s v="C/S"/>
    <n v="6"/>
    <n v="6"/>
    <s v="[大田市場]"/>
    <n v="1"/>
    <x v="2"/>
    <x v="6"/>
    <n v="60"/>
  </r>
  <r>
    <n v="20"/>
    <s v="kg"/>
    <x v="6"/>
    <d v="2022-01-08T00:00:00"/>
    <n v="5"/>
    <x v="3"/>
    <s v="大田LC"/>
    <n v="18"/>
    <s v="市場便"/>
    <n v="16"/>
    <x v="69"/>
    <s v="東京都江東区豊洲6-3-1 豊洲市場青果棟250号 B13号室"/>
    <n v="16"/>
    <s v="株式会社久世フレッシュ・ワン 東京事業所"/>
    <n v="270"/>
    <s v="株式会社MOG"/>
    <s v="東京都江東区 新木場3-8-22 301号"/>
    <n v="211"/>
    <x v="1"/>
    <s v="国産大葉"/>
    <s v="L"/>
    <s v="20cs"/>
    <x v="0"/>
    <s v="C/S"/>
    <n v="1"/>
    <n v="1"/>
    <s v="[豊洲市場]"/>
    <n v="1"/>
    <x v="0"/>
    <x v="6"/>
    <n v="20"/>
  </r>
  <r>
    <n v="40"/>
    <s v="束"/>
    <x v="6"/>
    <d v="2022-01-08T00:00:00"/>
    <n v="5"/>
    <x v="3"/>
    <s v="大田LC"/>
    <n v="18"/>
    <s v="市場便"/>
    <n v="617"/>
    <x v="70"/>
    <s v="千葉県市原市君塚3-16-5"/>
    <n v="617"/>
    <s v="合同会社光泰青果"/>
    <n v="270"/>
    <s v="株式会社MOG"/>
    <s v="東京都江東区 新木場3-8-22 301号"/>
    <n v="475"/>
    <x v="27"/>
    <s v="ニラ(束) 国産"/>
    <m/>
    <s v="40束"/>
    <x v="0"/>
    <s v="C/S"/>
    <n v="30"/>
    <n v="30"/>
    <s v="[豊洲市場]"/>
    <n v="1"/>
    <x v="2"/>
    <x v="6"/>
    <n v="40"/>
  </r>
  <r>
    <n v="5"/>
    <s v="kg"/>
    <x v="6"/>
    <d v="2022-01-08T00:00:00"/>
    <n v="5"/>
    <x v="3"/>
    <s v="大田LC"/>
    <n v="18"/>
    <s v="市場便"/>
    <n v="617"/>
    <x v="70"/>
    <s v="千葉県市原市君塚3-16-5"/>
    <n v="617"/>
    <s v="合同会社光泰青果"/>
    <n v="270"/>
    <s v="株式会社MOG"/>
    <s v="東京都江東区 新木場3-8-22 301号"/>
    <n v="321"/>
    <x v="30"/>
    <s v="長葱 L 5kg "/>
    <s v="L"/>
    <s v="5cs"/>
    <x v="22"/>
    <s v="C/S"/>
    <n v="30"/>
    <n v="30"/>
    <s v="[豊洲市場]"/>
    <n v="1"/>
    <x v="1"/>
    <x v="6"/>
    <n v="105"/>
  </r>
  <r>
    <n v="35"/>
    <s v="kg"/>
    <x v="6"/>
    <d v="2022-01-08T00:00:00"/>
    <n v="5"/>
    <x v="3"/>
    <s v="大田LC"/>
    <n v="18"/>
    <s v="市場便"/>
    <n v="617"/>
    <x v="70"/>
    <s v="千葉県市原市君塚3-16-5"/>
    <n v="617"/>
    <s v="合同会社光泰青果"/>
    <n v="270"/>
    <s v="株式会社MOG"/>
    <s v="東京都江東区 新木場3-8-22 301号"/>
    <n v="750"/>
    <x v="31"/>
    <s v="小松菜 150g"/>
    <s v="-"/>
    <s v="35cs"/>
    <x v="8"/>
    <s v="C/S"/>
    <n v="30"/>
    <n v="30"/>
    <s v="[豊洲市場]"/>
    <n v="1"/>
    <x v="1"/>
    <x v="6"/>
    <n v="280"/>
  </r>
  <r>
    <n v="40"/>
    <s v="束"/>
    <x v="6"/>
    <d v="2022-01-08T00:00:00"/>
    <n v="5"/>
    <x v="3"/>
    <s v="大田LC"/>
    <n v="18"/>
    <s v="市場便"/>
    <n v="550"/>
    <x v="71"/>
    <s v="千葉県市川市鬼高4-5-1"/>
    <n v="550"/>
    <s v="有限会社東市"/>
    <n v="270"/>
    <s v="株式会社MOG"/>
    <s v="東京都江東区 新木場3-8-22 301号"/>
    <n v="475"/>
    <x v="27"/>
    <s v="ニラ(束) 国産"/>
    <m/>
    <s v="40束"/>
    <x v="1"/>
    <s v="C/S"/>
    <n v="2"/>
    <n v="2"/>
    <s v="[市川市場]"/>
    <n v="1"/>
    <x v="2"/>
    <x v="6"/>
    <n v="80"/>
  </r>
  <r>
    <n v="5"/>
    <s v="kg"/>
    <x v="6"/>
    <d v="2022-01-08T00:00:00"/>
    <n v="5"/>
    <x v="3"/>
    <s v="大田LC"/>
    <n v="18"/>
    <s v="市場便"/>
    <n v="768"/>
    <x v="80"/>
    <s v="福島県郡山市中田町赤沼 字中井田31"/>
    <n v="768"/>
    <s v="株式会社伊藤食品工業"/>
    <n v="270"/>
    <s v="株式会社MOG"/>
    <s v="東京都江東区 新木場3-8-22 301号"/>
    <n v="164"/>
    <x v="14"/>
    <s v="パプリカ 赤 加工用"/>
    <s v="B"/>
    <s v="5kg"/>
    <x v="10"/>
    <s v="C/S"/>
    <n v="30"/>
    <n v="30"/>
    <s v="[福島県郡山市] "/>
    <n v="1"/>
    <x v="3"/>
    <x v="6"/>
    <n v="75"/>
  </r>
  <r>
    <n v="5"/>
    <s v="kg"/>
    <x v="6"/>
    <d v="2022-01-08T00:00:00"/>
    <n v="5"/>
    <x v="3"/>
    <s v="大田LC"/>
    <n v="18"/>
    <s v="市場便"/>
    <n v="768"/>
    <x v="80"/>
    <s v="福島県郡山市中田町赤沼 字中井田31"/>
    <n v="768"/>
    <s v="株式会社伊藤食品工業"/>
    <n v="270"/>
    <s v="株式会社MOG"/>
    <s v="東京都江東区 新木場3-8-22 301号"/>
    <n v="170"/>
    <x v="15"/>
    <s v="パプリカ 黄 加工用"/>
    <s v="B"/>
    <s v="5kg"/>
    <x v="10"/>
    <s v="C/S"/>
    <n v="30"/>
    <n v="30"/>
    <s v="[福島県郡山市]"/>
    <n v="1"/>
    <x v="3"/>
    <x v="6"/>
    <n v="75"/>
  </r>
  <r>
    <n v="65"/>
    <s v="kg"/>
    <x v="6"/>
    <d v="2022-01-08T00:00:00"/>
    <n v="5"/>
    <x v="3"/>
    <s v="大田LC"/>
    <n v="18"/>
    <s v="市場便"/>
    <n v="363"/>
    <x v="81"/>
    <s v="群馬県高崎市下大類町1258"/>
    <n v="363"/>
    <s v="株式会社藤"/>
    <n v="270"/>
    <s v="株式会社MOG"/>
    <s v="東京都江東区 新木場3-8-22 301号"/>
    <n v="24"/>
    <x v="18"/>
    <s v="アスパラ 3P メキシコ"/>
    <s v="3P"/>
    <s v="65cs"/>
    <x v="0"/>
    <s v="C/S"/>
    <n v="1"/>
    <n v="1"/>
    <s v="[高崎市場]　冷蔵庫内納品"/>
    <n v="1"/>
    <x v="1"/>
    <x v="6"/>
    <n v="65"/>
  </r>
  <r>
    <n v="20"/>
    <s v="kg"/>
    <x v="6"/>
    <d v="2022-01-07T00:00:00"/>
    <n v="11"/>
    <x v="4"/>
    <s v="本社"/>
    <n v="12"/>
    <s v="フードサプライ千葉便"/>
    <n v="27"/>
    <x v="37"/>
    <s v="千葉県野田市中根319"/>
    <n v="25"/>
    <s v="株式会社フードサプライ　千葉物流センター"/>
    <n v="270"/>
    <s v="株式会社MOG"/>
    <s v="東京都江東区 新木場3-8-22 301号"/>
    <n v="211"/>
    <x v="1"/>
    <s v="国産大葉"/>
    <s v="L"/>
    <s v="20cs"/>
    <x v="10"/>
    <s v="C/S"/>
    <n v="51"/>
    <n v="51"/>
    <m/>
    <n v="1"/>
    <x v="0"/>
    <x v="6"/>
    <n v="300"/>
  </r>
  <r>
    <n v="5"/>
    <s v="kg"/>
    <x v="6"/>
    <d v="2022-01-07T00:00:00"/>
    <n v="11"/>
    <x v="4"/>
    <s v="本社"/>
    <n v="12"/>
    <s v="フードサプライ千葉便"/>
    <n v="27"/>
    <x v="37"/>
    <s v="千葉県野田市中根319"/>
    <n v="25"/>
    <s v="株式会社フードサプライ　千葉物流センター"/>
    <n v="270"/>
    <s v="株式会社MOG"/>
    <s v="東京都江東区 新木場3-8-22 301号"/>
    <n v="161"/>
    <x v="10"/>
    <s v="パプリカ 赤 M"/>
    <s v="M"/>
    <s v="5kg"/>
    <x v="5"/>
    <s v="C/S"/>
    <n v="51"/>
    <n v="51"/>
    <m/>
    <n v="1"/>
    <x v="3"/>
    <x v="6"/>
    <n v="50"/>
  </r>
  <r>
    <n v="5"/>
    <s v="kg"/>
    <x v="6"/>
    <d v="2022-01-07T00:00:00"/>
    <n v="11"/>
    <x v="4"/>
    <s v="本社"/>
    <n v="12"/>
    <s v="フードサプライ千葉便"/>
    <n v="27"/>
    <x v="37"/>
    <s v="千葉県野田市中根319"/>
    <n v="25"/>
    <s v="株式会社フードサプライ　千葉物流センター"/>
    <n v="270"/>
    <s v="株式会社MOG"/>
    <s v="東京都江東区 新木場3-8-22 301号"/>
    <n v="167"/>
    <x v="11"/>
    <s v="パプリカ 黄 M"/>
    <s v="M"/>
    <s v="5kg"/>
    <x v="5"/>
    <s v="C/S"/>
    <n v="51"/>
    <n v="51"/>
    <m/>
    <n v="1"/>
    <x v="3"/>
    <x v="6"/>
    <n v="50"/>
  </r>
  <r>
    <n v="50"/>
    <s v="束"/>
    <x v="6"/>
    <d v="2022-01-07T00:00:00"/>
    <n v="11"/>
    <x v="4"/>
    <s v="本社"/>
    <n v="12"/>
    <s v="フードサプライ千葉便"/>
    <n v="27"/>
    <x v="37"/>
    <s v="千葉県野田市中根319"/>
    <n v="25"/>
    <s v="株式会社フードサプライ　千葉物流センター"/>
    <n v="270"/>
    <s v="株式会社MOG"/>
    <s v="東京都江東区 新木場3-8-22 301号"/>
    <n v="526"/>
    <x v="33"/>
    <s v="ニラ(束) 国産"/>
    <m/>
    <s v="50束"/>
    <x v="11"/>
    <s v="C/S"/>
    <n v="51"/>
    <n v="51"/>
    <m/>
    <n v="1"/>
    <x v="2"/>
    <x v="6"/>
    <n v="250"/>
  </r>
  <r>
    <n v="50"/>
    <s v="kg"/>
    <x v="6"/>
    <d v="2022-01-07T00:00:00"/>
    <n v="11"/>
    <x v="4"/>
    <s v="本社"/>
    <n v="12"/>
    <s v="フードサプライ千葉便"/>
    <n v="27"/>
    <x v="37"/>
    <s v="千葉県野田市中根319"/>
    <n v="25"/>
    <s v="株式会社フードサプライ　千葉物流センター"/>
    <n v="270"/>
    <s v="株式会社MOG"/>
    <s v="東京都江東区 新木場3-8-22 301号"/>
    <n v="315"/>
    <x v="23"/>
    <s v="ピーマン(FG)"/>
    <m/>
    <s v="50kg"/>
    <x v="4"/>
    <s v="C/S"/>
    <n v="51"/>
    <n v="51"/>
    <m/>
    <n v="1"/>
    <x v="1"/>
    <x v="6"/>
    <n v="150"/>
  </r>
  <r>
    <n v="4"/>
    <s v="kg"/>
    <x v="6"/>
    <d v="2022-01-07T00:00:00"/>
    <n v="11"/>
    <x v="4"/>
    <s v="本社"/>
    <n v="12"/>
    <s v="フードサプライ千葉便"/>
    <n v="27"/>
    <x v="37"/>
    <s v="千葉県野田市中根319"/>
    <n v="25"/>
    <s v="株式会社フードサプライ　千葉物流センター"/>
    <n v="270"/>
    <s v="株式会社MOG"/>
    <s v="東京都江東区 新木場3-8-22 301号"/>
    <n v="305"/>
    <x v="24"/>
    <s v="ピーマン 4kg"/>
    <m/>
    <s v="4cs"/>
    <x v="8"/>
    <s v="C/S"/>
    <n v="51"/>
    <n v="51"/>
    <m/>
    <n v="1"/>
    <x v="1"/>
    <x v="6"/>
    <n v="32"/>
  </r>
  <r>
    <n v="20"/>
    <s v="kg"/>
    <x v="6"/>
    <d v="2022-01-07T00:00:00"/>
    <n v="11"/>
    <x v="4"/>
    <s v="本社"/>
    <n v="13"/>
    <s v="クルーズLC・フードサプライ大田便"/>
    <n v="26"/>
    <x v="38"/>
    <s v="東京都大田区東海1-3-6 プロロジスパーク東京大田2F"/>
    <n v="25"/>
    <s v="株式会社フードサプライ　千葉物流センター"/>
    <n v="270"/>
    <s v="株式会社MOG"/>
    <s v="東京都江東区 新木場3-8-22 301号"/>
    <n v="211"/>
    <x v="1"/>
    <s v="国産大葉"/>
    <s v="L"/>
    <s v="20cs"/>
    <x v="11"/>
    <s v="C/S"/>
    <n v="30"/>
    <n v="30"/>
    <m/>
    <n v="1"/>
    <x v="0"/>
    <x v="6"/>
    <n v="100"/>
  </r>
  <r>
    <n v="5"/>
    <s v="kg"/>
    <x v="6"/>
    <d v="2022-01-07T00:00:00"/>
    <n v="11"/>
    <x v="4"/>
    <s v="本社"/>
    <n v="13"/>
    <s v="クルーズLC・フードサプライ大田便"/>
    <n v="26"/>
    <x v="38"/>
    <s v="東京都大田区東海1-3-6 プロロジスパーク東京大田2F"/>
    <n v="25"/>
    <s v="株式会社フードサプライ　千葉物流センター"/>
    <n v="270"/>
    <s v="株式会社MOG"/>
    <s v="東京都江東区 新木場3-8-22 301号"/>
    <n v="161"/>
    <x v="10"/>
    <s v="パプリカ 赤 M"/>
    <s v="M"/>
    <s v="5kg"/>
    <x v="5"/>
    <s v="C/S"/>
    <n v="30"/>
    <n v="30"/>
    <m/>
    <n v="1"/>
    <x v="3"/>
    <x v="6"/>
    <n v="50"/>
  </r>
  <r>
    <n v="5"/>
    <s v="kg"/>
    <x v="6"/>
    <d v="2022-01-07T00:00:00"/>
    <n v="11"/>
    <x v="4"/>
    <s v="本社"/>
    <n v="13"/>
    <s v="クルーズLC・フードサプライ大田便"/>
    <n v="26"/>
    <x v="38"/>
    <s v="東京都大田区東海1-3-6 プロロジスパーク東京大田2F"/>
    <n v="25"/>
    <s v="株式会社フードサプライ　千葉物流センター"/>
    <n v="270"/>
    <s v="株式会社MOG"/>
    <s v="東京都江東区 新木場3-8-22 301号"/>
    <n v="167"/>
    <x v="11"/>
    <s v="パプリカ 黄 M"/>
    <s v="M"/>
    <s v="5kg"/>
    <x v="5"/>
    <s v="C/S"/>
    <n v="30"/>
    <n v="30"/>
    <m/>
    <n v="1"/>
    <x v="3"/>
    <x v="6"/>
    <n v="50"/>
  </r>
  <r>
    <n v="50"/>
    <s v="kg"/>
    <x v="6"/>
    <d v="2022-01-07T00:00:00"/>
    <n v="11"/>
    <x v="4"/>
    <s v="本社"/>
    <n v="13"/>
    <s v="クルーズLC・フードサプライ大田便"/>
    <n v="26"/>
    <x v="38"/>
    <s v="東京都大田区東海1-3-6 プロロジスパーク東京大田2F"/>
    <n v="25"/>
    <s v="株式会社フードサプライ　千葉物流センター"/>
    <n v="270"/>
    <s v="株式会社MOG"/>
    <s v="東京都江東区 新木場3-8-22 301号"/>
    <n v="497"/>
    <x v="37"/>
    <s v="ニラ(FG) 国産"/>
    <m/>
    <s v="50cs"/>
    <x v="11"/>
    <s v="C/S"/>
    <n v="30"/>
    <n v="30"/>
    <m/>
    <n v="1"/>
    <x v="2"/>
    <x v="6"/>
    <n v="250"/>
  </r>
  <r>
    <n v="5"/>
    <s v="kg"/>
    <x v="6"/>
    <d v="2022-01-08T00:00:00"/>
    <n v="14"/>
    <x v="1"/>
    <s v="東京営業所"/>
    <n v="19"/>
    <s v="通常便"/>
    <n v="158"/>
    <x v="40"/>
    <s v="愛知県愛西市二子町新田303番地"/>
    <n v="158"/>
    <s v="丸ひし株式会社"/>
    <n v="270"/>
    <s v="株式会社MOG"/>
    <s v="東京都江東区 新木場3-8-22 301号"/>
    <n v="164"/>
    <x v="14"/>
    <s v="パプリカ 赤 加工用"/>
    <s v="B"/>
    <s v="5kg"/>
    <x v="23"/>
    <s v="C/S"/>
    <n v="36"/>
    <n v="18"/>
    <m/>
    <n v="1"/>
    <x v="3"/>
    <x v="6"/>
    <n v="90"/>
  </r>
  <r>
    <n v="5"/>
    <s v="kg"/>
    <x v="6"/>
    <d v="2022-01-08T00:00:00"/>
    <n v="14"/>
    <x v="1"/>
    <s v="東京営業所"/>
    <n v="19"/>
    <s v="通常便"/>
    <n v="158"/>
    <x v="40"/>
    <s v="愛知県愛西市二子町新田303番地"/>
    <n v="158"/>
    <s v="丸ひし株式会社"/>
    <n v="270"/>
    <s v="株式会社MOG"/>
    <s v="東京都江東区 新木場3-8-22 301号"/>
    <n v="170"/>
    <x v="15"/>
    <s v="パプリカ 黄 加工用"/>
    <s v="B"/>
    <s v="5kg"/>
    <x v="23"/>
    <s v="C/S"/>
    <n v="36"/>
    <n v="18"/>
    <m/>
    <n v="1"/>
    <x v="3"/>
    <x v="6"/>
    <n v="90"/>
  </r>
  <r>
    <n v="1"/>
    <s v="kg"/>
    <x v="6"/>
    <d v="2022-01-08T00:00:00"/>
    <n v="14"/>
    <x v="1"/>
    <s v="東京営業所"/>
    <n v="19"/>
    <s v="通常便"/>
    <n v="55"/>
    <x v="40"/>
    <s v="愛知県愛西市二子町新田303番地"/>
    <n v="54"/>
    <s v="石橋青果株式会社"/>
    <n v="54"/>
    <s v="石橋青果株式会社"/>
    <s v="愛知県名古屋市 熱田区川並町2-22 名古屋中央卸売市場内3階"/>
    <n v="223"/>
    <x v="0"/>
    <s v="国産大葉(原体)"/>
    <s v="MIX"/>
    <s v="1kg"/>
    <x v="4"/>
    <s v="kg"/>
    <n v="1"/>
    <n v="1"/>
    <m/>
    <n v="1"/>
    <x v="0"/>
    <x v="6"/>
    <n v="3"/>
  </r>
  <r>
    <n v="20"/>
    <s v="kg"/>
    <x v="6"/>
    <d v="2022-01-08T00:00:00"/>
    <n v="14"/>
    <x v="1"/>
    <s v="東京営業所"/>
    <n v="19"/>
    <s v="通常便"/>
    <n v="157"/>
    <x v="41"/>
    <s v="茨城県笠間市福島672"/>
    <n v="157"/>
    <s v="有限会社ナガタフーズ"/>
    <n v="270"/>
    <s v="株式会社MOG"/>
    <s v="東京都江東区 新木場3-8-22 301号"/>
    <n v="211"/>
    <x v="1"/>
    <s v="国産大葉"/>
    <s v="L"/>
    <s v="20cs"/>
    <x v="1"/>
    <s v="C/S"/>
    <n v="2"/>
    <n v="1"/>
    <m/>
    <n v="1"/>
    <x v="0"/>
    <x v="6"/>
    <n v="40"/>
  </r>
  <r>
    <n v="20"/>
    <s v="kg"/>
    <x v="6"/>
    <d v="2022-01-08T00:00:00"/>
    <n v="14"/>
    <x v="1"/>
    <s v="東京営業所"/>
    <n v="19"/>
    <s v="通常便"/>
    <n v="649"/>
    <x v="82"/>
    <s v="埼玉県久喜市西大輪2-17-1"/>
    <n v="649"/>
    <s v="有限会社マコト青果"/>
    <n v="270"/>
    <s v="株式会社MOG"/>
    <s v="東京都江東区 新木場3-8-22 301号"/>
    <n v="211"/>
    <x v="1"/>
    <s v="国産大葉"/>
    <s v="L"/>
    <s v="20cs"/>
    <x v="1"/>
    <s v="C/S"/>
    <n v="5"/>
    <n v="0"/>
    <s v="冷蔵庫内納品"/>
    <n v="1"/>
    <x v="0"/>
    <x v="6"/>
    <n v="40"/>
  </r>
  <r>
    <n v="10"/>
    <s v="kg"/>
    <x v="6"/>
    <d v="2022-01-08T00:00:00"/>
    <n v="14"/>
    <x v="1"/>
    <s v="東京営業所"/>
    <n v="19"/>
    <s v="通常便"/>
    <n v="649"/>
    <x v="82"/>
    <s v="埼玉県久喜市西大輪2-17-1"/>
    <n v="649"/>
    <s v="有限会社マコト青果"/>
    <n v="270"/>
    <s v="株式会社MOG"/>
    <s v="東京都江東区 新木場3-8-22 301号"/>
    <n v="272"/>
    <x v="38"/>
    <s v="小葱"/>
    <m/>
    <s v="10cs"/>
    <x v="4"/>
    <s v="C/S"/>
    <n v="5"/>
    <n v="0"/>
    <s v="冷蔵庫内納品"/>
    <n v="1"/>
    <x v="1"/>
    <x v="6"/>
    <n v="30"/>
  </r>
  <r>
    <n v="30"/>
    <s v="pc"/>
    <x v="6"/>
    <d v="2022-01-08T00:00:00"/>
    <n v="14"/>
    <x v="1"/>
    <s v="東京営業所"/>
    <n v="19"/>
    <s v="通常便"/>
    <n v="149"/>
    <x v="21"/>
    <s v="千葉県成田市十余三121-3"/>
    <n v="149"/>
    <s v="株式会社ダイヤアグリシステム"/>
    <n v="270"/>
    <s v="株式会社MOG"/>
    <s v="東京都江東区 新木場3-8-22 301号"/>
    <n v="812"/>
    <x v="17"/>
    <s v="中国産大葉(30枚pc)"/>
    <s v="L"/>
    <s v="30pc"/>
    <x v="4"/>
    <s v="C/S"/>
    <n v="3"/>
    <n v="0"/>
    <m/>
    <n v="1"/>
    <x v="0"/>
    <x v="6"/>
    <n v="90"/>
  </r>
  <r>
    <n v="65"/>
    <s v="kg"/>
    <x v="6"/>
    <d v="2022-01-08T00:00:00"/>
    <n v="14"/>
    <x v="1"/>
    <s v="東京営業所"/>
    <n v="19"/>
    <s v="通常便"/>
    <n v="40"/>
    <x v="22"/>
    <s v="愛知県名古屋市 西区城西5-11-22"/>
    <n v="822"/>
    <s v="株式会社モノン"/>
    <n v="270"/>
    <s v="株式会社MOG"/>
    <s v="東京都江東区 新木場3-8-22 301号"/>
    <n v="24"/>
    <x v="18"/>
    <s v="アスパラ 3P メキシコ"/>
    <s v="3P"/>
    <s v="65cs"/>
    <x v="6"/>
    <s v="C/S"/>
    <n v="4"/>
    <n v="2"/>
    <m/>
    <n v="1"/>
    <x v="1"/>
    <x v="6"/>
    <n v="260"/>
  </r>
  <r>
    <n v="10"/>
    <s v="kg"/>
    <x v="6"/>
    <d v="2022-01-08T00:00:00"/>
    <n v="14"/>
    <x v="1"/>
    <s v="東京営業所"/>
    <n v="19"/>
    <s v="通常便"/>
    <n v="790"/>
    <x v="93"/>
    <s v="神奈川県高座郡寒川町倉見528"/>
    <n v="790"/>
    <s v="エーエスデリカ株式会社"/>
    <n v="270"/>
    <s v="株式会社MOG"/>
    <s v="東京都江東区 新木場3-8-22 301号"/>
    <n v="359"/>
    <x v="25"/>
    <s v="小松菜 10kg 国産"/>
    <m/>
    <s v="10cs"/>
    <x v="8"/>
    <s v="C/S"/>
    <n v="8"/>
    <n v="4"/>
    <m/>
    <n v="1"/>
    <x v="1"/>
    <x v="6"/>
    <n v="80"/>
  </r>
  <r>
    <n v="20"/>
    <s v="kg"/>
    <x v="6"/>
    <d v="2022-01-08T00:00:00"/>
    <n v="14"/>
    <x v="1"/>
    <s v="東京営業所"/>
    <n v="19"/>
    <s v="通常便"/>
    <n v="657"/>
    <x v="44"/>
    <s v="愛知県一宮市柚木颪字打箱27番地"/>
    <n v="54"/>
    <s v="石橋青果株式会社"/>
    <n v="54"/>
    <s v="石橋青果株式会社"/>
    <s v="愛知県名古屋市 熱田区川並町2-22 名古屋中央卸売市場内3階"/>
    <n v="211"/>
    <x v="1"/>
    <s v="国産大葉"/>
    <s v="L"/>
    <s v="20cs"/>
    <x v="0"/>
    <s v="C/S"/>
    <n v="1"/>
    <n v="0"/>
    <m/>
    <n v="1"/>
    <x v="0"/>
    <x v="6"/>
    <n v="20"/>
  </r>
  <r>
    <n v="10"/>
    <s v="kg"/>
    <x v="6"/>
    <d v="2022-01-08T00:00:00"/>
    <n v="14"/>
    <x v="1"/>
    <s v="東京営業所"/>
    <n v="19"/>
    <s v="通常便"/>
    <n v="544"/>
    <x v="84"/>
    <s v="長野県上伊那郡辰野町大字伊那富 2391-1"/>
    <n v="544"/>
    <s v="株式会社フィールド."/>
    <n v="270"/>
    <s v="株式会社MOG"/>
    <s v="東京都江東区 新木場3-8-22 301号"/>
    <n v="327"/>
    <x v="39"/>
    <s v="長葱 L 10kg"/>
    <s v="L"/>
    <s v="10cs"/>
    <x v="11"/>
    <s v="C/S"/>
    <n v="5"/>
    <n v="0"/>
    <m/>
    <n v="1"/>
    <x v="1"/>
    <x v="6"/>
    <n v="50"/>
  </r>
  <r>
    <n v="10"/>
    <s v="kg"/>
    <x v="6"/>
    <d v="2022-01-08T00:00:00"/>
    <n v="14"/>
    <x v="1"/>
    <s v="東京営業所"/>
    <n v="19"/>
    <s v="通常便"/>
    <n v="478"/>
    <x v="45"/>
    <s v="愛知県愛西市赤目町山之神73番地"/>
    <n v="478"/>
    <s v="株式会社フルックス東海"/>
    <n v="270"/>
    <s v="株式会社MOG"/>
    <s v="東京都江東区 新木場3-8-22 301号"/>
    <n v="472"/>
    <x v="5"/>
    <s v="ニラ(原体) 国産 10kg"/>
    <m/>
    <s v="10cs"/>
    <x v="0"/>
    <s v="C/S"/>
    <n v="1"/>
    <n v="0"/>
    <m/>
    <n v="1"/>
    <x v="2"/>
    <x v="6"/>
    <n v="10"/>
  </r>
  <r>
    <n v="20"/>
    <s v="pc"/>
    <x v="6"/>
    <d v="2022-01-08T00:00:00"/>
    <n v="14"/>
    <x v="1"/>
    <s v="東京営業所"/>
    <n v="19"/>
    <s v="通常便"/>
    <n v="856"/>
    <x v="3"/>
    <s v="群馬県みどり市笠懸町阿左美 2761-1"/>
    <n v="856"/>
    <s v="株式会社海商水産"/>
    <n v="270"/>
    <s v="株式会社MOG"/>
    <s v="東京都江東区 新木場3-8-22 301号"/>
    <n v="196"/>
    <x v="3"/>
    <s v="中国産大葉"/>
    <s v="L"/>
    <s v="20pc"/>
    <x v="9"/>
    <s v="pc"/>
    <n v="8"/>
    <n v="0"/>
    <m/>
    <n v="1"/>
    <x v="0"/>
    <x v="6"/>
    <n v="120"/>
  </r>
  <r>
    <n v="25"/>
    <s v="pc"/>
    <x v="6"/>
    <d v="2022-01-08T00:00:00"/>
    <n v="14"/>
    <x v="1"/>
    <s v="東京営業所"/>
    <n v="19"/>
    <s v="通常便"/>
    <n v="856"/>
    <x v="3"/>
    <s v="群馬県みどり市笠懸町阿左美 2761-1"/>
    <n v="856"/>
    <s v="株式会社海商水産"/>
    <n v="270"/>
    <s v="株式会社MOG"/>
    <s v="東京都江東区 新木場3-8-22 301号"/>
    <n v="477"/>
    <x v="4"/>
    <s v="パセリ 国産"/>
    <m/>
    <s v="25pc"/>
    <x v="1"/>
    <s v="pc"/>
    <n v="8"/>
    <n v="0"/>
    <m/>
    <n v="1"/>
    <x v="1"/>
    <x v="6"/>
    <n v="50"/>
  </r>
  <r>
    <n v="10"/>
    <s v="kg"/>
    <x v="6"/>
    <d v="2022-01-08T00:00:00"/>
    <n v="14"/>
    <x v="1"/>
    <s v="東京営業所"/>
    <n v="19"/>
    <s v="通常便"/>
    <n v="714"/>
    <x v="4"/>
    <s v="愛知県あま市丹波川中6"/>
    <n v="714"/>
    <s v="株式会社グリーンテックフーズ"/>
    <n v="270"/>
    <s v="株式会社MOG"/>
    <s v="東京都江東区 新木場3-8-22 301号"/>
    <n v="472"/>
    <x v="5"/>
    <s v="ニラ(原体) 国産 10kg"/>
    <m/>
    <s v="10cs"/>
    <x v="0"/>
    <s v="C/S"/>
    <n v="1"/>
    <n v="0"/>
    <m/>
    <n v="1"/>
    <x v="2"/>
    <x v="6"/>
    <n v="10"/>
  </r>
  <r>
    <n v="1"/>
    <s v="kg"/>
    <x v="6"/>
    <d v="2022-01-08T00:00:00"/>
    <n v="15"/>
    <x v="2"/>
    <s v="埼玉三郷支店"/>
    <n v="21"/>
    <s v="通常便"/>
    <n v="132"/>
    <x v="6"/>
    <s v="埼玉県さいたま市 北区吉野町2-10-1"/>
    <n v="127"/>
    <s v="株式会社マルジン（わらべや日洋納品分）"/>
    <n v="127"/>
    <s v="株式会社マルジン（わらべや日洋納品分）"/>
    <s v="山梨県南アルプス市 鏡中條4193-3"/>
    <n v="223"/>
    <x v="0"/>
    <s v="国産大葉(原体)"/>
    <s v="MIX"/>
    <s v="1kg"/>
    <x v="0"/>
    <s v="kg"/>
    <n v="1"/>
    <n v="1"/>
    <m/>
    <n v="1"/>
    <x v="0"/>
    <x v="6"/>
    <n v="1"/>
  </r>
  <r>
    <n v="10"/>
    <s v="kg"/>
    <x v="6"/>
    <d v="2022-01-08T00:00:00"/>
    <n v="15"/>
    <x v="2"/>
    <s v="埼玉三郷支店"/>
    <n v="21"/>
    <s v="通常便"/>
    <n v="67"/>
    <x v="47"/>
    <s v="茨城県石岡市小幡4256"/>
    <n v="67"/>
    <s v="イバラキ食品株式会社"/>
    <n v="270"/>
    <s v="株式会社MOG"/>
    <s v="東京都江東区 新木場3-8-22 301号"/>
    <n v="472"/>
    <x v="5"/>
    <s v="ニラ(原体) 国産 10kg"/>
    <m/>
    <s v="10cs"/>
    <x v="9"/>
    <s v="C/S"/>
    <n v="6"/>
    <n v="6"/>
    <m/>
    <n v="1"/>
    <x v="2"/>
    <x v="6"/>
    <n v="60"/>
  </r>
  <r>
    <n v="10"/>
    <s v="kg"/>
    <x v="6"/>
    <d v="2022-01-08T00:00:00"/>
    <n v="15"/>
    <x v="2"/>
    <s v="埼玉三郷支店"/>
    <n v="21"/>
    <s v="通常便"/>
    <n v="9"/>
    <x v="27"/>
    <s v="東京都江戸川区臨海町3-3-2"/>
    <n v="9"/>
    <s v="エムエーフードサービス株式会社"/>
    <n v="270"/>
    <s v="株式会社MOG"/>
    <s v="東京都江東区 新木場3-8-22 301号"/>
    <n v="472"/>
    <x v="5"/>
    <s v="ニラ(原体) 国産 10kg"/>
    <m/>
    <s v="10cs"/>
    <x v="6"/>
    <s v="C/S"/>
    <n v="8"/>
    <n v="4"/>
    <m/>
    <n v="1"/>
    <x v="2"/>
    <x v="6"/>
    <n v="40"/>
  </r>
  <r>
    <n v="25"/>
    <s v="kg"/>
    <x v="6"/>
    <d v="2022-01-08T00:00:00"/>
    <n v="15"/>
    <x v="2"/>
    <s v="埼玉三郷支店"/>
    <n v="21"/>
    <s v="通常便"/>
    <n v="9"/>
    <x v="27"/>
    <s v="東京都江戸川区臨海町3-3-2"/>
    <n v="9"/>
    <s v="エムエーフードサービス株式会社"/>
    <n v="270"/>
    <s v="株式会社MOG"/>
    <s v="東京都江東区 新木場3-8-22 301号"/>
    <n v="362"/>
    <x v="20"/>
    <s v="水菜(FG)"/>
    <m/>
    <s v="25cs"/>
    <x v="6"/>
    <s v="C/S"/>
    <n v="8"/>
    <n v="4"/>
    <m/>
    <n v="1"/>
    <x v="1"/>
    <x v="6"/>
    <n v="100"/>
  </r>
  <r>
    <n v="10"/>
    <s v="kg"/>
    <x v="6"/>
    <d v="2022-01-08T00:00:00"/>
    <n v="15"/>
    <x v="2"/>
    <s v="埼玉三郷支店"/>
    <n v="21"/>
    <s v="通常便"/>
    <n v="52"/>
    <x v="28"/>
    <s v="埼玉県川越市下松原44番地1"/>
    <n v="52"/>
    <s v="有限会社埼玉フーズ"/>
    <n v="270"/>
    <s v="株式会社MOG"/>
    <s v="東京都江東区 新木場3-8-22 301号"/>
    <n v="472"/>
    <x v="5"/>
    <s v="ニラ(原体) 国産 10kg"/>
    <m/>
    <s v="10cs"/>
    <x v="9"/>
    <s v="C/S"/>
    <n v="6"/>
    <n v="6"/>
    <m/>
    <n v="1"/>
    <x v="2"/>
    <x v="6"/>
    <n v="60"/>
  </r>
  <r>
    <n v="5"/>
    <s v="kg"/>
    <x v="6"/>
    <d v="2022-01-08T00:00:00"/>
    <n v="15"/>
    <x v="2"/>
    <s v="埼玉三郷支店"/>
    <n v="21"/>
    <s v="通常便"/>
    <n v="13"/>
    <x v="7"/>
    <s v="埼玉県北葛飾郡松伏町上赤岩 字辻1069-1"/>
    <n v="13"/>
    <s v="有限会社関東きのこセンター"/>
    <n v="270"/>
    <s v="株式会社MOG"/>
    <s v="東京都江東区 新木場3-8-22 301号"/>
    <n v="163"/>
    <x v="19"/>
    <s v="パプリカ 赤 XL"/>
    <s v="XL"/>
    <s v="5kg"/>
    <x v="6"/>
    <s v="C/S"/>
    <n v="11"/>
    <n v="6"/>
    <m/>
    <n v="1"/>
    <x v="3"/>
    <x v="6"/>
    <n v="20"/>
  </r>
  <r>
    <n v="5"/>
    <s v="kg"/>
    <x v="6"/>
    <d v="2022-01-08T00:00:00"/>
    <n v="15"/>
    <x v="2"/>
    <s v="埼玉三郷支店"/>
    <n v="21"/>
    <s v="通常便"/>
    <n v="13"/>
    <x v="7"/>
    <s v="埼玉県北葛飾郡松伏町上赤岩 字辻1069-1"/>
    <n v="13"/>
    <s v="有限会社関東きのこセンター"/>
    <n v="270"/>
    <s v="株式会社MOG"/>
    <s v="東京都江東区 新木場3-8-22 301号"/>
    <n v="169"/>
    <x v="9"/>
    <s v="パプリカ 黄 XL"/>
    <s v="XL"/>
    <s v="5kg"/>
    <x v="1"/>
    <s v="C/S"/>
    <n v="11"/>
    <n v="6"/>
    <m/>
    <n v="1"/>
    <x v="3"/>
    <x v="6"/>
    <n v="10"/>
  </r>
  <r>
    <n v="10"/>
    <s v="kg"/>
    <x v="6"/>
    <d v="2022-01-08T00:00:00"/>
    <n v="15"/>
    <x v="2"/>
    <s v="埼玉三郷支店"/>
    <n v="21"/>
    <s v="通常便"/>
    <n v="13"/>
    <x v="7"/>
    <s v="埼玉県北葛飾郡松伏町上赤岩 字辻1069-1"/>
    <n v="13"/>
    <s v="有限会社関東きのこセンター"/>
    <n v="270"/>
    <s v="株式会社MOG"/>
    <s v="東京都江東区 新木場3-8-22 301号"/>
    <n v="472"/>
    <x v="5"/>
    <s v="ニラ(原体) 国産 10kg"/>
    <m/>
    <s v="10cs"/>
    <x v="11"/>
    <s v="C/S"/>
    <n v="11"/>
    <n v="6"/>
    <m/>
    <n v="1"/>
    <x v="2"/>
    <x v="6"/>
    <n v="50"/>
  </r>
  <r>
    <n v="5"/>
    <s v="kg"/>
    <x v="6"/>
    <d v="2022-01-08T00:00:00"/>
    <n v="15"/>
    <x v="2"/>
    <s v="埼玉三郷支店"/>
    <n v="21"/>
    <s v="通常便"/>
    <n v="37"/>
    <x v="30"/>
    <s v="茨城県猿島郡五霞町元栗橋4668"/>
    <n v="32"/>
    <s v="株式会社まる"/>
    <n v="32"/>
    <s v="株式会社まる"/>
    <s v="福岡県福岡市東区箱崎ふ頭 5-2-22"/>
    <n v="161"/>
    <x v="10"/>
    <s v="パプリカ 赤 M"/>
    <s v="M"/>
    <s v="5kg"/>
    <x v="1"/>
    <s v="C/S"/>
    <n v="11"/>
    <n v="6"/>
    <m/>
    <n v="1"/>
    <x v="3"/>
    <x v="6"/>
    <n v="10"/>
  </r>
  <r>
    <n v="5"/>
    <s v="kg"/>
    <x v="6"/>
    <d v="2022-01-08T00:00:00"/>
    <n v="15"/>
    <x v="2"/>
    <s v="埼玉三郷支店"/>
    <n v="21"/>
    <s v="通常便"/>
    <n v="37"/>
    <x v="30"/>
    <s v="茨城県猿島郡五霞町元栗橋4668"/>
    <n v="32"/>
    <s v="株式会社まる"/>
    <n v="32"/>
    <s v="株式会社まる"/>
    <s v="福岡県福岡市東区箱崎ふ頭 5-2-22"/>
    <n v="167"/>
    <x v="11"/>
    <s v="パプリカ 黄 M"/>
    <s v="M"/>
    <s v="5kg"/>
    <x v="1"/>
    <s v="C/S"/>
    <n v="11"/>
    <n v="6"/>
    <m/>
    <n v="1"/>
    <x v="3"/>
    <x v="6"/>
    <n v="10"/>
  </r>
  <r>
    <n v="3"/>
    <s v="kg"/>
    <x v="6"/>
    <d v="2022-01-08T00:00:00"/>
    <n v="15"/>
    <x v="2"/>
    <s v="埼玉三郷支店"/>
    <n v="21"/>
    <s v="通常便"/>
    <n v="37"/>
    <x v="30"/>
    <s v="茨城県猿島郡五霞町元栗橋4668"/>
    <n v="32"/>
    <s v="株式会社まる"/>
    <n v="32"/>
    <s v="株式会社まる"/>
    <s v="福岡県福岡市東区箱崎ふ頭 5-2-22"/>
    <n v="394"/>
    <x v="21"/>
    <s v="ミニトマト 韓国 3kg"/>
    <m/>
    <s v="3kg"/>
    <x v="15"/>
    <s v="C/S"/>
    <n v="11"/>
    <n v="6"/>
    <m/>
    <n v="1"/>
    <x v="1"/>
    <x v="6"/>
    <n v="21"/>
  </r>
  <r>
    <n v="5"/>
    <s v="kg"/>
    <x v="6"/>
    <d v="2022-01-08T00:00:00"/>
    <n v="15"/>
    <x v="2"/>
    <s v="埼玉三郷支店"/>
    <n v="21"/>
    <s v="通常便"/>
    <n v="19"/>
    <x v="49"/>
    <s v="埼玉県所沢市神米金132-1"/>
    <n v="19"/>
    <s v="株式会社デリオール"/>
    <n v="270"/>
    <s v="株式会社MOG"/>
    <s v="東京都江東区 新木場3-8-22 301号"/>
    <n v="163"/>
    <x v="19"/>
    <s v="パプリカ 赤 XL"/>
    <s v="XL"/>
    <s v="5kg"/>
    <x v="1"/>
    <s v="C/S"/>
    <n v="4"/>
    <n v="2"/>
    <m/>
    <n v="1"/>
    <x v="3"/>
    <x v="6"/>
    <n v="10"/>
  </r>
  <r>
    <n v="5"/>
    <s v="kg"/>
    <x v="6"/>
    <d v="2022-01-08T00:00:00"/>
    <n v="15"/>
    <x v="2"/>
    <s v="埼玉三郷支店"/>
    <n v="21"/>
    <s v="通常便"/>
    <n v="19"/>
    <x v="49"/>
    <s v="埼玉県所沢市神米金132-1"/>
    <n v="19"/>
    <s v="株式会社デリオール"/>
    <n v="270"/>
    <s v="株式会社MOG"/>
    <s v="東京都江東区 新木場3-8-22 301号"/>
    <n v="169"/>
    <x v="9"/>
    <s v="パプリカ 黄 XL"/>
    <s v="XL"/>
    <s v="5kg"/>
    <x v="1"/>
    <s v="C/S"/>
    <n v="4"/>
    <n v="2"/>
    <m/>
    <n v="1"/>
    <x v="3"/>
    <x v="6"/>
    <n v="10"/>
  </r>
  <r>
    <n v="5"/>
    <s v="kg"/>
    <x v="6"/>
    <d v="2022-01-08T00:00:00"/>
    <n v="15"/>
    <x v="2"/>
    <s v="埼玉三郷支店"/>
    <n v="21"/>
    <s v="通常便"/>
    <n v="430"/>
    <x v="50"/>
    <s v="埼玉県入間郡毛呂山町 川角1301-1"/>
    <n v="430"/>
    <s v="株式会社フーズニジュウイチ　毛呂山工場"/>
    <n v="270"/>
    <s v="株式会社MOG"/>
    <s v="東京都江東区 新木場3-8-22 301号"/>
    <n v="163"/>
    <x v="19"/>
    <s v="パプリカ 赤 XL"/>
    <s v="XL"/>
    <s v="5kg"/>
    <x v="1"/>
    <s v="C/S"/>
    <n v="8"/>
    <n v="8"/>
    <m/>
    <n v="1"/>
    <x v="3"/>
    <x v="6"/>
    <n v="10"/>
  </r>
  <r>
    <n v="10"/>
    <s v="kg"/>
    <x v="6"/>
    <d v="2022-01-08T00:00:00"/>
    <n v="15"/>
    <x v="2"/>
    <s v="埼玉三郷支店"/>
    <n v="21"/>
    <s v="通常便"/>
    <n v="430"/>
    <x v="50"/>
    <s v="埼玉県入間郡毛呂山町 川角1301-1"/>
    <n v="430"/>
    <s v="株式会社フーズニジュウイチ　毛呂山工場"/>
    <n v="270"/>
    <s v="株式会社MOG"/>
    <s v="東京都江東区 新木場3-8-22 301号"/>
    <n v="472"/>
    <x v="5"/>
    <s v="ニラ(原体) 国産 10kg"/>
    <m/>
    <s v="10cs"/>
    <x v="1"/>
    <s v="C/S"/>
    <n v="8"/>
    <n v="8"/>
    <m/>
    <n v="1"/>
    <x v="2"/>
    <x v="6"/>
    <n v="20"/>
  </r>
  <r>
    <n v="10"/>
    <s v="kg"/>
    <x v="6"/>
    <d v="2022-01-08T00:00:00"/>
    <n v="15"/>
    <x v="2"/>
    <s v="埼玉三郷支店"/>
    <n v="21"/>
    <s v="通常便"/>
    <n v="430"/>
    <x v="50"/>
    <s v="埼玉県入間郡毛呂山町 川角1301-1"/>
    <n v="430"/>
    <s v="株式会社フーズニジュウイチ　毛呂山工場"/>
    <n v="270"/>
    <s v="株式会社MOG"/>
    <s v="東京都江東区 新木場3-8-22 301号"/>
    <n v="472"/>
    <x v="5"/>
    <s v="ニラ(原体) 国産 10kg"/>
    <m/>
    <s v="10cs"/>
    <x v="6"/>
    <s v="C/S"/>
    <n v="8"/>
    <n v="8"/>
    <m/>
    <n v="1"/>
    <x v="2"/>
    <x v="6"/>
    <n v="40"/>
  </r>
  <r>
    <n v="10"/>
    <s v="kg"/>
    <x v="6"/>
    <d v="2022-01-08T00:00:00"/>
    <n v="15"/>
    <x v="2"/>
    <s v="埼玉三郷支店"/>
    <n v="21"/>
    <s v="通常便"/>
    <n v="143"/>
    <x v="74"/>
    <s v="埼玉県川越市南田島2022-1"/>
    <n v="143"/>
    <s v="株式会社丸中"/>
    <n v="270"/>
    <s v="株式会社MOG"/>
    <s v="東京都江東区 新木場3-8-22 301号"/>
    <n v="472"/>
    <x v="5"/>
    <s v="ニラ(原体) 国産 10kg"/>
    <m/>
    <s v="10cs"/>
    <x v="16"/>
    <s v="C/S"/>
    <n v="12"/>
    <n v="6"/>
    <m/>
    <n v="1"/>
    <x v="2"/>
    <x v="6"/>
    <n v="120"/>
  </r>
  <r>
    <n v="10"/>
    <s v="kg"/>
    <x v="6"/>
    <d v="2022-01-08T00:00:00"/>
    <n v="15"/>
    <x v="2"/>
    <s v="埼玉三郷支店"/>
    <n v="21"/>
    <s v="通常便"/>
    <n v="162"/>
    <x v="9"/>
    <s v="東京都町田市鶴間1801"/>
    <n v="162"/>
    <s v="株式会社成城石井"/>
    <n v="270"/>
    <s v="株式会社MOG"/>
    <s v="東京都江東区 新木場3-8-22 301号"/>
    <n v="472"/>
    <x v="5"/>
    <s v="ニラ(原体) 国産 10kg"/>
    <m/>
    <s v="10cs"/>
    <x v="0"/>
    <s v="C/S"/>
    <n v="1"/>
    <n v="1"/>
    <m/>
    <n v="1"/>
    <x v="2"/>
    <x v="6"/>
    <n v="10"/>
  </r>
  <r>
    <n v="20"/>
    <s v="kg"/>
    <x v="6"/>
    <d v="2022-01-08T00:00:00"/>
    <n v="15"/>
    <x v="2"/>
    <s v="埼玉三郷支店"/>
    <n v="21"/>
    <s v="通常便"/>
    <n v="183"/>
    <x v="10"/>
    <s v="埼玉県さいたま市岩槻区鹿室338"/>
    <n v="183"/>
    <s v="株式会社照栄サプライ"/>
    <n v="270"/>
    <s v="株式会社MOG"/>
    <s v="東京都江東区 新木場3-8-22 301号"/>
    <n v="211"/>
    <x v="1"/>
    <s v="国産大葉"/>
    <s v="L"/>
    <s v="20cs"/>
    <x v="6"/>
    <s v="C/S"/>
    <n v="4"/>
    <n v="2"/>
    <m/>
    <n v="1"/>
    <x v="0"/>
    <x v="6"/>
    <n v="80"/>
  </r>
  <r>
    <n v="1"/>
    <s v="kg"/>
    <x v="6"/>
    <d v="2022-01-08T00:00:00"/>
    <n v="15"/>
    <x v="2"/>
    <s v="埼玉三郷支店"/>
    <n v="21"/>
    <s v="通常便"/>
    <n v="558"/>
    <x v="11"/>
    <s v="茨城県小美玉市納場617-1"/>
    <n v="558"/>
    <s v="美野里デリカ株式会社"/>
    <n v="270"/>
    <s v="株式会社MOG"/>
    <s v="東京都江東区 新木場3-8-22 301号"/>
    <n v="223"/>
    <x v="0"/>
    <s v="国産大葉(原体)"/>
    <s v="MIX"/>
    <s v="1kg"/>
    <x v="4"/>
    <s v="kg"/>
    <n v="2"/>
    <n v="1"/>
    <m/>
    <n v="1"/>
    <x v="0"/>
    <x v="6"/>
    <n v="3"/>
  </r>
  <r>
    <n v="10"/>
    <s v="kg"/>
    <x v="6"/>
    <d v="2022-01-08T00:00:00"/>
    <n v="15"/>
    <x v="2"/>
    <s v="埼玉三郷支店"/>
    <n v="21"/>
    <s v="通常便"/>
    <n v="558"/>
    <x v="11"/>
    <s v="茨城県小美玉市納場617-1"/>
    <n v="558"/>
    <s v="美野里デリカ株式会社"/>
    <n v="270"/>
    <s v="株式会社MOG"/>
    <s v="東京都江東区 新木場3-8-22 301号"/>
    <n v="472"/>
    <x v="5"/>
    <s v="ニラ(原体) 国産 10kg"/>
    <m/>
    <s v="10cs"/>
    <x v="0"/>
    <s v="C/S"/>
    <n v="2"/>
    <n v="1"/>
    <m/>
    <n v="1"/>
    <x v="2"/>
    <x v="6"/>
    <n v="10"/>
  </r>
  <r>
    <n v="20"/>
    <s v="kg"/>
    <x v="6"/>
    <d v="2022-01-08T00:00:00"/>
    <n v="15"/>
    <x v="2"/>
    <s v="埼玉三郷支店"/>
    <n v="21"/>
    <s v="通常便"/>
    <n v="46"/>
    <x v="75"/>
    <s v="神奈川県横浜市神奈川区 栄町19-5　鈴隆ビル101"/>
    <n v="46"/>
    <s v="菜季青果"/>
    <n v="270"/>
    <s v="株式会社MOG"/>
    <s v="東京都江東区 新木場3-8-22 301号"/>
    <n v="211"/>
    <x v="1"/>
    <s v="国産大葉"/>
    <s v="L"/>
    <s v="20cs"/>
    <x v="0"/>
    <s v="C/S"/>
    <n v="1"/>
    <n v="1"/>
    <m/>
    <n v="1"/>
    <x v="0"/>
    <x v="6"/>
    <n v="20"/>
  </r>
  <r>
    <n v="10"/>
    <s v="kg"/>
    <x v="6"/>
    <d v="2022-01-08T00:00:00"/>
    <n v="15"/>
    <x v="2"/>
    <s v="埼玉三郷支店"/>
    <n v="21"/>
    <s v="通常便"/>
    <n v="358"/>
    <x v="12"/>
    <s v="東京都西多摩郡瑞穂町 長岡2-8-16"/>
    <n v="194"/>
    <s v="株式会社朝明商事"/>
    <n v="194"/>
    <s v="株式会社朝明商事"/>
    <s v="東京都江東区木場1-4-12 名古路木場ビル5F"/>
    <n v="472"/>
    <x v="5"/>
    <s v="ニラ(原体) 国産 10kg"/>
    <m/>
    <s v="10cs"/>
    <x v="0"/>
    <s v="C/S"/>
    <n v="1"/>
    <n v="1"/>
    <m/>
    <n v="1"/>
    <x v="2"/>
    <x v="6"/>
    <n v="10"/>
  </r>
  <r>
    <n v="20"/>
    <s v="枚"/>
    <x v="6"/>
    <d v="2022-01-08T00:00:00"/>
    <n v="15"/>
    <x v="2"/>
    <s v="埼玉三郷支店"/>
    <n v="21"/>
    <s v="通常便"/>
    <n v="463"/>
    <x v="13"/>
    <s v="東京都昭島市武蔵野2-10-23 国分西東京総合センター内"/>
    <n v="462"/>
    <s v="デリカフーズ株式会社　西東京事業所"/>
    <n v="270"/>
    <s v="株式会社MOG"/>
    <s v="東京都江東区 新木場3-8-22 301号"/>
    <n v="598"/>
    <x v="12"/>
    <s v="大葉 20枚/pc"/>
    <s v="-"/>
    <s v="20枚"/>
    <x v="7"/>
    <s v="pc"/>
    <n v="2"/>
    <n v="2"/>
    <m/>
    <n v="1"/>
    <x v="0"/>
    <x v="6"/>
    <n v="4000"/>
  </r>
  <r>
    <n v="5"/>
    <s v="kg"/>
    <x v="6"/>
    <d v="2022-01-08T00:00:00"/>
    <n v="15"/>
    <x v="2"/>
    <s v="埼玉三郷支店"/>
    <n v="21"/>
    <s v="通常便"/>
    <n v="883"/>
    <x v="34"/>
    <s v="群馬県邑楽郡大泉町西小泉 3-7-12"/>
    <n v="883"/>
    <s v="ワカキヤフードサービス"/>
    <n v="270"/>
    <s v="株式会社MOG"/>
    <s v="東京都江東区 新木場3-8-22 301号"/>
    <n v="164"/>
    <x v="14"/>
    <s v="パプリカ 赤 加工用"/>
    <s v="B"/>
    <s v="5kg"/>
    <x v="0"/>
    <s v="C/S"/>
    <n v="2"/>
    <n v="0"/>
    <m/>
    <n v="1"/>
    <x v="3"/>
    <x v="6"/>
    <n v="5"/>
  </r>
  <r>
    <n v="5"/>
    <s v="kg"/>
    <x v="6"/>
    <d v="2022-01-08T00:00:00"/>
    <n v="15"/>
    <x v="2"/>
    <s v="埼玉三郷支店"/>
    <n v="21"/>
    <s v="通常便"/>
    <n v="883"/>
    <x v="34"/>
    <s v="群馬県邑楽郡大泉町西小泉 3-7-12"/>
    <n v="883"/>
    <s v="ワカキヤフードサービス"/>
    <n v="270"/>
    <s v="株式会社MOG"/>
    <s v="東京都江東区 新木場3-8-22 301号"/>
    <n v="170"/>
    <x v="15"/>
    <s v="パプリカ 黄 加工用"/>
    <s v="B"/>
    <s v="5kg"/>
    <x v="0"/>
    <s v="C/S"/>
    <n v="2"/>
    <n v="0"/>
    <m/>
    <n v="1"/>
    <x v="3"/>
    <x v="6"/>
    <n v="5"/>
  </r>
  <r>
    <n v="10"/>
    <s v="kg"/>
    <x v="6"/>
    <d v="2022-01-08T00:00:00"/>
    <n v="15"/>
    <x v="2"/>
    <s v="埼玉三郷支店"/>
    <n v="21"/>
    <s v="通常便"/>
    <n v="653"/>
    <x v="35"/>
    <s v="東京都国立市谷保367番地 東京多摩青果市場内"/>
    <n v="653"/>
    <s v="丸仙青果株式会社"/>
    <n v="270"/>
    <s v="株式会社MOG"/>
    <s v="東京都江東区 新木場3-8-22 301号"/>
    <n v="472"/>
    <x v="5"/>
    <s v="ニラ(原体) 国産 10kg"/>
    <m/>
    <s v="10cs"/>
    <x v="6"/>
    <s v="C/S"/>
    <n v="4"/>
    <n v="0"/>
    <m/>
    <n v="1"/>
    <x v="2"/>
    <x v="6"/>
    <n v="40"/>
  </r>
  <r>
    <n v="10"/>
    <s v="kg"/>
    <x v="6"/>
    <d v="2022-01-08T00:00:00"/>
    <n v="15"/>
    <x v="2"/>
    <s v="埼玉三郷支店"/>
    <n v="21"/>
    <s v="通常便"/>
    <n v="821"/>
    <x v="54"/>
    <s v="東京都足立区中央本町 2-22-21"/>
    <n v="821"/>
    <s v="有限会社丸万青果"/>
    <n v="270"/>
    <s v="株式会社MOG"/>
    <s v="東京都江東区 新木場3-8-22 301号"/>
    <n v="472"/>
    <x v="5"/>
    <s v="ニラ(原体) 国産 10kg"/>
    <m/>
    <s v="10cs"/>
    <x v="0"/>
    <s v="C/S"/>
    <n v="1"/>
    <n v="0"/>
    <m/>
    <n v="1"/>
    <x v="2"/>
    <x v="6"/>
    <n v="10"/>
  </r>
  <r>
    <n v="5"/>
    <s v="kg"/>
    <x v="6"/>
    <d v="2022-01-08T00:00:00"/>
    <n v="15"/>
    <x v="2"/>
    <s v="埼玉三郷支店"/>
    <n v="21"/>
    <s v="通常便"/>
    <n v="711"/>
    <x v="14"/>
    <s v="神奈川県伊勢原市高森1410"/>
    <n v="711"/>
    <s v="東京中央食品株式会社　伊勢原工場"/>
    <n v="270"/>
    <s v="株式会社MOG"/>
    <s v="東京都江東区 新木場3-8-22 301号"/>
    <n v="494"/>
    <x v="13"/>
    <s v="小松菜 5kg 国産"/>
    <m/>
    <s v="5cs"/>
    <x v="8"/>
    <s v="C/S"/>
    <n v="8"/>
    <n v="0"/>
    <m/>
    <n v="1"/>
    <x v="1"/>
    <x v="6"/>
    <n v="40"/>
  </r>
  <r>
    <n v="5"/>
    <s v="kg"/>
    <x v="6"/>
    <d v="2022-01-08T00:00:00"/>
    <n v="15"/>
    <x v="2"/>
    <s v="埼玉三郷支店"/>
    <n v="21"/>
    <s v="通常便"/>
    <n v="362"/>
    <x v="15"/>
    <s v="埼玉県春日部市榎468-1"/>
    <n v="362"/>
    <s v="株式会社さくらフーズ"/>
    <n v="270"/>
    <s v="株式会社MOG"/>
    <s v="東京都江東区 新木場3-8-22 301号"/>
    <n v="164"/>
    <x v="14"/>
    <s v="パプリカ 赤 加工用"/>
    <s v="B"/>
    <s v="5kg"/>
    <x v="1"/>
    <s v="C/S"/>
    <n v="4"/>
    <n v="2"/>
    <m/>
    <n v="1"/>
    <x v="3"/>
    <x v="6"/>
    <n v="10"/>
  </r>
  <r>
    <n v="5"/>
    <s v="kg"/>
    <x v="6"/>
    <d v="2022-01-08T00:00:00"/>
    <n v="15"/>
    <x v="2"/>
    <s v="埼玉三郷支店"/>
    <n v="21"/>
    <s v="通常便"/>
    <n v="362"/>
    <x v="15"/>
    <s v="埼玉県春日部市榎468-1"/>
    <n v="362"/>
    <s v="株式会社さくらフーズ"/>
    <n v="270"/>
    <s v="株式会社MOG"/>
    <s v="東京都江東区 新木場3-8-22 301号"/>
    <n v="170"/>
    <x v="15"/>
    <s v="パプリカ 黄 加工用"/>
    <s v="B"/>
    <s v="5kg"/>
    <x v="1"/>
    <s v="C/S"/>
    <n v="4"/>
    <n v="2"/>
    <m/>
    <n v="1"/>
    <x v="3"/>
    <x v="6"/>
    <n v="10"/>
  </r>
  <r>
    <n v="65"/>
    <s v="kg"/>
    <x v="6"/>
    <d v="2022-01-08T00:00:00"/>
    <n v="15"/>
    <x v="2"/>
    <s v="埼玉三郷支店"/>
    <n v="21"/>
    <s v="通常便"/>
    <n v="829"/>
    <x v="16"/>
    <s v="埼玉県狭山市根岸653-1"/>
    <n v="829"/>
    <s v="花丸家株式会社"/>
    <n v="270"/>
    <s v="株式会社MOG"/>
    <s v="東京都江東区 新木場3-8-22 301号"/>
    <n v="803"/>
    <x v="16"/>
    <s v="アスパラ 3P メキシコ"/>
    <s v="3P"/>
    <s v="65cs"/>
    <x v="0"/>
    <s v="C/S"/>
    <n v="1"/>
    <n v="0"/>
    <m/>
    <n v="1"/>
    <x v="1"/>
    <x v="6"/>
    <n v="65"/>
  </r>
  <r>
    <n v="10"/>
    <s v="kg"/>
    <x v="6"/>
    <d v="2022-01-07T00:00:00"/>
    <n v="22"/>
    <x v="5"/>
    <m/>
    <n v="5"/>
    <s v="引き取り"/>
    <n v="800"/>
    <x v="91"/>
    <s v="愛知県豊川市伊奈町 新町畑53番地"/>
    <n v="800"/>
    <s v="株式会社ベジタブルクラブ"/>
    <n v="270"/>
    <s v="株式会社MOG"/>
    <s v="東京都江東区 新木場3-8-22 301号"/>
    <n v="472"/>
    <x v="5"/>
    <s v="ニラ(原体) 国産 10kg"/>
    <m/>
    <s v="10cs"/>
    <x v="1"/>
    <s v="C/S"/>
    <n v="2"/>
    <n v="2"/>
    <s v="（株）浜松ベジタブル様分"/>
    <n v="1"/>
    <x v="2"/>
    <x v="6"/>
    <n v="20"/>
  </r>
  <r>
    <n v="20"/>
    <s v="kg"/>
    <x v="7"/>
    <d v="2022-01-08T00:00:00"/>
    <n v="11"/>
    <x v="4"/>
    <s v="本社"/>
    <n v="12"/>
    <s v="フードサプライ千葉便"/>
    <n v="27"/>
    <x v="37"/>
    <s v="千葉県野田市中根319"/>
    <n v="25"/>
    <s v="株式会社フードサプライ　千葉物流センター"/>
    <n v="270"/>
    <s v="株式会社MOG"/>
    <s v="東京都江東区 新木場3-8-22 301号"/>
    <n v="211"/>
    <x v="1"/>
    <s v="国産大葉"/>
    <s v="L"/>
    <s v="20cs"/>
    <x v="20"/>
    <s v="C/S"/>
    <n v="68"/>
    <n v="68"/>
    <m/>
    <n v="1"/>
    <x v="0"/>
    <x v="0"/>
    <n v="400"/>
  </r>
  <r>
    <n v="5"/>
    <s v="kg"/>
    <x v="7"/>
    <d v="2022-01-08T00:00:00"/>
    <n v="11"/>
    <x v="4"/>
    <s v="本社"/>
    <n v="12"/>
    <s v="フードサプライ千葉便"/>
    <n v="27"/>
    <x v="37"/>
    <s v="千葉県野田市中根319"/>
    <n v="25"/>
    <s v="株式会社フードサプライ　千葉物流センター"/>
    <n v="270"/>
    <s v="株式会社MOG"/>
    <s v="東京都江東区 新木場3-8-22 301号"/>
    <n v="161"/>
    <x v="10"/>
    <s v="パプリカ 赤 M"/>
    <s v="M"/>
    <s v="5kg"/>
    <x v="5"/>
    <s v="C/S"/>
    <n v="68"/>
    <n v="68"/>
    <m/>
    <n v="1"/>
    <x v="3"/>
    <x v="0"/>
    <n v="50"/>
  </r>
  <r>
    <n v="5"/>
    <s v="kg"/>
    <x v="7"/>
    <d v="2022-01-08T00:00:00"/>
    <n v="11"/>
    <x v="4"/>
    <s v="本社"/>
    <n v="12"/>
    <s v="フードサプライ千葉便"/>
    <n v="27"/>
    <x v="37"/>
    <s v="千葉県野田市中根319"/>
    <n v="25"/>
    <s v="株式会社フードサプライ　千葉物流センター"/>
    <n v="270"/>
    <s v="株式会社MOG"/>
    <s v="東京都江東区 新木場3-8-22 301号"/>
    <n v="167"/>
    <x v="11"/>
    <s v="パプリカ 黄 M"/>
    <s v="M"/>
    <s v="5kg"/>
    <x v="5"/>
    <s v="C/S"/>
    <n v="68"/>
    <n v="68"/>
    <m/>
    <n v="1"/>
    <x v="3"/>
    <x v="0"/>
    <n v="50"/>
  </r>
  <r>
    <n v="50"/>
    <s v="束"/>
    <x v="7"/>
    <d v="2022-01-08T00:00:00"/>
    <n v="11"/>
    <x v="4"/>
    <s v="本社"/>
    <n v="12"/>
    <s v="フードサプライ千葉便"/>
    <n v="27"/>
    <x v="37"/>
    <s v="千葉県野田市中根319"/>
    <n v="25"/>
    <s v="株式会社フードサプライ　千葉物流センター"/>
    <n v="270"/>
    <s v="株式会社MOG"/>
    <s v="東京都江東区 新木場3-8-22 301号"/>
    <n v="526"/>
    <x v="33"/>
    <s v="ニラ(束) 国産"/>
    <m/>
    <s v="50束"/>
    <x v="5"/>
    <s v="C/S"/>
    <n v="68"/>
    <n v="68"/>
    <m/>
    <n v="1"/>
    <x v="2"/>
    <x v="0"/>
    <n v="500"/>
  </r>
  <r>
    <n v="50"/>
    <s v="kg"/>
    <x v="7"/>
    <d v="2022-01-08T00:00:00"/>
    <n v="11"/>
    <x v="4"/>
    <s v="本社"/>
    <n v="12"/>
    <s v="フードサプライ千葉便"/>
    <n v="27"/>
    <x v="37"/>
    <s v="千葉県野田市中根319"/>
    <n v="25"/>
    <s v="株式会社フードサプライ　千葉物流センター"/>
    <n v="270"/>
    <s v="株式会社MOG"/>
    <s v="東京都江東区 新木場3-8-22 301号"/>
    <n v="315"/>
    <x v="23"/>
    <s v="ピーマン(FG)"/>
    <m/>
    <s v="50kg"/>
    <x v="9"/>
    <s v="C/S"/>
    <n v="68"/>
    <n v="68"/>
    <m/>
    <n v="1"/>
    <x v="1"/>
    <x v="0"/>
    <n v="300"/>
  </r>
  <r>
    <n v="4"/>
    <s v="kg"/>
    <x v="7"/>
    <d v="2022-01-08T00:00:00"/>
    <n v="11"/>
    <x v="4"/>
    <s v="本社"/>
    <n v="12"/>
    <s v="フードサプライ千葉便"/>
    <n v="27"/>
    <x v="37"/>
    <s v="千葉県野田市中根319"/>
    <n v="25"/>
    <s v="株式会社フードサプライ　千葉物流センター"/>
    <n v="270"/>
    <s v="株式会社MOG"/>
    <s v="東京都江東区 新木場3-8-22 301号"/>
    <n v="305"/>
    <x v="24"/>
    <s v="ピーマン 4kg"/>
    <m/>
    <s v="4cs"/>
    <x v="16"/>
    <s v="C/S"/>
    <n v="68"/>
    <n v="68"/>
    <m/>
    <n v="1"/>
    <x v="1"/>
    <x v="0"/>
    <n v="48"/>
  </r>
  <r>
    <n v="20"/>
    <s v="kg"/>
    <x v="7"/>
    <d v="2022-01-08T00:00:00"/>
    <n v="11"/>
    <x v="4"/>
    <s v="本社"/>
    <n v="13"/>
    <s v="クルーズLC・フードサプライ大田便"/>
    <n v="26"/>
    <x v="38"/>
    <s v="東京都大田区東海1-3-6 プロロジスパーク東京大田2F"/>
    <n v="25"/>
    <s v="株式会社フードサプライ　千葉物流センター"/>
    <n v="270"/>
    <s v="株式会社MOG"/>
    <s v="東京都江東区 新木場3-8-22 301号"/>
    <n v="211"/>
    <x v="1"/>
    <s v="国産大葉"/>
    <s v="L"/>
    <s v="20cs"/>
    <x v="11"/>
    <s v="C/S"/>
    <n v="40"/>
    <n v="40"/>
    <m/>
    <n v="1"/>
    <x v="0"/>
    <x v="0"/>
    <n v="100"/>
  </r>
  <r>
    <n v="5"/>
    <s v="kg"/>
    <x v="7"/>
    <d v="2022-01-08T00:00:00"/>
    <n v="11"/>
    <x v="4"/>
    <s v="本社"/>
    <n v="13"/>
    <s v="クルーズLC・フードサプライ大田便"/>
    <n v="26"/>
    <x v="38"/>
    <s v="東京都大田区東海1-3-6 プロロジスパーク東京大田2F"/>
    <n v="25"/>
    <s v="株式会社フードサプライ　千葉物流センター"/>
    <n v="270"/>
    <s v="株式会社MOG"/>
    <s v="東京都江東区 新木場3-8-22 301号"/>
    <n v="161"/>
    <x v="10"/>
    <s v="パプリカ 赤 M"/>
    <s v="M"/>
    <s v="5kg"/>
    <x v="5"/>
    <s v="C/S"/>
    <n v="40"/>
    <n v="40"/>
    <m/>
    <n v="1"/>
    <x v="3"/>
    <x v="0"/>
    <n v="50"/>
  </r>
  <r>
    <n v="5"/>
    <s v="kg"/>
    <x v="7"/>
    <d v="2022-01-08T00:00:00"/>
    <n v="11"/>
    <x v="4"/>
    <s v="本社"/>
    <n v="13"/>
    <s v="クルーズLC・フードサプライ大田便"/>
    <n v="26"/>
    <x v="38"/>
    <s v="東京都大田区東海1-3-6 プロロジスパーク東京大田2F"/>
    <n v="25"/>
    <s v="株式会社フードサプライ　千葉物流センター"/>
    <n v="270"/>
    <s v="株式会社MOG"/>
    <s v="東京都江東区 新木場3-8-22 301号"/>
    <n v="167"/>
    <x v="11"/>
    <s v="パプリカ 黄 M"/>
    <s v="M"/>
    <s v="5kg"/>
    <x v="5"/>
    <s v="C/S"/>
    <n v="40"/>
    <n v="40"/>
    <m/>
    <n v="1"/>
    <x v="3"/>
    <x v="0"/>
    <n v="50"/>
  </r>
  <r>
    <n v="50"/>
    <s v="kg"/>
    <x v="7"/>
    <d v="2022-01-08T00:00:00"/>
    <n v="11"/>
    <x v="4"/>
    <s v="本社"/>
    <n v="13"/>
    <s v="クルーズLC・フードサプライ大田便"/>
    <n v="26"/>
    <x v="38"/>
    <s v="東京都大田区東海1-3-6 プロロジスパーク東京大田2F"/>
    <n v="25"/>
    <s v="株式会社フードサプライ　千葉物流センター"/>
    <n v="270"/>
    <s v="株式会社MOG"/>
    <s v="東京都江東区 新木場3-8-22 301号"/>
    <n v="497"/>
    <x v="37"/>
    <s v="ニラ(FG) 国産"/>
    <m/>
    <s v="50cs"/>
    <x v="11"/>
    <s v="C/S"/>
    <n v="40"/>
    <n v="40"/>
    <m/>
    <n v="1"/>
    <x v="2"/>
    <x v="0"/>
    <n v="250"/>
  </r>
  <r>
    <n v="25"/>
    <s v="kg"/>
    <x v="7"/>
    <d v="2022-01-08T00:00:00"/>
    <n v="11"/>
    <x v="4"/>
    <s v="本社"/>
    <n v="13"/>
    <s v="クルーズLC・フードサプライ大田便"/>
    <n v="26"/>
    <x v="38"/>
    <s v="東京都大田区東海1-3-6 プロロジスパーク東京大田2F"/>
    <n v="25"/>
    <s v="株式会社フードサプライ　千葉物流センター"/>
    <n v="270"/>
    <s v="株式会社MOG"/>
    <s v="東京都江東区 新木場3-8-22 301号"/>
    <n v="362"/>
    <x v="20"/>
    <s v="水菜(FG)"/>
    <m/>
    <s v="25cs"/>
    <x v="5"/>
    <s v="C/S"/>
    <n v="40"/>
    <n v="40"/>
    <m/>
    <n v="1"/>
    <x v="1"/>
    <x v="0"/>
    <n v="250"/>
  </r>
  <r>
    <n v="20"/>
    <s v="kg"/>
    <x v="7"/>
    <d v="2022-01-09T00:00:00"/>
    <n v="14"/>
    <x v="1"/>
    <s v="東京営業所"/>
    <n v="19"/>
    <s v="通常便"/>
    <n v="39"/>
    <x v="1"/>
    <s v="愛知県名古屋市 熱田区千代田町14-13"/>
    <n v="39"/>
    <s v="株式会社丸晶"/>
    <n v="270"/>
    <s v="株式会社MOG"/>
    <s v="東京都江東区 新木場3-8-22 301号"/>
    <n v="211"/>
    <x v="1"/>
    <s v="国産大葉"/>
    <s v="L"/>
    <s v="20cs"/>
    <x v="1"/>
    <s v="C/S"/>
    <n v="2"/>
    <n v="1"/>
    <m/>
    <n v="1"/>
    <x v="0"/>
    <x v="0"/>
    <n v="40"/>
  </r>
  <r>
    <n v="20"/>
    <s v="pc"/>
    <x v="7"/>
    <d v="2022-01-09T00:00:00"/>
    <n v="14"/>
    <x v="1"/>
    <s v="東京営業所"/>
    <n v="19"/>
    <s v="通常便"/>
    <n v="856"/>
    <x v="3"/>
    <s v="群馬県みどり市笠懸町阿左美 2761-1"/>
    <n v="856"/>
    <s v="株式会社海商水産"/>
    <n v="270"/>
    <s v="株式会社MOG"/>
    <s v="東京都江東区 新木場3-8-22 301号"/>
    <n v="196"/>
    <x v="3"/>
    <s v="中国産大葉"/>
    <s v="L"/>
    <s v="20pc"/>
    <x v="9"/>
    <s v="pc"/>
    <n v="8"/>
    <n v="0"/>
    <m/>
    <n v="1"/>
    <x v="0"/>
    <x v="0"/>
    <n v="120"/>
  </r>
  <r>
    <n v="25"/>
    <s v="pc"/>
    <x v="7"/>
    <d v="2022-01-09T00:00:00"/>
    <n v="14"/>
    <x v="1"/>
    <s v="東京営業所"/>
    <n v="19"/>
    <s v="通常便"/>
    <n v="856"/>
    <x v="3"/>
    <s v="群馬県みどり市笠懸町阿左美 2761-1"/>
    <n v="856"/>
    <s v="株式会社海商水産"/>
    <n v="270"/>
    <s v="株式会社MOG"/>
    <s v="東京都江東区 新木場3-8-22 301号"/>
    <n v="477"/>
    <x v="4"/>
    <s v="パセリ 国産"/>
    <m/>
    <s v="25pc"/>
    <x v="1"/>
    <s v="pc"/>
    <n v="8"/>
    <n v="0"/>
    <m/>
    <n v="1"/>
    <x v="1"/>
    <x v="0"/>
    <n v="50"/>
  </r>
  <r>
    <n v="1"/>
    <s v="kg"/>
    <x v="7"/>
    <d v="2022-01-09T00:00:00"/>
    <n v="15"/>
    <x v="2"/>
    <s v="埼玉三郷支店"/>
    <n v="21"/>
    <s v="通常便"/>
    <n v="131"/>
    <x v="5"/>
    <s v="千葉県袖ケ浦市 永地字鎮守越1163"/>
    <n v="127"/>
    <s v="株式会社マルジン（わらべや日洋納品分）"/>
    <n v="127"/>
    <s v="株式会社マルジン（わらべや日洋納品分）"/>
    <s v="山梨県南アルプス市 鏡中條4193-3"/>
    <n v="223"/>
    <x v="0"/>
    <s v="国産大葉(原体)"/>
    <s v="MIX"/>
    <s v="1kg"/>
    <x v="0"/>
    <s v="kg"/>
    <n v="1"/>
    <n v="1"/>
    <m/>
    <n v="1"/>
    <x v="0"/>
    <x v="0"/>
    <n v="1"/>
  </r>
  <r>
    <n v="1"/>
    <s v="kg"/>
    <x v="7"/>
    <d v="2022-01-09T00:00:00"/>
    <n v="15"/>
    <x v="2"/>
    <s v="埼玉三郷支店"/>
    <n v="21"/>
    <s v="通常便"/>
    <n v="132"/>
    <x v="6"/>
    <s v="埼玉県さいたま市 北区吉野町2-10-1"/>
    <n v="127"/>
    <s v="株式会社マルジン（わらべや日洋納品分）"/>
    <n v="127"/>
    <s v="株式会社マルジン（わらべや日洋納品分）"/>
    <s v="山梨県南アルプス市 鏡中條4193-3"/>
    <n v="223"/>
    <x v="0"/>
    <s v="国産大葉(原体)"/>
    <s v="MIX"/>
    <s v="1kg"/>
    <x v="0"/>
    <s v="kg"/>
    <n v="1"/>
    <n v="1"/>
    <m/>
    <n v="1"/>
    <x v="0"/>
    <x v="0"/>
    <n v="1"/>
  </r>
  <r>
    <n v="10"/>
    <s v="kg"/>
    <x v="7"/>
    <d v="2022-01-09T00:00:00"/>
    <n v="15"/>
    <x v="2"/>
    <s v="埼玉三郷支店"/>
    <n v="21"/>
    <s v="通常便"/>
    <n v="13"/>
    <x v="7"/>
    <s v="埼玉県北葛飾郡松伏町上赤岩 字辻1069-1"/>
    <n v="13"/>
    <s v="有限会社関東きのこセンター"/>
    <n v="270"/>
    <s v="株式会社MOG"/>
    <s v="東京都江東区 新木場3-8-22 301号"/>
    <n v="472"/>
    <x v="5"/>
    <s v="ニラ(原体) 国産 10kg"/>
    <m/>
    <s v="10cs"/>
    <x v="11"/>
    <s v="C/S"/>
    <n v="5"/>
    <n v="3"/>
    <m/>
    <n v="1"/>
    <x v="2"/>
    <x v="0"/>
    <n v="50"/>
  </r>
  <r>
    <n v="5"/>
    <s v="kg"/>
    <x v="7"/>
    <d v="2022-01-09T00:00:00"/>
    <n v="15"/>
    <x v="2"/>
    <s v="埼玉三郷支店"/>
    <n v="21"/>
    <s v="通常便"/>
    <n v="14"/>
    <x v="8"/>
    <s v="茨城県常総市豊岡町甲3-5"/>
    <n v="14"/>
    <s v="株式会社きぬがわや"/>
    <n v="270"/>
    <s v="株式会社MOG"/>
    <s v="東京都江東区 新木場3-8-22 301号"/>
    <n v="162"/>
    <x v="7"/>
    <s v="パプリカ 赤 L"/>
    <s v="L"/>
    <s v="5kg"/>
    <x v="1"/>
    <s v="C/S"/>
    <n v="4"/>
    <n v="2"/>
    <m/>
    <n v="1"/>
    <x v="3"/>
    <x v="0"/>
    <n v="10"/>
  </r>
  <r>
    <n v="5"/>
    <s v="kg"/>
    <x v="7"/>
    <d v="2022-01-09T00:00:00"/>
    <n v="15"/>
    <x v="2"/>
    <s v="埼玉三郷支店"/>
    <n v="21"/>
    <s v="通常便"/>
    <n v="14"/>
    <x v="8"/>
    <s v="茨城県常総市豊岡町甲3-5"/>
    <n v="14"/>
    <s v="株式会社きぬがわや"/>
    <n v="270"/>
    <s v="株式会社MOG"/>
    <s v="東京都江東区 新木場3-8-22 301号"/>
    <n v="168"/>
    <x v="8"/>
    <s v="パプリカ 黄 L"/>
    <s v="L"/>
    <s v="5kg"/>
    <x v="1"/>
    <s v="C/S"/>
    <n v="4"/>
    <n v="2"/>
    <m/>
    <n v="1"/>
    <x v="3"/>
    <x v="0"/>
    <n v="10"/>
  </r>
  <r>
    <n v="5"/>
    <s v="kg"/>
    <x v="7"/>
    <d v="2022-01-09T00:00:00"/>
    <n v="15"/>
    <x v="2"/>
    <s v="埼玉三郷支店"/>
    <n v="21"/>
    <s v="通常便"/>
    <n v="430"/>
    <x v="50"/>
    <s v="埼玉県入間郡毛呂山町 川角1301-1"/>
    <n v="430"/>
    <s v="株式会社フーズニジュウイチ　毛呂山工場"/>
    <n v="270"/>
    <s v="株式会社MOG"/>
    <s v="東京都江東区 新木場3-8-22 301号"/>
    <n v="163"/>
    <x v="19"/>
    <s v="パプリカ 赤 XL"/>
    <s v="XL"/>
    <s v="5kg"/>
    <x v="1"/>
    <s v="C/S"/>
    <n v="8"/>
    <n v="8"/>
    <m/>
    <n v="1"/>
    <x v="3"/>
    <x v="0"/>
    <n v="10"/>
  </r>
  <r>
    <n v="10"/>
    <s v="kg"/>
    <x v="7"/>
    <d v="2022-01-09T00:00:00"/>
    <n v="15"/>
    <x v="2"/>
    <s v="埼玉三郷支店"/>
    <n v="21"/>
    <s v="通常便"/>
    <n v="430"/>
    <x v="50"/>
    <s v="埼玉県入間郡毛呂山町 川角1301-1"/>
    <n v="430"/>
    <s v="株式会社フーズニジュウイチ　毛呂山工場"/>
    <n v="270"/>
    <s v="株式会社MOG"/>
    <s v="東京都江東区 新木場3-8-22 301号"/>
    <n v="472"/>
    <x v="5"/>
    <s v="ニラ(原体) 国産 10kg"/>
    <m/>
    <s v="10cs"/>
    <x v="1"/>
    <s v="C/S"/>
    <n v="8"/>
    <n v="8"/>
    <m/>
    <n v="1"/>
    <x v="2"/>
    <x v="0"/>
    <n v="20"/>
  </r>
  <r>
    <n v="10"/>
    <s v="kg"/>
    <x v="7"/>
    <d v="2022-01-09T00:00:00"/>
    <n v="15"/>
    <x v="2"/>
    <s v="埼玉三郷支店"/>
    <n v="21"/>
    <s v="通常便"/>
    <n v="430"/>
    <x v="50"/>
    <s v="埼玉県入間郡毛呂山町 川角1301-1"/>
    <n v="430"/>
    <s v="株式会社フーズニジュウイチ　毛呂山工場"/>
    <n v="270"/>
    <s v="株式会社MOG"/>
    <s v="東京都江東区 新木場3-8-22 301号"/>
    <n v="472"/>
    <x v="5"/>
    <s v="ニラ(原体) 国産 10kg"/>
    <m/>
    <s v="10cs"/>
    <x v="6"/>
    <s v="C/S"/>
    <n v="8"/>
    <n v="8"/>
    <m/>
    <n v="1"/>
    <x v="2"/>
    <x v="0"/>
    <n v="40"/>
  </r>
  <r>
    <n v="10"/>
    <s v="kg"/>
    <x v="7"/>
    <d v="2022-01-09T00:00:00"/>
    <n v="15"/>
    <x v="2"/>
    <s v="埼玉三郷支店"/>
    <n v="21"/>
    <s v="通常便"/>
    <n v="162"/>
    <x v="9"/>
    <s v="東京都町田市鶴間1801"/>
    <n v="162"/>
    <s v="株式会社成城石井"/>
    <n v="270"/>
    <s v="株式会社MOG"/>
    <s v="東京都江東区 新木場3-8-22 301号"/>
    <n v="472"/>
    <x v="5"/>
    <s v="ニラ(原体) 国産 10kg"/>
    <m/>
    <s v="10cs"/>
    <x v="0"/>
    <s v="C/S"/>
    <n v="1"/>
    <n v="1"/>
    <m/>
    <n v="1"/>
    <x v="2"/>
    <x v="0"/>
    <n v="10"/>
  </r>
  <r>
    <n v="20"/>
    <s v="kg"/>
    <x v="7"/>
    <d v="2022-01-09T00:00:00"/>
    <n v="15"/>
    <x v="2"/>
    <s v="埼玉三郷支店"/>
    <n v="21"/>
    <s v="通常便"/>
    <n v="183"/>
    <x v="10"/>
    <s v="埼玉県さいたま市岩槻区鹿室338"/>
    <n v="183"/>
    <s v="株式会社照栄サプライ"/>
    <n v="270"/>
    <s v="株式会社MOG"/>
    <s v="東京都江東区 新木場3-8-22 301号"/>
    <n v="211"/>
    <x v="1"/>
    <s v="国産大葉"/>
    <s v="L"/>
    <s v="20cs"/>
    <x v="6"/>
    <s v="C/S"/>
    <n v="24"/>
    <n v="12"/>
    <m/>
    <n v="1"/>
    <x v="0"/>
    <x v="0"/>
    <n v="80"/>
  </r>
  <r>
    <n v="5"/>
    <s v="kg"/>
    <x v="7"/>
    <d v="2022-01-09T00:00:00"/>
    <n v="15"/>
    <x v="2"/>
    <s v="埼玉三郷支店"/>
    <n v="21"/>
    <s v="通常便"/>
    <n v="183"/>
    <x v="10"/>
    <s v="埼玉県さいたま市岩槻区鹿室338"/>
    <n v="183"/>
    <s v="株式会社照栄サプライ"/>
    <n v="270"/>
    <s v="株式会社MOG"/>
    <s v="東京都江東区 新木場3-8-22 301号"/>
    <n v="161"/>
    <x v="10"/>
    <s v="パプリカ 赤 M"/>
    <s v="M"/>
    <s v="5kg"/>
    <x v="5"/>
    <s v="C/S"/>
    <n v="24"/>
    <n v="12"/>
    <m/>
    <n v="1"/>
    <x v="3"/>
    <x v="0"/>
    <n v="50"/>
  </r>
  <r>
    <n v="5"/>
    <s v="kg"/>
    <x v="7"/>
    <d v="2022-01-09T00:00:00"/>
    <n v="15"/>
    <x v="2"/>
    <s v="埼玉三郷支店"/>
    <n v="21"/>
    <s v="通常便"/>
    <n v="183"/>
    <x v="10"/>
    <s v="埼玉県さいたま市岩槻区鹿室338"/>
    <n v="183"/>
    <s v="株式会社照栄サプライ"/>
    <n v="270"/>
    <s v="株式会社MOG"/>
    <s v="東京都江東区 新木場3-8-22 301号"/>
    <n v="167"/>
    <x v="11"/>
    <s v="パプリカ 黄 M"/>
    <s v="M"/>
    <s v="5kg"/>
    <x v="5"/>
    <s v="C/S"/>
    <n v="24"/>
    <n v="12"/>
    <m/>
    <n v="1"/>
    <x v="3"/>
    <x v="0"/>
    <n v="50"/>
  </r>
  <r>
    <n v="1"/>
    <s v="kg"/>
    <x v="7"/>
    <d v="2022-01-09T00:00:00"/>
    <n v="15"/>
    <x v="2"/>
    <s v="埼玉三郷支店"/>
    <n v="21"/>
    <s v="通常便"/>
    <n v="558"/>
    <x v="11"/>
    <s v="茨城県小美玉市納場617-1"/>
    <n v="558"/>
    <s v="美野里デリカ株式会社"/>
    <n v="270"/>
    <s v="株式会社MOG"/>
    <s v="東京都江東区 新木場3-8-22 301号"/>
    <n v="223"/>
    <x v="0"/>
    <s v="国産大葉(原体)"/>
    <s v="MIX"/>
    <s v="1kg"/>
    <x v="4"/>
    <s v="kg"/>
    <n v="2"/>
    <n v="1"/>
    <m/>
    <n v="1"/>
    <x v="0"/>
    <x v="0"/>
    <n v="3"/>
  </r>
  <r>
    <n v="10"/>
    <s v="kg"/>
    <x v="7"/>
    <d v="2022-01-09T00:00:00"/>
    <n v="15"/>
    <x v="2"/>
    <s v="埼玉三郷支店"/>
    <n v="21"/>
    <s v="通常便"/>
    <n v="558"/>
    <x v="11"/>
    <s v="茨城県小美玉市納場617-1"/>
    <n v="558"/>
    <s v="美野里デリカ株式会社"/>
    <n v="270"/>
    <s v="株式会社MOG"/>
    <s v="東京都江東区 新木場3-8-22 301号"/>
    <n v="472"/>
    <x v="5"/>
    <s v="ニラ(原体) 国産 10kg"/>
    <m/>
    <s v="10cs"/>
    <x v="0"/>
    <s v="C/S"/>
    <n v="2"/>
    <n v="1"/>
    <m/>
    <n v="1"/>
    <x v="2"/>
    <x v="0"/>
    <n v="10"/>
  </r>
  <r>
    <n v="10"/>
    <s v="kg"/>
    <x v="7"/>
    <d v="2022-01-09T00:00:00"/>
    <n v="15"/>
    <x v="2"/>
    <s v="埼玉三郷支店"/>
    <n v="21"/>
    <s v="通常便"/>
    <n v="358"/>
    <x v="12"/>
    <s v="東京都西多摩郡瑞穂町 長岡2-8-16"/>
    <n v="194"/>
    <s v="株式会社朝明商事"/>
    <n v="194"/>
    <s v="株式会社朝明商事"/>
    <s v="東京都江東区木場1-4-12 名古路木場ビル5F"/>
    <n v="472"/>
    <x v="5"/>
    <s v="ニラ(原体) 国産 10kg"/>
    <m/>
    <s v="10cs"/>
    <x v="0"/>
    <s v="C/S"/>
    <n v="1"/>
    <n v="1"/>
    <m/>
    <n v="1"/>
    <x v="2"/>
    <x v="0"/>
    <n v="10"/>
  </r>
  <r>
    <n v="10"/>
    <s v="枚"/>
    <x v="7"/>
    <d v="2022-01-09T00:00:00"/>
    <n v="15"/>
    <x v="2"/>
    <s v="埼玉三郷支店"/>
    <n v="21"/>
    <s v="通常便"/>
    <n v="463"/>
    <x v="13"/>
    <s v="東京都昭島市武蔵野2-10-23 国分西東京総合センター内"/>
    <n v="462"/>
    <s v="デリカフーズ株式会社　西東京事業所"/>
    <n v="270"/>
    <s v="株式会社MOG"/>
    <s v="東京都江東区 新木場3-8-22 301号"/>
    <n v="599"/>
    <x v="43"/>
    <s v="大葉 10枚/pc"/>
    <s v="-"/>
    <s v="10枚"/>
    <x v="7"/>
    <s v="pc"/>
    <n v="2"/>
    <n v="2"/>
    <m/>
    <n v="1"/>
    <x v="0"/>
    <x v="0"/>
    <n v="2000"/>
  </r>
  <r>
    <n v="20"/>
    <s v="枚"/>
    <x v="7"/>
    <d v="2022-01-09T00:00:00"/>
    <n v="15"/>
    <x v="2"/>
    <s v="埼玉三郷支店"/>
    <n v="21"/>
    <s v="通常便"/>
    <n v="463"/>
    <x v="13"/>
    <s v="東京都昭島市武蔵野2-10-23 国分西東京総合センター内"/>
    <n v="462"/>
    <s v="デリカフーズ株式会社　西東京事業所"/>
    <n v="270"/>
    <s v="株式会社MOG"/>
    <s v="東京都江東区 新木場3-8-22 301号"/>
    <n v="598"/>
    <x v="12"/>
    <s v="大葉 20枚/pc"/>
    <s v="-"/>
    <s v="20枚"/>
    <x v="19"/>
    <s v="pc"/>
    <n v="2"/>
    <n v="2"/>
    <m/>
    <n v="1"/>
    <x v="0"/>
    <x v="0"/>
    <n v="2000"/>
  </r>
  <r>
    <n v="5"/>
    <s v="kg"/>
    <x v="7"/>
    <d v="2022-01-09T00:00:00"/>
    <n v="15"/>
    <x v="2"/>
    <s v="埼玉三郷支店"/>
    <n v="21"/>
    <s v="通常便"/>
    <n v="362"/>
    <x v="15"/>
    <s v="埼玉県春日部市榎468-1"/>
    <n v="362"/>
    <s v="株式会社さくらフーズ"/>
    <n v="270"/>
    <s v="株式会社MOG"/>
    <s v="東京都江東区 新木場3-8-22 301号"/>
    <n v="164"/>
    <x v="14"/>
    <s v="パプリカ 赤 加工用"/>
    <s v="B"/>
    <s v="5kg"/>
    <x v="1"/>
    <s v="C/S"/>
    <n v="4"/>
    <n v="2"/>
    <m/>
    <n v="1"/>
    <x v="3"/>
    <x v="0"/>
    <n v="10"/>
  </r>
  <r>
    <n v="5"/>
    <s v="kg"/>
    <x v="7"/>
    <d v="2022-01-09T00:00:00"/>
    <n v="15"/>
    <x v="2"/>
    <s v="埼玉三郷支店"/>
    <n v="21"/>
    <s v="通常便"/>
    <n v="362"/>
    <x v="15"/>
    <s v="埼玉県春日部市榎468-1"/>
    <n v="362"/>
    <s v="株式会社さくらフーズ"/>
    <n v="270"/>
    <s v="株式会社MOG"/>
    <s v="東京都江東区 新木場3-8-22 301号"/>
    <n v="170"/>
    <x v="15"/>
    <s v="パプリカ 黄 加工用"/>
    <s v="B"/>
    <s v="5kg"/>
    <x v="1"/>
    <s v="C/S"/>
    <n v="4"/>
    <n v="2"/>
    <m/>
    <n v="1"/>
    <x v="3"/>
    <x v="0"/>
    <n v="10"/>
  </r>
  <r>
    <n v="65"/>
    <s v="kg"/>
    <x v="7"/>
    <d v="2022-01-09T00:00:00"/>
    <n v="15"/>
    <x v="2"/>
    <s v="埼玉三郷支店"/>
    <n v="21"/>
    <s v="通常便"/>
    <n v="829"/>
    <x v="16"/>
    <s v="埼玉県狭山市根岸653-1"/>
    <n v="829"/>
    <s v="花丸家株式会社"/>
    <n v="270"/>
    <s v="株式会社MOG"/>
    <s v="東京都江東区 新木場3-8-22 301号"/>
    <n v="803"/>
    <x v="16"/>
    <s v="アスパラ 3P メキシコ"/>
    <s v="3P"/>
    <s v="65cs"/>
    <x v="0"/>
    <s v="C/S"/>
    <n v="1"/>
    <n v="0"/>
    <m/>
    <n v="1"/>
    <x v="1"/>
    <x v="0"/>
    <n v="65"/>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r>
    <m/>
    <m/>
    <x v="8"/>
    <m/>
    <m/>
    <x v="6"/>
    <m/>
    <m/>
    <m/>
    <m/>
    <x v="94"/>
    <m/>
    <m/>
    <m/>
    <m/>
    <m/>
    <m/>
    <m/>
    <x v="44"/>
    <m/>
    <m/>
    <m/>
    <x v="24"/>
    <m/>
    <m/>
    <m/>
    <m/>
    <m/>
    <x v="4"/>
    <x v="7"/>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23">
  <r>
    <x v="0"/>
    <x v="0"/>
    <x v="0"/>
    <x v="0"/>
    <n v="8"/>
    <s v=""/>
    <n v="-8"/>
    <x v="0"/>
  </r>
  <r>
    <x v="0"/>
    <x v="0"/>
    <x v="0"/>
    <x v="1"/>
    <n v="8"/>
    <s v=""/>
    <n v="-8"/>
    <x v="0"/>
  </r>
  <r>
    <x v="0"/>
    <x v="0"/>
    <x v="0"/>
    <x v="2"/>
    <n v="7"/>
    <s v=""/>
    <n v="-7"/>
    <x v="0"/>
  </r>
  <r>
    <x v="0"/>
    <x v="0"/>
    <x v="0"/>
    <x v="3"/>
    <s v=""/>
    <s v=""/>
    <s v=""/>
    <x v="0"/>
  </r>
  <r>
    <x v="0"/>
    <x v="0"/>
    <x v="0"/>
    <x v="3"/>
    <s v=""/>
    <s v=""/>
    <s v=""/>
    <x v="0"/>
  </r>
  <r>
    <x v="0"/>
    <x v="0"/>
    <x v="0"/>
    <x v="3"/>
    <s v=""/>
    <s v=""/>
    <s v=""/>
    <x v="0"/>
  </r>
  <r>
    <x v="0"/>
    <x v="0"/>
    <x v="0"/>
    <x v="3"/>
    <s v=""/>
    <s v=""/>
    <s v=""/>
    <x v="0"/>
  </r>
  <r>
    <x v="0"/>
    <x v="0"/>
    <x v="0"/>
    <x v="3"/>
    <s v=""/>
    <s v=""/>
    <s v=""/>
    <x v="0"/>
  </r>
  <r>
    <x v="0"/>
    <x v="0"/>
    <x v="0"/>
    <x v="3"/>
    <s v=""/>
    <s v=""/>
    <s v=""/>
    <x v="0"/>
  </r>
  <r>
    <x v="0"/>
    <x v="0"/>
    <x v="0"/>
    <x v="3"/>
    <s v=""/>
    <s v=""/>
    <s v=""/>
    <x v="0"/>
  </r>
  <r>
    <x v="0"/>
    <x v="0"/>
    <x v="0"/>
    <x v="3"/>
    <s v=""/>
    <s v=""/>
    <s v=""/>
    <x v="0"/>
  </r>
  <r>
    <x v="0"/>
    <x v="0"/>
    <x v="0"/>
    <x v="3"/>
    <s v=""/>
    <s v=""/>
    <s v=""/>
    <x v="0"/>
  </r>
  <r>
    <x v="0"/>
    <x v="0"/>
    <x v="0"/>
    <x v="3"/>
    <s v=""/>
    <s v=""/>
    <s v=""/>
    <x v="0"/>
  </r>
  <r>
    <x v="0"/>
    <x v="0"/>
    <x v="0"/>
    <x v="3"/>
    <s v=""/>
    <s v=""/>
    <s v=""/>
    <x v="0"/>
  </r>
  <r>
    <x v="0"/>
    <x v="0"/>
    <x v="0"/>
    <x v="3"/>
    <s v=""/>
    <s v=""/>
    <s v=""/>
    <x v="0"/>
  </r>
  <r>
    <x v="0"/>
    <x v="0"/>
    <x v="1"/>
    <x v="0"/>
    <n v="8400"/>
    <s v=""/>
    <n v="-8400"/>
    <x v="0"/>
  </r>
  <r>
    <x v="0"/>
    <x v="0"/>
    <x v="1"/>
    <x v="1"/>
    <n v="8400"/>
    <s v=""/>
    <n v="-8400"/>
    <x v="0"/>
  </r>
  <r>
    <x v="0"/>
    <x v="0"/>
    <x v="1"/>
    <x v="2"/>
    <n v="7350"/>
    <s v=""/>
    <n v="-7350"/>
    <x v="0"/>
  </r>
  <r>
    <x v="0"/>
    <x v="0"/>
    <x v="1"/>
    <x v="3"/>
    <s v=""/>
    <s v=""/>
    <s v=""/>
    <x v="0"/>
  </r>
  <r>
    <x v="0"/>
    <x v="0"/>
    <x v="1"/>
    <x v="3"/>
    <s v=""/>
    <s v=""/>
    <s v=""/>
    <x v="0"/>
  </r>
  <r>
    <x v="0"/>
    <x v="0"/>
    <x v="1"/>
    <x v="3"/>
    <s v=""/>
    <s v=""/>
    <s v=""/>
    <x v="0"/>
  </r>
  <r>
    <x v="0"/>
    <x v="0"/>
    <x v="1"/>
    <x v="3"/>
    <s v=""/>
    <s v=""/>
    <s v=""/>
    <x v="0"/>
  </r>
  <r>
    <x v="0"/>
    <x v="0"/>
    <x v="1"/>
    <x v="3"/>
    <s v=""/>
    <s v=""/>
    <s v=""/>
    <x v="0"/>
  </r>
  <r>
    <x v="0"/>
    <x v="0"/>
    <x v="1"/>
    <x v="3"/>
    <s v=""/>
    <s v=""/>
    <s v=""/>
    <x v="0"/>
  </r>
  <r>
    <x v="0"/>
    <x v="0"/>
    <x v="1"/>
    <x v="3"/>
    <s v=""/>
    <s v=""/>
    <s v=""/>
    <x v="0"/>
  </r>
  <r>
    <x v="0"/>
    <x v="0"/>
    <x v="1"/>
    <x v="3"/>
    <s v=""/>
    <s v=""/>
    <s v=""/>
    <x v="0"/>
  </r>
  <r>
    <x v="0"/>
    <x v="0"/>
    <x v="1"/>
    <x v="3"/>
    <s v=""/>
    <s v=""/>
    <s v=""/>
    <x v="0"/>
  </r>
  <r>
    <x v="0"/>
    <x v="0"/>
    <x v="1"/>
    <x v="3"/>
    <s v=""/>
    <s v=""/>
    <s v=""/>
    <x v="0"/>
  </r>
  <r>
    <x v="0"/>
    <x v="0"/>
    <x v="1"/>
    <x v="3"/>
    <s v=""/>
    <s v=""/>
    <s v=""/>
    <x v="0"/>
  </r>
  <r>
    <x v="0"/>
    <x v="0"/>
    <x v="1"/>
    <x v="3"/>
    <s v=""/>
    <s v=""/>
    <s v=""/>
    <x v="0"/>
  </r>
  <r>
    <x v="0"/>
    <x v="0"/>
    <x v="2"/>
    <x v="4"/>
    <n v="71"/>
    <n v="71"/>
    <n v="0"/>
    <x v="0"/>
  </r>
  <r>
    <x v="0"/>
    <x v="0"/>
    <x v="3"/>
    <x v="4"/>
    <n v="3.0869565217391304"/>
    <s v=""/>
    <s v=""/>
    <x v="0"/>
  </r>
  <r>
    <x v="0"/>
    <x v="0"/>
    <x v="4"/>
    <x v="4"/>
    <n v="340.14084507042253"/>
    <s v=""/>
    <n v="-340.1"/>
    <x v="0"/>
  </r>
  <r>
    <x v="1"/>
    <x v="1"/>
    <x v="0"/>
    <x v="5"/>
    <n v="8"/>
    <s v=""/>
    <n v="-8"/>
    <x v="1"/>
  </r>
  <r>
    <x v="1"/>
    <x v="1"/>
    <x v="0"/>
    <x v="6"/>
    <n v="8"/>
    <s v=""/>
    <n v="-8"/>
    <x v="1"/>
  </r>
  <r>
    <x v="1"/>
    <x v="1"/>
    <x v="0"/>
    <x v="0"/>
    <n v="8"/>
    <s v=""/>
    <n v="-8"/>
    <x v="1"/>
  </r>
  <r>
    <x v="1"/>
    <x v="1"/>
    <x v="0"/>
    <x v="7"/>
    <n v="8"/>
    <s v=""/>
    <n v="-8"/>
    <x v="1"/>
  </r>
  <r>
    <x v="1"/>
    <x v="1"/>
    <x v="0"/>
    <x v="3"/>
    <s v=""/>
    <s v=""/>
    <s v=""/>
    <x v="1"/>
  </r>
  <r>
    <x v="1"/>
    <x v="1"/>
    <x v="0"/>
    <x v="3"/>
    <s v=""/>
    <s v=""/>
    <s v=""/>
    <x v="1"/>
  </r>
  <r>
    <x v="1"/>
    <x v="1"/>
    <x v="0"/>
    <x v="3"/>
    <s v=""/>
    <s v=""/>
    <s v=""/>
    <x v="1"/>
  </r>
  <r>
    <x v="1"/>
    <x v="1"/>
    <x v="0"/>
    <x v="3"/>
    <s v=""/>
    <s v=""/>
    <s v=""/>
    <x v="1"/>
  </r>
  <r>
    <x v="1"/>
    <x v="1"/>
    <x v="0"/>
    <x v="3"/>
    <s v=""/>
    <s v=""/>
    <s v=""/>
    <x v="1"/>
  </r>
  <r>
    <x v="1"/>
    <x v="1"/>
    <x v="0"/>
    <x v="3"/>
    <s v=""/>
    <s v=""/>
    <s v=""/>
    <x v="1"/>
  </r>
  <r>
    <x v="1"/>
    <x v="1"/>
    <x v="0"/>
    <x v="3"/>
    <s v=""/>
    <s v=""/>
    <s v=""/>
    <x v="1"/>
  </r>
  <r>
    <x v="1"/>
    <x v="1"/>
    <x v="0"/>
    <x v="3"/>
    <s v=""/>
    <s v=""/>
    <s v=""/>
    <x v="1"/>
  </r>
  <r>
    <x v="1"/>
    <x v="1"/>
    <x v="0"/>
    <x v="3"/>
    <s v=""/>
    <s v=""/>
    <s v=""/>
    <x v="1"/>
  </r>
  <r>
    <x v="1"/>
    <x v="1"/>
    <x v="0"/>
    <x v="3"/>
    <s v=""/>
    <s v=""/>
    <s v=""/>
    <x v="1"/>
  </r>
  <r>
    <x v="1"/>
    <x v="1"/>
    <x v="0"/>
    <x v="3"/>
    <s v=""/>
    <s v=""/>
    <s v=""/>
    <x v="1"/>
  </r>
  <r>
    <x v="1"/>
    <x v="1"/>
    <x v="1"/>
    <x v="5"/>
    <n v="8800"/>
    <s v=""/>
    <n v="-8800"/>
    <x v="1"/>
  </r>
  <r>
    <x v="1"/>
    <x v="1"/>
    <x v="1"/>
    <x v="6"/>
    <n v="8800"/>
    <s v=""/>
    <n v="-8800"/>
    <x v="1"/>
  </r>
  <r>
    <x v="1"/>
    <x v="1"/>
    <x v="1"/>
    <x v="0"/>
    <n v="8400"/>
    <s v=""/>
    <n v="-8400"/>
    <x v="1"/>
  </r>
  <r>
    <x v="1"/>
    <x v="1"/>
    <x v="1"/>
    <x v="7"/>
    <n v="8400"/>
    <s v=""/>
    <n v="-8400"/>
    <x v="1"/>
  </r>
  <r>
    <x v="1"/>
    <x v="1"/>
    <x v="1"/>
    <x v="3"/>
    <s v=""/>
    <s v=""/>
    <s v=""/>
    <x v="1"/>
  </r>
  <r>
    <x v="1"/>
    <x v="1"/>
    <x v="1"/>
    <x v="3"/>
    <s v=""/>
    <s v=""/>
    <s v=""/>
    <x v="1"/>
  </r>
  <r>
    <x v="1"/>
    <x v="1"/>
    <x v="1"/>
    <x v="3"/>
    <s v=""/>
    <s v=""/>
    <s v=""/>
    <x v="1"/>
  </r>
  <r>
    <x v="1"/>
    <x v="1"/>
    <x v="1"/>
    <x v="3"/>
    <s v=""/>
    <s v=""/>
    <s v=""/>
    <x v="1"/>
  </r>
  <r>
    <x v="1"/>
    <x v="1"/>
    <x v="1"/>
    <x v="3"/>
    <s v=""/>
    <s v=""/>
    <s v=""/>
    <x v="1"/>
  </r>
  <r>
    <x v="1"/>
    <x v="1"/>
    <x v="1"/>
    <x v="3"/>
    <s v=""/>
    <s v=""/>
    <s v=""/>
    <x v="1"/>
  </r>
  <r>
    <x v="1"/>
    <x v="1"/>
    <x v="1"/>
    <x v="3"/>
    <s v=""/>
    <s v=""/>
    <s v=""/>
    <x v="1"/>
  </r>
  <r>
    <x v="1"/>
    <x v="1"/>
    <x v="1"/>
    <x v="3"/>
    <s v=""/>
    <s v=""/>
    <s v=""/>
    <x v="1"/>
  </r>
  <r>
    <x v="1"/>
    <x v="1"/>
    <x v="1"/>
    <x v="3"/>
    <s v=""/>
    <s v=""/>
    <s v=""/>
    <x v="1"/>
  </r>
  <r>
    <x v="1"/>
    <x v="1"/>
    <x v="1"/>
    <x v="3"/>
    <s v=""/>
    <s v=""/>
    <s v=""/>
    <x v="1"/>
  </r>
  <r>
    <x v="1"/>
    <x v="1"/>
    <x v="1"/>
    <x v="3"/>
    <s v=""/>
    <s v=""/>
    <s v=""/>
    <x v="1"/>
  </r>
  <r>
    <x v="1"/>
    <x v="1"/>
    <x v="2"/>
    <x v="4"/>
    <n v="259"/>
    <n v="259"/>
    <n v="0"/>
    <x v="1"/>
  </r>
  <r>
    <x v="1"/>
    <x v="1"/>
    <x v="3"/>
    <x v="4"/>
    <n v="8.09375"/>
    <s v=""/>
    <s v=""/>
    <x v="1"/>
  </r>
  <r>
    <x v="1"/>
    <x v="1"/>
    <x v="4"/>
    <x v="4"/>
    <n v="132.81853281853282"/>
    <s v=""/>
    <n v="-132.80000000000001"/>
    <x v="1"/>
  </r>
  <r>
    <x v="2"/>
    <x v="2"/>
    <x v="0"/>
    <x v="8"/>
    <n v="8"/>
    <s v=""/>
    <n v="-8"/>
    <x v="2"/>
  </r>
  <r>
    <x v="2"/>
    <x v="2"/>
    <x v="0"/>
    <x v="6"/>
    <n v="8"/>
    <s v=""/>
    <n v="-8"/>
    <x v="2"/>
  </r>
  <r>
    <x v="2"/>
    <x v="2"/>
    <x v="0"/>
    <x v="1"/>
    <n v="8"/>
    <s v=""/>
    <n v="-8"/>
    <x v="2"/>
  </r>
  <r>
    <x v="2"/>
    <x v="2"/>
    <x v="0"/>
    <x v="9"/>
    <n v="8"/>
    <s v=""/>
    <n v="-8"/>
    <x v="2"/>
  </r>
  <r>
    <x v="2"/>
    <x v="2"/>
    <x v="0"/>
    <x v="10"/>
    <n v="5"/>
    <s v=""/>
    <n v="-5"/>
    <x v="2"/>
  </r>
  <r>
    <x v="2"/>
    <x v="2"/>
    <x v="0"/>
    <x v="3"/>
    <s v=""/>
    <s v=""/>
    <s v=""/>
    <x v="2"/>
  </r>
  <r>
    <x v="2"/>
    <x v="2"/>
    <x v="0"/>
    <x v="3"/>
    <s v=""/>
    <s v=""/>
    <s v=""/>
    <x v="2"/>
  </r>
  <r>
    <x v="2"/>
    <x v="2"/>
    <x v="0"/>
    <x v="3"/>
    <s v=""/>
    <s v=""/>
    <s v=""/>
    <x v="2"/>
  </r>
  <r>
    <x v="2"/>
    <x v="2"/>
    <x v="0"/>
    <x v="3"/>
    <s v=""/>
    <s v=""/>
    <s v=""/>
    <x v="2"/>
  </r>
  <r>
    <x v="2"/>
    <x v="2"/>
    <x v="0"/>
    <x v="3"/>
    <s v=""/>
    <s v=""/>
    <s v=""/>
    <x v="2"/>
  </r>
  <r>
    <x v="2"/>
    <x v="2"/>
    <x v="0"/>
    <x v="3"/>
    <s v=""/>
    <s v=""/>
    <s v=""/>
    <x v="2"/>
  </r>
  <r>
    <x v="2"/>
    <x v="2"/>
    <x v="0"/>
    <x v="3"/>
    <s v=""/>
    <s v=""/>
    <s v=""/>
    <x v="2"/>
  </r>
  <r>
    <x v="2"/>
    <x v="2"/>
    <x v="0"/>
    <x v="3"/>
    <s v=""/>
    <s v=""/>
    <s v=""/>
    <x v="2"/>
  </r>
  <r>
    <x v="2"/>
    <x v="2"/>
    <x v="0"/>
    <x v="3"/>
    <s v=""/>
    <s v=""/>
    <s v=""/>
    <x v="2"/>
  </r>
  <r>
    <x v="2"/>
    <x v="2"/>
    <x v="0"/>
    <x v="3"/>
    <s v=""/>
    <s v=""/>
    <s v=""/>
    <x v="2"/>
  </r>
  <r>
    <x v="2"/>
    <x v="2"/>
    <x v="1"/>
    <x v="8"/>
    <n v="9200"/>
    <s v=""/>
    <n v="-9200"/>
    <x v="2"/>
  </r>
  <r>
    <x v="2"/>
    <x v="2"/>
    <x v="1"/>
    <x v="6"/>
    <n v="8800"/>
    <s v=""/>
    <n v="-8800"/>
    <x v="2"/>
  </r>
  <r>
    <x v="2"/>
    <x v="2"/>
    <x v="1"/>
    <x v="1"/>
    <n v="8400"/>
    <s v=""/>
    <n v="-8400"/>
    <x v="2"/>
  </r>
  <r>
    <x v="2"/>
    <x v="2"/>
    <x v="1"/>
    <x v="9"/>
    <n v="8400"/>
    <s v=""/>
    <n v="-8400"/>
    <x v="2"/>
  </r>
  <r>
    <x v="2"/>
    <x v="2"/>
    <x v="1"/>
    <x v="10"/>
    <n v="5250"/>
    <s v=""/>
    <n v="-5250"/>
    <x v="2"/>
  </r>
  <r>
    <x v="2"/>
    <x v="2"/>
    <x v="1"/>
    <x v="3"/>
    <s v=""/>
    <s v=""/>
    <s v=""/>
    <x v="2"/>
  </r>
  <r>
    <x v="2"/>
    <x v="2"/>
    <x v="1"/>
    <x v="3"/>
    <s v=""/>
    <s v=""/>
    <s v=""/>
    <x v="2"/>
  </r>
  <r>
    <x v="2"/>
    <x v="2"/>
    <x v="1"/>
    <x v="3"/>
    <s v=""/>
    <s v=""/>
    <s v=""/>
    <x v="2"/>
  </r>
  <r>
    <x v="2"/>
    <x v="2"/>
    <x v="1"/>
    <x v="3"/>
    <s v=""/>
    <s v=""/>
    <s v=""/>
    <x v="2"/>
  </r>
  <r>
    <x v="2"/>
    <x v="2"/>
    <x v="1"/>
    <x v="3"/>
    <s v=""/>
    <s v=""/>
    <s v=""/>
    <x v="2"/>
  </r>
  <r>
    <x v="2"/>
    <x v="2"/>
    <x v="1"/>
    <x v="3"/>
    <s v=""/>
    <s v=""/>
    <s v=""/>
    <x v="2"/>
  </r>
  <r>
    <x v="2"/>
    <x v="2"/>
    <x v="1"/>
    <x v="3"/>
    <s v=""/>
    <s v=""/>
    <s v=""/>
    <x v="2"/>
  </r>
  <r>
    <x v="2"/>
    <x v="2"/>
    <x v="1"/>
    <x v="3"/>
    <s v=""/>
    <s v=""/>
    <s v=""/>
    <x v="2"/>
  </r>
  <r>
    <x v="2"/>
    <x v="2"/>
    <x v="1"/>
    <x v="3"/>
    <s v=""/>
    <s v=""/>
    <s v=""/>
    <x v="2"/>
  </r>
  <r>
    <x v="2"/>
    <x v="2"/>
    <x v="1"/>
    <x v="3"/>
    <s v=""/>
    <s v=""/>
    <s v=""/>
    <x v="2"/>
  </r>
  <r>
    <x v="2"/>
    <x v="2"/>
    <x v="2"/>
    <x v="4"/>
    <n v="258"/>
    <n v="258"/>
    <n v="0"/>
    <x v="2"/>
  </r>
  <r>
    <x v="2"/>
    <x v="2"/>
    <x v="3"/>
    <x v="4"/>
    <n v="6.9729729729729728"/>
    <s v=""/>
    <s v=""/>
    <x v="2"/>
  </r>
  <r>
    <x v="2"/>
    <x v="2"/>
    <x v="4"/>
    <x v="4"/>
    <n v="155.23255813953489"/>
    <s v=""/>
    <n v="-155.19999999999999"/>
    <x v="2"/>
  </r>
  <r>
    <x v="3"/>
    <x v="3"/>
    <x v="0"/>
    <x v="11"/>
    <n v="8"/>
    <s v=""/>
    <n v="-8"/>
    <x v="3"/>
  </r>
  <r>
    <x v="3"/>
    <x v="3"/>
    <x v="0"/>
    <x v="8"/>
    <n v="8"/>
    <s v=""/>
    <n v="-8"/>
    <x v="3"/>
  </r>
  <r>
    <x v="3"/>
    <x v="3"/>
    <x v="0"/>
    <x v="6"/>
    <n v="8"/>
    <s v=""/>
    <n v="-8"/>
    <x v="3"/>
  </r>
  <r>
    <x v="3"/>
    <x v="3"/>
    <x v="0"/>
    <x v="1"/>
    <n v="8"/>
    <s v=""/>
    <n v="-8"/>
    <x v="3"/>
  </r>
  <r>
    <x v="3"/>
    <x v="3"/>
    <x v="0"/>
    <x v="9"/>
    <n v="8"/>
    <s v=""/>
    <n v="-8"/>
    <x v="3"/>
  </r>
  <r>
    <x v="3"/>
    <x v="3"/>
    <x v="0"/>
    <x v="10"/>
    <n v="5"/>
    <s v=""/>
    <n v="-5"/>
    <x v="3"/>
  </r>
  <r>
    <x v="3"/>
    <x v="3"/>
    <x v="0"/>
    <x v="12"/>
    <n v="8"/>
    <s v=""/>
    <n v="-8"/>
    <x v="3"/>
  </r>
  <r>
    <x v="3"/>
    <x v="3"/>
    <x v="0"/>
    <x v="2"/>
    <n v="7"/>
    <s v=""/>
    <n v="-7"/>
    <x v="3"/>
  </r>
  <r>
    <x v="3"/>
    <x v="3"/>
    <x v="0"/>
    <x v="13"/>
    <n v="5"/>
    <s v=""/>
    <n v="-5"/>
    <x v="3"/>
  </r>
  <r>
    <x v="3"/>
    <x v="3"/>
    <x v="0"/>
    <x v="3"/>
    <s v=""/>
    <s v=""/>
    <s v=""/>
    <x v="3"/>
  </r>
  <r>
    <x v="3"/>
    <x v="3"/>
    <x v="0"/>
    <x v="3"/>
    <s v=""/>
    <s v=""/>
    <s v=""/>
    <x v="3"/>
  </r>
  <r>
    <x v="3"/>
    <x v="3"/>
    <x v="0"/>
    <x v="3"/>
    <s v=""/>
    <s v=""/>
    <s v=""/>
    <x v="3"/>
  </r>
  <r>
    <x v="3"/>
    <x v="3"/>
    <x v="0"/>
    <x v="3"/>
    <s v=""/>
    <s v=""/>
    <s v=""/>
    <x v="3"/>
  </r>
  <r>
    <x v="3"/>
    <x v="3"/>
    <x v="0"/>
    <x v="3"/>
    <s v=""/>
    <s v=""/>
    <s v=""/>
    <x v="3"/>
  </r>
  <r>
    <x v="3"/>
    <x v="3"/>
    <x v="0"/>
    <x v="3"/>
    <s v=""/>
    <s v=""/>
    <s v=""/>
    <x v="3"/>
  </r>
  <r>
    <x v="3"/>
    <x v="3"/>
    <x v="1"/>
    <x v="11"/>
    <n v="9600"/>
    <s v=""/>
    <n v="-9600"/>
    <x v="3"/>
  </r>
  <r>
    <x v="3"/>
    <x v="3"/>
    <x v="1"/>
    <x v="8"/>
    <n v="9200"/>
    <s v=""/>
    <n v="-9200"/>
    <x v="3"/>
  </r>
  <r>
    <x v="3"/>
    <x v="3"/>
    <x v="1"/>
    <x v="6"/>
    <n v="8800"/>
    <s v=""/>
    <n v="-8800"/>
    <x v="3"/>
  </r>
  <r>
    <x v="3"/>
    <x v="3"/>
    <x v="1"/>
    <x v="1"/>
    <n v="8400"/>
    <s v=""/>
    <n v="-8400"/>
    <x v="3"/>
  </r>
  <r>
    <x v="3"/>
    <x v="3"/>
    <x v="1"/>
    <x v="9"/>
    <n v="8400"/>
    <s v=""/>
    <n v="-8400"/>
    <x v="3"/>
  </r>
  <r>
    <x v="3"/>
    <x v="3"/>
    <x v="1"/>
    <x v="10"/>
    <n v="5250"/>
    <s v=""/>
    <n v="-5250"/>
    <x v="3"/>
  </r>
  <r>
    <x v="3"/>
    <x v="3"/>
    <x v="1"/>
    <x v="12"/>
    <n v="8400"/>
    <s v=""/>
    <n v="-8400"/>
    <x v="3"/>
  </r>
  <r>
    <x v="3"/>
    <x v="3"/>
    <x v="1"/>
    <x v="2"/>
    <n v="7350"/>
    <s v=""/>
    <n v="-7350"/>
    <x v="3"/>
  </r>
  <r>
    <x v="3"/>
    <x v="3"/>
    <x v="1"/>
    <x v="13"/>
    <n v="5250"/>
    <s v=""/>
    <n v="-5250"/>
    <x v="3"/>
  </r>
  <r>
    <x v="3"/>
    <x v="3"/>
    <x v="1"/>
    <x v="3"/>
    <s v=""/>
    <s v=""/>
    <s v=""/>
    <x v="3"/>
  </r>
  <r>
    <x v="3"/>
    <x v="3"/>
    <x v="1"/>
    <x v="3"/>
    <s v=""/>
    <s v=""/>
    <s v=""/>
    <x v="3"/>
  </r>
  <r>
    <x v="3"/>
    <x v="3"/>
    <x v="1"/>
    <x v="3"/>
    <s v=""/>
    <s v=""/>
    <s v=""/>
    <x v="3"/>
  </r>
  <r>
    <x v="3"/>
    <x v="3"/>
    <x v="1"/>
    <x v="3"/>
    <s v=""/>
    <s v=""/>
    <s v=""/>
    <x v="3"/>
  </r>
  <r>
    <x v="3"/>
    <x v="3"/>
    <x v="1"/>
    <x v="3"/>
    <s v=""/>
    <s v=""/>
    <s v=""/>
    <x v="3"/>
  </r>
  <r>
    <x v="3"/>
    <x v="3"/>
    <x v="1"/>
    <x v="3"/>
    <s v=""/>
    <s v=""/>
    <s v=""/>
    <x v="3"/>
  </r>
  <r>
    <x v="3"/>
    <x v="3"/>
    <x v="2"/>
    <x v="4"/>
    <n v="455"/>
    <n v="455"/>
    <n v="0"/>
    <x v="3"/>
  </r>
  <r>
    <x v="3"/>
    <x v="3"/>
    <x v="3"/>
    <x v="4"/>
    <n v="7"/>
    <s v=""/>
    <s v=""/>
    <x v="3"/>
  </r>
  <r>
    <x v="3"/>
    <x v="3"/>
    <x v="4"/>
    <x v="4"/>
    <n v="155.27472527472528"/>
    <s v=""/>
    <n v="-155.30000000000001"/>
    <x v="3"/>
  </r>
  <r>
    <x v="4"/>
    <x v="4"/>
    <x v="0"/>
    <x v="11"/>
    <n v="8"/>
    <s v=""/>
    <n v="-8"/>
    <x v="4"/>
  </r>
  <r>
    <x v="4"/>
    <x v="4"/>
    <x v="0"/>
    <x v="8"/>
    <n v="8"/>
    <s v=""/>
    <n v="-8"/>
    <x v="4"/>
  </r>
  <r>
    <x v="4"/>
    <x v="4"/>
    <x v="0"/>
    <x v="0"/>
    <n v="8"/>
    <s v=""/>
    <n v="-8"/>
    <x v="4"/>
  </r>
  <r>
    <x v="4"/>
    <x v="4"/>
    <x v="0"/>
    <x v="1"/>
    <n v="8"/>
    <s v=""/>
    <n v="-8"/>
    <x v="4"/>
  </r>
  <r>
    <x v="4"/>
    <x v="4"/>
    <x v="0"/>
    <x v="9"/>
    <n v="8"/>
    <s v=""/>
    <n v="-8"/>
    <x v="4"/>
  </r>
  <r>
    <x v="4"/>
    <x v="4"/>
    <x v="0"/>
    <x v="2"/>
    <n v="7"/>
    <s v=""/>
    <n v="-7"/>
    <x v="4"/>
  </r>
  <r>
    <x v="4"/>
    <x v="4"/>
    <x v="0"/>
    <x v="13"/>
    <n v="5"/>
    <s v=""/>
    <n v="-5"/>
    <x v="4"/>
  </r>
  <r>
    <x v="4"/>
    <x v="4"/>
    <x v="0"/>
    <x v="7"/>
    <n v="8"/>
    <s v=""/>
    <n v="-8"/>
    <x v="4"/>
  </r>
  <r>
    <x v="4"/>
    <x v="4"/>
    <x v="0"/>
    <x v="3"/>
    <s v=""/>
    <s v=""/>
    <s v=""/>
    <x v="4"/>
  </r>
  <r>
    <x v="4"/>
    <x v="4"/>
    <x v="0"/>
    <x v="3"/>
    <s v=""/>
    <s v=""/>
    <s v=""/>
    <x v="4"/>
  </r>
  <r>
    <x v="4"/>
    <x v="4"/>
    <x v="0"/>
    <x v="3"/>
    <s v=""/>
    <s v=""/>
    <s v=""/>
    <x v="4"/>
  </r>
  <r>
    <x v="4"/>
    <x v="4"/>
    <x v="0"/>
    <x v="3"/>
    <s v=""/>
    <s v=""/>
    <s v=""/>
    <x v="4"/>
  </r>
  <r>
    <x v="4"/>
    <x v="4"/>
    <x v="0"/>
    <x v="3"/>
    <s v=""/>
    <s v=""/>
    <s v=""/>
    <x v="4"/>
  </r>
  <r>
    <x v="4"/>
    <x v="4"/>
    <x v="0"/>
    <x v="3"/>
    <s v=""/>
    <s v=""/>
    <s v=""/>
    <x v="4"/>
  </r>
  <r>
    <x v="4"/>
    <x v="4"/>
    <x v="0"/>
    <x v="3"/>
    <s v=""/>
    <s v=""/>
    <s v=""/>
    <x v="4"/>
  </r>
  <r>
    <x v="4"/>
    <x v="4"/>
    <x v="1"/>
    <x v="11"/>
    <n v="9600"/>
    <s v=""/>
    <n v="-9600"/>
    <x v="4"/>
  </r>
  <r>
    <x v="4"/>
    <x v="4"/>
    <x v="1"/>
    <x v="8"/>
    <n v="9200"/>
    <s v=""/>
    <n v="-9200"/>
    <x v="4"/>
  </r>
  <r>
    <x v="4"/>
    <x v="4"/>
    <x v="1"/>
    <x v="0"/>
    <n v="8400"/>
    <s v=""/>
    <n v="-8400"/>
    <x v="4"/>
  </r>
  <r>
    <x v="4"/>
    <x v="4"/>
    <x v="1"/>
    <x v="1"/>
    <n v="8400"/>
    <s v=""/>
    <n v="-8400"/>
    <x v="4"/>
  </r>
  <r>
    <x v="4"/>
    <x v="4"/>
    <x v="1"/>
    <x v="9"/>
    <n v="8400"/>
    <s v=""/>
    <n v="-8400"/>
    <x v="4"/>
  </r>
  <r>
    <x v="4"/>
    <x v="4"/>
    <x v="1"/>
    <x v="2"/>
    <n v="7350"/>
    <s v=""/>
    <n v="-7350"/>
    <x v="4"/>
  </r>
  <r>
    <x v="4"/>
    <x v="4"/>
    <x v="1"/>
    <x v="13"/>
    <n v="5250"/>
    <s v=""/>
    <n v="-5250"/>
    <x v="4"/>
  </r>
  <r>
    <x v="4"/>
    <x v="4"/>
    <x v="1"/>
    <x v="7"/>
    <n v="8400"/>
    <s v=""/>
    <n v="-8400"/>
    <x v="4"/>
  </r>
  <r>
    <x v="4"/>
    <x v="4"/>
    <x v="1"/>
    <x v="3"/>
    <s v=""/>
    <s v=""/>
    <s v=""/>
    <x v="4"/>
  </r>
  <r>
    <x v="4"/>
    <x v="4"/>
    <x v="1"/>
    <x v="3"/>
    <s v=""/>
    <s v=""/>
    <s v=""/>
    <x v="4"/>
  </r>
  <r>
    <x v="4"/>
    <x v="4"/>
    <x v="1"/>
    <x v="3"/>
    <s v=""/>
    <s v=""/>
    <s v=""/>
    <x v="4"/>
  </r>
  <r>
    <x v="4"/>
    <x v="4"/>
    <x v="1"/>
    <x v="3"/>
    <s v=""/>
    <s v=""/>
    <s v=""/>
    <x v="4"/>
  </r>
  <r>
    <x v="4"/>
    <x v="4"/>
    <x v="1"/>
    <x v="3"/>
    <s v=""/>
    <s v=""/>
    <s v=""/>
    <x v="4"/>
  </r>
  <r>
    <x v="4"/>
    <x v="4"/>
    <x v="1"/>
    <x v="3"/>
    <s v=""/>
    <s v=""/>
    <s v=""/>
    <x v="4"/>
  </r>
  <r>
    <x v="4"/>
    <x v="4"/>
    <x v="1"/>
    <x v="3"/>
    <s v=""/>
    <s v=""/>
    <s v=""/>
    <x v="4"/>
  </r>
  <r>
    <x v="4"/>
    <x v="4"/>
    <x v="2"/>
    <x v="4"/>
    <n v="409"/>
    <n v="409"/>
    <n v="0"/>
    <x v="4"/>
  </r>
  <r>
    <x v="4"/>
    <x v="4"/>
    <x v="3"/>
    <x v="4"/>
    <n v="6.8166666666666664"/>
    <s v=""/>
    <s v=""/>
    <x v="4"/>
  </r>
  <r>
    <x v="4"/>
    <x v="4"/>
    <x v="4"/>
    <x v="4"/>
    <n v="158.92420537897311"/>
    <s v=""/>
    <n v="-158.9"/>
    <x v="4"/>
  </r>
  <r>
    <x v="5"/>
    <x v="5"/>
    <x v="0"/>
    <x v="11"/>
    <n v="8"/>
    <s v=""/>
    <n v="-8"/>
    <x v="5"/>
  </r>
  <r>
    <x v="5"/>
    <x v="5"/>
    <x v="0"/>
    <x v="8"/>
    <n v="8"/>
    <s v=""/>
    <n v="-8"/>
    <x v="5"/>
  </r>
  <r>
    <x v="5"/>
    <x v="5"/>
    <x v="0"/>
    <x v="0"/>
    <n v="8"/>
    <s v=""/>
    <n v="-8"/>
    <x v="5"/>
  </r>
  <r>
    <x v="5"/>
    <x v="5"/>
    <x v="0"/>
    <x v="1"/>
    <n v="8"/>
    <s v=""/>
    <n v="-8"/>
    <x v="5"/>
  </r>
  <r>
    <x v="5"/>
    <x v="5"/>
    <x v="0"/>
    <x v="9"/>
    <n v="8"/>
    <s v=""/>
    <n v="-8"/>
    <x v="5"/>
  </r>
  <r>
    <x v="5"/>
    <x v="5"/>
    <x v="0"/>
    <x v="10"/>
    <n v="5"/>
    <s v=""/>
    <n v="-5"/>
    <x v="5"/>
  </r>
  <r>
    <x v="5"/>
    <x v="5"/>
    <x v="0"/>
    <x v="12"/>
    <n v="8"/>
    <s v=""/>
    <n v="-8"/>
    <x v="5"/>
  </r>
  <r>
    <x v="5"/>
    <x v="5"/>
    <x v="0"/>
    <x v="2"/>
    <n v="7"/>
    <s v=""/>
    <n v="-7"/>
    <x v="5"/>
  </r>
  <r>
    <x v="5"/>
    <x v="5"/>
    <x v="0"/>
    <x v="13"/>
    <n v="5"/>
    <s v=""/>
    <n v="-5"/>
    <x v="5"/>
  </r>
  <r>
    <x v="5"/>
    <x v="5"/>
    <x v="0"/>
    <x v="3"/>
    <s v=""/>
    <s v=""/>
    <s v=""/>
    <x v="5"/>
  </r>
  <r>
    <x v="5"/>
    <x v="5"/>
    <x v="0"/>
    <x v="3"/>
    <s v=""/>
    <s v=""/>
    <s v=""/>
    <x v="5"/>
  </r>
  <r>
    <x v="5"/>
    <x v="5"/>
    <x v="0"/>
    <x v="3"/>
    <s v=""/>
    <s v=""/>
    <s v=""/>
    <x v="5"/>
  </r>
  <r>
    <x v="5"/>
    <x v="5"/>
    <x v="0"/>
    <x v="3"/>
    <s v=""/>
    <s v=""/>
    <s v=""/>
    <x v="5"/>
  </r>
  <r>
    <x v="5"/>
    <x v="5"/>
    <x v="0"/>
    <x v="3"/>
    <s v=""/>
    <s v=""/>
    <s v=""/>
    <x v="5"/>
  </r>
  <r>
    <x v="5"/>
    <x v="5"/>
    <x v="0"/>
    <x v="3"/>
    <s v=""/>
    <s v=""/>
    <s v=""/>
    <x v="5"/>
  </r>
  <r>
    <x v="5"/>
    <x v="5"/>
    <x v="1"/>
    <x v="11"/>
    <n v="9600"/>
    <s v=""/>
    <n v="-9600"/>
    <x v="5"/>
  </r>
  <r>
    <x v="5"/>
    <x v="5"/>
    <x v="1"/>
    <x v="8"/>
    <n v="9200"/>
    <s v=""/>
    <n v="-9200"/>
    <x v="5"/>
  </r>
  <r>
    <x v="5"/>
    <x v="5"/>
    <x v="1"/>
    <x v="0"/>
    <n v="8400"/>
    <s v=""/>
    <n v="-8400"/>
    <x v="5"/>
  </r>
  <r>
    <x v="5"/>
    <x v="5"/>
    <x v="1"/>
    <x v="1"/>
    <n v="8400"/>
    <s v=""/>
    <n v="-8400"/>
    <x v="5"/>
  </r>
  <r>
    <x v="5"/>
    <x v="5"/>
    <x v="1"/>
    <x v="9"/>
    <n v="8400"/>
    <s v=""/>
    <n v="-8400"/>
    <x v="5"/>
  </r>
  <r>
    <x v="5"/>
    <x v="5"/>
    <x v="1"/>
    <x v="10"/>
    <n v="5250"/>
    <s v=""/>
    <n v="-5250"/>
    <x v="5"/>
  </r>
  <r>
    <x v="5"/>
    <x v="5"/>
    <x v="1"/>
    <x v="12"/>
    <n v="8400"/>
    <s v=""/>
    <n v="-8400"/>
    <x v="5"/>
  </r>
  <r>
    <x v="5"/>
    <x v="5"/>
    <x v="1"/>
    <x v="2"/>
    <n v="7350"/>
    <s v=""/>
    <n v="-7350"/>
    <x v="5"/>
  </r>
  <r>
    <x v="5"/>
    <x v="5"/>
    <x v="1"/>
    <x v="13"/>
    <n v="5250"/>
    <s v=""/>
    <n v="-5250"/>
    <x v="5"/>
  </r>
  <r>
    <x v="5"/>
    <x v="5"/>
    <x v="1"/>
    <x v="3"/>
    <s v=""/>
    <s v=""/>
    <s v=""/>
    <x v="5"/>
  </r>
  <r>
    <x v="5"/>
    <x v="5"/>
    <x v="1"/>
    <x v="3"/>
    <s v=""/>
    <s v=""/>
    <s v=""/>
    <x v="5"/>
  </r>
  <r>
    <x v="5"/>
    <x v="5"/>
    <x v="1"/>
    <x v="3"/>
    <s v=""/>
    <s v=""/>
    <s v=""/>
    <x v="5"/>
  </r>
  <r>
    <x v="5"/>
    <x v="5"/>
    <x v="1"/>
    <x v="3"/>
    <s v=""/>
    <s v=""/>
    <s v=""/>
    <x v="5"/>
  </r>
  <r>
    <x v="5"/>
    <x v="5"/>
    <x v="1"/>
    <x v="3"/>
    <s v=""/>
    <s v=""/>
    <s v=""/>
    <x v="5"/>
  </r>
  <r>
    <x v="5"/>
    <x v="5"/>
    <x v="1"/>
    <x v="3"/>
    <s v=""/>
    <s v=""/>
    <s v=""/>
    <x v="5"/>
  </r>
  <r>
    <x v="5"/>
    <x v="5"/>
    <x v="2"/>
    <x v="4"/>
    <n v="442"/>
    <n v="442"/>
    <n v="0"/>
    <x v="5"/>
  </r>
  <r>
    <x v="5"/>
    <x v="5"/>
    <x v="3"/>
    <x v="4"/>
    <n v="6.8"/>
    <s v=""/>
    <s v=""/>
    <x v="5"/>
  </r>
  <r>
    <x v="5"/>
    <x v="5"/>
    <x v="4"/>
    <x v="4"/>
    <n v="158.93665158371041"/>
    <s v=""/>
    <n v="-158.9"/>
    <x v="5"/>
  </r>
  <r>
    <x v="6"/>
    <x v="6"/>
    <x v="0"/>
    <x v="5"/>
    <n v="8"/>
    <s v=""/>
    <n v="-8"/>
    <x v="6"/>
  </r>
  <r>
    <x v="6"/>
    <x v="6"/>
    <x v="0"/>
    <x v="8"/>
    <n v="4"/>
    <s v=""/>
    <n v="-4"/>
    <x v="6"/>
  </r>
  <r>
    <x v="6"/>
    <x v="6"/>
    <x v="0"/>
    <x v="0"/>
    <n v="8"/>
    <s v=""/>
    <n v="-8"/>
    <x v="6"/>
  </r>
  <r>
    <x v="6"/>
    <x v="6"/>
    <x v="0"/>
    <x v="1"/>
    <n v="8"/>
    <s v=""/>
    <n v="-8"/>
    <x v="6"/>
  </r>
  <r>
    <x v="6"/>
    <x v="6"/>
    <x v="0"/>
    <x v="9"/>
    <n v="8"/>
    <s v=""/>
    <n v="-8"/>
    <x v="6"/>
  </r>
  <r>
    <x v="6"/>
    <x v="6"/>
    <x v="0"/>
    <x v="2"/>
    <n v="7"/>
    <s v=""/>
    <n v="-7"/>
    <x v="6"/>
  </r>
  <r>
    <x v="6"/>
    <x v="6"/>
    <x v="0"/>
    <x v="13"/>
    <n v="5"/>
    <s v=""/>
    <n v="-5"/>
    <x v="6"/>
  </r>
  <r>
    <x v="6"/>
    <x v="6"/>
    <x v="0"/>
    <x v="3"/>
    <s v=""/>
    <s v=""/>
    <s v=""/>
    <x v="6"/>
  </r>
  <r>
    <x v="6"/>
    <x v="6"/>
    <x v="0"/>
    <x v="3"/>
    <s v=""/>
    <s v=""/>
    <s v=""/>
    <x v="6"/>
  </r>
  <r>
    <x v="6"/>
    <x v="6"/>
    <x v="0"/>
    <x v="3"/>
    <s v=""/>
    <s v=""/>
    <s v=""/>
    <x v="6"/>
  </r>
  <r>
    <x v="6"/>
    <x v="6"/>
    <x v="0"/>
    <x v="3"/>
    <s v=""/>
    <s v=""/>
    <s v=""/>
    <x v="6"/>
  </r>
  <r>
    <x v="6"/>
    <x v="6"/>
    <x v="0"/>
    <x v="3"/>
    <s v=""/>
    <s v=""/>
    <s v=""/>
    <x v="6"/>
  </r>
  <r>
    <x v="6"/>
    <x v="6"/>
    <x v="0"/>
    <x v="3"/>
    <s v=""/>
    <s v=""/>
    <s v=""/>
    <x v="6"/>
  </r>
  <r>
    <x v="6"/>
    <x v="6"/>
    <x v="0"/>
    <x v="3"/>
    <s v=""/>
    <s v=""/>
    <s v=""/>
    <x v="6"/>
  </r>
  <r>
    <x v="6"/>
    <x v="6"/>
    <x v="0"/>
    <x v="3"/>
    <s v=""/>
    <s v=""/>
    <s v=""/>
    <x v="6"/>
  </r>
  <r>
    <x v="6"/>
    <x v="6"/>
    <x v="1"/>
    <x v="5"/>
    <n v="8800"/>
    <s v=""/>
    <n v="-8800"/>
    <x v="6"/>
  </r>
  <r>
    <x v="6"/>
    <x v="6"/>
    <x v="1"/>
    <x v="8"/>
    <n v="4600"/>
    <s v=""/>
    <n v="-4600"/>
    <x v="6"/>
  </r>
  <r>
    <x v="6"/>
    <x v="6"/>
    <x v="1"/>
    <x v="0"/>
    <n v="8400"/>
    <s v=""/>
    <n v="-8400"/>
    <x v="6"/>
  </r>
  <r>
    <x v="6"/>
    <x v="6"/>
    <x v="1"/>
    <x v="1"/>
    <n v="8400"/>
    <s v=""/>
    <n v="-8400"/>
    <x v="6"/>
  </r>
  <r>
    <x v="6"/>
    <x v="6"/>
    <x v="1"/>
    <x v="9"/>
    <n v="8400"/>
    <s v=""/>
    <n v="-8400"/>
    <x v="6"/>
  </r>
  <r>
    <x v="6"/>
    <x v="6"/>
    <x v="1"/>
    <x v="2"/>
    <n v="7350"/>
    <s v=""/>
    <n v="-7350"/>
    <x v="6"/>
  </r>
  <r>
    <x v="6"/>
    <x v="6"/>
    <x v="1"/>
    <x v="13"/>
    <n v="5250"/>
    <s v=""/>
    <n v="-5250"/>
    <x v="6"/>
  </r>
  <r>
    <x v="6"/>
    <x v="6"/>
    <x v="1"/>
    <x v="3"/>
    <s v=""/>
    <s v=""/>
    <s v=""/>
    <x v="6"/>
  </r>
  <r>
    <x v="6"/>
    <x v="6"/>
    <x v="1"/>
    <x v="3"/>
    <s v=""/>
    <s v=""/>
    <s v=""/>
    <x v="6"/>
  </r>
  <r>
    <x v="6"/>
    <x v="6"/>
    <x v="1"/>
    <x v="3"/>
    <s v=""/>
    <s v=""/>
    <s v=""/>
    <x v="6"/>
  </r>
  <r>
    <x v="6"/>
    <x v="6"/>
    <x v="1"/>
    <x v="3"/>
    <s v=""/>
    <s v=""/>
    <s v=""/>
    <x v="6"/>
  </r>
  <r>
    <x v="6"/>
    <x v="6"/>
    <x v="1"/>
    <x v="3"/>
    <s v=""/>
    <s v=""/>
    <s v=""/>
    <x v="6"/>
  </r>
  <r>
    <x v="6"/>
    <x v="6"/>
    <x v="1"/>
    <x v="3"/>
    <s v=""/>
    <s v=""/>
    <s v=""/>
    <x v="6"/>
  </r>
  <r>
    <x v="6"/>
    <x v="6"/>
    <x v="1"/>
    <x v="3"/>
    <s v=""/>
    <s v=""/>
    <s v=""/>
    <x v="6"/>
  </r>
  <r>
    <x v="6"/>
    <x v="6"/>
    <x v="1"/>
    <x v="3"/>
    <s v=""/>
    <s v=""/>
    <s v=""/>
    <x v="6"/>
  </r>
  <r>
    <x v="6"/>
    <x v="6"/>
    <x v="2"/>
    <x v="4"/>
    <n v="335"/>
    <n v="335"/>
    <n v="0"/>
    <x v="6"/>
  </r>
  <r>
    <x v="6"/>
    <x v="6"/>
    <x v="3"/>
    <x v="4"/>
    <n v="6.979166666666667"/>
    <s v=""/>
    <s v=""/>
    <x v="6"/>
  </r>
  <r>
    <x v="6"/>
    <x v="6"/>
    <x v="4"/>
    <x v="4"/>
    <n v="152.83582089552237"/>
    <s v=""/>
    <n v="-152.80000000000001"/>
    <x v="6"/>
  </r>
  <r>
    <x v="7"/>
    <x v="0"/>
    <x v="0"/>
    <x v="5"/>
    <n v="8"/>
    <s v=""/>
    <n v="-8"/>
    <x v="7"/>
  </r>
  <r>
    <x v="7"/>
    <x v="0"/>
    <x v="0"/>
    <x v="6"/>
    <n v="8"/>
    <s v=""/>
    <n v="-8"/>
    <x v="7"/>
  </r>
  <r>
    <x v="7"/>
    <x v="0"/>
    <x v="0"/>
    <x v="1"/>
    <n v="8"/>
    <s v=""/>
    <n v="-8"/>
    <x v="7"/>
  </r>
  <r>
    <x v="7"/>
    <x v="0"/>
    <x v="0"/>
    <x v="9"/>
    <n v="8"/>
    <s v=""/>
    <n v="-8"/>
    <x v="7"/>
  </r>
  <r>
    <x v="7"/>
    <x v="0"/>
    <x v="0"/>
    <x v="10"/>
    <n v="5"/>
    <s v=""/>
    <n v="-5"/>
    <x v="7"/>
  </r>
  <r>
    <x v="7"/>
    <x v="0"/>
    <x v="0"/>
    <x v="12"/>
    <n v="8"/>
    <s v=""/>
    <n v="-8"/>
    <x v="7"/>
  </r>
  <r>
    <x v="7"/>
    <x v="0"/>
    <x v="0"/>
    <x v="2"/>
    <n v="7"/>
    <s v=""/>
    <n v="-7"/>
    <x v="7"/>
  </r>
  <r>
    <x v="7"/>
    <x v="0"/>
    <x v="0"/>
    <x v="3"/>
    <s v=""/>
    <s v=""/>
    <s v=""/>
    <x v="7"/>
  </r>
  <r>
    <x v="7"/>
    <x v="0"/>
    <x v="0"/>
    <x v="3"/>
    <s v=""/>
    <s v=""/>
    <s v=""/>
    <x v="7"/>
  </r>
  <r>
    <x v="7"/>
    <x v="0"/>
    <x v="0"/>
    <x v="3"/>
    <s v=""/>
    <s v=""/>
    <s v=""/>
    <x v="7"/>
  </r>
  <r>
    <x v="7"/>
    <x v="0"/>
    <x v="0"/>
    <x v="3"/>
    <s v=""/>
    <s v=""/>
    <s v=""/>
    <x v="7"/>
  </r>
  <r>
    <x v="7"/>
    <x v="0"/>
    <x v="0"/>
    <x v="3"/>
    <s v=""/>
    <s v=""/>
    <s v=""/>
    <x v="7"/>
  </r>
  <r>
    <x v="7"/>
    <x v="0"/>
    <x v="0"/>
    <x v="3"/>
    <s v=""/>
    <s v=""/>
    <s v=""/>
    <x v="7"/>
  </r>
  <r>
    <x v="7"/>
    <x v="0"/>
    <x v="0"/>
    <x v="3"/>
    <s v=""/>
    <s v=""/>
    <s v=""/>
    <x v="7"/>
  </r>
  <r>
    <x v="7"/>
    <x v="0"/>
    <x v="0"/>
    <x v="3"/>
    <s v=""/>
    <s v=""/>
    <s v=""/>
    <x v="7"/>
  </r>
  <r>
    <x v="7"/>
    <x v="0"/>
    <x v="1"/>
    <x v="5"/>
    <n v="8800"/>
    <s v=""/>
    <n v="-8800"/>
    <x v="7"/>
  </r>
  <r>
    <x v="7"/>
    <x v="0"/>
    <x v="1"/>
    <x v="6"/>
    <n v="8800"/>
    <s v=""/>
    <n v="-8800"/>
    <x v="7"/>
  </r>
  <r>
    <x v="7"/>
    <x v="0"/>
    <x v="1"/>
    <x v="1"/>
    <n v="8400"/>
    <s v=""/>
    <n v="-8400"/>
    <x v="7"/>
  </r>
  <r>
    <x v="7"/>
    <x v="0"/>
    <x v="1"/>
    <x v="9"/>
    <n v="8400"/>
    <s v=""/>
    <n v="-8400"/>
    <x v="7"/>
  </r>
  <r>
    <x v="7"/>
    <x v="0"/>
    <x v="1"/>
    <x v="10"/>
    <n v="5250"/>
    <s v=""/>
    <n v="-5250"/>
    <x v="7"/>
  </r>
  <r>
    <x v="7"/>
    <x v="0"/>
    <x v="1"/>
    <x v="12"/>
    <n v="8400"/>
    <s v=""/>
    <n v="-8400"/>
    <x v="7"/>
  </r>
  <r>
    <x v="7"/>
    <x v="0"/>
    <x v="1"/>
    <x v="2"/>
    <n v="7350"/>
    <s v=""/>
    <n v="-7350"/>
    <x v="7"/>
  </r>
  <r>
    <x v="7"/>
    <x v="0"/>
    <x v="1"/>
    <x v="3"/>
    <s v=""/>
    <s v=""/>
    <s v=""/>
    <x v="7"/>
  </r>
  <r>
    <x v="7"/>
    <x v="0"/>
    <x v="1"/>
    <x v="3"/>
    <s v=""/>
    <s v=""/>
    <s v=""/>
    <x v="7"/>
  </r>
  <r>
    <x v="7"/>
    <x v="0"/>
    <x v="1"/>
    <x v="3"/>
    <s v=""/>
    <s v=""/>
    <s v=""/>
    <x v="7"/>
  </r>
  <r>
    <x v="7"/>
    <x v="0"/>
    <x v="1"/>
    <x v="3"/>
    <s v=""/>
    <s v=""/>
    <s v=""/>
    <x v="7"/>
  </r>
  <r>
    <x v="7"/>
    <x v="0"/>
    <x v="1"/>
    <x v="3"/>
    <s v=""/>
    <s v=""/>
    <s v=""/>
    <x v="7"/>
  </r>
  <r>
    <x v="7"/>
    <x v="0"/>
    <x v="1"/>
    <x v="3"/>
    <s v=""/>
    <s v=""/>
    <s v=""/>
    <x v="7"/>
  </r>
  <r>
    <x v="7"/>
    <x v="0"/>
    <x v="1"/>
    <x v="3"/>
    <s v=""/>
    <s v=""/>
    <s v=""/>
    <x v="7"/>
  </r>
  <r>
    <x v="7"/>
    <x v="0"/>
    <x v="1"/>
    <x v="3"/>
    <s v=""/>
    <s v=""/>
    <s v=""/>
    <x v="7"/>
  </r>
  <r>
    <x v="7"/>
    <x v="0"/>
    <x v="2"/>
    <x v="4"/>
    <n v="159"/>
    <n v="159"/>
    <n v="0"/>
    <x v="7"/>
  </r>
  <r>
    <x v="7"/>
    <x v="0"/>
    <x v="3"/>
    <x v="4"/>
    <n v="3.0576923076923075"/>
    <s v=""/>
    <s v=""/>
    <x v="7"/>
  </r>
  <r>
    <x v="7"/>
    <x v="0"/>
    <x v="4"/>
    <x v="4"/>
    <n v="348.42767295597486"/>
    <s v=""/>
    <n v="-348.4"/>
    <x v="7"/>
  </r>
  <r>
    <x v="8"/>
    <x v="1"/>
    <x v="0"/>
    <x v="5"/>
    <n v="8"/>
    <s v=""/>
    <n v="-8"/>
    <x v="8"/>
  </r>
  <r>
    <x v="8"/>
    <x v="1"/>
    <x v="0"/>
    <x v="6"/>
    <n v="8"/>
    <s v=""/>
    <n v="-8"/>
    <x v="8"/>
  </r>
  <r>
    <x v="8"/>
    <x v="1"/>
    <x v="0"/>
    <x v="0"/>
    <n v="8"/>
    <s v=""/>
    <n v="-8"/>
    <x v="8"/>
  </r>
  <r>
    <x v="8"/>
    <x v="1"/>
    <x v="0"/>
    <x v="12"/>
    <n v="8"/>
    <s v=""/>
    <n v="-8"/>
    <x v="8"/>
  </r>
  <r>
    <x v="8"/>
    <x v="1"/>
    <x v="0"/>
    <x v="13"/>
    <n v="5"/>
    <s v=""/>
    <n v="-5"/>
    <x v="8"/>
  </r>
  <r>
    <x v="8"/>
    <x v="1"/>
    <x v="0"/>
    <x v="7"/>
    <n v="8"/>
    <s v=""/>
    <n v="-8"/>
    <x v="8"/>
  </r>
  <r>
    <x v="8"/>
    <x v="1"/>
    <x v="0"/>
    <x v="3"/>
    <s v=""/>
    <s v=""/>
    <s v=""/>
    <x v="8"/>
  </r>
  <r>
    <x v="8"/>
    <x v="1"/>
    <x v="0"/>
    <x v="3"/>
    <s v=""/>
    <s v=""/>
    <s v=""/>
    <x v="8"/>
  </r>
  <r>
    <x v="8"/>
    <x v="1"/>
    <x v="0"/>
    <x v="3"/>
    <s v=""/>
    <s v=""/>
    <s v=""/>
    <x v="8"/>
  </r>
  <r>
    <x v="8"/>
    <x v="1"/>
    <x v="0"/>
    <x v="3"/>
    <s v=""/>
    <s v=""/>
    <s v=""/>
    <x v="8"/>
  </r>
  <r>
    <x v="8"/>
    <x v="1"/>
    <x v="0"/>
    <x v="3"/>
    <s v=""/>
    <s v=""/>
    <s v=""/>
    <x v="8"/>
  </r>
  <r>
    <x v="8"/>
    <x v="1"/>
    <x v="0"/>
    <x v="3"/>
    <s v=""/>
    <s v=""/>
    <s v=""/>
    <x v="8"/>
  </r>
  <r>
    <x v="8"/>
    <x v="1"/>
    <x v="0"/>
    <x v="3"/>
    <s v=""/>
    <s v=""/>
    <s v=""/>
    <x v="8"/>
  </r>
  <r>
    <x v="8"/>
    <x v="1"/>
    <x v="0"/>
    <x v="3"/>
    <s v=""/>
    <s v=""/>
    <s v=""/>
    <x v="8"/>
  </r>
  <r>
    <x v="8"/>
    <x v="1"/>
    <x v="0"/>
    <x v="3"/>
    <s v=""/>
    <s v=""/>
    <s v=""/>
    <x v="8"/>
  </r>
  <r>
    <x v="8"/>
    <x v="1"/>
    <x v="1"/>
    <x v="5"/>
    <n v="8800"/>
    <s v=""/>
    <n v="-8800"/>
    <x v="8"/>
  </r>
  <r>
    <x v="8"/>
    <x v="1"/>
    <x v="1"/>
    <x v="6"/>
    <n v="8800"/>
    <s v=""/>
    <n v="-8800"/>
    <x v="8"/>
  </r>
  <r>
    <x v="8"/>
    <x v="1"/>
    <x v="1"/>
    <x v="0"/>
    <n v="8400"/>
    <s v=""/>
    <n v="-8400"/>
    <x v="8"/>
  </r>
  <r>
    <x v="8"/>
    <x v="1"/>
    <x v="1"/>
    <x v="12"/>
    <n v="8400"/>
    <s v=""/>
    <n v="-8400"/>
    <x v="8"/>
  </r>
  <r>
    <x v="8"/>
    <x v="1"/>
    <x v="1"/>
    <x v="13"/>
    <n v="5250"/>
    <s v=""/>
    <n v="-5250"/>
    <x v="8"/>
  </r>
  <r>
    <x v="8"/>
    <x v="1"/>
    <x v="1"/>
    <x v="7"/>
    <n v="8400"/>
    <s v=""/>
    <n v="-8400"/>
    <x v="8"/>
  </r>
  <r>
    <x v="8"/>
    <x v="1"/>
    <x v="1"/>
    <x v="3"/>
    <s v=""/>
    <s v=""/>
    <s v=""/>
    <x v="8"/>
  </r>
  <r>
    <x v="8"/>
    <x v="1"/>
    <x v="1"/>
    <x v="3"/>
    <s v=""/>
    <s v=""/>
    <s v=""/>
    <x v="8"/>
  </r>
  <r>
    <x v="8"/>
    <x v="1"/>
    <x v="1"/>
    <x v="3"/>
    <s v=""/>
    <s v=""/>
    <s v=""/>
    <x v="8"/>
  </r>
  <r>
    <x v="8"/>
    <x v="1"/>
    <x v="1"/>
    <x v="3"/>
    <s v=""/>
    <s v=""/>
    <s v=""/>
    <x v="8"/>
  </r>
  <r>
    <x v="8"/>
    <x v="1"/>
    <x v="1"/>
    <x v="3"/>
    <s v=""/>
    <s v=""/>
    <s v=""/>
    <x v="8"/>
  </r>
  <r>
    <x v="8"/>
    <x v="1"/>
    <x v="1"/>
    <x v="3"/>
    <s v=""/>
    <s v=""/>
    <s v=""/>
    <x v="8"/>
  </r>
  <r>
    <x v="8"/>
    <x v="1"/>
    <x v="1"/>
    <x v="3"/>
    <s v=""/>
    <s v=""/>
    <s v=""/>
    <x v="8"/>
  </r>
  <r>
    <x v="8"/>
    <x v="1"/>
    <x v="1"/>
    <x v="3"/>
    <s v=""/>
    <s v=""/>
    <s v=""/>
    <x v="8"/>
  </r>
  <r>
    <x v="8"/>
    <x v="1"/>
    <x v="1"/>
    <x v="3"/>
    <s v=""/>
    <s v=""/>
    <s v=""/>
    <x v="8"/>
  </r>
  <r>
    <x v="8"/>
    <x v="1"/>
    <x v="2"/>
    <x v="4"/>
    <s v=""/>
    <s v=""/>
    <s v=""/>
    <x v="8"/>
  </r>
  <r>
    <x v="8"/>
    <x v="1"/>
    <x v="3"/>
    <x v="4"/>
    <s v=""/>
    <s v=""/>
    <s v=""/>
    <x v="8"/>
  </r>
  <r>
    <x v="8"/>
    <x v="1"/>
    <x v="4"/>
    <x v="4"/>
    <s v=""/>
    <s v=""/>
    <s v=""/>
    <x v="8"/>
  </r>
  <r>
    <x v="9"/>
    <x v="2"/>
    <x v="0"/>
    <x v="6"/>
    <n v="8"/>
    <s v=""/>
    <n v="-8"/>
    <x v="9"/>
  </r>
  <r>
    <x v="9"/>
    <x v="2"/>
    <x v="0"/>
    <x v="1"/>
    <n v="8"/>
    <s v=""/>
    <n v="-8"/>
    <x v="9"/>
  </r>
  <r>
    <x v="9"/>
    <x v="2"/>
    <x v="0"/>
    <x v="9"/>
    <n v="8"/>
    <s v=""/>
    <n v="-8"/>
    <x v="9"/>
  </r>
  <r>
    <x v="9"/>
    <x v="2"/>
    <x v="0"/>
    <x v="10"/>
    <n v="5"/>
    <s v=""/>
    <n v="-5"/>
    <x v="9"/>
  </r>
  <r>
    <x v="9"/>
    <x v="2"/>
    <x v="0"/>
    <x v="12"/>
    <n v="8"/>
    <s v=""/>
    <n v="-8"/>
    <x v="9"/>
  </r>
  <r>
    <x v="9"/>
    <x v="2"/>
    <x v="0"/>
    <x v="3"/>
    <s v=""/>
    <s v=""/>
    <s v=""/>
    <x v="9"/>
  </r>
  <r>
    <x v="9"/>
    <x v="2"/>
    <x v="0"/>
    <x v="3"/>
    <s v=""/>
    <s v=""/>
    <s v=""/>
    <x v="9"/>
  </r>
  <r>
    <x v="9"/>
    <x v="2"/>
    <x v="0"/>
    <x v="3"/>
    <s v=""/>
    <s v=""/>
    <s v=""/>
    <x v="9"/>
  </r>
  <r>
    <x v="9"/>
    <x v="2"/>
    <x v="0"/>
    <x v="3"/>
    <s v=""/>
    <s v=""/>
    <s v=""/>
    <x v="9"/>
  </r>
  <r>
    <x v="9"/>
    <x v="2"/>
    <x v="0"/>
    <x v="3"/>
    <s v=""/>
    <s v=""/>
    <s v=""/>
    <x v="9"/>
  </r>
  <r>
    <x v="9"/>
    <x v="2"/>
    <x v="0"/>
    <x v="3"/>
    <s v=""/>
    <s v=""/>
    <s v=""/>
    <x v="9"/>
  </r>
  <r>
    <x v="9"/>
    <x v="2"/>
    <x v="0"/>
    <x v="3"/>
    <s v=""/>
    <s v=""/>
    <s v=""/>
    <x v="9"/>
  </r>
  <r>
    <x v="9"/>
    <x v="2"/>
    <x v="0"/>
    <x v="3"/>
    <s v=""/>
    <s v=""/>
    <s v=""/>
    <x v="9"/>
  </r>
  <r>
    <x v="9"/>
    <x v="2"/>
    <x v="0"/>
    <x v="3"/>
    <s v=""/>
    <s v=""/>
    <s v=""/>
    <x v="9"/>
  </r>
  <r>
    <x v="9"/>
    <x v="2"/>
    <x v="0"/>
    <x v="3"/>
    <s v=""/>
    <s v=""/>
    <s v=""/>
    <x v="9"/>
  </r>
  <r>
    <x v="9"/>
    <x v="2"/>
    <x v="1"/>
    <x v="6"/>
    <n v="8800"/>
    <s v=""/>
    <n v="-8800"/>
    <x v="9"/>
  </r>
  <r>
    <x v="9"/>
    <x v="2"/>
    <x v="1"/>
    <x v="1"/>
    <n v="8400"/>
    <s v=""/>
    <n v="-8400"/>
    <x v="9"/>
  </r>
  <r>
    <x v="9"/>
    <x v="2"/>
    <x v="1"/>
    <x v="9"/>
    <n v="8400"/>
    <s v=""/>
    <n v="-8400"/>
    <x v="9"/>
  </r>
  <r>
    <x v="9"/>
    <x v="2"/>
    <x v="1"/>
    <x v="10"/>
    <n v="5250"/>
    <s v=""/>
    <n v="-5250"/>
    <x v="9"/>
  </r>
  <r>
    <x v="9"/>
    <x v="2"/>
    <x v="1"/>
    <x v="12"/>
    <n v="8400"/>
    <s v=""/>
    <n v="-8400"/>
    <x v="9"/>
  </r>
  <r>
    <x v="9"/>
    <x v="2"/>
    <x v="1"/>
    <x v="3"/>
    <s v=""/>
    <s v=""/>
    <s v=""/>
    <x v="9"/>
  </r>
  <r>
    <x v="9"/>
    <x v="2"/>
    <x v="1"/>
    <x v="3"/>
    <s v=""/>
    <s v=""/>
    <s v=""/>
    <x v="9"/>
  </r>
  <r>
    <x v="9"/>
    <x v="2"/>
    <x v="1"/>
    <x v="3"/>
    <s v=""/>
    <s v=""/>
    <s v=""/>
    <x v="9"/>
  </r>
  <r>
    <x v="9"/>
    <x v="2"/>
    <x v="1"/>
    <x v="3"/>
    <s v=""/>
    <s v=""/>
    <s v=""/>
    <x v="9"/>
  </r>
  <r>
    <x v="9"/>
    <x v="2"/>
    <x v="1"/>
    <x v="3"/>
    <s v=""/>
    <s v=""/>
    <s v=""/>
    <x v="9"/>
  </r>
  <r>
    <x v="9"/>
    <x v="2"/>
    <x v="1"/>
    <x v="3"/>
    <s v=""/>
    <s v=""/>
    <s v=""/>
    <x v="9"/>
  </r>
  <r>
    <x v="9"/>
    <x v="2"/>
    <x v="1"/>
    <x v="3"/>
    <s v=""/>
    <s v=""/>
    <s v=""/>
    <x v="9"/>
  </r>
  <r>
    <x v="9"/>
    <x v="2"/>
    <x v="1"/>
    <x v="3"/>
    <s v=""/>
    <s v=""/>
    <s v=""/>
    <x v="9"/>
  </r>
  <r>
    <x v="9"/>
    <x v="2"/>
    <x v="1"/>
    <x v="3"/>
    <s v=""/>
    <s v=""/>
    <s v=""/>
    <x v="9"/>
  </r>
  <r>
    <x v="9"/>
    <x v="2"/>
    <x v="1"/>
    <x v="3"/>
    <s v=""/>
    <s v=""/>
    <s v=""/>
    <x v="9"/>
  </r>
  <r>
    <x v="9"/>
    <x v="2"/>
    <x v="2"/>
    <x v="4"/>
    <s v=""/>
    <s v=""/>
    <s v=""/>
    <x v="9"/>
  </r>
  <r>
    <x v="9"/>
    <x v="2"/>
    <x v="3"/>
    <x v="4"/>
    <s v=""/>
    <s v=""/>
    <s v=""/>
    <x v="9"/>
  </r>
  <r>
    <x v="9"/>
    <x v="2"/>
    <x v="4"/>
    <x v="4"/>
    <s v=""/>
    <s v=""/>
    <s v=""/>
    <x v="9"/>
  </r>
  <r>
    <x v="10"/>
    <x v="3"/>
    <x v="0"/>
    <x v="11"/>
    <n v="8"/>
    <s v=""/>
    <n v="-8"/>
    <x v="10"/>
  </r>
  <r>
    <x v="10"/>
    <x v="3"/>
    <x v="0"/>
    <x v="8"/>
    <n v="8"/>
    <s v=""/>
    <n v="-8"/>
    <x v="10"/>
  </r>
  <r>
    <x v="10"/>
    <x v="3"/>
    <x v="0"/>
    <x v="1"/>
    <n v="8"/>
    <s v=""/>
    <n v="-8"/>
    <x v="10"/>
  </r>
  <r>
    <x v="10"/>
    <x v="3"/>
    <x v="0"/>
    <x v="9"/>
    <n v="8"/>
    <s v=""/>
    <n v="-8"/>
    <x v="10"/>
  </r>
  <r>
    <x v="10"/>
    <x v="3"/>
    <x v="0"/>
    <x v="10"/>
    <n v="5"/>
    <s v=""/>
    <n v="-5"/>
    <x v="10"/>
  </r>
  <r>
    <x v="10"/>
    <x v="3"/>
    <x v="0"/>
    <x v="12"/>
    <n v="8"/>
    <s v=""/>
    <n v="-8"/>
    <x v="10"/>
  </r>
  <r>
    <x v="10"/>
    <x v="3"/>
    <x v="0"/>
    <x v="2"/>
    <n v="7"/>
    <s v=""/>
    <n v="-7"/>
    <x v="10"/>
  </r>
  <r>
    <x v="10"/>
    <x v="3"/>
    <x v="0"/>
    <x v="13"/>
    <n v="5"/>
    <s v=""/>
    <n v="-5"/>
    <x v="10"/>
  </r>
  <r>
    <x v="10"/>
    <x v="3"/>
    <x v="0"/>
    <x v="3"/>
    <s v=""/>
    <s v=""/>
    <s v=""/>
    <x v="10"/>
  </r>
  <r>
    <x v="10"/>
    <x v="3"/>
    <x v="0"/>
    <x v="3"/>
    <s v=""/>
    <s v=""/>
    <s v=""/>
    <x v="10"/>
  </r>
  <r>
    <x v="10"/>
    <x v="3"/>
    <x v="0"/>
    <x v="3"/>
    <s v=""/>
    <s v=""/>
    <s v=""/>
    <x v="10"/>
  </r>
  <r>
    <x v="10"/>
    <x v="3"/>
    <x v="0"/>
    <x v="3"/>
    <s v=""/>
    <s v=""/>
    <s v=""/>
    <x v="10"/>
  </r>
  <r>
    <x v="10"/>
    <x v="3"/>
    <x v="0"/>
    <x v="3"/>
    <s v=""/>
    <s v=""/>
    <s v=""/>
    <x v="10"/>
  </r>
  <r>
    <x v="10"/>
    <x v="3"/>
    <x v="0"/>
    <x v="3"/>
    <s v=""/>
    <s v=""/>
    <s v=""/>
    <x v="10"/>
  </r>
  <r>
    <x v="10"/>
    <x v="3"/>
    <x v="0"/>
    <x v="3"/>
    <s v=""/>
    <s v=""/>
    <s v=""/>
    <x v="10"/>
  </r>
  <r>
    <x v="10"/>
    <x v="3"/>
    <x v="1"/>
    <x v="11"/>
    <n v="9600"/>
    <s v=""/>
    <n v="-9600"/>
    <x v="10"/>
  </r>
  <r>
    <x v="10"/>
    <x v="3"/>
    <x v="1"/>
    <x v="8"/>
    <n v="9200"/>
    <s v=""/>
    <n v="-9200"/>
    <x v="10"/>
  </r>
  <r>
    <x v="10"/>
    <x v="3"/>
    <x v="1"/>
    <x v="1"/>
    <n v="8400"/>
    <s v=""/>
    <n v="-8400"/>
    <x v="10"/>
  </r>
  <r>
    <x v="10"/>
    <x v="3"/>
    <x v="1"/>
    <x v="9"/>
    <n v="8400"/>
    <s v=""/>
    <n v="-8400"/>
    <x v="10"/>
  </r>
  <r>
    <x v="10"/>
    <x v="3"/>
    <x v="1"/>
    <x v="10"/>
    <n v="5250"/>
    <s v=""/>
    <n v="-5250"/>
    <x v="10"/>
  </r>
  <r>
    <x v="10"/>
    <x v="3"/>
    <x v="1"/>
    <x v="12"/>
    <n v="8400"/>
    <s v=""/>
    <n v="-8400"/>
    <x v="10"/>
  </r>
  <r>
    <x v="10"/>
    <x v="3"/>
    <x v="1"/>
    <x v="2"/>
    <n v="7350"/>
    <s v=""/>
    <n v="-7350"/>
    <x v="10"/>
  </r>
  <r>
    <x v="10"/>
    <x v="3"/>
    <x v="1"/>
    <x v="13"/>
    <n v="5250"/>
    <s v=""/>
    <n v="-5250"/>
    <x v="10"/>
  </r>
  <r>
    <x v="10"/>
    <x v="3"/>
    <x v="1"/>
    <x v="3"/>
    <s v=""/>
    <s v=""/>
    <s v=""/>
    <x v="10"/>
  </r>
  <r>
    <x v="10"/>
    <x v="3"/>
    <x v="1"/>
    <x v="3"/>
    <s v=""/>
    <s v=""/>
    <s v=""/>
    <x v="10"/>
  </r>
  <r>
    <x v="10"/>
    <x v="3"/>
    <x v="1"/>
    <x v="3"/>
    <s v=""/>
    <s v=""/>
    <s v=""/>
    <x v="10"/>
  </r>
  <r>
    <x v="10"/>
    <x v="3"/>
    <x v="1"/>
    <x v="3"/>
    <s v=""/>
    <s v=""/>
    <s v=""/>
    <x v="10"/>
  </r>
  <r>
    <x v="10"/>
    <x v="3"/>
    <x v="1"/>
    <x v="3"/>
    <s v=""/>
    <s v=""/>
    <s v=""/>
    <x v="10"/>
  </r>
  <r>
    <x v="10"/>
    <x v="3"/>
    <x v="1"/>
    <x v="3"/>
    <s v=""/>
    <s v=""/>
    <s v=""/>
    <x v="10"/>
  </r>
  <r>
    <x v="10"/>
    <x v="3"/>
    <x v="1"/>
    <x v="3"/>
    <s v=""/>
    <s v=""/>
    <s v=""/>
    <x v="10"/>
  </r>
  <r>
    <x v="10"/>
    <x v="3"/>
    <x v="2"/>
    <x v="4"/>
    <s v=""/>
    <s v=""/>
    <s v=""/>
    <x v="10"/>
  </r>
  <r>
    <x v="10"/>
    <x v="3"/>
    <x v="3"/>
    <x v="4"/>
    <s v=""/>
    <s v=""/>
    <s v=""/>
    <x v="10"/>
  </r>
  <r>
    <x v="10"/>
    <x v="3"/>
    <x v="4"/>
    <x v="4"/>
    <s v=""/>
    <s v=""/>
    <s v=""/>
    <x v="10"/>
  </r>
  <r>
    <x v="11"/>
    <x v="4"/>
    <x v="0"/>
    <x v="11"/>
    <n v="8"/>
    <s v=""/>
    <n v="-8"/>
    <x v="11"/>
  </r>
  <r>
    <x v="11"/>
    <x v="4"/>
    <x v="0"/>
    <x v="8"/>
    <n v="8"/>
    <s v=""/>
    <n v="-8"/>
    <x v="11"/>
  </r>
  <r>
    <x v="11"/>
    <x v="4"/>
    <x v="0"/>
    <x v="0"/>
    <n v="8"/>
    <s v=""/>
    <n v="-8"/>
    <x v="11"/>
  </r>
  <r>
    <x v="11"/>
    <x v="4"/>
    <x v="0"/>
    <x v="1"/>
    <n v="8"/>
    <s v=""/>
    <n v="-8"/>
    <x v="11"/>
  </r>
  <r>
    <x v="11"/>
    <x v="4"/>
    <x v="0"/>
    <x v="10"/>
    <n v="5"/>
    <s v=""/>
    <n v="-5"/>
    <x v="11"/>
  </r>
  <r>
    <x v="11"/>
    <x v="4"/>
    <x v="0"/>
    <x v="2"/>
    <n v="7"/>
    <s v=""/>
    <n v="-7"/>
    <x v="11"/>
  </r>
  <r>
    <x v="11"/>
    <x v="4"/>
    <x v="0"/>
    <x v="13"/>
    <n v="5"/>
    <s v=""/>
    <n v="-5"/>
    <x v="11"/>
  </r>
  <r>
    <x v="11"/>
    <x v="4"/>
    <x v="0"/>
    <x v="7"/>
    <n v="8"/>
    <s v=""/>
    <n v="-8"/>
    <x v="11"/>
  </r>
  <r>
    <x v="11"/>
    <x v="4"/>
    <x v="0"/>
    <x v="3"/>
    <s v=""/>
    <s v=""/>
    <s v=""/>
    <x v="11"/>
  </r>
  <r>
    <x v="11"/>
    <x v="4"/>
    <x v="0"/>
    <x v="3"/>
    <s v=""/>
    <s v=""/>
    <s v=""/>
    <x v="11"/>
  </r>
  <r>
    <x v="11"/>
    <x v="4"/>
    <x v="0"/>
    <x v="3"/>
    <s v=""/>
    <s v=""/>
    <s v=""/>
    <x v="11"/>
  </r>
  <r>
    <x v="11"/>
    <x v="4"/>
    <x v="0"/>
    <x v="3"/>
    <s v=""/>
    <s v=""/>
    <s v=""/>
    <x v="11"/>
  </r>
  <r>
    <x v="11"/>
    <x v="4"/>
    <x v="0"/>
    <x v="3"/>
    <s v=""/>
    <s v=""/>
    <s v=""/>
    <x v="11"/>
  </r>
  <r>
    <x v="11"/>
    <x v="4"/>
    <x v="0"/>
    <x v="3"/>
    <s v=""/>
    <s v=""/>
    <s v=""/>
    <x v="11"/>
  </r>
  <r>
    <x v="11"/>
    <x v="4"/>
    <x v="0"/>
    <x v="3"/>
    <s v=""/>
    <s v=""/>
    <s v=""/>
    <x v="11"/>
  </r>
  <r>
    <x v="11"/>
    <x v="4"/>
    <x v="1"/>
    <x v="11"/>
    <n v="9600"/>
    <s v=""/>
    <n v="-9600"/>
    <x v="11"/>
  </r>
  <r>
    <x v="11"/>
    <x v="4"/>
    <x v="1"/>
    <x v="8"/>
    <n v="9200"/>
    <s v=""/>
    <n v="-9200"/>
    <x v="11"/>
  </r>
  <r>
    <x v="11"/>
    <x v="4"/>
    <x v="1"/>
    <x v="0"/>
    <n v="8400"/>
    <s v=""/>
    <n v="-8400"/>
    <x v="11"/>
  </r>
  <r>
    <x v="11"/>
    <x v="4"/>
    <x v="1"/>
    <x v="1"/>
    <n v="8400"/>
    <s v=""/>
    <n v="-8400"/>
    <x v="11"/>
  </r>
  <r>
    <x v="11"/>
    <x v="4"/>
    <x v="1"/>
    <x v="10"/>
    <n v="5250"/>
    <s v=""/>
    <n v="-5250"/>
    <x v="11"/>
  </r>
  <r>
    <x v="11"/>
    <x v="4"/>
    <x v="1"/>
    <x v="2"/>
    <n v="7350"/>
    <s v=""/>
    <n v="-7350"/>
    <x v="11"/>
  </r>
  <r>
    <x v="11"/>
    <x v="4"/>
    <x v="1"/>
    <x v="13"/>
    <n v="5250"/>
    <s v=""/>
    <n v="-5250"/>
    <x v="11"/>
  </r>
  <r>
    <x v="11"/>
    <x v="4"/>
    <x v="1"/>
    <x v="7"/>
    <n v="8400"/>
    <s v=""/>
    <n v="-8400"/>
    <x v="11"/>
  </r>
  <r>
    <x v="11"/>
    <x v="4"/>
    <x v="1"/>
    <x v="3"/>
    <s v=""/>
    <s v=""/>
    <s v=""/>
    <x v="11"/>
  </r>
  <r>
    <x v="11"/>
    <x v="4"/>
    <x v="1"/>
    <x v="3"/>
    <s v=""/>
    <s v=""/>
    <s v=""/>
    <x v="11"/>
  </r>
  <r>
    <x v="11"/>
    <x v="4"/>
    <x v="1"/>
    <x v="3"/>
    <s v=""/>
    <s v=""/>
    <s v=""/>
    <x v="11"/>
  </r>
  <r>
    <x v="11"/>
    <x v="4"/>
    <x v="1"/>
    <x v="3"/>
    <s v=""/>
    <s v=""/>
    <s v=""/>
    <x v="11"/>
  </r>
  <r>
    <x v="11"/>
    <x v="4"/>
    <x v="1"/>
    <x v="3"/>
    <s v=""/>
    <s v=""/>
    <s v=""/>
    <x v="11"/>
  </r>
  <r>
    <x v="11"/>
    <x v="4"/>
    <x v="1"/>
    <x v="3"/>
    <s v=""/>
    <s v=""/>
    <s v=""/>
    <x v="11"/>
  </r>
  <r>
    <x v="11"/>
    <x v="4"/>
    <x v="1"/>
    <x v="3"/>
    <s v=""/>
    <s v=""/>
    <s v=""/>
    <x v="11"/>
  </r>
  <r>
    <x v="11"/>
    <x v="4"/>
    <x v="2"/>
    <x v="4"/>
    <s v=""/>
    <s v=""/>
    <s v=""/>
    <x v="11"/>
  </r>
  <r>
    <x v="11"/>
    <x v="4"/>
    <x v="3"/>
    <x v="4"/>
    <s v=""/>
    <s v=""/>
    <s v=""/>
    <x v="11"/>
  </r>
  <r>
    <x v="11"/>
    <x v="4"/>
    <x v="4"/>
    <x v="4"/>
    <s v=""/>
    <s v=""/>
    <s v=""/>
    <x v="11"/>
  </r>
  <r>
    <x v="12"/>
    <x v="5"/>
    <x v="0"/>
    <x v="11"/>
    <n v="8"/>
    <s v=""/>
    <n v="-8"/>
    <x v="12"/>
  </r>
  <r>
    <x v="12"/>
    <x v="5"/>
    <x v="0"/>
    <x v="8"/>
    <n v="8"/>
    <s v=""/>
    <n v="-8"/>
    <x v="12"/>
  </r>
  <r>
    <x v="12"/>
    <x v="5"/>
    <x v="0"/>
    <x v="0"/>
    <n v="8"/>
    <s v=""/>
    <n v="-8"/>
    <x v="12"/>
  </r>
  <r>
    <x v="12"/>
    <x v="5"/>
    <x v="0"/>
    <x v="1"/>
    <n v="8"/>
    <s v=""/>
    <n v="-8"/>
    <x v="12"/>
  </r>
  <r>
    <x v="12"/>
    <x v="5"/>
    <x v="0"/>
    <x v="9"/>
    <n v="8"/>
    <s v=""/>
    <n v="-8"/>
    <x v="12"/>
  </r>
  <r>
    <x v="12"/>
    <x v="5"/>
    <x v="0"/>
    <x v="10"/>
    <n v="5"/>
    <s v=""/>
    <n v="-5"/>
    <x v="12"/>
  </r>
  <r>
    <x v="12"/>
    <x v="5"/>
    <x v="0"/>
    <x v="12"/>
    <n v="8"/>
    <s v=""/>
    <n v="-8"/>
    <x v="12"/>
  </r>
  <r>
    <x v="12"/>
    <x v="5"/>
    <x v="0"/>
    <x v="2"/>
    <n v="7"/>
    <s v=""/>
    <n v="-7"/>
    <x v="12"/>
  </r>
  <r>
    <x v="12"/>
    <x v="5"/>
    <x v="0"/>
    <x v="13"/>
    <n v="5"/>
    <s v=""/>
    <n v="-5"/>
    <x v="12"/>
  </r>
  <r>
    <x v="12"/>
    <x v="5"/>
    <x v="0"/>
    <x v="3"/>
    <s v=""/>
    <s v=""/>
    <s v=""/>
    <x v="12"/>
  </r>
  <r>
    <x v="12"/>
    <x v="5"/>
    <x v="0"/>
    <x v="3"/>
    <s v=""/>
    <s v=""/>
    <s v=""/>
    <x v="12"/>
  </r>
  <r>
    <x v="12"/>
    <x v="5"/>
    <x v="0"/>
    <x v="3"/>
    <s v=""/>
    <s v=""/>
    <s v=""/>
    <x v="12"/>
  </r>
  <r>
    <x v="12"/>
    <x v="5"/>
    <x v="0"/>
    <x v="3"/>
    <s v=""/>
    <s v=""/>
    <s v=""/>
    <x v="12"/>
  </r>
  <r>
    <x v="12"/>
    <x v="5"/>
    <x v="0"/>
    <x v="3"/>
    <s v=""/>
    <s v=""/>
    <s v=""/>
    <x v="12"/>
  </r>
  <r>
    <x v="12"/>
    <x v="5"/>
    <x v="0"/>
    <x v="3"/>
    <s v=""/>
    <s v=""/>
    <s v=""/>
    <x v="12"/>
  </r>
  <r>
    <x v="12"/>
    <x v="5"/>
    <x v="1"/>
    <x v="11"/>
    <n v="9600"/>
    <s v=""/>
    <n v="-9600"/>
    <x v="12"/>
  </r>
  <r>
    <x v="12"/>
    <x v="5"/>
    <x v="1"/>
    <x v="8"/>
    <n v="9200"/>
    <s v=""/>
    <n v="-9200"/>
    <x v="12"/>
  </r>
  <r>
    <x v="12"/>
    <x v="5"/>
    <x v="1"/>
    <x v="0"/>
    <n v="8400"/>
    <s v=""/>
    <n v="-8400"/>
    <x v="12"/>
  </r>
  <r>
    <x v="12"/>
    <x v="5"/>
    <x v="1"/>
    <x v="1"/>
    <n v="8400"/>
    <s v=""/>
    <n v="-8400"/>
    <x v="12"/>
  </r>
  <r>
    <x v="12"/>
    <x v="5"/>
    <x v="1"/>
    <x v="9"/>
    <n v="8400"/>
    <s v=""/>
    <n v="-8400"/>
    <x v="12"/>
  </r>
  <r>
    <x v="12"/>
    <x v="5"/>
    <x v="1"/>
    <x v="10"/>
    <n v="5250"/>
    <s v=""/>
    <n v="-5250"/>
    <x v="12"/>
  </r>
  <r>
    <x v="12"/>
    <x v="5"/>
    <x v="1"/>
    <x v="12"/>
    <n v="8400"/>
    <s v=""/>
    <n v="-8400"/>
    <x v="12"/>
  </r>
  <r>
    <x v="12"/>
    <x v="5"/>
    <x v="1"/>
    <x v="2"/>
    <n v="7350"/>
    <s v=""/>
    <n v="-7350"/>
    <x v="12"/>
  </r>
  <r>
    <x v="12"/>
    <x v="5"/>
    <x v="1"/>
    <x v="13"/>
    <n v="5250"/>
    <s v=""/>
    <n v="-5250"/>
    <x v="12"/>
  </r>
  <r>
    <x v="12"/>
    <x v="5"/>
    <x v="1"/>
    <x v="3"/>
    <s v=""/>
    <s v=""/>
    <s v=""/>
    <x v="12"/>
  </r>
  <r>
    <x v="12"/>
    <x v="5"/>
    <x v="1"/>
    <x v="3"/>
    <s v=""/>
    <s v=""/>
    <s v=""/>
    <x v="12"/>
  </r>
  <r>
    <x v="12"/>
    <x v="5"/>
    <x v="1"/>
    <x v="3"/>
    <s v=""/>
    <s v=""/>
    <s v=""/>
    <x v="12"/>
  </r>
  <r>
    <x v="12"/>
    <x v="5"/>
    <x v="1"/>
    <x v="3"/>
    <s v=""/>
    <s v=""/>
    <s v=""/>
    <x v="12"/>
  </r>
  <r>
    <x v="12"/>
    <x v="5"/>
    <x v="1"/>
    <x v="3"/>
    <s v=""/>
    <s v=""/>
    <s v=""/>
    <x v="12"/>
  </r>
  <r>
    <x v="12"/>
    <x v="5"/>
    <x v="1"/>
    <x v="3"/>
    <s v=""/>
    <s v=""/>
    <s v=""/>
    <x v="12"/>
  </r>
  <r>
    <x v="12"/>
    <x v="5"/>
    <x v="2"/>
    <x v="4"/>
    <s v=""/>
    <s v=""/>
    <s v=""/>
    <x v="12"/>
  </r>
  <r>
    <x v="12"/>
    <x v="5"/>
    <x v="3"/>
    <x v="4"/>
    <s v=""/>
    <s v=""/>
    <s v=""/>
    <x v="12"/>
  </r>
  <r>
    <x v="12"/>
    <x v="5"/>
    <x v="4"/>
    <x v="4"/>
    <s v=""/>
    <s v=""/>
    <s v=""/>
    <x v="12"/>
  </r>
  <r>
    <x v="13"/>
    <x v="6"/>
    <x v="0"/>
    <x v="5"/>
    <n v="8"/>
    <s v=""/>
    <n v="-8"/>
    <x v="13"/>
  </r>
  <r>
    <x v="13"/>
    <x v="6"/>
    <x v="0"/>
    <x v="8"/>
    <n v="8"/>
    <s v=""/>
    <n v="-8"/>
    <x v="13"/>
  </r>
  <r>
    <x v="13"/>
    <x v="6"/>
    <x v="0"/>
    <x v="0"/>
    <n v="8"/>
    <s v=""/>
    <n v="-8"/>
    <x v="13"/>
  </r>
  <r>
    <x v="13"/>
    <x v="6"/>
    <x v="0"/>
    <x v="1"/>
    <n v="8"/>
    <s v=""/>
    <n v="-8"/>
    <x v="13"/>
  </r>
  <r>
    <x v="13"/>
    <x v="6"/>
    <x v="0"/>
    <x v="9"/>
    <n v="8"/>
    <s v=""/>
    <n v="-8"/>
    <x v="13"/>
  </r>
  <r>
    <x v="13"/>
    <x v="6"/>
    <x v="0"/>
    <x v="2"/>
    <n v="7"/>
    <s v=""/>
    <n v="-7"/>
    <x v="13"/>
  </r>
  <r>
    <x v="13"/>
    <x v="6"/>
    <x v="0"/>
    <x v="13"/>
    <n v="5"/>
    <s v=""/>
    <n v="-5"/>
    <x v="13"/>
  </r>
  <r>
    <x v="13"/>
    <x v="6"/>
    <x v="0"/>
    <x v="3"/>
    <s v=""/>
    <s v=""/>
    <s v=""/>
    <x v="13"/>
  </r>
  <r>
    <x v="13"/>
    <x v="6"/>
    <x v="0"/>
    <x v="3"/>
    <s v=""/>
    <s v=""/>
    <s v=""/>
    <x v="13"/>
  </r>
  <r>
    <x v="13"/>
    <x v="6"/>
    <x v="0"/>
    <x v="3"/>
    <s v=""/>
    <s v=""/>
    <s v=""/>
    <x v="13"/>
  </r>
  <r>
    <x v="13"/>
    <x v="6"/>
    <x v="0"/>
    <x v="3"/>
    <s v=""/>
    <s v=""/>
    <s v=""/>
    <x v="13"/>
  </r>
  <r>
    <x v="13"/>
    <x v="6"/>
    <x v="0"/>
    <x v="3"/>
    <s v=""/>
    <s v=""/>
    <s v=""/>
    <x v="13"/>
  </r>
  <r>
    <x v="13"/>
    <x v="6"/>
    <x v="0"/>
    <x v="3"/>
    <s v=""/>
    <s v=""/>
    <s v=""/>
    <x v="13"/>
  </r>
  <r>
    <x v="13"/>
    <x v="6"/>
    <x v="0"/>
    <x v="3"/>
    <s v=""/>
    <s v=""/>
    <s v=""/>
    <x v="13"/>
  </r>
  <r>
    <x v="13"/>
    <x v="6"/>
    <x v="0"/>
    <x v="3"/>
    <s v=""/>
    <s v=""/>
    <s v=""/>
    <x v="13"/>
  </r>
  <r>
    <x v="13"/>
    <x v="6"/>
    <x v="1"/>
    <x v="5"/>
    <n v="8800"/>
    <s v=""/>
    <n v="-8800"/>
    <x v="13"/>
  </r>
  <r>
    <x v="13"/>
    <x v="6"/>
    <x v="1"/>
    <x v="8"/>
    <n v="9200"/>
    <s v=""/>
    <n v="-9200"/>
    <x v="13"/>
  </r>
  <r>
    <x v="13"/>
    <x v="6"/>
    <x v="1"/>
    <x v="0"/>
    <n v="8400"/>
    <s v=""/>
    <n v="-8400"/>
    <x v="13"/>
  </r>
  <r>
    <x v="13"/>
    <x v="6"/>
    <x v="1"/>
    <x v="1"/>
    <n v="8400"/>
    <s v=""/>
    <n v="-8400"/>
    <x v="13"/>
  </r>
  <r>
    <x v="13"/>
    <x v="6"/>
    <x v="1"/>
    <x v="9"/>
    <n v="8400"/>
    <s v=""/>
    <n v="-8400"/>
    <x v="13"/>
  </r>
  <r>
    <x v="13"/>
    <x v="6"/>
    <x v="1"/>
    <x v="2"/>
    <n v="7350"/>
    <s v=""/>
    <n v="-7350"/>
    <x v="13"/>
  </r>
  <r>
    <x v="13"/>
    <x v="6"/>
    <x v="1"/>
    <x v="13"/>
    <n v="5250"/>
    <s v=""/>
    <n v="-5250"/>
    <x v="13"/>
  </r>
  <r>
    <x v="13"/>
    <x v="6"/>
    <x v="1"/>
    <x v="3"/>
    <s v=""/>
    <s v=""/>
    <s v=""/>
    <x v="13"/>
  </r>
  <r>
    <x v="13"/>
    <x v="6"/>
    <x v="1"/>
    <x v="3"/>
    <s v=""/>
    <s v=""/>
    <s v=""/>
    <x v="13"/>
  </r>
  <r>
    <x v="13"/>
    <x v="6"/>
    <x v="1"/>
    <x v="3"/>
    <s v=""/>
    <s v=""/>
    <s v=""/>
    <x v="13"/>
  </r>
  <r>
    <x v="13"/>
    <x v="6"/>
    <x v="1"/>
    <x v="3"/>
    <s v=""/>
    <s v=""/>
    <s v=""/>
    <x v="13"/>
  </r>
  <r>
    <x v="13"/>
    <x v="6"/>
    <x v="1"/>
    <x v="3"/>
    <s v=""/>
    <s v=""/>
    <s v=""/>
    <x v="13"/>
  </r>
  <r>
    <x v="13"/>
    <x v="6"/>
    <x v="1"/>
    <x v="3"/>
    <s v=""/>
    <s v=""/>
    <s v=""/>
    <x v="13"/>
  </r>
  <r>
    <x v="13"/>
    <x v="6"/>
    <x v="1"/>
    <x v="3"/>
    <s v=""/>
    <s v=""/>
    <s v=""/>
    <x v="13"/>
  </r>
  <r>
    <x v="13"/>
    <x v="6"/>
    <x v="1"/>
    <x v="3"/>
    <s v=""/>
    <s v=""/>
    <s v=""/>
    <x v="13"/>
  </r>
  <r>
    <x v="13"/>
    <x v="6"/>
    <x v="2"/>
    <x v="4"/>
    <s v=""/>
    <s v=""/>
    <s v=""/>
    <x v="13"/>
  </r>
  <r>
    <x v="13"/>
    <x v="6"/>
    <x v="3"/>
    <x v="4"/>
    <s v=""/>
    <s v=""/>
    <s v=""/>
    <x v="13"/>
  </r>
  <r>
    <x v="13"/>
    <x v="6"/>
    <x v="4"/>
    <x v="4"/>
    <s v=""/>
    <s v=""/>
    <s v=""/>
    <x v="13"/>
  </r>
  <r>
    <x v="14"/>
    <x v="0"/>
    <x v="0"/>
    <x v="5"/>
    <n v="8"/>
    <s v=""/>
    <n v="-8"/>
    <x v="14"/>
  </r>
  <r>
    <x v="14"/>
    <x v="0"/>
    <x v="0"/>
    <x v="6"/>
    <n v="8"/>
    <s v=""/>
    <n v="-8"/>
    <x v="14"/>
  </r>
  <r>
    <x v="14"/>
    <x v="0"/>
    <x v="0"/>
    <x v="0"/>
    <n v="8"/>
    <s v=""/>
    <n v="-8"/>
    <x v="14"/>
  </r>
  <r>
    <x v="14"/>
    <x v="0"/>
    <x v="0"/>
    <x v="1"/>
    <n v="8"/>
    <s v=""/>
    <n v="-8"/>
    <x v="14"/>
  </r>
  <r>
    <x v="14"/>
    <x v="0"/>
    <x v="0"/>
    <x v="10"/>
    <n v="5"/>
    <s v=""/>
    <n v="-5"/>
    <x v="14"/>
  </r>
  <r>
    <x v="14"/>
    <x v="0"/>
    <x v="0"/>
    <x v="12"/>
    <n v="8"/>
    <s v=""/>
    <n v="-8"/>
    <x v="14"/>
  </r>
  <r>
    <x v="14"/>
    <x v="0"/>
    <x v="0"/>
    <x v="2"/>
    <n v="7"/>
    <s v=""/>
    <n v="-7"/>
    <x v="14"/>
  </r>
  <r>
    <x v="14"/>
    <x v="0"/>
    <x v="0"/>
    <x v="3"/>
    <s v=""/>
    <s v=""/>
    <s v=""/>
    <x v="14"/>
  </r>
  <r>
    <x v="14"/>
    <x v="0"/>
    <x v="0"/>
    <x v="3"/>
    <s v=""/>
    <s v=""/>
    <s v=""/>
    <x v="14"/>
  </r>
  <r>
    <x v="14"/>
    <x v="0"/>
    <x v="0"/>
    <x v="3"/>
    <s v=""/>
    <s v=""/>
    <s v=""/>
    <x v="14"/>
  </r>
  <r>
    <x v="14"/>
    <x v="0"/>
    <x v="0"/>
    <x v="3"/>
    <s v=""/>
    <s v=""/>
    <s v=""/>
    <x v="14"/>
  </r>
  <r>
    <x v="14"/>
    <x v="0"/>
    <x v="0"/>
    <x v="3"/>
    <s v=""/>
    <s v=""/>
    <s v=""/>
    <x v="14"/>
  </r>
  <r>
    <x v="14"/>
    <x v="0"/>
    <x v="0"/>
    <x v="3"/>
    <s v=""/>
    <s v=""/>
    <s v=""/>
    <x v="14"/>
  </r>
  <r>
    <x v="14"/>
    <x v="0"/>
    <x v="0"/>
    <x v="3"/>
    <s v=""/>
    <s v=""/>
    <s v=""/>
    <x v="14"/>
  </r>
  <r>
    <x v="14"/>
    <x v="0"/>
    <x v="0"/>
    <x v="3"/>
    <s v=""/>
    <s v=""/>
    <s v=""/>
    <x v="14"/>
  </r>
  <r>
    <x v="14"/>
    <x v="0"/>
    <x v="1"/>
    <x v="5"/>
    <n v="8800"/>
    <s v=""/>
    <n v="-8800"/>
    <x v="14"/>
  </r>
  <r>
    <x v="14"/>
    <x v="0"/>
    <x v="1"/>
    <x v="6"/>
    <n v="8800"/>
    <s v=""/>
    <n v="-8800"/>
    <x v="14"/>
  </r>
  <r>
    <x v="14"/>
    <x v="0"/>
    <x v="1"/>
    <x v="0"/>
    <n v="8400"/>
    <s v=""/>
    <n v="-8400"/>
    <x v="14"/>
  </r>
  <r>
    <x v="14"/>
    <x v="0"/>
    <x v="1"/>
    <x v="1"/>
    <n v="8400"/>
    <s v=""/>
    <n v="-8400"/>
    <x v="14"/>
  </r>
  <r>
    <x v="14"/>
    <x v="0"/>
    <x v="1"/>
    <x v="10"/>
    <n v="5250"/>
    <s v=""/>
    <n v="-5250"/>
    <x v="14"/>
  </r>
  <r>
    <x v="14"/>
    <x v="0"/>
    <x v="1"/>
    <x v="12"/>
    <n v="8400"/>
    <s v=""/>
    <n v="-8400"/>
    <x v="14"/>
  </r>
  <r>
    <x v="14"/>
    <x v="0"/>
    <x v="1"/>
    <x v="2"/>
    <n v="7350"/>
    <s v=""/>
    <n v="-7350"/>
    <x v="14"/>
  </r>
  <r>
    <x v="14"/>
    <x v="0"/>
    <x v="1"/>
    <x v="3"/>
    <s v=""/>
    <s v=""/>
    <s v=""/>
    <x v="14"/>
  </r>
  <r>
    <x v="14"/>
    <x v="0"/>
    <x v="1"/>
    <x v="3"/>
    <s v=""/>
    <s v=""/>
    <s v=""/>
    <x v="14"/>
  </r>
  <r>
    <x v="14"/>
    <x v="0"/>
    <x v="1"/>
    <x v="3"/>
    <s v=""/>
    <s v=""/>
    <s v=""/>
    <x v="14"/>
  </r>
  <r>
    <x v="14"/>
    <x v="0"/>
    <x v="1"/>
    <x v="3"/>
    <s v=""/>
    <s v=""/>
    <s v=""/>
    <x v="14"/>
  </r>
  <r>
    <x v="14"/>
    <x v="0"/>
    <x v="1"/>
    <x v="3"/>
    <s v=""/>
    <s v=""/>
    <s v=""/>
    <x v="14"/>
  </r>
  <r>
    <x v="14"/>
    <x v="0"/>
    <x v="1"/>
    <x v="3"/>
    <s v=""/>
    <s v=""/>
    <s v=""/>
    <x v="14"/>
  </r>
  <r>
    <x v="14"/>
    <x v="0"/>
    <x v="1"/>
    <x v="3"/>
    <s v=""/>
    <s v=""/>
    <s v=""/>
    <x v="14"/>
  </r>
  <r>
    <x v="14"/>
    <x v="0"/>
    <x v="1"/>
    <x v="3"/>
    <s v=""/>
    <s v=""/>
    <s v=""/>
    <x v="14"/>
  </r>
  <r>
    <x v="14"/>
    <x v="0"/>
    <x v="2"/>
    <x v="4"/>
    <s v=""/>
    <s v=""/>
    <s v=""/>
    <x v="14"/>
  </r>
  <r>
    <x v="14"/>
    <x v="0"/>
    <x v="3"/>
    <x v="4"/>
    <s v=""/>
    <s v=""/>
    <s v=""/>
    <x v="14"/>
  </r>
  <r>
    <x v="14"/>
    <x v="0"/>
    <x v="4"/>
    <x v="4"/>
    <s v=""/>
    <s v=""/>
    <s v=""/>
    <x v="14"/>
  </r>
  <r>
    <x v="15"/>
    <x v="1"/>
    <x v="0"/>
    <x v="5"/>
    <n v="8"/>
    <s v=""/>
    <n v="-8"/>
    <x v="15"/>
  </r>
  <r>
    <x v="15"/>
    <x v="1"/>
    <x v="0"/>
    <x v="6"/>
    <n v="8"/>
    <s v=""/>
    <n v="-8"/>
    <x v="15"/>
  </r>
  <r>
    <x v="15"/>
    <x v="1"/>
    <x v="0"/>
    <x v="0"/>
    <n v="8"/>
    <s v=""/>
    <n v="-8"/>
    <x v="15"/>
  </r>
  <r>
    <x v="15"/>
    <x v="1"/>
    <x v="0"/>
    <x v="9"/>
    <n v="8"/>
    <s v=""/>
    <n v="-8"/>
    <x v="15"/>
  </r>
  <r>
    <x v="15"/>
    <x v="1"/>
    <x v="0"/>
    <x v="12"/>
    <n v="8"/>
    <s v=""/>
    <n v="-8"/>
    <x v="15"/>
  </r>
  <r>
    <x v="15"/>
    <x v="1"/>
    <x v="0"/>
    <x v="13"/>
    <n v="5"/>
    <s v=""/>
    <n v="-5"/>
    <x v="15"/>
  </r>
  <r>
    <x v="15"/>
    <x v="1"/>
    <x v="0"/>
    <x v="7"/>
    <n v="8"/>
    <s v=""/>
    <n v="-8"/>
    <x v="15"/>
  </r>
  <r>
    <x v="15"/>
    <x v="1"/>
    <x v="0"/>
    <x v="3"/>
    <s v=""/>
    <s v=""/>
    <s v=""/>
    <x v="15"/>
  </r>
  <r>
    <x v="15"/>
    <x v="1"/>
    <x v="0"/>
    <x v="3"/>
    <s v=""/>
    <s v=""/>
    <s v=""/>
    <x v="15"/>
  </r>
  <r>
    <x v="15"/>
    <x v="1"/>
    <x v="0"/>
    <x v="3"/>
    <s v=""/>
    <s v=""/>
    <s v=""/>
    <x v="15"/>
  </r>
  <r>
    <x v="15"/>
    <x v="1"/>
    <x v="0"/>
    <x v="3"/>
    <s v=""/>
    <s v=""/>
    <s v=""/>
    <x v="15"/>
  </r>
  <r>
    <x v="15"/>
    <x v="1"/>
    <x v="0"/>
    <x v="3"/>
    <s v=""/>
    <s v=""/>
    <s v=""/>
    <x v="15"/>
  </r>
  <r>
    <x v="15"/>
    <x v="1"/>
    <x v="0"/>
    <x v="3"/>
    <s v=""/>
    <s v=""/>
    <s v=""/>
    <x v="15"/>
  </r>
  <r>
    <x v="15"/>
    <x v="1"/>
    <x v="0"/>
    <x v="3"/>
    <s v=""/>
    <s v=""/>
    <s v=""/>
    <x v="15"/>
  </r>
  <r>
    <x v="15"/>
    <x v="1"/>
    <x v="0"/>
    <x v="3"/>
    <s v=""/>
    <s v=""/>
    <s v=""/>
    <x v="15"/>
  </r>
  <r>
    <x v="15"/>
    <x v="1"/>
    <x v="1"/>
    <x v="5"/>
    <n v="8800"/>
    <s v=""/>
    <n v="-8800"/>
    <x v="15"/>
  </r>
  <r>
    <x v="15"/>
    <x v="1"/>
    <x v="1"/>
    <x v="6"/>
    <n v="8800"/>
    <s v=""/>
    <n v="-8800"/>
    <x v="15"/>
  </r>
  <r>
    <x v="15"/>
    <x v="1"/>
    <x v="1"/>
    <x v="0"/>
    <n v="8400"/>
    <s v=""/>
    <n v="-8400"/>
    <x v="15"/>
  </r>
  <r>
    <x v="15"/>
    <x v="1"/>
    <x v="1"/>
    <x v="9"/>
    <n v="8400"/>
    <s v=""/>
    <n v="-8400"/>
    <x v="15"/>
  </r>
  <r>
    <x v="15"/>
    <x v="1"/>
    <x v="1"/>
    <x v="12"/>
    <n v="8400"/>
    <s v=""/>
    <n v="-8400"/>
    <x v="15"/>
  </r>
  <r>
    <x v="15"/>
    <x v="1"/>
    <x v="1"/>
    <x v="13"/>
    <n v="5250"/>
    <s v=""/>
    <n v="-5250"/>
    <x v="15"/>
  </r>
  <r>
    <x v="15"/>
    <x v="1"/>
    <x v="1"/>
    <x v="7"/>
    <n v="8400"/>
    <s v=""/>
    <n v="-8400"/>
    <x v="15"/>
  </r>
  <r>
    <x v="15"/>
    <x v="1"/>
    <x v="1"/>
    <x v="3"/>
    <s v=""/>
    <s v=""/>
    <s v=""/>
    <x v="15"/>
  </r>
  <r>
    <x v="15"/>
    <x v="1"/>
    <x v="1"/>
    <x v="3"/>
    <s v=""/>
    <s v=""/>
    <s v=""/>
    <x v="15"/>
  </r>
  <r>
    <x v="15"/>
    <x v="1"/>
    <x v="1"/>
    <x v="3"/>
    <s v=""/>
    <s v=""/>
    <s v=""/>
    <x v="15"/>
  </r>
  <r>
    <x v="15"/>
    <x v="1"/>
    <x v="1"/>
    <x v="3"/>
    <s v=""/>
    <s v=""/>
    <s v=""/>
    <x v="15"/>
  </r>
  <r>
    <x v="15"/>
    <x v="1"/>
    <x v="1"/>
    <x v="3"/>
    <s v=""/>
    <s v=""/>
    <s v=""/>
    <x v="15"/>
  </r>
  <r>
    <x v="15"/>
    <x v="1"/>
    <x v="1"/>
    <x v="3"/>
    <s v=""/>
    <s v=""/>
    <s v=""/>
    <x v="15"/>
  </r>
  <r>
    <x v="15"/>
    <x v="1"/>
    <x v="1"/>
    <x v="3"/>
    <s v=""/>
    <s v=""/>
    <s v=""/>
    <x v="15"/>
  </r>
  <r>
    <x v="15"/>
    <x v="1"/>
    <x v="1"/>
    <x v="3"/>
    <s v=""/>
    <s v=""/>
    <s v=""/>
    <x v="15"/>
  </r>
  <r>
    <x v="15"/>
    <x v="1"/>
    <x v="2"/>
    <x v="4"/>
    <s v=""/>
    <s v=""/>
    <s v=""/>
    <x v="15"/>
  </r>
  <r>
    <x v="15"/>
    <x v="1"/>
    <x v="3"/>
    <x v="4"/>
    <s v=""/>
    <s v=""/>
    <s v=""/>
    <x v="15"/>
  </r>
  <r>
    <x v="15"/>
    <x v="1"/>
    <x v="4"/>
    <x v="4"/>
    <s v=""/>
    <s v=""/>
    <s v=""/>
    <x v="15"/>
  </r>
  <r>
    <x v="16"/>
    <x v="2"/>
    <x v="0"/>
    <x v="8"/>
    <n v="8"/>
    <s v=""/>
    <n v="-8"/>
    <x v="16"/>
  </r>
  <r>
    <x v="16"/>
    <x v="2"/>
    <x v="0"/>
    <x v="1"/>
    <n v="8"/>
    <s v=""/>
    <n v="-8"/>
    <x v="16"/>
  </r>
  <r>
    <x v="16"/>
    <x v="2"/>
    <x v="0"/>
    <x v="9"/>
    <n v="8"/>
    <s v=""/>
    <n v="-8"/>
    <x v="16"/>
  </r>
  <r>
    <x v="16"/>
    <x v="2"/>
    <x v="0"/>
    <x v="10"/>
    <n v="5"/>
    <s v=""/>
    <n v="-5"/>
    <x v="16"/>
  </r>
  <r>
    <x v="16"/>
    <x v="2"/>
    <x v="0"/>
    <x v="12"/>
    <n v="8"/>
    <s v=""/>
    <n v="-8"/>
    <x v="16"/>
  </r>
  <r>
    <x v="16"/>
    <x v="2"/>
    <x v="0"/>
    <x v="2"/>
    <n v="7"/>
    <s v=""/>
    <n v="-7"/>
    <x v="16"/>
  </r>
  <r>
    <x v="16"/>
    <x v="2"/>
    <x v="0"/>
    <x v="3"/>
    <s v=""/>
    <s v=""/>
    <s v=""/>
    <x v="16"/>
  </r>
  <r>
    <x v="16"/>
    <x v="2"/>
    <x v="0"/>
    <x v="3"/>
    <s v=""/>
    <s v=""/>
    <s v=""/>
    <x v="16"/>
  </r>
  <r>
    <x v="16"/>
    <x v="2"/>
    <x v="0"/>
    <x v="3"/>
    <s v=""/>
    <s v=""/>
    <s v=""/>
    <x v="16"/>
  </r>
  <r>
    <x v="16"/>
    <x v="2"/>
    <x v="0"/>
    <x v="3"/>
    <s v=""/>
    <s v=""/>
    <s v=""/>
    <x v="16"/>
  </r>
  <r>
    <x v="16"/>
    <x v="2"/>
    <x v="0"/>
    <x v="3"/>
    <s v=""/>
    <s v=""/>
    <s v=""/>
    <x v="16"/>
  </r>
  <r>
    <x v="16"/>
    <x v="2"/>
    <x v="0"/>
    <x v="3"/>
    <s v=""/>
    <s v=""/>
    <s v=""/>
    <x v="16"/>
  </r>
  <r>
    <x v="16"/>
    <x v="2"/>
    <x v="0"/>
    <x v="3"/>
    <s v=""/>
    <s v=""/>
    <s v=""/>
    <x v="16"/>
  </r>
  <r>
    <x v="16"/>
    <x v="2"/>
    <x v="0"/>
    <x v="3"/>
    <s v=""/>
    <s v=""/>
    <s v=""/>
    <x v="16"/>
  </r>
  <r>
    <x v="16"/>
    <x v="2"/>
    <x v="0"/>
    <x v="3"/>
    <s v=""/>
    <s v=""/>
    <s v=""/>
    <x v="16"/>
  </r>
  <r>
    <x v="16"/>
    <x v="2"/>
    <x v="1"/>
    <x v="8"/>
    <n v="9200"/>
    <s v=""/>
    <n v="-9200"/>
    <x v="16"/>
  </r>
  <r>
    <x v="16"/>
    <x v="2"/>
    <x v="1"/>
    <x v="1"/>
    <n v="8400"/>
    <s v=""/>
    <n v="-8400"/>
    <x v="16"/>
  </r>
  <r>
    <x v="16"/>
    <x v="2"/>
    <x v="1"/>
    <x v="9"/>
    <n v="8400"/>
    <s v=""/>
    <n v="-8400"/>
    <x v="16"/>
  </r>
  <r>
    <x v="16"/>
    <x v="2"/>
    <x v="1"/>
    <x v="10"/>
    <n v="5250"/>
    <s v=""/>
    <n v="-5250"/>
    <x v="16"/>
  </r>
  <r>
    <x v="16"/>
    <x v="2"/>
    <x v="1"/>
    <x v="12"/>
    <n v="8400"/>
    <s v=""/>
    <n v="-8400"/>
    <x v="16"/>
  </r>
  <r>
    <x v="16"/>
    <x v="2"/>
    <x v="1"/>
    <x v="2"/>
    <n v="7350"/>
    <s v=""/>
    <n v="-7350"/>
    <x v="16"/>
  </r>
  <r>
    <x v="16"/>
    <x v="2"/>
    <x v="1"/>
    <x v="3"/>
    <s v=""/>
    <s v=""/>
    <s v=""/>
    <x v="16"/>
  </r>
  <r>
    <x v="16"/>
    <x v="2"/>
    <x v="1"/>
    <x v="3"/>
    <s v=""/>
    <s v=""/>
    <s v=""/>
    <x v="16"/>
  </r>
  <r>
    <x v="16"/>
    <x v="2"/>
    <x v="1"/>
    <x v="3"/>
    <s v=""/>
    <s v=""/>
    <s v=""/>
    <x v="16"/>
  </r>
  <r>
    <x v="16"/>
    <x v="2"/>
    <x v="1"/>
    <x v="3"/>
    <s v=""/>
    <s v=""/>
    <s v=""/>
    <x v="16"/>
  </r>
  <r>
    <x v="16"/>
    <x v="2"/>
    <x v="1"/>
    <x v="3"/>
    <s v=""/>
    <s v=""/>
    <s v=""/>
    <x v="16"/>
  </r>
  <r>
    <x v="16"/>
    <x v="2"/>
    <x v="1"/>
    <x v="3"/>
    <s v=""/>
    <s v=""/>
    <s v=""/>
    <x v="16"/>
  </r>
  <r>
    <x v="16"/>
    <x v="2"/>
    <x v="1"/>
    <x v="3"/>
    <s v=""/>
    <s v=""/>
    <s v=""/>
    <x v="16"/>
  </r>
  <r>
    <x v="16"/>
    <x v="2"/>
    <x v="1"/>
    <x v="3"/>
    <s v=""/>
    <s v=""/>
    <s v=""/>
    <x v="16"/>
  </r>
  <r>
    <x v="16"/>
    <x v="2"/>
    <x v="1"/>
    <x v="3"/>
    <s v=""/>
    <s v=""/>
    <s v=""/>
    <x v="16"/>
  </r>
  <r>
    <x v="16"/>
    <x v="2"/>
    <x v="2"/>
    <x v="4"/>
    <s v=""/>
    <s v=""/>
    <s v=""/>
    <x v="16"/>
  </r>
  <r>
    <x v="16"/>
    <x v="2"/>
    <x v="3"/>
    <x v="4"/>
    <s v=""/>
    <s v=""/>
    <s v=""/>
    <x v="16"/>
  </r>
  <r>
    <x v="16"/>
    <x v="2"/>
    <x v="4"/>
    <x v="4"/>
    <s v=""/>
    <s v=""/>
    <s v=""/>
    <x v="16"/>
  </r>
  <r>
    <x v="17"/>
    <x v="3"/>
    <x v="0"/>
    <x v="11"/>
    <n v="8"/>
    <s v=""/>
    <n v="-8"/>
    <x v="17"/>
  </r>
  <r>
    <x v="17"/>
    <x v="3"/>
    <x v="0"/>
    <x v="8"/>
    <n v="8"/>
    <s v=""/>
    <n v="-8"/>
    <x v="17"/>
  </r>
  <r>
    <x v="17"/>
    <x v="3"/>
    <x v="0"/>
    <x v="1"/>
    <n v="8"/>
    <s v=""/>
    <n v="-8"/>
    <x v="17"/>
  </r>
  <r>
    <x v="17"/>
    <x v="3"/>
    <x v="0"/>
    <x v="9"/>
    <n v="8"/>
    <s v=""/>
    <n v="-8"/>
    <x v="17"/>
  </r>
  <r>
    <x v="17"/>
    <x v="3"/>
    <x v="0"/>
    <x v="10"/>
    <n v="5"/>
    <s v=""/>
    <n v="-5"/>
    <x v="17"/>
  </r>
  <r>
    <x v="17"/>
    <x v="3"/>
    <x v="0"/>
    <x v="12"/>
    <n v="8"/>
    <s v=""/>
    <n v="-8"/>
    <x v="17"/>
  </r>
  <r>
    <x v="17"/>
    <x v="3"/>
    <x v="0"/>
    <x v="2"/>
    <n v="7"/>
    <s v=""/>
    <n v="-7"/>
    <x v="17"/>
  </r>
  <r>
    <x v="17"/>
    <x v="3"/>
    <x v="0"/>
    <x v="13"/>
    <n v="5"/>
    <s v=""/>
    <n v="-5"/>
    <x v="17"/>
  </r>
  <r>
    <x v="17"/>
    <x v="3"/>
    <x v="0"/>
    <x v="3"/>
    <s v=""/>
    <s v=""/>
    <s v=""/>
    <x v="17"/>
  </r>
  <r>
    <x v="17"/>
    <x v="3"/>
    <x v="0"/>
    <x v="3"/>
    <s v=""/>
    <s v=""/>
    <s v=""/>
    <x v="17"/>
  </r>
  <r>
    <x v="17"/>
    <x v="3"/>
    <x v="0"/>
    <x v="3"/>
    <s v=""/>
    <s v=""/>
    <s v=""/>
    <x v="17"/>
  </r>
  <r>
    <x v="17"/>
    <x v="3"/>
    <x v="0"/>
    <x v="3"/>
    <s v=""/>
    <s v=""/>
    <s v=""/>
    <x v="17"/>
  </r>
  <r>
    <x v="17"/>
    <x v="3"/>
    <x v="0"/>
    <x v="3"/>
    <s v=""/>
    <s v=""/>
    <s v=""/>
    <x v="17"/>
  </r>
  <r>
    <x v="17"/>
    <x v="3"/>
    <x v="0"/>
    <x v="3"/>
    <s v=""/>
    <s v=""/>
    <s v=""/>
    <x v="17"/>
  </r>
  <r>
    <x v="17"/>
    <x v="3"/>
    <x v="0"/>
    <x v="3"/>
    <s v=""/>
    <s v=""/>
    <s v=""/>
    <x v="17"/>
  </r>
  <r>
    <x v="17"/>
    <x v="3"/>
    <x v="1"/>
    <x v="11"/>
    <n v="9600"/>
    <s v=""/>
    <n v="-9600"/>
    <x v="17"/>
  </r>
  <r>
    <x v="17"/>
    <x v="3"/>
    <x v="1"/>
    <x v="8"/>
    <n v="9200"/>
    <s v=""/>
    <n v="-9200"/>
    <x v="17"/>
  </r>
  <r>
    <x v="17"/>
    <x v="3"/>
    <x v="1"/>
    <x v="1"/>
    <n v="8400"/>
    <s v=""/>
    <n v="-8400"/>
    <x v="17"/>
  </r>
  <r>
    <x v="17"/>
    <x v="3"/>
    <x v="1"/>
    <x v="9"/>
    <n v="8400"/>
    <s v=""/>
    <n v="-8400"/>
    <x v="17"/>
  </r>
  <r>
    <x v="17"/>
    <x v="3"/>
    <x v="1"/>
    <x v="10"/>
    <n v="5250"/>
    <s v=""/>
    <n v="-5250"/>
    <x v="17"/>
  </r>
  <r>
    <x v="17"/>
    <x v="3"/>
    <x v="1"/>
    <x v="12"/>
    <n v="8400"/>
    <s v=""/>
    <n v="-8400"/>
    <x v="17"/>
  </r>
  <r>
    <x v="17"/>
    <x v="3"/>
    <x v="1"/>
    <x v="2"/>
    <n v="7350"/>
    <s v=""/>
    <n v="-7350"/>
    <x v="17"/>
  </r>
  <r>
    <x v="17"/>
    <x v="3"/>
    <x v="1"/>
    <x v="13"/>
    <n v="5250"/>
    <s v=""/>
    <n v="-5250"/>
    <x v="17"/>
  </r>
  <r>
    <x v="17"/>
    <x v="3"/>
    <x v="1"/>
    <x v="3"/>
    <s v=""/>
    <s v=""/>
    <s v=""/>
    <x v="17"/>
  </r>
  <r>
    <x v="17"/>
    <x v="3"/>
    <x v="1"/>
    <x v="3"/>
    <s v=""/>
    <s v=""/>
    <s v=""/>
    <x v="17"/>
  </r>
  <r>
    <x v="17"/>
    <x v="3"/>
    <x v="1"/>
    <x v="3"/>
    <s v=""/>
    <s v=""/>
    <s v=""/>
    <x v="17"/>
  </r>
  <r>
    <x v="17"/>
    <x v="3"/>
    <x v="1"/>
    <x v="3"/>
    <s v=""/>
    <s v=""/>
    <s v=""/>
    <x v="17"/>
  </r>
  <r>
    <x v="17"/>
    <x v="3"/>
    <x v="1"/>
    <x v="3"/>
    <s v=""/>
    <s v=""/>
    <s v=""/>
    <x v="17"/>
  </r>
  <r>
    <x v="17"/>
    <x v="3"/>
    <x v="1"/>
    <x v="3"/>
    <s v=""/>
    <s v=""/>
    <s v=""/>
    <x v="17"/>
  </r>
  <r>
    <x v="17"/>
    <x v="3"/>
    <x v="1"/>
    <x v="3"/>
    <s v=""/>
    <s v=""/>
    <s v=""/>
    <x v="17"/>
  </r>
  <r>
    <x v="17"/>
    <x v="3"/>
    <x v="2"/>
    <x v="4"/>
    <s v=""/>
    <s v=""/>
    <s v=""/>
    <x v="17"/>
  </r>
  <r>
    <x v="17"/>
    <x v="3"/>
    <x v="3"/>
    <x v="4"/>
    <s v=""/>
    <s v=""/>
    <s v=""/>
    <x v="17"/>
  </r>
  <r>
    <x v="17"/>
    <x v="3"/>
    <x v="4"/>
    <x v="4"/>
    <s v=""/>
    <s v=""/>
    <s v=""/>
    <x v="17"/>
  </r>
  <r>
    <x v="18"/>
    <x v="4"/>
    <x v="0"/>
    <x v="11"/>
    <n v="8"/>
    <s v=""/>
    <n v="-8"/>
    <x v="18"/>
  </r>
  <r>
    <x v="18"/>
    <x v="4"/>
    <x v="0"/>
    <x v="8"/>
    <n v="8"/>
    <s v=""/>
    <n v="-8"/>
    <x v="18"/>
  </r>
  <r>
    <x v="18"/>
    <x v="4"/>
    <x v="0"/>
    <x v="0"/>
    <n v="8"/>
    <s v=""/>
    <n v="-8"/>
    <x v="18"/>
  </r>
  <r>
    <x v="18"/>
    <x v="4"/>
    <x v="0"/>
    <x v="1"/>
    <n v="8"/>
    <s v=""/>
    <n v="-8"/>
    <x v="18"/>
  </r>
  <r>
    <x v="18"/>
    <x v="4"/>
    <x v="0"/>
    <x v="2"/>
    <n v="7"/>
    <s v=""/>
    <n v="-7"/>
    <x v="18"/>
  </r>
  <r>
    <x v="18"/>
    <x v="4"/>
    <x v="0"/>
    <x v="13"/>
    <n v="5"/>
    <s v=""/>
    <n v="-5"/>
    <x v="18"/>
  </r>
  <r>
    <x v="18"/>
    <x v="4"/>
    <x v="0"/>
    <x v="7"/>
    <n v="8"/>
    <s v=""/>
    <n v="-8"/>
    <x v="18"/>
  </r>
  <r>
    <x v="18"/>
    <x v="4"/>
    <x v="0"/>
    <x v="3"/>
    <s v=""/>
    <s v=""/>
    <s v=""/>
    <x v="18"/>
  </r>
  <r>
    <x v="18"/>
    <x v="4"/>
    <x v="0"/>
    <x v="3"/>
    <s v=""/>
    <s v=""/>
    <s v=""/>
    <x v="18"/>
  </r>
  <r>
    <x v="18"/>
    <x v="4"/>
    <x v="0"/>
    <x v="3"/>
    <s v=""/>
    <s v=""/>
    <s v=""/>
    <x v="18"/>
  </r>
  <r>
    <x v="18"/>
    <x v="4"/>
    <x v="0"/>
    <x v="3"/>
    <s v=""/>
    <s v=""/>
    <s v=""/>
    <x v="18"/>
  </r>
  <r>
    <x v="18"/>
    <x v="4"/>
    <x v="0"/>
    <x v="3"/>
    <s v=""/>
    <s v=""/>
    <s v=""/>
    <x v="18"/>
  </r>
  <r>
    <x v="18"/>
    <x v="4"/>
    <x v="0"/>
    <x v="3"/>
    <s v=""/>
    <s v=""/>
    <s v=""/>
    <x v="18"/>
  </r>
  <r>
    <x v="18"/>
    <x v="4"/>
    <x v="0"/>
    <x v="3"/>
    <s v=""/>
    <s v=""/>
    <s v=""/>
    <x v="18"/>
  </r>
  <r>
    <x v="18"/>
    <x v="4"/>
    <x v="0"/>
    <x v="3"/>
    <s v=""/>
    <s v=""/>
    <s v=""/>
    <x v="18"/>
  </r>
  <r>
    <x v="18"/>
    <x v="4"/>
    <x v="1"/>
    <x v="11"/>
    <n v="9600"/>
    <s v=""/>
    <n v="-9600"/>
    <x v="18"/>
  </r>
  <r>
    <x v="18"/>
    <x v="4"/>
    <x v="1"/>
    <x v="8"/>
    <n v="9200"/>
    <s v=""/>
    <n v="-9200"/>
    <x v="18"/>
  </r>
  <r>
    <x v="18"/>
    <x v="4"/>
    <x v="1"/>
    <x v="0"/>
    <n v="8400"/>
    <s v=""/>
    <n v="-8400"/>
    <x v="18"/>
  </r>
  <r>
    <x v="18"/>
    <x v="4"/>
    <x v="1"/>
    <x v="1"/>
    <n v="8400"/>
    <s v=""/>
    <n v="-8400"/>
    <x v="18"/>
  </r>
  <r>
    <x v="18"/>
    <x v="4"/>
    <x v="1"/>
    <x v="2"/>
    <n v="7350"/>
    <s v=""/>
    <n v="-7350"/>
    <x v="18"/>
  </r>
  <r>
    <x v="18"/>
    <x v="4"/>
    <x v="1"/>
    <x v="13"/>
    <n v="5250"/>
    <s v=""/>
    <n v="-5250"/>
    <x v="18"/>
  </r>
  <r>
    <x v="18"/>
    <x v="4"/>
    <x v="1"/>
    <x v="7"/>
    <n v="8400"/>
    <s v=""/>
    <n v="-8400"/>
    <x v="18"/>
  </r>
  <r>
    <x v="18"/>
    <x v="4"/>
    <x v="1"/>
    <x v="3"/>
    <s v=""/>
    <s v=""/>
    <s v=""/>
    <x v="18"/>
  </r>
  <r>
    <x v="18"/>
    <x v="4"/>
    <x v="1"/>
    <x v="3"/>
    <s v=""/>
    <s v=""/>
    <s v=""/>
    <x v="18"/>
  </r>
  <r>
    <x v="18"/>
    <x v="4"/>
    <x v="1"/>
    <x v="3"/>
    <s v=""/>
    <s v=""/>
    <s v=""/>
    <x v="18"/>
  </r>
  <r>
    <x v="18"/>
    <x v="4"/>
    <x v="1"/>
    <x v="3"/>
    <s v=""/>
    <s v=""/>
    <s v=""/>
    <x v="18"/>
  </r>
  <r>
    <x v="18"/>
    <x v="4"/>
    <x v="1"/>
    <x v="3"/>
    <s v=""/>
    <s v=""/>
    <s v=""/>
    <x v="18"/>
  </r>
  <r>
    <x v="18"/>
    <x v="4"/>
    <x v="1"/>
    <x v="3"/>
    <s v=""/>
    <s v=""/>
    <s v=""/>
    <x v="18"/>
  </r>
  <r>
    <x v="18"/>
    <x v="4"/>
    <x v="1"/>
    <x v="3"/>
    <s v=""/>
    <s v=""/>
    <s v=""/>
    <x v="18"/>
  </r>
  <r>
    <x v="18"/>
    <x v="4"/>
    <x v="1"/>
    <x v="3"/>
    <s v=""/>
    <s v=""/>
    <s v=""/>
    <x v="18"/>
  </r>
  <r>
    <x v="18"/>
    <x v="4"/>
    <x v="2"/>
    <x v="4"/>
    <s v=""/>
    <s v=""/>
    <s v=""/>
    <x v="18"/>
  </r>
  <r>
    <x v="18"/>
    <x v="4"/>
    <x v="3"/>
    <x v="4"/>
    <s v=""/>
    <s v=""/>
    <s v=""/>
    <x v="18"/>
  </r>
  <r>
    <x v="18"/>
    <x v="4"/>
    <x v="4"/>
    <x v="4"/>
    <s v=""/>
    <s v=""/>
    <s v=""/>
    <x v="18"/>
  </r>
  <r>
    <x v="19"/>
    <x v="5"/>
    <x v="0"/>
    <x v="11"/>
    <n v="8"/>
    <s v=""/>
    <n v="-8"/>
    <x v="19"/>
  </r>
  <r>
    <x v="19"/>
    <x v="5"/>
    <x v="0"/>
    <x v="8"/>
    <n v="8"/>
    <s v=""/>
    <n v="-8"/>
    <x v="19"/>
  </r>
  <r>
    <x v="19"/>
    <x v="5"/>
    <x v="0"/>
    <x v="0"/>
    <n v="8"/>
    <s v=""/>
    <n v="-8"/>
    <x v="19"/>
  </r>
  <r>
    <x v="19"/>
    <x v="5"/>
    <x v="0"/>
    <x v="1"/>
    <n v="8"/>
    <s v=""/>
    <n v="-8"/>
    <x v="19"/>
  </r>
  <r>
    <x v="19"/>
    <x v="5"/>
    <x v="0"/>
    <x v="9"/>
    <n v="8"/>
    <s v=""/>
    <n v="-8"/>
    <x v="19"/>
  </r>
  <r>
    <x v="19"/>
    <x v="5"/>
    <x v="0"/>
    <x v="10"/>
    <n v="5"/>
    <s v=""/>
    <n v="-5"/>
    <x v="19"/>
  </r>
  <r>
    <x v="19"/>
    <x v="5"/>
    <x v="0"/>
    <x v="12"/>
    <n v="8"/>
    <s v=""/>
    <n v="-8"/>
    <x v="19"/>
  </r>
  <r>
    <x v="19"/>
    <x v="5"/>
    <x v="0"/>
    <x v="2"/>
    <n v="7"/>
    <s v=""/>
    <n v="-7"/>
    <x v="19"/>
  </r>
  <r>
    <x v="19"/>
    <x v="5"/>
    <x v="0"/>
    <x v="13"/>
    <n v="5"/>
    <s v=""/>
    <n v="-5"/>
    <x v="19"/>
  </r>
  <r>
    <x v="19"/>
    <x v="5"/>
    <x v="0"/>
    <x v="3"/>
    <s v=""/>
    <s v=""/>
    <s v=""/>
    <x v="19"/>
  </r>
  <r>
    <x v="19"/>
    <x v="5"/>
    <x v="0"/>
    <x v="3"/>
    <s v=""/>
    <s v=""/>
    <s v=""/>
    <x v="19"/>
  </r>
  <r>
    <x v="19"/>
    <x v="5"/>
    <x v="0"/>
    <x v="3"/>
    <s v=""/>
    <s v=""/>
    <s v=""/>
    <x v="19"/>
  </r>
  <r>
    <x v="19"/>
    <x v="5"/>
    <x v="0"/>
    <x v="3"/>
    <s v=""/>
    <s v=""/>
    <s v=""/>
    <x v="19"/>
  </r>
  <r>
    <x v="19"/>
    <x v="5"/>
    <x v="0"/>
    <x v="3"/>
    <s v=""/>
    <s v=""/>
    <s v=""/>
    <x v="19"/>
  </r>
  <r>
    <x v="19"/>
    <x v="5"/>
    <x v="0"/>
    <x v="3"/>
    <s v=""/>
    <s v=""/>
    <s v=""/>
    <x v="19"/>
  </r>
  <r>
    <x v="19"/>
    <x v="5"/>
    <x v="1"/>
    <x v="11"/>
    <n v="9600"/>
    <s v=""/>
    <n v="-9600"/>
    <x v="19"/>
  </r>
  <r>
    <x v="19"/>
    <x v="5"/>
    <x v="1"/>
    <x v="8"/>
    <n v="9200"/>
    <s v=""/>
    <n v="-9200"/>
    <x v="19"/>
  </r>
  <r>
    <x v="19"/>
    <x v="5"/>
    <x v="1"/>
    <x v="0"/>
    <n v="8400"/>
    <s v=""/>
    <n v="-8400"/>
    <x v="19"/>
  </r>
  <r>
    <x v="19"/>
    <x v="5"/>
    <x v="1"/>
    <x v="1"/>
    <n v="8400"/>
    <s v=""/>
    <n v="-8400"/>
    <x v="19"/>
  </r>
  <r>
    <x v="19"/>
    <x v="5"/>
    <x v="1"/>
    <x v="9"/>
    <n v="8400"/>
    <s v=""/>
    <n v="-8400"/>
    <x v="19"/>
  </r>
  <r>
    <x v="19"/>
    <x v="5"/>
    <x v="1"/>
    <x v="10"/>
    <n v="5250"/>
    <s v=""/>
    <n v="-5250"/>
    <x v="19"/>
  </r>
  <r>
    <x v="19"/>
    <x v="5"/>
    <x v="1"/>
    <x v="12"/>
    <n v="8400"/>
    <s v=""/>
    <n v="-8400"/>
    <x v="19"/>
  </r>
  <r>
    <x v="19"/>
    <x v="5"/>
    <x v="1"/>
    <x v="2"/>
    <n v="7350"/>
    <s v=""/>
    <n v="-7350"/>
    <x v="19"/>
  </r>
  <r>
    <x v="19"/>
    <x v="5"/>
    <x v="1"/>
    <x v="13"/>
    <n v="5250"/>
    <s v=""/>
    <n v="-5250"/>
    <x v="19"/>
  </r>
  <r>
    <x v="19"/>
    <x v="5"/>
    <x v="1"/>
    <x v="3"/>
    <s v=""/>
    <s v=""/>
    <s v=""/>
    <x v="19"/>
  </r>
  <r>
    <x v="19"/>
    <x v="5"/>
    <x v="1"/>
    <x v="3"/>
    <s v=""/>
    <s v=""/>
    <s v=""/>
    <x v="19"/>
  </r>
  <r>
    <x v="19"/>
    <x v="5"/>
    <x v="1"/>
    <x v="3"/>
    <s v=""/>
    <s v=""/>
    <s v=""/>
    <x v="19"/>
  </r>
  <r>
    <x v="19"/>
    <x v="5"/>
    <x v="1"/>
    <x v="3"/>
    <s v=""/>
    <s v=""/>
    <s v=""/>
    <x v="19"/>
  </r>
  <r>
    <x v="19"/>
    <x v="5"/>
    <x v="1"/>
    <x v="3"/>
    <s v=""/>
    <s v=""/>
    <s v=""/>
    <x v="19"/>
  </r>
  <r>
    <x v="19"/>
    <x v="5"/>
    <x v="1"/>
    <x v="3"/>
    <s v=""/>
    <s v=""/>
    <s v=""/>
    <x v="19"/>
  </r>
  <r>
    <x v="19"/>
    <x v="5"/>
    <x v="2"/>
    <x v="4"/>
    <s v=""/>
    <s v=""/>
    <s v=""/>
    <x v="19"/>
  </r>
  <r>
    <x v="19"/>
    <x v="5"/>
    <x v="3"/>
    <x v="4"/>
    <s v=""/>
    <s v=""/>
    <s v=""/>
    <x v="19"/>
  </r>
  <r>
    <x v="19"/>
    <x v="5"/>
    <x v="4"/>
    <x v="4"/>
    <s v=""/>
    <s v=""/>
    <s v=""/>
    <x v="19"/>
  </r>
  <r>
    <x v="20"/>
    <x v="6"/>
    <x v="0"/>
    <x v="5"/>
    <n v="8"/>
    <s v=""/>
    <n v="-8"/>
    <x v="20"/>
  </r>
  <r>
    <x v="20"/>
    <x v="6"/>
    <x v="0"/>
    <x v="8"/>
    <n v="8"/>
    <s v=""/>
    <n v="-8"/>
    <x v="20"/>
  </r>
  <r>
    <x v="20"/>
    <x v="6"/>
    <x v="0"/>
    <x v="0"/>
    <n v="8"/>
    <s v=""/>
    <n v="-8"/>
    <x v="20"/>
  </r>
  <r>
    <x v="20"/>
    <x v="6"/>
    <x v="0"/>
    <x v="1"/>
    <n v="8"/>
    <s v=""/>
    <n v="-8"/>
    <x v="20"/>
  </r>
  <r>
    <x v="20"/>
    <x v="6"/>
    <x v="0"/>
    <x v="9"/>
    <n v="8"/>
    <s v=""/>
    <n v="-8"/>
    <x v="20"/>
  </r>
  <r>
    <x v="20"/>
    <x v="6"/>
    <x v="0"/>
    <x v="2"/>
    <n v="7"/>
    <s v=""/>
    <n v="-7"/>
    <x v="20"/>
  </r>
  <r>
    <x v="20"/>
    <x v="6"/>
    <x v="0"/>
    <x v="13"/>
    <n v="5"/>
    <s v=""/>
    <n v="-5"/>
    <x v="20"/>
  </r>
  <r>
    <x v="20"/>
    <x v="6"/>
    <x v="0"/>
    <x v="3"/>
    <s v=""/>
    <s v=""/>
    <s v=""/>
    <x v="20"/>
  </r>
  <r>
    <x v="20"/>
    <x v="6"/>
    <x v="0"/>
    <x v="3"/>
    <s v=""/>
    <s v=""/>
    <s v=""/>
    <x v="20"/>
  </r>
  <r>
    <x v="20"/>
    <x v="6"/>
    <x v="0"/>
    <x v="3"/>
    <s v=""/>
    <s v=""/>
    <s v=""/>
    <x v="20"/>
  </r>
  <r>
    <x v="20"/>
    <x v="6"/>
    <x v="0"/>
    <x v="3"/>
    <s v=""/>
    <s v=""/>
    <s v=""/>
    <x v="20"/>
  </r>
  <r>
    <x v="20"/>
    <x v="6"/>
    <x v="0"/>
    <x v="3"/>
    <s v=""/>
    <s v=""/>
    <s v=""/>
    <x v="20"/>
  </r>
  <r>
    <x v="20"/>
    <x v="6"/>
    <x v="0"/>
    <x v="3"/>
    <s v=""/>
    <s v=""/>
    <s v=""/>
    <x v="20"/>
  </r>
  <r>
    <x v="20"/>
    <x v="6"/>
    <x v="0"/>
    <x v="3"/>
    <s v=""/>
    <s v=""/>
    <s v=""/>
    <x v="20"/>
  </r>
  <r>
    <x v="20"/>
    <x v="6"/>
    <x v="0"/>
    <x v="3"/>
    <s v=""/>
    <s v=""/>
    <s v=""/>
    <x v="20"/>
  </r>
  <r>
    <x v="20"/>
    <x v="6"/>
    <x v="1"/>
    <x v="5"/>
    <n v="8800"/>
    <s v=""/>
    <n v="-8800"/>
    <x v="20"/>
  </r>
  <r>
    <x v="20"/>
    <x v="6"/>
    <x v="1"/>
    <x v="8"/>
    <n v="9200"/>
    <s v=""/>
    <n v="-9200"/>
    <x v="20"/>
  </r>
  <r>
    <x v="20"/>
    <x v="6"/>
    <x v="1"/>
    <x v="0"/>
    <n v="8400"/>
    <s v=""/>
    <n v="-8400"/>
    <x v="20"/>
  </r>
  <r>
    <x v="20"/>
    <x v="6"/>
    <x v="1"/>
    <x v="1"/>
    <n v="8400"/>
    <s v=""/>
    <n v="-8400"/>
    <x v="20"/>
  </r>
  <r>
    <x v="20"/>
    <x v="6"/>
    <x v="1"/>
    <x v="9"/>
    <n v="8400"/>
    <s v=""/>
    <n v="-8400"/>
    <x v="20"/>
  </r>
  <r>
    <x v="20"/>
    <x v="6"/>
    <x v="1"/>
    <x v="2"/>
    <n v="7350"/>
    <s v=""/>
    <n v="-7350"/>
    <x v="20"/>
  </r>
  <r>
    <x v="20"/>
    <x v="6"/>
    <x v="1"/>
    <x v="13"/>
    <n v="5250"/>
    <s v=""/>
    <n v="-5250"/>
    <x v="20"/>
  </r>
  <r>
    <x v="20"/>
    <x v="6"/>
    <x v="1"/>
    <x v="3"/>
    <s v=""/>
    <s v=""/>
    <s v=""/>
    <x v="20"/>
  </r>
  <r>
    <x v="20"/>
    <x v="6"/>
    <x v="1"/>
    <x v="3"/>
    <s v=""/>
    <s v=""/>
    <s v=""/>
    <x v="20"/>
  </r>
  <r>
    <x v="20"/>
    <x v="6"/>
    <x v="1"/>
    <x v="3"/>
    <s v=""/>
    <s v=""/>
    <s v=""/>
    <x v="20"/>
  </r>
  <r>
    <x v="20"/>
    <x v="6"/>
    <x v="1"/>
    <x v="3"/>
    <s v=""/>
    <s v=""/>
    <s v=""/>
    <x v="20"/>
  </r>
  <r>
    <x v="20"/>
    <x v="6"/>
    <x v="1"/>
    <x v="3"/>
    <s v=""/>
    <s v=""/>
    <s v=""/>
    <x v="20"/>
  </r>
  <r>
    <x v="20"/>
    <x v="6"/>
    <x v="1"/>
    <x v="3"/>
    <s v=""/>
    <s v=""/>
    <s v=""/>
    <x v="20"/>
  </r>
  <r>
    <x v="20"/>
    <x v="6"/>
    <x v="1"/>
    <x v="3"/>
    <s v=""/>
    <s v=""/>
    <s v=""/>
    <x v="20"/>
  </r>
  <r>
    <x v="20"/>
    <x v="6"/>
    <x v="1"/>
    <x v="3"/>
    <s v=""/>
    <s v=""/>
    <s v=""/>
    <x v="20"/>
  </r>
  <r>
    <x v="20"/>
    <x v="6"/>
    <x v="2"/>
    <x v="4"/>
    <s v=""/>
    <s v=""/>
    <s v=""/>
    <x v="20"/>
  </r>
  <r>
    <x v="20"/>
    <x v="6"/>
    <x v="3"/>
    <x v="4"/>
    <s v=""/>
    <s v=""/>
    <s v=""/>
    <x v="20"/>
  </r>
  <r>
    <x v="20"/>
    <x v="6"/>
    <x v="4"/>
    <x v="4"/>
    <s v=""/>
    <s v=""/>
    <s v=""/>
    <x v="20"/>
  </r>
  <r>
    <x v="21"/>
    <x v="0"/>
    <x v="0"/>
    <x v="5"/>
    <n v="8"/>
    <s v=""/>
    <n v="-8"/>
    <x v="21"/>
  </r>
  <r>
    <x v="21"/>
    <x v="0"/>
    <x v="0"/>
    <x v="6"/>
    <n v="8"/>
    <s v=""/>
    <n v="-8"/>
    <x v="21"/>
  </r>
  <r>
    <x v="21"/>
    <x v="0"/>
    <x v="0"/>
    <x v="0"/>
    <n v="8"/>
    <s v=""/>
    <n v="-8"/>
    <x v="21"/>
  </r>
  <r>
    <x v="21"/>
    <x v="0"/>
    <x v="0"/>
    <x v="1"/>
    <n v="8"/>
    <s v=""/>
    <n v="-8"/>
    <x v="21"/>
  </r>
  <r>
    <x v="21"/>
    <x v="0"/>
    <x v="0"/>
    <x v="9"/>
    <n v="8"/>
    <s v=""/>
    <n v="-8"/>
    <x v="21"/>
  </r>
  <r>
    <x v="21"/>
    <x v="0"/>
    <x v="0"/>
    <x v="10"/>
    <n v="5"/>
    <s v=""/>
    <n v="-5"/>
    <x v="21"/>
  </r>
  <r>
    <x v="21"/>
    <x v="0"/>
    <x v="0"/>
    <x v="12"/>
    <n v="8"/>
    <s v=""/>
    <n v="-8"/>
    <x v="21"/>
  </r>
  <r>
    <x v="21"/>
    <x v="0"/>
    <x v="0"/>
    <x v="2"/>
    <n v="7"/>
    <s v=""/>
    <n v="-7"/>
    <x v="21"/>
  </r>
  <r>
    <x v="21"/>
    <x v="0"/>
    <x v="0"/>
    <x v="3"/>
    <s v=""/>
    <s v=""/>
    <s v=""/>
    <x v="21"/>
  </r>
  <r>
    <x v="21"/>
    <x v="0"/>
    <x v="0"/>
    <x v="3"/>
    <s v=""/>
    <s v=""/>
    <s v=""/>
    <x v="21"/>
  </r>
  <r>
    <x v="21"/>
    <x v="0"/>
    <x v="0"/>
    <x v="3"/>
    <s v=""/>
    <s v=""/>
    <s v=""/>
    <x v="21"/>
  </r>
  <r>
    <x v="21"/>
    <x v="0"/>
    <x v="0"/>
    <x v="3"/>
    <s v=""/>
    <s v=""/>
    <s v=""/>
    <x v="21"/>
  </r>
  <r>
    <x v="21"/>
    <x v="0"/>
    <x v="0"/>
    <x v="3"/>
    <s v=""/>
    <s v=""/>
    <s v=""/>
    <x v="21"/>
  </r>
  <r>
    <x v="21"/>
    <x v="0"/>
    <x v="0"/>
    <x v="3"/>
    <s v=""/>
    <s v=""/>
    <s v=""/>
    <x v="21"/>
  </r>
  <r>
    <x v="21"/>
    <x v="0"/>
    <x v="0"/>
    <x v="3"/>
    <s v=""/>
    <s v=""/>
    <s v=""/>
    <x v="21"/>
  </r>
  <r>
    <x v="21"/>
    <x v="0"/>
    <x v="1"/>
    <x v="5"/>
    <n v="8800"/>
    <s v=""/>
    <n v="-8800"/>
    <x v="21"/>
  </r>
  <r>
    <x v="21"/>
    <x v="0"/>
    <x v="1"/>
    <x v="6"/>
    <n v="8800"/>
    <s v=""/>
    <n v="-8800"/>
    <x v="21"/>
  </r>
  <r>
    <x v="21"/>
    <x v="0"/>
    <x v="1"/>
    <x v="0"/>
    <n v="8400"/>
    <s v=""/>
    <n v="-8400"/>
    <x v="21"/>
  </r>
  <r>
    <x v="21"/>
    <x v="0"/>
    <x v="1"/>
    <x v="1"/>
    <n v="8400"/>
    <s v=""/>
    <n v="-8400"/>
    <x v="21"/>
  </r>
  <r>
    <x v="21"/>
    <x v="0"/>
    <x v="1"/>
    <x v="9"/>
    <n v="8400"/>
    <s v=""/>
    <n v="-8400"/>
    <x v="21"/>
  </r>
  <r>
    <x v="21"/>
    <x v="0"/>
    <x v="1"/>
    <x v="10"/>
    <n v="5250"/>
    <s v=""/>
    <n v="-5250"/>
    <x v="21"/>
  </r>
  <r>
    <x v="21"/>
    <x v="0"/>
    <x v="1"/>
    <x v="12"/>
    <n v="8400"/>
    <s v=""/>
    <n v="-8400"/>
    <x v="21"/>
  </r>
  <r>
    <x v="21"/>
    <x v="0"/>
    <x v="1"/>
    <x v="2"/>
    <n v="7350"/>
    <s v=""/>
    <n v="-7350"/>
    <x v="21"/>
  </r>
  <r>
    <x v="21"/>
    <x v="0"/>
    <x v="1"/>
    <x v="3"/>
    <s v=""/>
    <s v=""/>
    <s v=""/>
    <x v="21"/>
  </r>
  <r>
    <x v="21"/>
    <x v="0"/>
    <x v="1"/>
    <x v="3"/>
    <s v=""/>
    <s v=""/>
    <s v=""/>
    <x v="21"/>
  </r>
  <r>
    <x v="21"/>
    <x v="0"/>
    <x v="1"/>
    <x v="3"/>
    <s v=""/>
    <s v=""/>
    <s v=""/>
    <x v="21"/>
  </r>
  <r>
    <x v="21"/>
    <x v="0"/>
    <x v="1"/>
    <x v="3"/>
    <s v=""/>
    <s v=""/>
    <s v=""/>
    <x v="21"/>
  </r>
  <r>
    <x v="21"/>
    <x v="0"/>
    <x v="1"/>
    <x v="3"/>
    <s v=""/>
    <s v=""/>
    <s v=""/>
    <x v="21"/>
  </r>
  <r>
    <x v="21"/>
    <x v="0"/>
    <x v="1"/>
    <x v="3"/>
    <s v=""/>
    <s v=""/>
    <s v=""/>
    <x v="21"/>
  </r>
  <r>
    <x v="21"/>
    <x v="0"/>
    <x v="1"/>
    <x v="3"/>
    <s v=""/>
    <s v=""/>
    <s v=""/>
    <x v="21"/>
  </r>
  <r>
    <x v="21"/>
    <x v="0"/>
    <x v="2"/>
    <x v="4"/>
    <s v=""/>
    <s v=""/>
    <s v=""/>
    <x v="21"/>
  </r>
  <r>
    <x v="21"/>
    <x v="0"/>
    <x v="3"/>
    <x v="4"/>
    <s v=""/>
    <s v=""/>
    <s v=""/>
    <x v="21"/>
  </r>
  <r>
    <x v="21"/>
    <x v="0"/>
    <x v="4"/>
    <x v="4"/>
    <s v=""/>
    <s v=""/>
    <s v=""/>
    <x v="21"/>
  </r>
  <r>
    <x v="22"/>
    <x v="1"/>
    <x v="0"/>
    <x v="5"/>
    <n v="8"/>
    <s v=""/>
    <n v="-8"/>
    <x v="22"/>
  </r>
  <r>
    <x v="22"/>
    <x v="1"/>
    <x v="0"/>
    <x v="6"/>
    <n v="8"/>
    <s v=""/>
    <n v="-8"/>
    <x v="22"/>
  </r>
  <r>
    <x v="22"/>
    <x v="1"/>
    <x v="0"/>
    <x v="0"/>
    <n v="8"/>
    <s v=""/>
    <n v="-8"/>
    <x v="22"/>
  </r>
  <r>
    <x v="22"/>
    <x v="1"/>
    <x v="0"/>
    <x v="12"/>
    <n v="8"/>
    <s v=""/>
    <n v="-8"/>
    <x v="22"/>
  </r>
  <r>
    <x v="22"/>
    <x v="1"/>
    <x v="0"/>
    <x v="13"/>
    <n v="5"/>
    <s v=""/>
    <n v="-5"/>
    <x v="22"/>
  </r>
  <r>
    <x v="22"/>
    <x v="1"/>
    <x v="0"/>
    <x v="7"/>
    <n v="8"/>
    <s v=""/>
    <n v="-8"/>
    <x v="22"/>
  </r>
  <r>
    <x v="22"/>
    <x v="1"/>
    <x v="0"/>
    <x v="3"/>
    <s v=""/>
    <s v=""/>
    <s v=""/>
    <x v="22"/>
  </r>
  <r>
    <x v="22"/>
    <x v="1"/>
    <x v="0"/>
    <x v="3"/>
    <s v=""/>
    <s v=""/>
    <s v=""/>
    <x v="22"/>
  </r>
  <r>
    <x v="22"/>
    <x v="1"/>
    <x v="0"/>
    <x v="3"/>
    <s v=""/>
    <s v=""/>
    <s v=""/>
    <x v="22"/>
  </r>
  <r>
    <x v="22"/>
    <x v="1"/>
    <x v="0"/>
    <x v="3"/>
    <s v=""/>
    <s v=""/>
    <s v=""/>
    <x v="22"/>
  </r>
  <r>
    <x v="22"/>
    <x v="1"/>
    <x v="0"/>
    <x v="3"/>
    <s v=""/>
    <s v=""/>
    <s v=""/>
    <x v="22"/>
  </r>
  <r>
    <x v="22"/>
    <x v="1"/>
    <x v="0"/>
    <x v="3"/>
    <s v=""/>
    <s v=""/>
    <s v=""/>
    <x v="22"/>
  </r>
  <r>
    <x v="22"/>
    <x v="1"/>
    <x v="0"/>
    <x v="3"/>
    <s v=""/>
    <s v=""/>
    <s v=""/>
    <x v="22"/>
  </r>
  <r>
    <x v="22"/>
    <x v="1"/>
    <x v="0"/>
    <x v="3"/>
    <s v=""/>
    <s v=""/>
    <s v=""/>
    <x v="22"/>
  </r>
  <r>
    <x v="22"/>
    <x v="1"/>
    <x v="0"/>
    <x v="3"/>
    <s v=""/>
    <s v=""/>
    <s v=""/>
    <x v="22"/>
  </r>
  <r>
    <x v="22"/>
    <x v="1"/>
    <x v="1"/>
    <x v="5"/>
    <n v="8800"/>
    <s v=""/>
    <n v="-8800"/>
    <x v="22"/>
  </r>
  <r>
    <x v="22"/>
    <x v="1"/>
    <x v="1"/>
    <x v="6"/>
    <n v="8800"/>
    <s v=""/>
    <n v="-8800"/>
    <x v="22"/>
  </r>
  <r>
    <x v="22"/>
    <x v="1"/>
    <x v="1"/>
    <x v="0"/>
    <n v="8400"/>
    <s v=""/>
    <n v="-8400"/>
    <x v="22"/>
  </r>
  <r>
    <x v="22"/>
    <x v="1"/>
    <x v="1"/>
    <x v="12"/>
    <n v="8400"/>
    <s v=""/>
    <n v="-8400"/>
    <x v="22"/>
  </r>
  <r>
    <x v="22"/>
    <x v="1"/>
    <x v="1"/>
    <x v="13"/>
    <n v="5250"/>
    <s v=""/>
    <n v="-5250"/>
    <x v="22"/>
  </r>
  <r>
    <x v="22"/>
    <x v="1"/>
    <x v="1"/>
    <x v="7"/>
    <n v="8400"/>
    <s v=""/>
    <n v="-8400"/>
    <x v="22"/>
  </r>
  <r>
    <x v="22"/>
    <x v="1"/>
    <x v="1"/>
    <x v="3"/>
    <s v=""/>
    <s v=""/>
    <s v=""/>
    <x v="22"/>
  </r>
  <r>
    <x v="22"/>
    <x v="1"/>
    <x v="1"/>
    <x v="3"/>
    <s v=""/>
    <s v=""/>
    <s v=""/>
    <x v="22"/>
  </r>
  <r>
    <x v="22"/>
    <x v="1"/>
    <x v="1"/>
    <x v="3"/>
    <s v=""/>
    <s v=""/>
    <s v=""/>
    <x v="22"/>
  </r>
  <r>
    <x v="22"/>
    <x v="1"/>
    <x v="1"/>
    <x v="3"/>
    <s v=""/>
    <s v=""/>
    <s v=""/>
    <x v="22"/>
  </r>
  <r>
    <x v="22"/>
    <x v="1"/>
    <x v="1"/>
    <x v="3"/>
    <s v=""/>
    <s v=""/>
    <s v=""/>
    <x v="22"/>
  </r>
  <r>
    <x v="22"/>
    <x v="1"/>
    <x v="1"/>
    <x v="3"/>
    <s v=""/>
    <s v=""/>
    <s v=""/>
    <x v="22"/>
  </r>
  <r>
    <x v="22"/>
    <x v="1"/>
    <x v="1"/>
    <x v="3"/>
    <s v=""/>
    <s v=""/>
    <s v=""/>
    <x v="22"/>
  </r>
  <r>
    <x v="22"/>
    <x v="1"/>
    <x v="1"/>
    <x v="3"/>
    <s v=""/>
    <s v=""/>
    <s v=""/>
    <x v="22"/>
  </r>
  <r>
    <x v="22"/>
    <x v="1"/>
    <x v="1"/>
    <x v="3"/>
    <s v=""/>
    <s v=""/>
    <s v=""/>
    <x v="22"/>
  </r>
  <r>
    <x v="22"/>
    <x v="1"/>
    <x v="2"/>
    <x v="4"/>
    <s v=""/>
    <s v=""/>
    <s v=""/>
    <x v="22"/>
  </r>
  <r>
    <x v="22"/>
    <x v="1"/>
    <x v="3"/>
    <x v="4"/>
    <s v=""/>
    <s v=""/>
    <s v=""/>
    <x v="22"/>
  </r>
  <r>
    <x v="22"/>
    <x v="1"/>
    <x v="4"/>
    <x v="4"/>
    <s v=""/>
    <s v=""/>
    <s v=""/>
    <x v="22"/>
  </r>
  <r>
    <x v="23"/>
    <x v="2"/>
    <x v="0"/>
    <x v="8"/>
    <n v="8"/>
    <s v=""/>
    <n v="-8"/>
    <x v="23"/>
  </r>
  <r>
    <x v="23"/>
    <x v="2"/>
    <x v="0"/>
    <x v="1"/>
    <n v="8"/>
    <s v=""/>
    <n v="-8"/>
    <x v="23"/>
  </r>
  <r>
    <x v="23"/>
    <x v="2"/>
    <x v="0"/>
    <x v="9"/>
    <n v="8"/>
    <s v=""/>
    <n v="-8"/>
    <x v="23"/>
  </r>
  <r>
    <x v="23"/>
    <x v="2"/>
    <x v="0"/>
    <x v="10"/>
    <n v="5"/>
    <s v=""/>
    <n v="-5"/>
    <x v="23"/>
  </r>
  <r>
    <x v="23"/>
    <x v="2"/>
    <x v="0"/>
    <x v="12"/>
    <n v="8"/>
    <s v=""/>
    <n v="-8"/>
    <x v="23"/>
  </r>
  <r>
    <x v="23"/>
    <x v="2"/>
    <x v="0"/>
    <x v="3"/>
    <s v=""/>
    <s v=""/>
    <s v=""/>
    <x v="23"/>
  </r>
  <r>
    <x v="23"/>
    <x v="2"/>
    <x v="0"/>
    <x v="3"/>
    <s v=""/>
    <s v=""/>
    <s v=""/>
    <x v="23"/>
  </r>
  <r>
    <x v="23"/>
    <x v="2"/>
    <x v="0"/>
    <x v="3"/>
    <s v=""/>
    <s v=""/>
    <s v=""/>
    <x v="23"/>
  </r>
  <r>
    <x v="23"/>
    <x v="2"/>
    <x v="0"/>
    <x v="3"/>
    <s v=""/>
    <s v=""/>
    <s v=""/>
    <x v="23"/>
  </r>
  <r>
    <x v="23"/>
    <x v="2"/>
    <x v="0"/>
    <x v="3"/>
    <s v=""/>
    <s v=""/>
    <s v=""/>
    <x v="23"/>
  </r>
  <r>
    <x v="23"/>
    <x v="2"/>
    <x v="0"/>
    <x v="3"/>
    <s v=""/>
    <s v=""/>
    <s v=""/>
    <x v="23"/>
  </r>
  <r>
    <x v="23"/>
    <x v="2"/>
    <x v="0"/>
    <x v="3"/>
    <s v=""/>
    <s v=""/>
    <s v=""/>
    <x v="23"/>
  </r>
  <r>
    <x v="23"/>
    <x v="2"/>
    <x v="0"/>
    <x v="3"/>
    <s v=""/>
    <s v=""/>
    <s v=""/>
    <x v="23"/>
  </r>
  <r>
    <x v="23"/>
    <x v="2"/>
    <x v="0"/>
    <x v="3"/>
    <s v=""/>
    <s v=""/>
    <s v=""/>
    <x v="23"/>
  </r>
  <r>
    <x v="23"/>
    <x v="2"/>
    <x v="0"/>
    <x v="3"/>
    <s v=""/>
    <s v=""/>
    <s v=""/>
    <x v="23"/>
  </r>
  <r>
    <x v="23"/>
    <x v="2"/>
    <x v="1"/>
    <x v="8"/>
    <n v="9200"/>
    <s v=""/>
    <n v="-9200"/>
    <x v="23"/>
  </r>
  <r>
    <x v="23"/>
    <x v="2"/>
    <x v="1"/>
    <x v="1"/>
    <n v="8400"/>
    <s v=""/>
    <n v="-8400"/>
    <x v="23"/>
  </r>
  <r>
    <x v="23"/>
    <x v="2"/>
    <x v="1"/>
    <x v="9"/>
    <n v="8400"/>
    <s v=""/>
    <n v="-8400"/>
    <x v="23"/>
  </r>
  <r>
    <x v="23"/>
    <x v="2"/>
    <x v="1"/>
    <x v="10"/>
    <n v="5250"/>
    <s v=""/>
    <n v="-5250"/>
    <x v="23"/>
  </r>
  <r>
    <x v="23"/>
    <x v="2"/>
    <x v="1"/>
    <x v="12"/>
    <n v="8400"/>
    <s v=""/>
    <n v="-8400"/>
    <x v="23"/>
  </r>
  <r>
    <x v="23"/>
    <x v="2"/>
    <x v="1"/>
    <x v="3"/>
    <s v=""/>
    <s v=""/>
    <s v=""/>
    <x v="23"/>
  </r>
  <r>
    <x v="23"/>
    <x v="2"/>
    <x v="1"/>
    <x v="3"/>
    <s v=""/>
    <s v=""/>
    <s v=""/>
    <x v="23"/>
  </r>
  <r>
    <x v="23"/>
    <x v="2"/>
    <x v="1"/>
    <x v="3"/>
    <s v=""/>
    <s v=""/>
    <s v=""/>
    <x v="23"/>
  </r>
  <r>
    <x v="23"/>
    <x v="2"/>
    <x v="1"/>
    <x v="3"/>
    <s v=""/>
    <s v=""/>
    <s v=""/>
    <x v="23"/>
  </r>
  <r>
    <x v="23"/>
    <x v="2"/>
    <x v="1"/>
    <x v="3"/>
    <s v=""/>
    <s v=""/>
    <s v=""/>
    <x v="23"/>
  </r>
  <r>
    <x v="23"/>
    <x v="2"/>
    <x v="1"/>
    <x v="3"/>
    <s v=""/>
    <s v=""/>
    <s v=""/>
    <x v="23"/>
  </r>
  <r>
    <x v="23"/>
    <x v="2"/>
    <x v="1"/>
    <x v="3"/>
    <s v=""/>
    <s v=""/>
    <s v=""/>
    <x v="23"/>
  </r>
  <r>
    <x v="23"/>
    <x v="2"/>
    <x v="1"/>
    <x v="3"/>
    <s v=""/>
    <s v=""/>
    <s v=""/>
    <x v="23"/>
  </r>
  <r>
    <x v="23"/>
    <x v="2"/>
    <x v="1"/>
    <x v="3"/>
    <s v=""/>
    <s v=""/>
    <s v=""/>
    <x v="23"/>
  </r>
  <r>
    <x v="23"/>
    <x v="2"/>
    <x v="1"/>
    <x v="3"/>
    <s v=""/>
    <s v=""/>
    <s v=""/>
    <x v="23"/>
  </r>
  <r>
    <x v="23"/>
    <x v="2"/>
    <x v="2"/>
    <x v="4"/>
    <s v=""/>
    <s v=""/>
    <s v=""/>
    <x v="23"/>
  </r>
  <r>
    <x v="23"/>
    <x v="2"/>
    <x v="3"/>
    <x v="4"/>
    <s v=""/>
    <s v=""/>
    <s v=""/>
    <x v="23"/>
  </r>
  <r>
    <x v="23"/>
    <x v="2"/>
    <x v="4"/>
    <x v="4"/>
    <s v=""/>
    <s v=""/>
    <s v=""/>
    <x v="23"/>
  </r>
  <r>
    <x v="24"/>
    <x v="3"/>
    <x v="0"/>
    <x v="11"/>
    <n v="8"/>
    <s v=""/>
    <n v="-8"/>
    <x v="24"/>
  </r>
  <r>
    <x v="24"/>
    <x v="3"/>
    <x v="0"/>
    <x v="8"/>
    <n v="8"/>
    <s v=""/>
    <n v="-8"/>
    <x v="24"/>
  </r>
  <r>
    <x v="24"/>
    <x v="3"/>
    <x v="0"/>
    <x v="1"/>
    <n v="8"/>
    <s v=""/>
    <n v="-8"/>
    <x v="24"/>
  </r>
  <r>
    <x v="24"/>
    <x v="3"/>
    <x v="0"/>
    <x v="9"/>
    <n v="8"/>
    <s v=""/>
    <n v="-8"/>
    <x v="24"/>
  </r>
  <r>
    <x v="24"/>
    <x v="3"/>
    <x v="0"/>
    <x v="10"/>
    <n v="5"/>
    <s v=""/>
    <n v="-5"/>
    <x v="24"/>
  </r>
  <r>
    <x v="24"/>
    <x v="3"/>
    <x v="0"/>
    <x v="12"/>
    <n v="8"/>
    <s v=""/>
    <n v="-8"/>
    <x v="24"/>
  </r>
  <r>
    <x v="24"/>
    <x v="3"/>
    <x v="0"/>
    <x v="2"/>
    <n v="7"/>
    <s v=""/>
    <n v="-7"/>
    <x v="24"/>
  </r>
  <r>
    <x v="24"/>
    <x v="3"/>
    <x v="0"/>
    <x v="13"/>
    <n v="5"/>
    <s v=""/>
    <n v="-5"/>
    <x v="24"/>
  </r>
  <r>
    <x v="24"/>
    <x v="3"/>
    <x v="0"/>
    <x v="3"/>
    <s v=""/>
    <s v=""/>
    <s v=""/>
    <x v="24"/>
  </r>
  <r>
    <x v="24"/>
    <x v="3"/>
    <x v="0"/>
    <x v="3"/>
    <s v=""/>
    <s v=""/>
    <s v=""/>
    <x v="24"/>
  </r>
  <r>
    <x v="24"/>
    <x v="3"/>
    <x v="0"/>
    <x v="3"/>
    <s v=""/>
    <s v=""/>
    <s v=""/>
    <x v="24"/>
  </r>
  <r>
    <x v="24"/>
    <x v="3"/>
    <x v="0"/>
    <x v="3"/>
    <s v=""/>
    <s v=""/>
    <s v=""/>
    <x v="24"/>
  </r>
  <r>
    <x v="24"/>
    <x v="3"/>
    <x v="0"/>
    <x v="3"/>
    <s v=""/>
    <s v=""/>
    <s v=""/>
    <x v="24"/>
  </r>
  <r>
    <x v="24"/>
    <x v="3"/>
    <x v="0"/>
    <x v="3"/>
    <s v=""/>
    <s v=""/>
    <s v=""/>
    <x v="24"/>
  </r>
  <r>
    <x v="24"/>
    <x v="3"/>
    <x v="0"/>
    <x v="3"/>
    <s v=""/>
    <s v=""/>
    <s v=""/>
    <x v="24"/>
  </r>
  <r>
    <x v="24"/>
    <x v="3"/>
    <x v="1"/>
    <x v="11"/>
    <n v="9600"/>
    <s v=""/>
    <n v="-9600"/>
    <x v="24"/>
  </r>
  <r>
    <x v="24"/>
    <x v="3"/>
    <x v="1"/>
    <x v="8"/>
    <n v="9200"/>
    <s v=""/>
    <n v="-9200"/>
    <x v="24"/>
  </r>
  <r>
    <x v="24"/>
    <x v="3"/>
    <x v="1"/>
    <x v="1"/>
    <n v="8400"/>
    <s v=""/>
    <n v="-8400"/>
    <x v="24"/>
  </r>
  <r>
    <x v="24"/>
    <x v="3"/>
    <x v="1"/>
    <x v="9"/>
    <n v="8400"/>
    <s v=""/>
    <n v="-8400"/>
    <x v="24"/>
  </r>
  <r>
    <x v="24"/>
    <x v="3"/>
    <x v="1"/>
    <x v="10"/>
    <n v="5250"/>
    <s v=""/>
    <n v="-5250"/>
    <x v="24"/>
  </r>
  <r>
    <x v="24"/>
    <x v="3"/>
    <x v="1"/>
    <x v="12"/>
    <n v="8400"/>
    <s v=""/>
    <n v="-8400"/>
    <x v="24"/>
  </r>
  <r>
    <x v="24"/>
    <x v="3"/>
    <x v="1"/>
    <x v="2"/>
    <n v="7350"/>
    <s v=""/>
    <n v="-7350"/>
    <x v="24"/>
  </r>
  <r>
    <x v="24"/>
    <x v="3"/>
    <x v="1"/>
    <x v="13"/>
    <n v="5250"/>
    <s v=""/>
    <n v="-5250"/>
    <x v="24"/>
  </r>
  <r>
    <x v="24"/>
    <x v="3"/>
    <x v="1"/>
    <x v="3"/>
    <s v=""/>
    <s v=""/>
    <s v=""/>
    <x v="24"/>
  </r>
  <r>
    <x v="24"/>
    <x v="3"/>
    <x v="1"/>
    <x v="3"/>
    <s v=""/>
    <s v=""/>
    <s v=""/>
    <x v="24"/>
  </r>
  <r>
    <x v="24"/>
    <x v="3"/>
    <x v="1"/>
    <x v="3"/>
    <s v=""/>
    <s v=""/>
    <s v=""/>
    <x v="24"/>
  </r>
  <r>
    <x v="24"/>
    <x v="3"/>
    <x v="1"/>
    <x v="3"/>
    <s v=""/>
    <s v=""/>
    <s v=""/>
    <x v="24"/>
  </r>
  <r>
    <x v="24"/>
    <x v="3"/>
    <x v="1"/>
    <x v="3"/>
    <s v=""/>
    <s v=""/>
    <s v=""/>
    <x v="24"/>
  </r>
  <r>
    <x v="24"/>
    <x v="3"/>
    <x v="1"/>
    <x v="3"/>
    <s v=""/>
    <s v=""/>
    <s v=""/>
    <x v="24"/>
  </r>
  <r>
    <x v="24"/>
    <x v="3"/>
    <x v="1"/>
    <x v="3"/>
    <s v=""/>
    <s v=""/>
    <s v=""/>
    <x v="24"/>
  </r>
  <r>
    <x v="24"/>
    <x v="3"/>
    <x v="2"/>
    <x v="4"/>
    <s v=""/>
    <s v=""/>
    <s v=""/>
    <x v="24"/>
  </r>
  <r>
    <x v="24"/>
    <x v="3"/>
    <x v="3"/>
    <x v="4"/>
    <s v=""/>
    <s v=""/>
    <s v=""/>
    <x v="24"/>
  </r>
  <r>
    <x v="24"/>
    <x v="3"/>
    <x v="4"/>
    <x v="4"/>
    <s v=""/>
    <s v=""/>
    <s v=""/>
    <x v="24"/>
  </r>
  <r>
    <x v="25"/>
    <x v="4"/>
    <x v="0"/>
    <x v="11"/>
    <n v="8"/>
    <s v=""/>
    <n v="-8"/>
    <x v="25"/>
  </r>
  <r>
    <x v="25"/>
    <x v="4"/>
    <x v="0"/>
    <x v="8"/>
    <n v="8"/>
    <s v=""/>
    <n v="-8"/>
    <x v="25"/>
  </r>
  <r>
    <x v="25"/>
    <x v="4"/>
    <x v="0"/>
    <x v="0"/>
    <n v="8"/>
    <s v=""/>
    <n v="-8"/>
    <x v="25"/>
  </r>
  <r>
    <x v="25"/>
    <x v="4"/>
    <x v="0"/>
    <x v="1"/>
    <n v="8"/>
    <s v=""/>
    <n v="-8"/>
    <x v="25"/>
  </r>
  <r>
    <x v="25"/>
    <x v="4"/>
    <x v="0"/>
    <x v="9"/>
    <n v="8"/>
    <s v=""/>
    <n v="-8"/>
    <x v="25"/>
  </r>
  <r>
    <x v="25"/>
    <x v="4"/>
    <x v="0"/>
    <x v="2"/>
    <n v="7"/>
    <s v=""/>
    <n v="-7"/>
    <x v="25"/>
  </r>
  <r>
    <x v="25"/>
    <x v="4"/>
    <x v="0"/>
    <x v="13"/>
    <n v="5"/>
    <s v=""/>
    <n v="-5"/>
    <x v="25"/>
  </r>
  <r>
    <x v="25"/>
    <x v="4"/>
    <x v="0"/>
    <x v="7"/>
    <n v="8"/>
    <s v=""/>
    <n v="-8"/>
    <x v="25"/>
  </r>
  <r>
    <x v="25"/>
    <x v="4"/>
    <x v="0"/>
    <x v="3"/>
    <s v=""/>
    <s v=""/>
    <s v=""/>
    <x v="25"/>
  </r>
  <r>
    <x v="25"/>
    <x v="4"/>
    <x v="0"/>
    <x v="3"/>
    <s v=""/>
    <s v=""/>
    <s v=""/>
    <x v="25"/>
  </r>
  <r>
    <x v="25"/>
    <x v="4"/>
    <x v="0"/>
    <x v="3"/>
    <s v=""/>
    <s v=""/>
    <s v=""/>
    <x v="25"/>
  </r>
  <r>
    <x v="25"/>
    <x v="4"/>
    <x v="0"/>
    <x v="3"/>
    <s v=""/>
    <s v=""/>
    <s v=""/>
    <x v="25"/>
  </r>
  <r>
    <x v="25"/>
    <x v="4"/>
    <x v="0"/>
    <x v="3"/>
    <s v=""/>
    <s v=""/>
    <s v=""/>
    <x v="25"/>
  </r>
  <r>
    <x v="25"/>
    <x v="4"/>
    <x v="0"/>
    <x v="3"/>
    <s v=""/>
    <s v=""/>
    <s v=""/>
    <x v="25"/>
  </r>
  <r>
    <x v="25"/>
    <x v="4"/>
    <x v="0"/>
    <x v="3"/>
    <s v=""/>
    <s v=""/>
    <s v=""/>
    <x v="25"/>
  </r>
  <r>
    <x v="25"/>
    <x v="4"/>
    <x v="1"/>
    <x v="11"/>
    <n v="9600"/>
    <s v=""/>
    <n v="-9600"/>
    <x v="25"/>
  </r>
  <r>
    <x v="25"/>
    <x v="4"/>
    <x v="1"/>
    <x v="8"/>
    <n v="9200"/>
    <s v=""/>
    <n v="-9200"/>
    <x v="25"/>
  </r>
  <r>
    <x v="25"/>
    <x v="4"/>
    <x v="1"/>
    <x v="0"/>
    <n v="8400"/>
    <s v=""/>
    <n v="-8400"/>
    <x v="25"/>
  </r>
  <r>
    <x v="25"/>
    <x v="4"/>
    <x v="1"/>
    <x v="1"/>
    <n v="8400"/>
    <s v=""/>
    <n v="-8400"/>
    <x v="25"/>
  </r>
  <r>
    <x v="25"/>
    <x v="4"/>
    <x v="1"/>
    <x v="9"/>
    <n v="8400"/>
    <s v=""/>
    <n v="-8400"/>
    <x v="25"/>
  </r>
  <r>
    <x v="25"/>
    <x v="4"/>
    <x v="1"/>
    <x v="2"/>
    <n v="7350"/>
    <s v=""/>
    <n v="-7350"/>
    <x v="25"/>
  </r>
  <r>
    <x v="25"/>
    <x v="4"/>
    <x v="1"/>
    <x v="13"/>
    <n v="5250"/>
    <s v=""/>
    <n v="-5250"/>
    <x v="25"/>
  </r>
  <r>
    <x v="25"/>
    <x v="4"/>
    <x v="1"/>
    <x v="7"/>
    <n v="8400"/>
    <s v=""/>
    <n v="-8400"/>
    <x v="25"/>
  </r>
  <r>
    <x v="25"/>
    <x v="4"/>
    <x v="1"/>
    <x v="3"/>
    <s v=""/>
    <s v=""/>
    <s v=""/>
    <x v="25"/>
  </r>
  <r>
    <x v="25"/>
    <x v="4"/>
    <x v="1"/>
    <x v="3"/>
    <s v=""/>
    <s v=""/>
    <s v=""/>
    <x v="25"/>
  </r>
  <r>
    <x v="25"/>
    <x v="4"/>
    <x v="1"/>
    <x v="3"/>
    <s v=""/>
    <s v=""/>
    <s v=""/>
    <x v="25"/>
  </r>
  <r>
    <x v="25"/>
    <x v="4"/>
    <x v="1"/>
    <x v="3"/>
    <s v=""/>
    <s v=""/>
    <s v=""/>
    <x v="25"/>
  </r>
  <r>
    <x v="25"/>
    <x v="4"/>
    <x v="1"/>
    <x v="3"/>
    <s v=""/>
    <s v=""/>
    <s v=""/>
    <x v="25"/>
  </r>
  <r>
    <x v="25"/>
    <x v="4"/>
    <x v="1"/>
    <x v="3"/>
    <s v=""/>
    <s v=""/>
    <s v=""/>
    <x v="25"/>
  </r>
  <r>
    <x v="25"/>
    <x v="4"/>
    <x v="1"/>
    <x v="3"/>
    <s v=""/>
    <s v=""/>
    <s v=""/>
    <x v="25"/>
  </r>
  <r>
    <x v="25"/>
    <x v="4"/>
    <x v="2"/>
    <x v="4"/>
    <s v=""/>
    <s v=""/>
    <s v=""/>
    <x v="25"/>
  </r>
  <r>
    <x v="25"/>
    <x v="4"/>
    <x v="3"/>
    <x v="4"/>
    <s v=""/>
    <s v=""/>
    <s v=""/>
    <x v="25"/>
  </r>
  <r>
    <x v="25"/>
    <x v="4"/>
    <x v="4"/>
    <x v="4"/>
    <s v=""/>
    <s v=""/>
    <s v=""/>
    <x v="25"/>
  </r>
  <r>
    <x v="26"/>
    <x v="5"/>
    <x v="0"/>
    <x v="11"/>
    <n v="8"/>
    <s v=""/>
    <n v="-8"/>
    <x v="26"/>
  </r>
  <r>
    <x v="26"/>
    <x v="5"/>
    <x v="0"/>
    <x v="8"/>
    <n v="8"/>
    <s v=""/>
    <n v="-8"/>
    <x v="26"/>
  </r>
  <r>
    <x v="26"/>
    <x v="5"/>
    <x v="0"/>
    <x v="0"/>
    <n v="8"/>
    <s v=""/>
    <n v="-8"/>
    <x v="26"/>
  </r>
  <r>
    <x v="26"/>
    <x v="5"/>
    <x v="0"/>
    <x v="1"/>
    <n v="8"/>
    <s v=""/>
    <n v="-8"/>
    <x v="26"/>
  </r>
  <r>
    <x v="26"/>
    <x v="5"/>
    <x v="0"/>
    <x v="10"/>
    <n v="5"/>
    <s v=""/>
    <n v="-5"/>
    <x v="26"/>
  </r>
  <r>
    <x v="26"/>
    <x v="5"/>
    <x v="0"/>
    <x v="12"/>
    <n v="8"/>
    <s v=""/>
    <n v="-8"/>
    <x v="26"/>
  </r>
  <r>
    <x v="26"/>
    <x v="5"/>
    <x v="0"/>
    <x v="2"/>
    <n v="7"/>
    <s v=""/>
    <n v="-7"/>
    <x v="26"/>
  </r>
  <r>
    <x v="26"/>
    <x v="5"/>
    <x v="0"/>
    <x v="13"/>
    <n v="5"/>
    <s v=""/>
    <n v="-5"/>
    <x v="26"/>
  </r>
  <r>
    <x v="26"/>
    <x v="5"/>
    <x v="0"/>
    <x v="3"/>
    <s v=""/>
    <s v=""/>
    <s v=""/>
    <x v="26"/>
  </r>
  <r>
    <x v="26"/>
    <x v="5"/>
    <x v="0"/>
    <x v="3"/>
    <s v=""/>
    <s v=""/>
    <s v=""/>
    <x v="26"/>
  </r>
  <r>
    <x v="26"/>
    <x v="5"/>
    <x v="0"/>
    <x v="3"/>
    <s v=""/>
    <s v=""/>
    <s v=""/>
    <x v="26"/>
  </r>
  <r>
    <x v="26"/>
    <x v="5"/>
    <x v="0"/>
    <x v="3"/>
    <s v=""/>
    <s v=""/>
    <s v=""/>
    <x v="26"/>
  </r>
  <r>
    <x v="26"/>
    <x v="5"/>
    <x v="0"/>
    <x v="3"/>
    <s v=""/>
    <s v=""/>
    <s v=""/>
    <x v="26"/>
  </r>
  <r>
    <x v="26"/>
    <x v="5"/>
    <x v="0"/>
    <x v="3"/>
    <s v=""/>
    <s v=""/>
    <s v=""/>
    <x v="26"/>
  </r>
  <r>
    <x v="26"/>
    <x v="5"/>
    <x v="0"/>
    <x v="3"/>
    <s v=""/>
    <s v=""/>
    <s v=""/>
    <x v="26"/>
  </r>
  <r>
    <x v="26"/>
    <x v="5"/>
    <x v="1"/>
    <x v="11"/>
    <n v="9600"/>
    <s v=""/>
    <n v="-9600"/>
    <x v="26"/>
  </r>
  <r>
    <x v="26"/>
    <x v="5"/>
    <x v="1"/>
    <x v="8"/>
    <n v="9200"/>
    <s v=""/>
    <n v="-9200"/>
    <x v="26"/>
  </r>
  <r>
    <x v="26"/>
    <x v="5"/>
    <x v="1"/>
    <x v="0"/>
    <n v="8400"/>
    <s v=""/>
    <n v="-8400"/>
    <x v="26"/>
  </r>
  <r>
    <x v="26"/>
    <x v="5"/>
    <x v="1"/>
    <x v="1"/>
    <n v="8400"/>
    <s v=""/>
    <n v="-8400"/>
    <x v="26"/>
  </r>
  <r>
    <x v="26"/>
    <x v="5"/>
    <x v="1"/>
    <x v="10"/>
    <n v="5250"/>
    <s v=""/>
    <n v="-5250"/>
    <x v="26"/>
  </r>
  <r>
    <x v="26"/>
    <x v="5"/>
    <x v="1"/>
    <x v="12"/>
    <n v="8400"/>
    <s v=""/>
    <n v="-8400"/>
    <x v="26"/>
  </r>
  <r>
    <x v="26"/>
    <x v="5"/>
    <x v="1"/>
    <x v="2"/>
    <n v="7350"/>
    <s v=""/>
    <n v="-7350"/>
    <x v="26"/>
  </r>
  <r>
    <x v="26"/>
    <x v="5"/>
    <x v="1"/>
    <x v="13"/>
    <n v="5250"/>
    <s v=""/>
    <n v="-5250"/>
    <x v="26"/>
  </r>
  <r>
    <x v="26"/>
    <x v="5"/>
    <x v="1"/>
    <x v="3"/>
    <s v=""/>
    <s v=""/>
    <s v=""/>
    <x v="26"/>
  </r>
  <r>
    <x v="26"/>
    <x v="5"/>
    <x v="1"/>
    <x v="3"/>
    <s v=""/>
    <s v=""/>
    <s v=""/>
    <x v="26"/>
  </r>
  <r>
    <x v="26"/>
    <x v="5"/>
    <x v="1"/>
    <x v="3"/>
    <s v=""/>
    <s v=""/>
    <s v=""/>
    <x v="26"/>
  </r>
  <r>
    <x v="26"/>
    <x v="5"/>
    <x v="1"/>
    <x v="3"/>
    <s v=""/>
    <s v=""/>
    <s v=""/>
    <x v="26"/>
  </r>
  <r>
    <x v="26"/>
    <x v="5"/>
    <x v="1"/>
    <x v="3"/>
    <s v=""/>
    <s v=""/>
    <s v=""/>
    <x v="26"/>
  </r>
  <r>
    <x v="26"/>
    <x v="5"/>
    <x v="1"/>
    <x v="3"/>
    <s v=""/>
    <s v=""/>
    <s v=""/>
    <x v="26"/>
  </r>
  <r>
    <x v="26"/>
    <x v="5"/>
    <x v="1"/>
    <x v="3"/>
    <s v=""/>
    <s v=""/>
    <s v=""/>
    <x v="26"/>
  </r>
  <r>
    <x v="26"/>
    <x v="5"/>
    <x v="2"/>
    <x v="4"/>
    <s v=""/>
    <s v=""/>
    <s v=""/>
    <x v="26"/>
  </r>
  <r>
    <x v="26"/>
    <x v="5"/>
    <x v="3"/>
    <x v="4"/>
    <s v=""/>
    <s v=""/>
    <s v=""/>
    <x v="26"/>
  </r>
  <r>
    <x v="26"/>
    <x v="5"/>
    <x v="4"/>
    <x v="4"/>
    <s v=""/>
    <s v=""/>
    <s v=""/>
    <x v="26"/>
  </r>
  <r>
    <x v="27"/>
    <x v="6"/>
    <x v="0"/>
    <x v="5"/>
    <n v="8"/>
    <s v=""/>
    <n v="-8"/>
    <x v="27"/>
  </r>
  <r>
    <x v="27"/>
    <x v="6"/>
    <x v="0"/>
    <x v="8"/>
    <n v="8"/>
    <s v=""/>
    <n v="-8"/>
    <x v="27"/>
  </r>
  <r>
    <x v="27"/>
    <x v="6"/>
    <x v="0"/>
    <x v="0"/>
    <n v="8"/>
    <s v=""/>
    <n v="-8"/>
    <x v="27"/>
  </r>
  <r>
    <x v="27"/>
    <x v="6"/>
    <x v="0"/>
    <x v="1"/>
    <n v="8"/>
    <s v=""/>
    <n v="-8"/>
    <x v="27"/>
  </r>
  <r>
    <x v="27"/>
    <x v="6"/>
    <x v="0"/>
    <x v="9"/>
    <n v="8"/>
    <s v=""/>
    <n v="-8"/>
    <x v="27"/>
  </r>
  <r>
    <x v="27"/>
    <x v="6"/>
    <x v="0"/>
    <x v="2"/>
    <n v="7"/>
    <s v=""/>
    <n v="-7"/>
    <x v="27"/>
  </r>
  <r>
    <x v="27"/>
    <x v="6"/>
    <x v="0"/>
    <x v="13"/>
    <n v="5"/>
    <s v=""/>
    <n v="-5"/>
    <x v="27"/>
  </r>
  <r>
    <x v="27"/>
    <x v="6"/>
    <x v="0"/>
    <x v="3"/>
    <s v=""/>
    <s v=""/>
    <s v=""/>
    <x v="27"/>
  </r>
  <r>
    <x v="27"/>
    <x v="6"/>
    <x v="0"/>
    <x v="3"/>
    <s v=""/>
    <s v=""/>
    <s v=""/>
    <x v="27"/>
  </r>
  <r>
    <x v="27"/>
    <x v="6"/>
    <x v="0"/>
    <x v="3"/>
    <s v=""/>
    <s v=""/>
    <s v=""/>
    <x v="27"/>
  </r>
  <r>
    <x v="27"/>
    <x v="6"/>
    <x v="0"/>
    <x v="3"/>
    <s v=""/>
    <s v=""/>
    <s v=""/>
    <x v="27"/>
  </r>
  <r>
    <x v="27"/>
    <x v="6"/>
    <x v="0"/>
    <x v="3"/>
    <s v=""/>
    <s v=""/>
    <s v=""/>
    <x v="27"/>
  </r>
  <r>
    <x v="27"/>
    <x v="6"/>
    <x v="0"/>
    <x v="3"/>
    <s v=""/>
    <s v=""/>
    <s v=""/>
    <x v="27"/>
  </r>
  <r>
    <x v="27"/>
    <x v="6"/>
    <x v="0"/>
    <x v="3"/>
    <s v=""/>
    <s v=""/>
    <s v=""/>
    <x v="27"/>
  </r>
  <r>
    <x v="27"/>
    <x v="6"/>
    <x v="0"/>
    <x v="3"/>
    <s v=""/>
    <s v=""/>
    <s v=""/>
    <x v="27"/>
  </r>
  <r>
    <x v="27"/>
    <x v="6"/>
    <x v="1"/>
    <x v="5"/>
    <n v="8800"/>
    <s v=""/>
    <n v="-8800"/>
    <x v="27"/>
  </r>
  <r>
    <x v="27"/>
    <x v="6"/>
    <x v="1"/>
    <x v="8"/>
    <n v="9200"/>
    <s v=""/>
    <n v="-9200"/>
    <x v="27"/>
  </r>
  <r>
    <x v="27"/>
    <x v="6"/>
    <x v="1"/>
    <x v="0"/>
    <n v="8400"/>
    <s v=""/>
    <n v="-8400"/>
    <x v="27"/>
  </r>
  <r>
    <x v="27"/>
    <x v="6"/>
    <x v="1"/>
    <x v="1"/>
    <n v="8400"/>
    <s v=""/>
    <n v="-8400"/>
    <x v="27"/>
  </r>
  <r>
    <x v="27"/>
    <x v="6"/>
    <x v="1"/>
    <x v="9"/>
    <n v="8400"/>
    <s v=""/>
    <n v="-8400"/>
    <x v="27"/>
  </r>
  <r>
    <x v="27"/>
    <x v="6"/>
    <x v="1"/>
    <x v="2"/>
    <n v="7350"/>
    <s v=""/>
    <n v="-7350"/>
    <x v="27"/>
  </r>
  <r>
    <x v="27"/>
    <x v="6"/>
    <x v="1"/>
    <x v="13"/>
    <n v="5250"/>
    <s v=""/>
    <n v="-5250"/>
    <x v="27"/>
  </r>
  <r>
    <x v="27"/>
    <x v="6"/>
    <x v="1"/>
    <x v="3"/>
    <s v=""/>
    <s v=""/>
    <s v=""/>
    <x v="27"/>
  </r>
  <r>
    <x v="27"/>
    <x v="6"/>
    <x v="1"/>
    <x v="3"/>
    <s v=""/>
    <s v=""/>
    <s v=""/>
    <x v="27"/>
  </r>
  <r>
    <x v="27"/>
    <x v="6"/>
    <x v="1"/>
    <x v="3"/>
    <s v=""/>
    <s v=""/>
    <s v=""/>
    <x v="27"/>
  </r>
  <r>
    <x v="27"/>
    <x v="6"/>
    <x v="1"/>
    <x v="3"/>
    <s v=""/>
    <s v=""/>
    <s v=""/>
    <x v="27"/>
  </r>
  <r>
    <x v="27"/>
    <x v="6"/>
    <x v="1"/>
    <x v="3"/>
    <s v=""/>
    <s v=""/>
    <s v=""/>
    <x v="27"/>
  </r>
  <r>
    <x v="27"/>
    <x v="6"/>
    <x v="1"/>
    <x v="3"/>
    <s v=""/>
    <s v=""/>
    <s v=""/>
    <x v="27"/>
  </r>
  <r>
    <x v="27"/>
    <x v="6"/>
    <x v="1"/>
    <x v="3"/>
    <s v=""/>
    <s v=""/>
    <s v=""/>
    <x v="27"/>
  </r>
  <r>
    <x v="27"/>
    <x v="6"/>
    <x v="1"/>
    <x v="3"/>
    <s v=""/>
    <s v=""/>
    <s v=""/>
    <x v="27"/>
  </r>
  <r>
    <x v="27"/>
    <x v="6"/>
    <x v="2"/>
    <x v="4"/>
    <s v=""/>
    <s v=""/>
    <s v=""/>
    <x v="27"/>
  </r>
  <r>
    <x v="27"/>
    <x v="6"/>
    <x v="3"/>
    <x v="4"/>
    <s v=""/>
    <s v=""/>
    <s v=""/>
    <x v="27"/>
  </r>
  <r>
    <x v="27"/>
    <x v="6"/>
    <x v="4"/>
    <x v="4"/>
    <s v=""/>
    <s v=""/>
    <s v=""/>
    <x v="27"/>
  </r>
  <r>
    <x v="28"/>
    <x v="0"/>
    <x v="0"/>
    <x v="5"/>
    <n v="8"/>
    <s v=""/>
    <n v="-8"/>
    <x v="28"/>
  </r>
  <r>
    <x v="28"/>
    <x v="0"/>
    <x v="0"/>
    <x v="6"/>
    <n v="8"/>
    <s v=""/>
    <n v="-8"/>
    <x v="28"/>
  </r>
  <r>
    <x v="28"/>
    <x v="0"/>
    <x v="0"/>
    <x v="0"/>
    <n v="8"/>
    <s v=""/>
    <n v="-8"/>
    <x v="28"/>
  </r>
  <r>
    <x v="28"/>
    <x v="0"/>
    <x v="0"/>
    <x v="1"/>
    <n v="8"/>
    <s v=""/>
    <n v="-8"/>
    <x v="28"/>
  </r>
  <r>
    <x v="28"/>
    <x v="0"/>
    <x v="0"/>
    <x v="9"/>
    <n v="8"/>
    <s v=""/>
    <n v="-8"/>
    <x v="28"/>
  </r>
  <r>
    <x v="28"/>
    <x v="0"/>
    <x v="0"/>
    <x v="10"/>
    <n v="5"/>
    <s v=""/>
    <n v="-5"/>
    <x v="28"/>
  </r>
  <r>
    <x v="28"/>
    <x v="0"/>
    <x v="0"/>
    <x v="12"/>
    <n v="8"/>
    <s v=""/>
    <n v="-8"/>
    <x v="28"/>
  </r>
  <r>
    <x v="28"/>
    <x v="0"/>
    <x v="0"/>
    <x v="2"/>
    <n v="7"/>
    <s v=""/>
    <n v="-7"/>
    <x v="28"/>
  </r>
  <r>
    <x v="28"/>
    <x v="0"/>
    <x v="0"/>
    <x v="3"/>
    <s v=""/>
    <s v=""/>
    <s v=""/>
    <x v="28"/>
  </r>
  <r>
    <x v="28"/>
    <x v="0"/>
    <x v="0"/>
    <x v="3"/>
    <s v=""/>
    <s v=""/>
    <s v=""/>
    <x v="28"/>
  </r>
  <r>
    <x v="28"/>
    <x v="0"/>
    <x v="0"/>
    <x v="3"/>
    <s v=""/>
    <s v=""/>
    <s v=""/>
    <x v="28"/>
  </r>
  <r>
    <x v="28"/>
    <x v="0"/>
    <x v="0"/>
    <x v="3"/>
    <s v=""/>
    <s v=""/>
    <s v=""/>
    <x v="28"/>
  </r>
  <r>
    <x v="28"/>
    <x v="0"/>
    <x v="0"/>
    <x v="3"/>
    <s v=""/>
    <s v=""/>
    <s v=""/>
    <x v="28"/>
  </r>
  <r>
    <x v="28"/>
    <x v="0"/>
    <x v="0"/>
    <x v="3"/>
    <s v=""/>
    <s v=""/>
    <s v=""/>
    <x v="28"/>
  </r>
  <r>
    <x v="28"/>
    <x v="0"/>
    <x v="0"/>
    <x v="3"/>
    <s v=""/>
    <s v=""/>
    <s v=""/>
    <x v="28"/>
  </r>
  <r>
    <x v="28"/>
    <x v="0"/>
    <x v="1"/>
    <x v="5"/>
    <n v="8800"/>
    <s v=""/>
    <n v="-8800"/>
    <x v="28"/>
  </r>
  <r>
    <x v="28"/>
    <x v="0"/>
    <x v="1"/>
    <x v="6"/>
    <n v="8800"/>
    <s v=""/>
    <n v="-8800"/>
    <x v="28"/>
  </r>
  <r>
    <x v="28"/>
    <x v="0"/>
    <x v="1"/>
    <x v="0"/>
    <n v="8400"/>
    <s v=""/>
    <n v="-8400"/>
    <x v="28"/>
  </r>
  <r>
    <x v="28"/>
    <x v="0"/>
    <x v="1"/>
    <x v="1"/>
    <n v="8400"/>
    <s v=""/>
    <n v="-8400"/>
    <x v="28"/>
  </r>
  <r>
    <x v="28"/>
    <x v="0"/>
    <x v="1"/>
    <x v="9"/>
    <n v="8400"/>
    <s v=""/>
    <n v="-8400"/>
    <x v="28"/>
  </r>
  <r>
    <x v="28"/>
    <x v="0"/>
    <x v="1"/>
    <x v="10"/>
    <n v="5250"/>
    <s v=""/>
    <n v="-5250"/>
    <x v="28"/>
  </r>
  <r>
    <x v="28"/>
    <x v="0"/>
    <x v="1"/>
    <x v="12"/>
    <n v="8400"/>
    <s v=""/>
    <n v="-8400"/>
    <x v="28"/>
  </r>
  <r>
    <x v="28"/>
    <x v="0"/>
    <x v="1"/>
    <x v="2"/>
    <n v="7350"/>
    <s v=""/>
    <n v="-7350"/>
    <x v="28"/>
  </r>
  <r>
    <x v="28"/>
    <x v="0"/>
    <x v="1"/>
    <x v="3"/>
    <s v=""/>
    <s v=""/>
    <s v=""/>
    <x v="28"/>
  </r>
  <r>
    <x v="28"/>
    <x v="0"/>
    <x v="1"/>
    <x v="3"/>
    <s v=""/>
    <s v=""/>
    <s v=""/>
    <x v="28"/>
  </r>
  <r>
    <x v="28"/>
    <x v="0"/>
    <x v="1"/>
    <x v="3"/>
    <s v=""/>
    <s v=""/>
    <s v=""/>
    <x v="28"/>
  </r>
  <r>
    <x v="28"/>
    <x v="0"/>
    <x v="1"/>
    <x v="3"/>
    <s v=""/>
    <s v=""/>
    <s v=""/>
    <x v="28"/>
  </r>
  <r>
    <x v="28"/>
    <x v="0"/>
    <x v="1"/>
    <x v="3"/>
    <s v=""/>
    <s v=""/>
    <s v=""/>
    <x v="28"/>
  </r>
  <r>
    <x v="28"/>
    <x v="0"/>
    <x v="1"/>
    <x v="3"/>
    <s v=""/>
    <s v=""/>
    <s v=""/>
    <x v="28"/>
  </r>
  <r>
    <x v="28"/>
    <x v="0"/>
    <x v="1"/>
    <x v="3"/>
    <s v=""/>
    <s v=""/>
    <s v=""/>
    <x v="28"/>
  </r>
  <r>
    <x v="28"/>
    <x v="0"/>
    <x v="2"/>
    <x v="4"/>
    <s v=""/>
    <s v=""/>
    <s v=""/>
    <x v="28"/>
  </r>
  <r>
    <x v="28"/>
    <x v="0"/>
    <x v="3"/>
    <x v="4"/>
    <s v=""/>
    <s v=""/>
    <s v=""/>
    <x v="28"/>
  </r>
  <r>
    <x v="28"/>
    <x v="0"/>
    <x v="4"/>
    <x v="4"/>
    <s v=""/>
    <s v=""/>
    <s v=""/>
    <x v="28"/>
  </r>
  <r>
    <x v="29"/>
    <x v="1"/>
    <x v="0"/>
    <x v="5"/>
    <n v="8"/>
    <s v=""/>
    <n v="-8"/>
    <x v="29"/>
  </r>
  <r>
    <x v="29"/>
    <x v="1"/>
    <x v="0"/>
    <x v="0"/>
    <n v="8"/>
    <s v=""/>
    <n v="-8"/>
    <x v="29"/>
  </r>
  <r>
    <x v="29"/>
    <x v="1"/>
    <x v="0"/>
    <x v="9"/>
    <n v="8"/>
    <s v=""/>
    <n v="-8"/>
    <x v="29"/>
  </r>
  <r>
    <x v="29"/>
    <x v="1"/>
    <x v="0"/>
    <x v="12"/>
    <n v="8"/>
    <s v=""/>
    <n v="-8"/>
    <x v="29"/>
  </r>
  <r>
    <x v="29"/>
    <x v="1"/>
    <x v="0"/>
    <x v="13"/>
    <n v="5"/>
    <s v=""/>
    <n v="-5"/>
    <x v="29"/>
  </r>
  <r>
    <x v="29"/>
    <x v="1"/>
    <x v="0"/>
    <x v="7"/>
    <n v="8"/>
    <s v=""/>
    <n v="-8"/>
    <x v="29"/>
  </r>
  <r>
    <x v="29"/>
    <x v="1"/>
    <x v="0"/>
    <x v="3"/>
    <s v=""/>
    <s v=""/>
    <s v=""/>
    <x v="29"/>
  </r>
  <r>
    <x v="29"/>
    <x v="1"/>
    <x v="0"/>
    <x v="3"/>
    <s v=""/>
    <s v=""/>
    <s v=""/>
    <x v="29"/>
  </r>
  <r>
    <x v="29"/>
    <x v="1"/>
    <x v="0"/>
    <x v="3"/>
    <s v=""/>
    <s v=""/>
    <s v=""/>
    <x v="29"/>
  </r>
  <r>
    <x v="29"/>
    <x v="1"/>
    <x v="0"/>
    <x v="3"/>
    <s v=""/>
    <s v=""/>
    <s v=""/>
    <x v="29"/>
  </r>
  <r>
    <x v="29"/>
    <x v="1"/>
    <x v="0"/>
    <x v="3"/>
    <s v=""/>
    <s v=""/>
    <s v=""/>
    <x v="29"/>
  </r>
  <r>
    <x v="29"/>
    <x v="1"/>
    <x v="0"/>
    <x v="3"/>
    <s v=""/>
    <s v=""/>
    <s v=""/>
    <x v="29"/>
  </r>
  <r>
    <x v="29"/>
    <x v="1"/>
    <x v="0"/>
    <x v="3"/>
    <s v=""/>
    <s v=""/>
    <s v=""/>
    <x v="29"/>
  </r>
  <r>
    <x v="29"/>
    <x v="1"/>
    <x v="0"/>
    <x v="3"/>
    <s v=""/>
    <s v=""/>
    <s v=""/>
    <x v="29"/>
  </r>
  <r>
    <x v="29"/>
    <x v="1"/>
    <x v="0"/>
    <x v="3"/>
    <s v=""/>
    <s v=""/>
    <s v=""/>
    <x v="29"/>
  </r>
  <r>
    <x v="29"/>
    <x v="1"/>
    <x v="1"/>
    <x v="5"/>
    <n v="8800"/>
    <s v=""/>
    <n v="-8800"/>
    <x v="29"/>
  </r>
  <r>
    <x v="29"/>
    <x v="1"/>
    <x v="1"/>
    <x v="0"/>
    <n v="8400"/>
    <s v=""/>
    <n v="-8400"/>
    <x v="29"/>
  </r>
  <r>
    <x v="29"/>
    <x v="1"/>
    <x v="1"/>
    <x v="9"/>
    <n v="8400"/>
    <s v=""/>
    <n v="-8400"/>
    <x v="29"/>
  </r>
  <r>
    <x v="29"/>
    <x v="1"/>
    <x v="1"/>
    <x v="12"/>
    <n v="8400"/>
    <s v=""/>
    <n v="-8400"/>
    <x v="29"/>
  </r>
  <r>
    <x v="29"/>
    <x v="1"/>
    <x v="1"/>
    <x v="13"/>
    <n v="5250"/>
    <s v=""/>
    <n v="-5250"/>
    <x v="29"/>
  </r>
  <r>
    <x v="29"/>
    <x v="1"/>
    <x v="1"/>
    <x v="7"/>
    <n v="8400"/>
    <s v=""/>
    <n v="-8400"/>
    <x v="29"/>
  </r>
  <r>
    <x v="29"/>
    <x v="1"/>
    <x v="1"/>
    <x v="3"/>
    <s v=""/>
    <s v=""/>
    <s v=""/>
    <x v="29"/>
  </r>
  <r>
    <x v="29"/>
    <x v="1"/>
    <x v="1"/>
    <x v="3"/>
    <s v=""/>
    <s v=""/>
    <s v=""/>
    <x v="29"/>
  </r>
  <r>
    <x v="29"/>
    <x v="1"/>
    <x v="1"/>
    <x v="3"/>
    <s v=""/>
    <s v=""/>
    <s v=""/>
    <x v="29"/>
  </r>
  <r>
    <x v="29"/>
    <x v="1"/>
    <x v="1"/>
    <x v="3"/>
    <s v=""/>
    <s v=""/>
    <s v=""/>
    <x v="29"/>
  </r>
  <r>
    <x v="29"/>
    <x v="1"/>
    <x v="1"/>
    <x v="3"/>
    <s v=""/>
    <s v=""/>
    <s v=""/>
    <x v="29"/>
  </r>
  <r>
    <x v="29"/>
    <x v="1"/>
    <x v="1"/>
    <x v="3"/>
    <s v=""/>
    <s v=""/>
    <s v=""/>
    <x v="29"/>
  </r>
  <r>
    <x v="29"/>
    <x v="1"/>
    <x v="1"/>
    <x v="3"/>
    <s v=""/>
    <s v=""/>
    <s v=""/>
    <x v="29"/>
  </r>
  <r>
    <x v="29"/>
    <x v="1"/>
    <x v="1"/>
    <x v="3"/>
    <s v=""/>
    <s v=""/>
    <s v=""/>
    <x v="29"/>
  </r>
  <r>
    <x v="29"/>
    <x v="1"/>
    <x v="1"/>
    <x v="3"/>
    <s v=""/>
    <s v=""/>
    <s v=""/>
    <x v="29"/>
  </r>
  <r>
    <x v="29"/>
    <x v="1"/>
    <x v="2"/>
    <x v="4"/>
    <s v=""/>
    <s v=""/>
    <s v=""/>
    <x v="29"/>
  </r>
  <r>
    <x v="29"/>
    <x v="1"/>
    <x v="3"/>
    <x v="4"/>
    <s v=""/>
    <s v=""/>
    <s v=""/>
    <x v="29"/>
  </r>
  <r>
    <x v="29"/>
    <x v="1"/>
    <x v="4"/>
    <x v="4"/>
    <s v=""/>
    <s v=""/>
    <s v=""/>
    <x v="29"/>
  </r>
  <r>
    <x v="30"/>
    <x v="2"/>
    <x v="0"/>
    <x v="8"/>
    <n v="8"/>
    <s v=""/>
    <n v="-8"/>
    <x v="30"/>
  </r>
  <r>
    <x v="30"/>
    <x v="2"/>
    <x v="0"/>
    <x v="1"/>
    <n v="8"/>
    <s v=""/>
    <n v="-8"/>
    <x v="30"/>
  </r>
  <r>
    <x v="30"/>
    <x v="2"/>
    <x v="0"/>
    <x v="9"/>
    <n v="8"/>
    <s v=""/>
    <n v="-8"/>
    <x v="30"/>
  </r>
  <r>
    <x v="30"/>
    <x v="2"/>
    <x v="0"/>
    <x v="10"/>
    <n v="5"/>
    <s v=""/>
    <n v="-5"/>
    <x v="30"/>
  </r>
  <r>
    <x v="30"/>
    <x v="2"/>
    <x v="0"/>
    <x v="12"/>
    <n v="8"/>
    <s v=""/>
    <n v="-8"/>
    <x v="30"/>
  </r>
  <r>
    <x v="30"/>
    <x v="2"/>
    <x v="0"/>
    <x v="2"/>
    <n v="7"/>
    <s v=""/>
    <n v="-7"/>
    <x v="30"/>
  </r>
  <r>
    <x v="30"/>
    <x v="2"/>
    <x v="0"/>
    <x v="3"/>
    <s v=""/>
    <s v=""/>
    <s v=""/>
    <x v="30"/>
  </r>
  <r>
    <x v="30"/>
    <x v="7"/>
    <x v="0"/>
    <x v="3"/>
    <s v=""/>
    <s v=""/>
    <s v=""/>
    <x v="30"/>
  </r>
  <r>
    <x v="30"/>
    <x v="7"/>
    <x v="0"/>
    <x v="3"/>
    <s v=""/>
    <s v=""/>
    <s v=""/>
    <x v="30"/>
  </r>
  <r>
    <x v="30"/>
    <x v="7"/>
    <x v="0"/>
    <x v="3"/>
    <s v=""/>
    <s v=""/>
    <s v=""/>
    <x v="30"/>
  </r>
  <r>
    <x v="30"/>
    <x v="7"/>
    <x v="0"/>
    <x v="3"/>
    <s v=""/>
    <s v=""/>
    <s v=""/>
    <x v="30"/>
  </r>
  <r>
    <x v="30"/>
    <x v="7"/>
    <x v="0"/>
    <x v="3"/>
    <s v=""/>
    <s v=""/>
    <s v=""/>
    <x v="30"/>
  </r>
  <r>
    <x v="30"/>
    <x v="7"/>
    <x v="0"/>
    <x v="3"/>
    <s v=""/>
    <s v=""/>
    <s v=""/>
    <x v="30"/>
  </r>
  <r>
    <x v="30"/>
    <x v="7"/>
    <x v="0"/>
    <x v="3"/>
    <s v=""/>
    <s v=""/>
    <s v=""/>
    <x v="30"/>
  </r>
  <r>
    <x v="30"/>
    <x v="7"/>
    <x v="0"/>
    <x v="3"/>
    <s v=""/>
    <s v=""/>
    <s v=""/>
    <x v="30"/>
  </r>
  <r>
    <x v="30"/>
    <x v="2"/>
    <x v="1"/>
    <x v="8"/>
    <n v="9200"/>
    <s v=""/>
    <n v="-9200"/>
    <x v="30"/>
  </r>
  <r>
    <x v="30"/>
    <x v="2"/>
    <x v="1"/>
    <x v="1"/>
    <n v="8400"/>
    <s v=""/>
    <n v="-8400"/>
    <x v="30"/>
  </r>
  <r>
    <x v="30"/>
    <x v="2"/>
    <x v="1"/>
    <x v="9"/>
    <n v="8400"/>
    <s v=""/>
    <n v="-8400"/>
    <x v="30"/>
  </r>
  <r>
    <x v="30"/>
    <x v="2"/>
    <x v="1"/>
    <x v="10"/>
    <n v="5250"/>
    <s v=""/>
    <n v="-5250"/>
    <x v="30"/>
  </r>
  <r>
    <x v="30"/>
    <x v="2"/>
    <x v="1"/>
    <x v="12"/>
    <n v="8400"/>
    <s v=""/>
    <n v="-8400"/>
    <x v="30"/>
  </r>
  <r>
    <x v="30"/>
    <x v="2"/>
    <x v="1"/>
    <x v="2"/>
    <n v="7350"/>
    <s v=""/>
    <n v="-7350"/>
    <x v="30"/>
  </r>
  <r>
    <x v="30"/>
    <x v="2"/>
    <x v="1"/>
    <x v="3"/>
    <s v=""/>
    <s v=""/>
    <s v=""/>
    <x v="30"/>
  </r>
  <r>
    <x v="30"/>
    <x v="7"/>
    <x v="1"/>
    <x v="3"/>
    <s v=""/>
    <s v=""/>
    <s v=""/>
    <x v="30"/>
  </r>
  <r>
    <x v="30"/>
    <x v="7"/>
    <x v="1"/>
    <x v="3"/>
    <s v=""/>
    <s v=""/>
    <s v=""/>
    <x v="30"/>
  </r>
  <r>
    <x v="30"/>
    <x v="7"/>
    <x v="1"/>
    <x v="3"/>
    <s v=""/>
    <s v=""/>
    <s v=""/>
    <x v="30"/>
  </r>
  <r>
    <x v="30"/>
    <x v="7"/>
    <x v="1"/>
    <x v="3"/>
    <s v=""/>
    <s v=""/>
    <s v=""/>
    <x v="30"/>
  </r>
  <r>
    <x v="30"/>
    <x v="7"/>
    <x v="1"/>
    <x v="3"/>
    <s v=""/>
    <s v=""/>
    <s v=""/>
    <x v="30"/>
  </r>
  <r>
    <x v="30"/>
    <x v="7"/>
    <x v="1"/>
    <x v="3"/>
    <s v=""/>
    <s v=""/>
    <s v=""/>
    <x v="30"/>
  </r>
  <r>
    <x v="30"/>
    <x v="7"/>
    <x v="1"/>
    <x v="3"/>
    <s v=""/>
    <s v=""/>
    <s v=""/>
    <x v="30"/>
  </r>
  <r>
    <x v="30"/>
    <x v="7"/>
    <x v="1"/>
    <x v="3"/>
    <s v=""/>
    <s v=""/>
    <s v=""/>
    <x v="30"/>
  </r>
  <r>
    <x v="30"/>
    <x v="2"/>
    <x v="2"/>
    <x v="4"/>
    <s v=""/>
    <s v=""/>
    <s v=""/>
    <x v="30"/>
  </r>
  <r>
    <x v="30"/>
    <x v="2"/>
    <x v="3"/>
    <x v="4"/>
    <s v=""/>
    <s v=""/>
    <s v=""/>
    <x v="30"/>
  </r>
  <r>
    <x v="30"/>
    <x v="2"/>
    <x v="4"/>
    <x v="4"/>
    <s v=""/>
    <s v=""/>
    <s v=""/>
    <x v="3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93D4E5D5-FBC0-4C51-86FB-F1EB85320D8B}" name="ピボットテーブル2" cacheId="0" applyNumberFormats="0" applyBorderFormats="0" applyFontFormats="0" applyPatternFormats="0" applyAlignmentFormats="0" applyWidthHeightFormats="1" dataCaption="値" updatedVersion="7" minRefreshableVersion="3" showDrill="0" useAutoFormatting="1" itemPrintTitles="1" createdVersion="7" indent="0" showHeaders="0" compact="0" compactData="0" multipleFieldFilters="0" chartFormat="4">
  <location ref="A4:M22" firstHeaderRow="1" firstDataRow="2" firstDataCol="2" rowPageCount="2" colPageCount="1"/>
  <pivotFields count="32">
    <pivotField compact="0" outline="0" subtotalTop="0" showAll="0"/>
    <pivotField compact="0" outline="0" subtotalTop="0" showAll="0"/>
    <pivotField axis="axisRow" compact="0" outline="0" subtotalTop="0"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compact="0" outline="0" subtotalTop="0" showAll="0"/>
    <pivotField compact="0" outline="0" subtotalTop="0" showAll="0"/>
    <pivotField compact="0" outline="0" subtotalTop="0" showAll="0">
      <items count="10">
        <item x="3"/>
        <item x="1"/>
        <item x="2"/>
        <item x="4"/>
        <item m="1" x="8"/>
        <item x="5"/>
        <item x="6"/>
        <item x="0"/>
        <item m="1" x="7"/>
        <item t="default"/>
      </items>
    </pivotField>
    <pivotField compact="0" outline="0" subtotalTop="0" showAll="0"/>
    <pivotField compact="0" outline="0" subtotalTop="0" showAll="0"/>
    <pivotField compact="0" outline="0" subtotalTop="0" showAll="0"/>
    <pivotField compact="0" outline="0" subtotalTop="0" showAll="0"/>
    <pivotField compact="0" outline="0" subtotalTop="0" showAll="0">
      <items count="166">
        <item x="47"/>
        <item x="93"/>
        <item x="27"/>
        <item x="59"/>
        <item m="1" x="156"/>
        <item m="1" x="131"/>
        <item x="12"/>
        <item x="20"/>
        <item x="39"/>
        <item x="13"/>
        <item x="60"/>
        <item x="5"/>
        <item x="6"/>
        <item m="1" x="147"/>
        <item x="29"/>
        <item x="55"/>
        <item m="1" x="108"/>
        <item x="63"/>
        <item x="4"/>
        <item m="1" x="107"/>
        <item x="73"/>
        <item x="15"/>
        <item x="30"/>
        <item x="49"/>
        <item m="1" x="164"/>
        <item x="36"/>
        <item x="42"/>
        <item x="84"/>
        <item x="50"/>
        <item x="37"/>
        <item x="38"/>
        <item x="45"/>
        <item x="91"/>
        <item x="90"/>
        <item x="31"/>
        <item x="65"/>
        <item x="58"/>
        <item m="1" x="153"/>
        <item x="17"/>
        <item x="22"/>
        <item x="80"/>
        <item x="77"/>
        <item m="1" x="114"/>
        <item x="74"/>
        <item x="52"/>
        <item x="66"/>
        <item x="69"/>
        <item x="51"/>
        <item x="57"/>
        <item x="33"/>
        <item x="53"/>
        <item x="46"/>
        <item m="1" x="158"/>
        <item m="1" x="100"/>
        <item x="10"/>
        <item x="32"/>
        <item x="68"/>
        <item x="9"/>
        <item x="67"/>
        <item x="2"/>
        <item x="26"/>
        <item x="40"/>
        <item x="35"/>
        <item x="75"/>
        <item x="78"/>
        <item x="44"/>
        <item x="85"/>
        <item x="48"/>
        <item x="14"/>
        <item x="89"/>
        <item x="11"/>
        <item m="1" x="152"/>
        <item x="41"/>
        <item m="1" x="96"/>
        <item x="82"/>
        <item x="7"/>
        <item x="54"/>
        <item x="28"/>
        <item m="1" x="155"/>
        <item m="1" x="136"/>
        <item x="71"/>
        <item x="83"/>
        <item x="94"/>
        <item m="1" x="135"/>
        <item m="1" x="162"/>
        <item x="18"/>
        <item x="1"/>
        <item m="1" x="144"/>
        <item m="1" x="154"/>
        <item m="1" x="130"/>
        <item m="1" x="110"/>
        <item x="23"/>
        <item x="8"/>
        <item x="81"/>
        <item x="25"/>
        <item x="16"/>
        <item x="43"/>
        <item x="76"/>
        <item x="61"/>
        <item x="56"/>
        <item x="64"/>
        <item m="1" x="118"/>
        <item m="1" x="141"/>
        <item m="1" x="126"/>
        <item x="19"/>
        <item m="1" x="127"/>
        <item m="1" x="109"/>
        <item x="62"/>
        <item x="70"/>
        <item m="1" x="122"/>
        <item m="1" x="132"/>
        <item x="92"/>
        <item m="1" x="150"/>
        <item m="1" x="151"/>
        <item m="1" x="116"/>
        <item m="1" x="115"/>
        <item m="1" x="120"/>
        <item m="1" x="111"/>
        <item m="1" x="137"/>
        <item x="87"/>
        <item m="1" x="128"/>
        <item m="1" x="103"/>
        <item m="1" x="145"/>
        <item m="1" x="133"/>
        <item m="1" x="97"/>
        <item m="1" x="124"/>
        <item m="1" x="125"/>
        <item m="1" x="95"/>
        <item m="1" x="129"/>
        <item m="1" x="140"/>
        <item x="21"/>
        <item x="3"/>
        <item m="1" x="143"/>
        <item m="1" x="139"/>
        <item m="1" x="160"/>
        <item m="1" x="138"/>
        <item m="1" x="163"/>
        <item m="1" x="99"/>
        <item x="88"/>
        <item m="1" x="148"/>
        <item m="1" x="119"/>
        <item x="72"/>
        <item m="1" x="104"/>
        <item m="1" x="161"/>
        <item m="1" x="113"/>
        <item m="1" x="98"/>
        <item m="1" x="123"/>
        <item m="1" x="102"/>
        <item x="0"/>
        <item m="1" x="159"/>
        <item m="1" x="121"/>
        <item m="1" x="101"/>
        <item m="1" x="157"/>
        <item x="34"/>
        <item m="1" x="149"/>
        <item m="1" x="105"/>
        <item m="1" x="142"/>
        <item m="1" x="134"/>
        <item m="1" x="112"/>
        <item m="1" x="146"/>
        <item m="1" x="106"/>
        <item x="24"/>
        <item m="1" x="117"/>
        <item x="79"/>
        <item x="86"/>
        <item t="default"/>
      </items>
    </pivotField>
    <pivotField compact="0" outline="0" subtotalTop="0" showAll="0"/>
    <pivotField compact="0" outline="0" subtotalTop="0" showAll="0"/>
    <pivotField compact="0" outline="0" subtotalTop="0" showAll="0"/>
    <pivotField compact="0" outline="0" subtotalTop="0" showAll="0"/>
    <pivotField compact="0" outline="0" subtotalTop="0" showAll="0"/>
    <pivotField compact="0" outline="0" subtotalTop="0" showAll="0"/>
    <pivotField compact="0" outline="0" subtotalTop="0" showAll="0"/>
    <pivotField axis="axisPage" compact="0" outline="0" subtotalTop="0" showAll="0">
      <items count="63">
        <item x="16"/>
        <item x="18"/>
        <item x="6"/>
        <item m="1" x="45"/>
        <item x="32"/>
        <item x="36"/>
        <item x="37"/>
        <item x="5"/>
        <item x="27"/>
        <item x="33"/>
        <item x="4"/>
        <item x="15"/>
        <item x="29"/>
        <item x="8"/>
        <item m="1" x="54"/>
        <item x="11"/>
        <item x="9"/>
        <item x="14"/>
        <item x="28"/>
        <item x="7"/>
        <item m="1" x="47"/>
        <item x="10"/>
        <item x="19"/>
        <item x="22"/>
        <item m="1" x="61"/>
        <item x="23"/>
        <item x="24"/>
        <item m="1" x="48"/>
        <item x="34"/>
        <item x="21"/>
        <item x="1"/>
        <item x="26"/>
        <item x="0"/>
        <item x="31"/>
        <item m="1" x="59"/>
        <item x="25"/>
        <item x="13"/>
        <item x="38"/>
        <item m="1" x="57"/>
        <item x="20"/>
        <item m="1" x="60"/>
        <item x="42"/>
        <item x="40"/>
        <item x="41"/>
        <item x="43"/>
        <item x="12"/>
        <item x="3"/>
        <item m="1" x="52"/>
        <item m="1" x="56"/>
        <item m="1" x="55"/>
        <item m="1" x="51"/>
        <item x="39"/>
        <item x="30"/>
        <item x="35"/>
        <item m="1" x="53"/>
        <item x="44"/>
        <item m="1" x="49"/>
        <item m="1" x="50"/>
        <item m="1" x="46"/>
        <item m="1" x="58"/>
        <item x="2"/>
        <item x="17"/>
        <item t="default"/>
      </items>
    </pivotField>
    <pivotField compact="0" outline="0" subtotalTop="0" showAll="0"/>
    <pivotField compact="0" outline="0" subtotalTop="0" showAll="0"/>
    <pivotField compact="0" outline="0" subtotalTop="0" showAll="0"/>
    <pivotField axis="axisCol" compact="0" outline="0" subtotalTop="0" showAll="0">
      <items count="43">
        <item x="0"/>
        <item x="1"/>
        <item x="4"/>
        <item x="6"/>
        <item x="11"/>
        <item x="9"/>
        <item x="15"/>
        <item x="8"/>
        <item m="1" x="39"/>
        <item x="5"/>
        <item x="16"/>
        <item m="1" x="25"/>
        <item x="3"/>
        <item x="10"/>
        <item m="1" x="29"/>
        <item x="23"/>
        <item x="20"/>
        <item x="14"/>
        <item x="13"/>
        <item m="1" x="40"/>
        <item x="17"/>
        <item x="21"/>
        <item x="12"/>
        <item x="2"/>
        <item x="19"/>
        <item x="7"/>
        <item m="1" x="34"/>
        <item m="1" x="35"/>
        <item m="1" x="30"/>
        <item x="24"/>
        <item m="1" x="28"/>
        <item m="1" x="27"/>
        <item m="1" x="37"/>
        <item m="1" x="32"/>
        <item m="1" x="31"/>
        <item m="1" x="41"/>
        <item m="1" x="36"/>
        <item m="1" x="33"/>
        <item m="1" x="38"/>
        <item m="1" x="26"/>
        <item x="18"/>
        <item x="22"/>
        <item t="default"/>
      </items>
    </pivotField>
    <pivotField compact="0" outline="0" subtotalTop="0" showAll="0"/>
    <pivotField compact="0" outline="0" subtotalTop="0" showAll="0"/>
    <pivotField compact="0" outline="0" subtotalTop="0" showAll="0"/>
    <pivotField compact="0" outline="0" subtotalTop="0" showAll="0"/>
    <pivotField compact="0" outline="0" subtotalTop="0" showAll="0"/>
    <pivotField axis="axisPage" compact="0" outline="0" subtotalTop="0" showAll="0">
      <items count="7">
        <item x="1"/>
        <item x="2"/>
        <item x="3"/>
        <item x="0"/>
        <item x="4"/>
        <item m="1" x="5"/>
        <item t="default"/>
      </items>
    </pivotField>
    <pivotField axis="axisRow" compact="0" outline="0" subtotalTop="0" showAll="0">
      <items count="9">
        <item x="1"/>
        <item x="2"/>
        <item x="3"/>
        <item x="4"/>
        <item x="5"/>
        <item x="6"/>
        <item x="0"/>
        <item x="7"/>
        <item t="default"/>
      </items>
    </pivotField>
    <pivotField dataField="1" compact="0" outline="0" subtotalTop="0" showAll="0"/>
    <pivotField compact="0" outline="0" subtotalTop="0" showAll="0">
      <items count="15">
        <item x="0"/>
        <item x="1"/>
        <item x="2"/>
        <item x="3"/>
        <item x="4"/>
        <item x="5"/>
        <item x="6"/>
        <item x="7"/>
        <item x="8"/>
        <item x="9"/>
        <item x="10"/>
        <item x="11"/>
        <item x="12"/>
        <item x="13"/>
        <item t="default"/>
      </items>
    </pivotField>
  </pivotFields>
  <rowFields count="2">
    <field x="2"/>
    <field x="29"/>
  </rowFields>
  <rowItems count="17">
    <i>
      <x v="1"/>
      <x v="6"/>
    </i>
    <i t="default">
      <x v="1"/>
    </i>
    <i>
      <x v="2"/>
      <x/>
    </i>
    <i t="default">
      <x v="2"/>
    </i>
    <i>
      <x v="3"/>
      <x v="1"/>
    </i>
    <i t="default">
      <x v="3"/>
    </i>
    <i>
      <x v="4"/>
      <x v="2"/>
    </i>
    <i t="default">
      <x v="4"/>
    </i>
    <i>
      <x v="5"/>
      <x v="3"/>
    </i>
    <i t="default">
      <x v="5"/>
    </i>
    <i>
      <x v="6"/>
      <x v="4"/>
    </i>
    <i t="default">
      <x v="6"/>
    </i>
    <i>
      <x v="7"/>
      <x v="5"/>
    </i>
    <i t="default">
      <x v="7"/>
    </i>
    <i>
      <x v="8"/>
      <x v="6"/>
    </i>
    <i t="default">
      <x v="8"/>
    </i>
    <i t="grand">
      <x/>
    </i>
  </rowItems>
  <colFields count="1">
    <field x="22"/>
  </colFields>
  <colItems count="11">
    <i>
      <x/>
    </i>
    <i>
      <x v="1"/>
    </i>
    <i>
      <x v="2"/>
    </i>
    <i>
      <x v="3"/>
    </i>
    <i>
      <x v="4"/>
    </i>
    <i>
      <x v="5"/>
    </i>
    <i>
      <x v="6"/>
    </i>
    <i>
      <x v="9"/>
    </i>
    <i>
      <x v="10"/>
    </i>
    <i>
      <x v="13"/>
    </i>
    <i t="grand">
      <x/>
    </i>
  </colItems>
  <pageFields count="2">
    <pageField fld="28" hier="-1"/>
    <pageField fld="18" item="7" hier="-1"/>
  </pageFields>
  <dataFields count="1">
    <dataField name="合計 / 合計2" fld="30" baseField="0" baseItem="0" numFmtId="38"/>
  </dataFields>
  <formats count="8">
    <format dxfId="164">
      <pivotArea type="all" dataOnly="0" outline="0" fieldPosition="0"/>
    </format>
    <format dxfId="163">
      <pivotArea outline="0" collapsedLevelsAreSubtotals="1" fieldPosition="0"/>
    </format>
    <format dxfId="162">
      <pivotArea type="origin" dataOnly="0" labelOnly="1" outline="0" fieldPosition="0"/>
    </format>
    <format dxfId="161">
      <pivotArea field="2" type="button" dataOnly="0" labelOnly="1" outline="0" axis="axisRow" fieldPosition="0"/>
    </format>
    <format dxfId="160">
      <pivotArea type="topRight" dataOnly="0" labelOnly="1" outline="0" fieldPosition="0"/>
    </format>
    <format dxfId="159">
      <pivotArea field="5" type="button" dataOnly="0" labelOnly="1" outline="0"/>
    </format>
    <format dxfId="158">
      <pivotArea field="10" type="button" dataOnly="0" labelOnly="1" outline="0"/>
    </format>
    <format dxfId="157">
      <pivotArea outline="0" collapsedLevelsAreSubtotals="1" fieldPosition="0"/>
    </format>
  </formats>
  <chartFormats count="200">
    <chartFormat chart="3" format="179" series="1">
      <pivotArea type="data" outline="0" fieldPosition="0">
        <references count="1">
          <reference field="4294967294" count="1" selected="0">
            <x v="0"/>
          </reference>
        </references>
      </pivotArea>
    </chartFormat>
    <chartFormat chart="3" format="180">
      <pivotArea type="data" outline="0" fieldPosition="0">
        <references count="1">
          <reference field="4294967294" count="1" selected="0">
            <x v="0"/>
          </reference>
        </references>
      </pivotArea>
    </chartFormat>
    <chartFormat chart="3" format="199" series="1">
      <pivotArea type="data" outline="0" fieldPosition="0">
        <references count="2">
          <reference field="4294967294" count="1" selected="0">
            <x v="0"/>
          </reference>
          <reference field="22" count="1" selected="0">
            <x v="1"/>
          </reference>
        </references>
      </pivotArea>
    </chartFormat>
    <chartFormat chart="3" format="200" series="1">
      <pivotArea type="data" outline="0" fieldPosition="0">
        <references count="2">
          <reference field="4294967294" count="1" selected="0">
            <x v="0"/>
          </reference>
          <reference field="22" count="1" selected="0">
            <x v="2"/>
          </reference>
        </references>
      </pivotArea>
    </chartFormat>
    <chartFormat chart="3" format="201" series="1">
      <pivotArea type="data" outline="0" fieldPosition="0">
        <references count="2">
          <reference field="4294967294" count="1" selected="0">
            <x v="0"/>
          </reference>
          <reference field="22" count="1" selected="0">
            <x v="3"/>
          </reference>
        </references>
      </pivotArea>
    </chartFormat>
    <chartFormat chart="3" format="202" series="1">
      <pivotArea type="data" outline="0" fieldPosition="0">
        <references count="2">
          <reference field="4294967294" count="1" selected="0">
            <x v="0"/>
          </reference>
          <reference field="22" count="1" selected="0">
            <x v="4"/>
          </reference>
        </references>
      </pivotArea>
    </chartFormat>
    <chartFormat chart="3" format="203" series="1">
      <pivotArea type="data" outline="0" fieldPosition="0">
        <references count="2">
          <reference field="4294967294" count="1" selected="0">
            <x v="0"/>
          </reference>
          <reference field="22" count="1" selected="0">
            <x v="5"/>
          </reference>
        </references>
      </pivotArea>
    </chartFormat>
    <chartFormat chart="3" format="204" series="1">
      <pivotArea type="data" outline="0" fieldPosition="0">
        <references count="2">
          <reference field="4294967294" count="1" selected="0">
            <x v="0"/>
          </reference>
          <reference field="22" count="1" selected="0">
            <x v="6"/>
          </reference>
        </references>
      </pivotArea>
    </chartFormat>
    <chartFormat chart="3" format="205" series="1">
      <pivotArea type="data" outline="0" fieldPosition="0">
        <references count="2">
          <reference field="4294967294" count="1" selected="0">
            <x v="0"/>
          </reference>
          <reference field="22" count="1" selected="0">
            <x v="7"/>
          </reference>
        </references>
      </pivotArea>
    </chartFormat>
    <chartFormat chart="3" format="206" series="1">
      <pivotArea type="data" outline="0" fieldPosition="0">
        <references count="2">
          <reference field="4294967294" count="1" selected="0">
            <x v="0"/>
          </reference>
          <reference field="22" count="1" selected="0">
            <x v="8"/>
          </reference>
        </references>
      </pivotArea>
    </chartFormat>
    <chartFormat chart="3" format="207" series="1">
      <pivotArea type="data" outline="0" fieldPosition="0">
        <references count="2">
          <reference field="4294967294" count="1" selected="0">
            <x v="0"/>
          </reference>
          <reference field="22" count="1" selected="0">
            <x v="9"/>
          </reference>
        </references>
      </pivotArea>
    </chartFormat>
    <chartFormat chart="3" format="208" series="1">
      <pivotArea type="data" outline="0" fieldPosition="0">
        <references count="2">
          <reference field="4294967294" count="1" selected="0">
            <x v="0"/>
          </reference>
          <reference field="22" count="1" selected="0">
            <x v="10"/>
          </reference>
        </references>
      </pivotArea>
    </chartFormat>
    <chartFormat chart="3" format="209" series="1">
      <pivotArea type="data" outline="0" fieldPosition="0">
        <references count="2">
          <reference field="4294967294" count="1" selected="0">
            <x v="0"/>
          </reference>
          <reference field="22" count="1" selected="0">
            <x v="11"/>
          </reference>
        </references>
      </pivotArea>
    </chartFormat>
    <chartFormat chart="3" format="210" series="1">
      <pivotArea type="data" outline="0" fieldPosition="0">
        <references count="2">
          <reference field="4294967294" count="1" selected="0">
            <x v="0"/>
          </reference>
          <reference field="22" count="1" selected="0">
            <x v="12"/>
          </reference>
        </references>
      </pivotArea>
    </chartFormat>
    <chartFormat chart="3" format="211" series="1">
      <pivotArea type="data" outline="0" fieldPosition="0">
        <references count="2">
          <reference field="4294967294" count="1" selected="0">
            <x v="0"/>
          </reference>
          <reference field="22" count="1" selected="0">
            <x v="13"/>
          </reference>
        </references>
      </pivotArea>
    </chartFormat>
    <chartFormat chart="3" format="212" series="1">
      <pivotArea type="data" outline="0" fieldPosition="0">
        <references count="2">
          <reference field="4294967294" count="1" selected="0">
            <x v="0"/>
          </reference>
          <reference field="22" count="1" selected="0">
            <x v="14"/>
          </reference>
        </references>
      </pivotArea>
    </chartFormat>
    <chartFormat chart="3" format="213" series="1">
      <pivotArea type="data" outline="0" fieldPosition="0">
        <references count="2">
          <reference field="4294967294" count="1" selected="0">
            <x v="0"/>
          </reference>
          <reference field="22" count="1" selected="0">
            <x v="15"/>
          </reference>
        </references>
      </pivotArea>
    </chartFormat>
    <chartFormat chart="3" format="214" series="1">
      <pivotArea type="data" outline="0" fieldPosition="0">
        <references count="2">
          <reference field="4294967294" count="1" selected="0">
            <x v="0"/>
          </reference>
          <reference field="22" count="1" selected="0">
            <x v="16"/>
          </reference>
        </references>
      </pivotArea>
    </chartFormat>
    <chartFormat chart="3" format="215" series="1">
      <pivotArea type="data" outline="0" fieldPosition="0">
        <references count="2">
          <reference field="4294967294" count="1" selected="0">
            <x v="0"/>
          </reference>
          <reference field="22" count="1" selected="0">
            <x v="17"/>
          </reference>
        </references>
      </pivotArea>
    </chartFormat>
    <chartFormat chart="3" format="216" series="1">
      <pivotArea type="data" outline="0" fieldPosition="0">
        <references count="2">
          <reference field="4294967294" count="1" selected="0">
            <x v="0"/>
          </reference>
          <reference field="22" count="1" selected="0">
            <x v="18"/>
          </reference>
        </references>
      </pivotArea>
    </chartFormat>
    <chartFormat chart="3" format="217" series="1">
      <pivotArea type="data" outline="0" fieldPosition="0">
        <references count="2">
          <reference field="4294967294" count="1" selected="0">
            <x v="0"/>
          </reference>
          <reference field="22" count="1" selected="0">
            <x v="19"/>
          </reference>
        </references>
      </pivotArea>
    </chartFormat>
    <chartFormat chart="3" format="218" series="1">
      <pivotArea type="data" outline="0" fieldPosition="0">
        <references count="2">
          <reference field="4294967294" count="1" selected="0">
            <x v="0"/>
          </reference>
          <reference field="22" count="1" selected="0">
            <x v="20"/>
          </reference>
        </references>
      </pivotArea>
    </chartFormat>
    <chartFormat chart="3" format="219" series="1">
      <pivotArea type="data" outline="0" fieldPosition="0">
        <references count="2">
          <reference field="4294967294" count="1" selected="0">
            <x v="0"/>
          </reference>
          <reference field="22" count="1" selected="0">
            <x v="21"/>
          </reference>
        </references>
      </pivotArea>
    </chartFormat>
    <chartFormat chart="3" format="220" series="1">
      <pivotArea type="data" outline="0" fieldPosition="0">
        <references count="2">
          <reference field="4294967294" count="1" selected="0">
            <x v="0"/>
          </reference>
          <reference field="22" count="1" selected="0">
            <x v="22"/>
          </reference>
        </references>
      </pivotArea>
    </chartFormat>
    <chartFormat chart="3" format="221" series="1">
      <pivotArea type="data" outline="0" fieldPosition="0">
        <references count="2">
          <reference field="4294967294" count="1" selected="0">
            <x v="0"/>
          </reference>
          <reference field="22" count="1" selected="0">
            <x v="23"/>
          </reference>
        </references>
      </pivotArea>
    </chartFormat>
    <chartFormat chart="3" format="222" series="1">
      <pivotArea type="data" outline="0" fieldPosition="0">
        <references count="2">
          <reference field="4294967294" count="1" selected="0">
            <x v="0"/>
          </reference>
          <reference field="22" count="1" selected="0">
            <x v="24"/>
          </reference>
        </references>
      </pivotArea>
    </chartFormat>
    <chartFormat chart="3" format="223" series="1">
      <pivotArea type="data" outline="0" fieldPosition="0">
        <references count="2">
          <reference field="4294967294" count="1" selected="0">
            <x v="0"/>
          </reference>
          <reference field="22" count="1" selected="0">
            <x v="25"/>
          </reference>
        </references>
      </pivotArea>
    </chartFormat>
    <chartFormat chart="3" format="224" series="1">
      <pivotArea type="data" outline="0" fieldPosition="0">
        <references count="2">
          <reference field="4294967294" count="1" selected="0">
            <x v="0"/>
          </reference>
          <reference field="22" count="1" selected="0">
            <x v="26"/>
          </reference>
        </references>
      </pivotArea>
    </chartFormat>
    <chartFormat chart="3" format="225" series="1">
      <pivotArea type="data" outline="0" fieldPosition="0">
        <references count="2">
          <reference field="4294967294" count="1" selected="0">
            <x v="0"/>
          </reference>
          <reference field="22" count="1" selected="0">
            <x v="27"/>
          </reference>
        </references>
      </pivotArea>
    </chartFormat>
    <chartFormat chart="3" format="226" series="1">
      <pivotArea type="data" outline="0" fieldPosition="0">
        <references count="2">
          <reference field="4294967294" count="1" selected="0">
            <x v="0"/>
          </reference>
          <reference field="22" count="1" selected="0">
            <x v="28"/>
          </reference>
        </references>
      </pivotArea>
    </chartFormat>
    <chartFormat chart="3" format="227" series="1">
      <pivotArea type="data" outline="0" fieldPosition="0">
        <references count="2">
          <reference field="4294967294" count="1" selected="0">
            <x v="0"/>
          </reference>
          <reference field="22" count="1" selected="0">
            <x v="29"/>
          </reference>
        </references>
      </pivotArea>
    </chartFormat>
    <chartFormat chart="3" format="228" series="1">
      <pivotArea type="data" outline="0" fieldPosition="0">
        <references count="3">
          <reference field="4294967294" count="1" selected="0">
            <x v="0"/>
          </reference>
          <reference field="18" count="1" selected="0">
            <x v="8"/>
          </reference>
          <reference field="22" count="1" selected="0">
            <x v="1"/>
          </reference>
        </references>
      </pivotArea>
    </chartFormat>
    <chartFormat chart="3" format="229" series="1">
      <pivotArea type="data" outline="0" fieldPosition="0">
        <references count="3">
          <reference field="4294967294" count="1" selected="0">
            <x v="0"/>
          </reference>
          <reference field="18" count="1" selected="0">
            <x v="10"/>
          </reference>
          <reference field="22" count="1" selected="0">
            <x v="1"/>
          </reference>
        </references>
      </pivotArea>
    </chartFormat>
    <chartFormat chart="3" format="230" series="1">
      <pivotArea type="data" outline="0" fieldPosition="0">
        <references count="3">
          <reference field="4294967294" count="1" selected="0">
            <x v="0"/>
          </reference>
          <reference field="18" count="1" selected="0">
            <x v="11"/>
          </reference>
          <reference field="22" count="1" selected="0">
            <x v="1"/>
          </reference>
        </references>
      </pivotArea>
    </chartFormat>
    <chartFormat chart="3" format="231" series="1">
      <pivotArea type="data" outline="0" fieldPosition="0">
        <references count="3">
          <reference field="4294967294" count="1" selected="0">
            <x v="0"/>
          </reference>
          <reference field="18" count="1" selected="0">
            <x v="13"/>
          </reference>
          <reference field="22" count="1" selected="0">
            <x v="1"/>
          </reference>
        </references>
      </pivotArea>
    </chartFormat>
    <chartFormat chart="3" format="232" series="1">
      <pivotArea type="data" outline="0" fieldPosition="0">
        <references count="3">
          <reference field="4294967294" count="1" selected="0">
            <x v="0"/>
          </reference>
          <reference field="18" count="1" selected="0">
            <x v="14"/>
          </reference>
          <reference field="22" count="1" selected="0">
            <x v="1"/>
          </reference>
        </references>
      </pivotArea>
    </chartFormat>
    <chartFormat chart="3" format="233" series="1">
      <pivotArea type="data" outline="0" fieldPosition="0">
        <references count="3">
          <reference field="4294967294" count="1" selected="0">
            <x v="0"/>
          </reference>
          <reference field="18" count="1" selected="0">
            <x v="15"/>
          </reference>
          <reference field="22" count="1" selected="0">
            <x v="1"/>
          </reference>
        </references>
      </pivotArea>
    </chartFormat>
    <chartFormat chart="3" format="234" series="1">
      <pivotArea type="data" outline="0" fieldPosition="0">
        <references count="3">
          <reference field="4294967294" count="1" selected="0">
            <x v="0"/>
          </reference>
          <reference field="18" count="1" selected="0">
            <x v="16"/>
          </reference>
          <reference field="22" count="1" selected="0">
            <x v="1"/>
          </reference>
        </references>
      </pivotArea>
    </chartFormat>
    <chartFormat chart="3" format="235" series="1">
      <pivotArea type="data" outline="0" fieldPosition="0">
        <references count="3">
          <reference field="4294967294" count="1" selected="0">
            <x v="0"/>
          </reference>
          <reference field="18" count="1" selected="0">
            <x v="17"/>
          </reference>
          <reference field="22" count="1" selected="0">
            <x v="1"/>
          </reference>
        </references>
      </pivotArea>
    </chartFormat>
    <chartFormat chart="3" format="236" series="1">
      <pivotArea type="data" outline="0" fieldPosition="0">
        <references count="3">
          <reference field="4294967294" count="1" selected="0">
            <x v="0"/>
          </reference>
          <reference field="18" count="1" selected="0">
            <x v="18"/>
          </reference>
          <reference field="22" count="1" selected="0">
            <x v="1"/>
          </reference>
        </references>
      </pivotArea>
    </chartFormat>
    <chartFormat chart="3" format="237" series="1">
      <pivotArea type="data" outline="0" fieldPosition="0">
        <references count="3">
          <reference field="4294967294" count="1" selected="0">
            <x v="0"/>
          </reference>
          <reference field="18" count="1" selected="0">
            <x v="19"/>
          </reference>
          <reference field="22" count="1" selected="0">
            <x v="1"/>
          </reference>
        </references>
      </pivotArea>
    </chartFormat>
    <chartFormat chart="3" format="238" series="1">
      <pivotArea type="data" outline="0" fieldPosition="0">
        <references count="3">
          <reference field="4294967294" count="1" selected="0">
            <x v="0"/>
          </reference>
          <reference field="18" count="1" selected="0">
            <x v="20"/>
          </reference>
          <reference field="22" count="1" selected="0">
            <x v="1"/>
          </reference>
        </references>
      </pivotArea>
    </chartFormat>
    <chartFormat chart="3" format="239" series="1">
      <pivotArea type="data" outline="0" fieldPosition="0">
        <references count="3">
          <reference field="4294967294" count="1" selected="0">
            <x v="0"/>
          </reference>
          <reference field="18" count="1" selected="0">
            <x v="21"/>
          </reference>
          <reference field="22" count="1" selected="0">
            <x v="1"/>
          </reference>
        </references>
      </pivotArea>
    </chartFormat>
    <chartFormat chart="3" format="240" series="1">
      <pivotArea type="data" outline="0" fieldPosition="0">
        <references count="3">
          <reference field="4294967294" count="1" selected="0">
            <x v="0"/>
          </reference>
          <reference field="18" count="1" selected="0">
            <x v="22"/>
          </reference>
          <reference field="22" count="1" selected="0">
            <x v="1"/>
          </reference>
        </references>
      </pivotArea>
    </chartFormat>
    <chartFormat chart="3" format="241" series="1">
      <pivotArea type="data" outline="0" fieldPosition="0">
        <references count="3">
          <reference field="4294967294" count="1" selected="0">
            <x v="0"/>
          </reference>
          <reference field="18" count="1" selected="0">
            <x v="24"/>
          </reference>
          <reference field="22" count="1" selected="0">
            <x v="1"/>
          </reference>
        </references>
      </pivotArea>
    </chartFormat>
    <chartFormat chart="3" format="242" series="1">
      <pivotArea type="data" outline="0" fieldPosition="0">
        <references count="3">
          <reference field="4294967294" count="1" selected="0">
            <x v="0"/>
          </reference>
          <reference field="18" count="1" selected="0">
            <x v="27"/>
          </reference>
          <reference field="22" count="1" selected="0">
            <x v="1"/>
          </reference>
        </references>
      </pivotArea>
    </chartFormat>
    <chartFormat chart="3" format="243" series="1">
      <pivotArea type="data" outline="0" fieldPosition="0">
        <references count="3">
          <reference field="4294967294" count="1" selected="0">
            <x v="0"/>
          </reference>
          <reference field="18" count="1" selected="0">
            <x v="29"/>
          </reference>
          <reference field="22" count="1" selected="0">
            <x v="1"/>
          </reference>
        </references>
      </pivotArea>
    </chartFormat>
    <chartFormat chart="3" format="244" series="1">
      <pivotArea type="data" outline="0" fieldPosition="0">
        <references count="3">
          <reference field="4294967294" count="1" selected="0">
            <x v="0"/>
          </reference>
          <reference field="18" count="1" selected="0">
            <x v="30"/>
          </reference>
          <reference field="22" count="1" selected="0">
            <x v="1"/>
          </reference>
        </references>
      </pivotArea>
    </chartFormat>
    <chartFormat chart="3" format="245" series="1">
      <pivotArea type="data" outline="0" fieldPosition="0">
        <references count="3">
          <reference field="4294967294" count="1" selected="0">
            <x v="0"/>
          </reference>
          <reference field="18" count="1" selected="0">
            <x v="31"/>
          </reference>
          <reference field="22" count="1" selected="0">
            <x v="1"/>
          </reference>
        </references>
      </pivotArea>
    </chartFormat>
    <chartFormat chart="3" format="246" series="1">
      <pivotArea type="data" outline="0" fieldPosition="0">
        <references count="3">
          <reference field="4294967294" count="1" selected="0">
            <x v="0"/>
          </reference>
          <reference field="18" count="1" selected="0">
            <x v="34"/>
          </reference>
          <reference field="22" count="1" selected="0">
            <x v="1"/>
          </reference>
        </references>
      </pivotArea>
    </chartFormat>
    <chartFormat chart="3" format="247" series="1">
      <pivotArea type="data" outline="0" fieldPosition="0">
        <references count="3">
          <reference field="4294967294" count="1" selected="0">
            <x v="0"/>
          </reference>
          <reference field="18" count="1" selected="0">
            <x v="37"/>
          </reference>
          <reference field="22" count="1" selected="0">
            <x v="1"/>
          </reference>
        </references>
      </pivotArea>
    </chartFormat>
    <chartFormat chart="3" format="248" series="1">
      <pivotArea type="data" outline="0" fieldPosition="0">
        <references count="3">
          <reference field="4294967294" count="1" selected="0">
            <x v="0"/>
          </reference>
          <reference field="18" count="1" selected="0">
            <x v="38"/>
          </reference>
          <reference field="22" count="1" selected="0">
            <x v="1"/>
          </reference>
        </references>
      </pivotArea>
    </chartFormat>
    <chartFormat chart="3" format="249" series="1">
      <pivotArea type="data" outline="0" fieldPosition="0">
        <references count="3">
          <reference field="4294967294" count="1" selected="0">
            <x v="0"/>
          </reference>
          <reference field="18" count="1" selected="0">
            <x v="39"/>
          </reference>
          <reference field="22" count="1" selected="0">
            <x v="1"/>
          </reference>
        </references>
      </pivotArea>
    </chartFormat>
    <chartFormat chart="3" format="250" series="1">
      <pivotArea type="data" outline="0" fieldPosition="0">
        <references count="3">
          <reference field="4294967294" count="1" selected="0">
            <x v="0"/>
          </reference>
          <reference field="18" count="1" selected="0">
            <x v="40"/>
          </reference>
          <reference field="22" count="1" selected="0">
            <x v="1"/>
          </reference>
        </references>
      </pivotArea>
    </chartFormat>
    <chartFormat chart="3" format="251" series="1">
      <pivotArea type="data" outline="0" fieldPosition="0">
        <references count="3">
          <reference field="4294967294" count="1" selected="0">
            <x v="0"/>
          </reference>
          <reference field="18" count="1" selected="0">
            <x v="47"/>
          </reference>
          <reference field="22" count="1" selected="0">
            <x v="1"/>
          </reference>
        </references>
      </pivotArea>
    </chartFormat>
    <chartFormat chart="3" format="252" series="1">
      <pivotArea type="data" outline="0" fieldPosition="0">
        <references count="3">
          <reference field="4294967294" count="1" selected="0">
            <x v="0"/>
          </reference>
          <reference field="18" count="1" selected="0">
            <x v="54"/>
          </reference>
          <reference field="22" count="1" selected="0">
            <x v="1"/>
          </reference>
        </references>
      </pivotArea>
    </chartFormat>
    <chartFormat chart="3" format="253" series="1">
      <pivotArea type="data" outline="0" fieldPosition="0">
        <references count="3">
          <reference field="4294967294" count="1" selected="0">
            <x v="0"/>
          </reference>
          <reference field="18" count="1" selected="0">
            <x v="7"/>
          </reference>
          <reference field="22" count="1" selected="0">
            <x v="2"/>
          </reference>
        </references>
      </pivotArea>
    </chartFormat>
    <chartFormat chart="3" format="254" series="1">
      <pivotArea type="data" outline="0" fieldPosition="0">
        <references count="3">
          <reference field="4294967294" count="1" selected="0">
            <x v="0"/>
          </reference>
          <reference field="18" count="1" selected="0">
            <x v="13"/>
          </reference>
          <reference field="22" count="1" selected="0">
            <x v="2"/>
          </reference>
        </references>
      </pivotArea>
    </chartFormat>
    <chartFormat chart="3" format="255" series="1">
      <pivotArea type="data" outline="0" fieldPosition="0">
        <references count="3">
          <reference field="4294967294" count="1" selected="0">
            <x v="0"/>
          </reference>
          <reference field="18" count="1" selected="0">
            <x v="14"/>
          </reference>
          <reference field="22" count="1" selected="0">
            <x v="2"/>
          </reference>
        </references>
      </pivotArea>
    </chartFormat>
    <chartFormat chart="3" format="256" series="1">
      <pivotArea type="data" outline="0" fieldPosition="0">
        <references count="3">
          <reference field="4294967294" count="1" selected="0">
            <x v="0"/>
          </reference>
          <reference field="18" count="1" selected="0">
            <x v="15"/>
          </reference>
          <reference field="22" count="1" selected="0">
            <x v="2"/>
          </reference>
        </references>
      </pivotArea>
    </chartFormat>
    <chartFormat chart="3" format="257" series="1">
      <pivotArea type="data" outline="0" fieldPosition="0">
        <references count="3">
          <reference field="4294967294" count="1" selected="0">
            <x v="0"/>
          </reference>
          <reference field="18" count="1" selected="0">
            <x v="16"/>
          </reference>
          <reference field="22" count="1" selected="0">
            <x v="2"/>
          </reference>
        </references>
      </pivotArea>
    </chartFormat>
    <chartFormat chart="3" format="258" series="1">
      <pivotArea type="data" outline="0" fieldPosition="0">
        <references count="3">
          <reference field="4294967294" count="1" selected="0">
            <x v="0"/>
          </reference>
          <reference field="18" count="1" selected="0">
            <x v="19"/>
          </reference>
          <reference field="22" count="1" selected="0">
            <x v="2"/>
          </reference>
        </references>
      </pivotArea>
    </chartFormat>
    <chartFormat chart="3" format="259" series="1">
      <pivotArea type="data" outline="0" fieldPosition="0">
        <references count="3">
          <reference field="4294967294" count="1" selected="0">
            <x v="0"/>
          </reference>
          <reference field="18" count="1" selected="0">
            <x v="21"/>
          </reference>
          <reference field="22" count="1" selected="0">
            <x v="2"/>
          </reference>
        </references>
      </pivotArea>
    </chartFormat>
    <chartFormat chart="3" format="260" series="1">
      <pivotArea type="data" outline="0" fieldPosition="0">
        <references count="3">
          <reference field="4294967294" count="1" selected="0">
            <x v="0"/>
          </reference>
          <reference field="18" count="1" selected="0">
            <x v="22"/>
          </reference>
          <reference field="22" count="1" selected="0">
            <x v="2"/>
          </reference>
        </references>
      </pivotArea>
    </chartFormat>
    <chartFormat chart="3" format="261" series="1">
      <pivotArea type="data" outline="0" fieldPosition="0">
        <references count="3">
          <reference field="4294967294" count="1" selected="0">
            <x v="0"/>
          </reference>
          <reference field="18" count="1" selected="0">
            <x v="32"/>
          </reference>
          <reference field="22" count="1" selected="0">
            <x v="2"/>
          </reference>
        </references>
      </pivotArea>
    </chartFormat>
    <chartFormat chart="3" format="262" series="1">
      <pivotArea type="data" outline="0" fieldPosition="0">
        <references count="3">
          <reference field="4294967294" count="1" selected="0">
            <x v="0"/>
          </reference>
          <reference field="18" count="1" selected="0">
            <x v="35"/>
          </reference>
          <reference field="22" count="1" selected="0">
            <x v="2"/>
          </reference>
        </references>
      </pivotArea>
    </chartFormat>
    <chartFormat chart="3" format="263" series="1">
      <pivotArea type="data" outline="0" fieldPosition="0">
        <references count="3">
          <reference field="4294967294" count="1" selected="0">
            <x v="0"/>
          </reference>
          <reference field="18" count="1" selected="0">
            <x v="37"/>
          </reference>
          <reference field="22" count="1" selected="0">
            <x v="2"/>
          </reference>
        </references>
      </pivotArea>
    </chartFormat>
    <chartFormat chart="3" format="264" series="1">
      <pivotArea type="data" outline="0" fieldPosition="0">
        <references count="3">
          <reference field="4294967294" count="1" selected="0">
            <x v="0"/>
          </reference>
          <reference field="18" count="1" selected="0">
            <x v="48"/>
          </reference>
          <reference field="22" count="1" selected="0">
            <x v="2"/>
          </reference>
        </references>
      </pivotArea>
    </chartFormat>
    <chartFormat chart="3" format="265" series="1">
      <pivotArea type="data" outline="0" fieldPosition="0">
        <references count="3">
          <reference field="4294967294" count="1" selected="0">
            <x v="0"/>
          </reference>
          <reference field="18" count="1" selected="0">
            <x v="1"/>
          </reference>
          <reference field="22" count="1" selected="0">
            <x v="3"/>
          </reference>
        </references>
      </pivotArea>
    </chartFormat>
    <chartFormat chart="3" format="266" series="1">
      <pivotArea type="data" outline="0" fieldPosition="0">
        <references count="3">
          <reference field="4294967294" count="1" selected="0">
            <x v="0"/>
          </reference>
          <reference field="18" count="1" selected="0">
            <x v="7"/>
          </reference>
          <reference field="22" count="1" selected="0">
            <x v="3"/>
          </reference>
        </references>
      </pivotArea>
    </chartFormat>
    <chartFormat chart="3" format="267" series="1">
      <pivotArea type="data" outline="0" fieldPosition="0">
        <references count="3">
          <reference field="4294967294" count="1" selected="0">
            <x v="0"/>
          </reference>
          <reference field="18" count="1" selected="0">
            <x v="13"/>
          </reference>
          <reference field="22" count="1" selected="0">
            <x v="3"/>
          </reference>
        </references>
      </pivotArea>
    </chartFormat>
    <chartFormat chart="3" format="268" series="1">
      <pivotArea type="data" outline="0" fieldPosition="0">
        <references count="3">
          <reference field="4294967294" count="1" selected="0">
            <x v="0"/>
          </reference>
          <reference field="18" count="1" selected="0">
            <x v="14"/>
          </reference>
          <reference field="22" count="1" selected="0">
            <x v="3"/>
          </reference>
        </references>
      </pivotArea>
    </chartFormat>
    <chartFormat chart="3" format="269" series="1">
      <pivotArea type="data" outline="0" fieldPosition="0">
        <references count="3">
          <reference field="4294967294" count="1" selected="0">
            <x v="0"/>
          </reference>
          <reference field="18" count="1" selected="0">
            <x v="15"/>
          </reference>
          <reference field="22" count="1" selected="0">
            <x v="3"/>
          </reference>
        </references>
      </pivotArea>
    </chartFormat>
    <chartFormat chart="3" format="270" series="1">
      <pivotArea type="data" outline="0" fieldPosition="0">
        <references count="3">
          <reference field="4294967294" count="1" selected="0">
            <x v="0"/>
          </reference>
          <reference field="18" count="1" selected="0">
            <x v="17"/>
          </reference>
          <reference field="22" count="1" selected="0">
            <x v="3"/>
          </reference>
        </references>
      </pivotArea>
    </chartFormat>
    <chartFormat chart="3" format="271" series="1">
      <pivotArea type="data" outline="0" fieldPosition="0">
        <references count="3">
          <reference field="4294967294" count="1" selected="0">
            <x v="0"/>
          </reference>
          <reference field="18" count="1" selected="0">
            <x v="19"/>
          </reference>
          <reference field="22" count="1" selected="0">
            <x v="3"/>
          </reference>
        </references>
      </pivotArea>
    </chartFormat>
    <chartFormat chart="3" format="272" series="1">
      <pivotArea type="data" outline="0" fieldPosition="0">
        <references count="3">
          <reference field="4294967294" count="1" selected="0">
            <x v="0"/>
          </reference>
          <reference field="18" count="1" selected="0">
            <x v="20"/>
          </reference>
          <reference field="22" count="1" selected="0">
            <x v="3"/>
          </reference>
        </references>
      </pivotArea>
    </chartFormat>
    <chartFormat chart="3" format="273" series="1">
      <pivotArea type="data" outline="0" fieldPosition="0">
        <references count="3">
          <reference field="4294967294" count="1" selected="0">
            <x v="0"/>
          </reference>
          <reference field="18" count="1" selected="0">
            <x v="21"/>
          </reference>
          <reference field="22" count="1" selected="0">
            <x v="3"/>
          </reference>
        </references>
      </pivotArea>
    </chartFormat>
    <chartFormat chart="3" format="274" series="1">
      <pivotArea type="data" outline="0" fieldPosition="0">
        <references count="3">
          <reference field="4294967294" count="1" selected="0">
            <x v="0"/>
          </reference>
          <reference field="18" count="1" selected="0">
            <x v="22"/>
          </reference>
          <reference field="22" count="1" selected="0">
            <x v="3"/>
          </reference>
        </references>
      </pivotArea>
    </chartFormat>
    <chartFormat chart="3" format="275" series="1">
      <pivotArea type="data" outline="0" fieldPosition="0">
        <references count="3">
          <reference field="4294967294" count="1" selected="0">
            <x v="0"/>
          </reference>
          <reference field="18" count="1" selected="0">
            <x v="25"/>
          </reference>
          <reference field="22" count="1" selected="0">
            <x v="3"/>
          </reference>
        </references>
      </pivotArea>
    </chartFormat>
    <chartFormat chart="3" format="276" series="1">
      <pivotArea type="data" outline="0" fieldPosition="0">
        <references count="3">
          <reference field="4294967294" count="1" selected="0">
            <x v="0"/>
          </reference>
          <reference field="18" count="1" selected="0">
            <x v="27"/>
          </reference>
          <reference field="22" count="1" selected="0">
            <x v="3"/>
          </reference>
        </references>
      </pivotArea>
    </chartFormat>
    <chartFormat chart="3" format="277" series="1">
      <pivotArea type="data" outline="0" fieldPosition="0">
        <references count="3">
          <reference field="4294967294" count="1" selected="0">
            <x v="0"/>
          </reference>
          <reference field="18" count="1" selected="0">
            <x v="28"/>
          </reference>
          <reference field="22" count="1" selected="0">
            <x v="3"/>
          </reference>
        </references>
      </pivotArea>
    </chartFormat>
    <chartFormat chart="3" format="278" series="1">
      <pivotArea type="data" outline="0" fieldPosition="0">
        <references count="3">
          <reference field="4294967294" count="1" selected="0">
            <x v="0"/>
          </reference>
          <reference field="18" count="1" selected="0">
            <x v="29"/>
          </reference>
          <reference field="22" count="1" selected="0">
            <x v="3"/>
          </reference>
        </references>
      </pivotArea>
    </chartFormat>
    <chartFormat chart="3" format="279" series="1">
      <pivotArea type="data" outline="0" fieldPosition="0">
        <references count="3">
          <reference field="4294967294" count="1" selected="0">
            <x v="0"/>
          </reference>
          <reference field="18" count="1" selected="0">
            <x v="30"/>
          </reference>
          <reference field="22" count="1" selected="0">
            <x v="3"/>
          </reference>
        </references>
      </pivotArea>
    </chartFormat>
    <chartFormat chart="3" format="280" series="1">
      <pivotArea type="data" outline="0" fieldPosition="0">
        <references count="3">
          <reference field="4294967294" count="1" selected="0">
            <x v="0"/>
          </reference>
          <reference field="18" count="1" selected="0">
            <x v="31"/>
          </reference>
          <reference field="22" count="1" selected="0">
            <x v="3"/>
          </reference>
        </references>
      </pivotArea>
    </chartFormat>
    <chartFormat chart="3" format="281" series="1">
      <pivotArea type="data" outline="0" fieldPosition="0">
        <references count="3">
          <reference field="4294967294" count="1" selected="0">
            <x v="0"/>
          </reference>
          <reference field="18" count="1" selected="0">
            <x v="32"/>
          </reference>
          <reference field="22" count="1" selected="0">
            <x v="3"/>
          </reference>
        </references>
      </pivotArea>
    </chartFormat>
    <chartFormat chart="3" format="282" series="1">
      <pivotArea type="data" outline="0" fieldPosition="0">
        <references count="3">
          <reference field="4294967294" count="1" selected="0">
            <x v="0"/>
          </reference>
          <reference field="18" count="1" selected="0">
            <x v="39"/>
          </reference>
          <reference field="22" count="1" selected="0">
            <x v="3"/>
          </reference>
        </references>
      </pivotArea>
    </chartFormat>
    <chartFormat chart="3" format="283" series="1">
      <pivotArea type="data" outline="0" fieldPosition="0">
        <references count="3">
          <reference field="4294967294" count="1" selected="0">
            <x v="0"/>
          </reference>
          <reference field="18" count="1" selected="0">
            <x v="40"/>
          </reference>
          <reference field="22" count="1" selected="0">
            <x v="3"/>
          </reference>
        </references>
      </pivotArea>
    </chartFormat>
    <chartFormat chart="3" format="284" series="1">
      <pivotArea type="data" outline="0" fieldPosition="0">
        <references count="3">
          <reference field="4294967294" count="1" selected="0">
            <x v="0"/>
          </reference>
          <reference field="18" count="1" selected="0">
            <x v="46"/>
          </reference>
          <reference field="22" count="1" selected="0">
            <x v="3"/>
          </reference>
        </references>
      </pivotArea>
    </chartFormat>
    <chartFormat chart="3" format="285" series="1">
      <pivotArea type="data" outline="0" fieldPosition="0">
        <references count="3">
          <reference field="4294967294" count="1" selected="0">
            <x v="0"/>
          </reference>
          <reference field="18" count="1" selected="0">
            <x v="6"/>
          </reference>
          <reference field="22" count="1" selected="0">
            <x v="4"/>
          </reference>
        </references>
      </pivotArea>
    </chartFormat>
    <chartFormat chart="3" format="286" series="1">
      <pivotArea type="data" outline="0" fieldPosition="0">
        <references count="3">
          <reference field="4294967294" count="1" selected="0">
            <x v="0"/>
          </reference>
          <reference field="18" count="1" selected="0">
            <x v="7"/>
          </reference>
          <reference field="22" count="1" selected="0">
            <x v="4"/>
          </reference>
        </references>
      </pivotArea>
    </chartFormat>
    <chartFormat chart="3" format="287" series="1">
      <pivotArea type="data" outline="0" fieldPosition="0">
        <references count="3">
          <reference field="4294967294" count="1" selected="0">
            <x v="0"/>
          </reference>
          <reference field="18" count="1" selected="0">
            <x v="9"/>
          </reference>
          <reference field="22" count="1" selected="0">
            <x v="4"/>
          </reference>
        </references>
      </pivotArea>
    </chartFormat>
    <chartFormat chart="3" format="288" series="1">
      <pivotArea type="data" outline="0" fieldPosition="0">
        <references count="3">
          <reference field="4294967294" count="1" selected="0">
            <x v="0"/>
          </reference>
          <reference field="18" count="1" selected="0">
            <x v="11"/>
          </reference>
          <reference field="22" count="1" selected="0">
            <x v="4"/>
          </reference>
        </references>
      </pivotArea>
    </chartFormat>
    <chartFormat chart="3" format="289" series="1">
      <pivotArea type="data" outline="0" fieldPosition="0">
        <references count="3">
          <reference field="4294967294" count="1" selected="0">
            <x v="0"/>
          </reference>
          <reference field="18" count="1" selected="0">
            <x v="15"/>
          </reference>
          <reference field="22" count="1" selected="0">
            <x v="4"/>
          </reference>
        </references>
      </pivotArea>
    </chartFormat>
    <chartFormat chart="3" format="290" series="1">
      <pivotArea type="data" outline="0" fieldPosition="0">
        <references count="3">
          <reference field="4294967294" count="1" selected="0">
            <x v="0"/>
          </reference>
          <reference field="18" count="1" selected="0">
            <x v="19"/>
          </reference>
          <reference field="22" count="1" selected="0">
            <x v="4"/>
          </reference>
        </references>
      </pivotArea>
    </chartFormat>
    <chartFormat chart="3" format="291" series="1">
      <pivotArea type="data" outline="0" fieldPosition="0">
        <references count="3">
          <reference field="4294967294" count="1" selected="0">
            <x v="0"/>
          </reference>
          <reference field="18" count="1" selected="0">
            <x v="21"/>
          </reference>
          <reference field="22" count="1" selected="0">
            <x v="4"/>
          </reference>
        </references>
      </pivotArea>
    </chartFormat>
    <chartFormat chart="3" format="292" series="1">
      <pivotArea type="data" outline="0" fieldPosition="0">
        <references count="3">
          <reference field="4294967294" count="1" selected="0">
            <x v="0"/>
          </reference>
          <reference field="18" count="1" selected="0">
            <x v="26"/>
          </reference>
          <reference field="22" count="1" selected="0">
            <x v="4"/>
          </reference>
        </references>
      </pivotArea>
    </chartFormat>
    <chartFormat chart="3" format="293" series="1">
      <pivotArea type="data" outline="0" fieldPosition="0">
        <references count="3">
          <reference field="4294967294" count="1" selected="0">
            <x v="0"/>
          </reference>
          <reference field="18" count="1" selected="0">
            <x v="27"/>
          </reference>
          <reference field="22" count="1" selected="0">
            <x v="4"/>
          </reference>
        </references>
      </pivotArea>
    </chartFormat>
    <chartFormat chart="3" format="294" series="1">
      <pivotArea type="data" outline="0" fieldPosition="0">
        <references count="3">
          <reference field="4294967294" count="1" selected="0">
            <x v="0"/>
          </reference>
          <reference field="18" count="1" selected="0">
            <x v="28"/>
          </reference>
          <reference field="22" count="1" selected="0">
            <x v="4"/>
          </reference>
        </references>
      </pivotArea>
    </chartFormat>
    <chartFormat chart="3" format="295" series="1">
      <pivotArea type="data" outline="0" fieldPosition="0">
        <references count="3">
          <reference field="4294967294" count="1" selected="0">
            <x v="0"/>
          </reference>
          <reference field="18" count="1" selected="0">
            <x v="30"/>
          </reference>
          <reference field="22" count="1" selected="0">
            <x v="4"/>
          </reference>
        </references>
      </pivotArea>
    </chartFormat>
    <chartFormat chart="3" format="296" series="1">
      <pivotArea type="data" outline="0" fieldPosition="0">
        <references count="3">
          <reference field="4294967294" count="1" selected="0">
            <x v="0"/>
          </reference>
          <reference field="18" count="1" selected="0">
            <x v="31"/>
          </reference>
          <reference field="22" count="1" selected="0">
            <x v="4"/>
          </reference>
        </references>
      </pivotArea>
    </chartFormat>
    <chartFormat chart="3" format="297" series="1">
      <pivotArea type="data" outline="0" fieldPosition="0">
        <references count="3">
          <reference field="4294967294" count="1" selected="0">
            <x v="0"/>
          </reference>
          <reference field="18" count="1" selected="0">
            <x v="35"/>
          </reference>
          <reference field="22" count="1" selected="0">
            <x v="4"/>
          </reference>
        </references>
      </pivotArea>
    </chartFormat>
    <chartFormat chart="3" format="298" series="1">
      <pivotArea type="data" outline="0" fieldPosition="0">
        <references count="3">
          <reference field="4294967294" count="1" selected="0">
            <x v="0"/>
          </reference>
          <reference field="18" count="1" selected="0">
            <x v="43"/>
          </reference>
          <reference field="22" count="1" selected="0">
            <x v="4"/>
          </reference>
        </references>
      </pivotArea>
    </chartFormat>
    <chartFormat chart="3" format="299" series="1">
      <pivotArea type="data" outline="0" fieldPosition="0">
        <references count="3">
          <reference field="4294967294" count="1" selected="0">
            <x v="0"/>
          </reference>
          <reference field="18" count="1" selected="0">
            <x v="46"/>
          </reference>
          <reference field="22" count="1" selected="0">
            <x v="4"/>
          </reference>
        </references>
      </pivotArea>
    </chartFormat>
    <chartFormat chart="3" format="300" series="1">
      <pivotArea type="data" outline="0" fieldPosition="0">
        <references count="3">
          <reference field="4294967294" count="1" selected="0">
            <x v="0"/>
          </reference>
          <reference field="18" count="1" selected="0">
            <x v="51"/>
          </reference>
          <reference field="22" count="1" selected="0">
            <x v="4"/>
          </reference>
        </references>
      </pivotArea>
    </chartFormat>
    <chartFormat chart="3" format="301" series="1">
      <pivotArea type="data" outline="0" fieldPosition="0">
        <references count="3">
          <reference field="4294967294" count="1" selected="0">
            <x v="0"/>
          </reference>
          <reference field="18" count="1" selected="0">
            <x v="1"/>
          </reference>
          <reference field="22" count="1" selected="0">
            <x v="5"/>
          </reference>
        </references>
      </pivotArea>
    </chartFormat>
    <chartFormat chart="3" format="302" series="1">
      <pivotArea type="data" outline="0" fieldPosition="0">
        <references count="3">
          <reference field="4294967294" count="1" selected="0">
            <x v="0"/>
          </reference>
          <reference field="18" count="1" selected="0">
            <x v="7"/>
          </reference>
          <reference field="22" count="1" selected="0">
            <x v="5"/>
          </reference>
        </references>
      </pivotArea>
    </chartFormat>
    <chartFormat chart="3" format="303" series="1">
      <pivotArea type="data" outline="0" fieldPosition="0">
        <references count="3">
          <reference field="4294967294" count="1" selected="0">
            <x v="0"/>
          </reference>
          <reference field="18" count="1" selected="0">
            <x v="8"/>
          </reference>
          <reference field="22" count="1" selected="0">
            <x v="5"/>
          </reference>
        </references>
      </pivotArea>
    </chartFormat>
    <chartFormat chart="3" format="304" series="1">
      <pivotArea type="data" outline="0" fieldPosition="0">
        <references count="3">
          <reference field="4294967294" count="1" selected="0">
            <x v="0"/>
          </reference>
          <reference field="18" count="1" selected="0">
            <x v="15"/>
          </reference>
          <reference field="22" count="1" selected="0">
            <x v="5"/>
          </reference>
        </references>
      </pivotArea>
    </chartFormat>
    <chartFormat chart="3" format="305" series="1">
      <pivotArea type="data" outline="0" fieldPosition="0">
        <references count="3">
          <reference field="4294967294" count="1" selected="0">
            <x v="0"/>
          </reference>
          <reference field="18" count="1" selected="0">
            <x v="19"/>
          </reference>
          <reference field="22" count="1" selected="0">
            <x v="5"/>
          </reference>
        </references>
      </pivotArea>
    </chartFormat>
    <chartFormat chart="3" format="306" series="1">
      <pivotArea type="data" outline="0" fieldPosition="0">
        <references count="3">
          <reference field="4294967294" count="1" selected="0">
            <x v="0"/>
          </reference>
          <reference field="18" count="1" selected="0">
            <x v="21"/>
          </reference>
          <reference field="22" count="1" selected="0">
            <x v="5"/>
          </reference>
        </references>
      </pivotArea>
    </chartFormat>
    <chartFormat chart="3" format="307" series="1">
      <pivotArea type="data" outline="0" fieldPosition="0">
        <references count="3">
          <reference field="4294967294" count="1" selected="0">
            <x v="0"/>
          </reference>
          <reference field="18" count="1" selected="0">
            <x v="22"/>
          </reference>
          <reference field="22" count="1" selected="0">
            <x v="5"/>
          </reference>
        </references>
      </pivotArea>
    </chartFormat>
    <chartFormat chart="3" format="308" series="1">
      <pivotArea type="data" outline="0" fieldPosition="0">
        <references count="3">
          <reference field="4294967294" count="1" selected="0">
            <x v="0"/>
          </reference>
          <reference field="18" count="1" selected="0">
            <x v="26"/>
          </reference>
          <reference field="22" count="1" selected="0">
            <x v="5"/>
          </reference>
        </references>
      </pivotArea>
    </chartFormat>
    <chartFormat chart="3" format="309" series="1">
      <pivotArea type="data" outline="0" fieldPosition="0">
        <references count="3">
          <reference field="4294967294" count="1" selected="0">
            <x v="0"/>
          </reference>
          <reference field="18" count="1" selected="0">
            <x v="28"/>
          </reference>
          <reference field="22" count="1" selected="0">
            <x v="5"/>
          </reference>
        </references>
      </pivotArea>
    </chartFormat>
    <chartFormat chart="3" format="310" series="1">
      <pivotArea type="data" outline="0" fieldPosition="0">
        <references count="3">
          <reference field="4294967294" count="1" selected="0">
            <x v="0"/>
          </reference>
          <reference field="18" count="1" selected="0">
            <x v="30"/>
          </reference>
          <reference field="22" count="1" selected="0">
            <x v="5"/>
          </reference>
        </references>
      </pivotArea>
    </chartFormat>
    <chartFormat chart="3" format="311" series="1">
      <pivotArea type="data" outline="0" fieldPosition="0">
        <references count="3">
          <reference field="4294967294" count="1" selected="0">
            <x v="0"/>
          </reference>
          <reference field="18" count="1" selected="0">
            <x v="32"/>
          </reference>
          <reference field="22" count="1" selected="0">
            <x v="5"/>
          </reference>
        </references>
      </pivotArea>
    </chartFormat>
    <chartFormat chart="3" format="312" series="1">
      <pivotArea type="data" outline="0" fieldPosition="0">
        <references count="3">
          <reference field="4294967294" count="1" selected="0">
            <x v="0"/>
          </reference>
          <reference field="18" count="1" selected="0">
            <x v="33"/>
          </reference>
          <reference field="22" count="1" selected="0">
            <x v="5"/>
          </reference>
        </references>
      </pivotArea>
    </chartFormat>
    <chartFormat chart="3" format="313" series="1">
      <pivotArea type="data" outline="0" fieldPosition="0">
        <references count="3">
          <reference field="4294967294" count="1" selected="0">
            <x v="0"/>
          </reference>
          <reference field="18" count="1" selected="0">
            <x v="35"/>
          </reference>
          <reference field="22" count="1" selected="0">
            <x v="5"/>
          </reference>
        </references>
      </pivotArea>
    </chartFormat>
    <chartFormat chart="3" format="314" series="1">
      <pivotArea type="data" outline="0" fieldPosition="0">
        <references count="3">
          <reference field="4294967294" count="1" selected="0">
            <x v="0"/>
          </reference>
          <reference field="18" count="1" selected="0">
            <x v="36"/>
          </reference>
          <reference field="22" count="1" selected="0">
            <x v="5"/>
          </reference>
        </references>
      </pivotArea>
    </chartFormat>
    <chartFormat chart="3" format="315" series="1">
      <pivotArea type="data" outline="0" fieldPosition="0">
        <references count="3">
          <reference field="4294967294" count="1" selected="0">
            <x v="0"/>
          </reference>
          <reference field="18" count="1" selected="0">
            <x v="39"/>
          </reference>
          <reference field="22" count="1" selected="0">
            <x v="5"/>
          </reference>
        </references>
      </pivotArea>
    </chartFormat>
    <chartFormat chart="3" format="316" series="1">
      <pivotArea type="data" outline="0" fieldPosition="0">
        <references count="3">
          <reference field="4294967294" count="1" selected="0">
            <x v="0"/>
          </reference>
          <reference field="18" count="1" selected="0">
            <x v="46"/>
          </reference>
          <reference field="22" count="1" selected="0">
            <x v="5"/>
          </reference>
        </references>
      </pivotArea>
    </chartFormat>
    <chartFormat chart="3" format="317" series="1">
      <pivotArea type="data" outline="0" fieldPosition="0">
        <references count="3">
          <reference field="4294967294" count="1" selected="0">
            <x v="0"/>
          </reference>
          <reference field="18" count="1" selected="0">
            <x v="7"/>
          </reference>
          <reference field="22" count="1" selected="0">
            <x v="6"/>
          </reference>
        </references>
      </pivotArea>
    </chartFormat>
    <chartFormat chart="3" format="318" series="1">
      <pivotArea type="data" outline="0" fieldPosition="0">
        <references count="3">
          <reference field="4294967294" count="1" selected="0">
            <x v="0"/>
          </reference>
          <reference field="18" count="1" selected="0">
            <x v="15"/>
          </reference>
          <reference field="22" count="1" selected="0">
            <x v="6"/>
          </reference>
        </references>
      </pivotArea>
    </chartFormat>
    <chartFormat chart="3" format="319" series="1">
      <pivotArea type="data" outline="0" fieldPosition="0">
        <references count="3">
          <reference field="4294967294" count="1" selected="0">
            <x v="0"/>
          </reference>
          <reference field="18" count="1" selected="0">
            <x v="21"/>
          </reference>
          <reference field="22" count="1" selected="0">
            <x v="6"/>
          </reference>
        </references>
      </pivotArea>
    </chartFormat>
    <chartFormat chart="3" format="320" series="1">
      <pivotArea type="data" outline="0" fieldPosition="0">
        <references count="3">
          <reference field="4294967294" count="1" selected="0">
            <x v="0"/>
          </reference>
          <reference field="18" count="1" selected="0">
            <x v="22"/>
          </reference>
          <reference field="22" count="1" selected="0">
            <x v="6"/>
          </reference>
        </references>
      </pivotArea>
    </chartFormat>
    <chartFormat chart="3" format="321" series="1">
      <pivotArea type="data" outline="0" fieldPosition="0">
        <references count="3">
          <reference field="4294967294" count="1" selected="0">
            <x v="0"/>
          </reference>
          <reference field="18" count="1" selected="0">
            <x v="26"/>
          </reference>
          <reference field="22" count="1" selected="0">
            <x v="6"/>
          </reference>
        </references>
      </pivotArea>
    </chartFormat>
    <chartFormat chart="3" format="322" series="1">
      <pivotArea type="data" outline="0" fieldPosition="0">
        <references count="3">
          <reference field="4294967294" count="1" selected="0">
            <x v="0"/>
          </reference>
          <reference field="18" count="1" selected="0">
            <x v="46"/>
          </reference>
          <reference field="22" count="1" selected="0">
            <x v="6"/>
          </reference>
        </references>
      </pivotArea>
    </chartFormat>
    <chartFormat chart="3" format="323" series="1">
      <pivotArea type="data" outline="0" fieldPosition="0">
        <references count="3">
          <reference field="4294967294" count="1" selected="0">
            <x v="0"/>
          </reference>
          <reference field="18" count="1" selected="0">
            <x v="52"/>
          </reference>
          <reference field="22" count="1" selected="0">
            <x v="6"/>
          </reference>
        </references>
      </pivotArea>
    </chartFormat>
    <chartFormat chart="3" format="324" series="1">
      <pivotArea type="data" outline="0" fieldPosition="0">
        <references count="3">
          <reference field="4294967294" count="1" selected="0">
            <x v="0"/>
          </reference>
          <reference field="18" count="1" selected="0">
            <x v="7"/>
          </reference>
          <reference field="22" count="1" selected="0">
            <x v="7"/>
          </reference>
        </references>
      </pivotArea>
    </chartFormat>
    <chartFormat chart="3" format="325" series="1">
      <pivotArea type="data" outline="0" fieldPosition="0">
        <references count="3">
          <reference field="4294967294" count="1" selected="0">
            <x v="0"/>
          </reference>
          <reference field="18" count="1" selected="0">
            <x v="15"/>
          </reference>
          <reference field="22" count="1" selected="0">
            <x v="7"/>
          </reference>
        </references>
      </pivotArea>
    </chartFormat>
    <chartFormat chart="3" format="326" series="1">
      <pivotArea type="data" outline="0" fieldPosition="0">
        <references count="3">
          <reference field="4294967294" count="1" selected="0">
            <x v="0"/>
          </reference>
          <reference field="18" count="1" selected="0">
            <x v="21"/>
          </reference>
          <reference field="22" count="1" selected="0">
            <x v="7"/>
          </reference>
        </references>
      </pivotArea>
    </chartFormat>
    <chartFormat chart="3" format="327" series="1">
      <pivotArea type="data" outline="0" fieldPosition="0">
        <references count="3">
          <reference field="4294967294" count="1" selected="0">
            <x v="0"/>
          </reference>
          <reference field="18" count="1" selected="0">
            <x v="23"/>
          </reference>
          <reference field="22" count="1" selected="0">
            <x v="7"/>
          </reference>
        </references>
      </pivotArea>
    </chartFormat>
    <chartFormat chart="3" format="328" series="1">
      <pivotArea type="data" outline="0" fieldPosition="0">
        <references count="3">
          <reference field="4294967294" count="1" selected="0">
            <x v="0"/>
          </reference>
          <reference field="18" count="1" selected="0">
            <x v="26"/>
          </reference>
          <reference field="22" count="1" selected="0">
            <x v="7"/>
          </reference>
        </references>
      </pivotArea>
    </chartFormat>
    <chartFormat chart="3" format="329" series="1">
      <pivotArea type="data" outline="0" fieldPosition="0">
        <references count="3">
          <reference field="4294967294" count="1" selected="0">
            <x v="0"/>
          </reference>
          <reference field="18" count="1" selected="0">
            <x v="36"/>
          </reference>
          <reference field="22" count="1" selected="0">
            <x v="7"/>
          </reference>
        </references>
      </pivotArea>
    </chartFormat>
    <chartFormat chart="3" format="330" series="1">
      <pivotArea type="data" outline="0" fieldPosition="0">
        <references count="3">
          <reference field="4294967294" count="1" selected="0">
            <x v="0"/>
          </reference>
          <reference field="18" count="1" selected="0">
            <x v="46"/>
          </reference>
          <reference field="22" count="1" selected="0">
            <x v="7"/>
          </reference>
        </references>
      </pivotArea>
    </chartFormat>
    <chartFormat chart="3" format="331" series="1">
      <pivotArea type="data" outline="0" fieldPosition="0">
        <references count="3">
          <reference field="4294967294" count="1" selected="0">
            <x v="0"/>
          </reference>
          <reference field="18" count="1" selected="0">
            <x v="15"/>
          </reference>
          <reference field="22" count="1" selected="0">
            <x v="8"/>
          </reference>
        </references>
      </pivotArea>
    </chartFormat>
    <chartFormat chart="3" format="332" series="1">
      <pivotArea type="data" outline="0" fieldPosition="0">
        <references count="3">
          <reference field="4294967294" count="1" selected="0">
            <x v="0"/>
          </reference>
          <reference field="18" count="1" selected="0">
            <x v="21"/>
          </reference>
          <reference field="22" count="1" selected="0">
            <x v="8"/>
          </reference>
        </references>
      </pivotArea>
    </chartFormat>
    <chartFormat chart="3" format="333" series="1">
      <pivotArea type="data" outline="0" fieldPosition="0">
        <references count="3">
          <reference field="4294967294" count="1" selected="0">
            <x v="0"/>
          </reference>
          <reference field="18" count="1" selected="0">
            <x v="43"/>
          </reference>
          <reference field="22" count="1" selected="0">
            <x v="8"/>
          </reference>
        </references>
      </pivotArea>
    </chartFormat>
    <chartFormat chart="3" format="334" series="1">
      <pivotArea type="data" outline="0" fieldPosition="0">
        <references count="3">
          <reference field="4294967294" count="1" selected="0">
            <x v="0"/>
          </reference>
          <reference field="18" count="1" selected="0">
            <x v="3"/>
          </reference>
          <reference field="22" count="1" selected="0">
            <x v="9"/>
          </reference>
        </references>
      </pivotArea>
    </chartFormat>
    <chartFormat chart="3" format="335" series="1">
      <pivotArea type="data" outline="0" fieldPosition="0">
        <references count="3">
          <reference field="4294967294" count="1" selected="0">
            <x v="0"/>
          </reference>
          <reference field="18" count="1" selected="0">
            <x v="7"/>
          </reference>
          <reference field="22" count="1" selected="0">
            <x v="9"/>
          </reference>
        </references>
      </pivotArea>
    </chartFormat>
    <chartFormat chart="3" format="336" series="1">
      <pivotArea type="data" outline="0" fieldPosition="0">
        <references count="3">
          <reference field="4294967294" count="1" selected="0">
            <x v="0"/>
          </reference>
          <reference field="18" count="1" selected="0">
            <x v="15"/>
          </reference>
          <reference field="22" count="1" selected="0">
            <x v="9"/>
          </reference>
        </references>
      </pivotArea>
    </chartFormat>
    <chartFormat chart="3" format="337" series="1">
      <pivotArea type="data" outline="0" fieldPosition="0">
        <references count="3">
          <reference field="4294967294" count="1" selected="0">
            <x v="0"/>
          </reference>
          <reference field="18" count="1" selected="0">
            <x v="17"/>
          </reference>
          <reference field="22" count="1" selected="0">
            <x v="9"/>
          </reference>
        </references>
      </pivotArea>
    </chartFormat>
    <chartFormat chart="3" format="338" series="1">
      <pivotArea type="data" outline="0" fieldPosition="0">
        <references count="3">
          <reference field="4294967294" count="1" selected="0">
            <x v="0"/>
          </reference>
          <reference field="18" count="1" selected="0">
            <x v="21"/>
          </reference>
          <reference field="22" count="1" selected="0">
            <x v="9"/>
          </reference>
        </references>
      </pivotArea>
    </chartFormat>
    <chartFormat chart="3" format="339" series="1">
      <pivotArea type="data" outline="0" fieldPosition="0">
        <references count="3">
          <reference field="4294967294" count="1" selected="0">
            <x v="0"/>
          </reference>
          <reference field="18" count="1" selected="0">
            <x v="22"/>
          </reference>
          <reference field="22" count="1" selected="0">
            <x v="9"/>
          </reference>
        </references>
      </pivotArea>
    </chartFormat>
    <chartFormat chart="3" format="340" series="1">
      <pivotArea type="data" outline="0" fieldPosition="0">
        <references count="3">
          <reference field="4294967294" count="1" selected="0">
            <x v="0"/>
          </reference>
          <reference field="18" count="1" selected="0">
            <x v="27"/>
          </reference>
          <reference field="22" count="1" selected="0">
            <x v="9"/>
          </reference>
        </references>
      </pivotArea>
    </chartFormat>
    <chartFormat chart="3" format="341" series="1">
      <pivotArea type="data" outline="0" fieldPosition="0">
        <references count="3">
          <reference field="4294967294" count="1" selected="0">
            <x v="0"/>
          </reference>
          <reference field="18" count="1" selected="0">
            <x v="32"/>
          </reference>
          <reference field="22" count="1" selected="0">
            <x v="9"/>
          </reference>
        </references>
      </pivotArea>
    </chartFormat>
    <chartFormat chart="3" format="342" series="1">
      <pivotArea type="data" outline="0" fieldPosition="0">
        <references count="3">
          <reference field="4294967294" count="1" selected="0">
            <x v="0"/>
          </reference>
          <reference field="18" count="1" selected="0">
            <x v="34"/>
          </reference>
          <reference field="22" count="1" selected="0">
            <x v="9"/>
          </reference>
        </references>
      </pivotArea>
    </chartFormat>
    <chartFormat chart="3" format="343" series="1">
      <pivotArea type="data" outline="0" fieldPosition="0">
        <references count="3">
          <reference field="4294967294" count="1" selected="0">
            <x v="0"/>
          </reference>
          <reference field="18" count="1" selected="0">
            <x v="35"/>
          </reference>
          <reference field="22" count="1" selected="0">
            <x v="9"/>
          </reference>
        </references>
      </pivotArea>
    </chartFormat>
    <chartFormat chart="3" format="344" series="1">
      <pivotArea type="data" outline="0" fieldPosition="0">
        <references count="3">
          <reference field="4294967294" count="1" selected="0">
            <x v="0"/>
          </reference>
          <reference field="18" count="1" selected="0">
            <x v="39"/>
          </reference>
          <reference field="22" count="1" selected="0">
            <x v="9"/>
          </reference>
        </references>
      </pivotArea>
    </chartFormat>
    <chartFormat chart="3" format="345" series="1">
      <pivotArea type="data" outline="0" fieldPosition="0">
        <references count="3">
          <reference field="4294967294" count="1" selected="0">
            <x v="0"/>
          </reference>
          <reference field="18" count="1" selected="0">
            <x v="42"/>
          </reference>
          <reference field="22" count="1" selected="0">
            <x v="9"/>
          </reference>
        </references>
      </pivotArea>
    </chartFormat>
    <chartFormat chart="3" format="346" series="1">
      <pivotArea type="data" outline="0" fieldPosition="0">
        <references count="3">
          <reference field="4294967294" count="1" selected="0">
            <x v="0"/>
          </reference>
          <reference field="18" count="1" selected="0">
            <x v="51"/>
          </reference>
          <reference field="22" count="1" selected="0">
            <x v="9"/>
          </reference>
        </references>
      </pivotArea>
    </chartFormat>
    <chartFormat chart="3" format="347" series="1">
      <pivotArea type="data" outline="0" fieldPosition="0">
        <references count="3">
          <reference field="4294967294" count="1" selected="0">
            <x v="0"/>
          </reference>
          <reference field="18" count="1" selected="0">
            <x v="7"/>
          </reference>
          <reference field="22" count="1" selected="0">
            <x v="10"/>
          </reference>
        </references>
      </pivotArea>
    </chartFormat>
    <chartFormat chart="3" format="348" series="1">
      <pivotArea type="data" outline="0" fieldPosition="0">
        <references count="3">
          <reference field="4294967294" count="1" selected="0">
            <x v="0"/>
          </reference>
          <reference field="18" count="1" selected="0">
            <x v="9"/>
          </reference>
          <reference field="22" count="1" selected="0">
            <x v="10"/>
          </reference>
        </references>
      </pivotArea>
    </chartFormat>
    <chartFormat chart="3" format="349" series="1">
      <pivotArea type="data" outline="0" fieldPosition="0">
        <references count="3">
          <reference field="4294967294" count="1" selected="0">
            <x v="0"/>
          </reference>
          <reference field="18" count="1" selected="0">
            <x v="22"/>
          </reference>
          <reference field="22" count="1" selected="0">
            <x v="10"/>
          </reference>
        </references>
      </pivotArea>
    </chartFormat>
    <chartFormat chart="3" format="350" series="1">
      <pivotArea type="data" outline="0" fieldPosition="0">
        <references count="3">
          <reference field="4294967294" count="1" selected="0">
            <x v="0"/>
          </reference>
          <reference field="18" count="1" selected="0">
            <x v="33"/>
          </reference>
          <reference field="22" count="1" selected="0">
            <x v="10"/>
          </reference>
        </references>
      </pivotArea>
    </chartFormat>
    <chartFormat chart="3" format="351" series="1">
      <pivotArea type="data" outline="0" fieldPosition="0">
        <references count="3">
          <reference field="4294967294" count="1" selected="0">
            <x v="0"/>
          </reference>
          <reference field="18" count="1" selected="0">
            <x v="7"/>
          </reference>
          <reference field="22" count="1" selected="0">
            <x v="11"/>
          </reference>
        </references>
      </pivotArea>
    </chartFormat>
    <chartFormat chart="3" format="352" series="1">
      <pivotArea type="data" outline="0" fieldPosition="0">
        <references count="3">
          <reference field="4294967294" count="1" selected="0">
            <x v="0"/>
          </reference>
          <reference field="18" count="1" selected="0">
            <x v="11"/>
          </reference>
          <reference field="22" count="1" selected="0">
            <x v="12"/>
          </reference>
        </references>
      </pivotArea>
    </chartFormat>
    <chartFormat chart="3" format="353" series="1">
      <pivotArea type="data" outline="0" fieldPosition="0">
        <references count="3">
          <reference field="4294967294" count="1" selected="0">
            <x v="0"/>
          </reference>
          <reference field="18" count="1" selected="0">
            <x v="17"/>
          </reference>
          <reference field="22" count="1" selected="0">
            <x v="12"/>
          </reference>
        </references>
      </pivotArea>
    </chartFormat>
    <chartFormat chart="3" format="354" series="1">
      <pivotArea type="data" outline="0" fieldPosition="0">
        <references count="3">
          <reference field="4294967294" count="1" selected="0">
            <x v="0"/>
          </reference>
          <reference field="18" count="1" selected="0">
            <x v="30"/>
          </reference>
          <reference field="22" count="1" selected="0">
            <x v="12"/>
          </reference>
        </references>
      </pivotArea>
    </chartFormat>
    <chartFormat chart="3" format="355" series="1">
      <pivotArea type="data" outline="0" fieldPosition="0">
        <references count="3">
          <reference field="4294967294" count="1" selected="0">
            <x v="0"/>
          </reference>
          <reference field="18" count="1" selected="0">
            <x v="52"/>
          </reference>
          <reference field="22" count="1" selected="0">
            <x v="12"/>
          </reference>
        </references>
      </pivotArea>
    </chartFormat>
    <chartFormat chart="3" format="356" series="1">
      <pivotArea type="data" outline="0" fieldPosition="0">
        <references count="3">
          <reference field="4294967294" count="1" selected="0">
            <x v="0"/>
          </reference>
          <reference field="18" count="1" selected="0">
            <x v="5"/>
          </reference>
          <reference field="22" count="1" selected="0">
            <x v="13"/>
          </reference>
        </references>
      </pivotArea>
    </chartFormat>
    <chartFormat chart="3" format="357" series="1">
      <pivotArea type="data" outline="0" fieldPosition="0">
        <references count="3">
          <reference field="4294967294" count="1" selected="0">
            <x v="0"/>
          </reference>
          <reference field="18" count="1" selected="0">
            <x v="7"/>
          </reference>
          <reference field="22" count="1" selected="0">
            <x v="13"/>
          </reference>
        </references>
      </pivotArea>
    </chartFormat>
    <chartFormat chart="3" format="358" series="1">
      <pivotArea type="data" outline="0" fieldPosition="0">
        <references count="3">
          <reference field="4294967294" count="1" selected="0">
            <x v="0"/>
          </reference>
          <reference field="18" count="1" selected="0">
            <x v="11"/>
          </reference>
          <reference field="22" count="1" selected="0">
            <x v="13"/>
          </reference>
        </references>
      </pivotArea>
    </chartFormat>
    <chartFormat chart="3" format="359" series="1">
      <pivotArea type="data" outline="0" fieldPosition="0">
        <references count="3">
          <reference field="4294967294" count="1" selected="0">
            <x v="0"/>
          </reference>
          <reference field="18" count="1" selected="0">
            <x v="15"/>
          </reference>
          <reference field="22" count="1" selected="0">
            <x v="13"/>
          </reference>
        </references>
      </pivotArea>
    </chartFormat>
    <chartFormat chart="3" format="360" series="1">
      <pivotArea type="data" outline="0" fieldPosition="0">
        <references count="3">
          <reference field="4294967294" count="1" selected="0">
            <x v="0"/>
          </reference>
          <reference field="18" count="1" selected="0">
            <x v="17"/>
          </reference>
          <reference field="22" count="1" selected="0">
            <x v="13"/>
          </reference>
        </references>
      </pivotArea>
    </chartFormat>
    <chartFormat chart="3" format="361" series="1">
      <pivotArea type="data" outline="0" fieldPosition="0">
        <references count="3">
          <reference field="4294967294" count="1" selected="0">
            <x v="0"/>
          </reference>
          <reference field="18" count="1" selected="0">
            <x v="21"/>
          </reference>
          <reference field="22" count="1" selected="0">
            <x v="13"/>
          </reference>
        </references>
      </pivotArea>
    </chartFormat>
    <chartFormat chart="3" format="362" series="1">
      <pivotArea type="data" outline="0" fieldPosition="0">
        <references count="3">
          <reference field="4294967294" count="1" selected="0">
            <x v="0"/>
          </reference>
          <reference field="18" count="1" selected="0">
            <x v="27"/>
          </reference>
          <reference field="22" count="1" selected="0">
            <x v="13"/>
          </reference>
        </references>
      </pivotArea>
    </chartFormat>
    <chartFormat chart="3" format="363" series="1">
      <pivotArea type="data" outline="0" fieldPosition="0">
        <references count="3">
          <reference field="4294967294" count="1" selected="0">
            <x v="0"/>
          </reference>
          <reference field="18" count="1" selected="0">
            <x v="30"/>
          </reference>
          <reference field="22" count="1" selected="0">
            <x v="13"/>
          </reference>
        </references>
      </pivotArea>
    </chartFormat>
    <chartFormat chart="3" format="364" series="1">
      <pivotArea type="data" outline="0" fieldPosition="0">
        <references count="3">
          <reference field="4294967294" count="1" selected="0">
            <x v="0"/>
          </reference>
          <reference field="18" count="1" selected="0">
            <x v="31"/>
          </reference>
          <reference field="22" count="1" selected="0">
            <x v="13"/>
          </reference>
        </references>
      </pivotArea>
    </chartFormat>
    <chartFormat chart="3" format="365" series="1">
      <pivotArea type="data" outline="0" fieldPosition="0">
        <references count="3">
          <reference field="4294967294" count="1" selected="0">
            <x v="0"/>
          </reference>
          <reference field="18" count="1" selected="0">
            <x v="32"/>
          </reference>
          <reference field="22" count="1" selected="0">
            <x v="13"/>
          </reference>
        </references>
      </pivotArea>
    </chartFormat>
    <chartFormat chart="3" format="366" series="1">
      <pivotArea type="data" outline="0" fieldPosition="0">
        <references count="3">
          <reference field="4294967294" count="1" selected="0">
            <x v="0"/>
          </reference>
          <reference field="18" count="1" selected="0">
            <x v="35"/>
          </reference>
          <reference field="22" count="1" selected="0">
            <x v="14"/>
          </reference>
        </references>
      </pivotArea>
    </chartFormat>
    <chartFormat chart="3" format="367" series="1">
      <pivotArea type="data" outline="0" fieldPosition="0">
        <references count="3">
          <reference field="4294967294" count="1" selected="0">
            <x v="0"/>
          </reference>
          <reference field="18" count="1" selected="0">
            <x v="9"/>
          </reference>
          <reference field="22" count="1" selected="0">
            <x v="15"/>
          </reference>
        </references>
      </pivotArea>
    </chartFormat>
    <chartFormat chart="3" format="368" series="1">
      <pivotArea type="data" outline="0" fieldPosition="0">
        <references count="3">
          <reference field="4294967294" count="1" selected="0">
            <x v="0"/>
          </reference>
          <reference field="18" count="1" selected="0">
            <x v="11"/>
          </reference>
          <reference field="22" count="1" selected="0">
            <x v="15"/>
          </reference>
        </references>
      </pivotArea>
    </chartFormat>
    <chartFormat chart="3" format="369" series="1">
      <pivotArea type="data" outline="0" fieldPosition="0">
        <references count="3">
          <reference field="4294967294" count="1" selected="0">
            <x v="0"/>
          </reference>
          <reference field="18" count="1" selected="0">
            <x v="17"/>
          </reference>
          <reference field="22" count="1" selected="0">
            <x v="15"/>
          </reference>
        </references>
      </pivotArea>
    </chartFormat>
    <chartFormat chart="3" format="370" series="1">
      <pivotArea type="data" outline="0" fieldPosition="0">
        <references count="3">
          <reference field="4294967294" count="1" selected="0">
            <x v="0"/>
          </reference>
          <reference field="18" count="1" selected="0">
            <x v="32"/>
          </reference>
          <reference field="22" count="1" selected="0">
            <x v="15"/>
          </reference>
        </references>
      </pivotArea>
    </chartFormat>
    <chartFormat chart="3" format="371" series="1">
      <pivotArea type="data" outline="0" fieldPosition="0">
        <references count="3">
          <reference field="4294967294" count="1" selected="0">
            <x v="0"/>
          </reference>
          <reference field="18" count="1" selected="0">
            <x v="7"/>
          </reference>
          <reference field="22" count="1" selected="0">
            <x v="16"/>
          </reference>
        </references>
      </pivotArea>
    </chartFormat>
    <chartFormat chart="3" format="372" series="1">
      <pivotArea type="data" outline="0" fieldPosition="0">
        <references count="3">
          <reference field="4294967294" count="1" selected="0">
            <x v="0"/>
          </reference>
          <reference field="18" count="1" selected="0">
            <x v="15"/>
          </reference>
          <reference field="22" count="1" selected="0">
            <x v="16"/>
          </reference>
        </references>
      </pivotArea>
    </chartFormat>
    <chartFormat chart="3" format="373" series="1">
      <pivotArea type="data" outline="0" fieldPosition="0">
        <references count="3">
          <reference field="4294967294" count="1" selected="0">
            <x v="0"/>
          </reference>
          <reference field="18" count="1" selected="0">
            <x v="19"/>
          </reference>
          <reference field="22" count="1" selected="0">
            <x v="16"/>
          </reference>
        </references>
      </pivotArea>
    </chartFormat>
    <chartFormat chart="3" format="374" series="1">
      <pivotArea type="data" outline="0" fieldPosition="0">
        <references count="3">
          <reference field="4294967294" count="1" selected="0">
            <x v="0"/>
          </reference>
          <reference field="18" count="1" selected="0">
            <x v="21"/>
          </reference>
          <reference field="22" count="1" selected="0">
            <x v="16"/>
          </reference>
        </references>
      </pivotArea>
    </chartFormat>
    <chartFormat chart="3" format="375" series="1">
      <pivotArea type="data" outline="0" fieldPosition="0">
        <references count="3">
          <reference field="4294967294" count="1" selected="0">
            <x v="0"/>
          </reference>
          <reference field="18" count="1" selected="0">
            <x v="22"/>
          </reference>
          <reference field="22" count="1" selected="0">
            <x v="16"/>
          </reference>
        </references>
      </pivotArea>
    </chartFormat>
    <chartFormat chart="3" format="376" series="1">
      <pivotArea type="data" outline="0" fieldPosition="0">
        <references count="3">
          <reference field="4294967294" count="1" selected="0">
            <x v="0"/>
          </reference>
          <reference field="18" count="1" selected="0">
            <x v="27"/>
          </reference>
          <reference field="22" count="1" selected="0">
            <x v="16"/>
          </reference>
        </references>
      </pivotArea>
    </chartFormat>
    <chartFormat chart="3" format="377" series="1">
      <pivotArea type="data" outline="0" fieldPosition="0">
        <references count="3">
          <reference field="4294967294" count="1" selected="0">
            <x v="0"/>
          </reference>
          <reference field="18" count="1" selected="0">
            <x v="53"/>
          </reference>
          <reference field="22" count="1" selected="0">
            <x v="16"/>
          </reference>
        </references>
      </pivotArea>
    </chartFormat>
    <chartFormat chart="3" format="378" series="1">
      <pivotArea type="data" outline="0" fieldPosition="0">
        <references count="3">
          <reference field="4294967294" count="1" selected="0">
            <x v="0"/>
          </reference>
          <reference field="18" count="1" selected="0">
            <x v="11"/>
          </reference>
          <reference field="22" count="1" selected="0">
            <x v="17"/>
          </reference>
        </references>
      </pivotArea>
    </chartFormat>
    <chartFormat chart="3" format="379" series="1">
      <pivotArea type="data" outline="0" fieldPosition="0">
        <references count="3">
          <reference field="4294967294" count="1" selected="0">
            <x v="0"/>
          </reference>
          <reference field="18" count="1" selected="0">
            <x v="17"/>
          </reference>
          <reference field="22" count="1" selected="0">
            <x v="18"/>
          </reference>
        </references>
      </pivotArea>
    </chartFormat>
    <chartFormat chart="3" format="380" series="1">
      <pivotArea type="data" outline="0" fieldPosition="0">
        <references count="3">
          <reference field="4294967294" count="1" selected="0">
            <x v="0"/>
          </reference>
          <reference field="18" count="1" selected="0">
            <x v="9"/>
          </reference>
          <reference field="22" count="1" selected="0">
            <x v="19"/>
          </reference>
        </references>
      </pivotArea>
    </chartFormat>
    <chartFormat chart="3" format="381" series="1">
      <pivotArea type="data" outline="0" fieldPosition="0">
        <references count="3">
          <reference field="4294967294" count="1" selected="0">
            <x v="0"/>
          </reference>
          <reference field="18" count="1" selected="0">
            <x v="27"/>
          </reference>
          <reference field="22" count="1" selected="0">
            <x v="19"/>
          </reference>
        </references>
      </pivotArea>
    </chartFormat>
    <chartFormat chart="3" format="382" series="1">
      <pivotArea type="data" outline="0" fieldPosition="0">
        <references count="3">
          <reference field="4294967294" count="1" selected="0">
            <x v="0"/>
          </reference>
          <reference field="18" count="1" selected="0">
            <x v="50"/>
          </reference>
          <reference field="22" count="1" selected="0">
            <x v="19"/>
          </reference>
        </references>
      </pivotArea>
    </chartFormat>
    <chartFormat chart="3" format="383" series="1">
      <pivotArea type="data" outline="0" fieldPosition="0">
        <references count="3">
          <reference field="4294967294" count="1" selected="0">
            <x v="0"/>
          </reference>
          <reference field="18" count="1" selected="0">
            <x v="17"/>
          </reference>
          <reference field="22" count="1" selected="0">
            <x v="20"/>
          </reference>
        </references>
      </pivotArea>
    </chartFormat>
    <chartFormat chart="3" format="384" series="1">
      <pivotArea type="data" outline="0" fieldPosition="0">
        <references count="3">
          <reference field="4294967294" count="1" selected="0">
            <x v="0"/>
          </reference>
          <reference field="18" count="1" selected="0">
            <x v="17"/>
          </reference>
          <reference field="22" count="1" selected="0">
            <x v="21"/>
          </reference>
        </references>
      </pivotArea>
    </chartFormat>
    <chartFormat chart="3" format="385" series="1">
      <pivotArea type="data" outline="0" fieldPosition="0">
        <references count="3">
          <reference field="4294967294" count="1" selected="0">
            <x v="0"/>
          </reference>
          <reference field="18" count="1" selected="0">
            <x v="11"/>
          </reference>
          <reference field="22" count="1" selected="0">
            <x v="22"/>
          </reference>
        </references>
      </pivotArea>
    </chartFormat>
    <chartFormat chart="3" format="386" series="1">
      <pivotArea type="data" outline="0" fieldPosition="0">
        <references count="3">
          <reference field="4294967294" count="1" selected="0">
            <x v="0"/>
          </reference>
          <reference field="18" count="1" selected="0">
            <x v="17"/>
          </reference>
          <reference field="22" count="1" selected="0">
            <x v="22"/>
          </reference>
        </references>
      </pivotArea>
    </chartFormat>
    <chartFormat chart="3" format="387" series="1">
      <pivotArea type="data" outline="0" fieldPosition="0">
        <references count="3">
          <reference field="4294967294" count="1" selected="0">
            <x v="0"/>
          </reference>
          <reference field="18" count="1" selected="0">
            <x v="22"/>
          </reference>
          <reference field="22" count="1" selected="0">
            <x v="23"/>
          </reference>
        </references>
      </pivotArea>
    </chartFormat>
    <chartFormat chart="3" format="388" series="1">
      <pivotArea type="data" outline="0" fieldPosition="0">
        <references count="3">
          <reference field="4294967294" count="1" selected="0">
            <x v="0"/>
          </reference>
          <reference field="18" count="1" selected="0">
            <x v="26"/>
          </reference>
          <reference field="22" count="1" selected="0">
            <x v="23"/>
          </reference>
        </references>
      </pivotArea>
    </chartFormat>
    <chartFormat chart="3" format="389" series="1">
      <pivotArea type="data" outline="0" fieldPosition="0">
        <references count="3">
          <reference field="4294967294" count="1" selected="0">
            <x v="0"/>
          </reference>
          <reference field="18" count="1" selected="0">
            <x v="44"/>
          </reference>
          <reference field="22" count="1" selected="0">
            <x v="24"/>
          </reference>
        </references>
      </pivotArea>
    </chartFormat>
    <chartFormat chart="3" format="390" series="1">
      <pivotArea type="data" outline="0" fieldPosition="0">
        <references count="3">
          <reference field="4294967294" count="1" selected="0">
            <x v="0"/>
          </reference>
          <reference field="18" count="1" selected="0">
            <x v="45"/>
          </reference>
          <reference field="22" count="1" selected="0">
            <x v="24"/>
          </reference>
        </references>
      </pivotArea>
    </chartFormat>
    <chartFormat chart="3" format="391" series="1">
      <pivotArea type="data" outline="0" fieldPosition="0">
        <references count="3">
          <reference field="4294967294" count="1" selected="0">
            <x v="0"/>
          </reference>
          <reference field="18" count="1" selected="0">
            <x v="45"/>
          </reference>
          <reference field="22" count="1" selected="0">
            <x v="25"/>
          </reference>
        </references>
      </pivotArea>
    </chartFormat>
    <chartFormat chart="3" format="392" series="1">
      <pivotArea type="data" outline="0" fieldPosition="0">
        <references count="3">
          <reference field="4294967294" count="1" selected="0">
            <x v="0"/>
          </reference>
          <reference field="18" count="1" selected="0">
            <x v="49"/>
          </reference>
          <reference field="22" count="1" selected="0">
            <x v="26"/>
          </reference>
        </references>
      </pivotArea>
    </chartFormat>
    <chartFormat chart="3" format="393" series="1">
      <pivotArea type="data" outline="0" fieldPosition="0">
        <references count="3">
          <reference field="4294967294" count="1" selected="0">
            <x v="0"/>
          </reference>
          <reference field="18" count="1" selected="0">
            <x v="49"/>
          </reference>
          <reference field="22" count="1" selected="0">
            <x v="27"/>
          </reference>
        </references>
      </pivotArea>
    </chartFormat>
    <chartFormat chart="3" format="394" series="1">
      <pivotArea type="data" outline="0" fieldPosition="0">
        <references count="3">
          <reference field="4294967294" count="1" selected="0">
            <x v="0"/>
          </reference>
          <reference field="18" count="1" selected="0">
            <x v="49"/>
          </reference>
          <reference field="22" count="1" selected="0">
            <x v="28"/>
          </reference>
        </references>
      </pivotArea>
    </chartFormat>
    <chartFormat chart="3" format="395" series="1">
      <pivotArea type="data" outline="0" fieldPosition="0">
        <references count="3">
          <reference field="4294967294" count="1" selected="0">
            <x v="0"/>
          </reference>
          <reference field="18" count="1" selected="0">
            <x v="55"/>
          </reference>
          <reference field="22" count="1" selected="0">
            <x v="29"/>
          </reference>
        </references>
      </pivotArea>
    </chartFormat>
    <chartFormat chart="3" format="396" series="1">
      <pivotArea type="data" outline="0" fieldPosition="0">
        <references count="2">
          <reference field="4294967294" count="1" selected="0">
            <x v="0"/>
          </reference>
          <reference field="22" count="1" selected="0">
            <x v="0"/>
          </reference>
        </references>
      </pivotArea>
    </chartFormat>
  </chartFormats>
  <pivotTableStyleInfo name="PivotStyleLight8"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B9A31AF-1280-4F0C-81DE-25E7FF80EEC9}" name="ピボットテーブル1" cacheId="1" applyNumberFormats="0" applyBorderFormats="0" applyFontFormats="0" applyPatternFormats="0" applyAlignmentFormats="0" applyWidthHeightFormats="1" dataCaption="データ" updatedVersion="7" showItems="0" showMultipleLabel="0" showDrill="0" showMemberPropertyTips="0" useAutoFormatting="1" itemPrintTitles="1" showDropZones="0" indent="0" compact="0" compactData="0" gridDropZones="1">
  <location ref="A4:S38" firstHeaderRow="1" firstDataRow="3" firstDataCol="1" rowPageCount="2" colPageCount="1"/>
  <pivotFields count="8">
    <pivotField compact="0" numFmtId="182" outline="0" showAll="0" includeNewItemsInFilter="1" defaultSubtotal="0">
      <items count="153">
        <item m="1" x="118"/>
        <item m="1" x="86"/>
        <item m="1" x="55"/>
        <item m="1" x="147"/>
        <item m="1" x="115"/>
        <item m="1" x="83"/>
        <item m="1" x="52"/>
        <item m="1" x="144"/>
        <item m="1" x="112"/>
        <item m="1" x="80"/>
        <item m="1" x="49"/>
        <item m="1" x="141"/>
        <item m="1" x="109"/>
        <item m="1" x="78"/>
        <item m="1" x="47"/>
        <item m="1" x="139"/>
        <item m="1" x="107"/>
        <item m="1" x="76"/>
        <item m="1" x="45"/>
        <item m="1" x="136"/>
        <item m="1" x="104"/>
        <item m="1" x="73"/>
        <item m="1" x="42"/>
        <item m="1" x="133"/>
        <item m="1" x="101"/>
        <item m="1" x="70"/>
        <item m="1" x="39"/>
        <item m="1" x="130"/>
        <item m="1" x="98"/>
        <item m="1" x="68"/>
        <item m="1" x="138"/>
        <item m="1" x="106"/>
        <item m="1" x="75"/>
        <item m="1" x="44"/>
        <item m="1" x="135"/>
        <item m="1" x="103"/>
        <item m="1" x="72"/>
        <item m="1" x="41"/>
        <item m="1" x="132"/>
        <item m="1" x="100"/>
        <item m="1" x="69"/>
        <item m="1" x="38"/>
        <item m="1" x="129"/>
        <item m="1" x="97"/>
        <item m="1" x="67"/>
        <item m="1" x="37"/>
        <item m="1" x="128"/>
        <item m="1" x="96"/>
        <item m="1" x="66"/>
        <item m="1" x="35"/>
        <item m="1" x="126"/>
        <item m="1" x="94"/>
        <item m="1" x="64"/>
        <item m="1" x="33"/>
        <item m="1" x="124"/>
        <item m="1" x="92"/>
        <item m="1" x="62"/>
        <item m="1" x="31"/>
        <item m="1" x="122"/>
        <item m="1" x="90"/>
        <item m="1" x="60"/>
        <item m="1" x="36"/>
        <item m="1" x="127"/>
        <item m="1" x="95"/>
        <item m="1" x="65"/>
        <item m="1" x="34"/>
        <item m="1" x="125"/>
        <item m="1" x="93"/>
        <item m="1" x="63"/>
        <item m="1" x="32"/>
        <item m="1" x="123"/>
        <item m="1" x="91"/>
        <item m="1" x="61"/>
        <item m="1" x="152"/>
        <item m="1" x="121"/>
        <item m="1" x="89"/>
        <item m="1" x="59"/>
        <item m="1" x="151"/>
        <item m="1" x="120"/>
        <item m="1" x="88"/>
        <item m="1" x="57"/>
        <item m="1" x="149"/>
        <item m="1" x="117"/>
        <item m="1" x="85"/>
        <item m="1" x="54"/>
        <item m="1" x="146"/>
        <item m="1" x="114"/>
        <item m="1" x="82"/>
        <item m="1" x="51"/>
        <item m="1" x="143"/>
        <item m="1" x="111"/>
        <item m="1" x="58"/>
        <item m="1" x="150"/>
        <item m="1" x="119"/>
        <item m="1" x="87"/>
        <item m="1" x="56"/>
        <item m="1" x="148"/>
        <item m="1" x="116"/>
        <item m="1" x="84"/>
        <item m="1" x="53"/>
        <item m="1" x="145"/>
        <item m="1" x="113"/>
        <item m="1" x="81"/>
        <item m="1" x="50"/>
        <item m="1" x="142"/>
        <item m="1" x="110"/>
        <item m="1" x="79"/>
        <item m="1" x="48"/>
        <item m="1" x="140"/>
        <item m="1" x="108"/>
        <item m="1" x="77"/>
        <item m="1" x="46"/>
        <item m="1" x="137"/>
        <item m="1" x="105"/>
        <item m="1" x="74"/>
        <item m="1" x="43"/>
        <item m="1" x="134"/>
        <item m="1" x="102"/>
        <item m="1" x="71"/>
        <item m="1" x="40"/>
        <item m="1" x="131"/>
        <item m="1" x="99"/>
        <item x="0"/>
        <item x="1"/>
        <item x="2"/>
        <item x="3"/>
        <item x="4"/>
        <item x="5"/>
        <item x="6"/>
        <item x="7"/>
        <item x="8"/>
        <item x="9"/>
        <item x="10"/>
        <item x="11"/>
        <item x="12"/>
        <item x="13"/>
        <item x="14"/>
        <item x="15"/>
        <item x="16"/>
        <item x="17"/>
        <item x="18"/>
        <item x="19"/>
        <item x="20"/>
        <item x="21"/>
        <item x="22"/>
        <item x="23"/>
        <item x="24"/>
        <item x="25"/>
        <item x="26"/>
        <item x="27"/>
        <item x="28"/>
        <item x="29"/>
        <item x="30"/>
      </items>
    </pivotField>
    <pivotField axis="axisPage" compact="0" numFmtId="176" outline="0" multipleItemSelectionAllowed="1" showAll="0" includeNewItemsInFilter="1" defaultSubtotal="0">
      <items count="8">
        <item x="1"/>
        <item x="2"/>
        <item x="3"/>
        <item x="4"/>
        <item x="5"/>
        <item x="6"/>
        <item x="0"/>
        <item x="7"/>
      </items>
    </pivotField>
    <pivotField axis="axisCol" compact="0" outline="0" showAll="0" includeNewItemsInFilter="1" defaultSubtotal="0">
      <items count="5">
        <item x="0"/>
        <item x="1"/>
        <item x="2"/>
        <item x="4"/>
        <item x="3"/>
      </items>
    </pivotField>
    <pivotField axis="axisPage" compact="0" outline="0" multipleItemSelectionAllowed="1" showAll="0" includeNewItemsInFilter="1" defaultSubtotal="0">
      <items count="24">
        <item x="3"/>
        <item x="4"/>
        <item m="1" x="21"/>
        <item m="1" x="19"/>
        <item x="11"/>
        <item h="1" m="1" x="18"/>
        <item x="8"/>
        <item x="5"/>
        <item h="1" m="1" x="17"/>
        <item h="1" m="1" x="15"/>
        <item x="2"/>
        <item m="1" x="20"/>
        <item x="6"/>
        <item m="1" x="22"/>
        <item x="0"/>
        <item x="1"/>
        <item m="1" x="14"/>
        <item x="13"/>
        <item x="9"/>
        <item m="1" x="16"/>
        <item x="10"/>
        <item m="1" x="23"/>
        <item x="7"/>
        <item x="12"/>
      </items>
    </pivotField>
    <pivotField dataField="1" compact="0" outline="0" showAll="0" includeNewItemsInFilter="1" defaultSubtotal="0"/>
    <pivotField dataField="1" compact="0" outline="0" showAll="0" includeNewItemsInFilter="1" defaultSubtotal="0"/>
    <pivotField dataField="1" compact="0" outline="0" showAll="0" includeNewItemsInFilter="1" defaultSubtotal="0"/>
    <pivotField axis="axisRow" compact="0" numFmtId="182" outline="0" subtotalTop="0" showAll="0" includeNewItemsInFilter="1" defaultSubtotal="0">
      <items count="153">
        <item m="1" x="118"/>
        <item m="1" x="86"/>
        <item m="1" x="55"/>
        <item m="1" x="147"/>
        <item m="1" x="115"/>
        <item m="1" x="83"/>
        <item m="1" x="52"/>
        <item m="1" x="144"/>
        <item m="1" x="112"/>
        <item m="1" x="80"/>
        <item m="1" x="49"/>
        <item m="1" x="141"/>
        <item m="1" x="109"/>
        <item m="1" x="78"/>
        <item m="1" x="47"/>
        <item m="1" x="139"/>
        <item m="1" x="107"/>
        <item m="1" x="76"/>
        <item m="1" x="45"/>
        <item m="1" x="136"/>
        <item m="1" x="104"/>
        <item m="1" x="73"/>
        <item m="1" x="42"/>
        <item m="1" x="133"/>
        <item m="1" x="101"/>
        <item m="1" x="70"/>
        <item m="1" x="39"/>
        <item m="1" x="130"/>
        <item m="1" x="98"/>
        <item m="1" x="68"/>
        <item m="1" x="138"/>
        <item m="1" x="106"/>
        <item m="1" x="75"/>
        <item m="1" x="44"/>
        <item m="1" x="135"/>
        <item m="1" x="103"/>
        <item m="1" x="72"/>
        <item m="1" x="41"/>
        <item m="1" x="132"/>
        <item m="1" x="100"/>
        <item m="1" x="69"/>
        <item m="1" x="38"/>
        <item m="1" x="129"/>
        <item m="1" x="97"/>
        <item m="1" x="67"/>
        <item m="1" x="37"/>
        <item m="1" x="128"/>
        <item m="1" x="96"/>
        <item m="1" x="66"/>
        <item m="1" x="35"/>
        <item m="1" x="126"/>
        <item m="1" x="94"/>
        <item m="1" x="64"/>
        <item m="1" x="33"/>
        <item m="1" x="124"/>
        <item m="1" x="92"/>
        <item m="1" x="62"/>
        <item m="1" x="31"/>
        <item m="1" x="122"/>
        <item m="1" x="90"/>
        <item m="1" x="60"/>
        <item m="1" x="36"/>
        <item m="1" x="127"/>
        <item m="1" x="95"/>
        <item m="1" x="65"/>
        <item m="1" x="34"/>
        <item m="1" x="125"/>
        <item m="1" x="93"/>
        <item m="1" x="63"/>
        <item m="1" x="32"/>
        <item m="1" x="123"/>
        <item m="1" x="91"/>
        <item m="1" x="61"/>
        <item m="1" x="152"/>
        <item m="1" x="121"/>
        <item m="1" x="89"/>
        <item m="1" x="59"/>
        <item m="1" x="151"/>
        <item m="1" x="120"/>
        <item m="1" x="88"/>
        <item m="1" x="57"/>
        <item m="1" x="149"/>
        <item m="1" x="117"/>
        <item m="1" x="85"/>
        <item m="1" x="54"/>
        <item m="1" x="146"/>
        <item m="1" x="114"/>
        <item m="1" x="82"/>
        <item m="1" x="51"/>
        <item m="1" x="143"/>
        <item m="1" x="111"/>
        <item m="1" x="58"/>
        <item m="1" x="150"/>
        <item m="1" x="119"/>
        <item m="1" x="87"/>
        <item m="1" x="56"/>
        <item m="1" x="148"/>
        <item m="1" x="116"/>
        <item m="1" x="84"/>
        <item m="1" x="53"/>
        <item m="1" x="145"/>
        <item m="1" x="113"/>
        <item m="1" x="81"/>
        <item m="1" x="50"/>
        <item m="1" x="142"/>
        <item m="1" x="110"/>
        <item m="1" x="79"/>
        <item m="1" x="48"/>
        <item m="1" x="140"/>
        <item m="1" x="108"/>
        <item m="1" x="77"/>
        <item m="1" x="46"/>
        <item m="1" x="137"/>
        <item m="1" x="105"/>
        <item m="1" x="74"/>
        <item m="1" x="43"/>
        <item m="1" x="134"/>
        <item m="1" x="102"/>
        <item m="1" x="71"/>
        <item m="1" x="40"/>
        <item m="1" x="131"/>
        <item m="1" x="99"/>
        <item x="0"/>
        <item x="1"/>
        <item x="2"/>
        <item x="3"/>
        <item x="4"/>
        <item x="5"/>
        <item x="6"/>
        <item x="7"/>
        <item x="8"/>
        <item x="9"/>
        <item x="10"/>
        <item x="11"/>
        <item x="12"/>
        <item x="13"/>
        <item x="14"/>
        <item x="15"/>
        <item x="16"/>
        <item x="17"/>
        <item x="18"/>
        <item x="19"/>
        <item x="20"/>
        <item x="21"/>
        <item x="22"/>
        <item x="23"/>
        <item x="24"/>
        <item x="25"/>
        <item x="26"/>
        <item x="27"/>
        <item x="28"/>
        <item x="29"/>
        <item x="30"/>
      </items>
    </pivotField>
  </pivotFields>
  <rowFields count="1">
    <field x="7"/>
  </rowFields>
  <rowItems count="32">
    <i>
      <x v="122"/>
    </i>
    <i>
      <x v="123"/>
    </i>
    <i>
      <x v="124"/>
    </i>
    <i>
      <x v="125"/>
    </i>
    <i>
      <x v="126"/>
    </i>
    <i>
      <x v="127"/>
    </i>
    <i>
      <x v="128"/>
    </i>
    <i>
      <x v="129"/>
    </i>
    <i>
      <x v="130"/>
    </i>
    <i>
      <x v="131"/>
    </i>
    <i>
      <x v="132"/>
    </i>
    <i>
      <x v="133"/>
    </i>
    <i>
      <x v="134"/>
    </i>
    <i>
      <x v="135"/>
    </i>
    <i>
      <x v="136"/>
    </i>
    <i>
      <x v="137"/>
    </i>
    <i>
      <x v="138"/>
    </i>
    <i>
      <x v="139"/>
    </i>
    <i>
      <x v="140"/>
    </i>
    <i>
      <x v="141"/>
    </i>
    <i>
      <x v="142"/>
    </i>
    <i>
      <x v="143"/>
    </i>
    <i>
      <x v="144"/>
    </i>
    <i>
      <x v="145"/>
    </i>
    <i>
      <x v="146"/>
    </i>
    <i>
      <x v="147"/>
    </i>
    <i>
      <x v="148"/>
    </i>
    <i>
      <x v="149"/>
    </i>
    <i>
      <x v="150"/>
    </i>
    <i>
      <x v="151"/>
    </i>
    <i>
      <x v="152"/>
    </i>
    <i t="grand">
      <x/>
    </i>
  </rowItems>
  <colFields count="2">
    <field x="2"/>
    <field x="-2"/>
  </colFields>
  <colItems count="18">
    <i>
      <x/>
      <x/>
    </i>
    <i r="1" i="1">
      <x v="1"/>
    </i>
    <i r="1" i="2">
      <x v="2"/>
    </i>
    <i>
      <x v="1"/>
      <x/>
    </i>
    <i r="1" i="1">
      <x v="1"/>
    </i>
    <i r="1" i="2">
      <x v="2"/>
    </i>
    <i>
      <x v="2"/>
      <x/>
    </i>
    <i r="1" i="1">
      <x v="1"/>
    </i>
    <i r="1" i="2">
      <x v="2"/>
    </i>
    <i>
      <x v="3"/>
      <x/>
    </i>
    <i r="1" i="1">
      <x v="1"/>
    </i>
    <i r="1" i="2">
      <x v="2"/>
    </i>
    <i>
      <x v="4"/>
      <x/>
    </i>
    <i r="1" i="1">
      <x v="1"/>
    </i>
    <i r="1" i="2">
      <x v="2"/>
    </i>
    <i t="grand">
      <x/>
    </i>
    <i t="grand" i="1">
      <x/>
    </i>
    <i t="grand" i="2">
      <x/>
    </i>
  </colItems>
  <pageFields count="2">
    <pageField fld="1" hier="-1"/>
    <pageField fld="3" hier="-1"/>
  </pageFields>
  <dataFields count="3">
    <dataField name="合計 / 計画" fld="4" baseField="1" baseItem="4"/>
    <dataField name="合計 / 実績" fld="5" baseField="1" baseItem="4"/>
    <dataField name="合計 / 差異" fld="6" baseField="1" baseItem="4"/>
  </dataFields>
  <formats count="32">
    <format dxfId="156">
      <pivotArea outline="0" fieldPosition="0"/>
    </format>
    <format dxfId="155">
      <pivotArea type="all" dataOnly="0" outline="0" fieldPosition="0"/>
    </format>
    <format dxfId="154">
      <pivotArea field="1" type="button" dataOnly="0" labelOnly="1" outline="0" axis="axisPage" fieldPosition="0"/>
    </format>
    <format dxfId="153">
      <pivotArea type="all" dataOnly="0" outline="0" fieldPosition="0"/>
    </format>
    <format dxfId="152">
      <pivotArea field="0" type="button" dataOnly="0" labelOnly="1" outline="0"/>
    </format>
    <format dxfId="151">
      <pivotArea field="1" type="button" dataOnly="0" labelOnly="1" outline="0" axis="axisPage" fieldPosition="0"/>
    </format>
    <format dxfId="150">
      <pivotArea type="all" dataOnly="0" outline="0" fieldPosition="0"/>
    </format>
    <format dxfId="149">
      <pivotArea outline="0" fieldPosition="0"/>
    </format>
    <format dxfId="148">
      <pivotArea type="origin" dataOnly="0" labelOnly="1" outline="0" fieldPosition="0"/>
    </format>
    <format dxfId="147">
      <pivotArea field="2" type="button" dataOnly="0" labelOnly="1" outline="0" axis="axisCol" fieldPosition="0"/>
    </format>
    <format dxfId="146">
      <pivotArea field="3" type="button" dataOnly="0" labelOnly="1" outline="0" axis="axisPage" fieldPosition="1"/>
    </format>
    <format dxfId="145">
      <pivotArea field="-2" type="button" dataOnly="0" labelOnly="1" outline="0" axis="axisCol" fieldPosition="1"/>
    </format>
    <format dxfId="144">
      <pivotArea type="topRight" dataOnly="0" labelOnly="1" outline="0" fieldPosition="0"/>
    </format>
    <format dxfId="143">
      <pivotArea field="0" type="button" dataOnly="0" labelOnly="1" outline="0"/>
    </format>
    <format dxfId="142">
      <pivotArea type="all" dataOnly="0" outline="0" fieldPosition="0"/>
    </format>
    <format dxfId="141">
      <pivotArea outline="0" fieldPosition="0"/>
    </format>
    <format dxfId="140">
      <pivotArea type="origin" dataOnly="0" labelOnly="1" outline="0" fieldPosition="0"/>
    </format>
    <format dxfId="139">
      <pivotArea field="2" type="button" dataOnly="0" labelOnly="1" outline="0" axis="axisCol" fieldPosition="0"/>
    </format>
    <format dxfId="138">
      <pivotArea field="3" type="button" dataOnly="0" labelOnly="1" outline="0" axis="axisPage" fieldPosition="1"/>
    </format>
    <format dxfId="137">
      <pivotArea field="-2" type="button" dataOnly="0" labelOnly="1" outline="0" axis="axisCol" fieldPosition="1"/>
    </format>
    <format dxfId="136">
      <pivotArea type="topRight" dataOnly="0" labelOnly="1" outline="0" fieldPosition="0"/>
    </format>
    <format dxfId="135">
      <pivotArea field="7" type="button" dataOnly="0" labelOnly="1" outline="0" axis="axisRow" fieldPosition="0"/>
    </format>
    <format dxfId="134">
      <pivotArea dataOnly="0" labelOnly="1" outline="0" fieldPosition="0">
        <references count="1">
          <reference field="7" count="0"/>
        </references>
      </pivotArea>
    </format>
    <format dxfId="133">
      <pivotArea type="all" dataOnly="0" outline="0" fieldPosition="0"/>
    </format>
    <format dxfId="132">
      <pivotArea outline="0" fieldPosition="0"/>
    </format>
    <format dxfId="131">
      <pivotArea type="origin" dataOnly="0" labelOnly="1" outline="0" fieldPosition="0"/>
    </format>
    <format dxfId="130">
      <pivotArea field="2" type="button" dataOnly="0" labelOnly="1" outline="0" axis="axisCol" fieldPosition="0"/>
    </format>
    <format dxfId="129">
      <pivotArea field="3" type="button" dataOnly="0" labelOnly="1" outline="0" axis="axisPage" fieldPosition="1"/>
    </format>
    <format dxfId="128">
      <pivotArea field="-2" type="button" dataOnly="0" labelOnly="1" outline="0" axis="axisCol" fieldPosition="1"/>
    </format>
    <format dxfId="127">
      <pivotArea type="topRight" dataOnly="0" labelOnly="1" outline="0" fieldPosition="0"/>
    </format>
    <format dxfId="126">
      <pivotArea field="7" type="button" dataOnly="0" labelOnly="1" outline="0" axis="axisRow" fieldPosition="0"/>
    </format>
    <format dxfId="125">
      <pivotArea dataOnly="0" labelOnly="1" outline="0" fieldPosition="0">
        <references count="1">
          <reference field="7" count="0"/>
        </references>
      </pivotArea>
    </format>
  </formats>
  <pivotTableStyleInfo name="PivotStyleLight22" showRowHeaders="1" showColHeaders="1" showRowStripes="1" showColStripes="0" showLastColumn="1"/>
  <extLst>
    <ext xmlns:xpdl="http://schemas.microsoft.com/office/spreadsheetml/2016/pivotdefaultlayout" uri="{747A6164-185A-40DC-8AA5-F01512510D54}">
      <xpdl:pivotTableDefinition16 EnabledSubtotalsDefault="0" SubtotalsOnTopDefault="0"/>
    </ext>
  </extLst>
</pivotTableDefinition>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trlProp" Target="../ctrlProps/ctrlProp4.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ivotTable" Target="../pivotTables/pivotTable1.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pivotTable" Target="../pivotTables/pivotTable2.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9.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AE1024"/>
  <sheetViews>
    <sheetView workbookViewId="0">
      <pane xSplit="8" topLeftCell="X1" activePane="topRight" state="frozen"/>
      <selection pane="topRight" activeCell="AA2" sqref="AA2"/>
    </sheetView>
  </sheetViews>
  <sheetFormatPr defaultColWidth="9.21875" defaultRowHeight="12" x14ac:dyDescent="0.4"/>
  <cols>
    <col min="1" max="1" width="8.21875" style="34" customWidth="1"/>
    <col min="2" max="2" width="3.88671875" style="34" customWidth="1"/>
    <col min="3" max="3" width="7.33203125" style="34" customWidth="1"/>
    <col min="4" max="4" width="9.33203125" style="34" customWidth="1"/>
    <col min="5" max="6" width="10.44140625" style="34" customWidth="1"/>
    <col min="7" max="7" width="11.109375" style="34" customWidth="1"/>
    <col min="8" max="11" width="9.21875" style="34"/>
    <col min="12" max="12" width="9.21875" style="47"/>
    <col min="13" max="18" width="9.21875" style="34"/>
    <col min="19" max="19" width="9.21875" style="47"/>
    <col min="20" max="20" width="9.21875" style="34"/>
    <col min="21" max="21" width="7.88671875" style="158" bestFit="1" customWidth="1"/>
    <col min="22" max="22" width="8.6640625" style="158" bestFit="1" customWidth="1"/>
    <col min="23" max="23" width="2.88671875" style="34" bestFit="1" customWidth="1"/>
    <col min="24" max="24" width="5.21875" style="34" bestFit="1" customWidth="1"/>
    <col min="25" max="16384" width="9.21875" style="34"/>
  </cols>
  <sheetData>
    <row r="1" spans="1:31" x14ac:dyDescent="0.4">
      <c r="A1" s="34" t="s">
        <v>0</v>
      </c>
      <c r="B1" s="34" t="s">
        <v>1</v>
      </c>
      <c r="C1" s="46" t="s">
        <v>2</v>
      </c>
      <c r="D1" s="46" t="s">
        <v>3</v>
      </c>
      <c r="E1" s="46" t="s">
        <v>14</v>
      </c>
      <c r="F1" s="46" t="s">
        <v>15</v>
      </c>
      <c r="G1" s="46" t="s">
        <v>16</v>
      </c>
      <c r="H1" s="34" t="s">
        <v>109</v>
      </c>
      <c r="L1" s="47" t="s">
        <v>0</v>
      </c>
      <c r="M1" s="34" t="s">
        <v>1</v>
      </c>
      <c r="N1" s="34" t="s">
        <v>2</v>
      </c>
      <c r="O1" s="34" t="s">
        <v>3</v>
      </c>
      <c r="P1" s="34" t="s">
        <v>14</v>
      </c>
      <c r="Q1" s="34" t="s">
        <v>15</v>
      </c>
      <c r="R1" s="34" t="s">
        <v>16</v>
      </c>
      <c r="S1" s="47" t="s">
        <v>108</v>
      </c>
    </row>
    <row r="2" spans="1:31" x14ac:dyDescent="0.4">
      <c r="A2" s="47">
        <f>月シフト!B$9</f>
        <v>44593</v>
      </c>
      <c r="B2" s="48" t="str">
        <f t="shared" ref="B2:B132" si="0">IF(A2="","",TEXT(A2,"aaa"))</f>
        <v>火</v>
      </c>
      <c r="C2" s="46" t="s">
        <v>7</v>
      </c>
      <c r="D2" s="46" t="str" cm="1">
        <f t="array" aca="1" ref="D2" ca="1">INDIRECT("'"&amp;TEXT($A2,"d日(aaa)")&amp;"'!V4")</f>
        <v>ズオン バン フン</v>
      </c>
      <c r="E2" s="58" cm="1">
        <f t="array" aca="1" ref="E2" ca="1">INDIRECT("'"&amp;TEXT($A2,"d日(aaa)")&amp;"'!W4")</f>
        <v>8</v>
      </c>
      <c r="F2" s="58" cm="1">
        <f t="array" aca="1" ref="F2" ca="1">INDIRECT("'"&amp;TEXT($A2,"d日(aaa)")&amp;"'!X4")</f>
        <v>8.9999999999996749</v>
      </c>
      <c r="G2" s="58">
        <f ca="1">IF(AND(F2&lt;&gt;"",E2&lt;&gt;""),F2-E2,"")</f>
        <v>0.99999999999967493</v>
      </c>
      <c r="H2" s="47">
        <f>A2</f>
        <v>44593</v>
      </c>
      <c r="I2" s="34">
        <f>WEEKNUM(A2,1)-WEEKNUM(A$2,1)+1</f>
        <v>1</v>
      </c>
      <c r="L2" s="47">
        <f>IFERROR(A2,"")</f>
        <v>44593</v>
      </c>
      <c r="M2" s="34" t="str">
        <f t="shared" ref="M2:T2" si="1">IFERROR(B2,"")</f>
        <v>火</v>
      </c>
      <c r="N2" s="34" t="str">
        <f t="shared" si="1"/>
        <v>作業時間</v>
      </c>
      <c r="O2" s="34" t="str">
        <f t="shared" ca="1" si="1"/>
        <v>ズオン バン フン</v>
      </c>
      <c r="P2" s="34">
        <f t="shared" ca="1" si="1"/>
        <v>8</v>
      </c>
      <c r="Q2" s="34">
        <f ca="1">IFERROR(IF(F2=0,"",F2),"")</f>
        <v>8.9999999999996749</v>
      </c>
      <c r="R2" s="34">
        <f ca="1">IFERROR(IF(N2="人時生産性",ROUND(G2,2),ROUND(G2,1)),"")</f>
        <v>1</v>
      </c>
      <c r="S2" s="47">
        <f t="shared" si="1"/>
        <v>44593</v>
      </c>
      <c r="T2" s="34">
        <f t="shared" si="1"/>
        <v>1</v>
      </c>
      <c r="Y2" s="34" t="str">
        <f>TEXT(月シフト!$B$9,"yyyy/m/d")</f>
        <v>2022/2/1</v>
      </c>
      <c r="Z2" s="34">
        <v>0</v>
      </c>
      <c r="AA2" s="34">
        <f>SUMIFS(連携ファイル出力指示CSV!AE:AE,連携ファイル出力指示CSV!C:C,Y2,連携ファイル出力指示CSV!T:T,"ニラ(1kg袋) 国産 4kg")</f>
        <v>60</v>
      </c>
      <c r="AB2" s="34">
        <f>SUMIFS(連携ファイル出力指示CSV!AE:AE,連携ファイル出力指示CSV!C:C,Y2,連携ファイル出力指示CSV!T:T,"ニラ(1kg袋) 国産10kg")</f>
        <v>0</v>
      </c>
      <c r="AC2" s="34">
        <f>SUMIFS(連携ファイル出力指示CSV!AE:AE,連携ファイル出力指示CSV!C:C,Y2,連携ファイル出力指示CSV!B:B,"束",連携ファイル出力指示CSV!V:V,"40束")</f>
        <v>40</v>
      </c>
      <c r="AD2" s="34">
        <f>SUMIFS(連携ファイル出力指示CSV!AE:AE,連携ファイル出力指示CSV!C:C,Y2,連携ファイル出力指示CSV!B:B,"束",連携ファイル出力指示CSV!V:V,"50束")</f>
        <v>0</v>
      </c>
      <c r="AE2" s="34">
        <f>SUMIFS(連携ファイル出力指示CSV!AE:AE,連携ファイル出力指示CSV!C:C,Y2,連携ファイル出力指示CSV!T:T,"ニラ(原体) 国産 10kg")</f>
        <v>440</v>
      </c>
    </row>
    <row r="3" spans="1:31" x14ac:dyDescent="0.4">
      <c r="A3" s="47">
        <f>A2</f>
        <v>44593</v>
      </c>
      <c r="B3" s="48" t="str">
        <f t="shared" si="0"/>
        <v>火</v>
      </c>
      <c r="C3" s="46" t="s">
        <v>7</v>
      </c>
      <c r="D3" s="46" t="str" cm="1">
        <f t="array" aca="1" ref="D3" ca="1">INDIRECT("'"&amp;TEXT($A3,"d日(aaa)")&amp;"'!V5")</f>
        <v>チャモ</v>
      </c>
      <c r="E3" s="58" cm="1">
        <f t="array" aca="1" ref="E3" ca="1">INDIRECT("'"&amp;TEXT($A3,"d日(aaa)")&amp;"'!W5")</f>
        <v>8</v>
      </c>
      <c r="F3" s="58" cm="1">
        <f t="array" aca="1" ref="F3" ca="1">INDIRECT("'"&amp;TEXT($A3,"d日(aaa)")&amp;"'!X5")</f>
        <v>10.999999999999547</v>
      </c>
      <c r="G3" s="58">
        <f t="shared" ref="G3:G34" ca="1" si="2">IF(AND(F3&lt;&gt;"",E3&lt;&gt;""),F3-E3,"")</f>
        <v>2.999999999999547</v>
      </c>
      <c r="H3" s="47">
        <f t="shared" ref="H3:H34" si="3">A3</f>
        <v>44593</v>
      </c>
      <c r="I3" s="34">
        <f t="shared" ref="I3:I33" si="4">WEEKNUM(A3,1)-WEEKNUM(A$2,1)+1</f>
        <v>1</v>
      </c>
      <c r="L3" s="47">
        <f t="shared" ref="L3:L34" si="5">IFERROR(A3,"")</f>
        <v>44593</v>
      </c>
      <c r="M3" s="34" t="str">
        <f t="shared" ref="M3:M35" si="6">IFERROR(B3,"")</f>
        <v>火</v>
      </c>
      <c r="N3" s="34" t="str">
        <f t="shared" ref="N3:N35" si="7">IFERROR(C3,"")</f>
        <v>作業時間</v>
      </c>
      <c r="O3" s="34" t="str">
        <f t="shared" ref="O3:O35" ca="1" si="8">IFERROR(D3,"")</f>
        <v>チャモ</v>
      </c>
      <c r="P3" s="34">
        <f t="shared" ref="P3:P35" ca="1" si="9">IFERROR(E3,"")</f>
        <v>8</v>
      </c>
      <c r="Q3" s="34">
        <f t="shared" ref="Q3:Q34" ca="1" si="10">IFERROR(IF(F3=0,"",F3),"")</f>
        <v>10.999999999999547</v>
      </c>
      <c r="R3" s="34">
        <f t="shared" ref="R3:R34" ca="1" si="11">IFERROR(IF(N3="人時生産性",ROUND(G3,2),ROUND(G3,1)),"")</f>
        <v>3</v>
      </c>
      <c r="S3" s="47">
        <f t="shared" ref="S3:S35" si="12">IFERROR(H3,"")</f>
        <v>44593</v>
      </c>
      <c r="T3" s="34">
        <f t="shared" ref="T3:T35" si="13">IFERROR(I3,"")</f>
        <v>1</v>
      </c>
      <c r="Y3" s="34" t="str">
        <f>TEXT(月シフト!$C$9,"yyyy/m/d")</f>
        <v>2022/2/2</v>
      </c>
      <c r="Z3" s="34">
        <v>1</v>
      </c>
      <c r="AA3" s="34">
        <f>SUMIFS(連携ファイル出力指示CSV!AE:AE,連携ファイル出力指示CSV!C:C,Y3,連携ファイル出力指示CSV!T:T,"ニラ(1kg袋) 国産 4kg")</f>
        <v>60</v>
      </c>
      <c r="AB3" s="34">
        <f>SUMIFS(連携ファイル出力指示CSV!AE:AE,連携ファイル出力指示CSV!C:C,Y3,連携ファイル出力指示CSV!T:T,"ニラ(1kg袋) 国産10kg")</f>
        <v>0</v>
      </c>
      <c r="AC3" s="34">
        <f>SUMIFS(連携ファイル出力指示CSV!AE:AE,連携ファイル出力指示CSV!C:C,Y3,連携ファイル出力指示CSV!B:B,"束",連携ファイル出力指示CSV!V:V,"40束")</f>
        <v>200</v>
      </c>
      <c r="AD3" s="34">
        <f>SUMIFS(連携ファイル出力指示CSV!AE:AE,連携ファイル出力指示CSV!C:C,Y3,連携ファイル出力指示CSV!B:B,"束",連携ファイル出力指示CSV!V:V,"50束")</f>
        <v>50</v>
      </c>
      <c r="AE3" s="34">
        <f>SUMIFS(連携ファイル出力指示CSV!AE:AE,連携ファイル出力指示CSV!C:C,Y3,連携ファイル出力指示CSV!T:T,"ニラ(原体) 国産 10kg")</f>
        <v>720</v>
      </c>
    </row>
    <row r="4" spans="1:31" x14ac:dyDescent="0.4">
      <c r="A4" s="47">
        <f t="shared" ref="A4:A34" si="14">A3</f>
        <v>44593</v>
      </c>
      <c r="B4" s="48" t="str">
        <f t="shared" si="0"/>
        <v>火</v>
      </c>
      <c r="C4" s="46" t="s">
        <v>7</v>
      </c>
      <c r="D4" s="46" t="str" cm="1">
        <f t="array" aca="1" ref="D4" ca="1">INDIRECT("'"&amp;TEXT($A4,"d日(aaa)")&amp;"'!V6")</f>
        <v>イスリ</v>
      </c>
      <c r="E4" s="58" cm="1">
        <f t="array" aca="1" ref="E4" ca="1">INDIRECT("'"&amp;TEXT($A4,"d日(aaa)")&amp;"'!W6")</f>
        <v>5</v>
      </c>
      <c r="F4" s="58" cm="1">
        <f t="array" aca="1" ref="F4" ca="1">INDIRECT("'"&amp;TEXT($A4,"d日(aaa)")&amp;"'!X6")</f>
        <v>4.9999999999996838</v>
      </c>
      <c r="G4" s="58">
        <f t="shared" ca="1" si="2"/>
        <v>-3.1619151741324458E-13</v>
      </c>
      <c r="H4" s="47">
        <f t="shared" si="3"/>
        <v>44593</v>
      </c>
      <c r="I4" s="34">
        <f t="shared" si="4"/>
        <v>1</v>
      </c>
      <c r="L4" s="47">
        <f t="shared" si="5"/>
        <v>44593</v>
      </c>
      <c r="M4" s="34" t="str">
        <f t="shared" si="6"/>
        <v>火</v>
      </c>
      <c r="N4" s="34" t="str">
        <f t="shared" si="7"/>
        <v>作業時間</v>
      </c>
      <c r="O4" s="34" t="str">
        <f t="shared" ca="1" si="8"/>
        <v>イスリ</v>
      </c>
      <c r="P4" s="34">
        <f t="shared" ca="1" si="9"/>
        <v>5</v>
      </c>
      <c r="Q4" s="34">
        <f t="shared" ca="1" si="10"/>
        <v>4.9999999999996838</v>
      </c>
      <c r="R4" s="34">
        <f t="shared" ca="1" si="11"/>
        <v>0</v>
      </c>
      <c r="S4" s="47">
        <f t="shared" si="12"/>
        <v>44593</v>
      </c>
      <c r="T4" s="34">
        <f t="shared" si="13"/>
        <v>1</v>
      </c>
      <c r="Y4" s="34" t="str">
        <f>TEXT(月シフト!$D$9,"yyyy/m/d")</f>
        <v>2022/2/3</v>
      </c>
      <c r="Z4" s="34">
        <v>2</v>
      </c>
      <c r="AA4" s="34">
        <f>SUMIFS(連携ファイル出力指示CSV!AE:AE,連携ファイル出力指示CSV!C:C,Y4,連携ファイル出力指示CSV!T:T,"ニラ(1kg袋) 国産 4kg")</f>
        <v>0</v>
      </c>
      <c r="AB4" s="34">
        <f>SUMIFS(連携ファイル出力指示CSV!AE:AE,連携ファイル出力指示CSV!C:C,Y4,連携ファイル出力指示CSV!T:T,"ニラ(1kg袋) 国産10kg")</f>
        <v>10</v>
      </c>
      <c r="AC4" s="34">
        <f>SUMIFS(連携ファイル出力指示CSV!AE:AE,連携ファイル出力指示CSV!C:C,Y4,連携ファイル出力指示CSV!B:B,"束",連携ファイル出力指示CSV!V:V,"40束")</f>
        <v>160</v>
      </c>
      <c r="AD4" s="34">
        <f>SUMIFS(連携ファイル出力指示CSV!AE:AE,連携ファイル出力指示CSV!C:C,Y4,連携ファイル出力指示CSV!B:B,"束",連携ファイル出力指示CSV!V:V,"50束")</f>
        <v>0</v>
      </c>
      <c r="AE4" s="34">
        <f>SUMIFS(連携ファイル出力指示CSV!AE:AE,連携ファイル出力指示CSV!C:C,Y4,連携ファイル出力指示CSV!T:T,"ニラ(原体) 国産 10kg")</f>
        <v>890</v>
      </c>
    </row>
    <row r="5" spans="1:31" x14ac:dyDescent="0.4">
      <c r="A5" s="47">
        <f t="shared" si="14"/>
        <v>44593</v>
      </c>
      <c r="B5" s="48" t="str">
        <f t="shared" si="0"/>
        <v>火</v>
      </c>
      <c r="C5" s="46" t="s">
        <v>7</v>
      </c>
      <c r="D5" s="46" t="str" cm="1">
        <f t="array" aca="1" ref="D5" ca="1">INDIRECT("'"&amp;TEXT($A5,"d日(aaa)")&amp;"'!V7")</f>
        <v>インディカ</v>
      </c>
      <c r="E5" s="58" cm="1">
        <f t="array" aca="1" ref="E5" ca="1">INDIRECT("'"&amp;TEXT($A5,"d日(aaa)")&amp;"'!W7")</f>
        <v>7</v>
      </c>
      <c r="F5" s="58" cm="1">
        <f t="array" aca="1" ref="F5" ca="1">INDIRECT("'"&amp;TEXT($A5,"d日(aaa)")&amp;"'!X7")</f>
        <v>8.9999999999995985</v>
      </c>
      <c r="G5" s="58">
        <f t="shared" ca="1" si="2"/>
        <v>1.9999999999995985</v>
      </c>
      <c r="H5" s="47">
        <f t="shared" si="3"/>
        <v>44593</v>
      </c>
      <c r="I5" s="34">
        <f t="shared" si="4"/>
        <v>1</v>
      </c>
      <c r="L5" s="47">
        <f t="shared" si="5"/>
        <v>44593</v>
      </c>
      <c r="M5" s="34" t="str">
        <f t="shared" si="6"/>
        <v>火</v>
      </c>
      <c r="N5" s="34" t="str">
        <f t="shared" si="7"/>
        <v>作業時間</v>
      </c>
      <c r="O5" s="34" t="str">
        <f t="shared" ca="1" si="8"/>
        <v>インディカ</v>
      </c>
      <c r="P5" s="34">
        <f t="shared" ca="1" si="9"/>
        <v>7</v>
      </c>
      <c r="Q5" s="34">
        <f t="shared" ca="1" si="10"/>
        <v>8.9999999999995985</v>
      </c>
      <c r="R5" s="34">
        <f t="shared" ca="1" si="11"/>
        <v>2</v>
      </c>
      <c r="S5" s="47">
        <f t="shared" si="12"/>
        <v>44593</v>
      </c>
      <c r="T5" s="34">
        <f t="shared" si="13"/>
        <v>1</v>
      </c>
      <c r="Y5" s="34" t="str">
        <f>TEXT(月シフト!$E$9,"yyyy/m/d")</f>
        <v>2022/2/4</v>
      </c>
      <c r="Z5" s="34">
        <v>3</v>
      </c>
      <c r="AA5" s="34">
        <f>SUMIFS(連携ファイル出力指示CSV!AE:AE,連携ファイル出力指示CSV!C:C,Y5,連携ファイル出力指示CSV!T:T,"ニラ(1kg袋) 国産 4kg")</f>
        <v>0</v>
      </c>
      <c r="AB5" s="34">
        <f>SUMIFS(連携ファイル出力指示CSV!AE:AE,連携ファイル出力指示CSV!C:C,Y5,連携ファイル出力指示CSV!T:T,"ニラ(1kg袋) 国産10kg")</f>
        <v>0</v>
      </c>
      <c r="AC5" s="34">
        <f>SUMIFS(連携ファイル出力指示CSV!AE:AE,連携ファイル出力指示CSV!C:C,Y5,連携ファイル出力指示CSV!B:B,"束",連携ファイル出力指示CSV!V:V,"40束")</f>
        <v>80</v>
      </c>
      <c r="AD5" s="34">
        <f>SUMIFS(連携ファイル出力指示CSV!AE:AE,連携ファイル出力指示CSV!C:C,Y5,連携ファイル出力指示CSV!B:B,"束",連携ファイル出力指示CSV!V:V,"50束")</f>
        <v>0</v>
      </c>
      <c r="AE5" s="34">
        <f>SUMIFS(連携ファイル出力指示CSV!AE:AE,連携ファイル出力指示CSV!C:C,Y5,連携ファイル出力指示CSV!T:T,"ニラ(原体) 国産 10kg")</f>
        <v>990</v>
      </c>
    </row>
    <row r="6" spans="1:31" x14ac:dyDescent="0.4">
      <c r="A6" s="47">
        <f t="shared" si="14"/>
        <v>44593</v>
      </c>
      <c r="B6" s="48" t="str">
        <f t="shared" si="0"/>
        <v>火</v>
      </c>
      <c r="C6" s="46" t="s">
        <v>7</v>
      </c>
      <c r="D6" s="46" t="str" cm="1">
        <f t="array" aca="1" ref="D6" ca="1">INDIRECT("'"&amp;TEXT($A6,"d日(aaa)")&amp;"'!V8")</f>
        <v/>
      </c>
      <c r="E6" s="58" t="str" cm="1">
        <f t="array" aca="1" ref="E6" ca="1">INDIRECT("'"&amp;TEXT($A6,"d日(aaa)")&amp;"'!W8")</f>
        <v/>
      </c>
      <c r="F6" s="58" t="str" cm="1">
        <f t="array" aca="1" ref="F6" ca="1">INDIRECT("'"&amp;TEXT($A6,"d日(aaa)")&amp;"'!X8")</f>
        <v/>
      </c>
      <c r="G6" s="58" t="str">
        <f t="shared" ca="1" si="2"/>
        <v/>
      </c>
      <c r="H6" s="47">
        <f t="shared" si="3"/>
        <v>44593</v>
      </c>
      <c r="I6" s="34">
        <f t="shared" si="4"/>
        <v>1</v>
      </c>
      <c r="L6" s="47">
        <f t="shared" si="5"/>
        <v>44593</v>
      </c>
      <c r="M6" s="34" t="str">
        <f t="shared" si="6"/>
        <v>火</v>
      </c>
      <c r="N6" s="34" t="str">
        <f t="shared" si="7"/>
        <v>作業時間</v>
      </c>
      <c r="O6" s="34" t="str">
        <f t="shared" ca="1" si="8"/>
        <v/>
      </c>
      <c r="P6" s="34" t="str">
        <f t="shared" ca="1" si="9"/>
        <v/>
      </c>
      <c r="Q6" s="34" t="str">
        <f t="shared" ca="1" si="10"/>
        <v/>
      </c>
      <c r="R6" s="34" t="str">
        <f t="shared" ca="1" si="11"/>
        <v/>
      </c>
      <c r="S6" s="47">
        <f t="shared" si="12"/>
        <v>44593</v>
      </c>
      <c r="T6" s="34">
        <f t="shared" si="13"/>
        <v>1</v>
      </c>
      <c r="Y6" s="34" t="str">
        <f>TEXT(月シフト!$F$9,"yyyy/m/d")</f>
        <v>2022/2/5</v>
      </c>
      <c r="Z6" s="34">
        <v>4</v>
      </c>
      <c r="AA6" s="34">
        <f>SUMIFS(連携ファイル出力指示CSV!AE:AE,連携ファイル出力指示CSV!C:C,Y6,連携ファイル出力指示CSV!T:T,"ニラ(1kg袋) 国産 4kg")</f>
        <v>0</v>
      </c>
      <c r="AB6" s="34">
        <f>SUMIFS(連携ファイル出力指示CSV!AE:AE,連携ファイル出力指示CSV!C:C,Y6,連携ファイル出力指示CSV!T:T,"ニラ(1kg袋) 国産10kg")</f>
        <v>0</v>
      </c>
      <c r="AC6" s="34">
        <f>SUMIFS(連携ファイル出力指示CSV!AE:AE,連携ファイル出力指示CSV!C:C,Y6,連携ファイル出力指示CSV!B:B,"束",連携ファイル出力指示CSV!V:V,"40束")</f>
        <v>240</v>
      </c>
      <c r="AD6" s="34">
        <f>SUMIFS(連携ファイル出力指示CSV!AE:AE,連携ファイル出力指示CSV!C:C,Y6,連携ファイル出力指示CSV!B:B,"束",連携ファイル出力指示CSV!V:V,"50束")</f>
        <v>0</v>
      </c>
      <c r="AE6" s="34">
        <f>SUMIFS(連携ファイル出力指示CSV!AE:AE,連携ファイル出力指示CSV!C:C,Y6,連携ファイル出力指示CSV!T:T,"ニラ(原体) 国産 10kg")</f>
        <v>360</v>
      </c>
    </row>
    <row r="7" spans="1:31" x14ac:dyDescent="0.4">
      <c r="A7" s="47">
        <f t="shared" si="14"/>
        <v>44593</v>
      </c>
      <c r="B7" s="48" t="str">
        <f t="shared" si="0"/>
        <v>火</v>
      </c>
      <c r="C7" s="46" t="s">
        <v>7</v>
      </c>
      <c r="D7" s="46" t="str" cm="1">
        <f t="array" aca="1" ref="D7" ca="1">INDIRECT("'"&amp;TEXT($A7,"d日(aaa)")&amp;"'!V9")</f>
        <v/>
      </c>
      <c r="E7" s="58" t="str" cm="1">
        <f t="array" aca="1" ref="E7" ca="1">INDIRECT("'"&amp;TEXT($A7,"d日(aaa)")&amp;"'!W9")</f>
        <v/>
      </c>
      <c r="F7" s="58" t="str" cm="1">
        <f t="array" aca="1" ref="F7" ca="1">INDIRECT("'"&amp;TEXT($A7,"d日(aaa)")&amp;"'!X9")</f>
        <v/>
      </c>
      <c r="G7" s="58" t="str">
        <f t="shared" ca="1" si="2"/>
        <v/>
      </c>
      <c r="H7" s="47">
        <f t="shared" si="3"/>
        <v>44593</v>
      </c>
      <c r="I7" s="34">
        <f t="shared" si="4"/>
        <v>1</v>
      </c>
      <c r="L7" s="47">
        <f t="shared" si="5"/>
        <v>44593</v>
      </c>
      <c r="M7" s="34" t="str">
        <f t="shared" si="6"/>
        <v>火</v>
      </c>
      <c r="N7" s="34" t="str">
        <f t="shared" si="7"/>
        <v>作業時間</v>
      </c>
      <c r="O7" s="34" t="str">
        <f t="shared" ca="1" si="8"/>
        <v/>
      </c>
      <c r="P7" s="34" t="str">
        <f t="shared" ca="1" si="9"/>
        <v/>
      </c>
      <c r="Q7" s="34" t="str">
        <f t="shared" ca="1" si="10"/>
        <v/>
      </c>
      <c r="R7" s="34" t="str">
        <f t="shared" ca="1" si="11"/>
        <v/>
      </c>
      <c r="S7" s="47">
        <f t="shared" si="12"/>
        <v>44593</v>
      </c>
      <c r="T7" s="34">
        <f t="shared" si="13"/>
        <v>1</v>
      </c>
      <c r="Y7" s="34" t="str">
        <f>TEXT(月シフト!$G$9,"yyyy/m/d")</f>
        <v>2022/2/6</v>
      </c>
      <c r="Z7" s="34">
        <v>5</v>
      </c>
      <c r="AA7" s="34">
        <f>SUMIFS(連携ファイル出力指示CSV!AE:AE,連携ファイル出力指示CSV!C:C,Y7,連携ファイル出力指示CSV!T:T,"ニラ(1kg袋) 国産 4kg")</f>
        <v>0</v>
      </c>
      <c r="AB7" s="34">
        <f>SUMIFS(連携ファイル出力指示CSV!AE:AE,連携ファイル出力指示CSV!C:C,Y7,連携ファイル出力指示CSV!T:T,"ニラ(1kg袋) 国産10kg")</f>
        <v>0</v>
      </c>
      <c r="AC7" s="34">
        <f>SUMIFS(連携ファイル出力指示CSV!AE:AE,連携ファイル出力指示CSV!C:C,Y7,連携ファイル出力指示CSV!B:B,"束",連携ファイル出力指示CSV!V:V,"40束")</f>
        <v>0</v>
      </c>
      <c r="AD7" s="34">
        <f>SUMIFS(連携ファイル出力指示CSV!AE:AE,連携ファイル出力指示CSV!C:C,Y7,連携ファイル出力指示CSV!B:B,"束",連携ファイル出力指示CSV!V:V,"50束")</f>
        <v>0</v>
      </c>
      <c r="AE7" s="34">
        <f>SUMIFS(連携ファイル出力指示CSV!AE:AE,連携ファイル出力指示CSV!C:C,Y7,連携ファイル出力指示CSV!T:T,"ニラ(原体) 国産 10kg")</f>
        <v>800</v>
      </c>
    </row>
    <row r="8" spans="1:31" x14ac:dyDescent="0.4">
      <c r="A8" s="47">
        <f t="shared" si="14"/>
        <v>44593</v>
      </c>
      <c r="B8" s="48" t="str">
        <f t="shared" si="0"/>
        <v>火</v>
      </c>
      <c r="C8" s="46" t="s">
        <v>7</v>
      </c>
      <c r="D8" s="46" t="str" cm="1">
        <f t="array" aca="1" ref="D8" ca="1">INDIRECT("'"&amp;TEXT($A8,"d日(aaa)")&amp;"'!V10")</f>
        <v/>
      </c>
      <c r="E8" s="58" t="str" cm="1">
        <f t="array" aca="1" ref="E8" ca="1">INDIRECT("'"&amp;TEXT($A8,"d日(aaa)")&amp;"'!W10")</f>
        <v/>
      </c>
      <c r="F8" s="58" t="str" cm="1">
        <f t="array" aca="1" ref="F8" ca="1">INDIRECT("'"&amp;TEXT($A8,"d日(aaa)")&amp;"'!X10")</f>
        <v/>
      </c>
      <c r="G8" s="58" t="str">
        <f t="shared" ca="1" si="2"/>
        <v/>
      </c>
      <c r="H8" s="47">
        <f t="shared" si="3"/>
        <v>44593</v>
      </c>
      <c r="I8" s="34">
        <f t="shared" si="4"/>
        <v>1</v>
      </c>
      <c r="L8" s="47">
        <f t="shared" si="5"/>
        <v>44593</v>
      </c>
      <c r="M8" s="34" t="str">
        <f t="shared" si="6"/>
        <v>火</v>
      </c>
      <c r="N8" s="34" t="str">
        <f t="shared" si="7"/>
        <v>作業時間</v>
      </c>
      <c r="O8" s="34" t="str">
        <f t="shared" ca="1" si="8"/>
        <v/>
      </c>
      <c r="P8" s="34" t="str">
        <f t="shared" ca="1" si="9"/>
        <v/>
      </c>
      <c r="Q8" s="34" t="str">
        <f t="shared" ca="1" si="10"/>
        <v/>
      </c>
      <c r="R8" s="34" t="str">
        <f t="shared" ca="1" si="11"/>
        <v/>
      </c>
      <c r="S8" s="47">
        <f t="shared" si="12"/>
        <v>44593</v>
      </c>
      <c r="T8" s="34">
        <f t="shared" si="13"/>
        <v>1</v>
      </c>
      <c r="U8" s="34"/>
      <c r="V8" s="34"/>
      <c r="Y8" s="34" t="str">
        <f>TEXT(月シフト!$H$9,"yyyy/m/d")</f>
        <v>2022/2/7</v>
      </c>
      <c r="Z8" s="34">
        <v>6</v>
      </c>
      <c r="AA8" s="34">
        <f>SUMIFS(連携ファイル出力指示CSV!AE:AE,連携ファイル出力指示CSV!C:C,Y8,連携ファイル出力指示CSV!T:T,"ニラ(1kg袋) 国産 4kg")</f>
        <v>0</v>
      </c>
      <c r="AB8" s="34">
        <f>SUMIFS(連携ファイル出力指示CSV!AE:AE,連携ファイル出力指示CSV!C:C,Y8,連携ファイル出力指示CSV!T:T,"ニラ(1kg袋) 国産10kg")</f>
        <v>0</v>
      </c>
      <c r="AC8" s="34">
        <f>SUMIFS(連携ファイル出力指示CSV!AE:AE,連携ファイル出力指示CSV!C:C,Y8,連携ファイル出力指示CSV!B:B,"束",連携ファイル出力指示CSV!V:V,"40束")</f>
        <v>0</v>
      </c>
      <c r="AD8" s="34">
        <f>SUMIFS(連携ファイル出力指示CSV!AE:AE,連携ファイル出力指示CSV!C:C,Y8,連携ファイル出力指示CSV!B:B,"束",連携ファイル出力指示CSV!V:V,"50束")</f>
        <v>0</v>
      </c>
      <c r="AE8" s="34">
        <f>SUMIFS(連携ファイル出力指示CSV!AE:AE,連携ファイル出力指示CSV!C:C,Y8,連携ファイル出力指示CSV!T:T,"ニラ(原体) 国産 10kg")</f>
        <v>0</v>
      </c>
    </row>
    <row r="9" spans="1:31" x14ac:dyDescent="0.4">
      <c r="A9" s="47">
        <f t="shared" si="14"/>
        <v>44593</v>
      </c>
      <c r="B9" s="48" t="str">
        <f t="shared" ref="B9:B11" si="15">IF(A9="","",TEXT(A9,"aaa"))</f>
        <v>火</v>
      </c>
      <c r="C9" s="46" t="s">
        <v>7</v>
      </c>
      <c r="D9" s="46" t="str" cm="1">
        <f t="array" aca="1" ref="D9" ca="1">INDIRECT("'"&amp;TEXT($A9,"d日(aaa)")&amp;"'!V11")</f>
        <v/>
      </c>
      <c r="E9" s="58" t="str" cm="1">
        <f t="array" aca="1" ref="E9" ca="1">INDIRECT("'"&amp;TEXT($A9,"d日(aaa)")&amp;"'!W11")</f>
        <v/>
      </c>
      <c r="F9" s="58" t="str" cm="1">
        <f t="array" aca="1" ref="F9" ca="1">INDIRECT("'"&amp;TEXT($A9,"d日(aaa)")&amp;"'!X11")</f>
        <v/>
      </c>
      <c r="G9" s="58" t="str">
        <f t="shared" ref="G9:G11" ca="1" si="16">IF(AND(F9&lt;&gt;"",E9&lt;&gt;""),F9-E9,"")</f>
        <v/>
      </c>
      <c r="H9" s="47">
        <f t="shared" ref="H9:H11" si="17">A9</f>
        <v>44593</v>
      </c>
      <c r="I9" s="34">
        <f t="shared" ref="I9:I11" si="18">WEEKNUM(A9,1)-WEEKNUM(A$2,1)+1</f>
        <v>1</v>
      </c>
      <c r="L9" s="47">
        <f t="shared" ref="L9:L11" si="19">IFERROR(A9,"")</f>
        <v>44593</v>
      </c>
      <c r="M9" s="34" t="str">
        <f t="shared" ref="M9:M11" si="20">IFERROR(B9,"")</f>
        <v>火</v>
      </c>
      <c r="N9" s="34" t="str">
        <f t="shared" ref="N9:N11" si="21">IFERROR(C9,"")</f>
        <v>作業時間</v>
      </c>
      <c r="O9" s="34" t="str">
        <f t="shared" ref="O9:O11" ca="1" si="22">IFERROR(D9,"")</f>
        <v/>
      </c>
      <c r="P9" s="34" t="str">
        <f t="shared" ref="P9:P11" ca="1" si="23">IFERROR(E9,"")</f>
        <v/>
      </c>
      <c r="Q9" s="34" t="str">
        <f t="shared" ca="1" si="10"/>
        <v/>
      </c>
      <c r="R9" s="34" t="str">
        <f t="shared" ref="R9:R11" ca="1" si="24">IFERROR(IF(N9="人時生産性",ROUND(G9,2),ROUND(G9,1)),"")</f>
        <v/>
      </c>
      <c r="S9" s="47">
        <f t="shared" ref="S9:S11" si="25">IFERROR(H9,"")</f>
        <v>44593</v>
      </c>
      <c r="T9" s="34">
        <f t="shared" ref="T9:T11" si="26">IFERROR(I9,"")</f>
        <v>1</v>
      </c>
      <c r="Y9" s="34" t="str">
        <f>TEXT(月シフト!$I$9,"yyyy/m/d")</f>
        <v>2022/2/8</v>
      </c>
      <c r="Z9" s="34">
        <v>7</v>
      </c>
      <c r="AA9" s="34">
        <f>SUMIFS(連携ファイル出力指示CSV!AE:AE,連携ファイル出力指示CSV!C:C,Y9,連携ファイル出力指示CSV!T:T,"ニラ(1kg袋) 国産 4kg")</f>
        <v>0</v>
      </c>
      <c r="AB9" s="34">
        <f>SUMIFS(連携ファイル出力指示CSV!AE:AE,連携ファイル出力指示CSV!C:C,Y9,連携ファイル出力指示CSV!T:T,"ニラ(1kg袋) 国産10kg")</f>
        <v>0</v>
      </c>
      <c r="AC9" s="34">
        <f>SUMIFS(連携ファイル出力指示CSV!AE:AE,連携ファイル出力指示CSV!C:C,Y9,連携ファイル出力指示CSV!B:B,"束",連携ファイル出力指示CSV!V:V,"40束")</f>
        <v>0</v>
      </c>
      <c r="AD9" s="34">
        <f>SUMIFS(連携ファイル出力指示CSV!AE:AE,連携ファイル出力指示CSV!C:C,Y9,連携ファイル出力指示CSV!B:B,"束",連携ファイル出力指示CSV!V:V,"50束")</f>
        <v>0</v>
      </c>
      <c r="AE9" s="34">
        <f>SUMIFS(連携ファイル出力指示CSV!AE:AE,連携ファイル出力指示CSV!C:C,Y9,連携ファイル出力指示CSV!T:T,"ニラ(原体) 国産 10kg")</f>
        <v>0</v>
      </c>
    </row>
    <row r="10" spans="1:31" x14ac:dyDescent="0.4">
      <c r="A10" s="47">
        <f t="shared" si="14"/>
        <v>44593</v>
      </c>
      <c r="B10" s="48" t="str">
        <f t="shared" si="15"/>
        <v>火</v>
      </c>
      <c r="C10" s="46" t="s">
        <v>7</v>
      </c>
      <c r="D10" s="46" t="str" cm="1">
        <f t="array" aca="1" ref="D10" ca="1">INDIRECT("'"&amp;TEXT($A10,"d日(aaa)")&amp;"'!V12")</f>
        <v/>
      </c>
      <c r="E10" s="58" t="str" cm="1">
        <f t="array" aca="1" ref="E10" ca="1">INDIRECT("'"&amp;TEXT($A10,"d日(aaa)")&amp;"'!W12")</f>
        <v/>
      </c>
      <c r="F10" s="58" t="str" cm="1">
        <f t="array" aca="1" ref="F10" ca="1">INDIRECT("'"&amp;TEXT($A10,"d日(aaa)")&amp;"'!X12")</f>
        <v/>
      </c>
      <c r="G10" s="58" t="str">
        <f t="shared" ca="1" si="16"/>
        <v/>
      </c>
      <c r="H10" s="47">
        <f t="shared" si="17"/>
        <v>44593</v>
      </c>
      <c r="I10" s="34">
        <f t="shared" si="18"/>
        <v>1</v>
      </c>
      <c r="L10" s="47">
        <f t="shared" si="19"/>
        <v>44593</v>
      </c>
      <c r="M10" s="34" t="str">
        <f t="shared" si="20"/>
        <v>火</v>
      </c>
      <c r="N10" s="34" t="str">
        <f t="shared" si="21"/>
        <v>作業時間</v>
      </c>
      <c r="O10" s="34" t="str">
        <f t="shared" ca="1" si="22"/>
        <v/>
      </c>
      <c r="P10" s="34" t="str">
        <f t="shared" ca="1" si="23"/>
        <v/>
      </c>
      <c r="Q10" s="34" t="str">
        <f t="shared" ca="1" si="10"/>
        <v/>
      </c>
      <c r="R10" s="34" t="str">
        <f t="shared" ca="1" si="24"/>
        <v/>
      </c>
      <c r="S10" s="47">
        <f t="shared" si="25"/>
        <v>44593</v>
      </c>
      <c r="T10" s="34">
        <f t="shared" si="26"/>
        <v>1</v>
      </c>
      <c r="Y10" s="34" t="str">
        <f>TEXT(月シフト!$J$9,"yyyy/m/d")</f>
        <v>2022/2/9</v>
      </c>
      <c r="Z10" s="34">
        <v>8</v>
      </c>
      <c r="AA10" s="34">
        <f>SUMIFS(連携ファイル出力指示CSV!AE:AE,連携ファイル出力指示CSV!C:C,Y10,連携ファイル出力指示CSV!T:T,"ニラ(1kg袋) 国産 4kg")</f>
        <v>0</v>
      </c>
      <c r="AB10" s="34">
        <f>SUMIFS(連携ファイル出力指示CSV!AE:AE,連携ファイル出力指示CSV!C:C,Y10,連携ファイル出力指示CSV!T:T,"ニラ(1kg袋) 国産10kg")</f>
        <v>0</v>
      </c>
      <c r="AC10" s="34">
        <f>SUMIFS(連携ファイル出力指示CSV!AE:AE,連携ファイル出力指示CSV!C:C,Y10,連携ファイル出力指示CSV!B:B,"束",連携ファイル出力指示CSV!V:V,"40束")</f>
        <v>0</v>
      </c>
      <c r="AD10" s="34">
        <f>SUMIFS(連携ファイル出力指示CSV!AE:AE,連携ファイル出力指示CSV!C:C,Y10,連携ファイル出力指示CSV!B:B,"束",連携ファイル出力指示CSV!V:V,"50束")</f>
        <v>0</v>
      </c>
      <c r="AE10" s="34">
        <f>SUMIFS(連携ファイル出力指示CSV!AE:AE,連携ファイル出力指示CSV!C:C,Y10,連携ファイル出力指示CSV!T:T,"ニラ(原体) 国産 10kg")</f>
        <v>0</v>
      </c>
    </row>
    <row r="11" spans="1:31" x14ac:dyDescent="0.4">
      <c r="A11" s="47">
        <f t="shared" si="14"/>
        <v>44593</v>
      </c>
      <c r="B11" s="48" t="str">
        <f t="shared" si="15"/>
        <v>火</v>
      </c>
      <c r="C11" s="46" t="s">
        <v>7</v>
      </c>
      <c r="D11" s="46" t="str" cm="1">
        <f t="array" aca="1" ref="D11" ca="1">INDIRECT("'"&amp;TEXT($A11,"d日(aaa)")&amp;"'!V13")</f>
        <v/>
      </c>
      <c r="E11" s="58" t="str" cm="1">
        <f t="array" aca="1" ref="E11" ca="1">INDIRECT("'"&amp;TEXT($A11,"d日(aaa)")&amp;"'!W13")</f>
        <v/>
      </c>
      <c r="F11" s="58" t="str" cm="1">
        <f t="array" aca="1" ref="F11" ca="1">INDIRECT("'"&amp;TEXT($A11,"d日(aaa)")&amp;"'!X13")</f>
        <v/>
      </c>
      <c r="G11" s="58" t="str">
        <f t="shared" ca="1" si="16"/>
        <v/>
      </c>
      <c r="H11" s="47">
        <f t="shared" si="17"/>
        <v>44593</v>
      </c>
      <c r="I11" s="34">
        <f t="shared" si="18"/>
        <v>1</v>
      </c>
      <c r="L11" s="47">
        <f t="shared" si="19"/>
        <v>44593</v>
      </c>
      <c r="M11" s="34" t="str">
        <f t="shared" si="20"/>
        <v>火</v>
      </c>
      <c r="N11" s="34" t="str">
        <f t="shared" si="21"/>
        <v>作業時間</v>
      </c>
      <c r="O11" s="34" t="str">
        <f t="shared" ca="1" si="22"/>
        <v/>
      </c>
      <c r="P11" s="34" t="str">
        <f t="shared" ca="1" si="23"/>
        <v/>
      </c>
      <c r="Q11" s="34" t="str">
        <f t="shared" ca="1" si="10"/>
        <v/>
      </c>
      <c r="R11" s="34" t="str">
        <f t="shared" ca="1" si="24"/>
        <v/>
      </c>
      <c r="S11" s="47">
        <f t="shared" si="25"/>
        <v>44593</v>
      </c>
      <c r="T11" s="34">
        <f t="shared" si="26"/>
        <v>1</v>
      </c>
      <c r="U11" s="34"/>
      <c r="V11" s="34"/>
      <c r="Y11" s="34" t="str">
        <f>TEXT(月シフト!$K$9,"yyyy/m/d")</f>
        <v>2022/2/10</v>
      </c>
      <c r="Z11" s="34">
        <v>9</v>
      </c>
      <c r="AA11" s="34">
        <f>SUMIFS(連携ファイル出力指示CSV!AE:AE,連携ファイル出力指示CSV!C:C,Y11,連携ファイル出力指示CSV!T:T,"ニラ(1kg袋) 国産 4kg")</f>
        <v>0</v>
      </c>
      <c r="AB11" s="34">
        <f>SUMIFS(連携ファイル出力指示CSV!AE:AE,連携ファイル出力指示CSV!C:C,Y11,連携ファイル出力指示CSV!T:T,"ニラ(1kg袋) 国産10kg")</f>
        <v>0</v>
      </c>
      <c r="AC11" s="34">
        <f>SUMIFS(連携ファイル出力指示CSV!AE:AE,連携ファイル出力指示CSV!C:C,Y11,連携ファイル出力指示CSV!B:B,"束",連携ファイル出力指示CSV!V:V,"40束")</f>
        <v>80</v>
      </c>
      <c r="AD11" s="34">
        <f>SUMIFS(連携ファイル出力指示CSV!AE:AE,連携ファイル出力指示CSV!C:C,Y11,連携ファイル出力指示CSV!B:B,"束",連携ファイル出力指示CSV!V:V,"50束")</f>
        <v>0</v>
      </c>
      <c r="AE11" s="34">
        <f>SUMIFS(連携ファイル出力指示CSV!AE:AE,連携ファイル出力指示CSV!C:C,Y11,連携ファイル出力指示CSV!T:T,"ニラ(原体) 国産 10kg")</f>
        <v>0</v>
      </c>
    </row>
    <row r="12" spans="1:31" x14ac:dyDescent="0.4">
      <c r="A12" s="47">
        <f t="shared" si="14"/>
        <v>44593</v>
      </c>
      <c r="B12" s="48" t="str">
        <f t="shared" ref="B12:B16" si="27">IF(A12="","",TEXT(A12,"aaa"))</f>
        <v>火</v>
      </c>
      <c r="C12" s="46" t="s">
        <v>7</v>
      </c>
      <c r="D12" s="46" t="str" cm="1">
        <f t="array" aca="1" ref="D12" ca="1">INDIRECT("'"&amp;TEXT($A12,"d日(aaa)")&amp;"'!V14")</f>
        <v/>
      </c>
      <c r="E12" s="58" t="str" cm="1">
        <f t="array" aca="1" ref="E12" ca="1">INDIRECT("'"&amp;TEXT($A12,"d日(aaa)")&amp;"'!W14")</f>
        <v/>
      </c>
      <c r="F12" s="58" t="str" cm="1">
        <f t="array" aca="1" ref="F12" ca="1">INDIRECT("'"&amp;TEXT($A12,"d日(aaa)")&amp;"'!X14")</f>
        <v/>
      </c>
      <c r="G12" s="58" t="str">
        <f t="shared" ref="G12:G16" ca="1" si="28">IF(AND(F12&lt;&gt;"",E12&lt;&gt;""),F12-E12,"")</f>
        <v/>
      </c>
      <c r="H12" s="47">
        <f t="shared" ref="H12:H16" si="29">A12</f>
        <v>44593</v>
      </c>
      <c r="I12" s="34">
        <f t="shared" ref="I12:I16" si="30">WEEKNUM(A12,1)-WEEKNUM(A$2,1)+1</f>
        <v>1</v>
      </c>
      <c r="L12" s="47">
        <f t="shared" ref="L12:L16" si="31">IFERROR(A12,"")</f>
        <v>44593</v>
      </c>
      <c r="M12" s="34" t="str">
        <f t="shared" ref="M12:M16" si="32">IFERROR(B12,"")</f>
        <v>火</v>
      </c>
      <c r="N12" s="34" t="str">
        <f t="shared" ref="N12:N16" si="33">IFERROR(C12,"")</f>
        <v>作業時間</v>
      </c>
      <c r="O12" s="34" t="str">
        <f t="shared" ref="O12:O16" ca="1" si="34">IFERROR(D12,"")</f>
        <v/>
      </c>
      <c r="P12" s="34" t="str">
        <f t="shared" ref="P12:P16" ca="1" si="35">IFERROR(E12,"")</f>
        <v/>
      </c>
      <c r="Q12" s="34" t="str">
        <f t="shared" ref="Q12:Q16" ca="1" si="36">IFERROR(IF(F12=0,"",F12),"")</f>
        <v/>
      </c>
      <c r="R12" s="34" t="str">
        <f t="shared" ref="R12:R16" ca="1" si="37">IFERROR(IF(N12="人時生産性",ROUND(G12,2),ROUND(G12,1)),"")</f>
        <v/>
      </c>
      <c r="S12" s="47">
        <f t="shared" ref="S12:S16" si="38">IFERROR(H12,"")</f>
        <v>44593</v>
      </c>
      <c r="T12" s="34">
        <f t="shared" ref="T12:T16" si="39">IFERROR(I12,"")</f>
        <v>1</v>
      </c>
      <c r="Y12" s="34" t="str">
        <f>TEXT(月シフト!$L$9,"yyyy/m/d")</f>
        <v>2022/2/11</v>
      </c>
      <c r="Z12" s="34">
        <v>10</v>
      </c>
      <c r="AA12" s="34">
        <f>SUMIFS(連携ファイル出力指示CSV!AE:AE,連携ファイル出力指示CSV!C:C,Y12,連携ファイル出力指示CSV!T:T,"ニラ(1kg袋) 国産 4kg")</f>
        <v>0</v>
      </c>
      <c r="AB12" s="34">
        <f>SUMIFS(連携ファイル出力指示CSV!AE:AE,連携ファイル出力指示CSV!C:C,Y12,連携ファイル出力指示CSV!T:T,"ニラ(1kg袋) 国産10kg")</f>
        <v>0</v>
      </c>
      <c r="AC12" s="34">
        <f>SUMIFS(連携ファイル出力指示CSV!AE:AE,連携ファイル出力指示CSV!C:C,Y12,連携ファイル出力指示CSV!B:B,"束",連携ファイル出力指示CSV!V:V,"40束")</f>
        <v>0</v>
      </c>
      <c r="AD12" s="34">
        <f>SUMIFS(連携ファイル出力指示CSV!AE:AE,連携ファイル出力指示CSV!C:C,Y12,連携ファイル出力指示CSV!B:B,"束",連携ファイル出力指示CSV!V:V,"50束")</f>
        <v>0</v>
      </c>
      <c r="AE12" s="34">
        <f>SUMIFS(連携ファイル出力指示CSV!AE:AE,連携ファイル出力指示CSV!C:C,Y12,連携ファイル出力指示CSV!T:T,"ニラ(原体) 国産 10kg")</f>
        <v>0</v>
      </c>
    </row>
    <row r="13" spans="1:31" x14ac:dyDescent="0.4">
      <c r="A13" s="47">
        <f t="shared" si="14"/>
        <v>44593</v>
      </c>
      <c r="B13" s="48" t="str">
        <f t="shared" si="27"/>
        <v>火</v>
      </c>
      <c r="C13" s="46" t="s">
        <v>7</v>
      </c>
      <c r="D13" s="46" t="str" cm="1">
        <f t="array" aca="1" ref="D13" ca="1">INDIRECT("'"&amp;TEXT($A13,"d日(aaa)")&amp;"'!V15")</f>
        <v/>
      </c>
      <c r="E13" s="58" t="str" cm="1">
        <f t="array" aca="1" ref="E13" ca="1">INDIRECT("'"&amp;TEXT($A13,"d日(aaa)")&amp;"'!W15")</f>
        <v/>
      </c>
      <c r="F13" s="58" t="str" cm="1">
        <f t="array" aca="1" ref="F13" ca="1">INDIRECT("'"&amp;TEXT($A13,"d日(aaa)")&amp;"'!X15")</f>
        <v/>
      </c>
      <c r="G13" s="58" t="str">
        <f t="shared" ca="1" si="28"/>
        <v/>
      </c>
      <c r="H13" s="47">
        <f t="shared" si="29"/>
        <v>44593</v>
      </c>
      <c r="I13" s="34">
        <f t="shared" si="30"/>
        <v>1</v>
      </c>
      <c r="L13" s="47">
        <f t="shared" si="31"/>
        <v>44593</v>
      </c>
      <c r="M13" s="34" t="str">
        <f t="shared" si="32"/>
        <v>火</v>
      </c>
      <c r="N13" s="34" t="str">
        <f t="shared" si="33"/>
        <v>作業時間</v>
      </c>
      <c r="O13" s="34" t="str">
        <f t="shared" ca="1" si="34"/>
        <v/>
      </c>
      <c r="P13" s="34" t="str">
        <f t="shared" ca="1" si="35"/>
        <v/>
      </c>
      <c r="Q13" s="34" t="str">
        <f t="shared" ca="1" si="36"/>
        <v/>
      </c>
      <c r="R13" s="34" t="str">
        <f t="shared" ca="1" si="37"/>
        <v/>
      </c>
      <c r="S13" s="47">
        <f t="shared" si="38"/>
        <v>44593</v>
      </c>
      <c r="T13" s="34">
        <f t="shared" si="39"/>
        <v>1</v>
      </c>
      <c r="Y13" s="34" t="str">
        <f>TEXT(月シフト!$M$9,"yyyy/m/d")</f>
        <v>2022/2/12</v>
      </c>
      <c r="Z13" s="34">
        <v>11</v>
      </c>
      <c r="AA13" s="34">
        <f>SUMIFS(連携ファイル出力指示CSV!AE:AE,連携ファイル出力指示CSV!C:C,Y13,連携ファイル出力指示CSV!T:T,"ニラ(1kg袋) 国産 4kg")</f>
        <v>0</v>
      </c>
      <c r="AB13" s="34">
        <f>SUMIFS(連携ファイル出力指示CSV!AE:AE,連携ファイル出力指示CSV!C:C,Y13,連携ファイル出力指示CSV!T:T,"ニラ(1kg袋) 国産10kg")</f>
        <v>0</v>
      </c>
      <c r="AC13" s="34">
        <f>SUMIFS(連携ファイル出力指示CSV!AE:AE,連携ファイル出力指示CSV!C:C,Y13,連携ファイル出力指示CSV!B:B,"束",連携ファイル出力指示CSV!V:V,"40束")</f>
        <v>120</v>
      </c>
      <c r="AD13" s="34">
        <f>SUMIFS(連携ファイル出力指示CSV!AE:AE,連携ファイル出力指示CSV!C:C,Y13,連携ファイル出力指示CSV!B:B,"束",連携ファイル出力指示CSV!V:V,"50束")</f>
        <v>0</v>
      </c>
      <c r="AE13" s="34">
        <f>SUMIFS(連携ファイル出力指示CSV!AE:AE,連携ファイル出力指示CSV!C:C,Y13,連携ファイル出力指示CSV!T:T,"ニラ(原体) 国産 10kg")</f>
        <v>0</v>
      </c>
    </row>
    <row r="14" spans="1:31" x14ac:dyDescent="0.4">
      <c r="A14" s="47">
        <f t="shared" si="14"/>
        <v>44593</v>
      </c>
      <c r="B14" s="48" t="str">
        <f t="shared" si="27"/>
        <v>火</v>
      </c>
      <c r="C14" s="46" t="s">
        <v>7</v>
      </c>
      <c r="D14" s="46" t="str" cm="1">
        <f t="array" aca="1" ref="D14" ca="1">INDIRECT("'"&amp;TEXT($A14,"d日(aaa)")&amp;"'!V16")</f>
        <v/>
      </c>
      <c r="E14" s="58" t="str" cm="1">
        <f t="array" aca="1" ref="E14" ca="1">INDIRECT("'"&amp;TEXT($A14,"d日(aaa)")&amp;"'!W16")</f>
        <v/>
      </c>
      <c r="F14" s="58" t="str" cm="1">
        <f t="array" aca="1" ref="F14" ca="1">INDIRECT("'"&amp;TEXT($A14,"d日(aaa)")&amp;"'!X16")</f>
        <v/>
      </c>
      <c r="G14" s="58" t="str">
        <f t="shared" ca="1" si="28"/>
        <v/>
      </c>
      <c r="H14" s="47">
        <f t="shared" si="29"/>
        <v>44593</v>
      </c>
      <c r="I14" s="34">
        <f t="shared" si="30"/>
        <v>1</v>
      </c>
      <c r="L14" s="47">
        <f t="shared" si="31"/>
        <v>44593</v>
      </c>
      <c r="M14" s="34" t="str">
        <f t="shared" si="32"/>
        <v>火</v>
      </c>
      <c r="N14" s="34" t="str">
        <f t="shared" si="33"/>
        <v>作業時間</v>
      </c>
      <c r="O14" s="34" t="str">
        <f t="shared" ca="1" si="34"/>
        <v/>
      </c>
      <c r="P14" s="34" t="str">
        <f t="shared" ca="1" si="35"/>
        <v/>
      </c>
      <c r="Q14" s="34" t="str">
        <f t="shared" ca="1" si="36"/>
        <v/>
      </c>
      <c r="R14" s="34" t="str">
        <f t="shared" ca="1" si="37"/>
        <v/>
      </c>
      <c r="S14" s="47">
        <f t="shared" si="38"/>
        <v>44593</v>
      </c>
      <c r="T14" s="34">
        <f t="shared" si="39"/>
        <v>1</v>
      </c>
      <c r="Y14" s="34" t="str">
        <f>TEXT(月シフト!$N$9,"yyyy/m/d")</f>
        <v>2022/2/13</v>
      </c>
      <c r="Z14" s="34">
        <v>12</v>
      </c>
      <c r="AA14" s="34">
        <f>SUMIFS(連携ファイル出力指示CSV!AE:AE,連携ファイル出力指示CSV!C:C,Y14,連携ファイル出力指示CSV!T:T,"ニラ(1kg袋) 国産 4kg")</f>
        <v>0</v>
      </c>
      <c r="AB14" s="34">
        <f>SUMIFS(連携ファイル出力指示CSV!AE:AE,連携ファイル出力指示CSV!C:C,Y14,連携ファイル出力指示CSV!T:T,"ニラ(1kg袋) 国産10kg")</f>
        <v>0</v>
      </c>
      <c r="AC14" s="34">
        <f>SUMIFS(連携ファイル出力指示CSV!AE:AE,連携ファイル出力指示CSV!C:C,Y14,連携ファイル出力指示CSV!B:B,"束",連携ファイル出力指示CSV!V:V,"40束")</f>
        <v>0</v>
      </c>
      <c r="AD14" s="34">
        <f>SUMIFS(連携ファイル出力指示CSV!AE:AE,連携ファイル出力指示CSV!C:C,Y14,連携ファイル出力指示CSV!B:B,"束",連携ファイル出力指示CSV!V:V,"50束")</f>
        <v>0</v>
      </c>
      <c r="AE14" s="34">
        <f>SUMIFS(連携ファイル出力指示CSV!AE:AE,連携ファイル出力指示CSV!C:C,Y14,連携ファイル出力指示CSV!T:T,"ニラ(原体) 国産 10kg")</f>
        <v>0</v>
      </c>
    </row>
    <row r="15" spans="1:31" x14ac:dyDescent="0.4">
      <c r="A15" s="47">
        <f t="shared" si="14"/>
        <v>44593</v>
      </c>
      <c r="B15" s="48" t="str">
        <f t="shared" si="27"/>
        <v>火</v>
      </c>
      <c r="C15" s="46" t="s">
        <v>7</v>
      </c>
      <c r="D15" s="46" t="str" cm="1">
        <f t="array" aca="1" ref="D15" ca="1">INDIRECT("'"&amp;TEXT($A15,"d日(aaa)")&amp;"'!V17")</f>
        <v/>
      </c>
      <c r="E15" s="58" t="str" cm="1">
        <f t="array" aca="1" ref="E15" ca="1">INDIRECT("'"&amp;TEXT($A15,"d日(aaa)")&amp;"'!W17")</f>
        <v/>
      </c>
      <c r="F15" s="58" t="str" cm="1">
        <f t="array" aca="1" ref="F15" ca="1">INDIRECT("'"&amp;TEXT($A15,"d日(aaa)")&amp;"'!X17")</f>
        <v/>
      </c>
      <c r="G15" s="58" t="str">
        <f t="shared" ca="1" si="28"/>
        <v/>
      </c>
      <c r="H15" s="47">
        <f t="shared" si="29"/>
        <v>44593</v>
      </c>
      <c r="I15" s="34">
        <f t="shared" si="30"/>
        <v>1</v>
      </c>
      <c r="L15" s="47">
        <f t="shared" si="31"/>
        <v>44593</v>
      </c>
      <c r="M15" s="34" t="str">
        <f t="shared" si="32"/>
        <v>火</v>
      </c>
      <c r="N15" s="34" t="str">
        <f t="shared" si="33"/>
        <v>作業時間</v>
      </c>
      <c r="O15" s="34" t="str">
        <f t="shared" ca="1" si="34"/>
        <v/>
      </c>
      <c r="P15" s="34" t="str">
        <f t="shared" ca="1" si="35"/>
        <v/>
      </c>
      <c r="Q15" s="34" t="str">
        <f t="shared" ca="1" si="36"/>
        <v/>
      </c>
      <c r="R15" s="34" t="str">
        <f t="shared" ca="1" si="37"/>
        <v/>
      </c>
      <c r="S15" s="47">
        <f t="shared" si="38"/>
        <v>44593</v>
      </c>
      <c r="T15" s="34">
        <f t="shared" si="39"/>
        <v>1</v>
      </c>
      <c r="Y15" s="34" t="str">
        <f>TEXT(月シフト!$O$9,"yyyy/m/d")</f>
        <v>2022/2/14</v>
      </c>
      <c r="Z15" s="34">
        <v>13</v>
      </c>
      <c r="AA15" s="34">
        <f>SUMIFS(連携ファイル出力指示CSV!AE:AE,連携ファイル出力指示CSV!C:C,Y15,連携ファイル出力指示CSV!T:T,"ニラ(1kg袋) 国産 4kg")</f>
        <v>0</v>
      </c>
      <c r="AB15" s="34">
        <f>SUMIFS(連携ファイル出力指示CSV!AE:AE,連携ファイル出力指示CSV!C:C,Y15,連携ファイル出力指示CSV!T:T,"ニラ(1kg袋) 国産10kg")</f>
        <v>0</v>
      </c>
      <c r="AC15" s="34">
        <f>SUMIFS(連携ファイル出力指示CSV!AE:AE,連携ファイル出力指示CSV!C:C,Y15,連携ファイル出力指示CSV!B:B,"束",連携ファイル出力指示CSV!V:V,"40束")</f>
        <v>0</v>
      </c>
      <c r="AD15" s="34">
        <f>SUMIFS(連携ファイル出力指示CSV!AE:AE,連携ファイル出力指示CSV!C:C,Y15,連携ファイル出力指示CSV!B:B,"束",連携ファイル出力指示CSV!V:V,"50束")</f>
        <v>0</v>
      </c>
      <c r="AE15" s="34">
        <f>SUMIFS(連携ファイル出力指示CSV!AE:AE,連携ファイル出力指示CSV!C:C,Y15,連携ファイル出力指示CSV!T:T,"ニラ(原体) 国産 10kg")</f>
        <v>0</v>
      </c>
    </row>
    <row r="16" spans="1:31" x14ac:dyDescent="0.4">
      <c r="A16" s="47">
        <f t="shared" si="14"/>
        <v>44593</v>
      </c>
      <c r="B16" s="48" t="str">
        <f t="shared" si="27"/>
        <v>火</v>
      </c>
      <c r="C16" s="46" t="s">
        <v>7</v>
      </c>
      <c r="D16" s="46" t="str" cm="1">
        <f t="array" aca="1" ref="D16" ca="1">INDIRECT("'"&amp;TEXT($A16,"d日(aaa)")&amp;"'!V18")</f>
        <v/>
      </c>
      <c r="E16" s="58" t="str" cm="1">
        <f t="array" aca="1" ref="E16" ca="1">INDIRECT("'"&amp;TEXT($A16,"d日(aaa)")&amp;"'!W18")</f>
        <v/>
      </c>
      <c r="F16" s="58" t="str" cm="1">
        <f t="array" aca="1" ref="F16" ca="1">INDIRECT("'"&amp;TEXT($A16,"d日(aaa)")&amp;"'!X18")</f>
        <v/>
      </c>
      <c r="G16" s="58" t="str">
        <f t="shared" ca="1" si="28"/>
        <v/>
      </c>
      <c r="H16" s="47">
        <f t="shared" si="29"/>
        <v>44593</v>
      </c>
      <c r="I16" s="34">
        <f t="shared" si="30"/>
        <v>1</v>
      </c>
      <c r="J16" s="34">
        <f ca="1">SUMIF($A2:$A16,$A2,E2:E16)</f>
        <v>28</v>
      </c>
      <c r="K16" s="34">
        <f ca="1">SUMIF($A2:$A16,$A2,F2:F16)</f>
        <v>33.999999999998508</v>
      </c>
      <c r="L16" s="47">
        <f t="shared" si="31"/>
        <v>44593</v>
      </c>
      <c r="M16" s="34" t="str">
        <f t="shared" si="32"/>
        <v>火</v>
      </c>
      <c r="N16" s="34" t="str">
        <f t="shared" si="33"/>
        <v>作業時間</v>
      </c>
      <c r="O16" s="34" t="str">
        <f t="shared" ca="1" si="34"/>
        <v/>
      </c>
      <c r="P16" s="34" t="str">
        <f t="shared" ca="1" si="35"/>
        <v/>
      </c>
      <c r="Q16" s="34" t="str">
        <f t="shared" ca="1" si="36"/>
        <v/>
      </c>
      <c r="R16" s="34" t="str">
        <f t="shared" ca="1" si="37"/>
        <v/>
      </c>
      <c r="S16" s="47">
        <f t="shared" si="38"/>
        <v>44593</v>
      </c>
      <c r="T16" s="34">
        <f t="shared" si="39"/>
        <v>1</v>
      </c>
      <c r="U16" s="158">
        <f ca="1">IF(P2&lt;&gt;"",SUMIF($A2:$A16,$A2,P2:P16),"")</f>
        <v>28</v>
      </c>
      <c r="V16" s="158">
        <f ca="1">IF(Q2&lt;&gt;"",SUMIF($A2:$A16,$A2,Q2:Q16),"")</f>
        <v>33.999999999998508</v>
      </c>
      <c r="Y16" s="34" t="str">
        <f>TEXT(月シフト!$P$9,"yyyy/m/d")</f>
        <v>2022/2/15</v>
      </c>
      <c r="Z16" s="34">
        <v>14</v>
      </c>
      <c r="AA16" s="34">
        <f>SUMIFS(連携ファイル出力指示CSV!AE:AE,連携ファイル出力指示CSV!C:C,Y16,連携ファイル出力指示CSV!T:T,"ニラ(1kg袋) 国産 4kg")</f>
        <v>0</v>
      </c>
      <c r="AB16" s="34">
        <f>SUMIFS(連携ファイル出力指示CSV!AE:AE,連携ファイル出力指示CSV!C:C,Y16,連携ファイル出力指示CSV!T:T,"ニラ(1kg袋) 国産10kg")</f>
        <v>0</v>
      </c>
      <c r="AC16" s="34">
        <f>SUMIFS(連携ファイル出力指示CSV!AE:AE,連携ファイル出力指示CSV!C:C,Y16,連携ファイル出力指示CSV!B:B,"束",連携ファイル出力指示CSV!V:V,"40束")</f>
        <v>0</v>
      </c>
      <c r="AD16" s="34">
        <f>SUMIFS(連携ファイル出力指示CSV!AE:AE,連携ファイル出力指示CSV!C:C,Y16,連携ファイル出力指示CSV!B:B,"束",連携ファイル出力指示CSV!V:V,"50束")</f>
        <v>0</v>
      </c>
      <c r="AE16" s="34">
        <f>SUMIFS(連携ファイル出力指示CSV!AE:AE,連携ファイル出力指示CSV!C:C,Y16,連携ファイル出力指示CSV!T:T,"ニラ(原体) 国産 10kg")</f>
        <v>0</v>
      </c>
    </row>
    <row r="17" spans="1:31" x14ac:dyDescent="0.4">
      <c r="A17" s="47">
        <f>A8</f>
        <v>44593</v>
      </c>
      <c r="B17" s="48" t="str">
        <f t="shared" si="0"/>
        <v>火</v>
      </c>
      <c r="C17" s="46" t="s">
        <v>11</v>
      </c>
      <c r="D17" s="46" t="str" cm="1">
        <f t="array" aca="1" ref="D17" ca="1">INDIRECT("'"&amp;TEXT($A17,"d日(aaa)")&amp;"'!V4")</f>
        <v>ズオン バン フン</v>
      </c>
      <c r="E17" s="49" cm="1">
        <f t="array" aca="1" ref="E17" ca="1">INDIRECT("'"&amp;TEXT($A17,"d日(aaa)")&amp;"'!AB4")</f>
        <v>9600</v>
      </c>
      <c r="F17" s="49" cm="1">
        <f t="array" aca="1" ref="F17" ca="1">INDIRECT("'"&amp;TEXT($A17,"d日(aaa)")&amp;"'!AC4")</f>
        <v>10799.999999999611</v>
      </c>
      <c r="G17" s="58">
        <f t="shared" ca="1" si="2"/>
        <v>1199.9999999996107</v>
      </c>
      <c r="H17" s="47">
        <f t="shared" si="3"/>
        <v>44593</v>
      </c>
      <c r="I17" s="34">
        <f t="shared" si="4"/>
        <v>1</v>
      </c>
      <c r="L17" s="47">
        <f t="shared" si="5"/>
        <v>44593</v>
      </c>
      <c r="M17" s="34" t="str">
        <f t="shared" si="6"/>
        <v>火</v>
      </c>
      <c r="N17" s="34" t="str">
        <f t="shared" si="7"/>
        <v>人件費</v>
      </c>
      <c r="O17" s="34" t="str">
        <f t="shared" ca="1" si="8"/>
        <v>ズオン バン フン</v>
      </c>
      <c r="P17" s="34">
        <f t="shared" ca="1" si="9"/>
        <v>9600</v>
      </c>
      <c r="Q17" s="34">
        <f t="shared" ca="1" si="10"/>
        <v>10799.999999999611</v>
      </c>
      <c r="R17" s="34">
        <f t="shared" ca="1" si="11"/>
        <v>1200</v>
      </c>
      <c r="S17" s="47">
        <f t="shared" si="12"/>
        <v>44593</v>
      </c>
      <c r="T17" s="34">
        <f t="shared" si="13"/>
        <v>1</v>
      </c>
      <c r="Y17" s="34" t="str">
        <f>TEXT(月シフト!$Q$9,"yyyy/m/d")</f>
        <v>2022/2/16</v>
      </c>
      <c r="Z17" s="34">
        <v>15</v>
      </c>
      <c r="AA17" s="34">
        <f>SUMIFS(連携ファイル出力指示CSV!AE:AE,連携ファイル出力指示CSV!C:C,Y17,連携ファイル出力指示CSV!T:T,"ニラ(1kg袋) 国産 4kg")</f>
        <v>0</v>
      </c>
      <c r="AB17" s="34">
        <f>SUMIFS(連携ファイル出力指示CSV!AE:AE,連携ファイル出力指示CSV!C:C,Y17,連携ファイル出力指示CSV!T:T,"ニラ(1kg袋) 国産10kg")</f>
        <v>0</v>
      </c>
      <c r="AC17" s="34">
        <f>SUMIFS(連携ファイル出力指示CSV!AE:AE,連携ファイル出力指示CSV!C:C,Y17,連携ファイル出力指示CSV!B:B,"束",連携ファイル出力指示CSV!V:V,"40束")</f>
        <v>0</v>
      </c>
      <c r="AD17" s="34">
        <f>SUMIFS(連携ファイル出力指示CSV!AE:AE,連携ファイル出力指示CSV!C:C,Y17,連携ファイル出力指示CSV!B:B,"束",連携ファイル出力指示CSV!V:V,"50束")</f>
        <v>0</v>
      </c>
      <c r="AE17" s="34">
        <f>SUMIFS(連携ファイル出力指示CSV!AE:AE,連携ファイル出力指示CSV!C:C,Y17,連携ファイル出力指示CSV!T:T,"ニラ(原体) 国産 10kg")</f>
        <v>0</v>
      </c>
    </row>
    <row r="18" spans="1:31" x14ac:dyDescent="0.4">
      <c r="A18" s="47">
        <f t="shared" si="14"/>
        <v>44593</v>
      </c>
      <c r="B18" s="48" t="str">
        <f t="shared" si="0"/>
        <v>火</v>
      </c>
      <c r="C18" s="46" t="s">
        <v>11</v>
      </c>
      <c r="D18" s="46" t="str" cm="1">
        <f t="array" aca="1" ref="D18" ca="1">INDIRECT("'"&amp;TEXT($A18,"d日(aaa)")&amp;"'!V5")</f>
        <v>チャモ</v>
      </c>
      <c r="E18" s="49" cm="1">
        <f t="array" aca="1" ref="E18" ca="1">INDIRECT("'"&amp;TEXT($A18,"d日(aaa)")&amp;"'!AB5")</f>
        <v>9200</v>
      </c>
      <c r="F18" s="49" cm="1">
        <f t="array" aca="1" ref="F18" ca="1">INDIRECT("'"&amp;TEXT($A18,"d日(aaa)")&amp;"'!AC5")</f>
        <v>12649.99999999948</v>
      </c>
      <c r="G18" s="58">
        <f t="shared" ca="1" si="2"/>
        <v>3449.9999999994798</v>
      </c>
      <c r="H18" s="47">
        <f t="shared" si="3"/>
        <v>44593</v>
      </c>
      <c r="I18" s="34">
        <f t="shared" si="4"/>
        <v>1</v>
      </c>
      <c r="L18" s="47">
        <f t="shared" si="5"/>
        <v>44593</v>
      </c>
      <c r="M18" s="34" t="str">
        <f t="shared" si="6"/>
        <v>火</v>
      </c>
      <c r="N18" s="34" t="str">
        <f t="shared" si="7"/>
        <v>人件費</v>
      </c>
      <c r="O18" s="34" t="str">
        <f t="shared" ca="1" si="8"/>
        <v>チャモ</v>
      </c>
      <c r="P18" s="34">
        <f t="shared" ca="1" si="9"/>
        <v>9200</v>
      </c>
      <c r="Q18" s="34">
        <f t="shared" ca="1" si="10"/>
        <v>12649.99999999948</v>
      </c>
      <c r="R18" s="34">
        <f t="shared" ca="1" si="11"/>
        <v>3450</v>
      </c>
      <c r="S18" s="47">
        <f t="shared" si="12"/>
        <v>44593</v>
      </c>
      <c r="T18" s="34">
        <f t="shared" si="13"/>
        <v>1</v>
      </c>
      <c r="Y18" s="34" t="str">
        <f>TEXT(月シフト!$R$9,"yyyy/m/d")</f>
        <v>2022/2/17</v>
      </c>
      <c r="Z18" s="34">
        <v>16</v>
      </c>
      <c r="AA18" s="34">
        <f>SUMIFS(連携ファイル出力指示CSV!AE:AE,連携ファイル出力指示CSV!C:C,Y18,連携ファイル出力指示CSV!T:T,"ニラ(1kg袋) 国産 4kg")</f>
        <v>0</v>
      </c>
      <c r="AB18" s="34">
        <f>SUMIFS(連携ファイル出力指示CSV!AE:AE,連携ファイル出力指示CSV!C:C,Y18,連携ファイル出力指示CSV!T:T,"ニラ(1kg袋) 国産10kg")</f>
        <v>0</v>
      </c>
      <c r="AC18" s="34">
        <f>SUMIFS(連携ファイル出力指示CSV!AE:AE,連携ファイル出力指示CSV!C:C,Y18,連携ファイル出力指示CSV!B:B,"束",連携ファイル出力指示CSV!V:V,"40束")</f>
        <v>0</v>
      </c>
      <c r="AD18" s="34">
        <f>SUMIFS(連携ファイル出力指示CSV!AE:AE,連携ファイル出力指示CSV!C:C,Y18,連携ファイル出力指示CSV!B:B,"束",連携ファイル出力指示CSV!V:V,"50束")</f>
        <v>0</v>
      </c>
      <c r="AE18" s="34">
        <f>SUMIFS(連携ファイル出力指示CSV!AE:AE,連携ファイル出力指示CSV!C:C,Y18,連携ファイル出力指示CSV!T:T,"ニラ(原体) 国産 10kg")</f>
        <v>0</v>
      </c>
    </row>
    <row r="19" spans="1:31" x14ac:dyDescent="0.4">
      <c r="A19" s="47">
        <f t="shared" si="14"/>
        <v>44593</v>
      </c>
      <c r="B19" s="48" t="str">
        <f t="shared" si="0"/>
        <v>火</v>
      </c>
      <c r="C19" s="46" t="s">
        <v>11</v>
      </c>
      <c r="D19" s="46" t="str" cm="1">
        <f t="array" aca="1" ref="D19" ca="1">INDIRECT("'"&amp;TEXT($A19,"d日(aaa)")&amp;"'!V6")</f>
        <v>イスリ</v>
      </c>
      <c r="E19" s="49" cm="1">
        <f t="array" aca="1" ref="E19" ca="1">INDIRECT("'"&amp;TEXT($A19,"d日(aaa)")&amp;"'!AB6")</f>
        <v>5250</v>
      </c>
      <c r="F19" s="49" cm="1">
        <f t="array" aca="1" ref="F19" ca="1">INDIRECT("'"&amp;TEXT($A19,"d日(aaa)")&amp;"'!AC6")</f>
        <v>5249.999999999668</v>
      </c>
      <c r="G19" s="58">
        <f t="shared" ca="1" si="2"/>
        <v>-3.3196556614711881E-10</v>
      </c>
      <c r="H19" s="47">
        <f t="shared" si="3"/>
        <v>44593</v>
      </c>
      <c r="I19" s="34">
        <f t="shared" si="4"/>
        <v>1</v>
      </c>
      <c r="L19" s="47">
        <f t="shared" si="5"/>
        <v>44593</v>
      </c>
      <c r="M19" s="34" t="str">
        <f t="shared" si="6"/>
        <v>火</v>
      </c>
      <c r="N19" s="34" t="str">
        <f t="shared" si="7"/>
        <v>人件費</v>
      </c>
      <c r="O19" s="34" t="str">
        <f t="shared" ca="1" si="8"/>
        <v>イスリ</v>
      </c>
      <c r="P19" s="34">
        <f t="shared" ca="1" si="9"/>
        <v>5250</v>
      </c>
      <c r="Q19" s="34">
        <f t="shared" ca="1" si="10"/>
        <v>5249.999999999668</v>
      </c>
      <c r="R19" s="34">
        <f t="shared" ca="1" si="11"/>
        <v>0</v>
      </c>
      <c r="S19" s="47">
        <f t="shared" si="12"/>
        <v>44593</v>
      </c>
      <c r="T19" s="34">
        <f t="shared" si="13"/>
        <v>1</v>
      </c>
      <c r="Y19" s="34" t="str">
        <f>TEXT(月シフト!$S$9,"yyyy/m/d")</f>
        <v>2022/2/18</v>
      </c>
      <c r="Z19" s="34">
        <v>17</v>
      </c>
      <c r="AA19" s="34">
        <f>SUMIFS(連携ファイル出力指示CSV!AE:AE,連携ファイル出力指示CSV!C:C,Y19,連携ファイル出力指示CSV!T:T,"ニラ(1kg袋) 国産 4kg")</f>
        <v>0</v>
      </c>
      <c r="AB19" s="34">
        <f>SUMIFS(連携ファイル出力指示CSV!AE:AE,連携ファイル出力指示CSV!C:C,Y19,連携ファイル出力指示CSV!T:T,"ニラ(1kg袋) 国産10kg")</f>
        <v>0</v>
      </c>
      <c r="AC19" s="34">
        <f>SUMIFS(連携ファイル出力指示CSV!AE:AE,連携ファイル出力指示CSV!C:C,Y19,連携ファイル出力指示CSV!B:B,"束",連携ファイル出力指示CSV!V:V,"40束")</f>
        <v>0</v>
      </c>
      <c r="AD19" s="34">
        <f>SUMIFS(連携ファイル出力指示CSV!AE:AE,連携ファイル出力指示CSV!C:C,Y19,連携ファイル出力指示CSV!B:B,"束",連携ファイル出力指示CSV!V:V,"50束")</f>
        <v>0</v>
      </c>
      <c r="AE19" s="34">
        <f>SUMIFS(連携ファイル出力指示CSV!AE:AE,連携ファイル出力指示CSV!C:C,Y19,連携ファイル出力指示CSV!T:T,"ニラ(原体) 国産 10kg")</f>
        <v>0</v>
      </c>
    </row>
    <row r="20" spans="1:31" x14ac:dyDescent="0.4">
      <c r="A20" s="47">
        <f t="shared" si="14"/>
        <v>44593</v>
      </c>
      <c r="B20" s="48" t="str">
        <f t="shared" si="0"/>
        <v>火</v>
      </c>
      <c r="C20" s="46" t="s">
        <v>11</v>
      </c>
      <c r="D20" s="46" t="str" cm="1">
        <f t="array" aca="1" ref="D20" ca="1">INDIRECT("'"&amp;TEXT($A20,"d日(aaa)")&amp;"'!V7")</f>
        <v>インディカ</v>
      </c>
      <c r="E20" s="49" cm="1">
        <f t="array" aca="1" ref="E20" ca="1">INDIRECT("'"&amp;TEXT($A20,"d日(aaa)")&amp;"'!AB7")</f>
        <v>7350</v>
      </c>
      <c r="F20" s="49" cm="1">
        <f t="array" aca="1" ref="F20" ca="1">INDIRECT("'"&amp;TEXT($A20,"d日(aaa)")&amp;"'!AC7")</f>
        <v>9449.999999999578</v>
      </c>
      <c r="G20" s="58">
        <f t="shared" ca="1" si="2"/>
        <v>2099.999999999578</v>
      </c>
      <c r="H20" s="47">
        <f t="shared" si="3"/>
        <v>44593</v>
      </c>
      <c r="I20" s="34">
        <f t="shared" si="4"/>
        <v>1</v>
      </c>
      <c r="L20" s="47">
        <f t="shared" si="5"/>
        <v>44593</v>
      </c>
      <c r="M20" s="34" t="str">
        <f t="shared" si="6"/>
        <v>火</v>
      </c>
      <c r="N20" s="34" t="str">
        <f t="shared" si="7"/>
        <v>人件費</v>
      </c>
      <c r="O20" s="34" t="str">
        <f t="shared" ca="1" si="8"/>
        <v>インディカ</v>
      </c>
      <c r="P20" s="34">
        <f t="shared" ca="1" si="9"/>
        <v>7350</v>
      </c>
      <c r="Q20" s="34">
        <f t="shared" ca="1" si="10"/>
        <v>9449.999999999578</v>
      </c>
      <c r="R20" s="34">
        <f t="shared" ca="1" si="11"/>
        <v>2100</v>
      </c>
      <c r="S20" s="47">
        <f t="shared" si="12"/>
        <v>44593</v>
      </c>
      <c r="T20" s="34">
        <f t="shared" si="13"/>
        <v>1</v>
      </c>
      <c r="Y20" s="34" t="str">
        <f>TEXT(月シフト!$T$9,"yyyy/m/d")</f>
        <v>2022/2/19</v>
      </c>
      <c r="Z20" s="34">
        <v>18</v>
      </c>
      <c r="AA20" s="34">
        <f>SUMIFS(連携ファイル出力指示CSV!AE:AE,連携ファイル出力指示CSV!C:C,Y20,連携ファイル出力指示CSV!T:T,"ニラ(1kg袋) 国産 4kg")</f>
        <v>0</v>
      </c>
      <c r="AB20" s="34">
        <f>SUMIFS(連携ファイル出力指示CSV!AE:AE,連携ファイル出力指示CSV!C:C,Y20,連携ファイル出力指示CSV!T:T,"ニラ(1kg袋) 国産10kg")</f>
        <v>0</v>
      </c>
      <c r="AC20" s="34">
        <f>SUMIFS(連携ファイル出力指示CSV!AE:AE,連携ファイル出力指示CSV!C:C,Y20,連携ファイル出力指示CSV!B:B,"束",連携ファイル出力指示CSV!V:V,"40束")</f>
        <v>0</v>
      </c>
      <c r="AD20" s="34">
        <f>SUMIFS(連携ファイル出力指示CSV!AE:AE,連携ファイル出力指示CSV!C:C,Y20,連携ファイル出力指示CSV!B:B,"束",連携ファイル出力指示CSV!V:V,"50束")</f>
        <v>0</v>
      </c>
      <c r="AE20" s="34">
        <f>SUMIFS(連携ファイル出力指示CSV!AE:AE,連携ファイル出力指示CSV!C:C,Y20,連携ファイル出力指示CSV!T:T,"ニラ(原体) 国産 10kg")</f>
        <v>0</v>
      </c>
    </row>
    <row r="21" spans="1:31" x14ac:dyDescent="0.4">
      <c r="A21" s="47">
        <f t="shared" si="14"/>
        <v>44593</v>
      </c>
      <c r="B21" s="48" t="str">
        <f t="shared" si="0"/>
        <v>火</v>
      </c>
      <c r="C21" s="46" t="s">
        <v>11</v>
      </c>
      <c r="D21" s="46" t="str" cm="1">
        <f t="array" aca="1" ref="D21" ca="1">INDIRECT("'"&amp;TEXT($A21,"d日(aaa)")&amp;"'!V8")</f>
        <v/>
      </c>
      <c r="E21" s="49" t="str" cm="1">
        <f t="array" aca="1" ref="E21" ca="1">INDIRECT("'"&amp;TEXT($A21,"d日(aaa)")&amp;"'!AB8")</f>
        <v/>
      </c>
      <c r="F21" s="49" t="str" cm="1">
        <f t="array" aca="1" ref="F21" ca="1">INDIRECT("'"&amp;TEXT($A21,"d日(aaa)")&amp;"'!AC8")</f>
        <v/>
      </c>
      <c r="G21" s="58" t="str">
        <f t="shared" ca="1" si="2"/>
        <v/>
      </c>
      <c r="H21" s="47">
        <f t="shared" si="3"/>
        <v>44593</v>
      </c>
      <c r="I21" s="34">
        <f t="shared" si="4"/>
        <v>1</v>
      </c>
      <c r="L21" s="47">
        <f t="shared" si="5"/>
        <v>44593</v>
      </c>
      <c r="M21" s="34" t="str">
        <f t="shared" si="6"/>
        <v>火</v>
      </c>
      <c r="N21" s="34" t="str">
        <f t="shared" si="7"/>
        <v>人件費</v>
      </c>
      <c r="O21" s="34" t="str">
        <f t="shared" ca="1" si="8"/>
        <v/>
      </c>
      <c r="P21" s="34" t="str">
        <f t="shared" ca="1" si="9"/>
        <v/>
      </c>
      <c r="Q21" s="34" t="str">
        <f t="shared" ca="1" si="10"/>
        <v/>
      </c>
      <c r="R21" s="34" t="str">
        <f t="shared" ca="1" si="11"/>
        <v/>
      </c>
      <c r="S21" s="47">
        <f t="shared" si="12"/>
        <v>44593</v>
      </c>
      <c r="T21" s="34">
        <f t="shared" si="13"/>
        <v>1</v>
      </c>
      <c r="Y21" s="34" t="str">
        <f>TEXT(月シフト!$U$9,"yyyy/m/d")</f>
        <v>2022/2/20</v>
      </c>
      <c r="Z21" s="34">
        <v>19</v>
      </c>
      <c r="AA21" s="34">
        <f>SUMIFS(連携ファイル出力指示CSV!AE:AE,連携ファイル出力指示CSV!C:C,Y21,連携ファイル出力指示CSV!T:T,"ニラ(1kg袋) 国産 4kg")</f>
        <v>0</v>
      </c>
      <c r="AB21" s="34">
        <f>SUMIFS(連携ファイル出力指示CSV!AE:AE,連携ファイル出力指示CSV!C:C,Y21,連携ファイル出力指示CSV!T:T,"ニラ(1kg袋) 国産10kg")</f>
        <v>0</v>
      </c>
      <c r="AC21" s="34">
        <f>SUMIFS(連携ファイル出力指示CSV!AE:AE,連携ファイル出力指示CSV!C:C,Y21,連携ファイル出力指示CSV!B:B,"束",連携ファイル出力指示CSV!V:V,"40束")</f>
        <v>0</v>
      </c>
      <c r="AD21" s="34">
        <f>SUMIFS(連携ファイル出力指示CSV!AE:AE,連携ファイル出力指示CSV!C:C,Y21,連携ファイル出力指示CSV!B:B,"束",連携ファイル出力指示CSV!V:V,"50束")</f>
        <v>0</v>
      </c>
      <c r="AE21" s="34">
        <f>SUMIFS(連携ファイル出力指示CSV!AE:AE,連携ファイル出力指示CSV!C:C,Y21,連携ファイル出力指示CSV!T:T,"ニラ(原体) 国産 10kg")</f>
        <v>0</v>
      </c>
    </row>
    <row r="22" spans="1:31" x14ac:dyDescent="0.4">
      <c r="A22" s="47">
        <f t="shared" si="14"/>
        <v>44593</v>
      </c>
      <c r="B22" s="48" t="str">
        <f t="shared" si="0"/>
        <v>火</v>
      </c>
      <c r="C22" s="46" t="s">
        <v>11</v>
      </c>
      <c r="D22" s="46" t="str" cm="1">
        <f t="array" aca="1" ref="D22" ca="1">INDIRECT("'"&amp;TEXT($A22,"d日(aaa)")&amp;"'!V9")</f>
        <v/>
      </c>
      <c r="E22" s="49" t="str" cm="1">
        <f t="array" aca="1" ref="E22" ca="1">INDIRECT("'"&amp;TEXT($A22,"d日(aaa)")&amp;"'!AB9")</f>
        <v/>
      </c>
      <c r="F22" s="49" t="str" cm="1">
        <f t="array" aca="1" ref="F22" ca="1">INDIRECT("'"&amp;TEXT($A22,"d日(aaa)")&amp;"'!AC9")</f>
        <v/>
      </c>
      <c r="G22" s="58" t="str">
        <f t="shared" ca="1" si="2"/>
        <v/>
      </c>
      <c r="H22" s="47">
        <f t="shared" si="3"/>
        <v>44593</v>
      </c>
      <c r="I22" s="34">
        <f t="shared" si="4"/>
        <v>1</v>
      </c>
      <c r="L22" s="47">
        <f t="shared" si="5"/>
        <v>44593</v>
      </c>
      <c r="M22" s="34" t="str">
        <f t="shared" si="6"/>
        <v>火</v>
      </c>
      <c r="N22" s="34" t="str">
        <f t="shared" si="7"/>
        <v>人件費</v>
      </c>
      <c r="O22" s="34" t="str">
        <f t="shared" ca="1" si="8"/>
        <v/>
      </c>
      <c r="P22" s="34" t="str">
        <f t="shared" ca="1" si="9"/>
        <v/>
      </c>
      <c r="Q22" s="34" t="str">
        <f t="shared" ca="1" si="10"/>
        <v/>
      </c>
      <c r="R22" s="34" t="str">
        <f t="shared" ca="1" si="11"/>
        <v/>
      </c>
      <c r="S22" s="47">
        <f t="shared" si="12"/>
        <v>44593</v>
      </c>
      <c r="T22" s="34">
        <f t="shared" si="13"/>
        <v>1</v>
      </c>
      <c r="Y22" s="34" t="str">
        <f>TEXT(月シフト!$V$9,"yyyy/m/d")</f>
        <v>2022/2/21</v>
      </c>
      <c r="Z22" s="34">
        <v>20</v>
      </c>
      <c r="AA22" s="34">
        <f>SUMIFS(連携ファイル出力指示CSV!AE:AE,連携ファイル出力指示CSV!C:C,Y22,連携ファイル出力指示CSV!T:T,"ニラ(1kg袋) 国産 4kg")</f>
        <v>0</v>
      </c>
      <c r="AB22" s="34">
        <f>SUMIFS(連携ファイル出力指示CSV!AE:AE,連携ファイル出力指示CSV!C:C,Y22,連携ファイル出力指示CSV!T:T,"ニラ(1kg袋) 国産10kg")</f>
        <v>0</v>
      </c>
      <c r="AC22" s="34">
        <f>SUMIFS(連携ファイル出力指示CSV!AE:AE,連携ファイル出力指示CSV!C:C,Y22,連携ファイル出力指示CSV!B:B,"束",連携ファイル出力指示CSV!V:V,"40束")</f>
        <v>0</v>
      </c>
      <c r="AD22" s="34">
        <f>SUMIFS(連携ファイル出力指示CSV!AE:AE,連携ファイル出力指示CSV!C:C,Y22,連携ファイル出力指示CSV!B:B,"束",連携ファイル出力指示CSV!V:V,"50束")</f>
        <v>0</v>
      </c>
      <c r="AE22" s="34">
        <f>SUMIFS(連携ファイル出力指示CSV!AE:AE,連携ファイル出力指示CSV!C:C,Y22,連携ファイル出力指示CSV!T:T,"ニラ(原体) 国産 10kg")</f>
        <v>0</v>
      </c>
    </row>
    <row r="23" spans="1:31" x14ac:dyDescent="0.4">
      <c r="A23" s="47">
        <f t="shared" si="14"/>
        <v>44593</v>
      </c>
      <c r="B23" s="48" t="str">
        <f t="shared" si="0"/>
        <v>火</v>
      </c>
      <c r="C23" s="46" t="s">
        <v>11</v>
      </c>
      <c r="D23" s="46" t="str" cm="1">
        <f t="array" aca="1" ref="D23" ca="1">INDIRECT("'"&amp;TEXT($A23,"d日(aaa)")&amp;"'!V10")</f>
        <v/>
      </c>
      <c r="E23" s="49" t="str" cm="1">
        <f t="array" aca="1" ref="E23" ca="1">INDIRECT("'"&amp;TEXT($A23,"d日(aaa)")&amp;"'!AB10")</f>
        <v/>
      </c>
      <c r="F23" s="49" t="str" cm="1">
        <f t="array" aca="1" ref="F23" ca="1">INDIRECT("'"&amp;TEXT($A23,"d日(aaa)")&amp;"'!AC10")</f>
        <v/>
      </c>
      <c r="G23" s="58" t="str">
        <f t="shared" ca="1" si="2"/>
        <v/>
      </c>
      <c r="H23" s="47">
        <f t="shared" si="3"/>
        <v>44593</v>
      </c>
      <c r="I23" s="34">
        <f t="shared" si="4"/>
        <v>1</v>
      </c>
      <c r="L23" s="47">
        <f t="shared" si="5"/>
        <v>44593</v>
      </c>
      <c r="M23" s="34" t="str">
        <f t="shared" si="6"/>
        <v>火</v>
      </c>
      <c r="N23" s="34" t="str">
        <f t="shared" si="7"/>
        <v>人件費</v>
      </c>
      <c r="O23" s="34" t="str">
        <f t="shared" ca="1" si="8"/>
        <v/>
      </c>
      <c r="P23" s="34" t="str">
        <f t="shared" ca="1" si="9"/>
        <v/>
      </c>
      <c r="Q23" s="34" t="str">
        <f t="shared" ca="1" si="10"/>
        <v/>
      </c>
      <c r="R23" s="34" t="str">
        <f t="shared" ca="1" si="11"/>
        <v/>
      </c>
      <c r="S23" s="47">
        <f t="shared" si="12"/>
        <v>44593</v>
      </c>
      <c r="T23" s="34">
        <f t="shared" si="13"/>
        <v>1</v>
      </c>
      <c r="U23" s="34"/>
      <c r="V23" s="34"/>
      <c r="Y23" s="34" t="str">
        <f>TEXT(月シフト!$W$9,"yyyy/m/d")</f>
        <v>2022/2/22</v>
      </c>
      <c r="Z23" s="34">
        <v>21</v>
      </c>
      <c r="AA23" s="34">
        <f>SUMIFS(連携ファイル出力指示CSV!AE:AE,連携ファイル出力指示CSV!C:C,Y23,連携ファイル出力指示CSV!T:T,"ニラ(1kg袋) 国産 4kg")</f>
        <v>0</v>
      </c>
      <c r="AB23" s="34">
        <f>SUMIFS(連携ファイル出力指示CSV!AE:AE,連携ファイル出力指示CSV!C:C,Y23,連携ファイル出力指示CSV!T:T,"ニラ(1kg袋) 国産10kg")</f>
        <v>0</v>
      </c>
      <c r="AC23" s="34">
        <f>SUMIFS(連携ファイル出力指示CSV!AE:AE,連携ファイル出力指示CSV!C:C,Y23,連携ファイル出力指示CSV!B:B,"束",連携ファイル出力指示CSV!V:V,"40束")</f>
        <v>0</v>
      </c>
      <c r="AD23" s="34">
        <f>SUMIFS(連携ファイル出力指示CSV!AE:AE,連携ファイル出力指示CSV!C:C,Y23,連携ファイル出力指示CSV!B:B,"束",連携ファイル出力指示CSV!V:V,"50束")</f>
        <v>0</v>
      </c>
      <c r="AE23" s="34">
        <f>SUMIFS(連携ファイル出力指示CSV!AE:AE,連携ファイル出力指示CSV!C:C,Y23,連携ファイル出力指示CSV!T:T,"ニラ(原体) 国産 10kg")</f>
        <v>0</v>
      </c>
    </row>
    <row r="24" spans="1:31" x14ac:dyDescent="0.4">
      <c r="A24" s="47">
        <f t="shared" si="14"/>
        <v>44593</v>
      </c>
      <c r="B24" s="48" t="str">
        <f t="shared" ref="B24:B26" si="40">IF(A24="","",TEXT(A24,"aaa"))</f>
        <v>火</v>
      </c>
      <c r="C24" s="46" t="s">
        <v>11</v>
      </c>
      <c r="D24" s="46" t="str" cm="1">
        <f t="array" aca="1" ref="D24" ca="1">INDIRECT("'"&amp;TEXT($A24,"d日(aaa)")&amp;"'!V11")</f>
        <v/>
      </c>
      <c r="E24" s="49" t="str" cm="1">
        <f t="array" aca="1" ref="E24" ca="1">INDIRECT("'"&amp;TEXT($A24,"d日(aaa)")&amp;"'!AB11")</f>
        <v/>
      </c>
      <c r="F24" s="49" t="str" cm="1">
        <f t="array" aca="1" ref="F24" ca="1">INDIRECT("'"&amp;TEXT($A24,"d日(aaa)")&amp;"'!AC11")</f>
        <v/>
      </c>
      <c r="G24" s="58" t="str">
        <f t="shared" ref="G24:G26" ca="1" si="41">IF(AND(F24&lt;&gt;"",E24&lt;&gt;""),F24-E24,"")</f>
        <v/>
      </c>
      <c r="H24" s="47">
        <f t="shared" ref="H24:H26" si="42">A24</f>
        <v>44593</v>
      </c>
      <c r="I24" s="34">
        <f t="shared" ref="I24:I26" si="43">WEEKNUM(A24,1)-WEEKNUM(A$2,1)+1</f>
        <v>1</v>
      </c>
      <c r="L24" s="47">
        <f t="shared" ref="L24:L26" si="44">IFERROR(A24,"")</f>
        <v>44593</v>
      </c>
      <c r="M24" s="34" t="str">
        <f t="shared" ref="M24:M26" si="45">IFERROR(B24,"")</f>
        <v>火</v>
      </c>
      <c r="N24" s="34" t="str">
        <f t="shared" ref="N24:N26" si="46">IFERROR(C24,"")</f>
        <v>人件費</v>
      </c>
      <c r="O24" s="34" t="str">
        <f t="shared" ref="O24:O26" ca="1" si="47">IFERROR(D24,"")</f>
        <v/>
      </c>
      <c r="P24" s="34" t="str">
        <f t="shared" ref="P24:P26" ca="1" si="48">IFERROR(E24,"")</f>
        <v/>
      </c>
      <c r="Q24" s="34" t="str">
        <f t="shared" ca="1" si="10"/>
        <v/>
      </c>
      <c r="R24" s="34" t="str">
        <f t="shared" ref="R24:R26" ca="1" si="49">IFERROR(IF(N24="人時生産性",ROUND(G24,2),ROUND(G24,1)),"")</f>
        <v/>
      </c>
      <c r="S24" s="47">
        <f t="shared" ref="S24:S26" si="50">IFERROR(H24,"")</f>
        <v>44593</v>
      </c>
      <c r="T24" s="34">
        <f t="shared" ref="T24:T26" si="51">IFERROR(I24,"")</f>
        <v>1</v>
      </c>
      <c r="Y24" s="34" t="str">
        <f>TEXT(月シフト!$X$9,"yyyy/m/d")</f>
        <v>2022/2/23</v>
      </c>
      <c r="Z24" s="34">
        <v>22</v>
      </c>
      <c r="AA24" s="34">
        <f>SUMIFS(連携ファイル出力指示CSV!AE:AE,連携ファイル出力指示CSV!C:C,Y24,連携ファイル出力指示CSV!T:T,"ニラ(1kg袋) 国産 4kg")</f>
        <v>0</v>
      </c>
      <c r="AB24" s="34">
        <f>SUMIFS(連携ファイル出力指示CSV!AE:AE,連携ファイル出力指示CSV!C:C,Y24,連携ファイル出力指示CSV!T:T,"ニラ(1kg袋) 国産10kg")</f>
        <v>0</v>
      </c>
      <c r="AC24" s="34">
        <f>SUMIFS(連携ファイル出力指示CSV!AE:AE,連携ファイル出力指示CSV!C:C,Y24,連携ファイル出力指示CSV!B:B,"束",連携ファイル出力指示CSV!V:V,"40束")</f>
        <v>0</v>
      </c>
      <c r="AD24" s="34">
        <f>SUMIFS(連携ファイル出力指示CSV!AE:AE,連携ファイル出力指示CSV!C:C,Y24,連携ファイル出力指示CSV!B:B,"束",連携ファイル出力指示CSV!V:V,"50束")</f>
        <v>0</v>
      </c>
      <c r="AE24" s="34">
        <f>SUMIFS(連携ファイル出力指示CSV!AE:AE,連携ファイル出力指示CSV!C:C,Y24,連携ファイル出力指示CSV!T:T,"ニラ(原体) 国産 10kg")</f>
        <v>0</v>
      </c>
    </row>
    <row r="25" spans="1:31" x14ac:dyDescent="0.4">
      <c r="A25" s="47">
        <f t="shared" si="14"/>
        <v>44593</v>
      </c>
      <c r="B25" s="48" t="str">
        <f t="shared" si="40"/>
        <v>火</v>
      </c>
      <c r="C25" s="46" t="s">
        <v>11</v>
      </c>
      <c r="D25" s="46" t="str" cm="1">
        <f t="array" aca="1" ref="D25" ca="1">INDIRECT("'"&amp;TEXT($A25,"d日(aaa)")&amp;"'!V12")</f>
        <v/>
      </c>
      <c r="E25" s="49" t="str" cm="1">
        <f t="array" aca="1" ref="E25" ca="1">INDIRECT("'"&amp;TEXT($A25,"d日(aaa)")&amp;"'!AB12")</f>
        <v/>
      </c>
      <c r="F25" s="49" t="str" cm="1">
        <f t="array" aca="1" ref="F25" ca="1">INDIRECT("'"&amp;TEXT($A25,"d日(aaa)")&amp;"'!AC12")</f>
        <v/>
      </c>
      <c r="G25" s="58" t="str">
        <f t="shared" ca="1" si="41"/>
        <v/>
      </c>
      <c r="H25" s="47">
        <f t="shared" si="42"/>
        <v>44593</v>
      </c>
      <c r="I25" s="34">
        <f t="shared" si="43"/>
        <v>1</v>
      </c>
      <c r="L25" s="47">
        <f t="shared" si="44"/>
        <v>44593</v>
      </c>
      <c r="M25" s="34" t="str">
        <f t="shared" si="45"/>
        <v>火</v>
      </c>
      <c r="N25" s="34" t="str">
        <f t="shared" si="46"/>
        <v>人件費</v>
      </c>
      <c r="O25" s="34" t="str">
        <f t="shared" ca="1" si="47"/>
        <v/>
      </c>
      <c r="P25" s="34" t="str">
        <f t="shared" ca="1" si="48"/>
        <v/>
      </c>
      <c r="Q25" s="34" t="str">
        <f t="shared" ca="1" si="10"/>
        <v/>
      </c>
      <c r="R25" s="34" t="str">
        <f t="shared" ca="1" si="49"/>
        <v/>
      </c>
      <c r="S25" s="47">
        <f t="shared" si="50"/>
        <v>44593</v>
      </c>
      <c r="T25" s="34">
        <f t="shared" si="51"/>
        <v>1</v>
      </c>
      <c r="Y25" s="34" t="str">
        <f>TEXT(月シフト!$Y$9,"yyyy/m/d")</f>
        <v>2022/2/24</v>
      </c>
      <c r="Z25" s="34">
        <v>23</v>
      </c>
      <c r="AA25" s="34">
        <f>SUMIFS(連携ファイル出力指示CSV!AE:AE,連携ファイル出力指示CSV!C:C,Y25,連携ファイル出力指示CSV!T:T,"ニラ(1kg袋) 国産 4kg")</f>
        <v>0</v>
      </c>
      <c r="AB25" s="34">
        <f>SUMIFS(連携ファイル出力指示CSV!AE:AE,連携ファイル出力指示CSV!C:C,Y25,連携ファイル出力指示CSV!T:T,"ニラ(1kg袋) 国産10kg")</f>
        <v>0</v>
      </c>
      <c r="AC25" s="34">
        <f>SUMIFS(連携ファイル出力指示CSV!AE:AE,連携ファイル出力指示CSV!C:C,Y25,連携ファイル出力指示CSV!B:B,"束",連携ファイル出力指示CSV!V:V,"40束")</f>
        <v>0</v>
      </c>
      <c r="AD25" s="34">
        <f>SUMIFS(連携ファイル出力指示CSV!AE:AE,連携ファイル出力指示CSV!C:C,Y25,連携ファイル出力指示CSV!B:B,"束",連携ファイル出力指示CSV!V:V,"50束")</f>
        <v>0</v>
      </c>
      <c r="AE25" s="34">
        <f>SUMIFS(連携ファイル出力指示CSV!AE:AE,連携ファイル出力指示CSV!C:C,Y25,連携ファイル出力指示CSV!T:T,"ニラ(原体) 国産 10kg")</f>
        <v>0</v>
      </c>
    </row>
    <row r="26" spans="1:31" x14ac:dyDescent="0.4">
      <c r="A26" s="47">
        <f t="shared" si="14"/>
        <v>44593</v>
      </c>
      <c r="B26" s="48" t="str">
        <f t="shared" si="40"/>
        <v>火</v>
      </c>
      <c r="C26" s="46" t="s">
        <v>11</v>
      </c>
      <c r="D26" s="46" t="str" cm="1">
        <f t="array" aca="1" ref="D26" ca="1">INDIRECT("'"&amp;TEXT($A26,"d日(aaa)")&amp;"'!V13")</f>
        <v/>
      </c>
      <c r="E26" s="49" t="str" cm="1">
        <f t="array" aca="1" ref="E26" ca="1">INDIRECT("'"&amp;TEXT($A26,"d日(aaa)")&amp;"'!AB13")</f>
        <v/>
      </c>
      <c r="F26" s="49" t="str" cm="1">
        <f t="array" aca="1" ref="F26" ca="1">INDIRECT("'"&amp;TEXT($A26,"d日(aaa)")&amp;"'!AC13")</f>
        <v/>
      </c>
      <c r="G26" s="58" t="str">
        <f t="shared" ca="1" si="41"/>
        <v/>
      </c>
      <c r="H26" s="47">
        <f t="shared" si="42"/>
        <v>44593</v>
      </c>
      <c r="I26" s="34">
        <f t="shared" si="43"/>
        <v>1</v>
      </c>
      <c r="L26" s="47">
        <f t="shared" si="44"/>
        <v>44593</v>
      </c>
      <c r="M26" s="34" t="str">
        <f t="shared" si="45"/>
        <v>火</v>
      </c>
      <c r="N26" s="34" t="str">
        <f t="shared" si="46"/>
        <v>人件費</v>
      </c>
      <c r="O26" s="34" t="str">
        <f t="shared" ca="1" si="47"/>
        <v/>
      </c>
      <c r="P26" s="34" t="str">
        <f t="shared" ca="1" si="48"/>
        <v/>
      </c>
      <c r="Q26" s="34" t="str">
        <f t="shared" ca="1" si="10"/>
        <v/>
      </c>
      <c r="R26" s="34" t="str">
        <f t="shared" ca="1" si="49"/>
        <v/>
      </c>
      <c r="S26" s="47">
        <f t="shared" si="50"/>
        <v>44593</v>
      </c>
      <c r="T26" s="34">
        <f t="shared" si="51"/>
        <v>1</v>
      </c>
      <c r="U26" s="34"/>
      <c r="V26" s="34"/>
      <c r="Y26" s="34" t="str">
        <f>TEXT(月シフト!$Z$9,"yyyy/m/d")</f>
        <v>2022/2/25</v>
      </c>
      <c r="Z26" s="34">
        <v>24</v>
      </c>
      <c r="AA26" s="34">
        <f>SUMIFS(連携ファイル出力指示CSV!AE:AE,連携ファイル出力指示CSV!C:C,Y26,連携ファイル出力指示CSV!T:T,"ニラ(1kg袋) 国産 4kg")</f>
        <v>0</v>
      </c>
      <c r="AB26" s="34">
        <f>SUMIFS(連携ファイル出力指示CSV!AE:AE,連携ファイル出力指示CSV!C:C,Y26,連携ファイル出力指示CSV!T:T,"ニラ(1kg袋) 国産10kg")</f>
        <v>0</v>
      </c>
      <c r="AC26" s="34">
        <f>SUMIFS(連携ファイル出力指示CSV!AE:AE,連携ファイル出力指示CSV!C:C,Y26,連携ファイル出力指示CSV!B:B,"束",連携ファイル出力指示CSV!V:V,"40束")</f>
        <v>0</v>
      </c>
      <c r="AD26" s="34">
        <f>SUMIFS(連携ファイル出力指示CSV!AE:AE,連携ファイル出力指示CSV!C:C,Y26,連携ファイル出力指示CSV!B:B,"束",連携ファイル出力指示CSV!V:V,"50束")</f>
        <v>0</v>
      </c>
      <c r="AE26" s="34">
        <f>SUMIFS(連携ファイル出力指示CSV!AE:AE,連携ファイル出力指示CSV!C:C,Y26,連携ファイル出力指示CSV!T:T,"ニラ(原体) 国産 10kg")</f>
        <v>0</v>
      </c>
    </row>
    <row r="27" spans="1:31" x14ac:dyDescent="0.4">
      <c r="A27" s="47">
        <f t="shared" si="14"/>
        <v>44593</v>
      </c>
      <c r="B27" s="48" t="str">
        <f t="shared" ref="B27:B31" si="52">IF(A27="","",TEXT(A27,"aaa"))</f>
        <v>火</v>
      </c>
      <c r="C27" s="46" t="s">
        <v>11</v>
      </c>
      <c r="D27" s="46" t="str" cm="1">
        <f t="array" aca="1" ref="D27" ca="1">INDIRECT("'"&amp;TEXT($A27,"d日(aaa)")&amp;"'!V14")</f>
        <v/>
      </c>
      <c r="E27" s="49" t="str" cm="1">
        <f t="array" aca="1" ref="E27" ca="1">INDIRECT("'"&amp;TEXT($A27,"d日(aaa)")&amp;"'!AB14")</f>
        <v/>
      </c>
      <c r="F27" s="49" t="str" cm="1">
        <f t="array" aca="1" ref="F27" ca="1">INDIRECT("'"&amp;TEXT($A27,"d日(aaa)")&amp;"'!AC14")</f>
        <v/>
      </c>
      <c r="G27" s="58" t="str">
        <f t="shared" ref="G27:G31" ca="1" si="53">IF(AND(F27&lt;&gt;"",E27&lt;&gt;""),F27-E27,"")</f>
        <v/>
      </c>
      <c r="H27" s="47">
        <f t="shared" ref="H27:H31" si="54">A27</f>
        <v>44593</v>
      </c>
      <c r="I27" s="34">
        <f t="shared" ref="I27:I31" si="55">WEEKNUM(A27,1)-WEEKNUM(A$2,1)+1</f>
        <v>1</v>
      </c>
      <c r="L27" s="47">
        <f t="shared" ref="L27:L31" si="56">IFERROR(A27,"")</f>
        <v>44593</v>
      </c>
      <c r="M27" s="34" t="str">
        <f t="shared" ref="M27:M31" si="57">IFERROR(B27,"")</f>
        <v>火</v>
      </c>
      <c r="N27" s="34" t="str">
        <f t="shared" ref="N27:N31" si="58">IFERROR(C27,"")</f>
        <v>人件費</v>
      </c>
      <c r="O27" s="34" t="str">
        <f t="shared" ref="O27:O31" ca="1" si="59">IFERROR(D27,"")</f>
        <v/>
      </c>
      <c r="P27" s="34" t="str">
        <f t="shared" ref="P27:P31" ca="1" si="60">IFERROR(E27,"")</f>
        <v/>
      </c>
      <c r="Q27" s="34" t="str">
        <f t="shared" ref="Q27:Q31" ca="1" si="61">IFERROR(IF(F27=0,"",F27),"")</f>
        <v/>
      </c>
      <c r="R27" s="34" t="str">
        <f t="shared" ref="R27:R31" ca="1" si="62">IFERROR(IF(N27="人時生産性",ROUND(G27,2),ROUND(G27,1)),"")</f>
        <v/>
      </c>
      <c r="S27" s="47">
        <f t="shared" ref="S27:S31" si="63">IFERROR(H27,"")</f>
        <v>44593</v>
      </c>
      <c r="T27" s="34">
        <f t="shared" ref="T27:T31" si="64">IFERROR(I27,"")</f>
        <v>1</v>
      </c>
      <c r="Y27" s="34" t="str">
        <f>TEXT(月シフト!$AA$9,"yyyy/m/d")</f>
        <v>2022/2/26</v>
      </c>
      <c r="Z27" s="34">
        <v>25</v>
      </c>
      <c r="AA27" s="34">
        <f>SUMIFS(連携ファイル出力指示CSV!AE:AE,連携ファイル出力指示CSV!C:C,Y27,連携ファイル出力指示CSV!T:T,"ニラ(1kg袋) 国産 4kg")</f>
        <v>0</v>
      </c>
      <c r="AB27" s="34">
        <f>SUMIFS(連携ファイル出力指示CSV!AE:AE,連携ファイル出力指示CSV!C:C,Y27,連携ファイル出力指示CSV!T:T,"ニラ(1kg袋) 国産10kg")</f>
        <v>0</v>
      </c>
      <c r="AC27" s="34">
        <f>SUMIFS(連携ファイル出力指示CSV!AE:AE,連携ファイル出力指示CSV!C:C,Y27,連携ファイル出力指示CSV!B:B,"束",連携ファイル出力指示CSV!V:V,"40束")</f>
        <v>0</v>
      </c>
      <c r="AD27" s="34">
        <f>SUMIFS(連携ファイル出力指示CSV!AE:AE,連携ファイル出力指示CSV!C:C,Y27,連携ファイル出力指示CSV!B:B,"束",連携ファイル出力指示CSV!V:V,"50束")</f>
        <v>0</v>
      </c>
      <c r="AE27" s="34">
        <f>SUMIFS(連携ファイル出力指示CSV!AE:AE,連携ファイル出力指示CSV!C:C,Y27,連携ファイル出力指示CSV!T:T,"ニラ(原体) 国産 10kg")</f>
        <v>0</v>
      </c>
    </row>
    <row r="28" spans="1:31" x14ac:dyDescent="0.4">
      <c r="A28" s="47">
        <f t="shared" si="14"/>
        <v>44593</v>
      </c>
      <c r="B28" s="48" t="str">
        <f t="shared" si="52"/>
        <v>火</v>
      </c>
      <c r="C28" s="46" t="s">
        <v>11</v>
      </c>
      <c r="D28" s="46" t="str" cm="1">
        <f t="array" aca="1" ref="D28" ca="1">INDIRECT("'"&amp;TEXT($A28,"d日(aaa)")&amp;"'!V15")</f>
        <v/>
      </c>
      <c r="E28" s="49" t="str" cm="1">
        <f t="array" aca="1" ref="E28" ca="1">INDIRECT("'"&amp;TEXT($A28,"d日(aaa)")&amp;"'!AB15")</f>
        <v/>
      </c>
      <c r="F28" s="49" t="str" cm="1">
        <f t="array" aca="1" ref="F28" ca="1">INDIRECT("'"&amp;TEXT($A28,"d日(aaa)")&amp;"'!AC15")</f>
        <v/>
      </c>
      <c r="G28" s="58" t="str">
        <f t="shared" ca="1" si="53"/>
        <v/>
      </c>
      <c r="H28" s="47">
        <f t="shared" si="54"/>
        <v>44593</v>
      </c>
      <c r="I28" s="34">
        <f t="shared" si="55"/>
        <v>1</v>
      </c>
      <c r="L28" s="47">
        <f t="shared" si="56"/>
        <v>44593</v>
      </c>
      <c r="M28" s="34" t="str">
        <f t="shared" si="57"/>
        <v>火</v>
      </c>
      <c r="N28" s="34" t="str">
        <f t="shared" si="58"/>
        <v>人件費</v>
      </c>
      <c r="O28" s="34" t="str">
        <f t="shared" ca="1" si="59"/>
        <v/>
      </c>
      <c r="P28" s="34" t="str">
        <f t="shared" ca="1" si="60"/>
        <v/>
      </c>
      <c r="Q28" s="34" t="str">
        <f t="shared" ca="1" si="61"/>
        <v/>
      </c>
      <c r="R28" s="34" t="str">
        <f t="shared" ca="1" si="62"/>
        <v/>
      </c>
      <c r="S28" s="47">
        <f t="shared" si="63"/>
        <v>44593</v>
      </c>
      <c r="T28" s="34">
        <f t="shared" si="64"/>
        <v>1</v>
      </c>
      <c r="Y28" s="34" t="str">
        <f>TEXT(月シフト!$AB$9,"yyyy/m/d")</f>
        <v>2022/2/27</v>
      </c>
      <c r="Z28" s="34">
        <v>26</v>
      </c>
      <c r="AA28" s="34">
        <f>SUMIFS(連携ファイル出力指示CSV!AE:AE,連携ファイル出力指示CSV!C:C,Y28,連携ファイル出力指示CSV!T:T,"ニラ(1kg袋) 国産 4kg")</f>
        <v>0</v>
      </c>
      <c r="AB28" s="34">
        <f>SUMIFS(連携ファイル出力指示CSV!AE:AE,連携ファイル出力指示CSV!C:C,Y28,連携ファイル出力指示CSV!T:T,"ニラ(1kg袋) 国産10kg")</f>
        <v>0</v>
      </c>
      <c r="AC28" s="34">
        <f>SUMIFS(連携ファイル出力指示CSV!AE:AE,連携ファイル出力指示CSV!C:C,Y28,連携ファイル出力指示CSV!B:B,"束",連携ファイル出力指示CSV!V:V,"40束")</f>
        <v>0</v>
      </c>
      <c r="AD28" s="34">
        <f>SUMIFS(連携ファイル出力指示CSV!AE:AE,連携ファイル出力指示CSV!C:C,Y28,連携ファイル出力指示CSV!B:B,"束",連携ファイル出力指示CSV!V:V,"50束")</f>
        <v>0</v>
      </c>
      <c r="AE28" s="34">
        <f>SUMIFS(連携ファイル出力指示CSV!AE:AE,連携ファイル出力指示CSV!C:C,Y28,連携ファイル出力指示CSV!T:T,"ニラ(原体) 国産 10kg")</f>
        <v>0</v>
      </c>
    </row>
    <row r="29" spans="1:31" x14ac:dyDescent="0.4">
      <c r="A29" s="47">
        <f t="shared" si="14"/>
        <v>44593</v>
      </c>
      <c r="B29" s="48" t="str">
        <f t="shared" si="52"/>
        <v>火</v>
      </c>
      <c r="C29" s="46" t="s">
        <v>11</v>
      </c>
      <c r="D29" s="46" t="str" cm="1">
        <f t="array" aca="1" ref="D29" ca="1">INDIRECT("'"&amp;TEXT($A29,"d日(aaa)")&amp;"'!V16")</f>
        <v/>
      </c>
      <c r="E29" s="49" t="str" cm="1">
        <f t="array" aca="1" ref="E29" ca="1">INDIRECT("'"&amp;TEXT($A29,"d日(aaa)")&amp;"'!AB16")</f>
        <v/>
      </c>
      <c r="F29" s="49" t="str" cm="1">
        <f t="array" aca="1" ref="F29" ca="1">INDIRECT("'"&amp;TEXT($A29,"d日(aaa)")&amp;"'!AC16")</f>
        <v/>
      </c>
      <c r="G29" s="58" t="str">
        <f t="shared" ca="1" si="53"/>
        <v/>
      </c>
      <c r="H29" s="47">
        <f t="shared" si="54"/>
        <v>44593</v>
      </c>
      <c r="I29" s="34">
        <f t="shared" si="55"/>
        <v>1</v>
      </c>
      <c r="L29" s="47">
        <f t="shared" si="56"/>
        <v>44593</v>
      </c>
      <c r="M29" s="34" t="str">
        <f t="shared" si="57"/>
        <v>火</v>
      </c>
      <c r="N29" s="34" t="str">
        <f t="shared" si="58"/>
        <v>人件費</v>
      </c>
      <c r="O29" s="34" t="str">
        <f t="shared" ca="1" si="59"/>
        <v/>
      </c>
      <c r="P29" s="34" t="str">
        <f t="shared" ca="1" si="60"/>
        <v/>
      </c>
      <c r="Q29" s="34" t="str">
        <f t="shared" ca="1" si="61"/>
        <v/>
      </c>
      <c r="R29" s="34" t="str">
        <f t="shared" ca="1" si="62"/>
        <v/>
      </c>
      <c r="S29" s="47">
        <f t="shared" si="63"/>
        <v>44593</v>
      </c>
      <c r="T29" s="34">
        <f t="shared" si="64"/>
        <v>1</v>
      </c>
      <c r="Y29" s="34" t="str">
        <f>TEXT(月シフト!$AC$9,"yyyy/m/d")</f>
        <v>2022/2/28</v>
      </c>
      <c r="Z29" s="34">
        <v>27</v>
      </c>
      <c r="AA29" s="34">
        <f>SUMIFS(連携ファイル出力指示CSV!AE:AE,連携ファイル出力指示CSV!C:C,Y29,連携ファイル出力指示CSV!T:T,"ニラ(1kg袋) 国産 4kg")</f>
        <v>0</v>
      </c>
      <c r="AB29" s="34">
        <f>SUMIFS(連携ファイル出力指示CSV!AE:AE,連携ファイル出力指示CSV!C:C,Y29,連携ファイル出力指示CSV!T:T,"ニラ(1kg袋) 国産10kg")</f>
        <v>0</v>
      </c>
      <c r="AC29" s="34">
        <f>SUMIFS(連携ファイル出力指示CSV!AE:AE,連携ファイル出力指示CSV!C:C,Y29,連携ファイル出力指示CSV!B:B,"束",連携ファイル出力指示CSV!V:V,"40束")</f>
        <v>0</v>
      </c>
      <c r="AD29" s="34">
        <f>SUMIFS(連携ファイル出力指示CSV!AE:AE,連携ファイル出力指示CSV!C:C,Y29,連携ファイル出力指示CSV!B:B,"束",連携ファイル出力指示CSV!V:V,"50束")</f>
        <v>0</v>
      </c>
      <c r="AE29" s="34">
        <f>SUMIFS(連携ファイル出力指示CSV!AE:AE,連携ファイル出力指示CSV!C:C,Y29,連携ファイル出力指示CSV!T:T,"ニラ(原体) 国産 10kg")</f>
        <v>0</v>
      </c>
    </row>
    <row r="30" spans="1:31" x14ac:dyDescent="0.4">
      <c r="A30" s="47">
        <f t="shared" si="14"/>
        <v>44593</v>
      </c>
      <c r="B30" s="48" t="str">
        <f t="shared" si="52"/>
        <v>火</v>
      </c>
      <c r="C30" s="46" t="s">
        <v>11</v>
      </c>
      <c r="D30" s="46" t="str" cm="1">
        <f t="array" aca="1" ref="D30" ca="1">INDIRECT("'"&amp;TEXT($A30,"d日(aaa)")&amp;"'!V17")</f>
        <v/>
      </c>
      <c r="E30" s="49" t="str" cm="1">
        <f t="array" aca="1" ref="E30" ca="1">INDIRECT("'"&amp;TEXT($A30,"d日(aaa)")&amp;"'!AB17")</f>
        <v/>
      </c>
      <c r="F30" s="49" t="str" cm="1">
        <f t="array" aca="1" ref="F30" ca="1">INDIRECT("'"&amp;TEXT($A30,"d日(aaa)")&amp;"'!AC17")</f>
        <v/>
      </c>
      <c r="G30" s="58" t="str">
        <f t="shared" ca="1" si="53"/>
        <v/>
      </c>
      <c r="H30" s="47">
        <f t="shared" si="54"/>
        <v>44593</v>
      </c>
      <c r="I30" s="34">
        <f t="shared" si="55"/>
        <v>1</v>
      </c>
      <c r="L30" s="47">
        <f t="shared" si="56"/>
        <v>44593</v>
      </c>
      <c r="M30" s="34" t="str">
        <f t="shared" si="57"/>
        <v>火</v>
      </c>
      <c r="N30" s="34" t="str">
        <f t="shared" si="58"/>
        <v>人件費</v>
      </c>
      <c r="O30" s="34" t="str">
        <f t="shared" ca="1" si="59"/>
        <v/>
      </c>
      <c r="P30" s="34" t="str">
        <f t="shared" ca="1" si="60"/>
        <v/>
      </c>
      <c r="Q30" s="34" t="str">
        <f t="shared" ca="1" si="61"/>
        <v/>
      </c>
      <c r="R30" s="34" t="str">
        <f t="shared" ca="1" si="62"/>
        <v/>
      </c>
      <c r="S30" s="47">
        <f t="shared" si="63"/>
        <v>44593</v>
      </c>
      <c r="T30" s="34">
        <f t="shared" si="64"/>
        <v>1</v>
      </c>
      <c r="Y30" s="34" t="str">
        <f>TEXT(月シフト!$AD$9,"yyyy/m/d")</f>
        <v/>
      </c>
      <c r="Z30" s="34">
        <v>28</v>
      </c>
      <c r="AA30" s="34">
        <f>SUMIFS(連携ファイル出力指示CSV!AE:AE,連携ファイル出力指示CSV!C:C,Y30,連携ファイル出力指示CSV!T:T,"ニラ(1kg袋) 国産 4kg")</f>
        <v>0</v>
      </c>
      <c r="AB30" s="34">
        <f>SUMIFS(連携ファイル出力指示CSV!AE:AE,連携ファイル出力指示CSV!C:C,Y30,連携ファイル出力指示CSV!T:T,"ニラ(1kg袋) 国産10kg")</f>
        <v>0</v>
      </c>
      <c r="AC30" s="34">
        <f>SUMIFS(連携ファイル出力指示CSV!AE:AE,連携ファイル出力指示CSV!C:C,Y30,連携ファイル出力指示CSV!B:B,"束",連携ファイル出力指示CSV!V:V,"40束")</f>
        <v>0</v>
      </c>
      <c r="AD30" s="34">
        <f>SUMIFS(連携ファイル出力指示CSV!AE:AE,連携ファイル出力指示CSV!C:C,Y30,連携ファイル出力指示CSV!B:B,"束",連携ファイル出力指示CSV!V:V,"50束")</f>
        <v>0</v>
      </c>
      <c r="AE30" s="34">
        <f>SUMIFS(連携ファイル出力指示CSV!AE:AE,連携ファイル出力指示CSV!C:C,Y30,連携ファイル出力指示CSV!T:T,"ニラ(原体) 国産 10kg")</f>
        <v>0</v>
      </c>
    </row>
    <row r="31" spans="1:31" x14ac:dyDescent="0.4">
      <c r="A31" s="47">
        <f t="shared" si="14"/>
        <v>44593</v>
      </c>
      <c r="B31" s="48" t="str">
        <f t="shared" si="52"/>
        <v>火</v>
      </c>
      <c r="C31" s="46" t="s">
        <v>11</v>
      </c>
      <c r="D31" s="46" t="str" cm="1">
        <f t="array" aca="1" ref="D31" ca="1">INDIRECT("'"&amp;TEXT($A31,"d日(aaa)")&amp;"'!V18")</f>
        <v/>
      </c>
      <c r="E31" s="49" t="str" cm="1">
        <f t="array" aca="1" ref="E31" ca="1">INDIRECT("'"&amp;TEXT($A31,"d日(aaa)")&amp;"'!AB18")</f>
        <v/>
      </c>
      <c r="F31" s="49" t="str" cm="1">
        <f t="array" aca="1" ref="F31" ca="1">INDIRECT("'"&amp;TEXT($A31,"d日(aaa)")&amp;"'!AC18")</f>
        <v/>
      </c>
      <c r="G31" s="58" t="str">
        <f t="shared" ca="1" si="53"/>
        <v/>
      </c>
      <c r="H31" s="47">
        <f t="shared" si="54"/>
        <v>44593</v>
      </c>
      <c r="I31" s="34">
        <f t="shared" si="55"/>
        <v>1</v>
      </c>
      <c r="J31" s="34">
        <f ca="1">SUMIF($A17:$A31,$A17,E17:E31)</f>
        <v>31400</v>
      </c>
      <c r="K31" s="34">
        <f ca="1">SUMIF($A17:$A31,$A17,F17:F31)</f>
        <v>38149.999999998341</v>
      </c>
      <c r="L31" s="47">
        <f t="shared" si="56"/>
        <v>44593</v>
      </c>
      <c r="M31" s="34" t="str">
        <f t="shared" si="57"/>
        <v>火</v>
      </c>
      <c r="N31" s="34" t="str">
        <f t="shared" si="58"/>
        <v>人件費</v>
      </c>
      <c r="O31" s="34" t="str">
        <f t="shared" ca="1" si="59"/>
        <v/>
      </c>
      <c r="P31" s="34" t="str">
        <f t="shared" ca="1" si="60"/>
        <v/>
      </c>
      <c r="Q31" s="34" t="str">
        <f t="shared" ca="1" si="61"/>
        <v/>
      </c>
      <c r="R31" s="34" t="str">
        <f t="shared" ca="1" si="62"/>
        <v/>
      </c>
      <c r="S31" s="47">
        <f t="shared" si="63"/>
        <v>44593</v>
      </c>
      <c r="T31" s="34">
        <f t="shared" si="64"/>
        <v>1</v>
      </c>
      <c r="U31" s="158">
        <f ca="1">IF(P17&lt;&gt;"",SUMIF($A17:$A31,$A17,P17:P31),"")</f>
        <v>31400</v>
      </c>
      <c r="V31" s="158">
        <f ca="1">IF(Q17&lt;&gt;"",SUMIF($A17:$A31,$A17,Q17:Q31),"")</f>
        <v>38149.999999998341</v>
      </c>
      <c r="Y31" s="34" t="str">
        <f>TEXT(月シフト!$AE$9,"yyyy/m/d")</f>
        <v/>
      </c>
      <c r="Z31" s="34">
        <v>29</v>
      </c>
      <c r="AA31" s="34">
        <f>SUMIFS(連携ファイル出力指示CSV!AE:AE,連携ファイル出力指示CSV!C:C,Y31,連携ファイル出力指示CSV!T:T,"ニラ(1kg袋) 国産 4kg")</f>
        <v>0</v>
      </c>
      <c r="AB31" s="34">
        <f>SUMIFS(連携ファイル出力指示CSV!AE:AE,連携ファイル出力指示CSV!C:C,Y31,連携ファイル出力指示CSV!T:T,"ニラ(1kg袋) 国産10kg")</f>
        <v>0</v>
      </c>
      <c r="AC31" s="34">
        <f>SUMIFS(連携ファイル出力指示CSV!AE:AE,連携ファイル出力指示CSV!C:C,Y31,連携ファイル出力指示CSV!B:B,"束",連携ファイル出力指示CSV!V:V,"40束")</f>
        <v>0</v>
      </c>
      <c r="AD31" s="34">
        <f>SUMIFS(連携ファイル出力指示CSV!AE:AE,連携ファイル出力指示CSV!C:C,Y31,連携ファイル出力指示CSV!B:B,"束",連携ファイル出力指示CSV!V:V,"50束")</f>
        <v>0</v>
      </c>
      <c r="AE31" s="34">
        <f>SUMIFS(連携ファイル出力指示CSV!AE:AE,連携ファイル出力指示CSV!C:C,Y31,連携ファイル出力指示CSV!T:T,"ニラ(原体) 国産 10kg")</f>
        <v>0</v>
      </c>
    </row>
    <row r="32" spans="1:31" x14ac:dyDescent="0.4">
      <c r="A32" s="47">
        <f>A23</f>
        <v>44593</v>
      </c>
      <c r="B32" s="48" t="str">
        <f t="shared" si="0"/>
        <v>火</v>
      </c>
      <c r="C32" s="46" t="s">
        <v>12</v>
      </c>
      <c r="D32" s="46" t="str" cm="1">
        <f t="array" aca="1" ref="D32" ca="1">INDIRECT("'"&amp;TEXT($A32,"d日(aaa)")&amp;"'!V22")</f>
        <v>-</v>
      </c>
      <c r="E32" s="49" cm="1">
        <f t="array" aca="1" ref="E32" ca="1">INDIRECT("'"&amp;TEXT($A32,"d日(aaa)")&amp;"'!W22")</f>
        <v>614</v>
      </c>
      <c r="F32" s="49" cm="1">
        <f t="array" aca="1" ref="F32" ca="1">INDIRECT("'"&amp;TEXT($A32,"d日(aaa)")&amp;"'!X22")</f>
        <v>479</v>
      </c>
      <c r="G32" s="58">
        <f t="shared" ca="1" si="2"/>
        <v>-135</v>
      </c>
      <c r="H32" s="47">
        <f t="shared" si="3"/>
        <v>44593</v>
      </c>
      <c r="I32" s="34">
        <f t="shared" si="4"/>
        <v>1</v>
      </c>
      <c r="L32" s="47">
        <f t="shared" si="5"/>
        <v>44593</v>
      </c>
      <c r="M32" s="34" t="str">
        <f t="shared" si="6"/>
        <v>火</v>
      </c>
      <c r="N32" s="34" t="str">
        <f t="shared" si="7"/>
        <v>出荷数</v>
      </c>
      <c r="O32" s="34" t="str">
        <f t="shared" ca="1" si="8"/>
        <v>-</v>
      </c>
      <c r="P32" s="34">
        <f t="shared" ca="1" si="9"/>
        <v>614</v>
      </c>
      <c r="Q32" s="34">
        <f t="shared" ca="1" si="10"/>
        <v>479</v>
      </c>
      <c r="R32" s="34">
        <f t="shared" ca="1" si="11"/>
        <v>-135</v>
      </c>
      <c r="S32" s="47">
        <f t="shared" si="12"/>
        <v>44593</v>
      </c>
      <c r="T32" s="34">
        <f t="shared" si="13"/>
        <v>1</v>
      </c>
      <c r="Y32" s="34" t="str">
        <f>TEXT(月シフト!$AF$9,"yyyy/m/d")</f>
        <v/>
      </c>
      <c r="Z32" s="34">
        <v>30</v>
      </c>
      <c r="AA32" s="34">
        <f>SUMIFS(連携ファイル出力指示CSV!AE:AE,連携ファイル出力指示CSV!C:C,Y32,連携ファイル出力指示CSV!T:T,"ニラ(1kg袋) 国産 4kg")</f>
        <v>0</v>
      </c>
      <c r="AB32" s="34">
        <f>SUMIFS(連携ファイル出力指示CSV!AE:AE,連携ファイル出力指示CSV!C:C,Y32,連携ファイル出力指示CSV!T:T,"ニラ(1kg袋) 国産10kg")</f>
        <v>0</v>
      </c>
      <c r="AC32" s="34">
        <f>SUMIFS(連携ファイル出力指示CSV!AE:AE,連携ファイル出力指示CSV!C:C,Y32,連携ファイル出力指示CSV!B:B,"束",連携ファイル出力指示CSV!V:V,"40束")</f>
        <v>0</v>
      </c>
      <c r="AD32" s="34">
        <f>SUMIFS(連携ファイル出力指示CSV!AE:AE,連携ファイル出力指示CSV!C:C,Y32,連携ファイル出力指示CSV!B:B,"束",連携ファイル出力指示CSV!V:V,"50束")</f>
        <v>0</v>
      </c>
      <c r="AE32" s="34">
        <f>SUMIFS(連携ファイル出力指示CSV!AE:AE,連携ファイル出力指示CSV!C:C,Y32,連携ファイル出力指示CSV!T:T,"ニラ(原体) 国産 10kg")</f>
        <v>0</v>
      </c>
    </row>
    <row r="33" spans="1:20" x14ac:dyDescent="0.4">
      <c r="A33" s="47">
        <f t="shared" si="14"/>
        <v>44593</v>
      </c>
      <c r="B33" s="48" t="str">
        <f t="shared" si="0"/>
        <v>火</v>
      </c>
      <c r="C33" s="46" t="s">
        <v>239</v>
      </c>
      <c r="D33" s="46" t="str" cm="1">
        <f t="array" aca="1" ref="D33" ca="1">INDIRECT("'"&amp;TEXT($A33,"d日(aaa)")&amp;"'!V25")</f>
        <v>-</v>
      </c>
      <c r="E33" s="49" cm="1">
        <f t="array" aca="1" ref="E33" ca="1">INDIRECT("'"&amp;TEXT($A33,"d日(aaa)")&amp;"'!W25")</f>
        <v>21.928571428571427</v>
      </c>
      <c r="F33" s="49" cm="1">
        <f t="array" aca="1" ref="F33" ca="1">INDIRECT("'"&amp;TEXT($A33,"d日(aaa)")&amp;"'!X25")</f>
        <v>14.088235294118265</v>
      </c>
      <c r="G33" s="58">
        <f t="shared" ca="1" si="2"/>
        <v>-7.8403361344531621</v>
      </c>
      <c r="H33" s="47">
        <f t="shared" si="3"/>
        <v>44593</v>
      </c>
      <c r="I33" s="34">
        <f t="shared" si="4"/>
        <v>1</v>
      </c>
      <c r="L33" s="47">
        <f t="shared" si="5"/>
        <v>44593</v>
      </c>
      <c r="M33" s="34" t="str">
        <f t="shared" si="6"/>
        <v>火</v>
      </c>
      <c r="N33" s="34" t="str">
        <f t="shared" si="7"/>
        <v>人時生産性</v>
      </c>
      <c r="O33" s="34" t="str">
        <f t="shared" ca="1" si="8"/>
        <v>-</v>
      </c>
      <c r="P33" s="34">
        <f t="shared" ca="1" si="9"/>
        <v>21.928571428571427</v>
      </c>
      <c r="Q33" s="34">
        <f t="shared" ca="1" si="10"/>
        <v>14.088235294118265</v>
      </c>
      <c r="R33" s="34">
        <f t="shared" ca="1" si="11"/>
        <v>-7.84</v>
      </c>
      <c r="S33" s="47">
        <f t="shared" si="12"/>
        <v>44593</v>
      </c>
      <c r="T33" s="34">
        <f t="shared" si="13"/>
        <v>1</v>
      </c>
    </row>
    <row r="34" spans="1:20" x14ac:dyDescent="0.4">
      <c r="A34" s="47">
        <f t="shared" si="14"/>
        <v>44593</v>
      </c>
      <c r="B34" s="48" t="str">
        <f t="shared" ref="B34" si="65">IF(A34="","",TEXT(A34,"aaa"))</f>
        <v>火</v>
      </c>
      <c r="C34" s="46" t="s">
        <v>96</v>
      </c>
      <c r="D34" s="46" t="str" cm="1">
        <f t="array" aca="1" ref="D34" ca="1">INDIRECT("'"&amp;TEXT($A34,"d日(aaa)")&amp;"'!AA22")</f>
        <v>-</v>
      </c>
      <c r="E34" s="49" cm="1">
        <f t="array" aca="1" ref="E34" ca="1">INDIRECT("'"&amp;TEXT($A34,"d日(aaa)")&amp;"'!AB22")</f>
        <v>51.140065146579808</v>
      </c>
      <c r="F34" s="49" cm="1">
        <f t="array" aca="1" ref="F34" ca="1">INDIRECT("'"&amp;TEXT($A34,"d日(aaa)")&amp;"'!AC22")</f>
        <v>79.645093945716781</v>
      </c>
      <c r="G34" s="58">
        <f t="shared" ca="1" si="2"/>
        <v>28.505028799136973</v>
      </c>
      <c r="H34" s="47">
        <f t="shared" si="3"/>
        <v>44593</v>
      </c>
      <c r="I34" s="34">
        <f t="shared" ref="I34" si="66">WEEKNUM(A34,1)-WEEKNUM(A$2,1)+1</f>
        <v>1</v>
      </c>
      <c r="L34" s="47">
        <f t="shared" si="5"/>
        <v>44593</v>
      </c>
      <c r="M34" s="34" t="str">
        <f t="shared" si="6"/>
        <v>火</v>
      </c>
      <c r="N34" s="34" t="str">
        <f t="shared" si="7"/>
        <v>1Cs人件費</v>
      </c>
      <c r="O34" s="34" t="str">
        <f t="shared" ca="1" si="8"/>
        <v>-</v>
      </c>
      <c r="P34" s="34">
        <f t="shared" ca="1" si="9"/>
        <v>51.140065146579808</v>
      </c>
      <c r="Q34" s="34">
        <f t="shared" ca="1" si="10"/>
        <v>79.645093945716781</v>
      </c>
      <c r="R34" s="34">
        <f t="shared" ca="1" si="11"/>
        <v>28.5</v>
      </c>
      <c r="S34" s="47">
        <f t="shared" si="12"/>
        <v>44593</v>
      </c>
      <c r="T34" s="34">
        <f t="shared" si="13"/>
        <v>1</v>
      </c>
    </row>
    <row r="35" spans="1:20" x14ac:dyDescent="0.4">
      <c r="A35" s="47">
        <f>月シフト!C$9</f>
        <v>44594</v>
      </c>
      <c r="B35" s="48" t="str">
        <f t="shared" si="0"/>
        <v>水</v>
      </c>
      <c r="C35" s="46" t="s">
        <v>7</v>
      </c>
      <c r="D35" s="46" t="str" cm="1">
        <f t="array" aca="1" ref="D35" ca="1">INDIRECT("'"&amp;TEXT($A35,"d日(aaa)")&amp;"'!V4")</f>
        <v>ズオン バン フン</v>
      </c>
      <c r="E35" s="58" cm="1">
        <f t="array" aca="1" ref="E35" ca="1">INDIRECT("'"&amp;TEXT($A35,"d日(aaa)")&amp;"'!W4")</f>
        <v>8</v>
      </c>
      <c r="F35" s="58" cm="1">
        <f t="array" aca="1" ref="F35" ca="1">INDIRECT("'"&amp;TEXT($A35,"d日(aaa)")&amp;"'!X4")</f>
        <v>7.9999999999998153</v>
      </c>
      <c r="G35" s="58">
        <f ca="1">IF(AND(F35&lt;&gt;"",E35&lt;&gt;""),F35-E35,"")</f>
        <v>-1.8474111129762605E-13</v>
      </c>
      <c r="H35" s="47">
        <f>A35</f>
        <v>44594</v>
      </c>
      <c r="I35" s="34">
        <f>WEEKNUM(A35,1)-WEEKNUM(A$2,1)+1</f>
        <v>1</v>
      </c>
      <c r="L35" s="47">
        <f>IFERROR(A35,"")</f>
        <v>44594</v>
      </c>
      <c r="M35" s="34" t="str">
        <f t="shared" si="6"/>
        <v>水</v>
      </c>
      <c r="N35" s="34" t="str">
        <f t="shared" si="7"/>
        <v>作業時間</v>
      </c>
      <c r="O35" s="34" t="str">
        <f t="shared" ca="1" si="8"/>
        <v>ズオン バン フン</v>
      </c>
      <c r="P35" s="34">
        <f t="shared" ca="1" si="9"/>
        <v>8</v>
      </c>
      <c r="Q35" s="34">
        <f ca="1">IFERROR(IF(F35=0,"",F35),"")</f>
        <v>7.9999999999998153</v>
      </c>
      <c r="R35" s="34">
        <f ca="1">IFERROR(IF(N35="人時生産性",ROUND(G35,2),ROUND(G35,1)),"")</f>
        <v>0</v>
      </c>
      <c r="S35" s="47">
        <f t="shared" si="12"/>
        <v>44594</v>
      </c>
      <c r="T35" s="34">
        <f t="shared" si="13"/>
        <v>1</v>
      </c>
    </row>
    <row r="36" spans="1:20" x14ac:dyDescent="0.4">
      <c r="A36" s="47">
        <f>A35</f>
        <v>44594</v>
      </c>
      <c r="B36" s="48" t="str">
        <f t="shared" si="0"/>
        <v>水</v>
      </c>
      <c r="C36" s="46" t="s">
        <v>7</v>
      </c>
      <c r="D36" s="46" t="str" cm="1">
        <f t="array" aca="1" ref="D36" ca="1">INDIRECT("'"&amp;TEXT($A36,"d日(aaa)")&amp;"'!V5")</f>
        <v>チャモ</v>
      </c>
      <c r="E36" s="58" cm="1">
        <f t="array" aca="1" ref="E36" ca="1">INDIRECT("'"&amp;TEXT($A36,"d日(aaa)")&amp;"'!W5")</f>
        <v>8</v>
      </c>
      <c r="F36" s="58" cm="1">
        <f t="array" aca="1" ref="F36" ca="1">INDIRECT("'"&amp;TEXT($A36,"d日(aaa)")&amp;"'!X5")</f>
        <v>10.499999999999575</v>
      </c>
      <c r="G36" s="58">
        <f t="shared" ref="G36:G67" ca="1" si="67">IF(AND(F36&lt;&gt;"",E36&lt;&gt;""),F36-E36,"")</f>
        <v>2.4999999999995755</v>
      </c>
      <c r="H36" s="47">
        <f t="shared" ref="H36:H67" si="68">A36</f>
        <v>44594</v>
      </c>
      <c r="I36" s="34">
        <f t="shared" ref="I36:I67" si="69">WEEKNUM(A36,1)-WEEKNUM(A$2,1)+1</f>
        <v>1</v>
      </c>
      <c r="L36" s="47">
        <f t="shared" ref="L36:L67" si="70">IFERROR(A36,"")</f>
        <v>44594</v>
      </c>
      <c r="M36" s="34" t="str">
        <f t="shared" ref="M36:M99" si="71">IFERROR(B36,"")</f>
        <v>水</v>
      </c>
      <c r="N36" s="34" t="str">
        <f t="shared" ref="N36:N99" si="72">IFERROR(C36,"")</f>
        <v>作業時間</v>
      </c>
      <c r="O36" s="34" t="str">
        <f t="shared" ref="O36:O99" ca="1" si="73">IFERROR(D36,"")</f>
        <v>チャモ</v>
      </c>
      <c r="P36" s="34">
        <f t="shared" ref="P36:P99" ca="1" si="74">IFERROR(E36,"")</f>
        <v>8</v>
      </c>
      <c r="Q36" s="34">
        <f t="shared" ref="Q36:Q67" ca="1" si="75">IFERROR(IF(F36=0,"",F36),"")</f>
        <v>10.499999999999575</v>
      </c>
      <c r="R36" s="34">
        <f t="shared" ref="R36:R67" ca="1" si="76">IFERROR(IF(N36="人時生産性",ROUND(G36,2),ROUND(G36,1)),"")</f>
        <v>2.5</v>
      </c>
      <c r="S36" s="47">
        <f t="shared" ref="S36:S99" si="77">IFERROR(H36,"")</f>
        <v>44594</v>
      </c>
      <c r="T36" s="34">
        <f t="shared" ref="T36:T99" si="78">IFERROR(I36,"")</f>
        <v>1</v>
      </c>
    </row>
    <row r="37" spans="1:20" x14ac:dyDescent="0.4">
      <c r="A37" s="47">
        <f t="shared" ref="A37:A67" si="79">A36</f>
        <v>44594</v>
      </c>
      <c r="B37" s="48" t="str">
        <f t="shared" si="0"/>
        <v>水</v>
      </c>
      <c r="C37" s="46" t="s">
        <v>7</v>
      </c>
      <c r="D37" s="46" t="str" cm="1">
        <f t="array" aca="1" ref="D37" ca="1">INDIRECT("'"&amp;TEXT($A37,"d日(aaa)")&amp;"'!V6")</f>
        <v>ユウ</v>
      </c>
      <c r="E37" s="58" cm="1">
        <f t="array" aca="1" ref="E37" ca="1">INDIRECT("'"&amp;TEXT($A37,"d日(aaa)")&amp;"'!W6")</f>
        <v>8</v>
      </c>
      <c r="F37" s="58" cm="1">
        <f t="array" aca="1" ref="F37" ca="1">INDIRECT("'"&amp;TEXT($A37,"d日(aaa)")&amp;"'!X6")</f>
        <v>9.9999999999996074</v>
      </c>
      <c r="G37" s="58">
        <f t="shared" ca="1" si="67"/>
        <v>1.9999999999996074</v>
      </c>
      <c r="H37" s="47">
        <f t="shared" si="68"/>
        <v>44594</v>
      </c>
      <c r="I37" s="34">
        <f t="shared" si="69"/>
        <v>1</v>
      </c>
      <c r="L37" s="47">
        <f t="shared" si="70"/>
        <v>44594</v>
      </c>
      <c r="M37" s="34" t="str">
        <f t="shared" si="71"/>
        <v>水</v>
      </c>
      <c r="N37" s="34" t="str">
        <f t="shared" si="72"/>
        <v>作業時間</v>
      </c>
      <c r="O37" s="34" t="str">
        <f t="shared" ca="1" si="73"/>
        <v>ユウ</v>
      </c>
      <c r="P37" s="34">
        <f t="shared" ca="1" si="74"/>
        <v>8</v>
      </c>
      <c r="Q37" s="34">
        <f t="shared" ca="1" si="75"/>
        <v>9.9999999999996074</v>
      </c>
      <c r="R37" s="34">
        <f t="shared" ca="1" si="76"/>
        <v>2</v>
      </c>
      <c r="S37" s="47">
        <f t="shared" si="77"/>
        <v>44594</v>
      </c>
      <c r="T37" s="34">
        <f t="shared" si="78"/>
        <v>1</v>
      </c>
    </row>
    <row r="38" spans="1:20" x14ac:dyDescent="0.4">
      <c r="A38" s="47">
        <f t="shared" si="79"/>
        <v>44594</v>
      </c>
      <c r="B38" s="48" t="str">
        <f t="shared" si="0"/>
        <v>水</v>
      </c>
      <c r="C38" s="46" t="s">
        <v>7</v>
      </c>
      <c r="D38" s="46" t="str" cm="1">
        <f t="array" aca="1" ref="D38" ca="1">INDIRECT("'"&amp;TEXT($A38,"d日(aaa)")&amp;"'!V7")</f>
        <v>イスリ</v>
      </c>
      <c r="E38" s="58" cm="1">
        <f t="array" aca="1" ref="E38" ca="1">INDIRECT("'"&amp;TEXT($A38,"d日(aaa)")&amp;"'!W7")</f>
        <v>5</v>
      </c>
      <c r="F38" s="58" cm="1">
        <f t="array" aca="1" ref="F38" ca="1">INDIRECT("'"&amp;TEXT($A38,"d日(aaa)")&amp;"'!X7")</f>
        <v>5.4999999999996518</v>
      </c>
      <c r="G38" s="58">
        <f t="shared" ca="1" si="67"/>
        <v>0.49999999999965183</v>
      </c>
      <c r="H38" s="47">
        <f t="shared" si="68"/>
        <v>44594</v>
      </c>
      <c r="I38" s="34">
        <f t="shared" si="69"/>
        <v>1</v>
      </c>
      <c r="L38" s="47">
        <f t="shared" si="70"/>
        <v>44594</v>
      </c>
      <c r="M38" s="34" t="str">
        <f t="shared" si="71"/>
        <v>水</v>
      </c>
      <c r="N38" s="34" t="str">
        <f t="shared" si="72"/>
        <v>作業時間</v>
      </c>
      <c r="O38" s="34" t="str">
        <f t="shared" ca="1" si="73"/>
        <v>イスリ</v>
      </c>
      <c r="P38" s="34">
        <f t="shared" ca="1" si="74"/>
        <v>5</v>
      </c>
      <c r="Q38" s="34">
        <f t="shared" ca="1" si="75"/>
        <v>5.4999999999996518</v>
      </c>
      <c r="R38" s="34">
        <f t="shared" ca="1" si="76"/>
        <v>0.5</v>
      </c>
      <c r="S38" s="47">
        <f t="shared" si="77"/>
        <v>44594</v>
      </c>
      <c r="T38" s="34">
        <f t="shared" si="78"/>
        <v>1</v>
      </c>
    </row>
    <row r="39" spans="1:20" x14ac:dyDescent="0.4">
      <c r="A39" s="47">
        <f t="shared" si="79"/>
        <v>44594</v>
      </c>
      <c r="B39" s="48" t="str">
        <f t="shared" si="0"/>
        <v>水</v>
      </c>
      <c r="C39" s="46" t="s">
        <v>7</v>
      </c>
      <c r="D39" s="46" t="str" cm="1">
        <f t="array" aca="1" ref="D39" ca="1">INDIRECT("'"&amp;TEXT($A39,"d日(aaa)")&amp;"'!V8")</f>
        <v>インディカ</v>
      </c>
      <c r="E39" s="58" cm="1">
        <f t="array" aca="1" ref="E39" ca="1">INDIRECT("'"&amp;TEXT($A39,"d日(aaa)")&amp;"'!W8")</f>
        <v>7</v>
      </c>
      <c r="F39" s="58" cm="1">
        <f t="array" aca="1" ref="F39" ca="1">INDIRECT("'"&amp;TEXT($A39,"d日(aaa)")&amp;"'!X8")</f>
        <v>6.99999999999973</v>
      </c>
      <c r="G39" s="58">
        <f t="shared" ca="1" si="67"/>
        <v>-2.7000623958883807E-13</v>
      </c>
      <c r="H39" s="47">
        <f t="shared" si="68"/>
        <v>44594</v>
      </c>
      <c r="I39" s="34">
        <f t="shared" si="69"/>
        <v>1</v>
      </c>
      <c r="L39" s="47">
        <f t="shared" si="70"/>
        <v>44594</v>
      </c>
      <c r="M39" s="34" t="str">
        <f t="shared" si="71"/>
        <v>水</v>
      </c>
      <c r="N39" s="34" t="str">
        <f t="shared" si="72"/>
        <v>作業時間</v>
      </c>
      <c r="O39" s="34" t="str">
        <f t="shared" ca="1" si="73"/>
        <v>インディカ</v>
      </c>
      <c r="P39" s="34">
        <f t="shared" ca="1" si="74"/>
        <v>7</v>
      </c>
      <c r="Q39" s="34">
        <f t="shared" ca="1" si="75"/>
        <v>6.99999999999973</v>
      </c>
      <c r="R39" s="34">
        <f t="shared" ca="1" si="76"/>
        <v>0</v>
      </c>
      <c r="S39" s="47">
        <f t="shared" si="77"/>
        <v>44594</v>
      </c>
      <c r="T39" s="34">
        <f t="shared" si="78"/>
        <v>1</v>
      </c>
    </row>
    <row r="40" spans="1:20" x14ac:dyDescent="0.4">
      <c r="A40" s="47">
        <f t="shared" si="79"/>
        <v>44594</v>
      </c>
      <c r="B40" s="48" t="str">
        <f t="shared" si="0"/>
        <v>水</v>
      </c>
      <c r="C40" s="46" t="s">
        <v>7</v>
      </c>
      <c r="D40" s="46" t="str" cm="1">
        <f t="array" aca="1" ref="D40" ca="1">INDIRECT("'"&amp;TEXT($A40,"d日(aaa)")&amp;"'!V9")</f>
        <v>チャトランガ</v>
      </c>
      <c r="E40" s="58" cm="1">
        <f t="array" aca="1" ref="E40" ca="1">INDIRECT("'"&amp;TEXT($A40,"d日(aaa)")&amp;"'!W9")</f>
        <v>5</v>
      </c>
      <c r="F40" s="58" cm="1">
        <f t="array" aca="1" ref="F40" ca="1">INDIRECT("'"&amp;TEXT($A40,"d日(aaa)")&amp;"'!X9")</f>
        <v>0</v>
      </c>
      <c r="G40" s="58">
        <f t="shared" ca="1" si="67"/>
        <v>-5</v>
      </c>
      <c r="H40" s="47">
        <f t="shared" si="68"/>
        <v>44594</v>
      </c>
      <c r="I40" s="34">
        <f t="shared" si="69"/>
        <v>1</v>
      </c>
      <c r="L40" s="47">
        <f t="shared" si="70"/>
        <v>44594</v>
      </c>
      <c r="M40" s="34" t="str">
        <f t="shared" si="71"/>
        <v>水</v>
      </c>
      <c r="N40" s="34" t="str">
        <f t="shared" si="72"/>
        <v>作業時間</v>
      </c>
      <c r="O40" s="34" t="str">
        <f t="shared" ca="1" si="73"/>
        <v>チャトランガ</v>
      </c>
      <c r="P40" s="34">
        <f t="shared" ca="1" si="74"/>
        <v>5</v>
      </c>
      <c r="Q40" s="34" t="str">
        <f t="shared" ca="1" si="75"/>
        <v/>
      </c>
      <c r="R40" s="34">
        <f t="shared" ca="1" si="76"/>
        <v>-5</v>
      </c>
      <c r="S40" s="47">
        <f t="shared" si="77"/>
        <v>44594</v>
      </c>
      <c r="T40" s="34">
        <f t="shared" si="78"/>
        <v>1</v>
      </c>
    </row>
    <row r="41" spans="1:20" x14ac:dyDescent="0.4">
      <c r="A41" s="47">
        <f t="shared" si="79"/>
        <v>44594</v>
      </c>
      <c r="B41" s="48" t="str">
        <f t="shared" si="0"/>
        <v>水</v>
      </c>
      <c r="C41" s="46" t="s">
        <v>7</v>
      </c>
      <c r="D41" s="46" t="str" cm="1">
        <f t="array" aca="1" ref="D41" ca="1">INDIRECT("'"&amp;TEXT($A41,"d日(aaa)")&amp;"'!V10")</f>
        <v/>
      </c>
      <c r="E41" s="58" t="str" cm="1">
        <f t="array" aca="1" ref="E41" ca="1">INDIRECT("'"&amp;TEXT($A41,"d日(aaa)")&amp;"'!W10")</f>
        <v/>
      </c>
      <c r="F41" s="58" t="str" cm="1">
        <f t="array" aca="1" ref="F41" ca="1">INDIRECT("'"&amp;TEXT($A41,"d日(aaa)")&amp;"'!X10")</f>
        <v/>
      </c>
      <c r="G41" s="58" t="str">
        <f t="shared" ca="1" si="67"/>
        <v/>
      </c>
      <c r="H41" s="47">
        <f t="shared" si="68"/>
        <v>44594</v>
      </c>
      <c r="I41" s="34">
        <f t="shared" si="69"/>
        <v>1</v>
      </c>
      <c r="L41" s="47">
        <f t="shared" si="70"/>
        <v>44594</v>
      </c>
      <c r="M41" s="34" t="str">
        <f t="shared" si="71"/>
        <v>水</v>
      </c>
      <c r="N41" s="34" t="str">
        <f t="shared" si="72"/>
        <v>作業時間</v>
      </c>
      <c r="O41" s="34" t="str">
        <f t="shared" ca="1" si="73"/>
        <v/>
      </c>
      <c r="P41" s="34" t="str">
        <f t="shared" ca="1" si="74"/>
        <v/>
      </c>
      <c r="Q41" s="34" t="str">
        <f t="shared" ca="1" si="75"/>
        <v/>
      </c>
      <c r="R41" s="34" t="str">
        <f t="shared" ca="1" si="76"/>
        <v/>
      </c>
      <c r="S41" s="47">
        <f t="shared" si="77"/>
        <v>44594</v>
      </c>
      <c r="T41" s="34">
        <f t="shared" si="78"/>
        <v>1</v>
      </c>
    </row>
    <row r="42" spans="1:20" x14ac:dyDescent="0.4">
      <c r="A42" s="47">
        <f t="shared" si="79"/>
        <v>44594</v>
      </c>
      <c r="B42" s="48" t="str">
        <f t="shared" ref="B42:B44" si="80">IF(A42="","",TEXT(A42,"aaa"))</f>
        <v>水</v>
      </c>
      <c r="C42" s="46" t="s">
        <v>7</v>
      </c>
      <c r="D42" s="46" t="str" cm="1">
        <f t="array" aca="1" ref="D42" ca="1">INDIRECT("'"&amp;TEXT($A42,"d日(aaa)")&amp;"'!V11")</f>
        <v/>
      </c>
      <c r="E42" s="58" t="str" cm="1">
        <f t="array" aca="1" ref="E42" ca="1">INDIRECT("'"&amp;TEXT($A42,"d日(aaa)")&amp;"'!W11")</f>
        <v/>
      </c>
      <c r="F42" s="58" t="str" cm="1">
        <f t="array" aca="1" ref="F42" ca="1">INDIRECT("'"&amp;TEXT($A42,"d日(aaa)")&amp;"'!X11")</f>
        <v/>
      </c>
      <c r="G42" s="58" t="str">
        <f t="shared" ca="1" si="67"/>
        <v/>
      </c>
      <c r="H42" s="47">
        <f t="shared" si="68"/>
        <v>44594</v>
      </c>
      <c r="I42" s="34">
        <f t="shared" si="69"/>
        <v>1</v>
      </c>
      <c r="L42" s="47">
        <f t="shared" si="70"/>
        <v>44594</v>
      </c>
      <c r="M42" s="34" t="str">
        <f t="shared" si="71"/>
        <v>水</v>
      </c>
      <c r="N42" s="34" t="str">
        <f t="shared" si="72"/>
        <v>作業時間</v>
      </c>
      <c r="O42" s="34" t="str">
        <f t="shared" ca="1" si="73"/>
        <v/>
      </c>
      <c r="P42" s="34" t="str">
        <f t="shared" ca="1" si="74"/>
        <v/>
      </c>
      <c r="Q42" s="34" t="str">
        <f t="shared" ca="1" si="75"/>
        <v/>
      </c>
      <c r="R42" s="34" t="str">
        <f t="shared" ca="1" si="76"/>
        <v/>
      </c>
      <c r="S42" s="47">
        <f t="shared" si="77"/>
        <v>44594</v>
      </c>
      <c r="T42" s="34">
        <f t="shared" si="78"/>
        <v>1</v>
      </c>
    </row>
    <row r="43" spans="1:20" x14ac:dyDescent="0.4">
      <c r="A43" s="47">
        <f t="shared" si="79"/>
        <v>44594</v>
      </c>
      <c r="B43" s="48" t="str">
        <f t="shared" si="80"/>
        <v>水</v>
      </c>
      <c r="C43" s="46" t="s">
        <v>7</v>
      </c>
      <c r="D43" s="46" t="str" cm="1">
        <f t="array" aca="1" ref="D43" ca="1">INDIRECT("'"&amp;TEXT($A43,"d日(aaa)")&amp;"'!V12")</f>
        <v/>
      </c>
      <c r="E43" s="58" t="str" cm="1">
        <f t="array" aca="1" ref="E43" ca="1">INDIRECT("'"&amp;TEXT($A43,"d日(aaa)")&amp;"'!W12")</f>
        <v/>
      </c>
      <c r="F43" s="58" t="str" cm="1">
        <f t="array" aca="1" ref="F43" ca="1">INDIRECT("'"&amp;TEXT($A43,"d日(aaa)")&amp;"'!X12")</f>
        <v/>
      </c>
      <c r="G43" s="58" t="str">
        <f t="shared" ca="1" si="67"/>
        <v/>
      </c>
      <c r="H43" s="47">
        <f t="shared" si="68"/>
        <v>44594</v>
      </c>
      <c r="I43" s="34">
        <f t="shared" si="69"/>
        <v>1</v>
      </c>
      <c r="L43" s="47">
        <f t="shared" si="70"/>
        <v>44594</v>
      </c>
      <c r="M43" s="34" t="str">
        <f t="shared" si="71"/>
        <v>水</v>
      </c>
      <c r="N43" s="34" t="str">
        <f t="shared" si="72"/>
        <v>作業時間</v>
      </c>
      <c r="O43" s="34" t="str">
        <f t="shared" ca="1" si="73"/>
        <v/>
      </c>
      <c r="P43" s="34" t="str">
        <f t="shared" ca="1" si="74"/>
        <v/>
      </c>
      <c r="Q43" s="34" t="str">
        <f t="shared" ca="1" si="75"/>
        <v/>
      </c>
      <c r="R43" s="34" t="str">
        <f t="shared" ca="1" si="76"/>
        <v/>
      </c>
      <c r="S43" s="47">
        <f t="shared" si="77"/>
        <v>44594</v>
      </c>
      <c r="T43" s="34">
        <f t="shared" si="78"/>
        <v>1</v>
      </c>
    </row>
    <row r="44" spans="1:20" x14ac:dyDescent="0.4">
      <c r="A44" s="47">
        <f t="shared" si="79"/>
        <v>44594</v>
      </c>
      <c r="B44" s="48" t="str">
        <f t="shared" si="80"/>
        <v>水</v>
      </c>
      <c r="C44" s="46" t="s">
        <v>7</v>
      </c>
      <c r="D44" s="46" t="str" cm="1">
        <f t="array" aca="1" ref="D44" ca="1">INDIRECT("'"&amp;TEXT($A44,"d日(aaa)")&amp;"'!V13")</f>
        <v/>
      </c>
      <c r="E44" s="58" t="str" cm="1">
        <f t="array" aca="1" ref="E44" ca="1">INDIRECT("'"&amp;TEXT($A44,"d日(aaa)")&amp;"'!W13")</f>
        <v/>
      </c>
      <c r="F44" s="58" t="str" cm="1">
        <f t="array" aca="1" ref="F44" ca="1">INDIRECT("'"&amp;TEXT($A44,"d日(aaa)")&amp;"'!X13")</f>
        <v/>
      </c>
      <c r="G44" s="58" t="str">
        <f t="shared" ca="1" si="67"/>
        <v/>
      </c>
      <c r="H44" s="47">
        <f t="shared" si="68"/>
        <v>44594</v>
      </c>
      <c r="I44" s="34">
        <f t="shared" si="69"/>
        <v>1</v>
      </c>
      <c r="L44" s="47">
        <f t="shared" si="70"/>
        <v>44594</v>
      </c>
      <c r="M44" s="34" t="str">
        <f t="shared" si="71"/>
        <v>水</v>
      </c>
      <c r="N44" s="34" t="str">
        <f t="shared" si="72"/>
        <v>作業時間</v>
      </c>
      <c r="O44" s="34" t="str">
        <f t="shared" ca="1" si="73"/>
        <v/>
      </c>
      <c r="P44" s="34" t="str">
        <f t="shared" ca="1" si="74"/>
        <v/>
      </c>
      <c r="Q44" s="34" t="str">
        <f t="shared" ca="1" si="75"/>
        <v/>
      </c>
      <c r="R44" s="34" t="str">
        <f t="shared" ca="1" si="76"/>
        <v/>
      </c>
      <c r="S44" s="47">
        <f t="shared" si="77"/>
        <v>44594</v>
      </c>
      <c r="T44" s="34">
        <f t="shared" si="78"/>
        <v>1</v>
      </c>
    </row>
    <row r="45" spans="1:20" x14ac:dyDescent="0.4">
      <c r="A45" s="47">
        <f t="shared" si="79"/>
        <v>44594</v>
      </c>
      <c r="B45" s="48" t="str">
        <f t="shared" ref="B45:B49" si="81">IF(A45="","",TEXT(A45,"aaa"))</f>
        <v>水</v>
      </c>
      <c r="C45" s="46" t="s">
        <v>7</v>
      </c>
      <c r="D45" s="46" t="str" cm="1">
        <f t="array" aca="1" ref="D45" ca="1">INDIRECT("'"&amp;TEXT($A45,"d日(aaa)")&amp;"'!V14")</f>
        <v/>
      </c>
      <c r="E45" s="58" t="str" cm="1">
        <f t="array" aca="1" ref="E45" ca="1">INDIRECT("'"&amp;TEXT($A45,"d日(aaa)")&amp;"'!W14")</f>
        <v/>
      </c>
      <c r="F45" s="58" t="str" cm="1">
        <f t="array" aca="1" ref="F45" ca="1">INDIRECT("'"&amp;TEXT($A45,"d日(aaa)")&amp;"'!X14")</f>
        <v/>
      </c>
      <c r="G45" s="58" t="str">
        <f t="shared" ca="1" si="67"/>
        <v/>
      </c>
      <c r="H45" s="47">
        <f t="shared" si="68"/>
        <v>44594</v>
      </c>
      <c r="I45" s="34">
        <f t="shared" si="69"/>
        <v>1</v>
      </c>
      <c r="L45" s="47">
        <f t="shared" si="70"/>
        <v>44594</v>
      </c>
      <c r="M45" s="34" t="str">
        <f t="shared" si="71"/>
        <v>水</v>
      </c>
      <c r="N45" s="34" t="str">
        <f t="shared" si="72"/>
        <v>作業時間</v>
      </c>
      <c r="O45" s="34" t="str">
        <f t="shared" ca="1" si="73"/>
        <v/>
      </c>
      <c r="P45" s="34" t="str">
        <f t="shared" ca="1" si="74"/>
        <v/>
      </c>
      <c r="Q45" s="34" t="str">
        <f t="shared" ca="1" si="75"/>
        <v/>
      </c>
      <c r="R45" s="34" t="str">
        <f t="shared" ca="1" si="76"/>
        <v/>
      </c>
      <c r="S45" s="47">
        <f t="shared" si="77"/>
        <v>44594</v>
      </c>
      <c r="T45" s="34">
        <f t="shared" si="78"/>
        <v>1</v>
      </c>
    </row>
    <row r="46" spans="1:20" x14ac:dyDescent="0.4">
      <c r="A46" s="47">
        <f t="shared" si="79"/>
        <v>44594</v>
      </c>
      <c r="B46" s="48" t="str">
        <f t="shared" si="81"/>
        <v>水</v>
      </c>
      <c r="C46" s="46" t="s">
        <v>7</v>
      </c>
      <c r="D46" s="46" t="str" cm="1">
        <f t="array" aca="1" ref="D46" ca="1">INDIRECT("'"&amp;TEXT($A46,"d日(aaa)")&amp;"'!V15")</f>
        <v/>
      </c>
      <c r="E46" s="58" t="str" cm="1">
        <f t="array" aca="1" ref="E46" ca="1">INDIRECT("'"&amp;TEXT($A46,"d日(aaa)")&amp;"'!W15")</f>
        <v/>
      </c>
      <c r="F46" s="58" t="str" cm="1">
        <f t="array" aca="1" ref="F46" ca="1">INDIRECT("'"&amp;TEXT($A46,"d日(aaa)")&amp;"'!X15")</f>
        <v/>
      </c>
      <c r="G46" s="58" t="str">
        <f t="shared" ca="1" si="67"/>
        <v/>
      </c>
      <c r="H46" s="47">
        <f t="shared" si="68"/>
        <v>44594</v>
      </c>
      <c r="I46" s="34">
        <f t="shared" si="69"/>
        <v>1</v>
      </c>
      <c r="L46" s="47">
        <f t="shared" si="70"/>
        <v>44594</v>
      </c>
      <c r="M46" s="34" t="str">
        <f t="shared" si="71"/>
        <v>水</v>
      </c>
      <c r="N46" s="34" t="str">
        <f t="shared" si="72"/>
        <v>作業時間</v>
      </c>
      <c r="O46" s="34" t="str">
        <f t="shared" ca="1" si="73"/>
        <v/>
      </c>
      <c r="P46" s="34" t="str">
        <f t="shared" ca="1" si="74"/>
        <v/>
      </c>
      <c r="Q46" s="34" t="str">
        <f t="shared" ca="1" si="75"/>
        <v/>
      </c>
      <c r="R46" s="34" t="str">
        <f t="shared" ca="1" si="76"/>
        <v/>
      </c>
      <c r="S46" s="47">
        <f t="shared" si="77"/>
        <v>44594</v>
      </c>
      <c r="T46" s="34">
        <f t="shared" si="78"/>
        <v>1</v>
      </c>
    </row>
    <row r="47" spans="1:20" x14ac:dyDescent="0.4">
      <c r="A47" s="47">
        <f t="shared" si="79"/>
        <v>44594</v>
      </c>
      <c r="B47" s="48" t="str">
        <f t="shared" si="81"/>
        <v>水</v>
      </c>
      <c r="C47" s="46" t="s">
        <v>7</v>
      </c>
      <c r="D47" s="46" t="str" cm="1">
        <f t="array" aca="1" ref="D47" ca="1">INDIRECT("'"&amp;TEXT($A47,"d日(aaa)")&amp;"'!V16")</f>
        <v/>
      </c>
      <c r="E47" s="58" t="str" cm="1">
        <f t="array" aca="1" ref="E47" ca="1">INDIRECT("'"&amp;TEXT($A47,"d日(aaa)")&amp;"'!W16")</f>
        <v/>
      </c>
      <c r="F47" s="58" t="str" cm="1">
        <f t="array" aca="1" ref="F47" ca="1">INDIRECT("'"&amp;TEXT($A47,"d日(aaa)")&amp;"'!X16")</f>
        <v/>
      </c>
      <c r="G47" s="58" t="str">
        <f t="shared" ca="1" si="67"/>
        <v/>
      </c>
      <c r="H47" s="47">
        <f t="shared" si="68"/>
        <v>44594</v>
      </c>
      <c r="I47" s="34">
        <f t="shared" si="69"/>
        <v>1</v>
      </c>
      <c r="L47" s="47">
        <f t="shared" si="70"/>
        <v>44594</v>
      </c>
      <c r="M47" s="34" t="str">
        <f t="shared" si="71"/>
        <v>水</v>
      </c>
      <c r="N47" s="34" t="str">
        <f t="shared" si="72"/>
        <v>作業時間</v>
      </c>
      <c r="O47" s="34" t="str">
        <f t="shared" ca="1" si="73"/>
        <v/>
      </c>
      <c r="P47" s="34" t="str">
        <f t="shared" ca="1" si="74"/>
        <v/>
      </c>
      <c r="Q47" s="34" t="str">
        <f t="shared" ca="1" si="75"/>
        <v/>
      </c>
      <c r="R47" s="34" t="str">
        <f t="shared" ca="1" si="76"/>
        <v/>
      </c>
      <c r="S47" s="47">
        <f t="shared" si="77"/>
        <v>44594</v>
      </c>
      <c r="T47" s="34">
        <f t="shared" si="78"/>
        <v>1</v>
      </c>
    </row>
    <row r="48" spans="1:20" x14ac:dyDescent="0.4">
      <c r="A48" s="47">
        <f t="shared" si="79"/>
        <v>44594</v>
      </c>
      <c r="B48" s="48" t="str">
        <f t="shared" si="81"/>
        <v>水</v>
      </c>
      <c r="C48" s="46" t="s">
        <v>7</v>
      </c>
      <c r="D48" s="46" t="str" cm="1">
        <f t="array" aca="1" ref="D48" ca="1">INDIRECT("'"&amp;TEXT($A48,"d日(aaa)")&amp;"'!V17")</f>
        <v/>
      </c>
      <c r="E48" s="58" t="str" cm="1">
        <f t="array" aca="1" ref="E48" ca="1">INDIRECT("'"&amp;TEXT($A48,"d日(aaa)")&amp;"'!W17")</f>
        <v/>
      </c>
      <c r="F48" s="58" t="str" cm="1">
        <f t="array" aca="1" ref="F48" ca="1">INDIRECT("'"&amp;TEXT($A48,"d日(aaa)")&amp;"'!X17")</f>
        <v/>
      </c>
      <c r="G48" s="58" t="str">
        <f t="shared" ca="1" si="67"/>
        <v/>
      </c>
      <c r="H48" s="47">
        <f t="shared" si="68"/>
        <v>44594</v>
      </c>
      <c r="I48" s="34">
        <f t="shared" si="69"/>
        <v>1</v>
      </c>
      <c r="L48" s="47">
        <f t="shared" si="70"/>
        <v>44594</v>
      </c>
      <c r="M48" s="34" t="str">
        <f t="shared" si="71"/>
        <v>水</v>
      </c>
      <c r="N48" s="34" t="str">
        <f t="shared" si="72"/>
        <v>作業時間</v>
      </c>
      <c r="O48" s="34" t="str">
        <f t="shared" ca="1" si="73"/>
        <v/>
      </c>
      <c r="P48" s="34" t="str">
        <f t="shared" ca="1" si="74"/>
        <v/>
      </c>
      <c r="Q48" s="34" t="str">
        <f t="shared" ca="1" si="75"/>
        <v/>
      </c>
      <c r="R48" s="34" t="str">
        <f t="shared" ca="1" si="76"/>
        <v/>
      </c>
      <c r="S48" s="47">
        <f t="shared" si="77"/>
        <v>44594</v>
      </c>
      <c r="T48" s="34">
        <f t="shared" si="78"/>
        <v>1</v>
      </c>
    </row>
    <row r="49" spans="1:22" x14ac:dyDescent="0.4">
      <c r="A49" s="47">
        <f t="shared" si="79"/>
        <v>44594</v>
      </c>
      <c r="B49" s="48" t="str">
        <f t="shared" si="81"/>
        <v>水</v>
      </c>
      <c r="C49" s="46" t="s">
        <v>7</v>
      </c>
      <c r="D49" s="46" t="str" cm="1">
        <f t="array" aca="1" ref="D49" ca="1">INDIRECT("'"&amp;TEXT($A49,"d日(aaa)")&amp;"'!V18")</f>
        <v/>
      </c>
      <c r="E49" s="58" t="str" cm="1">
        <f t="array" aca="1" ref="E49" ca="1">INDIRECT("'"&amp;TEXT($A49,"d日(aaa)")&amp;"'!W18")</f>
        <v/>
      </c>
      <c r="F49" s="58" t="str" cm="1">
        <f t="array" aca="1" ref="F49" ca="1">INDIRECT("'"&amp;TEXT($A49,"d日(aaa)")&amp;"'!X18")</f>
        <v/>
      </c>
      <c r="G49" s="58" t="str">
        <f t="shared" ca="1" si="67"/>
        <v/>
      </c>
      <c r="H49" s="47">
        <f t="shared" si="68"/>
        <v>44594</v>
      </c>
      <c r="I49" s="34">
        <f t="shared" si="69"/>
        <v>1</v>
      </c>
      <c r="J49" s="34">
        <f ca="1">SUMIF($A35:$A49,$A35,E35:E49)</f>
        <v>41</v>
      </c>
      <c r="K49" s="34">
        <f ca="1">SUMIF($A35:$A49,$A35,F35:F49)</f>
        <v>40.99999999999838</v>
      </c>
      <c r="L49" s="47">
        <f t="shared" si="70"/>
        <v>44594</v>
      </c>
      <c r="M49" s="34" t="str">
        <f t="shared" si="71"/>
        <v>水</v>
      </c>
      <c r="N49" s="34" t="str">
        <f t="shared" si="72"/>
        <v>作業時間</v>
      </c>
      <c r="O49" s="34" t="str">
        <f t="shared" ca="1" si="73"/>
        <v/>
      </c>
      <c r="P49" s="34" t="str">
        <f t="shared" ca="1" si="74"/>
        <v/>
      </c>
      <c r="Q49" s="34" t="str">
        <f t="shared" ca="1" si="75"/>
        <v/>
      </c>
      <c r="R49" s="34" t="str">
        <f t="shared" ca="1" si="76"/>
        <v/>
      </c>
      <c r="S49" s="47">
        <f t="shared" si="77"/>
        <v>44594</v>
      </c>
      <c r="T49" s="34">
        <f t="shared" si="78"/>
        <v>1</v>
      </c>
      <c r="U49" s="158">
        <f ca="1">IF(P35&lt;&gt;"",SUMIF($A35:$A49,$A35,P35:P49),"")</f>
        <v>41</v>
      </c>
      <c r="V49" s="158">
        <f ca="1">IF(Q35&lt;&gt;"",SUMIF($A35:$A49,$A35,Q35:Q49),"")</f>
        <v>40.99999999999838</v>
      </c>
    </row>
    <row r="50" spans="1:22" x14ac:dyDescent="0.4">
      <c r="A50" s="47">
        <f>A41</f>
        <v>44594</v>
      </c>
      <c r="B50" s="48" t="str">
        <f t="shared" si="0"/>
        <v>水</v>
      </c>
      <c r="C50" s="46" t="s">
        <v>11</v>
      </c>
      <c r="D50" s="46" t="str" cm="1">
        <f t="array" aca="1" ref="D50" ca="1">INDIRECT("'"&amp;TEXT($A50,"d日(aaa)")&amp;"'!V4")</f>
        <v>ズオン バン フン</v>
      </c>
      <c r="E50" s="49" cm="1">
        <f t="array" aca="1" ref="E50" ca="1">INDIRECT("'"&amp;TEXT($A50,"d日(aaa)")&amp;"'!AB4")</f>
        <v>9600</v>
      </c>
      <c r="F50" s="49" cm="1">
        <f t="array" aca="1" ref="F50" ca="1">INDIRECT("'"&amp;TEXT($A50,"d日(aaa)")&amp;"'!AC4")</f>
        <v>9599.9999999997781</v>
      </c>
      <c r="G50" s="58">
        <f t="shared" ca="1" si="67"/>
        <v>-2.2191670723259449E-10</v>
      </c>
      <c r="H50" s="47">
        <f t="shared" si="68"/>
        <v>44594</v>
      </c>
      <c r="I50" s="34">
        <f t="shared" si="69"/>
        <v>1</v>
      </c>
      <c r="L50" s="47">
        <f t="shared" si="70"/>
        <v>44594</v>
      </c>
      <c r="M50" s="34" t="str">
        <f t="shared" si="71"/>
        <v>水</v>
      </c>
      <c r="N50" s="34" t="str">
        <f t="shared" si="72"/>
        <v>人件費</v>
      </c>
      <c r="O50" s="34" t="str">
        <f t="shared" ca="1" si="73"/>
        <v>ズオン バン フン</v>
      </c>
      <c r="P50" s="34">
        <f t="shared" ca="1" si="74"/>
        <v>9600</v>
      </c>
      <c r="Q50" s="34">
        <f t="shared" ca="1" si="75"/>
        <v>9599.9999999997781</v>
      </c>
      <c r="R50" s="34">
        <f t="shared" ca="1" si="76"/>
        <v>0</v>
      </c>
      <c r="S50" s="47">
        <f t="shared" si="77"/>
        <v>44594</v>
      </c>
      <c r="T50" s="34">
        <f t="shared" si="78"/>
        <v>1</v>
      </c>
    </row>
    <row r="51" spans="1:22" x14ac:dyDescent="0.4">
      <c r="A51" s="47">
        <f t="shared" si="79"/>
        <v>44594</v>
      </c>
      <c r="B51" s="48" t="str">
        <f t="shared" si="0"/>
        <v>水</v>
      </c>
      <c r="C51" s="46" t="s">
        <v>11</v>
      </c>
      <c r="D51" s="46" t="str" cm="1">
        <f t="array" aca="1" ref="D51" ca="1">INDIRECT("'"&amp;TEXT($A51,"d日(aaa)")&amp;"'!V5")</f>
        <v>チャモ</v>
      </c>
      <c r="E51" s="49" cm="1">
        <f t="array" aca="1" ref="E51" ca="1">INDIRECT("'"&amp;TEXT($A51,"d日(aaa)")&amp;"'!AB5")</f>
        <v>9200</v>
      </c>
      <c r="F51" s="49" cm="1">
        <f t="array" aca="1" ref="F51" ca="1">INDIRECT("'"&amp;TEXT($A51,"d日(aaa)")&amp;"'!AC5")</f>
        <v>12074.999999999513</v>
      </c>
      <c r="G51" s="58">
        <f t="shared" ca="1" si="67"/>
        <v>2874.9999999995125</v>
      </c>
      <c r="H51" s="47">
        <f t="shared" si="68"/>
        <v>44594</v>
      </c>
      <c r="I51" s="34">
        <f t="shared" si="69"/>
        <v>1</v>
      </c>
      <c r="L51" s="47">
        <f t="shared" si="70"/>
        <v>44594</v>
      </c>
      <c r="M51" s="34" t="str">
        <f t="shared" si="71"/>
        <v>水</v>
      </c>
      <c r="N51" s="34" t="str">
        <f t="shared" si="72"/>
        <v>人件費</v>
      </c>
      <c r="O51" s="34" t="str">
        <f t="shared" ca="1" si="73"/>
        <v>チャモ</v>
      </c>
      <c r="P51" s="34">
        <f t="shared" ca="1" si="74"/>
        <v>9200</v>
      </c>
      <c r="Q51" s="34">
        <f t="shared" ca="1" si="75"/>
        <v>12074.999999999513</v>
      </c>
      <c r="R51" s="34">
        <f t="shared" ca="1" si="76"/>
        <v>2875</v>
      </c>
      <c r="S51" s="47">
        <f t="shared" si="77"/>
        <v>44594</v>
      </c>
      <c r="T51" s="34">
        <f t="shared" si="78"/>
        <v>1</v>
      </c>
    </row>
    <row r="52" spans="1:22" x14ac:dyDescent="0.4">
      <c r="A52" s="47">
        <f t="shared" si="79"/>
        <v>44594</v>
      </c>
      <c r="B52" s="48" t="str">
        <f t="shared" si="0"/>
        <v>水</v>
      </c>
      <c r="C52" s="46" t="s">
        <v>11</v>
      </c>
      <c r="D52" s="46" t="str" cm="1">
        <f t="array" aca="1" ref="D52" ca="1">INDIRECT("'"&amp;TEXT($A52,"d日(aaa)")&amp;"'!V6")</f>
        <v>ユウ</v>
      </c>
      <c r="E52" s="49" cm="1">
        <f t="array" aca="1" ref="E52" ca="1">INDIRECT("'"&amp;TEXT($A52,"d日(aaa)")&amp;"'!AB6")</f>
        <v>8400</v>
      </c>
      <c r="F52" s="49" cm="1">
        <f t="array" aca="1" ref="F52" ca="1">INDIRECT("'"&amp;TEXT($A52,"d日(aaa)")&amp;"'!AC6")</f>
        <v>10499.999999999587</v>
      </c>
      <c r="G52" s="58">
        <f t="shared" ca="1" si="67"/>
        <v>2099.9999999995871</v>
      </c>
      <c r="H52" s="47">
        <f t="shared" si="68"/>
        <v>44594</v>
      </c>
      <c r="I52" s="34">
        <f t="shared" si="69"/>
        <v>1</v>
      </c>
      <c r="L52" s="47">
        <f t="shared" si="70"/>
        <v>44594</v>
      </c>
      <c r="M52" s="34" t="str">
        <f t="shared" si="71"/>
        <v>水</v>
      </c>
      <c r="N52" s="34" t="str">
        <f t="shared" si="72"/>
        <v>人件費</v>
      </c>
      <c r="O52" s="34" t="str">
        <f t="shared" ca="1" si="73"/>
        <v>ユウ</v>
      </c>
      <c r="P52" s="34">
        <f t="shared" ca="1" si="74"/>
        <v>8400</v>
      </c>
      <c r="Q52" s="34">
        <f t="shared" ca="1" si="75"/>
        <v>10499.999999999587</v>
      </c>
      <c r="R52" s="34">
        <f t="shared" ca="1" si="76"/>
        <v>2100</v>
      </c>
      <c r="S52" s="47">
        <f t="shared" si="77"/>
        <v>44594</v>
      </c>
      <c r="T52" s="34">
        <f t="shared" si="78"/>
        <v>1</v>
      </c>
    </row>
    <row r="53" spans="1:22" x14ac:dyDescent="0.4">
      <c r="A53" s="47">
        <f t="shared" si="79"/>
        <v>44594</v>
      </c>
      <c r="B53" s="48" t="str">
        <f t="shared" si="0"/>
        <v>水</v>
      </c>
      <c r="C53" s="46" t="s">
        <v>11</v>
      </c>
      <c r="D53" s="46" t="str" cm="1">
        <f t="array" aca="1" ref="D53" ca="1">INDIRECT("'"&amp;TEXT($A53,"d日(aaa)")&amp;"'!V7")</f>
        <v>イスリ</v>
      </c>
      <c r="E53" s="49" cm="1">
        <f t="array" aca="1" ref="E53" ca="1">INDIRECT("'"&amp;TEXT($A53,"d日(aaa)")&amp;"'!AB7")</f>
        <v>5250</v>
      </c>
      <c r="F53" s="49" cm="1">
        <f t="array" aca="1" ref="F53" ca="1">INDIRECT("'"&amp;TEXT($A53,"d日(aaa)")&amp;"'!AC7")</f>
        <v>5774.9999999996344</v>
      </c>
      <c r="G53" s="58">
        <f t="shared" ca="1" si="67"/>
        <v>524.99999999963438</v>
      </c>
      <c r="H53" s="47">
        <f t="shared" si="68"/>
        <v>44594</v>
      </c>
      <c r="I53" s="34">
        <f t="shared" si="69"/>
        <v>1</v>
      </c>
      <c r="L53" s="47">
        <f t="shared" si="70"/>
        <v>44594</v>
      </c>
      <c r="M53" s="34" t="str">
        <f t="shared" si="71"/>
        <v>水</v>
      </c>
      <c r="N53" s="34" t="str">
        <f t="shared" si="72"/>
        <v>人件費</v>
      </c>
      <c r="O53" s="34" t="str">
        <f t="shared" ca="1" si="73"/>
        <v>イスリ</v>
      </c>
      <c r="P53" s="34">
        <f t="shared" ca="1" si="74"/>
        <v>5250</v>
      </c>
      <c r="Q53" s="34">
        <f t="shared" ca="1" si="75"/>
        <v>5774.9999999996344</v>
      </c>
      <c r="R53" s="34">
        <f t="shared" ca="1" si="76"/>
        <v>525</v>
      </c>
      <c r="S53" s="47">
        <f t="shared" si="77"/>
        <v>44594</v>
      </c>
      <c r="T53" s="34">
        <f t="shared" si="78"/>
        <v>1</v>
      </c>
    </row>
    <row r="54" spans="1:22" x14ac:dyDescent="0.4">
      <c r="A54" s="47">
        <f t="shared" si="79"/>
        <v>44594</v>
      </c>
      <c r="B54" s="48" t="str">
        <f t="shared" si="0"/>
        <v>水</v>
      </c>
      <c r="C54" s="46" t="s">
        <v>11</v>
      </c>
      <c r="D54" s="46" t="str" cm="1">
        <f t="array" aca="1" ref="D54" ca="1">INDIRECT("'"&amp;TEXT($A54,"d日(aaa)")&amp;"'!V8")</f>
        <v>インディカ</v>
      </c>
      <c r="E54" s="49" cm="1">
        <f t="array" aca="1" ref="E54" ca="1">INDIRECT("'"&amp;TEXT($A54,"d日(aaa)")&amp;"'!AB8")</f>
        <v>7350</v>
      </c>
      <c r="F54" s="49" cm="1">
        <f t="array" aca="1" ref="F54" ca="1">INDIRECT("'"&amp;TEXT($A54,"d日(aaa)")&amp;"'!AC8")</f>
        <v>7349.9999999997162</v>
      </c>
      <c r="G54" s="58">
        <f t="shared" ca="1" si="67"/>
        <v>-2.8376234695315361E-10</v>
      </c>
      <c r="H54" s="47">
        <f t="shared" si="68"/>
        <v>44594</v>
      </c>
      <c r="I54" s="34">
        <f t="shared" si="69"/>
        <v>1</v>
      </c>
      <c r="L54" s="47">
        <f t="shared" si="70"/>
        <v>44594</v>
      </c>
      <c r="M54" s="34" t="str">
        <f t="shared" si="71"/>
        <v>水</v>
      </c>
      <c r="N54" s="34" t="str">
        <f t="shared" si="72"/>
        <v>人件費</v>
      </c>
      <c r="O54" s="34" t="str">
        <f t="shared" ca="1" si="73"/>
        <v>インディカ</v>
      </c>
      <c r="P54" s="34">
        <f t="shared" ca="1" si="74"/>
        <v>7350</v>
      </c>
      <c r="Q54" s="34">
        <f t="shared" ca="1" si="75"/>
        <v>7349.9999999997162</v>
      </c>
      <c r="R54" s="34">
        <f t="shared" ca="1" si="76"/>
        <v>0</v>
      </c>
      <c r="S54" s="47">
        <f t="shared" si="77"/>
        <v>44594</v>
      </c>
      <c r="T54" s="34">
        <f t="shared" si="78"/>
        <v>1</v>
      </c>
    </row>
    <row r="55" spans="1:22" x14ac:dyDescent="0.4">
      <c r="A55" s="47">
        <f t="shared" si="79"/>
        <v>44594</v>
      </c>
      <c r="B55" s="48" t="str">
        <f t="shared" si="0"/>
        <v>水</v>
      </c>
      <c r="C55" s="46" t="s">
        <v>11</v>
      </c>
      <c r="D55" s="46" t="str" cm="1">
        <f t="array" aca="1" ref="D55" ca="1">INDIRECT("'"&amp;TEXT($A55,"d日(aaa)")&amp;"'!V9")</f>
        <v>チャトランガ</v>
      </c>
      <c r="E55" s="49" cm="1">
        <f t="array" aca="1" ref="E55" ca="1">INDIRECT("'"&amp;TEXT($A55,"d日(aaa)")&amp;"'!AB9")</f>
        <v>5250</v>
      </c>
      <c r="F55" s="49" cm="1">
        <f t="array" aca="1" ref="F55" ca="1">INDIRECT("'"&amp;TEXT($A55,"d日(aaa)")&amp;"'!AC9")</f>
        <v>0</v>
      </c>
      <c r="G55" s="58">
        <f t="shared" ca="1" si="67"/>
        <v>-5250</v>
      </c>
      <c r="H55" s="47">
        <f t="shared" si="68"/>
        <v>44594</v>
      </c>
      <c r="I55" s="34">
        <f t="shared" si="69"/>
        <v>1</v>
      </c>
      <c r="L55" s="47">
        <f t="shared" si="70"/>
        <v>44594</v>
      </c>
      <c r="M55" s="34" t="str">
        <f t="shared" si="71"/>
        <v>水</v>
      </c>
      <c r="N55" s="34" t="str">
        <f t="shared" si="72"/>
        <v>人件費</v>
      </c>
      <c r="O55" s="34" t="str">
        <f t="shared" ca="1" si="73"/>
        <v>チャトランガ</v>
      </c>
      <c r="P55" s="34">
        <f t="shared" ca="1" si="74"/>
        <v>5250</v>
      </c>
      <c r="Q55" s="34" t="str">
        <f t="shared" ca="1" si="75"/>
        <v/>
      </c>
      <c r="R55" s="34">
        <f t="shared" ca="1" si="76"/>
        <v>-5250</v>
      </c>
      <c r="S55" s="47">
        <f t="shared" si="77"/>
        <v>44594</v>
      </c>
      <c r="T55" s="34">
        <f t="shared" si="78"/>
        <v>1</v>
      </c>
    </row>
    <row r="56" spans="1:22" x14ac:dyDescent="0.4">
      <c r="A56" s="47">
        <f t="shared" si="79"/>
        <v>44594</v>
      </c>
      <c r="B56" s="48" t="str">
        <f t="shared" si="0"/>
        <v>水</v>
      </c>
      <c r="C56" s="46" t="s">
        <v>11</v>
      </c>
      <c r="D56" s="46" t="str" cm="1">
        <f t="array" aca="1" ref="D56" ca="1">INDIRECT("'"&amp;TEXT($A56,"d日(aaa)")&amp;"'!V10")</f>
        <v/>
      </c>
      <c r="E56" s="49" t="str" cm="1">
        <f t="array" aca="1" ref="E56" ca="1">INDIRECT("'"&amp;TEXT($A56,"d日(aaa)")&amp;"'!AB10")</f>
        <v/>
      </c>
      <c r="F56" s="49" t="str" cm="1">
        <f t="array" aca="1" ref="F56" ca="1">INDIRECT("'"&amp;TEXT($A56,"d日(aaa)")&amp;"'!AC10")</f>
        <v/>
      </c>
      <c r="G56" s="58" t="str">
        <f t="shared" ca="1" si="67"/>
        <v/>
      </c>
      <c r="H56" s="47">
        <f t="shared" si="68"/>
        <v>44594</v>
      </c>
      <c r="I56" s="34">
        <f t="shared" si="69"/>
        <v>1</v>
      </c>
      <c r="L56" s="47">
        <f t="shared" si="70"/>
        <v>44594</v>
      </c>
      <c r="M56" s="34" t="str">
        <f t="shared" si="71"/>
        <v>水</v>
      </c>
      <c r="N56" s="34" t="str">
        <f t="shared" si="72"/>
        <v>人件費</v>
      </c>
      <c r="O56" s="34" t="str">
        <f t="shared" ca="1" si="73"/>
        <v/>
      </c>
      <c r="P56" s="34" t="str">
        <f t="shared" ca="1" si="74"/>
        <v/>
      </c>
      <c r="Q56" s="34" t="str">
        <f t="shared" ca="1" si="75"/>
        <v/>
      </c>
      <c r="R56" s="34" t="str">
        <f t="shared" ca="1" si="76"/>
        <v/>
      </c>
      <c r="S56" s="47">
        <f t="shared" si="77"/>
        <v>44594</v>
      </c>
      <c r="T56" s="34">
        <f t="shared" si="78"/>
        <v>1</v>
      </c>
    </row>
    <row r="57" spans="1:22" x14ac:dyDescent="0.4">
      <c r="A57" s="47">
        <f t="shared" si="79"/>
        <v>44594</v>
      </c>
      <c r="B57" s="48" t="str">
        <f t="shared" ref="B57:B59" si="82">IF(A57="","",TEXT(A57,"aaa"))</f>
        <v>水</v>
      </c>
      <c r="C57" s="46" t="s">
        <v>11</v>
      </c>
      <c r="D57" s="46" t="str" cm="1">
        <f t="array" aca="1" ref="D57" ca="1">INDIRECT("'"&amp;TEXT($A57,"d日(aaa)")&amp;"'!V11")</f>
        <v/>
      </c>
      <c r="E57" s="49" t="str" cm="1">
        <f t="array" aca="1" ref="E57" ca="1">INDIRECT("'"&amp;TEXT($A57,"d日(aaa)")&amp;"'!AB11")</f>
        <v/>
      </c>
      <c r="F57" s="49" t="str" cm="1">
        <f t="array" aca="1" ref="F57" ca="1">INDIRECT("'"&amp;TEXT($A57,"d日(aaa)")&amp;"'!AC11")</f>
        <v/>
      </c>
      <c r="G57" s="58" t="str">
        <f t="shared" ca="1" si="67"/>
        <v/>
      </c>
      <c r="H57" s="47">
        <f t="shared" si="68"/>
        <v>44594</v>
      </c>
      <c r="I57" s="34">
        <f t="shared" si="69"/>
        <v>1</v>
      </c>
      <c r="L57" s="47">
        <f t="shared" si="70"/>
        <v>44594</v>
      </c>
      <c r="M57" s="34" t="str">
        <f t="shared" si="71"/>
        <v>水</v>
      </c>
      <c r="N57" s="34" t="str">
        <f t="shared" si="72"/>
        <v>人件費</v>
      </c>
      <c r="O57" s="34" t="str">
        <f t="shared" ca="1" si="73"/>
        <v/>
      </c>
      <c r="P57" s="34" t="str">
        <f t="shared" ca="1" si="74"/>
        <v/>
      </c>
      <c r="Q57" s="34" t="str">
        <f t="shared" ca="1" si="75"/>
        <v/>
      </c>
      <c r="R57" s="34" t="str">
        <f t="shared" ca="1" si="76"/>
        <v/>
      </c>
      <c r="S57" s="47">
        <f t="shared" si="77"/>
        <v>44594</v>
      </c>
      <c r="T57" s="34">
        <f t="shared" si="78"/>
        <v>1</v>
      </c>
    </row>
    <row r="58" spans="1:22" x14ac:dyDescent="0.4">
      <c r="A58" s="47">
        <f t="shared" si="79"/>
        <v>44594</v>
      </c>
      <c r="B58" s="48" t="str">
        <f t="shared" si="82"/>
        <v>水</v>
      </c>
      <c r="C58" s="46" t="s">
        <v>11</v>
      </c>
      <c r="D58" s="46" t="str" cm="1">
        <f t="array" aca="1" ref="D58" ca="1">INDIRECT("'"&amp;TEXT($A58,"d日(aaa)")&amp;"'!V12")</f>
        <v/>
      </c>
      <c r="E58" s="49" t="str" cm="1">
        <f t="array" aca="1" ref="E58" ca="1">INDIRECT("'"&amp;TEXT($A58,"d日(aaa)")&amp;"'!AB12")</f>
        <v/>
      </c>
      <c r="F58" s="49" t="str" cm="1">
        <f t="array" aca="1" ref="F58" ca="1">INDIRECT("'"&amp;TEXT($A58,"d日(aaa)")&amp;"'!AC12")</f>
        <v/>
      </c>
      <c r="G58" s="58" t="str">
        <f t="shared" ca="1" si="67"/>
        <v/>
      </c>
      <c r="H58" s="47">
        <f t="shared" si="68"/>
        <v>44594</v>
      </c>
      <c r="I58" s="34">
        <f t="shared" si="69"/>
        <v>1</v>
      </c>
      <c r="L58" s="47">
        <f t="shared" si="70"/>
        <v>44594</v>
      </c>
      <c r="M58" s="34" t="str">
        <f t="shared" si="71"/>
        <v>水</v>
      </c>
      <c r="N58" s="34" t="str">
        <f t="shared" si="72"/>
        <v>人件費</v>
      </c>
      <c r="O58" s="34" t="str">
        <f t="shared" ca="1" si="73"/>
        <v/>
      </c>
      <c r="P58" s="34" t="str">
        <f t="shared" ca="1" si="74"/>
        <v/>
      </c>
      <c r="Q58" s="34" t="str">
        <f t="shared" ca="1" si="75"/>
        <v/>
      </c>
      <c r="R58" s="34" t="str">
        <f t="shared" ca="1" si="76"/>
        <v/>
      </c>
      <c r="S58" s="47">
        <f t="shared" si="77"/>
        <v>44594</v>
      </c>
      <c r="T58" s="34">
        <f t="shared" si="78"/>
        <v>1</v>
      </c>
    </row>
    <row r="59" spans="1:22" x14ac:dyDescent="0.4">
      <c r="A59" s="47">
        <f t="shared" si="79"/>
        <v>44594</v>
      </c>
      <c r="B59" s="48" t="str">
        <f t="shared" si="82"/>
        <v>水</v>
      </c>
      <c r="C59" s="46" t="s">
        <v>11</v>
      </c>
      <c r="D59" s="46" t="str" cm="1">
        <f t="array" aca="1" ref="D59" ca="1">INDIRECT("'"&amp;TEXT($A59,"d日(aaa)")&amp;"'!V13")</f>
        <v/>
      </c>
      <c r="E59" s="49" t="str" cm="1">
        <f t="array" aca="1" ref="E59" ca="1">INDIRECT("'"&amp;TEXT($A59,"d日(aaa)")&amp;"'!AB13")</f>
        <v/>
      </c>
      <c r="F59" s="49" t="str" cm="1">
        <f t="array" aca="1" ref="F59" ca="1">INDIRECT("'"&amp;TEXT($A59,"d日(aaa)")&amp;"'!AC13")</f>
        <v/>
      </c>
      <c r="G59" s="58" t="str">
        <f t="shared" ca="1" si="67"/>
        <v/>
      </c>
      <c r="H59" s="47">
        <f t="shared" si="68"/>
        <v>44594</v>
      </c>
      <c r="I59" s="34">
        <f t="shared" si="69"/>
        <v>1</v>
      </c>
      <c r="L59" s="47">
        <f t="shared" si="70"/>
        <v>44594</v>
      </c>
      <c r="M59" s="34" t="str">
        <f t="shared" si="71"/>
        <v>水</v>
      </c>
      <c r="N59" s="34" t="str">
        <f t="shared" si="72"/>
        <v>人件費</v>
      </c>
      <c r="O59" s="34" t="str">
        <f t="shared" ca="1" si="73"/>
        <v/>
      </c>
      <c r="P59" s="34" t="str">
        <f t="shared" ca="1" si="74"/>
        <v/>
      </c>
      <c r="Q59" s="34" t="str">
        <f t="shared" ca="1" si="75"/>
        <v/>
      </c>
      <c r="R59" s="34" t="str">
        <f t="shared" ca="1" si="76"/>
        <v/>
      </c>
      <c r="S59" s="47">
        <f t="shared" si="77"/>
        <v>44594</v>
      </c>
      <c r="T59" s="34">
        <f t="shared" si="78"/>
        <v>1</v>
      </c>
    </row>
    <row r="60" spans="1:22" x14ac:dyDescent="0.4">
      <c r="A60" s="47">
        <f t="shared" si="79"/>
        <v>44594</v>
      </c>
      <c r="B60" s="48" t="str">
        <f t="shared" ref="B60:B64" si="83">IF(A60="","",TEXT(A60,"aaa"))</f>
        <v>水</v>
      </c>
      <c r="C60" s="46" t="s">
        <v>11</v>
      </c>
      <c r="D60" s="46" t="str" cm="1">
        <f t="array" aca="1" ref="D60" ca="1">INDIRECT("'"&amp;TEXT($A60,"d日(aaa)")&amp;"'!V14")</f>
        <v/>
      </c>
      <c r="E60" s="49" t="str" cm="1">
        <f t="array" aca="1" ref="E60" ca="1">INDIRECT("'"&amp;TEXT($A60,"d日(aaa)")&amp;"'!AB14")</f>
        <v/>
      </c>
      <c r="F60" s="49" t="str" cm="1">
        <f t="array" aca="1" ref="F60" ca="1">INDIRECT("'"&amp;TEXT($A60,"d日(aaa)")&amp;"'!AC14")</f>
        <v/>
      </c>
      <c r="G60" s="58" t="str">
        <f t="shared" ca="1" si="67"/>
        <v/>
      </c>
      <c r="H60" s="47">
        <f t="shared" si="68"/>
        <v>44594</v>
      </c>
      <c r="I60" s="34">
        <f t="shared" si="69"/>
        <v>1</v>
      </c>
      <c r="L60" s="47">
        <f t="shared" si="70"/>
        <v>44594</v>
      </c>
      <c r="M60" s="34" t="str">
        <f t="shared" si="71"/>
        <v>水</v>
      </c>
      <c r="N60" s="34" t="str">
        <f t="shared" si="72"/>
        <v>人件費</v>
      </c>
      <c r="O60" s="34" t="str">
        <f t="shared" ca="1" si="73"/>
        <v/>
      </c>
      <c r="P60" s="34" t="str">
        <f t="shared" ca="1" si="74"/>
        <v/>
      </c>
      <c r="Q60" s="34" t="str">
        <f t="shared" ca="1" si="75"/>
        <v/>
      </c>
      <c r="R60" s="34" t="str">
        <f t="shared" ca="1" si="76"/>
        <v/>
      </c>
      <c r="S60" s="47">
        <f t="shared" si="77"/>
        <v>44594</v>
      </c>
      <c r="T60" s="34">
        <f t="shared" si="78"/>
        <v>1</v>
      </c>
    </row>
    <row r="61" spans="1:22" x14ac:dyDescent="0.4">
      <c r="A61" s="47">
        <f t="shared" si="79"/>
        <v>44594</v>
      </c>
      <c r="B61" s="48" t="str">
        <f t="shared" si="83"/>
        <v>水</v>
      </c>
      <c r="C61" s="46" t="s">
        <v>11</v>
      </c>
      <c r="D61" s="46" t="str" cm="1">
        <f t="array" aca="1" ref="D61" ca="1">INDIRECT("'"&amp;TEXT($A61,"d日(aaa)")&amp;"'!V15")</f>
        <v/>
      </c>
      <c r="E61" s="49" t="str" cm="1">
        <f t="array" aca="1" ref="E61" ca="1">INDIRECT("'"&amp;TEXT($A61,"d日(aaa)")&amp;"'!AB15")</f>
        <v/>
      </c>
      <c r="F61" s="49" t="str" cm="1">
        <f t="array" aca="1" ref="F61" ca="1">INDIRECT("'"&amp;TEXT($A61,"d日(aaa)")&amp;"'!AC15")</f>
        <v/>
      </c>
      <c r="G61" s="58" t="str">
        <f t="shared" ca="1" si="67"/>
        <v/>
      </c>
      <c r="H61" s="47">
        <f t="shared" si="68"/>
        <v>44594</v>
      </c>
      <c r="I61" s="34">
        <f t="shared" si="69"/>
        <v>1</v>
      </c>
      <c r="L61" s="47">
        <f t="shared" si="70"/>
        <v>44594</v>
      </c>
      <c r="M61" s="34" t="str">
        <f t="shared" si="71"/>
        <v>水</v>
      </c>
      <c r="N61" s="34" t="str">
        <f t="shared" si="72"/>
        <v>人件費</v>
      </c>
      <c r="O61" s="34" t="str">
        <f t="shared" ca="1" si="73"/>
        <v/>
      </c>
      <c r="P61" s="34" t="str">
        <f t="shared" ca="1" si="74"/>
        <v/>
      </c>
      <c r="Q61" s="34" t="str">
        <f t="shared" ca="1" si="75"/>
        <v/>
      </c>
      <c r="R61" s="34" t="str">
        <f t="shared" ca="1" si="76"/>
        <v/>
      </c>
      <c r="S61" s="47">
        <f t="shared" si="77"/>
        <v>44594</v>
      </c>
      <c r="T61" s="34">
        <f t="shared" si="78"/>
        <v>1</v>
      </c>
    </row>
    <row r="62" spans="1:22" x14ac:dyDescent="0.4">
      <c r="A62" s="47">
        <f t="shared" si="79"/>
        <v>44594</v>
      </c>
      <c r="B62" s="48" t="str">
        <f t="shared" si="83"/>
        <v>水</v>
      </c>
      <c r="C62" s="46" t="s">
        <v>11</v>
      </c>
      <c r="D62" s="46" t="str" cm="1">
        <f t="array" aca="1" ref="D62" ca="1">INDIRECT("'"&amp;TEXT($A62,"d日(aaa)")&amp;"'!V16")</f>
        <v/>
      </c>
      <c r="E62" s="49" t="str" cm="1">
        <f t="array" aca="1" ref="E62" ca="1">INDIRECT("'"&amp;TEXT($A62,"d日(aaa)")&amp;"'!AB16")</f>
        <v/>
      </c>
      <c r="F62" s="49" t="str" cm="1">
        <f t="array" aca="1" ref="F62" ca="1">INDIRECT("'"&amp;TEXT($A62,"d日(aaa)")&amp;"'!AC16")</f>
        <v/>
      </c>
      <c r="G62" s="58" t="str">
        <f t="shared" ca="1" si="67"/>
        <v/>
      </c>
      <c r="H62" s="47">
        <f t="shared" si="68"/>
        <v>44594</v>
      </c>
      <c r="I62" s="34">
        <f t="shared" si="69"/>
        <v>1</v>
      </c>
      <c r="L62" s="47">
        <f t="shared" si="70"/>
        <v>44594</v>
      </c>
      <c r="M62" s="34" t="str">
        <f t="shared" si="71"/>
        <v>水</v>
      </c>
      <c r="N62" s="34" t="str">
        <f t="shared" si="72"/>
        <v>人件費</v>
      </c>
      <c r="O62" s="34" t="str">
        <f t="shared" ca="1" si="73"/>
        <v/>
      </c>
      <c r="P62" s="34" t="str">
        <f t="shared" ca="1" si="74"/>
        <v/>
      </c>
      <c r="Q62" s="34" t="str">
        <f t="shared" ca="1" si="75"/>
        <v/>
      </c>
      <c r="R62" s="34" t="str">
        <f t="shared" ca="1" si="76"/>
        <v/>
      </c>
      <c r="S62" s="47">
        <f t="shared" si="77"/>
        <v>44594</v>
      </c>
      <c r="T62" s="34">
        <f t="shared" si="78"/>
        <v>1</v>
      </c>
    </row>
    <row r="63" spans="1:22" x14ac:dyDescent="0.4">
      <c r="A63" s="47">
        <f t="shared" si="79"/>
        <v>44594</v>
      </c>
      <c r="B63" s="48" t="str">
        <f t="shared" si="83"/>
        <v>水</v>
      </c>
      <c r="C63" s="46" t="s">
        <v>11</v>
      </c>
      <c r="D63" s="46" t="str" cm="1">
        <f t="array" aca="1" ref="D63" ca="1">INDIRECT("'"&amp;TEXT($A63,"d日(aaa)")&amp;"'!V17")</f>
        <v/>
      </c>
      <c r="E63" s="49" t="str" cm="1">
        <f t="array" aca="1" ref="E63" ca="1">INDIRECT("'"&amp;TEXT($A63,"d日(aaa)")&amp;"'!AB17")</f>
        <v/>
      </c>
      <c r="F63" s="49" t="str" cm="1">
        <f t="array" aca="1" ref="F63" ca="1">INDIRECT("'"&amp;TEXT($A63,"d日(aaa)")&amp;"'!AC17")</f>
        <v/>
      </c>
      <c r="G63" s="58" t="str">
        <f t="shared" ca="1" si="67"/>
        <v/>
      </c>
      <c r="H63" s="47">
        <f t="shared" si="68"/>
        <v>44594</v>
      </c>
      <c r="I63" s="34">
        <f t="shared" si="69"/>
        <v>1</v>
      </c>
      <c r="L63" s="47">
        <f t="shared" si="70"/>
        <v>44594</v>
      </c>
      <c r="M63" s="34" t="str">
        <f t="shared" si="71"/>
        <v>水</v>
      </c>
      <c r="N63" s="34" t="str">
        <f t="shared" si="72"/>
        <v>人件費</v>
      </c>
      <c r="O63" s="34" t="str">
        <f t="shared" ca="1" si="73"/>
        <v/>
      </c>
      <c r="P63" s="34" t="str">
        <f t="shared" ca="1" si="74"/>
        <v/>
      </c>
      <c r="Q63" s="34" t="str">
        <f t="shared" ca="1" si="75"/>
        <v/>
      </c>
      <c r="R63" s="34" t="str">
        <f t="shared" ca="1" si="76"/>
        <v/>
      </c>
      <c r="S63" s="47">
        <f t="shared" si="77"/>
        <v>44594</v>
      </c>
      <c r="T63" s="34">
        <f t="shared" si="78"/>
        <v>1</v>
      </c>
    </row>
    <row r="64" spans="1:22" x14ac:dyDescent="0.4">
      <c r="A64" s="47">
        <f t="shared" si="79"/>
        <v>44594</v>
      </c>
      <c r="B64" s="48" t="str">
        <f t="shared" si="83"/>
        <v>水</v>
      </c>
      <c r="C64" s="46" t="s">
        <v>11</v>
      </c>
      <c r="D64" s="46" t="str" cm="1">
        <f t="array" aca="1" ref="D64" ca="1">INDIRECT("'"&amp;TEXT($A64,"d日(aaa)")&amp;"'!V18")</f>
        <v/>
      </c>
      <c r="E64" s="49" t="str" cm="1">
        <f t="array" aca="1" ref="E64" ca="1">INDIRECT("'"&amp;TEXT($A64,"d日(aaa)")&amp;"'!AB18")</f>
        <v/>
      </c>
      <c r="F64" s="49" t="str" cm="1">
        <f t="array" aca="1" ref="F64" ca="1">INDIRECT("'"&amp;TEXT($A64,"d日(aaa)")&amp;"'!AC18")</f>
        <v/>
      </c>
      <c r="G64" s="58" t="str">
        <f t="shared" ca="1" si="67"/>
        <v/>
      </c>
      <c r="H64" s="47">
        <f t="shared" si="68"/>
        <v>44594</v>
      </c>
      <c r="I64" s="34">
        <f t="shared" si="69"/>
        <v>1</v>
      </c>
      <c r="J64" s="34">
        <f ca="1">SUMIF($A50:$A64,$A50,E50:E64)</f>
        <v>45050</v>
      </c>
      <c r="K64" s="34">
        <f ca="1">SUMIF($A50:$A64,$A50,F50:F64)</f>
        <v>45299.999999998232</v>
      </c>
      <c r="L64" s="47">
        <f t="shared" si="70"/>
        <v>44594</v>
      </c>
      <c r="M64" s="34" t="str">
        <f t="shared" si="71"/>
        <v>水</v>
      </c>
      <c r="N64" s="34" t="str">
        <f t="shared" si="72"/>
        <v>人件費</v>
      </c>
      <c r="O64" s="34" t="str">
        <f t="shared" ca="1" si="73"/>
        <v/>
      </c>
      <c r="P64" s="34" t="str">
        <f t="shared" ca="1" si="74"/>
        <v/>
      </c>
      <c r="Q64" s="34" t="str">
        <f t="shared" ca="1" si="75"/>
        <v/>
      </c>
      <c r="R64" s="34" t="str">
        <f t="shared" ca="1" si="76"/>
        <v/>
      </c>
      <c r="S64" s="47">
        <f t="shared" si="77"/>
        <v>44594</v>
      </c>
      <c r="T64" s="34">
        <f t="shared" si="78"/>
        <v>1</v>
      </c>
      <c r="U64" s="158">
        <f ca="1">IF(P50&lt;&gt;"",SUMIF($A50:$A64,$A50,P50:P64),"")</f>
        <v>45050</v>
      </c>
      <c r="V64" s="158">
        <f ca="1">IF(Q50&lt;&gt;"",SUMIF($A50:$A64,$A50,Q50:Q64),"")</f>
        <v>45299.999999998232</v>
      </c>
    </row>
    <row r="65" spans="1:20" x14ac:dyDescent="0.4">
      <c r="A65" s="47">
        <f>A56</f>
        <v>44594</v>
      </c>
      <c r="B65" s="48" t="str">
        <f t="shared" si="0"/>
        <v>水</v>
      </c>
      <c r="C65" s="46" t="s">
        <v>12</v>
      </c>
      <c r="D65" s="46" t="str" cm="1">
        <f t="array" aca="1" ref="D65" ca="1">INDIRECT("'"&amp;TEXT($A65,"d日(aaa)")&amp;"'!V22")</f>
        <v>-</v>
      </c>
      <c r="E65" s="49" cm="1">
        <f t="array" aca="1" ref="E65" ca="1">INDIRECT("'"&amp;TEXT($A65,"d日(aaa)")&amp;"'!W22")</f>
        <v>352</v>
      </c>
      <c r="F65" s="49" cm="1">
        <f t="array" aca="1" ref="F65" ca="1">INDIRECT("'"&amp;TEXT($A65,"d日(aaa)")&amp;"'!X22")</f>
        <v>355</v>
      </c>
      <c r="G65" s="58">
        <f t="shared" ca="1" si="67"/>
        <v>3</v>
      </c>
      <c r="H65" s="47">
        <f t="shared" si="68"/>
        <v>44594</v>
      </c>
      <c r="I65" s="34">
        <f t="shared" si="69"/>
        <v>1</v>
      </c>
      <c r="L65" s="47">
        <f t="shared" si="70"/>
        <v>44594</v>
      </c>
      <c r="M65" s="34" t="str">
        <f t="shared" si="71"/>
        <v>水</v>
      </c>
      <c r="N65" s="34" t="str">
        <f t="shared" si="72"/>
        <v>出荷数</v>
      </c>
      <c r="O65" s="34" t="str">
        <f t="shared" ca="1" si="73"/>
        <v>-</v>
      </c>
      <c r="P65" s="34">
        <f t="shared" ca="1" si="74"/>
        <v>352</v>
      </c>
      <c r="Q65" s="34">
        <f t="shared" ca="1" si="75"/>
        <v>355</v>
      </c>
      <c r="R65" s="34">
        <f t="shared" ca="1" si="76"/>
        <v>3</v>
      </c>
      <c r="S65" s="47">
        <f t="shared" si="77"/>
        <v>44594</v>
      </c>
      <c r="T65" s="34">
        <f t="shared" si="78"/>
        <v>1</v>
      </c>
    </row>
    <row r="66" spans="1:20" x14ac:dyDescent="0.4">
      <c r="A66" s="47">
        <f t="shared" si="79"/>
        <v>44594</v>
      </c>
      <c r="B66" s="48" t="str">
        <f t="shared" si="0"/>
        <v>水</v>
      </c>
      <c r="C66" s="46" t="s">
        <v>239</v>
      </c>
      <c r="D66" s="46" t="str" cm="1">
        <f t="array" aca="1" ref="D66" ca="1">INDIRECT("'"&amp;TEXT($A66,"d日(aaa)")&amp;"'!V25")</f>
        <v>-</v>
      </c>
      <c r="E66" s="49" cm="1">
        <f t="array" aca="1" ref="E66" ca="1">INDIRECT("'"&amp;TEXT($A66,"d日(aaa)")&amp;"'!W25")</f>
        <v>8.5853658536585371</v>
      </c>
      <c r="F66" s="49" cm="1">
        <f t="array" aca="1" ref="F66" ca="1">INDIRECT("'"&amp;TEXT($A66,"d日(aaa)")&amp;"'!X25")</f>
        <v>8.6585365853661962</v>
      </c>
      <c r="G66" s="58">
        <f t="shared" ca="1" si="67"/>
        <v>7.3170731707659087E-2</v>
      </c>
      <c r="H66" s="47">
        <f t="shared" si="68"/>
        <v>44594</v>
      </c>
      <c r="I66" s="34">
        <f t="shared" si="69"/>
        <v>1</v>
      </c>
      <c r="L66" s="47">
        <f t="shared" si="70"/>
        <v>44594</v>
      </c>
      <c r="M66" s="34" t="str">
        <f t="shared" si="71"/>
        <v>水</v>
      </c>
      <c r="N66" s="34" t="str">
        <f t="shared" si="72"/>
        <v>人時生産性</v>
      </c>
      <c r="O66" s="34" t="str">
        <f t="shared" ca="1" si="73"/>
        <v>-</v>
      </c>
      <c r="P66" s="34">
        <f t="shared" ca="1" si="74"/>
        <v>8.5853658536585371</v>
      </c>
      <c r="Q66" s="34">
        <f t="shared" ca="1" si="75"/>
        <v>8.6585365853661962</v>
      </c>
      <c r="R66" s="34">
        <f t="shared" ca="1" si="76"/>
        <v>7.0000000000000007E-2</v>
      </c>
      <c r="S66" s="47">
        <f t="shared" si="77"/>
        <v>44594</v>
      </c>
      <c r="T66" s="34">
        <f t="shared" si="78"/>
        <v>1</v>
      </c>
    </row>
    <row r="67" spans="1:20" x14ac:dyDescent="0.4">
      <c r="A67" s="47">
        <f t="shared" si="79"/>
        <v>44594</v>
      </c>
      <c r="B67" s="48" t="str">
        <f t="shared" si="0"/>
        <v>水</v>
      </c>
      <c r="C67" s="46" t="s">
        <v>96</v>
      </c>
      <c r="D67" s="46" t="str" cm="1">
        <f t="array" aca="1" ref="D67" ca="1">INDIRECT("'"&amp;TEXT($A67,"d日(aaa)")&amp;"'!AA22")</f>
        <v>-</v>
      </c>
      <c r="E67" s="49" cm="1">
        <f t="array" aca="1" ref="E67" ca="1">INDIRECT("'"&amp;TEXT($A67,"d日(aaa)")&amp;"'!AB22")</f>
        <v>127.98295454545455</v>
      </c>
      <c r="F67" s="49" cm="1">
        <f t="array" aca="1" ref="F67" ca="1">INDIRECT("'"&amp;TEXT($A67,"d日(aaa)")&amp;"'!AC22")</f>
        <v>127.60563380281192</v>
      </c>
      <c r="G67" s="58">
        <f t="shared" ca="1" si="67"/>
        <v>-0.37732074264262394</v>
      </c>
      <c r="H67" s="47">
        <f t="shared" si="68"/>
        <v>44594</v>
      </c>
      <c r="I67" s="34">
        <f t="shared" si="69"/>
        <v>1</v>
      </c>
      <c r="L67" s="47">
        <f t="shared" si="70"/>
        <v>44594</v>
      </c>
      <c r="M67" s="34" t="str">
        <f t="shared" si="71"/>
        <v>水</v>
      </c>
      <c r="N67" s="34" t="str">
        <f t="shared" si="72"/>
        <v>1Cs人件費</v>
      </c>
      <c r="O67" s="34" t="str">
        <f t="shared" ca="1" si="73"/>
        <v>-</v>
      </c>
      <c r="P67" s="34">
        <f t="shared" ca="1" si="74"/>
        <v>127.98295454545455</v>
      </c>
      <c r="Q67" s="34">
        <f t="shared" ca="1" si="75"/>
        <v>127.60563380281192</v>
      </c>
      <c r="R67" s="34">
        <f t="shared" ca="1" si="76"/>
        <v>-0.4</v>
      </c>
      <c r="S67" s="47">
        <f t="shared" si="77"/>
        <v>44594</v>
      </c>
      <c r="T67" s="34">
        <f t="shared" si="78"/>
        <v>1</v>
      </c>
    </row>
    <row r="68" spans="1:20" x14ac:dyDescent="0.4">
      <c r="A68" s="47">
        <f>月シフト!D$9</f>
        <v>44595</v>
      </c>
      <c r="B68" s="48" t="str">
        <f t="shared" si="0"/>
        <v>木</v>
      </c>
      <c r="C68" s="46" t="s">
        <v>7</v>
      </c>
      <c r="D68" s="46" t="str" cm="1">
        <f t="array" aca="1" ref="D68" ca="1">INDIRECT("'"&amp;TEXT($A68,"d日(aaa)")&amp;"'!V4")</f>
        <v>ズオン バン フン</v>
      </c>
      <c r="E68" s="58" cm="1">
        <f t="array" aca="1" ref="E68" ca="1">INDIRECT("'"&amp;TEXT($A68,"d日(aaa)")&amp;"'!W4")</f>
        <v>8</v>
      </c>
      <c r="F68" s="58" cm="1">
        <f t="array" aca="1" ref="F68" ca="1">INDIRECT("'"&amp;TEXT($A68,"d日(aaa)")&amp;"'!X4")</f>
        <v>9.999999999999666</v>
      </c>
      <c r="G68" s="58">
        <f ca="1">IF(AND(F68&lt;&gt;"",E68&lt;&gt;""),F68-E68,"")</f>
        <v>1.999999999999666</v>
      </c>
      <c r="H68" s="47">
        <f>A68</f>
        <v>44595</v>
      </c>
      <c r="I68" s="34">
        <f>WEEKNUM(A68,1)-WEEKNUM(A$2,1)+1</f>
        <v>1</v>
      </c>
      <c r="L68" s="47">
        <f>IFERROR(A68,"")</f>
        <v>44595</v>
      </c>
      <c r="M68" s="34" t="str">
        <f t="shared" si="71"/>
        <v>木</v>
      </c>
      <c r="N68" s="34" t="str">
        <f t="shared" si="72"/>
        <v>作業時間</v>
      </c>
      <c r="O68" s="34" t="str">
        <f t="shared" ca="1" si="73"/>
        <v>ズオン バン フン</v>
      </c>
      <c r="P68" s="34">
        <f t="shared" ca="1" si="74"/>
        <v>8</v>
      </c>
      <c r="Q68" s="34">
        <f ca="1">IFERROR(IF(F68=0,"",F68),"")</f>
        <v>9.999999999999666</v>
      </c>
      <c r="R68" s="34">
        <f ca="1">IFERROR(IF(N68="人時生産性",ROUND(G68,2),ROUND(G68,1)),"")</f>
        <v>2</v>
      </c>
      <c r="S68" s="47">
        <f t="shared" si="77"/>
        <v>44595</v>
      </c>
      <c r="T68" s="34">
        <f t="shared" si="78"/>
        <v>1</v>
      </c>
    </row>
    <row r="69" spans="1:20" x14ac:dyDescent="0.4">
      <c r="A69" s="47">
        <f>A68</f>
        <v>44595</v>
      </c>
      <c r="B69" s="48" t="str">
        <f t="shared" si="0"/>
        <v>木</v>
      </c>
      <c r="C69" s="46" t="s">
        <v>7</v>
      </c>
      <c r="D69" s="46" t="str" cm="1">
        <f t="array" aca="1" ref="D69" ca="1">INDIRECT("'"&amp;TEXT($A69,"d日(aaa)")&amp;"'!V5")</f>
        <v>チャモ</v>
      </c>
      <c r="E69" s="58" cm="1">
        <f t="array" aca="1" ref="E69" ca="1">INDIRECT("'"&amp;TEXT($A69,"d日(aaa)")&amp;"'!W5")</f>
        <v>8</v>
      </c>
      <c r="F69" s="58" cm="1">
        <f t="array" aca="1" ref="F69" ca="1">INDIRECT("'"&amp;TEXT($A69,"d日(aaa)")&amp;"'!X5")</f>
        <v>8.9999999999996749</v>
      </c>
      <c r="G69" s="58">
        <f t="shared" ref="G69:G100" ca="1" si="84">IF(AND(F69&lt;&gt;"",E69&lt;&gt;""),F69-E69,"")</f>
        <v>0.99999999999967493</v>
      </c>
      <c r="H69" s="47">
        <f t="shared" ref="H69:H100" si="85">A69</f>
        <v>44595</v>
      </c>
      <c r="I69" s="34">
        <f t="shared" ref="I69:I100" si="86">WEEKNUM(A69,1)-WEEKNUM(A$2,1)+1</f>
        <v>1</v>
      </c>
      <c r="L69" s="47">
        <f t="shared" ref="L69:L100" si="87">IFERROR(A69,"")</f>
        <v>44595</v>
      </c>
      <c r="M69" s="34" t="str">
        <f t="shared" si="71"/>
        <v>木</v>
      </c>
      <c r="N69" s="34" t="str">
        <f t="shared" si="72"/>
        <v>作業時間</v>
      </c>
      <c r="O69" s="34" t="str">
        <f t="shared" ca="1" si="73"/>
        <v>チャモ</v>
      </c>
      <c r="P69" s="34">
        <f t="shared" ca="1" si="74"/>
        <v>8</v>
      </c>
      <c r="Q69" s="34">
        <f t="shared" ref="Q69:Q100" ca="1" si="88">IFERROR(IF(F69=0,"",F69),"")</f>
        <v>8.9999999999996749</v>
      </c>
      <c r="R69" s="34">
        <f t="shared" ref="R69:R100" ca="1" si="89">IFERROR(IF(N69="人時生産性",ROUND(G69,2),ROUND(G69,1)),"")</f>
        <v>1</v>
      </c>
      <c r="S69" s="47">
        <f t="shared" si="77"/>
        <v>44595</v>
      </c>
      <c r="T69" s="34">
        <f t="shared" si="78"/>
        <v>1</v>
      </c>
    </row>
    <row r="70" spans="1:20" x14ac:dyDescent="0.4">
      <c r="A70" s="47">
        <f t="shared" ref="A70:A100" si="90">A69</f>
        <v>44595</v>
      </c>
      <c r="B70" s="48" t="str">
        <f t="shared" si="0"/>
        <v>木</v>
      </c>
      <c r="C70" s="46" t="s">
        <v>7</v>
      </c>
      <c r="D70" s="46" t="str" cm="1">
        <f t="array" aca="1" ref="D70" ca="1">INDIRECT("'"&amp;TEXT($A70,"d日(aaa)")&amp;"'!V6")</f>
        <v>サンミン</v>
      </c>
      <c r="E70" s="58" cm="1">
        <f t="array" aca="1" ref="E70" ca="1">INDIRECT("'"&amp;TEXT($A70,"d日(aaa)")&amp;"'!W6")</f>
        <v>8</v>
      </c>
      <c r="F70" s="58" cm="1">
        <f t="array" aca="1" ref="F70" ca="1">INDIRECT("'"&amp;TEXT($A70,"d日(aaa)")&amp;"'!X6")</f>
        <v>8.9999999999996749</v>
      </c>
      <c r="G70" s="58">
        <f t="shared" ca="1" si="84"/>
        <v>0.99999999999967493</v>
      </c>
      <c r="H70" s="47">
        <f t="shared" si="85"/>
        <v>44595</v>
      </c>
      <c r="I70" s="34">
        <f t="shared" si="86"/>
        <v>1</v>
      </c>
      <c r="L70" s="47">
        <f t="shared" si="87"/>
        <v>44595</v>
      </c>
      <c r="M70" s="34" t="str">
        <f t="shared" si="71"/>
        <v>木</v>
      </c>
      <c r="N70" s="34" t="str">
        <f t="shared" si="72"/>
        <v>作業時間</v>
      </c>
      <c r="O70" s="34" t="str">
        <f t="shared" ca="1" si="73"/>
        <v>サンミン</v>
      </c>
      <c r="P70" s="34">
        <f t="shared" ca="1" si="74"/>
        <v>8</v>
      </c>
      <c r="Q70" s="34">
        <f t="shared" ca="1" si="88"/>
        <v>8.9999999999996749</v>
      </c>
      <c r="R70" s="34">
        <f t="shared" ca="1" si="89"/>
        <v>1</v>
      </c>
      <c r="S70" s="47">
        <f t="shared" si="77"/>
        <v>44595</v>
      </c>
      <c r="T70" s="34">
        <f t="shared" si="78"/>
        <v>1</v>
      </c>
    </row>
    <row r="71" spans="1:20" x14ac:dyDescent="0.4">
      <c r="A71" s="47">
        <f t="shared" si="90"/>
        <v>44595</v>
      </c>
      <c r="B71" s="48" t="str">
        <f t="shared" si="0"/>
        <v>木</v>
      </c>
      <c r="C71" s="46" t="s">
        <v>7</v>
      </c>
      <c r="D71" s="46" t="str" cm="1">
        <f t="array" aca="1" ref="D71" ca="1">INDIRECT("'"&amp;TEXT($A71,"d日(aaa)")&amp;"'!V7")</f>
        <v>イスリ</v>
      </c>
      <c r="E71" s="58" cm="1">
        <f t="array" aca="1" ref="E71" ca="1">INDIRECT("'"&amp;TEXT($A71,"d日(aaa)")&amp;"'!W7")</f>
        <v>5</v>
      </c>
      <c r="F71" s="58" cm="1">
        <f t="array" aca="1" ref="F71" ca="1">INDIRECT("'"&amp;TEXT($A71,"d日(aaa)")&amp;"'!X7")</f>
        <v>4.9999999999996838</v>
      </c>
      <c r="G71" s="58">
        <f t="shared" ca="1" si="84"/>
        <v>-3.1619151741324458E-13</v>
      </c>
      <c r="H71" s="47">
        <f t="shared" si="85"/>
        <v>44595</v>
      </c>
      <c r="I71" s="34">
        <f t="shared" si="86"/>
        <v>1</v>
      </c>
      <c r="L71" s="47">
        <f t="shared" si="87"/>
        <v>44595</v>
      </c>
      <c r="M71" s="34" t="str">
        <f t="shared" si="71"/>
        <v>木</v>
      </c>
      <c r="N71" s="34" t="str">
        <f t="shared" si="72"/>
        <v>作業時間</v>
      </c>
      <c r="O71" s="34" t="str">
        <f t="shared" ca="1" si="73"/>
        <v>イスリ</v>
      </c>
      <c r="P71" s="34">
        <f t="shared" ca="1" si="74"/>
        <v>5</v>
      </c>
      <c r="Q71" s="34">
        <f t="shared" ca="1" si="88"/>
        <v>4.9999999999996838</v>
      </c>
      <c r="R71" s="34">
        <f t="shared" ca="1" si="89"/>
        <v>0</v>
      </c>
      <c r="S71" s="47">
        <f t="shared" si="77"/>
        <v>44595</v>
      </c>
      <c r="T71" s="34">
        <f t="shared" si="78"/>
        <v>1</v>
      </c>
    </row>
    <row r="72" spans="1:20" x14ac:dyDescent="0.4">
      <c r="A72" s="47">
        <f t="shared" si="90"/>
        <v>44595</v>
      </c>
      <c r="B72" s="48" t="str">
        <f t="shared" si="0"/>
        <v>木</v>
      </c>
      <c r="C72" s="46" t="s">
        <v>7</v>
      </c>
      <c r="D72" s="46" t="str" cm="1">
        <f t="array" aca="1" ref="D72" ca="1">INDIRECT("'"&amp;TEXT($A72,"d日(aaa)")&amp;"'!V8")</f>
        <v>インディカ</v>
      </c>
      <c r="E72" s="58" cm="1">
        <f t="array" aca="1" ref="E72" ca="1">INDIRECT("'"&amp;TEXT($A72,"d日(aaa)")&amp;"'!W8")</f>
        <v>7</v>
      </c>
      <c r="F72" s="58" cm="1">
        <f t="array" aca="1" ref="F72" ca="1">INDIRECT("'"&amp;TEXT($A72,"d日(aaa)")&amp;"'!X8")</f>
        <v>0</v>
      </c>
      <c r="G72" s="58">
        <f t="shared" ca="1" si="84"/>
        <v>-7</v>
      </c>
      <c r="H72" s="47">
        <f t="shared" si="85"/>
        <v>44595</v>
      </c>
      <c r="I72" s="34">
        <f t="shared" si="86"/>
        <v>1</v>
      </c>
      <c r="L72" s="47">
        <f t="shared" si="87"/>
        <v>44595</v>
      </c>
      <c r="M72" s="34" t="str">
        <f t="shared" si="71"/>
        <v>木</v>
      </c>
      <c r="N72" s="34" t="str">
        <f t="shared" si="72"/>
        <v>作業時間</v>
      </c>
      <c r="O72" s="34" t="str">
        <f t="shared" ca="1" si="73"/>
        <v>インディカ</v>
      </c>
      <c r="P72" s="34">
        <f t="shared" ca="1" si="74"/>
        <v>7</v>
      </c>
      <c r="Q72" s="34" t="str">
        <f t="shared" ca="1" si="88"/>
        <v/>
      </c>
      <c r="R72" s="34">
        <f t="shared" ca="1" si="89"/>
        <v>-7</v>
      </c>
      <c r="S72" s="47">
        <f t="shared" si="77"/>
        <v>44595</v>
      </c>
      <c r="T72" s="34">
        <f t="shared" si="78"/>
        <v>1</v>
      </c>
    </row>
    <row r="73" spans="1:20" x14ac:dyDescent="0.4">
      <c r="A73" s="47">
        <f t="shared" si="90"/>
        <v>44595</v>
      </c>
      <c r="B73" s="48" t="str">
        <f t="shared" si="0"/>
        <v>木</v>
      </c>
      <c r="C73" s="46" t="s">
        <v>7</v>
      </c>
      <c r="D73" s="46" t="str" cm="1">
        <f t="array" aca="1" ref="D73" ca="1">INDIRECT("'"&amp;TEXT($A73,"d日(aaa)")&amp;"'!V9")</f>
        <v>チャトランガ</v>
      </c>
      <c r="E73" s="58" cm="1">
        <f t="array" aca="1" ref="E73" ca="1">INDIRECT("'"&amp;TEXT($A73,"d日(aaa)")&amp;"'!W9")</f>
        <v>5</v>
      </c>
      <c r="F73" s="58" cm="1">
        <f t="array" aca="1" ref="F73" ca="1">INDIRECT("'"&amp;TEXT($A73,"d日(aaa)")&amp;"'!X9")</f>
        <v>4.9999999999996838</v>
      </c>
      <c r="G73" s="58">
        <f t="shared" ca="1" si="84"/>
        <v>-3.1619151741324458E-13</v>
      </c>
      <c r="H73" s="47">
        <f t="shared" si="85"/>
        <v>44595</v>
      </c>
      <c r="I73" s="34">
        <f t="shared" si="86"/>
        <v>1</v>
      </c>
      <c r="L73" s="47">
        <f t="shared" si="87"/>
        <v>44595</v>
      </c>
      <c r="M73" s="34" t="str">
        <f t="shared" si="71"/>
        <v>木</v>
      </c>
      <c r="N73" s="34" t="str">
        <f t="shared" si="72"/>
        <v>作業時間</v>
      </c>
      <c r="O73" s="34" t="str">
        <f t="shared" ca="1" si="73"/>
        <v>チャトランガ</v>
      </c>
      <c r="P73" s="34">
        <f t="shared" ca="1" si="74"/>
        <v>5</v>
      </c>
      <c r="Q73" s="34">
        <f t="shared" ca="1" si="88"/>
        <v>4.9999999999996838</v>
      </c>
      <c r="R73" s="34">
        <f t="shared" ca="1" si="89"/>
        <v>0</v>
      </c>
      <c r="S73" s="47">
        <f t="shared" si="77"/>
        <v>44595</v>
      </c>
      <c r="T73" s="34">
        <f t="shared" si="78"/>
        <v>1</v>
      </c>
    </row>
    <row r="74" spans="1:20" x14ac:dyDescent="0.4">
      <c r="A74" s="47">
        <f t="shared" si="90"/>
        <v>44595</v>
      </c>
      <c r="B74" s="48" t="str">
        <f t="shared" si="0"/>
        <v>木</v>
      </c>
      <c r="C74" s="46" t="s">
        <v>7</v>
      </c>
      <c r="D74" s="46" t="str" cm="1">
        <f t="array" aca="1" ref="D74" ca="1">INDIRECT("'"&amp;TEXT($A74,"d日(aaa)")&amp;"'!V10")</f>
        <v/>
      </c>
      <c r="E74" s="58" t="str" cm="1">
        <f t="array" aca="1" ref="E74" ca="1">INDIRECT("'"&amp;TEXT($A74,"d日(aaa)")&amp;"'!W10")</f>
        <v/>
      </c>
      <c r="F74" s="58" t="str" cm="1">
        <f t="array" aca="1" ref="F74" ca="1">INDIRECT("'"&amp;TEXT($A74,"d日(aaa)")&amp;"'!X10")</f>
        <v/>
      </c>
      <c r="G74" s="58" t="str">
        <f t="shared" ca="1" si="84"/>
        <v/>
      </c>
      <c r="H74" s="47">
        <f t="shared" si="85"/>
        <v>44595</v>
      </c>
      <c r="I74" s="34">
        <f t="shared" si="86"/>
        <v>1</v>
      </c>
      <c r="L74" s="47">
        <f t="shared" si="87"/>
        <v>44595</v>
      </c>
      <c r="M74" s="34" t="str">
        <f t="shared" si="71"/>
        <v>木</v>
      </c>
      <c r="N74" s="34" t="str">
        <f t="shared" si="72"/>
        <v>作業時間</v>
      </c>
      <c r="O74" s="34" t="str">
        <f t="shared" ca="1" si="73"/>
        <v/>
      </c>
      <c r="P74" s="34" t="str">
        <f t="shared" ca="1" si="74"/>
        <v/>
      </c>
      <c r="Q74" s="34" t="str">
        <f t="shared" ca="1" si="88"/>
        <v/>
      </c>
      <c r="R74" s="34" t="str">
        <f t="shared" ca="1" si="89"/>
        <v/>
      </c>
      <c r="S74" s="47">
        <f t="shared" si="77"/>
        <v>44595</v>
      </c>
      <c r="T74" s="34">
        <f t="shared" si="78"/>
        <v>1</v>
      </c>
    </row>
    <row r="75" spans="1:20" x14ac:dyDescent="0.4">
      <c r="A75" s="47">
        <f t="shared" si="90"/>
        <v>44595</v>
      </c>
      <c r="B75" s="48" t="str">
        <f t="shared" ref="B75:B77" si="91">IF(A75="","",TEXT(A75,"aaa"))</f>
        <v>木</v>
      </c>
      <c r="C75" s="46" t="s">
        <v>7</v>
      </c>
      <c r="D75" s="46" t="str" cm="1">
        <f t="array" aca="1" ref="D75" ca="1">INDIRECT("'"&amp;TEXT($A75,"d日(aaa)")&amp;"'!V11")</f>
        <v/>
      </c>
      <c r="E75" s="58" t="str" cm="1">
        <f t="array" aca="1" ref="E75" ca="1">INDIRECT("'"&amp;TEXT($A75,"d日(aaa)")&amp;"'!W11")</f>
        <v/>
      </c>
      <c r="F75" s="58" t="str" cm="1">
        <f t="array" aca="1" ref="F75" ca="1">INDIRECT("'"&amp;TEXT($A75,"d日(aaa)")&amp;"'!X11")</f>
        <v/>
      </c>
      <c r="G75" s="58" t="str">
        <f t="shared" ca="1" si="84"/>
        <v/>
      </c>
      <c r="H75" s="47">
        <f t="shared" si="85"/>
        <v>44595</v>
      </c>
      <c r="I75" s="34">
        <f t="shared" si="86"/>
        <v>1</v>
      </c>
      <c r="L75" s="47">
        <f t="shared" si="87"/>
        <v>44595</v>
      </c>
      <c r="M75" s="34" t="str">
        <f t="shared" si="71"/>
        <v>木</v>
      </c>
      <c r="N75" s="34" t="str">
        <f t="shared" si="72"/>
        <v>作業時間</v>
      </c>
      <c r="O75" s="34" t="str">
        <f t="shared" ca="1" si="73"/>
        <v/>
      </c>
      <c r="P75" s="34" t="str">
        <f t="shared" ca="1" si="74"/>
        <v/>
      </c>
      <c r="Q75" s="34" t="str">
        <f t="shared" ca="1" si="88"/>
        <v/>
      </c>
      <c r="R75" s="34" t="str">
        <f t="shared" ca="1" si="89"/>
        <v/>
      </c>
      <c r="S75" s="47">
        <f t="shared" si="77"/>
        <v>44595</v>
      </c>
      <c r="T75" s="34">
        <f t="shared" si="78"/>
        <v>1</v>
      </c>
    </row>
    <row r="76" spans="1:20" x14ac:dyDescent="0.4">
      <c r="A76" s="47">
        <f t="shared" si="90"/>
        <v>44595</v>
      </c>
      <c r="B76" s="48" t="str">
        <f t="shared" si="91"/>
        <v>木</v>
      </c>
      <c r="C76" s="46" t="s">
        <v>7</v>
      </c>
      <c r="D76" s="46" t="str" cm="1">
        <f t="array" aca="1" ref="D76" ca="1">INDIRECT("'"&amp;TEXT($A76,"d日(aaa)")&amp;"'!V12")</f>
        <v/>
      </c>
      <c r="E76" s="58" t="str" cm="1">
        <f t="array" aca="1" ref="E76" ca="1">INDIRECT("'"&amp;TEXT($A76,"d日(aaa)")&amp;"'!W12")</f>
        <v/>
      </c>
      <c r="F76" s="58" t="str" cm="1">
        <f t="array" aca="1" ref="F76" ca="1">INDIRECT("'"&amp;TEXT($A76,"d日(aaa)")&amp;"'!X12")</f>
        <v/>
      </c>
      <c r="G76" s="58" t="str">
        <f t="shared" ca="1" si="84"/>
        <v/>
      </c>
      <c r="H76" s="47">
        <f t="shared" si="85"/>
        <v>44595</v>
      </c>
      <c r="I76" s="34">
        <f t="shared" si="86"/>
        <v>1</v>
      </c>
      <c r="L76" s="47">
        <f t="shared" si="87"/>
        <v>44595</v>
      </c>
      <c r="M76" s="34" t="str">
        <f t="shared" si="71"/>
        <v>木</v>
      </c>
      <c r="N76" s="34" t="str">
        <f t="shared" si="72"/>
        <v>作業時間</v>
      </c>
      <c r="O76" s="34" t="str">
        <f t="shared" ca="1" si="73"/>
        <v/>
      </c>
      <c r="P76" s="34" t="str">
        <f t="shared" ca="1" si="74"/>
        <v/>
      </c>
      <c r="Q76" s="34" t="str">
        <f t="shared" ca="1" si="88"/>
        <v/>
      </c>
      <c r="R76" s="34" t="str">
        <f t="shared" ca="1" si="89"/>
        <v/>
      </c>
      <c r="S76" s="47">
        <f t="shared" si="77"/>
        <v>44595</v>
      </c>
      <c r="T76" s="34">
        <f t="shared" si="78"/>
        <v>1</v>
      </c>
    </row>
    <row r="77" spans="1:20" x14ac:dyDescent="0.4">
      <c r="A77" s="47">
        <f t="shared" si="90"/>
        <v>44595</v>
      </c>
      <c r="B77" s="48" t="str">
        <f t="shared" si="91"/>
        <v>木</v>
      </c>
      <c r="C77" s="46" t="s">
        <v>7</v>
      </c>
      <c r="D77" s="46" t="str" cm="1">
        <f t="array" aca="1" ref="D77" ca="1">INDIRECT("'"&amp;TEXT($A77,"d日(aaa)")&amp;"'!V13")</f>
        <v/>
      </c>
      <c r="E77" s="58" t="str" cm="1">
        <f t="array" aca="1" ref="E77" ca="1">INDIRECT("'"&amp;TEXT($A77,"d日(aaa)")&amp;"'!W13")</f>
        <v/>
      </c>
      <c r="F77" s="58" t="str" cm="1">
        <f t="array" aca="1" ref="F77" ca="1">INDIRECT("'"&amp;TEXT($A77,"d日(aaa)")&amp;"'!X13")</f>
        <v/>
      </c>
      <c r="G77" s="58" t="str">
        <f t="shared" ca="1" si="84"/>
        <v/>
      </c>
      <c r="H77" s="47">
        <f t="shared" si="85"/>
        <v>44595</v>
      </c>
      <c r="I77" s="34">
        <f t="shared" si="86"/>
        <v>1</v>
      </c>
      <c r="L77" s="47">
        <f t="shared" si="87"/>
        <v>44595</v>
      </c>
      <c r="M77" s="34" t="str">
        <f t="shared" si="71"/>
        <v>木</v>
      </c>
      <c r="N77" s="34" t="str">
        <f t="shared" si="72"/>
        <v>作業時間</v>
      </c>
      <c r="O77" s="34" t="str">
        <f t="shared" ca="1" si="73"/>
        <v/>
      </c>
      <c r="P77" s="34" t="str">
        <f t="shared" ca="1" si="74"/>
        <v/>
      </c>
      <c r="Q77" s="34" t="str">
        <f t="shared" ca="1" si="88"/>
        <v/>
      </c>
      <c r="R77" s="34" t="str">
        <f t="shared" ca="1" si="89"/>
        <v/>
      </c>
      <c r="S77" s="47">
        <f t="shared" si="77"/>
        <v>44595</v>
      </c>
      <c r="T77" s="34">
        <f t="shared" si="78"/>
        <v>1</v>
      </c>
    </row>
    <row r="78" spans="1:20" x14ac:dyDescent="0.4">
      <c r="A78" s="47">
        <f t="shared" si="90"/>
        <v>44595</v>
      </c>
      <c r="B78" s="48" t="str">
        <f t="shared" ref="B78:B82" si="92">IF(A78="","",TEXT(A78,"aaa"))</f>
        <v>木</v>
      </c>
      <c r="C78" s="46" t="s">
        <v>7</v>
      </c>
      <c r="D78" s="46" t="str" cm="1">
        <f t="array" aca="1" ref="D78" ca="1">INDIRECT("'"&amp;TEXT($A78,"d日(aaa)")&amp;"'!V14")</f>
        <v/>
      </c>
      <c r="E78" s="58" t="str" cm="1">
        <f t="array" aca="1" ref="E78" ca="1">INDIRECT("'"&amp;TEXT($A78,"d日(aaa)")&amp;"'!W14")</f>
        <v/>
      </c>
      <c r="F78" s="58" t="str" cm="1">
        <f t="array" aca="1" ref="F78" ca="1">INDIRECT("'"&amp;TEXT($A78,"d日(aaa)")&amp;"'!X14")</f>
        <v/>
      </c>
      <c r="G78" s="58" t="str">
        <f t="shared" ca="1" si="84"/>
        <v/>
      </c>
      <c r="H78" s="47">
        <f t="shared" si="85"/>
        <v>44595</v>
      </c>
      <c r="I78" s="34">
        <f t="shared" si="86"/>
        <v>1</v>
      </c>
      <c r="L78" s="47">
        <f t="shared" si="87"/>
        <v>44595</v>
      </c>
      <c r="M78" s="34" t="str">
        <f t="shared" si="71"/>
        <v>木</v>
      </c>
      <c r="N78" s="34" t="str">
        <f t="shared" si="72"/>
        <v>作業時間</v>
      </c>
      <c r="O78" s="34" t="str">
        <f t="shared" ca="1" si="73"/>
        <v/>
      </c>
      <c r="P78" s="34" t="str">
        <f t="shared" ca="1" si="74"/>
        <v/>
      </c>
      <c r="Q78" s="34" t="str">
        <f t="shared" ca="1" si="88"/>
        <v/>
      </c>
      <c r="R78" s="34" t="str">
        <f t="shared" ca="1" si="89"/>
        <v/>
      </c>
      <c r="S78" s="47">
        <f t="shared" si="77"/>
        <v>44595</v>
      </c>
      <c r="T78" s="34">
        <f t="shared" si="78"/>
        <v>1</v>
      </c>
    </row>
    <row r="79" spans="1:20" x14ac:dyDescent="0.4">
      <c r="A79" s="47">
        <f t="shared" si="90"/>
        <v>44595</v>
      </c>
      <c r="B79" s="48" t="str">
        <f t="shared" si="92"/>
        <v>木</v>
      </c>
      <c r="C79" s="46" t="s">
        <v>7</v>
      </c>
      <c r="D79" s="46" t="str" cm="1">
        <f t="array" aca="1" ref="D79" ca="1">INDIRECT("'"&amp;TEXT($A79,"d日(aaa)")&amp;"'!V15")</f>
        <v/>
      </c>
      <c r="E79" s="58" t="str" cm="1">
        <f t="array" aca="1" ref="E79" ca="1">INDIRECT("'"&amp;TEXT($A79,"d日(aaa)")&amp;"'!W15")</f>
        <v/>
      </c>
      <c r="F79" s="58" t="str" cm="1">
        <f t="array" aca="1" ref="F79" ca="1">INDIRECT("'"&amp;TEXT($A79,"d日(aaa)")&amp;"'!X15")</f>
        <v/>
      </c>
      <c r="G79" s="58" t="str">
        <f t="shared" ca="1" si="84"/>
        <v/>
      </c>
      <c r="H79" s="47">
        <f t="shared" si="85"/>
        <v>44595</v>
      </c>
      <c r="I79" s="34">
        <f t="shared" si="86"/>
        <v>1</v>
      </c>
      <c r="L79" s="47">
        <f t="shared" si="87"/>
        <v>44595</v>
      </c>
      <c r="M79" s="34" t="str">
        <f t="shared" si="71"/>
        <v>木</v>
      </c>
      <c r="N79" s="34" t="str">
        <f t="shared" si="72"/>
        <v>作業時間</v>
      </c>
      <c r="O79" s="34" t="str">
        <f t="shared" ca="1" si="73"/>
        <v/>
      </c>
      <c r="P79" s="34" t="str">
        <f t="shared" ca="1" si="74"/>
        <v/>
      </c>
      <c r="Q79" s="34" t="str">
        <f t="shared" ca="1" si="88"/>
        <v/>
      </c>
      <c r="R79" s="34" t="str">
        <f t="shared" ca="1" si="89"/>
        <v/>
      </c>
      <c r="S79" s="47">
        <f t="shared" si="77"/>
        <v>44595</v>
      </c>
      <c r="T79" s="34">
        <f t="shared" si="78"/>
        <v>1</v>
      </c>
    </row>
    <row r="80" spans="1:20" x14ac:dyDescent="0.4">
      <c r="A80" s="47">
        <f t="shared" si="90"/>
        <v>44595</v>
      </c>
      <c r="B80" s="48" t="str">
        <f t="shared" si="92"/>
        <v>木</v>
      </c>
      <c r="C80" s="46" t="s">
        <v>7</v>
      </c>
      <c r="D80" s="46" t="str" cm="1">
        <f t="array" aca="1" ref="D80" ca="1">INDIRECT("'"&amp;TEXT($A80,"d日(aaa)")&amp;"'!V16")</f>
        <v/>
      </c>
      <c r="E80" s="58" t="str" cm="1">
        <f t="array" aca="1" ref="E80" ca="1">INDIRECT("'"&amp;TEXT($A80,"d日(aaa)")&amp;"'!W16")</f>
        <v/>
      </c>
      <c r="F80" s="58" t="str" cm="1">
        <f t="array" aca="1" ref="F80" ca="1">INDIRECT("'"&amp;TEXT($A80,"d日(aaa)")&amp;"'!X16")</f>
        <v/>
      </c>
      <c r="G80" s="58" t="str">
        <f t="shared" ca="1" si="84"/>
        <v/>
      </c>
      <c r="H80" s="47">
        <f t="shared" si="85"/>
        <v>44595</v>
      </c>
      <c r="I80" s="34">
        <f t="shared" si="86"/>
        <v>1</v>
      </c>
      <c r="L80" s="47">
        <f t="shared" si="87"/>
        <v>44595</v>
      </c>
      <c r="M80" s="34" t="str">
        <f t="shared" si="71"/>
        <v>木</v>
      </c>
      <c r="N80" s="34" t="str">
        <f t="shared" si="72"/>
        <v>作業時間</v>
      </c>
      <c r="O80" s="34" t="str">
        <f t="shared" ca="1" si="73"/>
        <v/>
      </c>
      <c r="P80" s="34" t="str">
        <f t="shared" ca="1" si="74"/>
        <v/>
      </c>
      <c r="Q80" s="34" t="str">
        <f t="shared" ca="1" si="88"/>
        <v/>
      </c>
      <c r="R80" s="34" t="str">
        <f t="shared" ca="1" si="89"/>
        <v/>
      </c>
      <c r="S80" s="47">
        <f t="shared" si="77"/>
        <v>44595</v>
      </c>
      <c r="T80" s="34">
        <f t="shared" si="78"/>
        <v>1</v>
      </c>
    </row>
    <row r="81" spans="1:22" x14ac:dyDescent="0.4">
      <c r="A81" s="47">
        <f t="shared" si="90"/>
        <v>44595</v>
      </c>
      <c r="B81" s="48" t="str">
        <f t="shared" si="92"/>
        <v>木</v>
      </c>
      <c r="C81" s="46" t="s">
        <v>7</v>
      </c>
      <c r="D81" s="46" t="str" cm="1">
        <f t="array" aca="1" ref="D81" ca="1">INDIRECT("'"&amp;TEXT($A81,"d日(aaa)")&amp;"'!V17")</f>
        <v/>
      </c>
      <c r="E81" s="58" t="str" cm="1">
        <f t="array" aca="1" ref="E81" ca="1">INDIRECT("'"&amp;TEXT($A81,"d日(aaa)")&amp;"'!W17")</f>
        <v/>
      </c>
      <c r="F81" s="58" t="str" cm="1">
        <f t="array" aca="1" ref="F81" ca="1">INDIRECT("'"&amp;TEXT($A81,"d日(aaa)")&amp;"'!X17")</f>
        <v/>
      </c>
      <c r="G81" s="58" t="str">
        <f t="shared" ca="1" si="84"/>
        <v/>
      </c>
      <c r="H81" s="47">
        <f t="shared" si="85"/>
        <v>44595</v>
      </c>
      <c r="I81" s="34">
        <f t="shared" si="86"/>
        <v>1</v>
      </c>
      <c r="L81" s="47">
        <f t="shared" si="87"/>
        <v>44595</v>
      </c>
      <c r="M81" s="34" t="str">
        <f t="shared" si="71"/>
        <v>木</v>
      </c>
      <c r="N81" s="34" t="str">
        <f t="shared" si="72"/>
        <v>作業時間</v>
      </c>
      <c r="O81" s="34" t="str">
        <f t="shared" ca="1" si="73"/>
        <v/>
      </c>
      <c r="P81" s="34" t="str">
        <f t="shared" ca="1" si="74"/>
        <v/>
      </c>
      <c r="Q81" s="34" t="str">
        <f t="shared" ca="1" si="88"/>
        <v/>
      </c>
      <c r="R81" s="34" t="str">
        <f t="shared" ca="1" si="89"/>
        <v/>
      </c>
      <c r="S81" s="47">
        <f t="shared" si="77"/>
        <v>44595</v>
      </c>
      <c r="T81" s="34">
        <f t="shared" si="78"/>
        <v>1</v>
      </c>
    </row>
    <row r="82" spans="1:22" x14ac:dyDescent="0.4">
      <c r="A82" s="47">
        <f t="shared" si="90"/>
        <v>44595</v>
      </c>
      <c r="B82" s="48" t="str">
        <f t="shared" si="92"/>
        <v>木</v>
      </c>
      <c r="C82" s="46" t="s">
        <v>7</v>
      </c>
      <c r="D82" s="46" t="str" cm="1">
        <f t="array" aca="1" ref="D82" ca="1">INDIRECT("'"&amp;TEXT($A82,"d日(aaa)")&amp;"'!V18")</f>
        <v/>
      </c>
      <c r="E82" s="58" t="str" cm="1">
        <f t="array" aca="1" ref="E82" ca="1">INDIRECT("'"&amp;TEXT($A82,"d日(aaa)")&amp;"'!W18")</f>
        <v/>
      </c>
      <c r="F82" s="58" t="str" cm="1">
        <f t="array" aca="1" ref="F82" ca="1">INDIRECT("'"&amp;TEXT($A82,"d日(aaa)")&amp;"'!X18")</f>
        <v/>
      </c>
      <c r="G82" s="58" t="str">
        <f t="shared" ca="1" si="84"/>
        <v/>
      </c>
      <c r="H82" s="47">
        <f t="shared" si="85"/>
        <v>44595</v>
      </c>
      <c r="I82" s="34">
        <f t="shared" si="86"/>
        <v>1</v>
      </c>
      <c r="J82" s="34">
        <f ca="1">SUMIF($A68:$A82,$A68,E68:E82)</f>
        <v>41</v>
      </c>
      <c r="K82" s="34">
        <f ca="1">SUMIF($A68:$A82,$A68,F68:F82)</f>
        <v>37.99999999999838</v>
      </c>
      <c r="L82" s="47">
        <f t="shared" si="87"/>
        <v>44595</v>
      </c>
      <c r="M82" s="34" t="str">
        <f t="shared" si="71"/>
        <v>木</v>
      </c>
      <c r="N82" s="34" t="str">
        <f t="shared" si="72"/>
        <v>作業時間</v>
      </c>
      <c r="O82" s="34" t="str">
        <f t="shared" ca="1" si="73"/>
        <v/>
      </c>
      <c r="P82" s="34" t="str">
        <f t="shared" ca="1" si="74"/>
        <v/>
      </c>
      <c r="Q82" s="34" t="str">
        <f t="shared" ca="1" si="88"/>
        <v/>
      </c>
      <c r="R82" s="34" t="str">
        <f t="shared" ca="1" si="89"/>
        <v/>
      </c>
      <c r="S82" s="47">
        <f t="shared" si="77"/>
        <v>44595</v>
      </c>
      <c r="T82" s="34">
        <f t="shared" si="78"/>
        <v>1</v>
      </c>
      <c r="U82" s="158">
        <f ca="1">IF(P68&lt;&gt;"",SUMIF($A68:$A82,$A68,P68:P82),"")</f>
        <v>41</v>
      </c>
      <c r="V82" s="158">
        <f ca="1">IF(Q68&lt;&gt;"",SUMIF($A68:$A82,$A68,Q68:Q82),"")</f>
        <v>37.99999999999838</v>
      </c>
    </row>
    <row r="83" spans="1:22" x14ac:dyDescent="0.4">
      <c r="A83" s="47">
        <f>A74</f>
        <v>44595</v>
      </c>
      <c r="B83" s="48" t="str">
        <f t="shared" si="0"/>
        <v>木</v>
      </c>
      <c r="C83" s="46" t="s">
        <v>11</v>
      </c>
      <c r="D83" s="46" t="str" cm="1">
        <f t="array" aca="1" ref="D83" ca="1">INDIRECT("'"&amp;TEXT($A83,"d日(aaa)")&amp;"'!V4")</f>
        <v>ズオン バン フン</v>
      </c>
      <c r="E83" s="49" cm="1">
        <f t="array" aca="1" ref="E83" ca="1">INDIRECT("'"&amp;TEXT($A83,"d日(aaa)")&amp;"'!AB4")</f>
        <v>9600</v>
      </c>
      <c r="F83" s="49" cm="1">
        <f t="array" aca="1" ref="F83" ca="1">INDIRECT("'"&amp;TEXT($A83,"d日(aaa)")&amp;"'!AC4")</f>
        <v>11999.9999999996</v>
      </c>
      <c r="G83" s="58">
        <f t="shared" ca="1" si="84"/>
        <v>2399.9999999995998</v>
      </c>
      <c r="H83" s="47">
        <f t="shared" si="85"/>
        <v>44595</v>
      </c>
      <c r="I83" s="34">
        <f t="shared" si="86"/>
        <v>1</v>
      </c>
      <c r="L83" s="47">
        <f t="shared" si="87"/>
        <v>44595</v>
      </c>
      <c r="M83" s="34" t="str">
        <f t="shared" si="71"/>
        <v>木</v>
      </c>
      <c r="N83" s="34" t="str">
        <f t="shared" si="72"/>
        <v>人件費</v>
      </c>
      <c r="O83" s="34" t="str">
        <f t="shared" ca="1" si="73"/>
        <v>ズオン バン フン</v>
      </c>
      <c r="P83" s="34">
        <f t="shared" ca="1" si="74"/>
        <v>9600</v>
      </c>
      <c r="Q83" s="34">
        <f t="shared" ca="1" si="88"/>
        <v>11999.9999999996</v>
      </c>
      <c r="R83" s="34">
        <f t="shared" ca="1" si="89"/>
        <v>2400</v>
      </c>
      <c r="S83" s="47">
        <f t="shared" si="77"/>
        <v>44595</v>
      </c>
      <c r="T83" s="34">
        <f t="shared" si="78"/>
        <v>1</v>
      </c>
    </row>
    <row r="84" spans="1:22" x14ac:dyDescent="0.4">
      <c r="A84" s="47">
        <f t="shared" si="90"/>
        <v>44595</v>
      </c>
      <c r="B84" s="48" t="str">
        <f t="shared" si="0"/>
        <v>木</v>
      </c>
      <c r="C84" s="46" t="s">
        <v>11</v>
      </c>
      <c r="D84" s="46" t="str" cm="1">
        <f t="array" aca="1" ref="D84" ca="1">INDIRECT("'"&amp;TEXT($A84,"d日(aaa)")&amp;"'!V5")</f>
        <v>チャモ</v>
      </c>
      <c r="E84" s="49" cm="1">
        <f t="array" aca="1" ref="E84" ca="1">INDIRECT("'"&amp;TEXT($A84,"d日(aaa)")&amp;"'!AB5")</f>
        <v>9200</v>
      </c>
      <c r="F84" s="49" cm="1">
        <f t="array" aca="1" ref="F84" ca="1">INDIRECT("'"&amp;TEXT($A84,"d日(aaa)")&amp;"'!AC5")</f>
        <v>10349.999999999625</v>
      </c>
      <c r="G84" s="58">
        <f t="shared" ca="1" si="84"/>
        <v>1149.9999999996253</v>
      </c>
      <c r="H84" s="47">
        <f t="shared" si="85"/>
        <v>44595</v>
      </c>
      <c r="I84" s="34">
        <f t="shared" si="86"/>
        <v>1</v>
      </c>
      <c r="L84" s="47">
        <f t="shared" si="87"/>
        <v>44595</v>
      </c>
      <c r="M84" s="34" t="str">
        <f t="shared" si="71"/>
        <v>木</v>
      </c>
      <c r="N84" s="34" t="str">
        <f t="shared" si="72"/>
        <v>人件費</v>
      </c>
      <c r="O84" s="34" t="str">
        <f t="shared" ca="1" si="73"/>
        <v>チャモ</v>
      </c>
      <c r="P84" s="34">
        <f t="shared" ca="1" si="74"/>
        <v>9200</v>
      </c>
      <c r="Q84" s="34">
        <f t="shared" ca="1" si="88"/>
        <v>10349.999999999625</v>
      </c>
      <c r="R84" s="34">
        <f t="shared" ca="1" si="89"/>
        <v>1150</v>
      </c>
      <c r="S84" s="47">
        <f t="shared" si="77"/>
        <v>44595</v>
      </c>
      <c r="T84" s="34">
        <f t="shared" si="78"/>
        <v>1</v>
      </c>
    </row>
    <row r="85" spans="1:22" x14ac:dyDescent="0.4">
      <c r="A85" s="47">
        <f t="shared" si="90"/>
        <v>44595</v>
      </c>
      <c r="B85" s="48" t="str">
        <f t="shared" si="0"/>
        <v>木</v>
      </c>
      <c r="C85" s="46" t="s">
        <v>11</v>
      </c>
      <c r="D85" s="46" t="str" cm="1">
        <f t="array" aca="1" ref="D85" ca="1">INDIRECT("'"&amp;TEXT($A85,"d日(aaa)")&amp;"'!V6")</f>
        <v>サンミン</v>
      </c>
      <c r="E85" s="49" cm="1">
        <f t="array" aca="1" ref="E85" ca="1">INDIRECT("'"&amp;TEXT($A85,"d日(aaa)")&amp;"'!AB6")</f>
        <v>8400</v>
      </c>
      <c r="F85" s="49" cm="1">
        <f t="array" aca="1" ref="F85" ca="1">INDIRECT("'"&amp;TEXT($A85,"d日(aaa)")&amp;"'!AC6")</f>
        <v>9449.999999999658</v>
      </c>
      <c r="G85" s="58">
        <f t="shared" ca="1" si="84"/>
        <v>1049.999999999658</v>
      </c>
      <c r="H85" s="47">
        <f t="shared" si="85"/>
        <v>44595</v>
      </c>
      <c r="I85" s="34">
        <f t="shared" si="86"/>
        <v>1</v>
      </c>
      <c r="L85" s="47">
        <f t="shared" si="87"/>
        <v>44595</v>
      </c>
      <c r="M85" s="34" t="str">
        <f t="shared" si="71"/>
        <v>木</v>
      </c>
      <c r="N85" s="34" t="str">
        <f t="shared" si="72"/>
        <v>人件費</v>
      </c>
      <c r="O85" s="34" t="str">
        <f t="shared" ca="1" si="73"/>
        <v>サンミン</v>
      </c>
      <c r="P85" s="34">
        <f t="shared" ca="1" si="74"/>
        <v>8400</v>
      </c>
      <c r="Q85" s="34">
        <f t="shared" ca="1" si="88"/>
        <v>9449.999999999658</v>
      </c>
      <c r="R85" s="34">
        <f t="shared" ca="1" si="89"/>
        <v>1050</v>
      </c>
      <c r="S85" s="47">
        <f t="shared" si="77"/>
        <v>44595</v>
      </c>
      <c r="T85" s="34">
        <f t="shared" si="78"/>
        <v>1</v>
      </c>
    </row>
    <row r="86" spans="1:22" x14ac:dyDescent="0.4">
      <c r="A86" s="47">
        <f t="shared" si="90"/>
        <v>44595</v>
      </c>
      <c r="B86" s="48" t="str">
        <f t="shared" si="0"/>
        <v>木</v>
      </c>
      <c r="C86" s="46" t="s">
        <v>11</v>
      </c>
      <c r="D86" s="46" t="str" cm="1">
        <f t="array" aca="1" ref="D86" ca="1">INDIRECT("'"&amp;TEXT($A86,"d日(aaa)")&amp;"'!V7")</f>
        <v>イスリ</v>
      </c>
      <c r="E86" s="49" cm="1">
        <f t="array" aca="1" ref="E86" ca="1">INDIRECT("'"&amp;TEXT($A86,"d日(aaa)")&amp;"'!AB7")</f>
        <v>5250</v>
      </c>
      <c r="F86" s="49" cm="1">
        <f t="array" aca="1" ref="F86" ca="1">INDIRECT("'"&amp;TEXT($A86,"d日(aaa)")&amp;"'!AC7")</f>
        <v>5249.999999999668</v>
      </c>
      <c r="G86" s="58">
        <f t="shared" ca="1" si="84"/>
        <v>-3.3196556614711881E-10</v>
      </c>
      <c r="H86" s="47">
        <f t="shared" si="85"/>
        <v>44595</v>
      </c>
      <c r="I86" s="34">
        <f t="shared" si="86"/>
        <v>1</v>
      </c>
      <c r="L86" s="47">
        <f t="shared" si="87"/>
        <v>44595</v>
      </c>
      <c r="M86" s="34" t="str">
        <f t="shared" si="71"/>
        <v>木</v>
      </c>
      <c r="N86" s="34" t="str">
        <f t="shared" si="72"/>
        <v>人件費</v>
      </c>
      <c r="O86" s="34" t="str">
        <f t="shared" ca="1" si="73"/>
        <v>イスリ</v>
      </c>
      <c r="P86" s="34">
        <f t="shared" ca="1" si="74"/>
        <v>5250</v>
      </c>
      <c r="Q86" s="34">
        <f t="shared" ca="1" si="88"/>
        <v>5249.999999999668</v>
      </c>
      <c r="R86" s="34">
        <f t="shared" ca="1" si="89"/>
        <v>0</v>
      </c>
      <c r="S86" s="47">
        <f t="shared" si="77"/>
        <v>44595</v>
      </c>
      <c r="T86" s="34">
        <f t="shared" si="78"/>
        <v>1</v>
      </c>
    </row>
    <row r="87" spans="1:22" x14ac:dyDescent="0.4">
      <c r="A87" s="47">
        <f t="shared" si="90"/>
        <v>44595</v>
      </c>
      <c r="B87" s="48" t="str">
        <f t="shared" si="0"/>
        <v>木</v>
      </c>
      <c r="C87" s="46" t="s">
        <v>11</v>
      </c>
      <c r="D87" s="46" t="str" cm="1">
        <f t="array" aca="1" ref="D87" ca="1">INDIRECT("'"&amp;TEXT($A87,"d日(aaa)")&amp;"'!V8")</f>
        <v>インディカ</v>
      </c>
      <c r="E87" s="49" cm="1">
        <f t="array" aca="1" ref="E87" ca="1">INDIRECT("'"&amp;TEXT($A87,"d日(aaa)")&amp;"'!AB8")</f>
        <v>7350</v>
      </c>
      <c r="F87" s="49" cm="1">
        <f t="array" aca="1" ref="F87" ca="1">INDIRECT("'"&amp;TEXT($A87,"d日(aaa)")&amp;"'!AC8")</f>
        <v>0</v>
      </c>
      <c r="G87" s="58">
        <f t="shared" ca="1" si="84"/>
        <v>-7350</v>
      </c>
      <c r="H87" s="47">
        <f t="shared" si="85"/>
        <v>44595</v>
      </c>
      <c r="I87" s="34">
        <f t="shared" si="86"/>
        <v>1</v>
      </c>
      <c r="L87" s="47">
        <f t="shared" si="87"/>
        <v>44595</v>
      </c>
      <c r="M87" s="34" t="str">
        <f t="shared" si="71"/>
        <v>木</v>
      </c>
      <c r="N87" s="34" t="str">
        <f t="shared" si="72"/>
        <v>人件費</v>
      </c>
      <c r="O87" s="34" t="str">
        <f t="shared" ca="1" si="73"/>
        <v>インディカ</v>
      </c>
      <c r="P87" s="34">
        <f t="shared" ca="1" si="74"/>
        <v>7350</v>
      </c>
      <c r="Q87" s="34" t="str">
        <f t="shared" ca="1" si="88"/>
        <v/>
      </c>
      <c r="R87" s="34">
        <f t="shared" ca="1" si="89"/>
        <v>-7350</v>
      </c>
      <c r="S87" s="47">
        <f t="shared" si="77"/>
        <v>44595</v>
      </c>
      <c r="T87" s="34">
        <f t="shared" si="78"/>
        <v>1</v>
      </c>
    </row>
    <row r="88" spans="1:22" x14ac:dyDescent="0.4">
      <c r="A88" s="47">
        <f t="shared" si="90"/>
        <v>44595</v>
      </c>
      <c r="B88" s="48" t="str">
        <f t="shared" si="0"/>
        <v>木</v>
      </c>
      <c r="C88" s="46" t="s">
        <v>11</v>
      </c>
      <c r="D88" s="46" t="str" cm="1">
        <f t="array" aca="1" ref="D88" ca="1">INDIRECT("'"&amp;TEXT($A88,"d日(aaa)")&amp;"'!V9")</f>
        <v>チャトランガ</v>
      </c>
      <c r="E88" s="49" cm="1">
        <f t="array" aca="1" ref="E88" ca="1">INDIRECT("'"&amp;TEXT($A88,"d日(aaa)")&amp;"'!AB9")</f>
        <v>5250</v>
      </c>
      <c r="F88" s="49" cm="1">
        <f t="array" aca="1" ref="F88" ca="1">INDIRECT("'"&amp;TEXT($A88,"d日(aaa)")&amp;"'!AC9")</f>
        <v>5249.999999999668</v>
      </c>
      <c r="G88" s="58">
        <f t="shared" ca="1" si="84"/>
        <v>-3.3196556614711881E-10</v>
      </c>
      <c r="H88" s="47">
        <f t="shared" si="85"/>
        <v>44595</v>
      </c>
      <c r="I88" s="34">
        <f t="shared" si="86"/>
        <v>1</v>
      </c>
      <c r="L88" s="47">
        <f t="shared" si="87"/>
        <v>44595</v>
      </c>
      <c r="M88" s="34" t="str">
        <f t="shared" si="71"/>
        <v>木</v>
      </c>
      <c r="N88" s="34" t="str">
        <f t="shared" si="72"/>
        <v>人件費</v>
      </c>
      <c r="O88" s="34" t="str">
        <f t="shared" ca="1" si="73"/>
        <v>チャトランガ</v>
      </c>
      <c r="P88" s="34">
        <f t="shared" ca="1" si="74"/>
        <v>5250</v>
      </c>
      <c r="Q88" s="34">
        <f t="shared" ca="1" si="88"/>
        <v>5249.999999999668</v>
      </c>
      <c r="R88" s="34">
        <f t="shared" ca="1" si="89"/>
        <v>0</v>
      </c>
      <c r="S88" s="47">
        <f t="shared" si="77"/>
        <v>44595</v>
      </c>
      <c r="T88" s="34">
        <f t="shared" si="78"/>
        <v>1</v>
      </c>
    </row>
    <row r="89" spans="1:22" x14ac:dyDescent="0.4">
      <c r="A89" s="47">
        <f t="shared" si="90"/>
        <v>44595</v>
      </c>
      <c r="B89" s="48" t="str">
        <f t="shared" si="0"/>
        <v>木</v>
      </c>
      <c r="C89" s="46" t="s">
        <v>11</v>
      </c>
      <c r="D89" s="46" t="str" cm="1">
        <f t="array" aca="1" ref="D89" ca="1">INDIRECT("'"&amp;TEXT($A89,"d日(aaa)")&amp;"'!V10")</f>
        <v/>
      </c>
      <c r="E89" s="49" t="str" cm="1">
        <f t="array" aca="1" ref="E89" ca="1">INDIRECT("'"&amp;TEXT($A89,"d日(aaa)")&amp;"'!AB10")</f>
        <v/>
      </c>
      <c r="F89" s="49" t="str" cm="1">
        <f t="array" aca="1" ref="F89" ca="1">INDIRECT("'"&amp;TEXT($A89,"d日(aaa)")&amp;"'!AC10")</f>
        <v/>
      </c>
      <c r="G89" s="58" t="str">
        <f t="shared" ca="1" si="84"/>
        <v/>
      </c>
      <c r="H89" s="47">
        <f t="shared" si="85"/>
        <v>44595</v>
      </c>
      <c r="I89" s="34">
        <f t="shared" si="86"/>
        <v>1</v>
      </c>
      <c r="L89" s="47">
        <f t="shared" si="87"/>
        <v>44595</v>
      </c>
      <c r="M89" s="34" t="str">
        <f t="shared" si="71"/>
        <v>木</v>
      </c>
      <c r="N89" s="34" t="str">
        <f t="shared" si="72"/>
        <v>人件費</v>
      </c>
      <c r="O89" s="34" t="str">
        <f t="shared" ca="1" si="73"/>
        <v/>
      </c>
      <c r="P89" s="34" t="str">
        <f t="shared" ca="1" si="74"/>
        <v/>
      </c>
      <c r="Q89" s="34" t="str">
        <f t="shared" ca="1" si="88"/>
        <v/>
      </c>
      <c r="R89" s="34" t="str">
        <f t="shared" ca="1" si="89"/>
        <v/>
      </c>
      <c r="S89" s="47">
        <f t="shared" si="77"/>
        <v>44595</v>
      </c>
      <c r="T89" s="34">
        <f t="shared" si="78"/>
        <v>1</v>
      </c>
    </row>
    <row r="90" spans="1:22" x14ac:dyDescent="0.4">
      <c r="A90" s="47">
        <f t="shared" si="90"/>
        <v>44595</v>
      </c>
      <c r="B90" s="48" t="str">
        <f t="shared" ref="B90:B92" si="93">IF(A90="","",TEXT(A90,"aaa"))</f>
        <v>木</v>
      </c>
      <c r="C90" s="46" t="s">
        <v>11</v>
      </c>
      <c r="D90" s="46" t="str" cm="1">
        <f t="array" aca="1" ref="D90" ca="1">INDIRECT("'"&amp;TEXT($A90,"d日(aaa)")&amp;"'!V11")</f>
        <v/>
      </c>
      <c r="E90" s="49" t="str" cm="1">
        <f t="array" aca="1" ref="E90" ca="1">INDIRECT("'"&amp;TEXT($A90,"d日(aaa)")&amp;"'!AB11")</f>
        <v/>
      </c>
      <c r="F90" s="49" t="str" cm="1">
        <f t="array" aca="1" ref="F90" ca="1">INDIRECT("'"&amp;TEXT($A90,"d日(aaa)")&amp;"'!AC11")</f>
        <v/>
      </c>
      <c r="G90" s="58" t="str">
        <f t="shared" ca="1" si="84"/>
        <v/>
      </c>
      <c r="H90" s="47">
        <f t="shared" si="85"/>
        <v>44595</v>
      </c>
      <c r="I90" s="34">
        <f t="shared" si="86"/>
        <v>1</v>
      </c>
      <c r="L90" s="47">
        <f t="shared" si="87"/>
        <v>44595</v>
      </c>
      <c r="M90" s="34" t="str">
        <f t="shared" si="71"/>
        <v>木</v>
      </c>
      <c r="N90" s="34" t="str">
        <f t="shared" si="72"/>
        <v>人件費</v>
      </c>
      <c r="O90" s="34" t="str">
        <f t="shared" ca="1" si="73"/>
        <v/>
      </c>
      <c r="P90" s="34" t="str">
        <f t="shared" ca="1" si="74"/>
        <v/>
      </c>
      <c r="Q90" s="34" t="str">
        <f t="shared" ca="1" si="88"/>
        <v/>
      </c>
      <c r="R90" s="34" t="str">
        <f t="shared" ca="1" si="89"/>
        <v/>
      </c>
      <c r="S90" s="47">
        <f t="shared" si="77"/>
        <v>44595</v>
      </c>
      <c r="T90" s="34">
        <f t="shared" si="78"/>
        <v>1</v>
      </c>
    </row>
    <row r="91" spans="1:22" x14ac:dyDescent="0.4">
      <c r="A91" s="47">
        <f t="shared" si="90"/>
        <v>44595</v>
      </c>
      <c r="B91" s="48" t="str">
        <f t="shared" si="93"/>
        <v>木</v>
      </c>
      <c r="C91" s="46" t="s">
        <v>11</v>
      </c>
      <c r="D91" s="46" t="str" cm="1">
        <f t="array" aca="1" ref="D91" ca="1">INDIRECT("'"&amp;TEXT($A91,"d日(aaa)")&amp;"'!V12")</f>
        <v/>
      </c>
      <c r="E91" s="49" t="str" cm="1">
        <f t="array" aca="1" ref="E91" ca="1">INDIRECT("'"&amp;TEXT($A91,"d日(aaa)")&amp;"'!AB12")</f>
        <v/>
      </c>
      <c r="F91" s="49" t="str" cm="1">
        <f t="array" aca="1" ref="F91" ca="1">INDIRECT("'"&amp;TEXT($A91,"d日(aaa)")&amp;"'!AC12")</f>
        <v/>
      </c>
      <c r="G91" s="58" t="str">
        <f t="shared" ca="1" si="84"/>
        <v/>
      </c>
      <c r="H91" s="47">
        <f t="shared" si="85"/>
        <v>44595</v>
      </c>
      <c r="I91" s="34">
        <f t="shared" si="86"/>
        <v>1</v>
      </c>
      <c r="L91" s="47">
        <f t="shared" si="87"/>
        <v>44595</v>
      </c>
      <c r="M91" s="34" t="str">
        <f t="shared" si="71"/>
        <v>木</v>
      </c>
      <c r="N91" s="34" t="str">
        <f t="shared" si="72"/>
        <v>人件費</v>
      </c>
      <c r="O91" s="34" t="str">
        <f t="shared" ca="1" si="73"/>
        <v/>
      </c>
      <c r="P91" s="34" t="str">
        <f t="shared" ca="1" si="74"/>
        <v/>
      </c>
      <c r="Q91" s="34" t="str">
        <f t="shared" ca="1" si="88"/>
        <v/>
      </c>
      <c r="R91" s="34" t="str">
        <f t="shared" ca="1" si="89"/>
        <v/>
      </c>
      <c r="S91" s="47">
        <f t="shared" si="77"/>
        <v>44595</v>
      </c>
      <c r="T91" s="34">
        <f t="shared" si="78"/>
        <v>1</v>
      </c>
    </row>
    <row r="92" spans="1:22" x14ac:dyDescent="0.4">
      <c r="A92" s="47">
        <f t="shared" si="90"/>
        <v>44595</v>
      </c>
      <c r="B92" s="48" t="str">
        <f t="shared" si="93"/>
        <v>木</v>
      </c>
      <c r="C92" s="46" t="s">
        <v>11</v>
      </c>
      <c r="D92" s="46" t="str" cm="1">
        <f t="array" aca="1" ref="D92" ca="1">INDIRECT("'"&amp;TEXT($A92,"d日(aaa)")&amp;"'!V13")</f>
        <v/>
      </c>
      <c r="E92" s="49" t="str" cm="1">
        <f t="array" aca="1" ref="E92" ca="1">INDIRECT("'"&amp;TEXT($A92,"d日(aaa)")&amp;"'!AB13")</f>
        <v/>
      </c>
      <c r="F92" s="49" t="str" cm="1">
        <f t="array" aca="1" ref="F92" ca="1">INDIRECT("'"&amp;TEXT($A92,"d日(aaa)")&amp;"'!AC13")</f>
        <v/>
      </c>
      <c r="G92" s="58" t="str">
        <f t="shared" ca="1" si="84"/>
        <v/>
      </c>
      <c r="H92" s="47">
        <f t="shared" si="85"/>
        <v>44595</v>
      </c>
      <c r="I92" s="34">
        <f t="shared" si="86"/>
        <v>1</v>
      </c>
      <c r="L92" s="47">
        <f t="shared" si="87"/>
        <v>44595</v>
      </c>
      <c r="M92" s="34" t="str">
        <f t="shared" si="71"/>
        <v>木</v>
      </c>
      <c r="N92" s="34" t="str">
        <f t="shared" si="72"/>
        <v>人件費</v>
      </c>
      <c r="O92" s="34" t="str">
        <f t="shared" ca="1" si="73"/>
        <v/>
      </c>
      <c r="P92" s="34" t="str">
        <f t="shared" ca="1" si="74"/>
        <v/>
      </c>
      <c r="Q92" s="34" t="str">
        <f t="shared" ca="1" si="88"/>
        <v/>
      </c>
      <c r="R92" s="34" t="str">
        <f t="shared" ca="1" si="89"/>
        <v/>
      </c>
      <c r="S92" s="47">
        <f t="shared" si="77"/>
        <v>44595</v>
      </c>
      <c r="T92" s="34">
        <f t="shared" si="78"/>
        <v>1</v>
      </c>
    </row>
    <row r="93" spans="1:22" x14ac:dyDescent="0.4">
      <c r="A93" s="47">
        <f t="shared" si="90"/>
        <v>44595</v>
      </c>
      <c r="B93" s="48" t="str">
        <f t="shared" ref="B93:B97" si="94">IF(A93="","",TEXT(A93,"aaa"))</f>
        <v>木</v>
      </c>
      <c r="C93" s="46" t="s">
        <v>11</v>
      </c>
      <c r="D93" s="46" t="str" cm="1">
        <f t="array" aca="1" ref="D93" ca="1">INDIRECT("'"&amp;TEXT($A93,"d日(aaa)")&amp;"'!V14")</f>
        <v/>
      </c>
      <c r="E93" s="49" t="str" cm="1">
        <f t="array" aca="1" ref="E93" ca="1">INDIRECT("'"&amp;TEXT($A93,"d日(aaa)")&amp;"'!AB14")</f>
        <v/>
      </c>
      <c r="F93" s="49" t="str" cm="1">
        <f t="array" aca="1" ref="F93" ca="1">INDIRECT("'"&amp;TEXT($A93,"d日(aaa)")&amp;"'!AC14")</f>
        <v/>
      </c>
      <c r="G93" s="58" t="str">
        <f t="shared" ca="1" si="84"/>
        <v/>
      </c>
      <c r="H93" s="47">
        <f t="shared" si="85"/>
        <v>44595</v>
      </c>
      <c r="I93" s="34">
        <f t="shared" si="86"/>
        <v>1</v>
      </c>
      <c r="L93" s="47">
        <f t="shared" si="87"/>
        <v>44595</v>
      </c>
      <c r="M93" s="34" t="str">
        <f t="shared" si="71"/>
        <v>木</v>
      </c>
      <c r="N93" s="34" t="str">
        <f t="shared" si="72"/>
        <v>人件費</v>
      </c>
      <c r="O93" s="34" t="str">
        <f t="shared" ca="1" si="73"/>
        <v/>
      </c>
      <c r="P93" s="34" t="str">
        <f t="shared" ca="1" si="74"/>
        <v/>
      </c>
      <c r="Q93" s="34" t="str">
        <f t="shared" ca="1" si="88"/>
        <v/>
      </c>
      <c r="R93" s="34" t="str">
        <f t="shared" ca="1" si="89"/>
        <v/>
      </c>
      <c r="S93" s="47">
        <f t="shared" si="77"/>
        <v>44595</v>
      </c>
      <c r="T93" s="34">
        <f t="shared" si="78"/>
        <v>1</v>
      </c>
    </row>
    <row r="94" spans="1:22" x14ac:dyDescent="0.4">
      <c r="A94" s="47">
        <f t="shared" si="90"/>
        <v>44595</v>
      </c>
      <c r="B94" s="48" t="str">
        <f t="shared" si="94"/>
        <v>木</v>
      </c>
      <c r="C94" s="46" t="s">
        <v>11</v>
      </c>
      <c r="D94" s="46" t="str" cm="1">
        <f t="array" aca="1" ref="D94" ca="1">INDIRECT("'"&amp;TEXT($A94,"d日(aaa)")&amp;"'!V15")</f>
        <v/>
      </c>
      <c r="E94" s="49" t="str" cm="1">
        <f t="array" aca="1" ref="E94" ca="1">INDIRECT("'"&amp;TEXT($A94,"d日(aaa)")&amp;"'!AB15")</f>
        <v/>
      </c>
      <c r="F94" s="49" t="str" cm="1">
        <f t="array" aca="1" ref="F94" ca="1">INDIRECT("'"&amp;TEXT($A94,"d日(aaa)")&amp;"'!AC15")</f>
        <v/>
      </c>
      <c r="G94" s="58" t="str">
        <f t="shared" ca="1" si="84"/>
        <v/>
      </c>
      <c r="H94" s="47">
        <f t="shared" si="85"/>
        <v>44595</v>
      </c>
      <c r="I94" s="34">
        <f t="shared" si="86"/>
        <v>1</v>
      </c>
      <c r="L94" s="47">
        <f t="shared" si="87"/>
        <v>44595</v>
      </c>
      <c r="M94" s="34" t="str">
        <f t="shared" si="71"/>
        <v>木</v>
      </c>
      <c r="N94" s="34" t="str">
        <f t="shared" si="72"/>
        <v>人件費</v>
      </c>
      <c r="O94" s="34" t="str">
        <f t="shared" ca="1" si="73"/>
        <v/>
      </c>
      <c r="P94" s="34" t="str">
        <f t="shared" ca="1" si="74"/>
        <v/>
      </c>
      <c r="Q94" s="34" t="str">
        <f t="shared" ca="1" si="88"/>
        <v/>
      </c>
      <c r="R94" s="34" t="str">
        <f t="shared" ca="1" si="89"/>
        <v/>
      </c>
      <c r="S94" s="47">
        <f t="shared" si="77"/>
        <v>44595</v>
      </c>
      <c r="T94" s="34">
        <f t="shared" si="78"/>
        <v>1</v>
      </c>
    </row>
    <row r="95" spans="1:22" x14ac:dyDescent="0.4">
      <c r="A95" s="47">
        <f t="shared" si="90"/>
        <v>44595</v>
      </c>
      <c r="B95" s="48" t="str">
        <f t="shared" si="94"/>
        <v>木</v>
      </c>
      <c r="C95" s="46" t="s">
        <v>11</v>
      </c>
      <c r="D95" s="46" t="str" cm="1">
        <f t="array" aca="1" ref="D95" ca="1">INDIRECT("'"&amp;TEXT($A95,"d日(aaa)")&amp;"'!V16")</f>
        <v/>
      </c>
      <c r="E95" s="49" t="str" cm="1">
        <f t="array" aca="1" ref="E95" ca="1">INDIRECT("'"&amp;TEXT($A95,"d日(aaa)")&amp;"'!AB16")</f>
        <v/>
      </c>
      <c r="F95" s="49" t="str" cm="1">
        <f t="array" aca="1" ref="F95" ca="1">INDIRECT("'"&amp;TEXT($A95,"d日(aaa)")&amp;"'!AC16")</f>
        <v/>
      </c>
      <c r="G95" s="58" t="str">
        <f t="shared" ca="1" si="84"/>
        <v/>
      </c>
      <c r="H95" s="47">
        <f t="shared" si="85"/>
        <v>44595</v>
      </c>
      <c r="I95" s="34">
        <f t="shared" si="86"/>
        <v>1</v>
      </c>
      <c r="L95" s="47">
        <f t="shared" si="87"/>
        <v>44595</v>
      </c>
      <c r="M95" s="34" t="str">
        <f t="shared" si="71"/>
        <v>木</v>
      </c>
      <c r="N95" s="34" t="str">
        <f t="shared" si="72"/>
        <v>人件費</v>
      </c>
      <c r="O95" s="34" t="str">
        <f t="shared" ca="1" si="73"/>
        <v/>
      </c>
      <c r="P95" s="34" t="str">
        <f t="shared" ca="1" si="74"/>
        <v/>
      </c>
      <c r="Q95" s="34" t="str">
        <f t="shared" ca="1" si="88"/>
        <v/>
      </c>
      <c r="R95" s="34" t="str">
        <f t="shared" ca="1" si="89"/>
        <v/>
      </c>
      <c r="S95" s="47">
        <f t="shared" si="77"/>
        <v>44595</v>
      </c>
      <c r="T95" s="34">
        <f t="shared" si="78"/>
        <v>1</v>
      </c>
    </row>
    <row r="96" spans="1:22" x14ac:dyDescent="0.4">
      <c r="A96" s="47">
        <f t="shared" si="90"/>
        <v>44595</v>
      </c>
      <c r="B96" s="48" t="str">
        <f t="shared" si="94"/>
        <v>木</v>
      </c>
      <c r="C96" s="46" t="s">
        <v>11</v>
      </c>
      <c r="D96" s="46" t="str" cm="1">
        <f t="array" aca="1" ref="D96" ca="1">INDIRECT("'"&amp;TEXT($A96,"d日(aaa)")&amp;"'!V17")</f>
        <v/>
      </c>
      <c r="E96" s="49" t="str" cm="1">
        <f t="array" aca="1" ref="E96" ca="1">INDIRECT("'"&amp;TEXT($A96,"d日(aaa)")&amp;"'!AB17")</f>
        <v/>
      </c>
      <c r="F96" s="49" t="str" cm="1">
        <f t="array" aca="1" ref="F96" ca="1">INDIRECT("'"&amp;TEXT($A96,"d日(aaa)")&amp;"'!AC17")</f>
        <v/>
      </c>
      <c r="G96" s="58" t="str">
        <f t="shared" ca="1" si="84"/>
        <v/>
      </c>
      <c r="H96" s="47">
        <f t="shared" si="85"/>
        <v>44595</v>
      </c>
      <c r="I96" s="34">
        <f t="shared" si="86"/>
        <v>1</v>
      </c>
      <c r="L96" s="47">
        <f t="shared" si="87"/>
        <v>44595</v>
      </c>
      <c r="M96" s="34" t="str">
        <f t="shared" si="71"/>
        <v>木</v>
      </c>
      <c r="N96" s="34" t="str">
        <f t="shared" si="72"/>
        <v>人件費</v>
      </c>
      <c r="O96" s="34" t="str">
        <f t="shared" ca="1" si="73"/>
        <v/>
      </c>
      <c r="P96" s="34" t="str">
        <f t="shared" ca="1" si="74"/>
        <v/>
      </c>
      <c r="Q96" s="34" t="str">
        <f t="shared" ca="1" si="88"/>
        <v/>
      </c>
      <c r="R96" s="34" t="str">
        <f t="shared" ca="1" si="89"/>
        <v/>
      </c>
      <c r="S96" s="47">
        <f t="shared" si="77"/>
        <v>44595</v>
      </c>
      <c r="T96" s="34">
        <f t="shared" si="78"/>
        <v>1</v>
      </c>
    </row>
    <row r="97" spans="1:22" x14ac:dyDescent="0.4">
      <c r="A97" s="47">
        <f t="shared" si="90"/>
        <v>44595</v>
      </c>
      <c r="B97" s="48" t="str">
        <f t="shared" si="94"/>
        <v>木</v>
      </c>
      <c r="C97" s="46" t="s">
        <v>11</v>
      </c>
      <c r="D97" s="46" t="str" cm="1">
        <f t="array" aca="1" ref="D97" ca="1">INDIRECT("'"&amp;TEXT($A97,"d日(aaa)")&amp;"'!V18")</f>
        <v/>
      </c>
      <c r="E97" s="49" t="str" cm="1">
        <f t="array" aca="1" ref="E97" ca="1">INDIRECT("'"&amp;TEXT($A97,"d日(aaa)")&amp;"'!AB18")</f>
        <v/>
      </c>
      <c r="F97" s="49" t="str" cm="1">
        <f t="array" aca="1" ref="F97" ca="1">INDIRECT("'"&amp;TEXT($A97,"d日(aaa)")&amp;"'!AC18")</f>
        <v/>
      </c>
      <c r="G97" s="58" t="str">
        <f t="shared" ca="1" si="84"/>
        <v/>
      </c>
      <c r="H97" s="47">
        <f t="shared" si="85"/>
        <v>44595</v>
      </c>
      <c r="I97" s="34">
        <f t="shared" si="86"/>
        <v>1</v>
      </c>
      <c r="J97" s="34">
        <f ca="1">SUMIF($A83:$A97,$A83,E83:E97)</f>
        <v>45050</v>
      </c>
      <c r="K97" s="34">
        <f ca="1">SUMIF($A83:$A97,$A83,F83:F97)</f>
        <v>42299.999999998217</v>
      </c>
      <c r="L97" s="47">
        <f t="shared" si="87"/>
        <v>44595</v>
      </c>
      <c r="M97" s="34" t="str">
        <f t="shared" si="71"/>
        <v>木</v>
      </c>
      <c r="N97" s="34" t="str">
        <f t="shared" si="72"/>
        <v>人件費</v>
      </c>
      <c r="O97" s="34" t="str">
        <f t="shared" ca="1" si="73"/>
        <v/>
      </c>
      <c r="P97" s="34" t="str">
        <f t="shared" ca="1" si="74"/>
        <v/>
      </c>
      <c r="Q97" s="34" t="str">
        <f t="shared" ca="1" si="88"/>
        <v/>
      </c>
      <c r="R97" s="34" t="str">
        <f t="shared" ca="1" si="89"/>
        <v/>
      </c>
      <c r="S97" s="47">
        <f t="shared" si="77"/>
        <v>44595</v>
      </c>
      <c r="T97" s="34">
        <f t="shared" si="78"/>
        <v>1</v>
      </c>
      <c r="U97" s="158">
        <f ca="1">IF(P83&lt;&gt;"",SUMIF($A83:$A97,$A83,P83:P97),"")</f>
        <v>45050</v>
      </c>
      <c r="V97" s="158">
        <f ca="1">IF(Q83&lt;&gt;"",SUMIF($A83:$A97,$A83,Q83:Q97),"")</f>
        <v>42299.999999998217</v>
      </c>
    </row>
    <row r="98" spans="1:22" x14ac:dyDescent="0.4">
      <c r="A98" s="47">
        <f>A89</f>
        <v>44595</v>
      </c>
      <c r="B98" s="48" t="str">
        <f t="shared" si="0"/>
        <v>木</v>
      </c>
      <c r="C98" s="46" t="s">
        <v>12</v>
      </c>
      <c r="D98" s="46" t="str" cm="1">
        <f t="array" aca="1" ref="D98" ca="1">INDIRECT("'"&amp;TEXT($A98,"d日(aaa)")&amp;"'!V22")</f>
        <v>-</v>
      </c>
      <c r="E98" s="49" cm="1">
        <f t="array" aca="1" ref="E98" ca="1">INDIRECT("'"&amp;TEXT($A98,"d日(aaa)")&amp;"'!W22")</f>
        <v>387</v>
      </c>
      <c r="F98" s="49" cm="1">
        <f t="array" aca="1" ref="F98" ca="1">INDIRECT("'"&amp;TEXT($A98,"d日(aaa)")&amp;"'!X22")</f>
        <v>406</v>
      </c>
      <c r="G98" s="58">
        <f t="shared" ca="1" si="84"/>
        <v>19</v>
      </c>
      <c r="H98" s="47">
        <f t="shared" si="85"/>
        <v>44595</v>
      </c>
      <c r="I98" s="34">
        <f t="shared" si="86"/>
        <v>1</v>
      </c>
      <c r="L98" s="47">
        <f t="shared" si="87"/>
        <v>44595</v>
      </c>
      <c r="M98" s="34" t="str">
        <f t="shared" si="71"/>
        <v>木</v>
      </c>
      <c r="N98" s="34" t="str">
        <f t="shared" si="72"/>
        <v>出荷数</v>
      </c>
      <c r="O98" s="34" t="str">
        <f t="shared" ca="1" si="73"/>
        <v>-</v>
      </c>
      <c r="P98" s="34">
        <f t="shared" ca="1" si="74"/>
        <v>387</v>
      </c>
      <c r="Q98" s="34">
        <f t="shared" ca="1" si="88"/>
        <v>406</v>
      </c>
      <c r="R98" s="34">
        <f t="shared" ca="1" si="89"/>
        <v>19</v>
      </c>
      <c r="S98" s="47">
        <f t="shared" si="77"/>
        <v>44595</v>
      </c>
      <c r="T98" s="34">
        <f t="shared" si="78"/>
        <v>1</v>
      </c>
    </row>
    <row r="99" spans="1:22" x14ac:dyDescent="0.4">
      <c r="A99" s="47">
        <f t="shared" si="90"/>
        <v>44595</v>
      </c>
      <c r="B99" s="48" t="str">
        <f t="shared" si="0"/>
        <v>木</v>
      </c>
      <c r="C99" s="46" t="s">
        <v>239</v>
      </c>
      <c r="D99" s="46" t="str" cm="1">
        <f t="array" aca="1" ref="D99" ca="1">INDIRECT("'"&amp;TEXT($A99,"d日(aaa)")&amp;"'!V25")</f>
        <v>-</v>
      </c>
      <c r="E99" s="49" cm="1">
        <f t="array" aca="1" ref="E99" ca="1">INDIRECT("'"&amp;TEXT($A99,"d日(aaa)")&amp;"'!W25")</f>
        <v>9.4390243902439028</v>
      </c>
      <c r="F99" s="49" cm="1">
        <f t="array" aca="1" ref="F99" ca="1">INDIRECT("'"&amp;TEXT($A99,"d日(aaa)")&amp;"'!X25")</f>
        <v>10.684210526316244</v>
      </c>
      <c r="G99" s="58">
        <f t="shared" ca="1" si="84"/>
        <v>1.2451861360723413</v>
      </c>
      <c r="H99" s="47">
        <f t="shared" si="85"/>
        <v>44595</v>
      </c>
      <c r="I99" s="34">
        <f t="shared" si="86"/>
        <v>1</v>
      </c>
      <c r="L99" s="47">
        <f t="shared" si="87"/>
        <v>44595</v>
      </c>
      <c r="M99" s="34" t="str">
        <f t="shared" si="71"/>
        <v>木</v>
      </c>
      <c r="N99" s="34" t="str">
        <f t="shared" si="72"/>
        <v>人時生産性</v>
      </c>
      <c r="O99" s="34" t="str">
        <f t="shared" ca="1" si="73"/>
        <v>-</v>
      </c>
      <c r="P99" s="34">
        <f t="shared" ca="1" si="74"/>
        <v>9.4390243902439028</v>
      </c>
      <c r="Q99" s="34">
        <f t="shared" ca="1" si="88"/>
        <v>10.684210526316244</v>
      </c>
      <c r="R99" s="34">
        <f t="shared" ca="1" si="89"/>
        <v>1.25</v>
      </c>
      <c r="S99" s="47">
        <f t="shared" si="77"/>
        <v>44595</v>
      </c>
      <c r="T99" s="34">
        <f t="shared" si="78"/>
        <v>1</v>
      </c>
    </row>
    <row r="100" spans="1:22" x14ac:dyDescent="0.4">
      <c r="A100" s="47">
        <f t="shared" si="90"/>
        <v>44595</v>
      </c>
      <c r="B100" s="48" t="str">
        <f t="shared" ref="B100" si="95">IF(A100="","",TEXT(A100,"aaa"))</f>
        <v>木</v>
      </c>
      <c r="C100" s="46" t="s">
        <v>96</v>
      </c>
      <c r="D100" s="46" t="str" cm="1">
        <f t="array" aca="1" ref="D100" ca="1">INDIRECT("'"&amp;TEXT($A100,"d日(aaa)")&amp;"'!AA22")</f>
        <v>-</v>
      </c>
      <c r="E100" s="49" cm="1">
        <f t="array" aca="1" ref="E100" ca="1">INDIRECT("'"&amp;TEXT($A100,"d日(aaa)")&amp;"'!AB22")</f>
        <v>116.40826873385014</v>
      </c>
      <c r="F100" s="49" cm="1">
        <f t="array" aca="1" ref="F100" ca="1">INDIRECT("'"&amp;TEXT($A100,"d日(aaa)")&amp;"'!AC22")</f>
        <v>104.18719211822221</v>
      </c>
      <c r="G100" s="58">
        <f t="shared" ca="1" si="84"/>
        <v>-12.221076615627922</v>
      </c>
      <c r="H100" s="47">
        <f t="shared" si="85"/>
        <v>44595</v>
      </c>
      <c r="I100" s="34">
        <f t="shared" si="86"/>
        <v>1</v>
      </c>
      <c r="L100" s="47">
        <f t="shared" si="87"/>
        <v>44595</v>
      </c>
      <c r="M100" s="34" t="str">
        <f t="shared" ref="M100:M163" si="96">IFERROR(B100,"")</f>
        <v>木</v>
      </c>
      <c r="N100" s="34" t="str">
        <f t="shared" ref="N100:N163" si="97">IFERROR(C100,"")</f>
        <v>1Cs人件費</v>
      </c>
      <c r="O100" s="34" t="str">
        <f t="shared" ref="O100:O163" ca="1" si="98">IFERROR(D100,"")</f>
        <v>-</v>
      </c>
      <c r="P100" s="34">
        <f t="shared" ref="P100:P163" ca="1" si="99">IFERROR(E100,"")</f>
        <v>116.40826873385014</v>
      </c>
      <c r="Q100" s="34">
        <f t="shared" ca="1" si="88"/>
        <v>104.18719211822221</v>
      </c>
      <c r="R100" s="34">
        <f t="shared" ca="1" si="89"/>
        <v>-12.2</v>
      </c>
      <c r="S100" s="47">
        <f t="shared" ref="S100:S163" si="100">IFERROR(H100,"")</f>
        <v>44595</v>
      </c>
      <c r="T100" s="34">
        <f t="shared" ref="T100:T163" si="101">IFERROR(I100,"")</f>
        <v>1</v>
      </c>
    </row>
    <row r="101" spans="1:22" x14ac:dyDescent="0.4">
      <c r="A101" s="47">
        <f>月シフト!E$9</f>
        <v>44596</v>
      </c>
      <c r="B101" s="48" t="str">
        <f t="shared" si="0"/>
        <v>金</v>
      </c>
      <c r="C101" s="46" t="s">
        <v>7</v>
      </c>
      <c r="D101" s="46" t="str" cm="1">
        <f t="array" aca="1" ref="D101" ca="1">INDIRECT("'"&amp;TEXT($A101,"d日(aaa)")&amp;"'!V4")</f>
        <v>ディン コン ベト</v>
      </c>
      <c r="E101" s="58" cm="1">
        <f t="array" aca="1" ref="E101" ca="1">INDIRECT("'"&amp;TEXT($A101,"d日(aaa)")&amp;"'!W4")</f>
        <v>8</v>
      </c>
      <c r="F101" s="58" cm="1">
        <f t="array" aca="1" ref="F101" ca="1">INDIRECT("'"&amp;TEXT($A101,"d日(aaa)")&amp;"'!X4")</f>
        <v>0</v>
      </c>
      <c r="G101" s="58">
        <f ca="1">IF(AND(F101&lt;&gt;"",E101&lt;&gt;""),F101-E101,"")</f>
        <v>-8</v>
      </c>
      <c r="H101" s="47">
        <f>A101</f>
        <v>44596</v>
      </c>
      <c r="I101" s="34">
        <f>WEEKNUM(A101,1)-WEEKNUM(A$2,1)+1</f>
        <v>1</v>
      </c>
      <c r="L101" s="47">
        <f>IFERROR(A101,"")</f>
        <v>44596</v>
      </c>
      <c r="M101" s="34" t="str">
        <f t="shared" si="96"/>
        <v>金</v>
      </c>
      <c r="N101" s="34" t="str">
        <f t="shared" si="97"/>
        <v>作業時間</v>
      </c>
      <c r="O101" s="34" t="str">
        <f t="shared" ca="1" si="98"/>
        <v>ディン コン ベト</v>
      </c>
      <c r="P101" s="34">
        <f t="shared" ca="1" si="99"/>
        <v>8</v>
      </c>
      <c r="Q101" s="34" t="str">
        <f ca="1">IFERROR(IF(F101=0,"",F101),"")</f>
        <v/>
      </c>
      <c r="R101" s="34">
        <f ca="1">IFERROR(IF(N101="人時生産性",ROUND(G101,2),ROUND(G101,1)),"")</f>
        <v>-8</v>
      </c>
      <c r="S101" s="47">
        <f t="shared" si="100"/>
        <v>44596</v>
      </c>
      <c r="T101" s="34">
        <f t="shared" si="101"/>
        <v>1</v>
      </c>
    </row>
    <row r="102" spans="1:22" x14ac:dyDescent="0.4">
      <c r="A102" s="47">
        <f>A101</f>
        <v>44596</v>
      </c>
      <c r="B102" s="48" t="str">
        <f t="shared" si="0"/>
        <v>金</v>
      </c>
      <c r="C102" s="46" t="s">
        <v>7</v>
      </c>
      <c r="D102" s="46" t="str" cm="1">
        <f t="array" aca="1" ref="D102" ca="1">INDIRECT("'"&amp;TEXT($A102,"d日(aaa)")&amp;"'!V5")</f>
        <v>チャモ</v>
      </c>
      <c r="E102" s="58" cm="1">
        <f t="array" aca="1" ref="E102" ca="1">INDIRECT("'"&amp;TEXT($A102,"d日(aaa)")&amp;"'!W5")</f>
        <v>8</v>
      </c>
      <c r="F102" s="58" cm="1">
        <f t="array" aca="1" ref="F102" ca="1">INDIRECT("'"&amp;TEXT($A102,"d日(aaa)")&amp;"'!X5")</f>
        <v>7.999999999999666</v>
      </c>
      <c r="G102" s="58">
        <f t="shared" ref="G102:G133" ca="1" si="102">IF(AND(F102&lt;&gt;"",E102&lt;&gt;""),F102-E102,"")</f>
        <v>-3.3395508580724709E-13</v>
      </c>
      <c r="H102" s="47">
        <f t="shared" ref="H102:H133" si="103">A102</f>
        <v>44596</v>
      </c>
      <c r="I102" s="34">
        <f t="shared" ref="I102:I133" si="104">WEEKNUM(A102,1)-WEEKNUM(A$2,1)+1</f>
        <v>1</v>
      </c>
      <c r="L102" s="47">
        <f t="shared" ref="L102:L133" si="105">IFERROR(A102,"")</f>
        <v>44596</v>
      </c>
      <c r="M102" s="34" t="str">
        <f t="shared" si="96"/>
        <v>金</v>
      </c>
      <c r="N102" s="34" t="str">
        <f t="shared" si="97"/>
        <v>作業時間</v>
      </c>
      <c r="O102" s="34" t="str">
        <f t="shared" ca="1" si="98"/>
        <v>チャモ</v>
      </c>
      <c r="P102" s="34">
        <f t="shared" ca="1" si="99"/>
        <v>8</v>
      </c>
      <c r="Q102" s="34">
        <f t="shared" ref="Q102:Q133" ca="1" si="106">IFERROR(IF(F102=0,"",F102),"")</f>
        <v>7.999999999999666</v>
      </c>
      <c r="R102" s="34">
        <f t="shared" ref="R102:R133" ca="1" si="107">IFERROR(IF(N102="人時生産性",ROUND(G102,2),ROUND(G102,1)),"")</f>
        <v>0</v>
      </c>
      <c r="S102" s="47">
        <f t="shared" si="100"/>
        <v>44596</v>
      </c>
      <c r="T102" s="34">
        <f t="shared" si="101"/>
        <v>1</v>
      </c>
    </row>
    <row r="103" spans="1:22" x14ac:dyDescent="0.4">
      <c r="A103" s="47">
        <f t="shared" ref="A103:A133" si="108">A102</f>
        <v>44596</v>
      </c>
      <c r="B103" s="48" t="str">
        <f t="shared" si="0"/>
        <v>金</v>
      </c>
      <c r="C103" s="46" t="s">
        <v>7</v>
      </c>
      <c r="D103" s="46" t="str" cm="1">
        <f t="array" aca="1" ref="D103" ca="1">INDIRECT("'"&amp;TEXT($A103,"d日(aaa)")&amp;"'!V6")</f>
        <v>サンミン</v>
      </c>
      <c r="E103" s="58" cm="1">
        <f t="array" aca="1" ref="E103" ca="1">INDIRECT("'"&amp;TEXT($A103,"d日(aaa)")&amp;"'!W6")</f>
        <v>8</v>
      </c>
      <c r="F103" s="58" cm="1">
        <f t="array" aca="1" ref="F103" ca="1">INDIRECT("'"&amp;TEXT($A103,"d日(aaa)")&amp;"'!X6")</f>
        <v>8.9999999999996749</v>
      </c>
      <c r="G103" s="58">
        <f t="shared" ca="1" si="102"/>
        <v>0.99999999999967493</v>
      </c>
      <c r="H103" s="47">
        <f t="shared" si="103"/>
        <v>44596</v>
      </c>
      <c r="I103" s="34">
        <f t="shared" si="104"/>
        <v>1</v>
      </c>
      <c r="L103" s="47">
        <f t="shared" si="105"/>
        <v>44596</v>
      </c>
      <c r="M103" s="34" t="str">
        <f t="shared" si="96"/>
        <v>金</v>
      </c>
      <c r="N103" s="34" t="str">
        <f t="shared" si="97"/>
        <v>作業時間</v>
      </c>
      <c r="O103" s="34" t="str">
        <f t="shared" ca="1" si="98"/>
        <v>サンミン</v>
      </c>
      <c r="P103" s="34">
        <f t="shared" ca="1" si="99"/>
        <v>8</v>
      </c>
      <c r="Q103" s="34">
        <f t="shared" ca="1" si="106"/>
        <v>8.9999999999996749</v>
      </c>
      <c r="R103" s="34">
        <f t="shared" ca="1" si="107"/>
        <v>1</v>
      </c>
      <c r="S103" s="47">
        <f t="shared" si="100"/>
        <v>44596</v>
      </c>
      <c r="T103" s="34">
        <f t="shared" si="101"/>
        <v>1</v>
      </c>
    </row>
    <row r="104" spans="1:22" x14ac:dyDescent="0.4">
      <c r="A104" s="47">
        <f t="shared" si="108"/>
        <v>44596</v>
      </c>
      <c r="B104" s="48" t="str">
        <f t="shared" si="0"/>
        <v>金</v>
      </c>
      <c r="C104" s="46" t="s">
        <v>7</v>
      </c>
      <c r="D104" s="46" t="str" cm="1">
        <f t="array" aca="1" ref="D104" ca="1">INDIRECT("'"&amp;TEXT($A104,"d日(aaa)")&amp;"'!V7")</f>
        <v>チャトランガ</v>
      </c>
      <c r="E104" s="58" cm="1">
        <f t="array" aca="1" ref="E104" ca="1">INDIRECT("'"&amp;TEXT($A104,"d日(aaa)")&amp;"'!W7")</f>
        <v>5</v>
      </c>
      <c r="F104" s="58" cm="1">
        <f t="array" aca="1" ref="F104" ca="1">INDIRECT("'"&amp;TEXT($A104,"d日(aaa)")&amp;"'!X7")</f>
        <v>4.9999999999996838</v>
      </c>
      <c r="G104" s="58">
        <f t="shared" ca="1" si="102"/>
        <v>-3.1619151741324458E-13</v>
      </c>
      <c r="H104" s="47">
        <f t="shared" si="103"/>
        <v>44596</v>
      </c>
      <c r="I104" s="34">
        <f t="shared" si="104"/>
        <v>1</v>
      </c>
      <c r="L104" s="47">
        <f t="shared" si="105"/>
        <v>44596</v>
      </c>
      <c r="M104" s="34" t="str">
        <f t="shared" si="96"/>
        <v>金</v>
      </c>
      <c r="N104" s="34" t="str">
        <f t="shared" si="97"/>
        <v>作業時間</v>
      </c>
      <c r="O104" s="34" t="str">
        <f t="shared" ca="1" si="98"/>
        <v>チャトランガ</v>
      </c>
      <c r="P104" s="34">
        <f t="shared" ca="1" si="99"/>
        <v>5</v>
      </c>
      <c r="Q104" s="34">
        <f t="shared" ca="1" si="106"/>
        <v>4.9999999999996838</v>
      </c>
      <c r="R104" s="34">
        <f t="shared" ca="1" si="107"/>
        <v>0</v>
      </c>
      <c r="S104" s="47">
        <f t="shared" si="100"/>
        <v>44596</v>
      </c>
      <c r="T104" s="34">
        <f t="shared" si="101"/>
        <v>1</v>
      </c>
    </row>
    <row r="105" spans="1:22" x14ac:dyDescent="0.4">
      <c r="A105" s="47">
        <f t="shared" si="108"/>
        <v>44596</v>
      </c>
      <c r="B105" s="48" t="str">
        <f t="shared" si="0"/>
        <v>金</v>
      </c>
      <c r="C105" s="46" t="s">
        <v>7</v>
      </c>
      <c r="D105" s="46" t="str" cm="1">
        <f t="array" aca="1" ref="D105" ca="1">INDIRECT("'"&amp;TEXT($A105,"d日(aaa)")&amp;"'!V8")</f>
        <v/>
      </c>
      <c r="E105" s="58" t="str" cm="1">
        <f t="array" aca="1" ref="E105" ca="1">INDIRECT("'"&amp;TEXT($A105,"d日(aaa)")&amp;"'!W8")</f>
        <v/>
      </c>
      <c r="F105" s="58" t="str" cm="1">
        <f t="array" aca="1" ref="F105" ca="1">INDIRECT("'"&amp;TEXT($A105,"d日(aaa)")&amp;"'!X8")</f>
        <v/>
      </c>
      <c r="G105" s="58" t="str">
        <f t="shared" ca="1" si="102"/>
        <v/>
      </c>
      <c r="H105" s="47">
        <f t="shared" si="103"/>
        <v>44596</v>
      </c>
      <c r="I105" s="34">
        <f t="shared" si="104"/>
        <v>1</v>
      </c>
      <c r="L105" s="47">
        <f t="shared" si="105"/>
        <v>44596</v>
      </c>
      <c r="M105" s="34" t="str">
        <f t="shared" si="96"/>
        <v>金</v>
      </c>
      <c r="N105" s="34" t="str">
        <f t="shared" si="97"/>
        <v>作業時間</v>
      </c>
      <c r="O105" s="34" t="str">
        <f t="shared" ca="1" si="98"/>
        <v/>
      </c>
      <c r="P105" s="34" t="str">
        <f t="shared" ca="1" si="99"/>
        <v/>
      </c>
      <c r="Q105" s="34" t="str">
        <f t="shared" ca="1" si="106"/>
        <v/>
      </c>
      <c r="R105" s="34" t="str">
        <f t="shared" ca="1" si="107"/>
        <v/>
      </c>
      <c r="S105" s="47">
        <f t="shared" si="100"/>
        <v>44596</v>
      </c>
      <c r="T105" s="34">
        <f t="shared" si="101"/>
        <v>1</v>
      </c>
    </row>
    <row r="106" spans="1:22" x14ac:dyDescent="0.4">
      <c r="A106" s="47">
        <f t="shared" si="108"/>
        <v>44596</v>
      </c>
      <c r="B106" s="48" t="str">
        <f t="shared" si="0"/>
        <v>金</v>
      </c>
      <c r="C106" s="46" t="s">
        <v>7</v>
      </c>
      <c r="D106" s="46" t="str" cm="1">
        <f t="array" aca="1" ref="D106" ca="1">INDIRECT("'"&amp;TEXT($A106,"d日(aaa)")&amp;"'!V9")</f>
        <v/>
      </c>
      <c r="E106" s="58" t="str" cm="1">
        <f t="array" aca="1" ref="E106" ca="1">INDIRECT("'"&amp;TEXT($A106,"d日(aaa)")&amp;"'!W9")</f>
        <v/>
      </c>
      <c r="F106" s="58" t="str" cm="1">
        <f t="array" aca="1" ref="F106" ca="1">INDIRECT("'"&amp;TEXT($A106,"d日(aaa)")&amp;"'!X9")</f>
        <v/>
      </c>
      <c r="G106" s="58" t="str">
        <f t="shared" ca="1" si="102"/>
        <v/>
      </c>
      <c r="H106" s="47">
        <f t="shared" si="103"/>
        <v>44596</v>
      </c>
      <c r="I106" s="34">
        <f t="shared" si="104"/>
        <v>1</v>
      </c>
      <c r="L106" s="47">
        <f t="shared" si="105"/>
        <v>44596</v>
      </c>
      <c r="M106" s="34" t="str">
        <f t="shared" si="96"/>
        <v>金</v>
      </c>
      <c r="N106" s="34" t="str">
        <f t="shared" si="97"/>
        <v>作業時間</v>
      </c>
      <c r="O106" s="34" t="str">
        <f t="shared" ca="1" si="98"/>
        <v/>
      </c>
      <c r="P106" s="34" t="str">
        <f t="shared" ca="1" si="99"/>
        <v/>
      </c>
      <c r="Q106" s="34" t="str">
        <f t="shared" ca="1" si="106"/>
        <v/>
      </c>
      <c r="R106" s="34" t="str">
        <f t="shared" ca="1" si="107"/>
        <v/>
      </c>
      <c r="S106" s="47">
        <f t="shared" si="100"/>
        <v>44596</v>
      </c>
      <c r="T106" s="34">
        <f t="shared" si="101"/>
        <v>1</v>
      </c>
    </row>
    <row r="107" spans="1:22" x14ac:dyDescent="0.4">
      <c r="A107" s="47">
        <f t="shared" si="108"/>
        <v>44596</v>
      </c>
      <c r="B107" s="48" t="str">
        <f t="shared" si="0"/>
        <v>金</v>
      </c>
      <c r="C107" s="46" t="s">
        <v>7</v>
      </c>
      <c r="D107" s="46" t="str" cm="1">
        <f t="array" aca="1" ref="D107" ca="1">INDIRECT("'"&amp;TEXT($A107,"d日(aaa)")&amp;"'!V10")</f>
        <v/>
      </c>
      <c r="E107" s="58" t="str" cm="1">
        <f t="array" aca="1" ref="E107" ca="1">INDIRECT("'"&amp;TEXT($A107,"d日(aaa)")&amp;"'!W10")</f>
        <v/>
      </c>
      <c r="F107" s="58" t="str" cm="1">
        <f t="array" aca="1" ref="F107" ca="1">INDIRECT("'"&amp;TEXT($A107,"d日(aaa)")&amp;"'!X10")</f>
        <v/>
      </c>
      <c r="G107" s="58" t="str">
        <f t="shared" ca="1" si="102"/>
        <v/>
      </c>
      <c r="H107" s="47">
        <f t="shared" si="103"/>
        <v>44596</v>
      </c>
      <c r="I107" s="34">
        <f t="shared" si="104"/>
        <v>1</v>
      </c>
      <c r="L107" s="47">
        <f t="shared" si="105"/>
        <v>44596</v>
      </c>
      <c r="M107" s="34" t="str">
        <f t="shared" si="96"/>
        <v>金</v>
      </c>
      <c r="N107" s="34" t="str">
        <f t="shared" si="97"/>
        <v>作業時間</v>
      </c>
      <c r="O107" s="34" t="str">
        <f t="shared" ca="1" si="98"/>
        <v/>
      </c>
      <c r="P107" s="34" t="str">
        <f t="shared" ca="1" si="99"/>
        <v/>
      </c>
      <c r="Q107" s="34" t="str">
        <f t="shared" ca="1" si="106"/>
        <v/>
      </c>
      <c r="R107" s="34" t="str">
        <f t="shared" ca="1" si="107"/>
        <v/>
      </c>
      <c r="S107" s="47">
        <f t="shared" si="100"/>
        <v>44596</v>
      </c>
      <c r="T107" s="34">
        <f t="shared" si="101"/>
        <v>1</v>
      </c>
    </row>
    <row r="108" spans="1:22" x14ac:dyDescent="0.4">
      <c r="A108" s="47">
        <f t="shared" si="108"/>
        <v>44596</v>
      </c>
      <c r="B108" s="48" t="str">
        <f t="shared" ref="B108:B110" si="109">IF(A108="","",TEXT(A108,"aaa"))</f>
        <v>金</v>
      </c>
      <c r="C108" s="46" t="s">
        <v>7</v>
      </c>
      <c r="D108" s="46" t="str" cm="1">
        <f t="array" aca="1" ref="D108" ca="1">INDIRECT("'"&amp;TEXT($A108,"d日(aaa)")&amp;"'!V11")</f>
        <v/>
      </c>
      <c r="E108" s="58" t="str" cm="1">
        <f t="array" aca="1" ref="E108" ca="1">INDIRECT("'"&amp;TEXT($A108,"d日(aaa)")&amp;"'!W11")</f>
        <v/>
      </c>
      <c r="F108" s="58" t="str" cm="1">
        <f t="array" aca="1" ref="F108" ca="1">INDIRECT("'"&amp;TEXT($A108,"d日(aaa)")&amp;"'!X11")</f>
        <v/>
      </c>
      <c r="G108" s="58" t="str">
        <f t="shared" ca="1" si="102"/>
        <v/>
      </c>
      <c r="H108" s="47">
        <f t="shared" si="103"/>
        <v>44596</v>
      </c>
      <c r="I108" s="34">
        <f t="shared" si="104"/>
        <v>1</v>
      </c>
      <c r="L108" s="47">
        <f t="shared" si="105"/>
        <v>44596</v>
      </c>
      <c r="M108" s="34" t="str">
        <f t="shared" si="96"/>
        <v>金</v>
      </c>
      <c r="N108" s="34" t="str">
        <f t="shared" si="97"/>
        <v>作業時間</v>
      </c>
      <c r="O108" s="34" t="str">
        <f t="shared" ca="1" si="98"/>
        <v/>
      </c>
      <c r="P108" s="34" t="str">
        <f t="shared" ca="1" si="99"/>
        <v/>
      </c>
      <c r="Q108" s="34" t="str">
        <f t="shared" ca="1" si="106"/>
        <v/>
      </c>
      <c r="R108" s="34" t="str">
        <f t="shared" ca="1" si="107"/>
        <v/>
      </c>
      <c r="S108" s="47">
        <f t="shared" si="100"/>
        <v>44596</v>
      </c>
      <c r="T108" s="34">
        <f t="shared" si="101"/>
        <v>1</v>
      </c>
    </row>
    <row r="109" spans="1:22" x14ac:dyDescent="0.4">
      <c r="A109" s="47">
        <f t="shared" si="108"/>
        <v>44596</v>
      </c>
      <c r="B109" s="48" t="str">
        <f t="shared" si="109"/>
        <v>金</v>
      </c>
      <c r="C109" s="46" t="s">
        <v>7</v>
      </c>
      <c r="D109" s="46" t="str" cm="1">
        <f t="array" aca="1" ref="D109" ca="1">INDIRECT("'"&amp;TEXT($A109,"d日(aaa)")&amp;"'!V12")</f>
        <v/>
      </c>
      <c r="E109" s="58" t="str" cm="1">
        <f t="array" aca="1" ref="E109" ca="1">INDIRECT("'"&amp;TEXT($A109,"d日(aaa)")&amp;"'!W12")</f>
        <v/>
      </c>
      <c r="F109" s="58" t="str" cm="1">
        <f t="array" aca="1" ref="F109" ca="1">INDIRECT("'"&amp;TEXT($A109,"d日(aaa)")&amp;"'!X12")</f>
        <v/>
      </c>
      <c r="G109" s="58" t="str">
        <f t="shared" ca="1" si="102"/>
        <v/>
      </c>
      <c r="H109" s="47">
        <f t="shared" si="103"/>
        <v>44596</v>
      </c>
      <c r="I109" s="34">
        <f t="shared" si="104"/>
        <v>1</v>
      </c>
      <c r="L109" s="47">
        <f t="shared" si="105"/>
        <v>44596</v>
      </c>
      <c r="M109" s="34" t="str">
        <f t="shared" si="96"/>
        <v>金</v>
      </c>
      <c r="N109" s="34" t="str">
        <f t="shared" si="97"/>
        <v>作業時間</v>
      </c>
      <c r="O109" s="34" t="str">
        <f t="shared" ca="1" si="98"/>
        <v/>
      </c>
      <c r="P109" s="34" t="str">
        <f t="shared" ca="1" si="99"/>
        <v/>
      </c>
      <c r="Q109" s="34" t="str">
        <f t="shared" ca="1" si="106"/>
        <v/>
      </c>
      <c r="R109" s="34" t="str">
        <f t="shared" ca="1" si="107"/>
        <v/>
      </c>
      <c r="S109" s="47">
        <f t="shared" si="100"/>
        <v>44596</v>
      </c>
      <c r="T109" s="34">
        <f t="shared" si="101"/>
        <v>1</v>
      </c>
    </row>
    <row r="110" spans="1:22" x14ac:dyDescent="0.4">
      <c r="A110" s="47">
        <f t="shared" si="108"/>
        <v>44596</v>
      </c>
      <c r="B110" s="48" t="str">
        <f t="shared" si="109"/>
        <v>金</v>
      </c>
      <c r="C110" s="46" t="s">
        <v>7</v>
      </c>
      <c r="D110" s="46" t="str" cm="1">
        <f t="array" aca="1" ref="D110" ca="1">INDIRECT("'"&amp;TEXT($A110,"d日(aaa)")&amp;"'!V13")</f>
        <v/>
      </c>
      <c r="E110" s="58" t="str" cm="1">
        <f t="array" aca="1" ref="E110" ca="1">INDIRECT("'"&amp;TEXT($A110,"d日(aaa)")&amp;"'!W13")</f>
        <v/>
      </c>
      <c r="F110" s="58" t="str" cm="1">
        <f t="array" aca="1" ref="F110" ca="1">INDIRECT("'"&amp;TEXT($A110,"d日(aaa)")&amp;"'!X13")</f>
        <v/>
      </c>
      <c r="G110" s="58" t="str">
        <f t="shared" ca="1" si="102"/>
        <v/>
      </c>
      <c r="H110" s="47">
        <f t="shared" si="103"/>
        <v>44596</v>
      </c>
      <c r="I110" s="34">
        <f t="shared" si="104"/>
        <v>1</v>
      </c>
      <c r="L110" s="47">
        <f t="shared" si="105"/>
        <v>44596</v>
      </c>
      <c r="M110" s="34" t="str">
        <f t="shared" si="96"/>
        <v>金</v>
      </c>
      <c r="N110" s="34" t="str">
        <f t="shared" si="97"/>
        <v>作業時間</v>
      </c>
      <c r="O110" s="34" t="str">
        <f t="shared" ca="1" si="98"/>
        <v/>
      </c>
      <c r="P110" s="34" t="str">
        <f t="shared" ca="1" si="99"/>
        <v/>
      </c>
      <c r="Q110" s="34" t="str">
        <f t="shared" ca="1" si="106"/>
        <v/>
      </c>
      <c r="R110" s="34" t="str">
        <f t="shared" ca="1" si="107"/>
        <v/>
      </c>
      <c r="S110" s="47">
        <f t="shared" si="100"/>
        <v>44596</v>
      </c>
      <c r="T110" s="34">
        <f t="shared" si="101"/>
        <v>1</v>
      </c>
    </row>
    <row r="111" spans="1:22" x14ac:dyDescent="0.4">
      <c r="A111" s="47">
        <f t="shared" si="108"/>
        <v>44596</v>
      </c>
      <c r="B111" s="48" t="str">
        <f t="shared" ref="B111:B115" si="110">IF(A111="","",TEXT(A111,"aaa"))</f>
        <v>金</v>
      </c>
      <c r="C111" s="46" t="s">
        <v>7</v>
      </c>
      <c r="D111" s="46" t="str" cm="1">
        <f t="array" aca="1" ref="D111" ca="1">INDIRECT("'"&amp;TEXT($A111,"d日(aaa)")&amp;"'!V14")</f>
        <v/>
      </c>
      <c r="E111" s="58" t="str" cm="1">
        <f t="array" aca="1" ref="E111" ca="1">INDIRECT("'"&amp;TEXT($A111,"d日(aaa)")&amp;"'!W14")</f>
        <v/>
      </c>
      <c r="F111" s="58" t="str" cm="1">
        <f t="array" aca="1" ref="F111" ca="1">INDIRECT("'"&amp;TEXT($A111,"d日(aaa)")&amp;"'!X14")</f>
        <v/>
      </c>
      <c r="G111" s="58" t="str">
        <f t="shared" ca="1" si="102"/>
        <v/>
      </c>
      <c r="H111" s="47">
        <f t="shared" si="103"/>
        <v>44596</v>
      </c>
      <c r="I111" s="34">
        <f t="shared" si="104"/>
        <v>1</v>
      </c>
      <c r="L111" s="47">
        <f t="shared" si="105"/>
        <v>44596</v>
      </c>
      <c r="M111" s="34" t="str">
        <f t="shared" si="96"/>
        <v>金</v>
      </c>
      <c r="N111" s="34" t="str">
        <f t="shared" si="97"/>
        <v>作業時間</v>
      </c>
      <c r="O111" s="34" t="str">
        <f t="shared" ca="1" si="98"/>
        <v/>
      </c>
      <c r="P111" s="34" t="str">
        <f t="shared" ca="1" si="99"/>
        <v/>
      </c>
      <c r="Q111" s="34" t="str">
        <f t="shared" ca="1" si="106"/>
        <v/>
      </c>
      <c r="R111" s="34" t="str">
        <f t="shared" ca="1" si="107"/>
        <v/>
      </c>
      <c r="S111" s="47">
        <f t="shared" si="100"/>
        <v>44596</v>
      </c>
      <c r="T111" s="34">
        <f t="shared" si="101"/>
        <v>1</v>
      </c>
    </row>
    <row r="112" spans="1:22" x14ac:dyDescent="0.4">
      <c r="A112" s="47">
        <f t="shared" si="108"/>
        <v>44596</v>
      </c>
      <c r="B112" s="48" t="str">
        <f t="shared" si="110"/>
        <v>金</v>
      </c>
      <c r="C112" s="46" t="s">
        <v>7</v>
      </c>
      <c r="D112" s="46" t="str" cm="1">
        <f t="array" aca="1" ref="D112" ca="1">INDIRECT("'"&amp;TEXT($A112,"d日(aaa)")&amp;"'!V15")</f>
        <v/>
      </c>
      <c r="E112" s="58" t="str" cm="1">
        <f t="array" aca="1" ref="E112" ca="1">INDIRECT("'"&amp;TEXT($A112,"d日(aaa)")&amp;"'!W15")</f>
        <v/>
      </c>
      <c r="F112" s="58" t="str" cm="1">
        <f t="array" aca="1" ref="F112" ca="1">INDIRECT("'"&amp;TEXT($A112,"d日(aaa)")&amp;"'!X15")</f>
        <v/>
      </c>
      <c r="G112" s="58" t="str">
        <f t="shared" ca="1" si="102"/>
        <v/>
      </c>
      <c r="H112" s="47">
        <f t="shared" si="103"/>
        <v>44596</v>
      </c>
      <c r="I112" s="34">
        <f t="shared" si="104"/>
        <v>1</v>
      </c>
      <c r="L112" s="47">
        <f t="shared" si="105"/>
        <v>44596</v>
      </c>
      <c r="M112" s="34" t="str">
        <f t="shared" si="96"/>
        <v>金</v>
      </c>
      <c r="N112" s="34" t="str">
        <f t="shared" si="97"/>
        <v>作業時間</v>
      </c>
      <c r="O112" s="34" t="str">
        <f t="shared" ca="1" si="98"/>
        <v/>
      </c>
      <c r="P112" s="34" t="str">
        <f t="shared" ca="1" si="99"/>
        <v/>
      </c>
      <c r="Q112" s="34" t="str">
        <f t="shared" ca="1" si="106"/>
        <v/>
      </c>
      <c r="R112" s="34" t="str">
        <f t="shared" ca="1" si="107"/>
        <v/>
      </c>
      <c r="S112" s="47">
        <f t="shared" si="100"/>
        <v>44596</v>
      </c>
      <c r="T112" s="34">
        <f t="shared" si="101"/>
        <v>1</v>
      </c>
    </row>
    <row r="113" spans="1:22" x14ac:dyDescent="0.4">
      <c r="A113" s="47">
        <f t="shared" si="108"/>
        <v>44596</v>
      </c>
      <c r="B113" s="48" t="str">
        <f t="shared" si="110"/>
        <v>金</v>
      </c>
      <c r="C113" s="46" t="s">
        <v>7</v>
      </c>
      <c r="D113" s="46" t="str" cm="1">
        <f t="array" aca="1" ref="D113" ca="1">INDIRECT("'"&amp;TEXT($A113,"d日(aaa)")&amp;"'!V16")</f>
        <v/>
      </c>
      <c r="E113" s="58" t="str" cm="1">
        <f t="array" aca="1" ref="E113" ca="1">INDIRECT("'"&amp;TEXT($A113,"d日(aaa)")&amp;"'!W16")</f>
        <v/>
      </c>
      <c r="F113" s="58" t="str" cm="1">
        <f t="array" aca="1" ref="F113" ca="1">INDIRECT("'"&amp;TEXT($A113,"d日(aaa)")&amp;"'!X16")</f>
        <v/>
      </c>
      <c r="G113" s="58" t="str">
        <f t="shared" ca="1" si="102"/>
        <v/>
      </c>
      <c r="H113" s="47">
        <f t="shared" si="103"/>
        <v>44596</v>
      </c>
      <c r="I113" s="34">
        <f t="shared" si="104"/>
        <v>1</v>
      </c>
      <c r="L113" s="47">
        <f t="shared" si="105"/>
        <v>44596</v>
      </c>
      <c r="M113" s="34" t="str">
        <f t="shared" si="96"/>
        <v>金</v>
      </c>
      <c r="N113" s="34" t="str">
        <f t="shared" si="97"/>
        <v>作業時間</v>
      </c>
      <c r="O113" s="34" t="str">
        <f t="shared" ca="1" si="98"/>
        <v/>
      </c>
      <c r="P113" s="34" t="str">
        <f t="shared" ca="1" si="99"/>
        <v/>
      </c>
      <c r="Q113" s="34" t="str">
        <f t="shared" ca="1" si="106"/>
        <v/>
      </c>
      <c r="R113" s="34" t="str">
        <f t="shared" ca="1" si="107"/>
        <v/>
      </c>
      <c r="S113" s="47">
        <f t="shared" si="100"/>
        <v>44596</v>
      </c>
      <c r="T113" s="34">
        <f t="shared" si="101"/>
        <v>1</v>
      </c>
    </row>
    <row r="114" spans="1:22" x14ac:dyDescent="0.4">
      <c r="A114" s="47">
        <f t="shared" si="108"/>
        <v>44596</v>
      </c>
      <c r="B114" s="48" t="str">
        <f t="shared" si="110"/>
        <v>金</v>
      </c>
      <c r="C114" s="46" t="s">
        <v>7</v>
      </c>
      <c r="D114" s="46" t="str" cm="1">
        <f t="array" aca="1" ref="D114" ca="1">INDIRECT("'"&amp;TEXT($A114,"d日(aaa)")&amp;"'!V17")</f>
        <v/>
      </c>
      <c r="E114" s="58" t="str" cm="1">
        <f t="array" aca="1" ref="E114" ca="1">INDIRECT("'"&amp;TEXT($A114,"d日(aaa)")&amp;"'!W17")</f>
        <v/>
      </c>
      <c r="F114" s="58" t="str" cm="1">
        <f t="array" aca="1" ref="F114" ca="1">INDIRECT("'"&amp;TEXT($A114,"d日(aaa)")&amp;"'!X17")</f>
        <v/>
      </c>
      <c r="G114" s="58" t="str">
        <f t="shared" ca="1" si="102"/>
        <v/>
      </c>
      <c r="H114" s="47">
        <f t="shared" si="103"/>
        <v>44596</v>
      </c>
      <c r="I114" s="34">
        <f t="shared" si="104"/>
        <v>1</v>
      </c>
      <c r="L114" s="47">
        <f t="shared" si="105"/>
        <v>44596</v>
      </c>
      <c r="M114" s="34" t="str">
        <f t="shared" si="96"/>
        <v>金</v>
      </c>
      <c r="N114" s="34" t="str">
        <f t="shared" si="97"/>
        <v>作業時間</v>
      </c>
      <c r="O114" s="34" t="str">
        <f t="shared" ca="1" si="98"/>
        <v/>
      </c>
      <c r="P114" s="34" t="str">
        <f t="shared" ca="1" si="99"/>
        <v/>
      </c>
      <c r="Q114" s="34" t="str">
        <f t="shared" ca="1" si="106"/>
        <v/>
      </c>
      <c r="R114" s="34" t="str">
        <f t="shared" ca="1" si="107"/>
        <v/>
      </c>
      <c r="S114" s="47">
        <f t="shared" si="100"/>
        <v>44596</v>
      </c>
      <c r="T114" s="34">
        <f t="shared" si="101"/>
        <v>1</v>
      </c>
    </row>
    <row r="115" spans="1:22" x14ac:dyDescent="0.4">
      <c r="A115" s="47">
        <f t="shared" si="108"/>
        <v>44596</v>
      </c>
      <c r="B115" s="48" t="str">
        <f t="shared" si="110"/>
        <v>金</v>
      </c>
      <c r="C115" s="46" t="s">
        <v>7</v>
      </c>
      <c r="D115" s="46" t="str" cm="1">
        <f t="array" aca="1" ref="D115" ca="1">INDIRECT("'"&amp;TEXT($A115,"d日(aaa)")&amp;"'!V18")</f>
        <v/>
      </c>
      <c r="E115" s="58" t="str" cm="1">
        <f t="array" aca="1" ref="E115" ca="1">INDIRECT("'"&amp;TEXT($A115,"d日(aaa)")&amp;"'!W18")</f>
        <v/>
      </c>
      <c r="F115" s="58" t="str" cm="1">
        <f t="array" aca="1" ref="F115" ca="1">INDIRECT("'"&amp;TEXT($A115,"d日(aaa)")&amp;"'!X18")</f>
        <v/>
      </c>
      <c r="G115" s="58" t="str">
        <f t="shared" ca="1" si="102"/>
        <v/>
      </c>
      <c r="H115" s="47">
        <f t="shared" si="103"/>
        <v>44596</v>
      </c>
      <c r="I115" s="34">
        <f t="shared" si="104"/>
        <v>1</v>
      </c>
      <c r="J115" s="34">
        <f ca="1">SUMIF($A101:$A115,$A101,E101:E115)</f>
        <v>29</v>
      </c>
      <c r="K115" s="34">
        <f ca="1">SUMIF($A101:$A115,$A101,F101:F115)</f>
        <v>21.999999999999023</v>
      </c>
      <c r="L115" s="47">
        <f t="shared" si="105"/>
        <v>44596</v>
      </c>
      <c r="M115" s="34" t="str">
        <f t="shared" si="96"/>
        <v>金</v>
      </c>
      <c r="N115" s="34" t="str">
        <f t="shared" si="97"/>
        <v>作業時間</v>
      </c>
      <c r="O115" s="34" t="str">
        <f t="shared" ca="1" si="98"/>
        <v/>
      </c>
      <c r="P115" s="34" t="str">
        <f t="shared" ca="1" si="99"/>
        <v/>
      </c>
      <c r="Q115" s="34" t="str">
        <f t="shared" ca="1" si="106"/>
        <v/>
      </c>
      <c r="R115" s="34" t="str">
        <f t="shared" ca="1" si="107"/>
        <v/>
      </c>
      <c r="S115" s="47">
        <f t="shared" si="100"/>
        <v>44596</v>
      </c>
      <c r="T115" s="34">
        <f t="shared" si="101"/>
        <v>1</v>
      </c>
      <c r="U115" s="158">
        <f ca="1">IF(P101&lt;&gt;"",SUMIF($A101:$A115,$A101,P101:P115),"")</f>
        <v>29</v>
      </c>
      <c r="V115" s="158" t="str">
        <f ca="1">IF(Q101&lt;&gt;"",SUMIF($A101:$A115,$A101,Q101:Q115),"")</f>
        <v/>
      </c>
    </row>
    <row r="116" spans="1:22" x14ac:dyDescent="0.4">
      <c r="A116" s="47">
        <f>A107</f>
        <v>44596</v>
      </c>
      <c r="B116" s="48" t="str">
        <f t="shared" si="0"/>
        <v>金</v>
      </c>
      <c r="C116" s="46" t="s">
        <v>11</v>
      </c>
      <c r="D116" s="46" t="str" cm="1">
        <f t="array" aca="1" ref="D116" ca="1">INDIRECT("'"&amp;TEXT($A116,"d日(aaa)")&amp;"'!V4")</f>
        <v>ディン コン ベト</v>
      </c>
      <c r="E116" s="49" cm="1">
        <f t="array" aca="1" ref="E116" ca="1">INDIRECT("'"&amp;TEXT($A116,"d日(aaa)")&amp;"'!AB4")</f>
        <v>8800</v>
      </c>
      <c r="F116" s="49" cm="1">
        <f t="array" aca="1" ref="F116" ca="1">INDIRECT("'"&amp;TEXT($A116,"d日(aaa)")&amp;"'!AC4")</f>
        <v>0</v>
      </c>
      <c r="G116" s="58">
        <f t="shared" ca="1" si="102"/>
        <v>-8800</v>
      </c>
      <c r="H116" s="47">
        <f t="shared" si="103"/>
        <v>44596</v>
      </c>
      <c r="I116" s="34">
        <f t="shared" si="104"/>
        <v>1</v>
      </c>
      <c r="L116" s="47">
        <f t="shared" si="105"/>
        <v>44596</v>
      </c>
      <c r="M116" s="34" t="str">
        <f t="shared" si="96"/>
        <v>金</v>
      </c>
      <c r="N116" s="34" t="str">
        <f t="shared" si="97"/>
        <v>人件費</v>
      </c>
      <c r="O116" s="34" t="str">
        <f t="shared" ca="1" si="98"/>
        <v>ディン コン ベト</v>
      </c>
      <c r="P116" s="34">
        <f t="shared" ca="1" si="99"/>
        <v>8800</v>
      </c>
      <c r="Q116" s="34" t="str">
        <f t="shared" ca="1" si="106"/>
        <v/>
      </c>
      <c r="R116" s="34">
        <f t="shared" ca="1" si="107"/>
        <v>-8800</v>
      </c>
      <c r="S116" s="47">
        <f t="shared" si="100"/>
        <v>44596</v>
      </c>
      <c r="T116" s="34">
        <f t="shared" si="101"/>
        <v>1</v>
      </c>
    </row>
    <row r="117" spans="1:22" x14ac:dyDescent="0.4">
      <c r="A117" s="47">
        <f t="shared" si="108"/>
        <v>44596</v>
      </c>
      <c r="B117" s="48" t="str">
        <f t="shared" si="0"/>
        <v>金</v>
      </c>
      <c r="C117" s="46" t="s">
        <v>11</v>
      </c>
      <c r="D117" s="46" t="str" cm="1">
        <f t="array" aca="1" ref="D117" ca="1">INDIRECT("'"&amp;TEXT($A117,"d日(aaa)")&amp;"'!V5")</f>
        <v>チャモ</v>
      </c>
      <c r="E117" s="49" cm="1">
        <f t="array" aca="1" ref="E117" ca="1">INDIRECT("'"&amp;TEXT($A117,"d日(aaa)")&amp;"'!AB5")</f>
        <v>9200</v>
      </c>
      <c r="F117" s="49" cm="1">
        <f t="array" aca="1" ref="F117" ca="1">INDIRECT("'"&amp;TEXT($A117,"d日(aaa)")&amp;"'!AC5")</f>
        <v>9199.9999999996162</v>
      </c>
      <c r="G117" s="58">
        <f t="shared" ca="1" si="102"/>
        <v>-3.8380676414817572E-10</v>
      </c>
      <c r="H117" s="47">
        <f t="shared" si="103"/>
        <v>44596</v>
      </c>
      <c r="I117" s="34">
        <f t="shared" si="104"/>
        <v>1</v>
      </c>
      <c r="L117" s="47">
        <f t="shared" si="105"/>
        <v>44596</v>
      </c>
      <c r="M117" s="34" t="str">
        <f t="shared" si="96"/>
        <v>金</v>
      </c>
      <c r="N117" s="34" t="str">
        <f t="shared" si="97"/>
        <v>人件費</v>
      </c>
      <c r="O117" s="34" t="str">
        <f t="shared" ca="1" si="98"/>
        <v>チャモ</v>
      </c>
      <c r="P117" s="34">
        <f t="shared" ca="1" si="99"/>
        <v>9200</v>
      </c>
      <c r="Q117" s="34">
        <f t="shared" ca="1" si="106"/>
        <v>9199.9999999996162</v>
      </c>
      <c r="R117" s="34">
        <f t="shared" ca="1" si="107"/>
        <v>0</v>
      </c>
      <c r="S117" s="47">
        <f t="shared" si="100"/>
        <v>44596</v>
      </c>
      <c r="T117" s="34">
        <f t="shared" si="101"/>
        <v>1</v>
      </c>
    </row>
    <row r="118" spans="1:22" x14ac:dyDescent="0.4">
      <c r="A118" s="47">
        <f t="shared" si="108"/>
        <v>44596</v>
      </c>
      <c r="B118" s="48" t="str">
        <f t="shared" si="0"/>
        <v>金</v>
      </c>
      <c r="C118" s="46" t="s">
        <v>11</v>
      </c>
      <c r="D118" s="46" t="str" cm="1">
        <f t="array" aca="1" ref="D118" ca="1">INDIRECT("'"&amp;TEXT($A118,"d日(aaa)")&amp;"'!V6")</f>
        <v>サンミン</v>
      </c>
      <c r="E118" s="49" cm="1">
        <f t="array" aca="1" ref="E118" ca="1">INDIRECT("'"&amp;TEXT($A118,"d日(aaa)")&amp;"'!AB6")</f>
        <v>8400</v>
      </c>
      <c r="F118" s="49" cm="1">
        <f t="array" aca="1" ref="F118" ca="1">INDIRECT("'"&amp;TEXT($A118,"d日(aaa)")&amp;"'!AC6")</f>
        <v>9449.999999999658</v>
      </c>
      <c r="G118" s="58">
        <f t="shared" ca="1" si="102"/>
        <v>1049.999999999658</v>
      </c>
      <c r="H118" s="47">
        <f t="shared" si="103"/>
        <v>44596</v>
      </c>
      <c r="I118" s="34">
        <f t="shared" si="104"/>
        <v>1</v>
      </c>
      <c r="L118" s="47">
        <f t="shared" si="105"/>
        <v>44596</v>
      </c>
      <c r="M118" s="34" t="str">
        <f t="shared" si="96"/>
        <v>金</v>
      </c>
      <c r="N118" s="34" t="str">
        <f t="shared" si="97"/>
        <v>人件費</v>
      </c>
      <c r="O118" s="34" t="str">
        <f t="shared" ca="1" si="98"/>
        <v>サンミン</v>
      </c>
      <c r="P118" s="34">
        <f t="shared" ca="1" si="99"/>
        <v>8400</v>
      </c>
      <c r="Q118" s="34">
        <f t="shared" ca="1" si="106"/>
        <v>9449.999999999658</v>
      </c>
      <c r="R118" s="34">
        <f t="shared" ca="1" si="107"/>
        <v>1050</v>
      </c>
      <c r="S118" s="47">
        <f t="shared" si="100"/>
        <v>44596</v>
      </c>
      <c r="T118" s="34">
        <f t="shared" si="101"/>
        <v>1</v>
      </c>
    </row>
    <row r="119" spans="1:22" x14ac:dyDescent="0.4">
      <c r="A119" s="47">
        <f t="shared" si="108"/>
        <v>44596</v>
      </c>
      <c r="B119" s="48" t="str">
        <f t="shared" si="0"/>
        <v>金</v>
      </c>
      <c r="C119" s="46" t="s">
        <v>11</v>
      </c>
      <c r="D119" s="46" t="str" cm="1">
        <f t="array" aca="1" ref="D119" ca="1">INDIRECT("'"&amp;TEXT($A119,"d日(aaa)")&amp;"'!V7")</f>
        <v>チャトランガ</v>
      </c>
      <c r="E119" s="49" cm="1">
        <f t="array" aca="1" ref="E119" ca="1">INDIRECT("'"&amp;TEXT($A119,"d日(aaa)")&amp;"'!AB7")</f>
        <v>5250</v>
      </c>
      <c r="F119" s="49" cm="1">
        <f t="array" aca="1" ref="F119" ca="1">INDIRECT("'"&amp;TEXT($A119,"d日(aaa)")&amp;"'!AC7")</f>
        <v>5249.999999999668</v>
      </c>
      <c r="G119" s="58">
        <f t="shared" ca="1" si="102"/>
        <v>-3.3196556614711881E-10</v>
      </c>
      <c r="H119" s="47">
        <f t="shared" si="103"/>
        <v>44596</v>
      </c>
      <c r="I119" s="34">
        <f t="shared" si="104"/>
        <v>1</v>
      </c>
      <c r="L119" s="47">
        <f t="shared" si="105"/>
        <v>44596</v>
      </c>
      <c r="M119" s="34" t="str">
        <f t="shared" si="96"/>
        <v>金</v>
      </c>
      <c r="N119" s="34" t="str">
        <f t="shared" si="97"/>
        <v>人件費</v>
      </c>
      <c r="O119" s="34" t="str">
        <f t="shared" ca="1" si="98"/>
        <v>チャトランガ</v>
      </c>
      <c r="P119" s="34">
        <f t="shared" ca="1" si="99"/>
        <v>5250</v>
      </c>
      <c r="Q119" s="34">
        <f t="shared" ca="1" si="106"/>
        <v>5249.999999999668</v>
      </c>
      <c r="R119" s="34">
        <f t="shared" ca="1" si="107"/>
        <v>0</v>
      </c>
      <c r="S119" s="47">
        <f t="shared" si="100"/>
        <v>44596</v>
      </c>
      <c r="T119" s="34">
        <f t="shared" si="101"/>
        <v>1</v>
      </c>
    </row>
    <row r="120" spans="1:22" x14ac:dyDescent="0.4">
      <c r="A120" s="47">
        <f t="shared" si="108"/>
        <v>44596</v>
      </c>
      <c r="B120" s="48" t="str">
        <f t="shared" si="0"/>
        <v>金</v>
      </c>
      <c r="C120" s="46" t="s">
        <v>11</v>
      </c>
      <c r="D120" s="46" t="str" cm="1">
        <f t="array" aca="1" ref="D120" ca="1">INDIRECT("'"&amp;TEXT($A120,"d日(aaa)")&amp;"'!V8")</f>
        <v/>
      </c>
      <c r="E120" s="49" t="str" cm="1">
        <f t="array" aca="1" ref="E120" ca="1">INDIRECT("'"&amp;TEXT($A120,"d日(aaa)")&amp;"'!AB8")</f>
        <v/>
      </c>
      <c r="F120" s="49" t="str" cm="1">
        <f t="array" aca="1" ref="F120" ca="1">INDIRECT("'"&amp;TEXT($A120,"d日(aaa)")&amp;"'!AC8")</f>
        <v/>
      </c>
      <c r="G120" s="58" t="str">
        <f t="shared" ca="1" si="102"/>
        <v/>
      </c>
      <c r="H120" s="47">
        <f t="shared" si="103"/>
        <v>44596</v>
      </c>
      <c r="I120" s="34">
        <f t="shared" si="104"/>
        <v>1</v>
      </c>
      <c r="L120" s="47">
        <f t="shared" si="105"/>
        <v>44596</v>
      </c>
      <c r="M120" s="34" t="str">
        <f t="shared" si="96"/>
        <v>金</v>
      </c>
      <c r="N120" s="34" t="str">
        <f t="shared" si="97"/>
        <v>人件費</v>
      </c>
      <c r="O120" s="34" t="str">
        <f t="shared" ca="1" si="98"/>
        <v/>
      </c>
      <c r="P120" s="34" t="str">
        <f t="shared" ca="1" si="99"/>
        <v/>
      </c>
      <c r="Q120" s="34" t="str">
        <f t="shared" ca="1" si="106"/>
        <v/>
      </c>
      <c r="R120" s="34" t="str">
        <f t="shared" ca="1" si="107"/>
        <v/>
      </c>
      <c r="S120" s="47">
        <f t="shared" si="100"/>
        <v>44596</v>
      </c>
      <c r="T120" s="34">
        <f t="shared" si="101"/>
        <v>1</v>
      </c>
    </row>
    <row r="121" spans="1:22" x14ac:dyDescent="0.4">
      <c r="A121" s="47">
        <f t="shared" si="108"/>
        <v>44596</v>
      </c>
      <c r="B121" s="48" t="str">
        <f t="shared" si="0"/>
        <v>金</v>
      </c>
      <c r="C121" s="46" t="s">
        <v>11</v>
      </c>
      <c r="D121" s="46" t="str" cm="1">
        <f t="array" aca="1" ref="D121" ca="1">INDIRECT("'"&amp;TEXT($A121,"d日(aaa)")&amp;"'!V9")</f>
        <v/>
      </c>
      <c r="E121" s="49" t="str" cm="1">
        <f t="array" aca="1" ref="E121" ca="1">INDIRECT("'"&amp;TEXT($A121,"d日(aaa)")&amp;"'!AB9")</f>
        <v/>
      </c>
      <c r="F121" s="49" t="str" cm="1">
        <f t="array" aca="1" ref="F121" ca="1">INDIRECT("'"&amp;TEXT($A121,"d日(aaa)")&amp;"'!AC9")</f>
        <v/>
      </c>
      <c r="G121" s="58" t="str">
        <f t="shared" ca="1" si="102"/>
        <v/>
      </c>
      <c r="H121" s="47">
        <f t="shared" si="103"/>
        <v>44596</v>
      </c>
      <c r="I121" s="34">
        <f t="shared" si="104"/>
        <v>1</v>
      </c>
      <c r="L121" s="47">
        <f t="shared" si="105"/>
        <v>44596</v>
      </c>
      <c r="M121" s="34" t="str">
        <f t="shared" si="96"/>
        <v>金</v>
      </c>
      <c r="N121" s="34" t="str">
        <f t="shared" si="97"/>
        <v>人件費</v>
      </c>
      <c r="O121" s="34" t="str">
        <f t="shared" ca="1" si="98"/>
        <v/>
      </c>
      <c r="P121" s="34" t="str">
        <f t="shared" ca="1" si="99"/>
        <v/>
      </c>
      <c r="Q121" s="34" t="str">
        <f t="shared" ca="1" si="106"/>
        <v/>
      </c>
      <c r="R121" s="34" t="str">
        <f t="shared" ca="1" si="107"/>
        <v/>
      </c>
      <c r="S121" s="47">
        <f t="shared" si="100"/>
        <v>44596</v>
      </c>
      <c r="T121" s="34">
        <f t="shared" si="101"/>
        <v>1</v>
      </c>
    </row>
    <row r="122" spans="1:22" x14ac:dyDescent="0.4">
      <c r="A122" s="47">
        <f t="shared" si="108"/>
        <v>44596</v>
      </c>
      <c r="B122" s="48" t="str">
        <f t="shared" si="0"/>
        <v>金</v>
      </c>
      <c r="C122" s="46" t="s">
        <v>11</v>
      </c>
      <c r="D122" s="46" t="str" cm="1">
        <f t="array" aca="1" ref="D122" ca="1">INDIRECT("'"&amp;TEXT($A122,"d日(aaa)")&amp;"'!V10")</f>
        <v/>
      </c>
      <c r="E122" s="49" t="str" cm="1">
        <f t="array" aca="1" ref="E122" ca="1">INDIRECT("'"&amp;TEXT($A122,"d日(aaa)")&amp;"'!AB10")</f>
        <v/>
      </c>
      <c r="F122" s="49" t="str" cm="1">
        <f t="array" aca="1" ref="F122" ca="1">INDIRECT("'"&amp;TEXT($A122,"d日(aaa)")&amp;"'!AC10")</f>
        <v/>
      </c>
      <c r="G122" s="58" t="str">
        <f t="shared" ca="1" si="102"/>
        <v/>
      </c>
      <c r="H122" s="47">
        <f t="shared" si="103"/>
        <v>44596</v>
      </c>
      <c r="I122" s="34">
        <f t="shared" si="104"/>
        <v>1</v>
      </c>
      <c r="L122" s="47">
        <f t="shared" si="105"/>
        <v>44596</v>
      </c>
      <c r="M122" s="34" t="str">
        <f t="shared" si="96"/>
        <v>金</v>
      </c>
      <c r="N122" s="34" t="str">
        <f t="shared" si="97"/>
        <v>人件費</v>
      </c>
      <c r="O122" s="34" t="str">
        <f t="shared" ca="1" si="98"/>
        <v/>
      </c>
      <c r="P122" s="34" t="str">
        <f t="shared" ca="1" si="99"/>
        <v/>
      </c>
      <c r="Q122" s="34" t="str">
        <f t="shared" ca="1" si="106"/>
        <v/>
      </c>
      <c r="R122" s="34" t="str">
        <f t="shared" ca="1" si="107"/>
        <v/>
      </c>
      <c r="S122" s="47">
        <f t="shared" si="100"/>
        <v>44596</v>
      </c>
      <c r="T122" s="34">
        <f t="shared" si="101"/>
        <v>1</v>
      </c>
    </row>
    <row r="123" spans="1:22" x14ac:dyDescent="0.4">
      <c r="A123" s="47">
        <f t="shared" si="108"/>
        <v>44596</v>
      </c>
      <c r="B123" s="48" t="str">
        <f t="shared" ref="B123:B125" si="111">IF(A123="","",TEXT(A123,"aaa"))</f>
        <v>金</v>
      </c>
      <c r="C123" s="46" t="s">
        <v>11</v>
      </c>
      <c r="D123" s="46" t="str" cm="1">
        <f t="array" aca="1" ref="D123" ca="1">INDIRECT("'"&amp;TEXT($A123,"d日(aaa)")&amp;"'!V11")</f>
        <v/>
      </c>
      <c r="E123" s="49" t="str" cm="1">
        <f t="array" aca="1" ref="E123" ca="1">INDIRECT("'"&amp;TEXT($A123,"d日(aaa)")&amp;"'!AB11")</f>
        <v/>
      </c>
      <c r="F123" s="49" t="str" cm="1">
        <f t="array" aca="1" ref="F123" ca="1">INDIRECT("'"&amp;TEXT($A123,"d日(aaa)")&amp;"'!AC11")</f>
        <v/>
      </c>
      <c r="G123" s="58" t="str">
        <f t="shared" ca="1" si="102"/>
        <v/>
      </c>
      <c r="H123" s="47">
        <f t="shared" si="103"/>
        <v>44596</v>
      </c>
      <c r="I123" s="34">
        <f t="shared" si="104"/>
        <v>1</v>
      </c>
      <c r="L123" s="47">
        <f t="shared" si="105"/>
        <v>44596</v>
      </c>
      <c r="M123" s="34" t="str">
        <f t="shared" si="96"/>
        <v>金</v>
      </c>
      <c r="N123" s="34" t="str">
        <f t="shared" si="97"/>
        <v>人件費</v>
      </c>
      <c r="O123" s="34" t="str">
        <f t="shared" ca="1" si="98"/>
        <v/>
      </c>
      <c r="P123" s="34" t="str">
        <f t="shared" ca="1" si="99"/>
        <v/>
      </c>
      <c r="Q123" s="34" t="str">
        <f t="shared" ca="1" si="106"/>
        <v/>
      </c>
      <c r="R123" s="34" t="str">
        <f t="shared" ca="1" si="107"/>
        <v/>
      </c>
      <c r="S123" s="47">
        <f t="shared" si="100"/>
        <v>44596</v>
      </c>
      <c r="T123" s="34">
        <f t="shared" si="101"/>
        <v>1</v>
      </c>
    </row>
    <row r="124" spans="1:22" x14ac:dyDescent="0.4">
      <c r="A124" s="47">
        <f t="shared" si="108"/>
        <v>44596</v>
      </c>
      <c r="B124" s="48" t="str">
        <f t="shared" si="111"/>
        <v>金</v>
      </c>
      <c r="C124" s="46" t="s">
        <v>11</v>
      </c>
      <c r="D124" s="46" t="str" cm="1">
        <f t="array" aca="1" ref="D124" ca="1">INDIRECT("'"&amp;TEXT($A124,"d日(aaa)")&amp;"'!V12")</f>
        <v/>
      </c>
      <c r="E124" s="49" t="str" cm="1">
        <f t="array" aca="1" ref="E124" ca="1">INDIRECT("'"&amp;TEXT($A124,"d日(aaa)")&amp;"'!AB12")</f>
        <v/>
      </c>
      <c r="F124" s="49" t="str" cm="1">
        <f t="array" aca="1" ref="F124" ca="1">INDIRECT("'"&amp;TEXT($A124,"d日(aaa)")&amp;"'!AC12")</f>
        <v/>
      </c>
      <c r="G124" s="58" t="str">
        <f t="shared" ca="1" si="102"/>
        <v/>
      </c>
      <c r="H124" s="47">
        <f t="shared" si="103"/>
        <v>44596</v>
      </c>
      <c r="I124" s="34">
        <f t="shared" si="104"/>
        <v>1</v>
      </c>
      <c r="L124" s="47">
        <f t="shared" si="105"/>
        <v>44596</v>
      </c>
      <c r="M124" s="34" t="str">
        <f t="shared" si="96"/>
        <v>金</v>
      </c>
      <c r="N124" s="34" t="str">
        <f t="shared" si="97"/>
        <v>人件費</v>
      </c>
      <c r="O124" s="34" t="str">
        <f t="shared" ca="1" si="98"/>
        <v/>
      </c>
      <c r="P124" s="34" t="str">
        <f t="shared" ca="1" si="99"/>
        <v/>
      </c>
      <c r="Q124" s="34" t="str">
        <f t="shared" ca="1" si="106"/>
        <v/>
      </c>
      <c r="R124" s="34" t="str">
        <f t="shared" ca="1" si="107"/>
        <v/>
      </c>
      <c r="S124" s="47">
        <f t="shared" si="100"/>
        <v>44596</v>
      </c>
      <c r="T124" s="34">
        <f t="shared" si="101"/>
        <v>1</v>
      </c>
    </row>
    <row r="125" spans="1:22" x14ac:dyDescent="0.4">
      <c r="A125" s="47">
        <f t="shared" si="108"/>
        <v>44596</v>
      </c>
      <c r="B125" s="48" t="str">
        <f t="shared" si="111"/>
        <v>金</v>
      </c>
      <c r="C125" s="46" t="s">
        <v>11</v>
      </c>
      <c r="D125" s="46" t="str" cm="1">
        <f t="array" aca="1" ref="D125" ca="1">INDIRECT("'"&amp;TEXT($A125,"d日(aaa)")&amp;"'!V13")</f>
        <v/>
      </c>
      <c r="E125" s="49" t="str" cm="1">
        <f t="array" aca="1" ref="E125" ca="1">INDIRECT("'"&amp;TEXT($A125,"d日(aaa)")&amp;"'!AB13")</f>
        <v/>
      </c>
      <c r="F125" s="49" t="str" cm="1">
        <f t="array" aca="1" ref="F125" ca="1">INDIRECT("'"&amp;TEXT($A125,"d日(aaa)")&amp;"'!AC13")</f>
        <v/>
      </c>
      <c r="G125" s="58" t="str">
        <f t="shared" ca="1" si="102"/>
        <v/>
      </c>
      <c r="H125" s="47">
        <f t="shared" si="103"/>
        <v>44596</v>
      </c>
      <c r="I125" s="34">
        <f t="shared" si="104"/>
        <v>1</v>
      </c>
      <c r="L125" s="47">
        <f t="shared" si="105"/>
        <v>44596</v>
      </c>
      <c r="M125" s="34" t="str">
        <f t="shared" si="96"/>
        <v>金</v>
      </c>
      <c r="N125" s="34" t="str">
        <f t="shared" si="97"/>
        <v>人件費</v>
      </c>
      <c r="O125" s="34" t="str">
        <f t="shared" ca="1" si="98"/>
        <v/>
      </c>
      <c r="P125" s="34" t="str">
        <f t="shared" ca="1" si="99"/>
        <v/>
      </c>
      <c r="Q125" s="34" t="str">
        <f t="shared" ca="1" si="106"/>
        <v/>
      </c>
      <c r="R125" s="34" t="str">
        <f t="shared" ca="1" si="107"/>
        <v/>
      </c>
      <c r="S125" s="47">
        <f t="shared" si="100"/>
        <v>44596</v>
      </c>
      <c r="T125" s="34">
        <f t="shared" si="101"/>
        <v>1</v>
      </c>
    </row>
    <row r="126" spans="1:22" x14ac:dyDescent="0.4">
      <c r="A126" s="47">
        <f t="shared" si="108"/>
        <v>44596</v>
      </c>
      <c r="B126" s="48" t="str">
        <f t="shared" ref="B126:B130" si="112">IF(A126="","",TEXT(A126,"aaa"))</f>
        <v>金</v>
      </c>
      <c r="C126" s="46" t="s">
        <v>11</v>
      </c>
      <c r="D126" s="46" t="str" cm="1">
        <f t="array" aca="1" ref="D126" ca="1">INDIRECT("'"&amp;TEXT($A126,"d日(aaa)")&amp;"'!V14")</f>
        <v/>
      </c>
      <c r="E126" s="49" t="str" cm="1">
        <f t="array" aca="1" ref="E126" ca="1">INDIRECT("'"&amp;TEXT($A126,"d日(aaa)")&amp;"'!AB14")</f>
        <v/>
      </c>
      <c r="F126" s="49" t="str" cm="1">
        <f t="array" aca="1" ref="F126" ca="1">INDIRECT("'"&amp;TEXT($A126,"d日(aaa)")&amp;"'!AC14")</f>
        <v/>
      </c>
      <c r="G126" s="58" t="str">
        <f t="shared" ca="1" si="102"/>
        <v/>
      </c>
      <c r="H126" s="47">
        <f t="shared" si="103"/>
        <v>44596</v>
      </c>
      <c r="I126" s="34">
        <f t="shared" si="104"/>
        <v>1</v>
      </c>
      <c r="L126" s="47">
        <f t="shared" si="105"/>
        <v>44596</v>
      </c>
      <c r="M126" s="34" t="str">
        <f t="shared" si="96"/>
        <v>金</v>
      </c>
      <c r="N126" s="34" t="str">
        <f t="shared" si="97"/>
        <v>人件費</v>
      </c>
      <c r="O126" s="34" t="str">
        <f t="shared" ca="1" si="98"/>
        <v/>
      </c>
      <c r="P126" s="34" t="str">
        <f t="shared" ca="1" si="99"/>
        <v/>
      </c>
      <c r="Q126" s="34" t="str">
        <f t="shared" ca="1" si="106"/>
        <v/>
      </c>
      <c r="R126" s="34" t="str">
        <f t="shared" ca="1" si="107"/>
        <v/>
      </c>
      <c r="S126" s="47">
        <f t="shared" si="100"/>
        <v>44596</v>
      </c>
      <c r="T126" s="34">
        <f t="shared" si="101"/>
        <v>1</v>
      </c>
    </row>
    <row r="127" spans="1:22" x14ac:dyDescent="0.4">
      <c r="A127" s="47">
        <f t="shared" si="108"/>
        <v>44596</v>
      </c>
      <c r="B127" s="48" t="str">
        <f t="shared" si="112"/>
        <v>金</v>
      </c>
      <c r="C127" s="46" t="s">
        <v>11</v>
      </c>
      <c r="D127" s="46" t="str" cm="1">
        <f t="array" aca="1" ref="D127" ca="1">INDIRECT("'"&amp;TEXT($A127,"d日(aaa)")&amp;"'!V15")</f>
        <v/>
      </c>
      <c r="E127" s="49" t="str" cm="1">
        <f t="array" aca="1" ref="E127" ca="1">INDIRECT("'"&amp;TEXT($A127,"d日(aaa)")&amp;"'!AB15")</f>
        <v/>
      </c>
      <c r="F127" s="49" t="str" cm="1">
        <f t="array" aca="1" ref="F127" ca="1">INDIRECT("'"&amp;TEXT($A127,"d日(aaa)")&amp;"'!AC15")</f>
        <v/>
      </c>
      <c r="G127" s="58" t="str">
        <f t="shared" ca="1" si="102"/>
        <v/>
      </c>
      <c r="H127" s="47">
        <f t="shared" si="103"/>
        <v>44596</v>
      </c>
      <c r="I127" s="34">
        <f t="shared" si="104"/>
        <v>1</v>
      </c>
      <c r="L127" s="47">
        <f t="shared" si="105"/>
        <v>44596</v>
      </c>
      <c r="M127" s="34" t="str">
        <f t="shared" si="96"/>
        <v>金</v>
      </c>
      <c r="N127" s="34" t="str">
        <f t="shared" si="97"/>
        <v>人件費</v>
      </c>
      <c r="O127" s="34" t="str">
        <f t="shared" ca="1" si="98"/>
        <v/>
      </c>
      <c r="P127" s="34" t="str">
        <f t="shared" ca="1" si="99"/>
        <v/>
      </c>
      <c r="Q127" s="34" t="str">
        <f t="shared" ca="1" si="106"/>
        <v/>
      </c>
      <c r="R127" s="34" t="str">
        <f t="shared" ca="1" si="107"/>
        <v/>
      </c>
      <c r="S127" s="47">
        <f t="shared" si="100"/>
        <v>44596</v>
      </c>
      <c r="T127" s="34">
        <f t="shared" si="101"/>
        <v>1</v>
      </c>
    </row>
    <row r="128" spans="1:22" x14ac:dyDescent="0.4">
      <c r="A128" s="47">
        <f t="shared" si="108"/>
        <v>44596</v>
      </c>
      <c r="B128" s="48" t="str">
        <f t="shared" si="112"/>
        <v>金</v>
      </c>
      <c r="C128" s="46" t="s">
        <v>11</v>
      </c>
      <c r="D128" s="46" t="str" cm="1">
        <f t="array" aca="1" ref="D128" ca="1">INDIRECT("'"&amp;TEXT($A128,"d日(aaa)")&amp;"'!V16")</f>
        <v/>
      </c>
      <c r="E128" s="49" t="str" cm="1">
        <f t="array" aca="1" ref="E128" ca="1">INDIRECT("'"&amp;TEXT($A128,"d日(aaa)")&amp;"'!AB16")</f>
        <v/>
      </c>
      <c r="F128" s="49" t="str" cm="1">
        <f t="array" aca="1" ref="F128" ca="1">INDIRECT("'"&amp;TEXT($A128,"d日(aaa)")&amp;"'!AC16")</f>
        <v/>
      </c>
      <c r="G128" s="58" t="str">
        <f t="shared" ca="1" si="102"/>
        <v/>
      </c>
      <c r="H128" s="47">
        <f t="shared" si="103"/>
        <v>44596</v>
      </c>
      <c r="I128" s="34">
        <f t="shared" si="104"/>
        <v>1</v>
      </c>
      <c r="L128" s="47">
        <f t="shared" si="105"/>
        <v>44596</v>
      </c>
      <c r="M128" s="34" t="str">
        <f t="shared" si="96"/>
        <v>金</v>
      </c>
      <c r="N128" s="34" t="str">
        <f t="shared" si="97"/>
        <v>人件費</v>
      </c>
      <c r="O128" s="34" t="str">
        <f t="shared" ca="1" si="98"/>
        <v/>
      </c>
      <c r="P128" s="34" t="str">
        <f t="shared" ca="1" si="99"/>
        <v/>
      </c>
      <c r="Q128" s="34" t="str">
        <f t="shared" ca="1" si="106"/>
        <v/>
      </c>
      <c r="R128" s="34" t="str">
        <f t="shared" ca="1" si="107"/>
        <v/>
      </c>
      <c r="S128" s="47">
        <f t="shared" si="100"/>
        <v>44596</v>
      </c>
      <c r="T128" s="34">
        <f t="shared" si="101"/>
        <v>1</v>
      </c>
    </row>
    <row r="129" spans="1:22" x14ac:dyDescent="0.4">
      <c r="A129" s="47">
        <f t="shared" si="108"/>
        <v>44596</v>
      </c>
      <c r="B129" s="48" t="str">
        <f t="shared" si="112"/>
        <v>金</v>
      </c>
      <c r="C129" s="46" t="s">
        <v>11</v>
      </c>
      <c r="D129" s="46" t="str" cm="1">
        <f t="array" aca="1" ref="D129" ca="1">INDIRECT("'"&amp;TEXT($A129,"d日(aaa)")&amp;"'!V17")</f>
        <v/>
      </c>
      <c r="E129" s="49" t="str" cm="1">
        <f t="array" aca="1" ref="E129" ca="1">INDIRECT("'"&amp;TEXT($A129,"d日(aaa)")&amp;"'!AB17")</f>
        <v/>
      </c>
      <c r="F129" s="49" t="str" cm="1">
        <f t="array" aca="1" ref="F129" ca="1">INDIRECT("'"&amp;TEXT($A129,"d日(aaa)")&amp;"'!AC17")</f>
        <v/>
      </c>
      <c r="G129" s="58" t="str">
        <f t="shared" ca="1" si="102"/>
        <v/>
      </c>
      <c r="H129" s="47">
        <f t="shared" si="103"/>
        <v>44596</v>
      </c>
      <c r="I129" s="34">
        <f t="shared" si="104"/>
        <v>1</v>
      </c>
      <c r="L129" s="47">
        <f t="shared" si="105"/>
        <v>44596</v>
      </c>
      <c r="M129" s="34" t="str">
        <f t="shared" si="96"/>
        <v>金</v>
      </c>
      <c r="N129" s="34" t="str">
        <f t="shared" si="97"/>
        <v>人件費</v>
      </c>
      <c r="O129" s="34" t="str">
        <f t="shared" ca="1" si="98"/>
        <v/>
      </c>
      <c r="P129" s="34" t="str">
        <f t="shared" ca="1" si="99"/>
        <v/>
      </c>
      <c r="Q129" s="34" t="str">
        <f t="shared" ca="1" si="106"/>
        <v/>
      </c>
      <c r="R129" s="34" t="str">
        <f t="shared" ca="1" si="107"/>
        <v/>
      </c>
      <c r="S129" s="47">
        <f t="shared" si="100"/>
        <v>44596</v>
      </c>
      <c r="T129" s="34">
        <f t="shared" si="101"/>
        <v>1</v>
      </c>
    </row>
    <row r="130" spans="1:22" x14ac:dyDescent="0.4">
      <c r="A130" s="47">
        <f t="shared" si="108"/>
        <v>44596</v>
      </c>
      <c r="B130" s="48" t="str">
        <f t="shared" si="112"/>
        <v>金</v>
      </c>
      <c r="C130" s="46" t="s">
        <v>11</v>
      </c>
      <c r="D130" s="46" t="str" cm="1">
        <f t="array" aca="1" ref="D130" ca="1">INDIRECT("'"&amp;TEXT($A130,"d日(aaa)")&amp;"'!V18")</f>
        <v/>
      </c>
      <c r="E130" s="49" t="str" cm="1">
        <f t="array" aca="1" ref="E130" ca="1">INDIRECT("'"&amp;TEXT($A130,"d日(aaa)")&amp;"'!AB18")</f>
        <v/>
      </c>
      <c r="F130" s="49" t="str" cm="1">
        <f t="array" aca="1" ref="F130" ca="1">INDIRECT("'"&amp;TEXT($A130,"d日(aaa)")&amp;"'!AC18")</f>
        <v/>
      </c>
      <c r="G130" s="58" t="str">
        <f t="shared" ca="1" si="102"/>
        <v/>
      </c>
      <c r="H130" s="47">
        <f t="shared" si="103"/>
        <v>44596</v>
      </c>
      <c r="I130" s="34">
        <f t="shared" si="104"/>
        <v>1</v>
      </c>
      <c r="J130" s="34">
        <f ca="1">SUMIF($A116:$A130,$A116,E116:E130)</f>
        <v>31650</v>
      </c>
      <c r="K130" s="34">
        <f ca="1">SUMIF($A116:$A130,$A116,F116:F130)</f>
        <v>23899.999999998941</v>
      </c>
      <c r="L130" s="47">
        <f t="shared" si="105"/>
        <v>44596</v>
      </c>
      <c r="M130" s="34" t="str">
        <f t="shared" si="96"/>
        <v>金</v>
      </c>
      <c r="N130" s="34" t="str">
        <f t="shared" si="97"/>
        <v>人件費</v>
      </c>
      <c r="O130" s="34" t="str">
        <f t="shared" ca="1" si="98"/>
        <v/>
      </c>
      <c r="P130" s="34" t="str">
        <f t="shared" ca="1" si="99"/>
        <v/>
      </c>
      <c r="Q130" s="34" t="str">
        <f t="shared" ca="1" si="106"/>
        <v/>
      </c>
      <c r="R130" s="34" t="str">
        <f t="shared" ca="1" si="107"/>
        <v/>
      </c>
      <c r="S130" s="47">
        <f t="shared" si="100"/>
        <v>44596</v>
      </c>
      <c r="T130" s="34">
        <f t="shared" si="101"/>
        <v>1</v>
      </c>
      <c r="U130" s="158">
        <f ca="1">IF(P116&lt;&gt;"",SUMIF($A116:$A130,$A116,P116:P130),"")</f>
        <v>31650</v>
      </c>
      <c r="V130" s="158" t="str">
        <f ca="1">IF(Q116&lt;&gt;"",SUMIF($A116:$A130,$A116,Q116:Q130),"")</f>
        <v/>
      </c>
    </row>
    <row r="131" spans="1:22" x14ac:dyDescent="0.4">
      <c r="A131" s="47">
        <f>A122</f>
        <v>44596</v>
      </c>
      <c r="B131" s="48" t="str">
        <f t="shared" si="0"/>
        <v>金</v>
      </c>
      <c r="C131" s="46" t="s">
        <v>12</v>
      </c>
      <c r="D131" s="46" t="str" cm="1">
        <f t="array" aca="1" ref="D131" ca="1">INDIRECT("'"&amp;TEXT($A131,"d日(aaa)")&amp;"'!V22")</f>
        <v>-</v>
      </c>
      <c r="E131" s="49" cm="1">
        <f t="array" aca="1" ref="E131" ca="1">INDIRECT("'"&amp;TEXT($A131,"d日(aaa)")&amp;"'!W22")</f>
        <v>286</v>
      </c>
      <c r="F131" s="49" cm="1">
        <f t="array" aca="1" ref="F131" ca="1">INDIRECT("'"&amp;TEXT($A131,"d日(aaa)")&amp;"'!X22")</f>
        <v>286</v>
      </c>
      <c r="G131" s="58">
        <f t="shared" ca="1" si="102"/>
        <v>0</v>
      </c>
      <c r="H131" s="47">
        <f t="shared" si="103"/>
        <v>44596</v>
      </c>
      <c r="I131" s="34">
        <f t="shared" si="104"/>
        <v>1</v>
      </c>
      <c r="L131" s="47">
        <f t="shared" si="105"/>
        <v>44596</v>
      </c>
      <c r="M131" s="34" t="str">
        <f t="shared" si="96"/>
        <v>金</v>
      </c>
      <c r="N131" s="34" t="str">
        <f t="shared" si="97"/>
        <v>出荷数</v>
      </c>
      <c r="O131" s="34" t="str">
        <f t="shared" ca="1" si="98"/>
        <v>-</v>
      </c>
      <c r="P131" s="34">
        <f t="shared" ca="1" si="99"/>
        <v>286</v>
      </c>
      <c r="Q131" s="34">
        <f t="shared" ca="1" si="106"/>
        <v>286</v>
      </c>
      <c r="R131" s="34">
        <f t="shared" ca="1" si="107"/>
        <v>0</v>
      </c>
      <c r="S131" s="47">
        <f t="shared" si="100"/>
        <v>44596</v>
      </c>
      <c r="T131" s="34">
        <f t="shared" si="101"/>
        <v>1</v>
      </c>
    </row>
    <row r="132" spans="1:22" x14ac:dyDescent="0.4">
      <c r="A132" s="47">
        <f t="shared" si="108"/>
        <v>44596</v>
      </c>
      <c r="B132" s="48" t="str">
        <f t="shared" si="0"/>
        <v>金</v>
      </c>
      <c r="C132" s="46" t="s">
        <v>239</v>
      </c>
      <c r="D132" s="46" t="str" cm="1">
        <f t="array" aca="1" ref="D132" ca="1">INDIRECT("'"&amp;TEXT($A132,"d日(aaa)")&amp;"'!V25")</f>
        <v>-</v>
      </c>
      <c r="E132" s="49" cm="1">
        <f t="array" aca="1" ref="E132" ca="1">INDIRECT("'"&amp;TEXT($A132,"d日(aaa)")&amp;"'!W25")</f>
        <v>9.862068965517242</v>
      </c>
      <c r="F132" s="49" cm="1">
        <f t="array" aca="1" ref="F132" ca="1">INDIRECT("'"&amp;TEXT($A132,"d日(aaa)")&amp;"'!X25")</f>
        <v>13.000000000000577</v>
      </c>
      <c r="G132" s="58">
        <f t="shared" ca="1" si="102"/>
        <v>3.1379310344833353</v>
      </c>
      <c r="H132" s="47">
        <f t="shared" si="103"/>
        <v>44596</v>
      </c>
      <c r="I132" s="34">
        <f t="shared" si="104"/>
        <v>1</v>
      </c>
      <c r="L132" s="47">
        <f t="shared" si="105"/>
        <v>44596</v>
      </c>
      <c r="M132" s="34" t="str">
        <f t="shared" si="96"/>
        <v>金</v>
      </c>
      <c r="N132" s="34" t="str">
        <f t="shared" si="97"/>
        <v>人時生産性</v>
      </c>
      <c r="O132" s="34" t="str">
        <f t="shared" ca="1" si="98"/>
        <v>-</v>
      </c>
      <c r="P132" s="34">
        <f t="shared" ca="1" si="99"/>
        <v>9.862068965517242</v>
      </c>
      <c r="Q132" s="34">
        <f t="shared" ca="1" si="106"/>
        <v>13.000000000000577</v>
      </c>
      <c r="R132" s="34">
        <f t="shared" ca="1" si="107"/>
        <v>3.14</v>
      </c>
      <c r="S132" s="47">
        <f t="shared" si="100"/>
        <v>44596</v>
      </c>
      <c r="T132" s="34">
        <f t="shared" si="101"/>
        <v>1</v>
      </c>
    </row>
    <row r="133" spans="1:22" x14ac:dyDescent="0.4">
      <c r="A133" s="47">
        <f t="shared" si="108"/>
        <v>44596</v>
      </c>
      <c r="B133" s="48" t="str">
        <f t="shared" ref="B133" si="113">IF(A133="","",TEXT(A133,"aaa"))</f>
        <v>金</v>
      </c>
      <c r="C133" s="46" t="s">
        <v>96</v>
      </c>
      <c r="D133" s="46" t="str" cm="1">
        <f t="array" aca="1" ref="D133" ca="1">INDIRECT("'"&amp;TEXT($A133,"d日(aaa)")&amp;"'!AA22")</f>
        <v>-</v>
      </c>
      <c r="E133" s="49" cm="1">
        <f t="array" aca="1" ref="E133" ca="1">INDIRECT("'"&amp;TEXT($A133,"d日(aaa)")&amp;"'!AB22")</f>
        <v>110.66433566433567</v>
      </c>
      <c r="F133" s="49" cm="1">
        <f t="array" aca="1" ref="F133" ca="1">INDIRECT("'"&amp;TEXT($A133,"d日(aaa)")&amp;"'!AC22")</f>
        <v>83.566433566429865</v>
      </c>
      <c r="G133" s="58">
        <f t="shared" ca="1" si="102"/>
        <v>-27.097902097905802</v>
      </c>
      <c r="H133" s="47">
        <f t="shared" si="103"/>
        <v>44596</v>
      </c>
      <c r="I133" s="34">
        <f t="shared" si="104"/>
        <v>1</v>
      </c>
      <c r="L133" s="47">
        <f t="shared" si="105"/>
        <v>44596</v>
      </c>
      <c r="M133" s="34" t="str">
        <f t="shared" si="96"/>
        <v>金</v>
      </c>
      <c r="N133" s="34" t="str">
        <f t="shared" si="97"/>
        <v>1Cs人件費</v>
      </c>
      <c r="O133" s="34" t="str">
        <f t="shared" ca="1" si="98"/>
        <v>-</v>
      </c>
      <c r="P133" s="34">
        <f t="shared" ca="1" si="99"/>
        <v>110.66433566433567</v>
      </c>
      <c r="Q133" s="34">
        <f t="shared" ca="1" si="106"/>
        <v>83.566433566429865</v>
      </c>
      <c r="R133" s="34">
        <f t="shared" ca="1" si="107"/>
        <v>-27.1</v>
      </c>
      <c r="S133" s="47">
        <f t="shared" si="100"/>
        <v>44596</v>
      </c>
      <c r="T133" s="34">
        <f t="shared" si="101"/>
        <v>1</v>
      </c>
    </row>
    <row r="134" spans="1:22" x14ac:dyDescent="0.4">
      <c r="A134" s="47">
        <f>月シフト!F$9</f>
        <v>44597</v>
      </c>
      <c r="B134" s="48" t="str">
        <f t="shared" ref="B134:B264" si="114">IF(A134="","",TEXT(A134,"aaa"))</f>
        <v>土</v>
      </c>
      <c r="C134" s="46" t="s">
        <v>7</v>
      </c>
      <c r="D134" s="46" t="str" cm="1">
        <f t="array" aca="1" ref="D134" ca="1">INDIRECT("'"&amp;TEXT($A134,"d日(aaa)")&amp;"'!V4")</f>
        <v>ディン コン ベト</v>
      </c>
      <c r="E134" s="58" cm="1">
        <f t="array" aca="1" ref="E134" ca="1">INDIRECT("'"&amp;TEXT($A134,"d日(aaa)")&amp;"'!W4")</f>
        <v>8</v>
      </c>
      <c r="F134" s="58" cm="1">
        <f t="array" aca="1" ref="F134" ca="1">INDIRECT("'"&amp;TEXT($A134,"d日(aaa)")&amp;"'!X4")</f>
        <v>0</v>
      </c>
      <c r="G134" s="58">
        <f ca="1">IF(AND(F134&lt;&gt;"",E134&lt;&gt;""),F134-E134,"")</f>
        <v>-8</v>
      </c>
      <c r="H134" s="47">
        <f>A134</f>
        <v>44597</v>
      </c>
      <c r="I134" s="34">
        <f>WEEKNUM(A134,1)-WEEKNUM(A$2,1)+1</f>
        <v>1</v>
      </c>
      <c r="L134" s="47">
        <f>IFERROR(A134,"")</f>
        <v>44597</v>
      </c>
      <c r="M134" s="34" t="str">
        <f t="shared" si="96"/>
        <v>土</v>
      </c>
      <c r="N134" s="34" t="str">
        <f t="shared" si="97"/>
        <v>作業時間</v>
      </c>
      <c r="O134" s="34" t="str">
        <f t="shared" ca="1" si="98"/>
        <v>ディン コン ベト</v>
      </c>
      <c r="P134" s="34">
        <f t="shared" ca="1" si="99"/>
        <v>8</v>
      </c>
      <c r="Q134" s="34" t="str">
        <f ca="1">IFERROR(IF(F134=0,"",F134),"")</f>
        <v/>
      </c>
      <c r="R134" s="34">
        <f ca="1">IFERROR(IF(N134="人時生産性",ROUND(G134,2),ROUND(G134,1)),"")</f>
        <v>-8</v>
      </c>
      <c r="S134" s="47">
        <f t="shared" si="100"/>
        <v>44597</v>
      </c>
      <c r="T134" s="34">
        <f t="shared" si="101"/>
        <v>1</v>
      </c>
    </row>
    <row r="135" spans="1:22" x14ac:dyDescent="0.4">
      <c r="A135" s="47">
        <f>A134</f>
        <v>44597</v>
      </c>
      <c r="B135" s="48" t="str">
        <f t="shared" si="114"/>
        <v>土</v>
      </c>
      <c r="C135" s="46" t="s">
        <v>7</v>
      </c>
      <c r="D135" s="46" t="str" cm="1">
        <f t="array" aca="1" ref="D135" ca="1">INDIRECT("'"&amp;TEXT($A135,"d日(aaa)")&amp;"'!V5")</f>
        <v>チャモ</v>
      </c>
      <c r="E135" s="58" cm="1">
        <f t="array" aca="1" ref="E135" ca="1">INDIRECT("'"&amp;TEXT($A135,"d日(aaa)")&amp;"'!W5")</f>
        <v>4</v>
      </c>
      <c r="F135" s="58" cm="1">
        <f t="array" aca="1" ref="F135" ca="1">INDIRECT("'"&amp;TEXT($A135,"d日(aaa)")&amp;"'!X5")</f>
        <v>0</v>
      </c>
      <c r="G135" s="58">
        <f t="shared" ref="G135:G166" ca="1" si="115">IF(AND(F135&lt;&gt;"",E135&lt;&gt;""),F135-E135,"")</f>
        <v>-4</v>
      </c>
      <c r="H135" s="47">
        <f t="shared" ref="H135:H166" si="116">A135</f>
        <v>44597</v>
      </c>
      <c r="I135" s="34">
        <f t="shared" ref="I135:I166" si="117">WEEKNUM(A135,1)-WEEKNUM(A$2,1)+1</f>
        <v>1</v>
      </c>
      <c r="L135" s="47">
        <f t="shared" ref="L135:L166" si="118">IFERROR(A135,"")</f>
        <v>44597</v>
      </c>
      <c r="M135" s="34" t="str">
        <f t="shared" si="96"/>
        <v>土</v>
      </c>
      <c r="N135" s="34" t="str">
        <f t="shared" si="97"/>
        <v>作業時間</v>
      </c>
      <c r="O135" s="34" t="str">
        <f t="shared" ca="1" si="98"/>
        <v>チャモ</v>
      </c>
      <c r="P135" s="34">
        <f t="shared" ca="1" si="99"/>
        <v>4</v>
      </c>
      <c r="Q135" s="34" t="str">
        <f t="shared" ref="Q135:Q166" ca="1" si="119">IFERROR(IF(F135=0,"",F135),"")</f>
        <v/>
      </c>
      <c r="R135" s="34">
        <f t="shared" ref="R135:R166" ca="1" si="120">IFERROR(IF(N135="人時生産性",ROUND(G135,2),ROUND(G135,1)),"")</f>
        <v>-4</v>
      </c>
      <c r="S135" s="47">
        <f t="shared" si="100"/>
        <v>44597</v>
      </c>
      <c r="T135" s="34">
        <f t="shared" si="101"/>
        <v>1</v>
      </c>
    </row>
    <row r="136" spans="1:22" x14ac:dyDescent="0.4">
      <c r="A136" s="47">
        <f t="shared" ref="A136:A166" si="121">A135</f>
        <v>44597</v>
      </c>
      <c r="B136" s="48" t="str">
        <f t="shared" si="114"/>
        <v>土</v>
      </c>
      <c r="C136" s="46" t="s">
        <v>7</v>
      </c>
      <c r="D136" s="46" t="str" cm="1">
        <f t="array" aca="1" ref="D136" ca="1">INDIRECT("'"&amp;TEXT($A136,"d日(aaa)")&amp;"'!V6")</f>
        <v>ホン ゴック</v>
      </c>
      <c r="E136" s="58" cm="1">
        <f t="array" aca="1" ref="E136" ca="1">INDIRECT("'"&amp;TEXT($A136,"d日(aaa)")&amp;"'!W6")</f>
        <v>8</v>
      </c>
      <c r="F136" s="58" cm="1">
        <f t="array" aca="1" ref="F136" ca="1">INDIRECT("'"&amp;TEXT($A136,"d日(aaa)")&amp;"'!X6")</f>
        <v>0</v>
      </c>
      <c r="G136" s="58">
        <f t="shared" ca="1" si="115"/>
        <v>-8</v>
      </c>
      <c r="H136" s="47">
        <f t="shared" si="116"/>
        <v>44597</v>
      </c>
      <c r="I136" s="34">
        <f t="shared" si="117"/>
        <v>1</v>
      </c>
      <c r="L136" s="47">
        <f t="shared" si="118"/>
        <v>44597</v>
      </c>
      <c r="M136" s="34" t="str">
        <f t="shared" si="96"/>
        <v>土</v>
      </c>
      <c r="N136" s="34" t="str">
        <f t="shared" si="97"/>
        <v>作業時間</v>
      </c>
      <c r="O136" s="34" t="str">
        <f t="shared" ca="1" si="98"/>
        <v>ホン ゴック</v>
      </c>
      <c r="P136" s="34">
        <f t="shared" ca="1" si="99"/>
        <v>8</v>
      </c>
      <c r="Q136" s="34" t="str">
        <f t="shared" ca="1" si="119"/>
        <v/>
      </c>
      <c r="R136" s="34">
        <f t="shared" ca="1" si="120"/>
        <v>-8</v>
      </c>
      <c r="S136" s="47">
        <f t="shared" si="100"/>
        <v>44597</v>
      </c>
      <c r="T136" s="34">
        <f t="shared" si="101"/>
        <v>1</v>
      </c>
    </row>
    <row r="137" spans="1:22" x14ac:dyDescent="0.4">
      <c r="A137" s="47">
        <f t="shared" si="121"/>
        <v>44597</v>
      </c>
      <c r="B137" s="48" t="str">
        <f t="shared" si="114"/>
        <v>土</v>
      </c>
      <c r="C137" s="46" t="s">
        <v>7</v>
      </c>
      <c r="D137" s="46" t="str" cm="1">
        <f t="array" aca="1" ref="D137" ca="1">INDIRECT("'"&amp;TEXT($A137,"d日(aaa)")&amp;"'!V7")</f>
        <v>サンミン</v>
      </c>
      <c r="E137" s="58" cm="1">
        <f t="array" aca="1" ref="E137" ca="1">INDIRECT("'"&amp;TEXT($A137,"d日(aaa)")&amp;"'!W7")</f>
        <v>8</v>
      </c>
      <c r="F137" s="58" cm="1">
        <f t="array" aca="1" ref="F137" ca="1">INDIRECT("'"&amp;TEXT($A137,"d日(aaa)")&amp;"'!X7")</f>
        <v>8.9999999999996749</v>
      </c>
      <c r="G137" s="58">
        <f t="shared" ca="1" si="115"/>
        <v>0.99999999999967493</v>
      </c>
      <c r="H137" s="47">
        <f t="shared" si="116"/>
        <v>44597</v>
      </c>
      <c r="I137" s="34">
        <f t="shared" si="117"/>
        <v>1</v>
      </c>
      <c r="L137" s="47">
        <f t="shared" si="118"/>
        <v>44597</v>
      </c>
      <c r="M137" s="34" t="str">
        <f t="shared" si="96"/>
        <v>土</v>
      </c>
      <c r="N137" s="34" t="str">
        <f t="shared" si="97"/>
        <v>作業時間</v>
      </c>
      <c r="O137" s="34" t="str">
        <f t="shared" ca="1" si="98"/>
        <v>サンミン</v>
      </c>
      <c r="P137" s="34">
        <f t="shared" ca="1" si="99"/>
        <v>8</v>
      </c>
      <c r="Q137" s="34">
        <f t="shared" ca="1" si="119"/>
        <v>8.9999999999996749</v>
      </c>
      <c r="R137" s="34">
        <f t="shared" ca="1" si="120"/>
        <v>1</v>
      </c>
      <c r="S137" s="47">
        <f t="shared" si="100"/>
        <v>44597</v>
      </c>
      <c r="T137" s="34">
        <f t="shared" si="101"/>
        <v>1</v>
      </c>
    </row>
    <row r="138" spans="1:22" x14ac:dyDescent="0.4">
      <c r="A138" s="47">
        <f t="shared" si="121"/>
        <v>44597</v>
      </c>
      <c r="B138" s="48" t="str">
        <f t="shared" si="114"/>
        <v>土</v>
      </c>
      <c r="C138" s="46" t="s">
        <v>7</v>
      </c>
      <c r="D138" s="46" t="str" cm="1">
        <f t="array" aca="1" ref="D138" ca="1">INDIRECT("'"&amp;TEXT($A138,"d日(aaa)")&amp;"'!V8")</f>
        <v>インディカ</v>
      </c>
      <c r="E138" s="58" cm="1">
        <f t="array" aca="1" ref="E138" ca="1">INDIRECT("'"&amp;TEXT($A138,"d日(aaa)")&amp;"'!W8")</f>
        <v>7</v>
      </c>
      <c r="F138" s="58" cm="1">
        <f t="array" aca="1" ref="F138" ca="1">INDIRECT("'"&amp;TEXT($A138,"d日(aaa)")&amp;"'!X8")</f>
        <v>0</v>
      </c>
      <c r="G138" s="58">
        <f t="shared" ca="1" si="115"/>
        <v>-7</v>
      </c>
      <c r="H138" s="47">
        <f t="shared" si="116"/>
        <v>44597</v>
      </c>
      <c r="I138" s="34">
        <f t="shared" si="117"/>
        <v>1</v>
      </c>
      <c r="L138" s="47">
        <f t="shared" si="118"/>
        <v>44597</v>
      </c>
      <c r="M138" s="34" t="str">
        <f t="shared" si="96"/>
        <v>土</v>
      </c>
      <c r="N138" s="34" t="str">
        <f t="shared" si="97"/>
        <v>作業時間</v>
      </c>
      <c r="O138" s="34" t="str">
        <f t="shared" ca="1" si="98"/>
        <v>インディカ</v>
      </c>
      <c r="P138" s="34">
        <f t="shared" ca="1" si="99"/>
        <v>7</v>
      </c>
      <c r="Q138" s="34" t="str">
        <f t="shared" ca="1" si="119"/>
        <v/>
      </c>
      <c r="R138" s="34">
        <f t="shared" ca="1" si="120"/>
        <v>-7</v>
      </c>
      <c r="S138" s="47">
        <f t="shared" si="100"/>
        <v>44597</v>
      </c>
      <c r="T138" s="34">
        <f t="shared" si="101"/>
        <v>1</v>
      </c>
    </row>
    <row r="139" spans="1:22" x14ac:dyDescent="0.4">
      <c r="A139" s="47">
        <f t="shared" si="121"/>
        <v>44597</v>
      </c>
      <c r="B139" s="48" t="str">
        <f t="shared" si="114"/>
        <v>土</v>
      </c>
      <c r="C139" s="46" t="s">
        <v>7</v>
      </c>
      <c r="D139" s="46" t="str" cm="1">
        <f t="array" aca="1" ref="D139" ca="1">INDIRECT("'"&amp;TEXT($A139,"d日(aaa)")&amp;"'!V9")</f>
        <v>チャトランガ</v>
      </c>
      <c r="E139" s="58" cm="1">
        <f t="array" aca="1" ref="E139" ca="1">INDIRECT("'"&amp;TEXT($A139,"d日(aaa)")&amp;"'!W9")</f>
        <v>5</v>
      </c>
      <c r="F139" s="58" cm="1">
        <f t="array" aca="1" ref="F139" ca="1">INDIRECT("'"&amp;TEXT($A139,"d日(aaa)")&amp;"'!X9")</f>
        <v>4.9999999999996838</v>
      </c>
      <c r="G139" s="58">
        <f t="shared" ca="1" si="115"/>
        <v>-3.1619151741324458E-13</v>
      </c>
      <c r="H139" s="47">
        <f t="shared" si="116"/>
        <v>44597</v>
      </c>
      <c r="I139" s="34">
        <f t="shared" si="117"/>
        <v>1</v>
      </c>
      <c r="L139" s="47">
        <f t="shared" si="118"/>
        <v>44597</v>
      </c>
      <c r="M139" s="34" t="str">
        <f t="shared" si="96"/>
        <v>土</v>
      </c>
      <c r="N139" s="34" t="str">
        <f t="shared" si="97"/>
        <v>作業時間</v>
      </c>
      <c r="O139" s="34" t="str">
        <f t="shared" ca="1" si="98"/>
        <v>チャトランガ</v>
      </c>
      <c r="P139" s="34">
        <f t="shared" ca="1" si="99"/>
        <v>5</v>
      </c>
      <c r="Q139" s="34">
        <f t="shared" ca="1" si="119"/>
        <v>4.9999999999996838</v>
      </c>
      <c r="R139" s="34">
        <f t="shared" ca="1" si="120"/>
        <v>0</v>
      </c>
      <c r="S139" s="47">
        <f t="shared" si="100"/>
        <v>44597</v>
      </c>
      <c r="T139" s="34">
        <f t="shared" si="101"/>
        <v>1</v>
      </c>
    </row>
    <row r="140" spans="1:22" x14ac:dyDescent="0.4">
      <c r="A140" s="47">
        <f t="shared" si="121"/>
        <v>44597</v>
      </c>
      <c r="B140" s="48" t="str">
        <f t="shared" si="114"/>
        <v>土</v>
      </c>
      <c r="C140" s="46" t="s">
        <v>7</v>
      </c>
      <c r="D140" s="46" t="str" cm="1">
        <f t="array" aca="1" ref="D140" ca="1">INDIRECT("'"&amp;TEXT($A140,"d日(aaa)")&amp;"'!V10")</f>
        <v/>
      </c>
      <c r="E140" s="58" t="str" cm="1">
        <f t="array" aca="1" ref="E140" ca="1">INDIRECT("'"&amp;TEXT($A140,"d日(aaa)")&amp;"'!W10")</f>
        <v/>
      </c>
      <c r="F140" s="58" t="str" cm="1">
        <f t="array" aca="1" ref="F140" ca="1">INDIRECT("'"&amp;TEXT($A140,"d日(aaa)")&amp;"'!X10")</f>
        <v/>
      </c>
      <c r="G140" s="58" t="str">
        <f t="shared" ca="1" si="115"/>
        <v/>
      </c>
      <c r="H140" s="47">
        <f t="shared" si="116"/>
        <v>44597</v>
      </c>
      <c r="I140" s="34">
        <f t="shared" si="117"/>
        <v>1</v>
      </c>
      <c r="L140" s="47">
        <f t="shared" si="118"/>
        <v>44597</v>
      </c>
      <c r="M140" s="34" t="str">
        <f t="shared" si="96"/>
        <v>土</v>
      </c>
      <c r="N140" s="34" t="str">
        <f t="shared" si="97"/>
        <v>作業時間</v>
      </c>
      <c r="O140" s="34" t="str">
        <f t="shared" ca="1" si="98"/>
        <v/>
      </c>
      <c r="P140" s="34" t="str">
        <f t="shared" ca="1" si="99"/>
        <v/>
      </c>
      <c r="Q140" s="34" t="str">
        <f t="shared" ca="1" si="119"/>
        <v/>
      </c>
      <c r="R140" s="34" t="str">
        <f t="shared" ca="1" si="120"/>
        <v/>
      </c>
      <c r="S140" s="47">
        <f t="shared" si="100"/>
        <v>44597</v>
      </c>
      <c r="T140" s="34">
        <f t="shared" si="101"/>
        <v>1</v>
      </c>
    </row>
    <row r="141" spans="1:22" x14ac:dyDescent="0.4">
      <c r="A141" s="47">
        <f t="shared" si="121"/>
        <v>44597</v>
      </c>
      <c r="B141" s="48" t="str">
        <f t="shared" ref="B141:B143" si="122">IF(A141="","",TEXT(A141,"aaa"))</f>
        <v>土</v>
      </c>
      <c r="C141" s="46" t="s">
        <v>7</v>
      </c>
      <c r="D141" s="46" t="str" cm="1">
        <f t="array" aca="1" ref="D141" ca="1">INDIRECT("'"&amp;TEXT($A141,"d日(aaa)")&amp;"'!V11")</f>
        <v/>
      </c>
      <c r="E141" s="58" t="str" cm="1">
        <f t="array" aca="1" ref="E141" ca="1">INDIRECT("'"&amp;TEXT($A141,"d日(aaa)")&amp;"'!W11")</f>
        <v/>
      </c>
      <c r="F141" s="58" t="str" cm="1">
        <f t="array" aca="1" ref="F141" ca="1">INDIRECT("'"&amp;TEXT($A141,"d日(aaa)")&amp;"'!X11")</f>
        <v/>
      </c>
      <c r="G141" s="58" t="str">
        <f t="shared" ca="1" si="115"/>
        <v/>
      </c>
      <c r="H141" s="47">
        <f t="shared" si="116"/>
        <v>44597</v>
      </c>
      <c r="I141" s="34">
        <f t="shared" si="117"/>
        <v>1</v>
      </c>
      <c r="L141" s="47">
        <f t="shared" si="118"/>
        <v>44597</v>
      </c>
      <c r="M141" s="34" t="str">
        <f t="shared" si="96"/>
        <v>土</v>
      </c>
      <c r="N141" s="34" t="str">
        <f t="shared" si="97"/>
        <v>作業時間</v>
      </c>
      <c r="O141" s="34" t="str">
        <f t="shared" ca="1" si="98"/>
        <v/>
      </c>
      <c r="P141" s="34" t="str">
        <f t="shared" ca="1" si="99"/>
        <v/>
      </c>
      <c r="Q141" s="34" t="str">
        <f t="shared" ca="1" si="119"/>
        <v/>
      </c>
      <c r="R141" s="34" t="str">
        <f t="shared" ca="1" si="120"/>
        <v/>
      </c>
      <c r="S141" s="47">
        <f t="shared" si="100"/>
        <v>44597</v>
      </c>
      <c r="T141" s="34">
        <f t="shared" si="101"/>
        <v>1</v>
      </c>
    </row>
    <row r="142" spans="1:22" x14ac:dyDescent="0.4">
      <c r="A142" s="47">
        <f t="shared" si="121"/>
        <v>44597</v>
      </c>
      <c r="B142" s="48" t="str">
        <f t="shared" si="122"/>
        <v>土</v>
      </c>
      <c r="C142" s="46" t="s">
        <v>7</v>
      </c>
      <c r="D142" s="46" t="str" cm="1">
        <f t="array" aca="1" ref="D142" ca="1">INDIRECT("'"&amp;TEXT($A142,"d日(aaa)")&amp;"'!V12")</f>
        <v/>
      </c>
      <c r="E142" s="58" t="str" cm="1">
        <f t="array" aca="1" ref="E142" ca="1">INDIRECT("'"&amp;TEXT($A142,"d日(aaa)")&amp;"'!W12")</f>
        <v/>
      </c>
      <c r="F142" s="58" t="str" cm="1">
        <f t="array" aca="1" ref="F142" ca="1">INDIRECT("'"&amp;TEXT($A142,"d日(aaa)")&amp;"'!X12")</f>
        <v/>
      </c>
      <c r="G142" s="58" t="str">
        <f t="shared" ca="1" si="115"/>
        <v/>
      </c>
      <c r="H142" s="47">
        <f t="shared" si="116"/>
        <v>44597</v>
      </c>
      <c r="I142" s="34">
        <f t="shared" si="117"/>
        <v>1</v>
      </c>
      <c r="L142" s="47">
        <f t="shared" si="118"/>
        <v>44597</v>
      </c>
      <c r="M142" s="34" t="str">
        <f t="shared" si="96"/>
        <v>土</v>
      </c>
      <c r="N142" s="34" t="str">
        <f t="shared" si="97"/>
        <v>作業時間</v>
      </c>
      <c r="O142" s="34" t="str">
        <f t="shared" ca="1" si="98"/>
        <v/>
      </c>
      <c r="P142" s="34" t="str">
        <f t="shared" ca="1" si="99"/>
        <v/>
      </c>
      <c r="Q142" s="34" t="str">
        <f t="shared" ca="1" si="119"/>
        <v/>
      </c>
      <c r="R142" s="34" t="str">
        <f t="shared" ca="1" si="120"/>
        <v/>
      </c>
      <c r="S142" s="47">
        <f t="shared" si="100"/>
        <v>44597</v>
      </c>
      <c r="T142" s="34">
        <f t="shared" si="101"/>
        <v>1</v>
      </c>
    </row>
    <row r="143" spans="1:22" x14ac:dyDescent="0.4">
      <c r="A143" s="47">
        <f t="shared" si="121"/>
        <v>44597</v>
      </c>
      <c r="B143" s="48" t="str">
        <f t="shared" si="122"/>
        <v>土</v>
      </c>
      <c r="C143" s="46" t="s">
        <v>7</v>
      </c>
      <c r="D143" s="46" t="str" cm="1">
        <f t="array" aca="1" ref="D143" ca="1">INDIRECT("'"&amp;TEXT($A143,"d日(aaa)")&amp;"'!V13")</f>
        <v/>
      </c>
      <c r="E143" s="58" t="str" cm="1">
        <f t="array" aca="1" ref="E143" ca="1">INDIRECT("'"&amp;TEXT($A143,"d日(aaa)")&amp;"'!W13")</f>
        <v/>
      </c>
      <c r="F143" s="58" t="str" cm="1">
        <f t="array" aca="1" ref="F143" ca="1">INDIRECT("'"&amp;TEXT($A143,"d日(aaa)")&amp;"'!X13")</f>
        <v/>
      </c>
      <c r="G143" s="58" t="str">
        <f t="shared" ca="1" si="115"/>
        <v/>
      </c>
      <c r="H143" s="47">
        <f t="shared" si="116"/>
        <v>44597</v>
      </c>
      <c r="I143" s="34">
        <f t="shared" si="117"/>
        <v>1</v>
      </c>
      <c r="L143" s="47">
        <f t="shared" si="118"/>
        <v>44597</v>
      </c>
      <c r="M143" s="34" t="str">
        <f t="shared" si="96"/>
        <v>土</v>
      </c>
      <c r="N143" s="34" t="str">
        <f t="shared" si="97"/>
        <v>作業時間</v>
      </c>
      <c r="O143" s="34" t="str">
        <f t="shared" ca="1" si="98"/>
        <v/>
      </c>
      <c r="P143" s="34" t="str">
        <f t="shared" ca="1" si="99"/>
        <v/>
      </c>
      <c r="Q143" s="34" t="str">
        <f t="shared" ca="1" si="119"/>
        <v/>
      </c>
      <c r="R143" s="34" t="str">
        <f t="shared" ca="1" si="120"/>
        <v/>
      </c>
      <c r="S143" s="47">
        <f t="shared" si="100"/>
        <v>44597</v>
      </c>
      <c r="T143" s="34">
        <f t="shared" si="101"/>
        <v>1</v>
      </c>
    </row>
    <row r="144" spans="1:22" x14ac:dyDescent="0.4">
      <c r="A144" s="47">
        <f t="shared" si="121"/>
        <v>44597</v>
      </c>
      <c r="B144" s="48" t="str">
        <f t="shared" ref="B144:B148" si="123">IF(A144="","",TEXT(A144,"aaa"))</f>
        <v>土</v>
      </c>
      <c r="C144" s="46" t="s">
        <v>7</v>
      </c>
      <c r="D144" s="46" t="str" cm="1">
        <f t="array" aca="1" ref="D144" ca="1">INDIRECT("'"&amp;TEXT($A144,"d日(aaa)")&amp;"'!V14")</f>
        <v/>
      </c>
      <c r="E144" s="58" t="str" cm="1">
        <f t="array" aca="1" ref="E144" ca="1">INDIRECT("'"&amp;TEXT($A144,"d日(aaa)")&amp;"'!W14")</f>
        <v/>
      </c>
      <c r="F144" s="58" t="str" cm="1">
        <f t="array" aca="1" ref="F144" ca="1">INDIRECT("'"&amp;TEXT($A144,"d日(aaa)")&amp;"'!X14")</f>
        <v/>
      </c>
      <c r="G144" s="58" t="str">
        <f t="shared" ca="1" si="115"/>
        <v/>
      </c>
      <c r="H144" s="47">
        <f t="shared" si="116"/>
        <v>44597</v>
      </c>
      <c r="I144" s="34">
        <f t="shared" si="117"/>
        <v>1</v>
      </c>
      <c r="L144" s="47">
        <f t="shared" si="118"/>
        <v>44597</v>
      </c>
      <c r="M144" s="34" t="str">
        <f t="shared" si="96"/>
        <v>土</v>
      </c>
      <c r="N144" s="34" t="str">
        <f t="shared" si="97"/>
        <v>作業時間</v>
      </c>
      <c r="O144" s="34" t="str">
        <f t="shared" ca="1" si="98"/>
        <v/>
      </c>
      <c r="P144" s="34" t="str">
        <f t="shared" ca="1" si="99"/>
        <v/>
      </c>
      <c r="Q144" s="34" t="str">
        <f t="shared" ca="1" si="119"/>
        <v/>
      </c>
      <c r="R144" s="34" t="str">
        <f t="shared" ca="1" si="120"/>
        <v/>
      </c>
      <c r="S144" s="47">
        <f t="shared" si="100"/>
        <v>44597</v>
      </c>
      <c r="T144" s="34">
        <f t="shared" si="101"/>
        <v>1</v>
      </c>
    </row>
    <row r="145" spans="1:22" x14ac:dyDescent="0.4">
      <c r="A145" s="47">
        <f t="shared" si="121"/>
        <v>44597</v>
      </c>
      <c r="B145" s="48" t="str">
        <f t="shared" si="123"/>
        <v>土</v>
      </c>
      <c r="C145" s="46" t="s">
        <v>7</v>
      </c>
      <c r="D145" s="46" t="str" cm="1">
        <f t="array" aca="1" ref="D145" ca="1">INDIRECT("'"&amp;TEXT($A145,"d日(aaa)")&amp;"'!V15")</f>
        <v/>
      </c>
      <c r="E145" s="58" t="str" cm="1">
        <f t="array" aca="1" ref="E145" ca="1">INDIRECT("'"&amp;TEXT($A145,"d日(aaa)")&amp;"'!W15")</f>
        <v/>
      </c>
      <c r="F145" s="58" t="str" cm="1">
        <f t="array" aca="1" ref="F145" ca="1">INDIRECT("'"&amp;TEXT($A145,"d日(aaa)")&amp;"'!X15")</f>
        <v/>
      </c>
      <c r="G145" s="58" t="str">
        <f t="shared" ca="1" si="115"/>
        <v/>
      </c>
      <c r="H145" s="47">
        <f t="shared" si="116"/>
        <v>44597</v>
      </c>
      <c r="I145" s="34">
        <f t="shared" si="117"/>
        <v>1</v>
      </c>
      <c r="L145" s="47">
        <f t="shared" si="118"/>
        <v>44597</v>
      </c>
      <c r="M145" s="34" t="str">
        <f t="shared" si="96"/>
        <v>土</v>
      </c>
      <c r="N145" s="34" t="str">
        <f t="shared" si="97"/>
        <v>作業時間</v>
      </c>
      <c r="O145" s="34" t="str">
        <f t="shared" ca="1" si="98"/>
        <v/>
      </c>
      <c r="P145" s="34" t="str">
        <f t="shared" ca="1" si="99"/>
        <v/>
      </c>
      <c r="Q145" s="34" t="str">
        <f t="shared" ca="1" si="119"/>
        <v/>
      </c>
      <c r="R145" s="34" t="str">
        <f t="shared" ca="1" si="120"/>
        <v/>
      </c>
      <c r="S145" s="47">
        <f t="shared" si="100"/>
        <v>44597</v>
      </c>
      <c r="T145" s="34">
        <f t="shared" si="101"/>
        <v>1</v>
      </c>
    </row>
    <row r="146" spans="1:22" x14ac:dyDescent="0.4">
      <c r="A146" s="47">
        <f t="shared" si="121"/>
        <v>44597</v>
      </c>
      <c r="B146" s="48" t="str">
        <f t="shared" si="123"/>
        <v>土</v>
      </c>
      <c r="C146" s="46" t="s">
        <v>7</v>
      </c>
      <c r="D146" s="46" t="str" cm="1">
        <f t="array" aca="1" ref="D146" ca="1">INDIRECT("'"&amp;TEXT($A146,"d日(aaa)")&amp;"'!V16")</f>
        <v/>
      </c>
      <c r="E146" s="58" t="str" cm="1">
        <f t="array" aca="1" ref="E146" ca="1">INDIRECT("'"&amp;TEXT($A146,"d日(aaa)")&amp;"'!W16")</f>
        <v/>
      </c>
      <c r="F146" s="58" t="str" cm="1">
        <f t="array" aca="1" ref="F146" ca="1">INDIRECT("'"&amp;TEXT($A146,"d日(aaa)")&amp;"'!X16")</f>
        <v/>
      </c>
      <c r="G146" s="58" t="str">
        <f t="shared" ca="1" si="115"/>
        <v/>
      </c>
      <c r="H146" s="47">
        <f t="shared" si="116"/>
        <v>44597</v>
      </c>
      <c r="I146" s="34">
        <f t="shared" si="117"/>
        <v>1</v>
      </c>
      <c r="L146" s="47">
        <f t="shared" si="118"/>
        <v>44597</v>
      </c>
      <c r="M146" s="34" t="str">
        <f t="shared" si="96"/>
        <v>土</v>
      </c>
      <c r="N146" s="34" t="str">
        <f t="shared" si="97"/>
        <v>作業時間</v>
      </c>
      <c r="O146" s="34" t="str">
        <f t="shared" ca="1" si="98"/>
        <v/>
      </c>
      <c r="P146" s="34" t="str">
        <f t="shared" ca="1" si="99"/>
        <v/>
      </c>
      <c r="Q146" s="34" t="str">
        <f t="shared" ca="1" si="119"/>
        <v/>
      </c>
      <c r="R146" s="34" t="str">
        <f t="shared" ca="1" si="120"/>
        <v/>
      </c>
      <c r="S146" s="47">
        <f t="shared" si="100"/>
        <v>44597</v>
      </c>
      <c r="T146" s="34">
        <f t="shared" si="101"/>
        <v>1</v>
      </c>
    </row>
    <row r="147" spans="1:22" x14ac:dyDescent="0.4">
      <c r="A147" s="47">
        <f t="shared" si="121"/>
        <v>44597</v>
      </c>
      <c r="B147" s="48" t="str">
        <f t="shared" si="123"/>
        <v>土</v>
      </c>
      <c r="C147" s="46" t="s">
        <v>7</v>
      </c>
      <c r="D147" s="46" t="str" cm="1">
        <f t="array" aca="1" ref="D147" ca="1">INDIRECT("'"&amp;TEXT($A147,"d日(aaa)")&amp;"'!V17")</f>
        <v/>
      </c>
      <c r="E147" s="58" t="str" cm="1">
        <f t="array" aca="1" ref="E147" ca="1">INDIRECT("'"&amp;TEXT($A147,"d日(aaa)")&amp;"'!W17")</f>
        <v/>
      </c>
      <c r="F147" s="58" t="str" cm="1">
        <f t="array" aca="1" ref="F147" ca="1">INDIRECT("'"&amp;TEXT($A147,"d日(aaa)")&amp;"'!X17")</f>
        <v/>
      </c>
      <c r="G147" s="58" t="str">
        <f t="shared" ca="1" si="115"/>
        <v/>
      </c>
      <c r="H147" s="47">
        <f t="shared" si="116"/>
        <v>44597</v>
      </c>
      <c r="I147" s="34">
        <f t="shared" si="117"/>
        <v>1</v>
      </c>
      <c r="L147" s="47">
        <f t="shared" si="118"/>
        <v>44597</v>
      </c>
      <c r="M147" s="34" t="str">
        <f t="shared" si="96"/>
        <v>土</v>
      </c>
      <c r="N147" s="34" t="str">
        <f t="shared" si="97"/>
        <v>作業時間</v>
      </c>
      <c r="O147" s="34" t="str">
        <f t="shared" ca="1" si="98"/>
        <v/>
      </c>
      <c r="P147" s="34" t="str">
        <f t="shared" ca="1" si="99"/>
        <v/>
      </c>
      <c r="Q147" s="34" t="str">
        <f t="shared" ca="1" si="119"/>
        <v/>
      </c>
      <c r="R147" s="34" t="str">
        <f t="shared" ca="1" si="120"/>
        <v/>
      </c>
      <c r="S147" s="47">
        <f t="shared" si="100"/>
        <v>44597</v>
      </c>
      <c r="T147" s="34">
        <f t="shared" si="101"/>
        <v>1</v>
      </c>
    </row>
    <row r="148" spans="1:22" x14ac:dyDescent="0.4">
      <c r="A148" s="47">
        <f t="shared" si="121"/>
        <v>44597</v>
      </c>
      <c r="B148" s="48" t="str">
        <f t="shared" si="123"/>
        <v>土</v>
      </c>
      <c r="C148" s="46" t="s">
        <v>7</v>
      </c>
      <c r="D148" s="46" t="str" cm="1">
        <f t="array" aca="1" ref="D148" ca="1">INDIRECT("'"&amp;TEXT($A148,"d日(aaa)")&amp;"'!V18")</f>
        <v/>
      </c>
      <c r="E148" s="58" t="str" cm="1">
        <f t="array" aca="1" ref="E148" ca="1">INDIRECT("'"&amp;TEXT($A148,"d日(aaa)")&amp;"'!W18")</f>
        <v/>
      </c>
      <c r="F148" s="58" t="str" cm="1">
        <f t="array" aca="1" ref="F148" ca="1">INDIRECT("'"&amp;TEXT($A148,"d日(aaa)")&amp;"'!X18")</f>
        <v/>
      </c>
      <c r="G148" s="58" t="str">
        <f t="shared" ca="1" si="115"/>
        <v/>
      </c>
      <c r="H148" s="47">
        <f t="shared" si="116"/>
        <v>44597</v>
      </c>
      <c r="I148" s="34">
        <f t="shared" si="117"/>
        <v>1</v>
      </c>
      <c r="J148" s="34">
        <f ca="1">SUMIF($A134:$A148,$A134,E134:E148)</f>
        <v>40</v>
      </c>
      <c r="K148" s="34">
        <f ca="1">SUMIF($A134:$A148,$A134,F134:F148)</f>
        <v>13.999999999999359</v>
      </c>
      <c r="L148" s="47">
        <f t="shared" si="118"/>
        <v>44597</v>
      </c>
      <c r="M148" s="34" t="str">
        <f t="shared" si="96"/>
        <v>土</v>
      </c>
      <c r="N148" s="34" t="str">
        <f t="shared" si="97"/>
        <v>作業時間</v>
      </c>
      <c r="O148" s="34" t="str">
        <f t="shared" ca="1" si="98"/>
        <v/>
      </c>
      <c r="P148" s="34" t="str">
        <f t="shared" ca="1" si="99"/>
        <v/>
      </c>
      <c r="Q148" s="34" t="str">
        <f t="shared" ca="1" si="119"/>
        <v/>
      </c>
      <c r="R148" s="34" t="str">
        <f t="shared" ca="1" si="120"/>
        <v/>
      </c>
      <c r="S148" s="47">
        <f t="shared" si="100"/>
        <v>44597</v>
      </c>
      <c r="T148" s="34">
        <f t="shared" si="101"/>
        <v>1</v>
      </c>
      <c r="U148" s="158">
        <f ca="1">IF(P134&lt;&gt;"",SUMIF($A134:$A148,$A134,P134:P148),"")</f>
        <v>40</v>
      </c>
      <c r="V148" s="158" t="str">
        <f ca="1">IF(Q134&lt;&gt;"",SUMIF($A134:$A148,$A134,Q134:Q148),"")</f>
        <v/>
      </c>
    </row>
    <row r="149" spans="1:22" x14ac:dyDescent="0.4">
      <c r="A149" s="47">
        <f>A140</f>
        <v>44597</v>
      </c>
      <c r="B149" s="48" t="str">
        <f t="shared" si="114"/>
        <v>土</v>
      </c>
      <c r="C149" s="46" t="s">
        <v>11</v>
      </c>
      <c r="D149" s="46" t="str" cm="1">
        <f t="array" aca="1" ref="D149" ca="1">INDIRECT("'"&amp;TEXT($A149,"d日(aaa)")&amp;"'!V4")</f>
        <v>ディン コン ベト</v>
      </c>
      <c r="E149" s="49" cm="1">
        <f t="array" aca="1" ref="E149" ca="1">INDIRECT("'"&amp;TEXT($A149,"d日(aaa)")&amp;"'!AB4")</f>
        <v>8800</v>
      </c>
      <c r="F149" s="49" cm="1">
        <f t="array" aca="1" ref="F149" ca="1">INDIRECT("'"&amp;TEXT($A149,"d日(aaa)")&amp;"'!AC4")</f>
        <v>0</v>
      </c>
      <c r="G149" s="58">
        <f t="shared" ca="1" si="115"/>
        <v>-8800</v>
      </c>
      <c r="H149" s="47">
        <f t="shared" si="116"/>
        <v>44597</v>
      </c>
      <c r="I149" s="34">
        <f t="shared" si="117"/>
        <v>1</v>
      </c>
      <c r="L149" s="47">
        <f t="shared" si="118"/>
        <v>44597</v>
      </c>
      <c r="M149" s="34" t="str">
        <f t="shared" si="96"/>
        <v>土</v>
      </c>
      <c r="N149" s="34" t="str">
        <f t="shared" si="97"/>
        <v>人件費</v>
      </c>
      <c r="O149" s="34" t="str">
        <f t="shared" ca="1" si="98"/>
        <v>ディン コン ベト</v>
      </c>
      <c r="P149" s="34">
        <f t="shared" ca="1" si="99"/>
        <v>8800</v>
      </c>
      <c r="Q149" s="34" t="str">
        <f t="shared" ca="1" si="119"/>
        <v/>
      </c>
      <c r="R149" s="34">
        <f t="shared" ca="1" si="120"/>
        <v>-8800</v>
      </c>
      <c r="S149" s="47">
        <f t="shared" si="100"/>
        <v>44597</v>
      </c>
      <c r="T149" s="34">
        <f t="shared" si="101"/>
        <v>1</v>
      </c>
    </row>
    <row r="150" spans="1:22" x14ac:dyDescent="0.4">
      <c r="A150" s="47">
        <f t="shared" si="121"/>
        <v>44597</v>
      </c>
      <c r="B150" s="48" t="str">
        <f t="shared" si="114"/>
        <v>土</v>
      </c>
      <c r="C150" s="46" t="s">
        <v>11</v>
      </c>
      <c r="D150" s="46" t="str" cm="1">
        <f t="array" aca="1" ref="D150" ca="1">INDIRECT("'"&amp;TEXT($A150,"d日(aaa)")&amp;"'!V5")</f>
        <v>チャモ</v>
      </c>
      <c r="E150" s="49" cm="1">
        <f t="array" aca="1" ref="E150" ca="1">INDIRECT("'"&amp;TEXT($A150,"d日(aaa)")&amp;"'!AB5")</f>
        <v>4600</v>
      </c>
      <c r="F150" s="49" cm="1">
        <f t="array" aca="1" ref="F150" ca="1">INDIRECT("'"&amp;TEXT($A150,"d日(aaa)")&amp;"'!AC5")</f>
        <v>0</v>
      </c>
      <c r="G150" s="58">
        <f t="shared" ca="1" si="115"/>
        <v>-4600</v>
      </c>
      <c r="H150" s="47">
        <f t="shared" si="116"/>
        <v>44597</v>
      </c>
      <c r="I150" s="34">
        <f t="shared" si="117"/>
        <v>1</v>
      </c>
      <c r="L150" s="47">
        <f t="shared" si="118"/>
        <v>44597</v>
      </c>
      <c r="M150" s="34" t="str">
        <f t="shared" si="96"/>
        <v>土</v>
      </c>
      <c r="N150" s="34" t="str">
        <f t="shared" si="97"/>
        <v>人件費</v>
      </c>
      <c r="O150" s="34" t="str">
        <f t="shared" ca="1" si="98"/>
        <v>チャモ</v>
      </c>
      <c r="P150" s="34">
        <f t="shared" ca="1" si="99"/>
        <v>4600</v>
      </c>
      <c r="Q150" s="34" t="str">
        <f t="shared" ca="1" si="119"/>
        <v/>
      </c>
      <c r="R150" s="34">
        <f t="shared" ca="1" si="120"/>
        <v>-4600</v>
      </c>
      <c r="S150" s="47">
        <f t="shared" si="100"/>
        <v>44597</v>
      </c>
      <c r="T150" s="34">
        <f t="shared" si="101"/>
        <v>1</v>
      </c>
    </row>
    <row r="151" spans="1:22" x14ac:dyDescent="0.4">
      <c r="A151" s="47">
        <f t="shared" si="121"/>
        <v>44597</v>
      </c>
      <c r="B151" s="48" t="str">
        <f t="shared" si="114"/>
        <v>土</v>
      </c>
      <c r="C151" s="46" t="s">
        <v>11</v>
      </c>
      <c r="D151" s="46" t="str" cm="1">
        <f t="array" aca="1" ref="D151" ca="1">INDIRECT("'"&amp;TEXT($A151,"d日(aaa)")&amp;"'!V6")</f>
        <v>ホン ゴック</v>
      </c>
      <c r="E151" s="49" cm="1">
        <f t="array" aca="1" ref="E151" ca="1">INDIRECT("'"&amp;TEXT($A151,"d日(aaa)")&amp;"'!AB6")</f>
        <v>8800</v>
      </c>
      <c r="F151" s="49" cm="1">
        <f t="array" aca="1" ref="F151" ca="1">INDIRECT("'"&amp;TEXT($A151,"d日(aaa)")&amp;"'!AC6")</f>
        <v>0</v>
      </c>
      <c r="G151" s="58">
        <f t="shared" ca="1" si="115"/>
        <v>-8800</v>
      </c>
      <c r="H151" s="47">
        <f t="shared" si="116"/>
        <v>44597</v>
      </c>
      <c r="I151" s="34">
        <f t="shared" si="117"/>
        <v>1</v>
      </c>
      <c r="L151" s="47">
        <f t="shared" si="118"/>
        <v>44597</v>
      </c>
      <c r="M151" s="34" t="str">
        <f t="shared" si="96"/>
        <v>土</v>
      </c>
      <c r="N151" s="34" t="str">
        <f t="shared" si="97"/>
        <v>人件費</v>
      </c>
      <c r="O151" s="34" t="str">
        <f t="shared" ca="1" si="98"/>
        <v>ホン ゴック</v>
      </c>
      <c r="P151" s="34">
        <f t="shared" ca="1" si="99"/>
        <v>8800</v>
      </c>
      <c r="Q151" s="34" t="str">
        <f t="shared" ca="1" si="119"/>
        <v/>
      </c>
      <c r="R151" s="34">
        <f t="shared" ca="1" si="120"/>
        <v>-8800</v>
      </c>
      <c r="S151" s="47">
        <f t="shared" si="100"/>
        <v>44597</v>
      </c>
      <c r="T151" s="34">
        <f t="shared" si="101"/>
        <v>1</v>
      </c>
    </row>
    <row r="152" spans="1:22" x14ac:dyDescent="0.4">
      <c r="A152" s="47">
        <f t="shared" si="121"/>
        <v>44597</v>
      </c>
      <c r="B152" s="48" t="str">
        <f t="shared" si="114"/>
        <v>土</v>
      </c>
      <c r="C152" s="46" t="s">
        <v>11</v>
      </c>
      <c r="D152" s="46" t="str" cm="1">
        <f t="array" aca="1" ref="D152" ca="1">INDIRECT("'"&amp;TEXT($A152,"d日(aaa)")&amp;"'!V7")</f>
        <v>サンミン</v>
      </c>
      <c r="E152" s="49" cm="1">
        <f t="array" aca="1" ref="E152" ca="1">INDIRECT("'"&amp;TEXT($A152,"d日(aaa)")&amp;"'!AB7")</f>
        <v>8400</v>
      </c>
      <c r="F152" s="49" cm="1">
        <f t="array" aca="1" ref="F152" ca="1">INDIRECT("'"&amp;TEXT($A152,"d日(aaa)")&amp;"'!AC7")</f>
        <v>9449.999999999658</v>
      </c>
      <c r="G152" s="58">
        <f t="shared" ca="1" si="115"/>
        <v>1049.999999999658</v>
      </c>
      <c r="H152" s="47">
        <f t="shared" si="116"/>
        <v>44597</v>
      </c>
      <c r="I152" s="34">
        <f t="shared" si="117"/>
        <v>1</v>
      </c>
      <c r="L152" s="47">
        <f t="shared" si="118"/>
        <v>44597</v>
      </c>
      <c r="M152" s="34" t="str">
        <f t="shared" si="96"/>
        <v>土</v>
      </c>
      <c r="N152" s="34" t="str">
        <f t="shared" si="97"/>
        <v>人件費</v>
      </c>
      <c r="O152" s="34" t="str">
        <f t="shared" ca="1" si="98"/>
        <v>サンミン</v>
      </c>
      <c r="P152" s="34">
        <f t="shared" ca="1" si="99"/>
        <v>8400</v>
      </c>
      <c r="Q152" s="34">
        <f t="shared" ca="1" si="119"/>
        <v>9449.999999999658</v>
      </c>
      <c r="R152" s="34">
        <f t="shared" ca="1" si="120"/>
        <v>1050</v>
      </c>
      <c r="S152" s="47">
        <f t="shared" si="100"/>
        <v>44597</v>
      </c>
      <c r="T152" s="34">
        <f t="shared" si="101"/>
        <v>1</v>
      </c>
    </row>
    <row r="153" spans="1:22" x14ac:dyDescent="0.4">
      <c r="A153" s="47">
        <f t="shared" si="121"/>
        <v>44597</v>
      </c>
      <c r="B153" s="48" t="str">
        <f t="shared" si="114"/>
        <v>土</v>
      </c>
      <c r="C153" s="46" t="s">
        <v>11</v>
      </c>
      <c r="D153" s="46" t="str" cm="1">
        <f t="array" aca="1" ref="D153" ca="1">INDIRECT("'"&amp;TEXT($A153,"d日(aaa)")&amp;"'!V8")</f>
        <v>インディカ</v>
      </c>
      <c r="E153" s="49" cm="1">
        <f t="array" aca="1" ref="E153" ca="1">INDIRECT("'"&amp;TEXT($A153,"d日(aaa)")&amp;"'!AB8")</f>
        <v>7350</v>
      </c>
      <c r="F153" s="49" cm="1">
        <f t="array" aca="1" ref="F153" ca="1">INDIRECT("'"&amp;TEXT($A153,"d日(aaa)")&amp;"'!AC8")</f>
        <v>0</v>
      </c>
      <c r="G153" s="58">
        <f t="shared" ca="1" si="115"/>
        <v>-7350</v>
      </c>
      <c r="H153" s="47">
        <f t="shared" si="116"/>
        <v>44597</v>
      </c>
      <c r="I153" s="34">
        <f t="shared" si="117"/>
        <v>1</v>
      </c>
      <c r="L153" s="47">
        <f t="shared" si="118"/>
        <v>44597</v>
      </c>
      <c r="M153" s="34" t="str">
        <f t="shared" si="96"/>
        <v>土</v>
      </c>
      <c r="N153" s="34" t="str">
        <f t="shared" si="97"/>
        <v>人件費</v>
      </c>
      <c r="O153" s="34" t="str">
        <f t="shared" ca="1" si="98"/>
        <v>インディカ</v>
      </c>
      <c r="P153" s="34">
        <f t="shared" ca="1" si="99"/>
        <v>7350</v>
      </c>
      <c r="Q153" s="34" t="str">
        <f t="shared" ca="1" si="119"/>
        <v/>
      </c>
      <c r="R153" s="34">
        <f t="shared" ca="1" si="120"/>
        <v>-7350</v>
      </c>
      <c r="S153" s="47">
        <f t="shared" si="100"/>
        <v>44597</v>
      </c>
      <c r="T153" s="34">
        <f t="shared" si="101"/>
        <v>1</v>
      </c>
    </row>
    <row r="154" spans="1:22" x14ac:dyDescent="0.4">
      <c r="A154" s="47">
        <f t="shared" si="121"/>
        <v>44597</v>
      </c>
      <c r="B154" s="48" t="str">
        <f t="shared" si="114"/>
        <v>土</v>
      </c>
      <c r="C154" s="46" t="s">
        <v>11</v>
      </c>
      <c r="D154" s="46" t="str" cm="1">
        <f t="array" aca="1" ref="D154" ca="1">INDIRECT("'"&amp;TEXT($A154,"d日(aaa)")&amp;"'!V9")</f>
        <v>チャトランガ</v>
      </c>
      <c r="E154" s="49" cm="1">
        <f t="array" aca="1" ref="E154" ca="1">INDIRECT("'"&amp;TEXT($A154,"d日(aaa)")&amp;"'!AB9")</f>
        <v>5250</v>
      </c>
      <c r="F154" s="49" cm="1">
        <f t="array" aca="1" ref="F154" ca="1">INDIRECT("'"&amp;TEXT($A154,"d日(aaa)")&amp;"'!AC9")</f>
        <v>5249.999999999668</v>
      </c>
      <c r="G154" s="58">
        <f t="shared" ca="1" si="115"/>
        <v>-3.3196556614711881E-10</v>
      </c>
      <c r="H154" s="47">
        <f t="shared" si="116"/>
        <v>44597</v>
      </c>
      <c r="I154" s="34">
        <f t="shared" si="117"/>
        <v>1</v>
      </c>
      <c r="L154" s="47">
        <f t="shared" si="118"/>
        <v>44597</v>
      </c>
      <c r="M154" s="34" t="str">
        <f t="shared" si="96"/>
        <v>土</v>
      </c>
      <c r="N154" s="34" t="str">
        <f t="shared" si="97"/>
        <v>人件費</v>
      </c>
      <c r="O154" s="34" t="str">
        <f t="shared" ca="1" si="98"/>
        <v>チャトランガ</v>
      </c>
      <c r="P154" s="34">
        <f t="shared" ca="1" si="99"/>
        <v>5250</v>
      </c>
      <c r="Q154" s="34">
        <f t="shared" ca="1" si="119"/>
        <v>5249.999999999668</v>
      </c>
      <c r="R154" s="34">
        <f t="shared" ca="1" si="120"/>
        <v>0</v>
      </c>
      <c r="S154" s="47">
        <f t="shared" si="100"/>
        <v>44597</v>
      </c>
      <c r="T154" s="34">
        <f t="shared" si="101"/>
        <v>1</v>
      </c>
    </row>
    <row r="155" spans="1:22" x14ac:dyDescent="0.4">
      <c r="A155" s="47">
        <f t="shared" si="121"/>
        <v>44597</v>
      </c>
      <c r="B155" s="48" t="str">
        <f t="shared" si="114"/>
        <v>土</v>
      </c>
      <c r="C155" s="46" t="s">
        <v>11</v>
      </c>
      <c r="D155" s="46" t="str" cm="1">
        <f t="array" aca="1" ref="D155" ca="1">INDIRECT("'"&amp;TEXT($A155,"d日(aaa)")&amp;"'!V10")</f>
        <v/>
      </c>
      <c r="E155" s="49" t="str" cm="1">
        <f t="array" aca="1" ref="E155" ca="1">INDIRECT("'"&amp;TEXT($A155,"d日(aaa)")&amp;"'!AB10")</f>
        <v/>
      </c>
      <c r="F155" s="49" t="str" cm="1">
        <f t="array" aca="1" ref="F155" ca="1">INDIRECT("'"&amp;TEXT($A155,"d日(aaa)")&amp;"'!AC10")</f>
        <v/>
      </c>
      <c r="G155" s="58" t="str">
        <f t="shared" ca="1" si="115"/>
        <v/>
      </c>
      <c r="H155" s="47">
        <f t="shared" si="116"/>
        <v>44597</v>
      </c>
      <c r="I155" s="34">
        <f t="shared" si="117"/>
        <v>1</v>
      </c>
      <c r="L155" s="47">
        <f t="shared" si="118"/>
        <v>44597</v>
      </c>
      <c r="M155" s="34" t="str">
        <f t="shared" si="96"/>
        <v>土</v>
      </c>
      <c r="N155" s="34" t="str">
        <f t="shared" si="97"/>
        <v>人件費</v>
      </c>
      <c r="O155" s="34" t="str">
        <f t="shared" ca="1" si="98"/>
        <v/>
      </c>
      <c r="P155" s="34" t="str">
        <f t="shared" ca="1" si="99"/>
        <v/>
      </c>
      <c r="Q155" s="34" t="str">
        <f t="shared" ca="1" si="119"/>
        <v/>
      </c>
      <c r="R155" s="34" t="str">
        <f t="shared" ca="1" si="120"/>
        <v/>
      </c>
      <c r="S155" s="47">
        <f t="shared" si="100"/>
        <v>44597</v>
      </c>
      <c r="T155" s="34">
        <f t="shared" si="101"/>
        <v>1</v>
      </c>
    </row>
    <row r="156" spans="1:22" x14ac:dyDescent="0.4">
      <c r="A156" s="47">
        <f t="shared" si="121"/>
        <v>44597</v>
      </c>
      <c r="B156" s="48" t="str">
        <f t="shared" ref="B156:B158" si="124">IF(A156="","",TEXT(A156,"aaa"))</f>
        <v>土</v>
      </c>
      <c r="C156" s="46" t="s">
        <v>11</v>
      </c>
      <c r="D156" s="46" t="str" cm="1">
        <f t="array" aca="1" ref="D156" ca="1">INDIRECT("'"&amp;TEXT($A156,"d日(aaa)")&amp;"'!V11")</f>
        <v/>
      </c>
      <c r="E156" s="49" t="str" cm="1">
        <f t="array" aca="1" ref="E156" ca="1">INDIRECT("'"&amp;TEXT($A156,"d日(aaa)")&amp;"'!AB11")</f>
        <v/>
      </c>
      <c r="F156" s="49" t="str" cm="1">
        <f t="array" aca="1" ref="F156" ca="1">INDIRECT("'"&amp;TEXT($A156,"d日(aaa)")&amp;"'!AC11")</f>
        <v/>
      </c>
      <c r="G156" s="58" t="str">
        <f t="shared" ca="1" si="115"/>
        <v/>
      </c>
      <c r="H156" s="47">
        <f t="shared" si="116"/>
        <v>44597</v>
      </c>
      <c r="I156" s="34">
        <f t="shared" si="117"/>
        <v>1</v>
      </c>
      <c r="L156" s="47">
        <f t="shared" si="118"/>
        <v>44597</v>
      </c>
      <c r="M156" s="34" t="str">
        <f t="shared" si="96"/>
        <v>土</v>
      </c>
      <c r="N156" s="34" t="str">
        <f t="shared" si="97"/>
        <v>人件費</v>
      </c>
      <c r="O156" s="34" t="str">
        <f t="shared" ca="1" si="98"/>
        <v/>
      </c>
      <c r="P156" s="34" t="str">
        <f t="shared" ca="1" si="99"/>
        <v/>
      </c>
      <c r="Q156" s="34" t="str">
        <f t="shared" ca="1" si="119"/>
        <v/>
      </c>
      <c r="R156" s="34" t="str">
        <f t="shared" ca="1" si="120"/>
        <v/>
      </c>
      <c r="S156" s="47">
        <f t="shared" si="100"/>
        <v>44597</v>
      </c>
      <c r="T156" s="34">
        <f t="shared" si="101"/>
        <v>1</v>
      </c>
    </row>
    <row r="157" spans="1:22" x14ac:dyDescent="0.4">
      <c r="A157" s="47">
        <f t="shared" si="121"/>
        <v>44597</v>
      </c>
      <c r="B157" s="48" t="str">
        <f t="shared" si="124"/>
        <v>土</v>
      </c>
      <c r="C157" s="46" t="s">
        <v>11</v>
      </c>
      <c r="D157" s="46" t="str" cm="1">
        <f t="array" aca="1" ref="D157" ca="1">INDIRECT("'"&amp;TEXT($A157,"d日(aaa)")&amp;"'!V12")</f>
        <v/>
      </c>
      <c r="E157" s="49" t="str" cm="1">
        <f t="array" aca="1" ref="E157" ca="1">INDIRECT("'"&amp;TEXT($A157,"d日(aaa)")&amp;"'!AB12")</f>
        <v/>
      </c>
      <c r="F157" s="49" t="str" cm="1">
        <f t="array" aca="1" ref="F157" ca="1">INDIRECT("'"&amp;TEXT($A157,"d日(aaa)")&amp;"'!AC12")</f>
        <v/>
      </c>
      <c r="G157" s="58" t="str">
        <f t="shared" ca="1" si="115"/>
        <v/>
      </c>
      <c r="H157" s="47">
        <f t="shared" si="116"/>
        <v>44597</v>
      </c>
      <c r="I157" s="34">
        <f t="shared" si="117"/>
        <v>1</v>
      </c>
      <c r="L157" s="47">
        <f t="shared" si="118"/>
        <v>44597</v>
      </c>
      <c r="M157" s="34" t="str">
        <f t="shared" si="96"/>
        <v>土</v>
      </c>
      <c r="N157" s="34" t="str">
        <f t="shared" si="97"/>
        <v>人件費</v>
      </c>
      <c r="O157" s="34" t="str">
        <f t="shared" ca="1" si="98"/>
        <v/>
      </c>
      <c r="P157" s="34" t="str">
        <f t="shared" ca="1" si="99"/>
        <v/>
      </c>
      <c r="Q157" s="34" t="str">
        <f t="shared" ca="1" si="119"/>
        <v/>
      </c>
      <c r="R157" s="34" t="str">
        <f t="shared" ca="1" si="120"/>
        <v/>
      </c>
      <c r="S157" s="47">
        <f t="shared" si="100"/>
        <v>44597</v>
      </c>
      <c r="T157" s="34">
        <f t="shared" si="101"/>
        <v>1</v>
      </c>
    </row>
    <row r="158" spans="1:22" x14ac:dyDescent="0.4">
      <c r="A158" s="47">
        <f t="shared" si="121"/>
        <v>44597</v>
      </c>
      <c r="B158" s="48" t="str">
        <f t="shared" si="124"/>
        <v>土</v>
      </c>
      <c r="C158" s="46" t="s">
        <v>11</v>
      </c>
      <c r="D158" s="46" t="str" cm="1">
        <f t="array" aca="1" ref="D158" ca="1">INDIRECT("'"&amp;TEXT($A158,"d日(aaa)")&amp;"'!V13")</f>
        <v/>
      </c>
      <c r="E158" s="49" t="str" cm="1">
        <f t="array" aca="1" ref="E158" ca="1">INDIRECT("'"&amp;TEXT($A158,"d日(aaa)")&amp;"'!AB13")</f>
        <v/>
      </c>
      <c r="F158" s="49" t="str" cm="1">
        <f t="array" aca="1" ref="F158" ca="1">INDIRECT("'"&amp;TEXT($A158,"d日(aaa)")&amp;"'!AC13")</f>
        <v/>
      </c>
      <c r="G158" s="58" t="str">
        <f t="shared" ca="1" si="115"/>
        <v/>
      </c>
      <c r="H158" s="47">
        <f t="shared" si="116"/>
        <v>44597</v>
      </c>
      <c r="I158" s="34">
        <f t="shared" si="117"/>
        <v>1</v>
      </c>
      <c r="L158" s="47">
        <f t="shared" si="118"/>
        <v>44597</v>
      </c>
      <c r="M158" s="34" t="str">
        <f t="shared" si="96"/>
        <v>土</v>
      </c>
      <c r="N158" s="34" t="str">
        <f t="shared" si="97"/>
        <v>人件費</v>
      </c>
      <c r="O158" s="34" t="str">
        <f t="shared" ca="1" si="98"/>
        <v/>
      </c>
      <c r="P158" s="34" t="str">
        <f t="shared" ca="1" si="99"/>
        <v/>
      </c>
      <c r="Q158" s="34" t="str">
        <f t="shared" ca="1" si="119"/>
        <v/>
      </c>
      <c r="R158" s="34" t="str">
        <f t="shared" ca="1" si="120"/>
        <v/>
      </c>
      <c r="S158" s="47">
        <f t="shared" si="100"/>
        <v>44597</v>
      </c>
      <c r="T158" s="34">
        <f t="shared" si="101"/>
        <v>1</v>
      </c>
    </row>
    <row r="159" spans="1:22" x14ac:dyDescent="0.4">
      <c r="A159" s="47">
        <f t="shared" si="121"/>
        <v>44597</v>
      </c>
      <c r="B159" s="48" t="str">
        <f t="shared" ref="B159:B163" si="125">IF(A159="","",TEXT(A159,"aaa"))</f>
        <v>土</v>
      </c>
      <c r="C159" s="46" t="s">
        <v>11</v>
      </c>
      <c r="D159" s="46" t="str" cm="1">
        <f t="array" aca="1" ref="D159" ca="1">INDIRECT("'"&amp;TEXT($A159,"d日(aaa)")&amp;"'!V14")</f>
        <v/>
      </c>
      <c r="E159" s="49" t="str" cm="1">
        <f t="array" aca="1" ref="E159" ca="1">INDIRECT("'"&amp;TEXT($A159,"d日(aaa)")&amp;"'!AB14")</f>
        <v/>
      </c>
      <c r="F159" s="49" t="str" cm="1">
        <f t="array" aca="1" ref="F159" ca="1">INDIRECT("'"&amp;TEXT($A159,"d日(aaa)")&amp;"'!AC14")</f>
        <v/>
      </c>
      <c r="G159" s="58" t="str">
        <f t="shared" ca="1" si="115"/>
        <v/>
      </c>
      <c r="H159" s="47">
        <f t="shared" si="116"/>
        <v>44597</v>
      </c>
      <c r="I159" s="34">
        <f t="shared" si="117"/>
        <v>1</v>
      </c>
      <c r="L159" s="47">
        <f t="shared" si="118"/>
        <v>44597</v>
      </c>
      <c r="M159" s="34" t="str">
        <f t="shared" si="96"/>
        <v>土</v>
      </c>
      <c r="N159" s="34" t="str">
        <f t="shared" si="97"/>
        <v>人件費</v>
      </c>
      <c r="O159" s="34" t="str">
        <f t="shared" ca="1" si="98"/>
        <v/>
      </c>
      <c r="P159" s="34" t="str">
        <f t="shared" ca="1" si="99"/>
        <v/>
      </c>
      <c r="Q159" s="34" t="str">
        <f t="shared" ca="1" si="119"/>
        <v/>
      </c>
      <c r="R159" s="34" t="str">
        <f t="shared" ca="1" si="120"/>
        <v/>
      </c>
      <c r="S159" s="47">
        <f t="shared" si="100"/>
        <v>44597</v>
      </c>
      <c r="T159" s="34">
        <f t="shared" si="101"/>
        <v>1</v>
      </c>
    </row>
    <row r="160" spans="1:22" x14ac:dyDescent="0.4">
      <c r="A160" s="47">
        <f t="shared" si="121"/>
        <v>44597</v>
      </c>
      <c r="B160" s="48" t="str">
        <f t="shared" si="125"/>
        <v>土</v>
      </c>
      <c r="C160" s="46" t="s">
        <v>11</v>
      </c>
      <c r="D160" s="46" t="str" cm="1">
        <f t="array" aca="1" ref="D160" ca="1">INDIRECT("'"&amp;TEXT($A160,"d日(aaa)")&amp;"'!V15")</f>
        <v/>
      </c>
      <c r="E160" s="49" t="str" cm="1">
        <f t="array" aca="1" ref="E160" ca="1">INDIRECT("'"&amp;TEXT($A160,"d日(aaa)")&amp;"'!AB15")</f>
        <v/>
      </c>
      <c r="F160" s="49" t="str" cm="1">
        <f t="array" aca="1" ref="F160" ca="1">INDIRECT("'"&amp;TEXT($A160,"d日(aaa)")&amp;"'!AC15")</f>
        <v/>
      </c>
      <c r="G160" s="58" t="str">
        <f t="shared" ca="1" si="115"/>
        <v/>
      </c>
      <c r="H160" s="47">
        <f t="shared" si="116"/>
        <v>44597</v>
      </c>
      <c r="I160" s="34">
        <f t="shared" si="117"/>
        <v>1</v>
      </c>
      <c r="L160" s="47">
        <f t="shared" si="118"/>
        <v>44597</v>
      </c>
      <c r="M160" s="34" t="str">
        <f t="shared" si="96"/>
        <v>土</v>
      </c>
      <c r="N160" s="34" t="str">
        <f t="shared" si="97"/>
        <v>人件費</v>
      </c>
      <c r="O160" s="34" t="str">
        <f t="shared" ca="1" si="98"/>
        <v/>
      </c>
      <c r="P160" s="34" t="str">
        <f t="shared" ca="1" si="99"/>
        <v/>
      </c>
      <c r="Q160" s="34" t="str">
        <f t="shared" ca="1" si="119"/>
        <v/>
      </c>
      <c r="R160" s="34" t="str">
        <f t="shared" ca="1" si="120"/>
        <v/>
      </c>
      <c r="S160" s="47">
        <f t="shared" si="100"/>
        <v>44597</v>
      </c>
      <c r="T160" s="34">
        <f t="shared" si="101"/>
        <v>1</v>
      </c>
    </row>
    <row r="161" spans="1:22" x14ac:dyDescent="0.4">
      <c r="A161" s="47">
        <f t="shared" si="121"/>
        <v>44597</v>
      </c>
      <c r="B161" s="48" t="str">
        <f t="shared" si="125"/>
        <v>土</v>
      </c>
      <c r="C161" s="46" t="s">
        <v>11</v>
      </c>
      <c r="D161" s="46" t="str" cm="1">
        <f t="array" aca="1" ref="D161" ca="1">INDIRECT("'"&amp;TEXT($A161,"d日(aaa)")&amp;"'!V16")</f>
        <v/>
      </c>
      <c r="E161" s="49" t="str" cm="1">
        <f t="array" aca="1" ref="E161" ca="1">INDIRECT("'"&amp;TEXT($A161,"d日(aaa)")&amp;"'!AB16")</f>
        <v/>
      </c>
      <c r="F161" s="49" t="str" cm="1">
        <f t="array" aca="1" ref="F161" ca="1">INDIRECT("'"&amp;TEXT($A161,"d日(aaa)")&amp;"'!AC16")</f>
        <v/>
      </c>
      <c r="G161" s="58" t="str">
        <f t="shared" ca="1" si="115"/>
        <v/>
      </c>
      <c r="H161" s="47">
        <f t="shared" si="116"/>
        <v>44597</v>
      </c>
      <c r="I161" s="34">
        <f t="shared" si="117"/>
        <v>1</v>
      </c>
      <c r="L161" s="47">
        <f t="shared" si="118"/>
        <v>44597</v>
      </c>
      <c r="M161" s="34" t="str">
        <f t="shared" si="96"/>
        <v>土</v>
      </c>
      <c r="N161" s="34" t="str">
        <f t="shared" si="97"/>
        <v>人件費</v>
      </c>
      <c r="O161" s="34" t="str">
        <f t="shared" ca="1" si="98"/>
        <v/>
      </c>
      <c r="P161" s="34" t="str">
        <f t="shared" ca="1" si="99"/>
        <v/>
      </c>
      <c r="Q161" s="34" t="str">
        <f t="shared" ca="1" si="119"/>
        <v/>
      </c>
      <c r="R161" s="34" t="str">
        <f t="shared" ca="1" si="120"/>
        <v/>
      </c>
      <c r="S161" s="47">
        <f t="shared" si="100"/>
        <v>44597</v>
      </c>
      <c r="T161" s="34">
        <f t="shared" si="101"/>
        <v>1</v>
      </c>
    </row>
    <row r="162" spans="1:22" x14ac:dyDescent="0.4">
      <c r="A162" s="47">
        <f t="shared" si="121"/>
        <v>44597</v>
      </c>
      <c r="B162" s="48" t="str">
        <f t="shared" si="125"/>
        <v>土</v>
      </c>
      <c r="C162" s="46" t="s">
        <v>11</v>
      </c>
      <c r="D162" s="46" t="str" cm="1">
        <f t="array" aca="1" ref="D162" ca="1">INDIRECT("'"&amp;TEXT($A162,"d日(aaa)")&amp;"'!V17")</f>
        <v/>
      </c>
      <c r="E162" s="49" t="str" cm="1">
        <f t="array" aca="1" ref="E162" ca="1">INDIRECT("'"&amp;TEXT($A162,"d日(aaa)")&amp;"'!AB17")</f>
        <v/>
      </c>
      <c r="F162" s="49" t="str" cm="1">
        <f t="array" aca="1" ref="F162" ca="1">INDIRECT("'"&amp;TEXT($A162,"d日(aaa)")&amp;"'!AC17")</f>
        <v/>
      </c>
      <c r="G162" s="58" t="str">
        <f t="shared" ca="1" si="115"/>
        <v/>
      </c>
      <c r="H162" s="47">
        <f t="shared" si="116"/>
        <v>44597</v>
      </c>
      <c r="I162" s="34">
        <f t="shared" si="117"/>
        <v>1</v>
      </c>
      <c r="L162" s="47">
        <f t="shared" si="118"/>
        <v>44597</v>
      </c>
      <c r="M162" s="34" t="str">
        <f t="shared" si="96"/>
        <v>土</v>
      </c>
      <c r="N162" s="34" t="str">
        <f t="shared" si="97"/>
        <v>人件費</v>
      </c>
      <c r="O162" s="34" t="str">
        <f t="shared" ca="1" si="98"/>
        <v/>
      </c>
      <c r="P162" s="34" t="str">
        <f t="shared" ca="1" si="99"/>
        <v/>
      </c>
      <c r="Q162" s="34" t="str">
        <f t="shared" ca="1" si="119"/>
        <v/>
      </c>
      <c r="R162" s="34" t="str">
        <f t="shared" ca="1" si="120"/>
        <v/>
      </c>
      <c r="S162" s="47">
        <f t="shared" si="100"/>
        <v>44597</v>
      </c>
      <c r="T162" s="34">
        <f t="shared" si="101"/>
        <v>1</v>
      </c>
    </row>
    <row r="163" spans="1:22" x14ac:dyDescent="0.4">
      <c r="A163" s="47">
        <f t="shared" si="121"/>
        <v>44597</v>
      </c>
      <c r="B163" s="48" t="str">
        <f t="shared" si="125"/>
        <v>土</v>
      </c>
      <c r="C163" s="46" t="s">
        <v>11</v>
      </c>
      <c r="D163" s="46" t="str" cm="1">
        <f t="array" aca="1" ref="D163" ca="1">INDIRECT("'"&amp;TEXT($A163,"d日(aaa)")&amp;"'!V18")</f>
        <v/>
      </c>
      <c r="E163" s="49" t="str" cm="1">
        <f t="array" aca="1" ref="E163" ca="1">INDIRECT("'"&amp;TEXT($A163,"d日(aaa)")&amp;"'!AB18")</f>
        <v/>
      </c>
      <c r="F163" s="49" t="str" cm="1">
        <f t="array" aca="1" ref="F163" ca="1">INDIRECT("'"&amp;TEXT($A163,"d日(aaa)")&amp;"'!AC18")</f>
        <v/>
      </c>
      <c r="G163" s="58" t="str">
        <f t="shared" ca="1" si="115"/>
        <v/>
      </c>
      <c r="H163" s="47">
        <f t="shared" si="116"/>
        <v>44597</v>
      </c>
      <c r="I163" s="34">
        <f t="shared" si="117"/>
        <v>1</v>
      </c>
      <c r="J163" s="34">
        <f ca="1">SUMIF($A149:$A163,$A149,E149:E163)</f>
        <v>43200</v>
      </c>
      <c r="K163" s="34">
        <f ca="1">SUMIF($A149:$A163,$A149,F149:F163)</f>
        <v>14699.999999999327</v>
      </c>
      <c r="L163" s="47">
        <f t="shared" si="118"/>
        <v>44597</v>
      </c>
      <c r="M163" s="34" t="str">
        <f t="shared" si="96"/>
        <v>土</v>
      </c>
      <c r="N163" s="34" t="str">
        <f t="shared" si="97"/>
        <v>人件費</v>
      </c>
      <c r="O163" s="34" t="str">
        <f t="shared" ca="1" si="98"/>
        <v/>
      </c>
      <c r="P163" s="34" t="str">
        <f t="shared" ca="1" si="99"/>
        <v/>
      </c>
      <c r="Q163" s="34" t="str">
        <f t="shared" ca="1" si="119"/>
        <v/>
      </c>
      <c r="R163" s="34" t="str">
        <f t="shared" ca="1" si="120"/>
        <v/>
      </c>
      <c r="S163" s="47">
        <f t="shared" si="100"/>
        <v>44597</v>
      </c>
      <c r="T163" s="34">
        <f t="shared" si="101"/>
        <v>1</v>
      </c>
      <c r="U163" s="158">
        <f ca="1">IF(P149&lt;&gt;"",SUMIF($A149:$A163,$A149,P149:P163),"")</f>
        <v>43200</v>
      </c>
      <c r="V163" s="158" t="str">
        <f ca="1">IF(Q149&lt;&gt;"",SUMIF($A149:$A163,$A149,Q149:Q163),"")</f>
        <v/>
      </c>
    </row>
    <row r="164" spans="1:22" x14ac:dyDescent="0.4">
      <c r="A164" s="47">
        <f>A155</f>
        <v>44597</v>
      </c>
      <c r="B164" s="48" t="str">
        <f t="shared" si="114"/>
        <v>土</v>
      </c>
      <c r="C164" s="46" t="s">
        <v>12</v>
      </c>
      <c r="D164" s="46" t="str" cm="1">
        <f t="array" aca="1" ref="D164" ca="1">INDIRECT("'"&amp;TEXT($A164,"d日(aaa)")&amp;"'!V22")</f>
        <v>-</v>
      </c>
      <c r="E164" s="49" cm="1">
        <f t="array" aca="1" ref="E164" ca="1">INDIRECT("'"&amp;TEXT($A164,"d日(aaa)")&amp;"'!W22")</f>
        <v>206</v>
      </c>
      <c r="F164" s="49" cm="1">
        <f t="array" aca="1" ref="F164" ca="1">INDIRECT("'"&amp;TEXT($A164,"d日(aaa)")&amp;"'!X22")</f>
        <v>274</v>
      </c>
      <c r="G164" s="58">
        <f t="shared" ca="1" si="115"/>
        <v>68</v>
      </c>
      <c r="H164" s="47">
        <f t="shared" si="116"/>
        <v>44597</v>
      </c>
      <c r="I164" s="34">
        <f t="shared" si="117"/>
        <v>1</v>
      </c>
      <c r="L164" s="47">
        <f t="shared" si="118"/>
        <v>44597</v>
      </c>
      <c r="M164" s="34" t="str">
        <f t="shared" ref="M164:M227" si="126">IFERROR(B164,"")</f>
        <v>土</v>
      </c>
      <c r="N164" s="34" t="str">
        <f t="shared" ref="N164:N227" si="127">IFERROR(C164,"")</f>
        <v>出荷数</v>
      </c>
      <c r="O164" s="34" t="str">
        <f t="shared" ref="O164:O227" ca="1" si="128">IFERROR(D164,"")</f>
        <v>-</v>
      </c>
      <c r="P164" s="34">
        <f t="shared" ref="P164:P227" ca="1" si="129">IFERROR(E164,"")</f>
        <v>206</v>
      </c>
      <c r="Q164" s="34">
        <f t="shared" ca="1" si="119"/>
        <v>274</v>
      </c>
      <c r="R164" s="34">
        <f t="shared" ca="1" si="120"/>
        <v>68</v>
      </c>
      <c r="S164" s="47">
        <f t="shared" ref="S164:S227" si="130">IFERROR(H164,"")</f>
        <v>44597</v>
      </c>
      <c r="T164" s="34">
        <f t="shared" ref="T164:T227" si="131">IFERROR(I164,"")</f>
        <v>1</v>
      </c>
    </row>
    <row r="165" spans="1:22" x14ac:dyDescent="0.4">
      <c r="A165" s="47">
        <f t="shared" si="121"/>
        <v>44597</v>
      </c>
      <c r="B165" s="48" t="str">
        <f t="shared" si="114"/>
        <v>土</v>
      </c>
      <c r="C165" s="46" t="s">
        <v>239</v>
      </c>
      <c r="D165" s="46" t="str" cm="1">
        <f t="array" aca="1" ref="D165" ca="1">INDIRECT("'"&amp;TEXT($A165,"d日(aaa)")&amp;"'!V25")</f>
        <v>-</v>
      </c>
      <c r="E165" s="49" cm="1">
        <f t="array" aca="1" ref="E165" ca="1">INDIRECT("'"&amp;TEXT($A165,"d日(aaa)")&amp;"'!W25")</f>
        <v>5.15</v>
      </c>
      <c r="F165" s="49" cm="1">
        <f t="array" aca="1" ref="F165" ca="1">INDIRECT("'"&amp;TEXT($A165,"d日(aaa)")&amp;"'!X25")</f>
        <v>19.571428571429468</v>
      </c>
      <c r="G165" s="58">
        <f t="shared" ca="1" si="115"/>
        <v>14.421428571429468</v>
      </c>
      <c r="H165" s="47">
        <f t="shared" si="116"/>
        <v>44597</v>
      </c>
      <c r="I165" s="34">
        <f t="shared" si="117"/>
        <v>1</v>
      </c>
      <c r="L165" s="47">
        <f t="shared" si="118"/>
        <v>44597</v>
      </c>
      <c r="M165" s="34" t="str">
        <f t="shared" si="126"/>
        <v>土</v>
      </c>
      <c r="N165" s="34" t="str">
        <f t="shared" si="127"/>
        <v>人時生産性</v>
      </c>
      <c r="O165" s="34" t="str">
        <f t="shared" ca="1" si="128"/>
        <v>-</v>
      </c>
      <c r="P165" s="34">
        <f t="shared" ca="1" si="129"/>
        <v>5.15</v>
      </c>
      <c r="Q165" s="34">
        <f t="shared" ca="1" si="119"/>
        <v>19.571428571429468</v>
      </c>
      <c r="R165" s="34">
        <f t="shared" ca="1" si="120"/>
        <v>14.42</v>
      </c>
      <c r="S165" s="47">
        <f t="shared" si="130"/>
        <v>44597</v>
      </c>
      <c r="T165" s="34">
        <f t="shared" si="131"/>
        <v>1</v>
      </c>
    </row>
    <row r="166" spans="1:22" x14ac:dyDescent="0.4">
      <c r="A166" s="47">
        <f t="shared" si="121"/>
        <v>44597</v>
      </c>
      <c r="B166" s="48" t="str">
        <f t="shared" si="114"/>
        <v>土</v>
      </c>
      <c r="C166" s="46" t="s">
        <v>96</v>
      </c>
      <c r="D166" s="46" t="str" cm="1">
        <f t="array" aca="1" ref="D166" ca="1">INDIRECT("'"&amp;TEXT($A166,"d日(aaa)")&amp;"'!AA22")</f>
        <v>-</v>
      </c>
      <c r="E166" s="49" cm="1">
        <f t="array" aca="1" ref="E166" ca="1">INDIRECT("'"&amp;TEXT($A166,"d日(aaa)")&amp;"'!AB22")</f>
        <v>209.70873786407768</v>
      </c>
      <c r="F166" s="49" cm="1">
        <f t="array" aca="1" ref="F166" ca="1">INDIRECT("'"&amp;TEXT($A166,"d日(aaa)")&amp;"'!AC22")</f>
        <v>53.649635036493891</v>
      </c>
      <c r="G166" s="58">
        <f t="shared" ca="1" si="115"/>
        <v>-156.05910282758379</v>
      </c>
      <c r="H166" s="47">
        <f t="shared" si="116"/>
        <v>44597</v>
      </c>
      <c r="I166" s="34">
        <f t="shared" si="117"/>
        <v>1</v>
      </c>
      <c r="L166" s="47">
        <f t="shared" si="118"/>
        <v>44597</v>
      </c>
      <c r="M166" s="34" t="str">
        <f t="shared" si="126"/>
        <v>土</v>
      </c>
      <c r="N166" s="34" t="str">
        <f t="shared" si="127"/>
        <v>1Cs人件費</v>
      </c>
      <c r="O166" s="34" t="str">
        <f t="shared" ca="1" si="128"/>
        <v>-</v>
      </c>
      <c r="P166" s="34">
        <f t="shared" ca="1" si="129"/>
        <v>209.70873786407768</v>
      </c>
      <c r="Q166" s="34">
        <f t="shared" ca="1" si="119"/>
        <v>53.649635036493891</v>
      </c>
      <c r="R166" s="34">
        <f t="shared" ca="1" si="120"/>
        <v>-156.1</v>
      </c>
      <c r="S166" s="47">
        <f t="shared" si="130"/>
        <v>44597</v>
      </c>
      <c r="T166" s="34">
        <f t="shared" si="131"/>
        <v>1</v>
      </c>
    </row>
    <row r="167" spans="1:22" x14ac:dyDescent="0.4">
      <c r="A167" s="47">
        <f>月シフト!G$9</f>
        <v>44598</v>
      </c>
      <c r="B167" s="48" t="str">
        <f t="shared" si="114"/>
        <v>日</v>
      </c>
      <c r="C167" s="46" t="s">
        <v>7</v>
      </c>
      <c r="D167" s="46" t="str" cm="1">
        <f t="array" aca="1" ref="D167" ca="1">INDIRECT("'"&amp;TEXT($A167,"d日(aaa)")&amp;"'!V4")</f>
        <v>ズオン バン フン</v>
      </c>
      <c r="E167" s="58" cm="1">
        <f t="array" aca="1" ref="E167" ca="1">INDIRECT("'"&amp;TEXT($A167,"d日(aaa)")&amp;"'!W4")</f>
        <v>8</v>
      </c>
      <c r="F167" s="58" cm="1">
        <f t="array" aca="1" ref="F167" ca="1">INDIRECT("'"&amp;TEXT($A167,"d日(aaa)")&amp;"'!X4")</f>
        <v>7.9999999999997389</v>
      </c>
      <c r="G167" s="58">
        <f ca="1">IF(AND(F167&lt;&gt;"",E167&lt;&gt;""),F167-E167,"")</f>
        <v>-2.6112445539183682E-13</v>
      </c>
      <c r="H167" s="47">
        <f>A167</f>
        <v>44598</v>
      </c>
      <c r="I167" s="34">
        <f>WEEKNUM(A167,1)-WEEKNUM(A$2,1)+1</f>
        <v>2</v>
      </c>
      <c r="L167" s="47">
        <f>IFERROR(A167,"")</f>
        <v>44598</v>
      </c>
      <c r="M167" s="34" t="str">
        <f t="shared" si="126"/>
        <v>日</v>
      </c>
      <c r="N167" s="34" t="str">
        <f t="shared" si="127"/>
        <v>作業時間</v>
      </c>
      <c r="O167" s="34" t="str">
        <f t="shared" ca="1" si="128"/>
        <v>ズオン バン フン</v>
      </c>
      <c r="P167" s="34">
        <f t="shared" ca="1" si="129"/>
        <v>8</v>
      </c>
      <c r="Q167" s="34">
        <f ca="1">IFERROR(IF(F167=0,"",F167),"")</f>
        <v>7.9999999999997389</v>
      </c>
      <c r="R167" s="34">
        <f ca="1">IFERROR(IF(N167="人時生産性",ROUND(G167,2),ROUND(G167,1)),"")</f>
        <v>0</v>
      </c>
      <c r="S167" s="47">
        <f t="shared" si="130"/>
        <v>44598</v>
      </c>
      <c r="T167" s="34">
        <f t="shared" si="131"/>
        <v>2</v>
      </c>
    </row>
    <row r="168" spans="1:22" x14ac:dyDescent="0.4">
      <c r="A168" s="47">
        <f>A167</f>
        <v>44598</v>
      </c>
      <c r="B168" s="48" t="str">
        <f t="shared" si="114"/>
        <v>日</v>
      </c>
      <c r="C168" s="46" t="s">
        <v>7</v>
      </c>
      <c r="D168" s="46" t="str" cm="1">
        <f t="array" aca="1" ref="D168" ca="1">INDIRECT("'"&amp;TEXT($A168,"d日(aaa)")&amp;"'!V5")</f>
        <v>ディン コン ベト</v>
      </c>
      <c r="E168" s="58" cm="1">
        <f t="array" aca="1" ref="E168" ca="1">INDIRECT("'"&amp;TEXT($A168,"d日(aaa)")&amp;"'!W5")</f>
        <v>8</v>
      </c>
      <c r="F168" s="58" cm="1">
        <f t="array" aca="1" ref="F168" ca="1">INDIRECT("'"&amp;TEXT($A168,"d日(aaa)")&amp;"'!X5")</f>
        <v>7.9999999999997389</v>
      </c>
      <c r="G168" s="58">
        <f t="shared" ref="G168:G199" ca="1" si="132">IF(AND(F168&lt;&gt;"",E168&lt;&gt;""),F168-E168,"")</f>
        <v>-2.6112445539183682E-13</v>
      </c>
      <c r="H168" s="47">
        <f t="shared" ref="H168:H199" si="133">A168</f>
        <v>44598</v>
      </c>
      <c r="I168" s="34">
        <f t="shared" ref="I168:I199" si="134">WEEKNUM(A168,1)-WEEKNUM(A$2,1)+1</f>
        <v>2</v>
      </c>
      <c r="L168" s="47">
        <f t="shared" ref="L168:L199" si="135">IFERROR(A168,"")</f>
        <v>44598</v>
      </c>
      <c r="M168" s="34" t="str">
        <f t="shared" si="126"/>
        <v>日</v>
      </c>
      <c r="N168" s="34" t="str">
        <f t="shared" si="127"/>
        <v>作業時間</v>
      </c>
      <c r="O168" s="34" t="str">
        <f t="shared" ca="1" si="128"/>
        <v>ディン コン ベト</v>
      </c>
      <c r="P168" s="34">
        <f t="shared" ca="1" si="129"/>
        <v>8</v>
      </c>
      <c r="Q168" s="34">
        <f t="shared" ref="Q168:Q199" ca="1" si="136">IFERROR(IF(F168=0,"",F168),"")</f>
        <v>7.9999999999997389</v>
      </c>
      <c r="R168" s="34">
        <f t="shared" ref="R168:R199" ca="1" si="137">IFERROR(IF(N168="人時生産性",ROUND(G168,2),ROUND(G168,1)),"")</f>
        <v>0</v>
      </c>
      <c r="S168" s="47">
        <f t="shared" si="130"/>
        <v>44598</v>
      </c>
      <c r="T168" s="34">
        <f t="shared" si="131"/>
        <v>2</v>
      </c>
    </row>
    <row r="169" spans="1:22" x14ac:dyDescent="0.4">
      <c r="A169" s="47">
        <f t="shared" ref="A169:A199" si="138">A168</f>
        <v>44598</v>
      </c>
      <c r="B169" s="48" t="str">
        <f t="shared" si="114"/>
        <v>日</v>
      </c>
      <c r="C169" s="46" t="s">
        <v>7</v>
      </c>
      <c r="D169" s="46" t="str" cm="1">
        <f t="array" aca="1" ref="D169" ca="1">INDIRECT("'"&amp;TEXT($A169,"d日(aaa)")&amp;"'!V6")</f>
        <v>ホン ゴック</v>
      </c>
      <c r="E169" s="58" cm="1">
        <f t="array" aca="1" ref="E169" ca="1">INDIRECT("'"&amp;TEXT($A169,"d日(aaa)")&amp;"'!W6")</f>
        <v>8</v>
      </c>
      <c r="F169" s="58" cm="1">
        <f t="array" aca="1" ref="F169" ca="1">INDIRECT("'"&amp;TEXT($A169,"d日(aaa)")&amp;"'!X6")</f>
        <v>7.9999999999997389</v>
      </c>
      <c r="G169" s="58">
        <f t="shared" ca="1" si="132"/>
        <v>-2.6112445539183682E-13</v>
      </c>
      <c r="H169" s="47">
        <f t="shared" si="133"/>
        <v>44598</v>
      </c>
      <c r="I169" s="34">
        <f t="shared" si="134"/>
        <v>2</v>
      </c>
      <c r="L169" s="47">
        <f t="shared" si="135"/>
        <v>44598</v>
      </c>
      <c r="M169" s="34" t="str">
        <f t="shared" si="126"/>
        <v>日</v>
      </c>
      <c r="N169" s="34" t="str">
        <f t="shared" si="127"/>
        <v>作業時間</v>
      </c>
      <c r="O169" s="34" t="str">
        <f t="shared" ca="1" si="128"/>
        <v>ホン ゴック</v>
      </c>
      <c r="P169" s="34">
        <f t="shared" ca="1" si="129"/>
        <v>8</v>
      </c>
      <c r="Q169" s="34">
        <f t="shared" ca="1" si="136"/>
        <v>7.9999999999997389</v>
      </c>
      <c r="R169" s="34">
        <f t="shared" ca="1" si="137"/>
        <v>0</v>
      </c>
      <c r="S169" s="47">
        <f t="shared" si="130"/>
        <v>44598</v>
      </c>
      <c r="T169" s="34">
        <f t="shared" si="131"/>
        <v>2</v>
      </c>
    </row>
    <row r="170" spans="1:22" x14ac:dyDescent="0.4">
      <c r="A170" s="47">
        <f t="shared" si="138"/>
        <v>44598</v>
      </c>
      <c r="B170" s="48" t="str">
        <f t="shared" si="114"/>
        <v>日</v>
      </c>
      <c r="C170" s="46" t="s">
        <v>7</v>
      </c>
      <c r="D170" s="46" t="str" cm="1">
        <f t="array" aca="1" ref="D170" ca="1">INDIRECT("'"&amp;TEXT($A170,"d日(aaa)")&amp;"'!V7")</f>
        <v>ユウ</v>
      </c>
      <c r="E170" s="58" cm="1">
        <f t="array" aca="1" ref="E170" ca="1">INDIRECT("'"&amp;TEXT($A170,"d日(aaa)")&amp;"'!W7")</f>
        <v>8</v>
      </c>
      <c r="F170" s="58" cm="1">
        <f t="array" aca="1" ref="F170" ca="1">INDIRECT("'"&amp;TEXT($A170,"d日(aaa)")&amp;"'!X7")</f>
        <v>7.9999999999997389</v>
      </c>
      <c r="G170" s="58">
        <f t="shared" ca="1" si="132"/>
        <v>-2.6112445539183682E-13</v>
      </c>
      <c r="H170" s="47">
        <f t="shared" si="133"/>
        <v>44598</v>
      </c>
      <c r="I170" s="34">
        <f t="shared" si="134"/>
        <v>2</v>
      </c>
      <c r="L170" s="47">
        <f t="shared" si="135"/>
        <v>44598</v>
      </c>
      <c r="M170" s="34" t="str">
        <f t="shared" si="126"/>
        <v>日</v>
      </c>
      <c r="N170" s="34" t="str">
        <f t="shared" si="127"/>
        <v>作業時間</v>
      </c>
      <c r="O170" s="34" t="str">
        <f t="shared" ca="1" si="128"/>
        <v>ユウ</v>
      </c>
      <c r="P170" s="34">
        <f t="shared" ca="1" si="129"/>
        <v>8</v>
      </c>
      <c r="Q170" s="34">
        <f t="shared" ca="1" si="136"/>
        <v>7.9999999999997389</v>
      </c>
      <c r="R170" s="34">
        <f t="shared" ca="1" si="137"/>
        <v>0</v>
      </c>
      <c r="S170" s="47">
        <f t="shared" si="130"/>
        <v>44598</v>
      </c>
      <c r="T170" s="34">
        <f t="shared" si="131"/>
        <v>2</v>
      </c>
    </row>
    <row r="171" spans="1:22" x14ac:dyDescent="0.4">
      <c r="A171" s="47">
        <f t="shared" si="138"/>
        <v>44598</v>
      </c>
      <c r="B171" s="48" t="str">
        <f t="shared" si="114"/>
        <v>日</v>
      </c>
      <c r="C171" s="46" t="s">
        <v>7</v>
      </c>
      <c r="D171" s="46" t="str" cm="1">
        <f t="array" aca="1" ref="D171" ca="1">INDIRECT("'"&amp;TEXT($A171,"d日(aaa)")&amp;"'!V8")</f>
        <v>チャトランガ</v>
      </c>
      <c r="E171" s="58" cm="1">
        <f t="array" aca="1" ref="E171" ca="1">INDIRECT("'"&amp;TEXT($A171,"d日(aaa)")&amp;"'!W8")</f>
        <v>5</v>
      </c>
      <c r="F171" s="58" cm="1">
        <f t="array" aca="1" ref="F171" ca="1">INDIRECT("'"&amp;TEXT($A171,"d日(aaa)")&amp;"'!X8")</f>
        <v>3.9999999999997478</v>
      </c>
      <c r="G171" s="58">
        <f t="shared" ca="1" si="132"/>
        <v>-1.0000000000002522</v>
      </c>
      <c r="H171" s="47">
        <f t="shared" si="133"/>
        <v>44598</v>
      </c>
      <c r="I171" s="34">
        <f t="shared" si="134"/>
        <v>2</v>
      </c>
      <c r="L171" s="47">
        <f t="shared" si="135"/>
        <v>44598</v>
      </c>
      <c r="M171" s="34" t="str">
        <f t="shared" si="126"/>
        <v>日</v>
      </c>
      <c r="N171" s="34" t="str">
        <f t="shared" si="127"/>
        <v>作業時間</v>
      </c>
      <c r="O171" s="34" t="str">
        <f t="shared" ca="1" si="128"/>
        <v>チャトランガ</v>
      </c>
      <c r="P171" s="34">
        <f t="shared" ca="1" si="129"/>
        <v>5</v>
      </c>
      <c r="Q171" s="34">
        <f t="shared" ca="1" si="136"/>
        <v>3.9999999999997478</v>
      </c>
      <c r="R171" s="34">
        <f t="shared" ca="1" si="137"/>
        <v>-1</v>
      </c>
      <c r="S171" s="47">
        <f t="shared" si="130"/>
        <v>44598</v>
      </c>
      <c r="T171" s="34">
        <f t="shared" si="131"/>
        <v>2</v>
      </c>
    </row>
    <row r="172" spans="1:22" x14ac:dyDescent="0.4">
      <c r="A172" s="47">
        <f t="shared" si="138"/>
        <v>44598</v>
      </c>
      <c r="B172" s="48" t="str">
        <f t="shared" si="114"/>
        <v>日</v>
      </c>
      <c r="C172" s="46" t="s">
        <v>7</v>
      </c>
      <c r="D172" s="46" t="str" cm="1">
        <f t="array" aca="1" ref="D172" ca="1">INDIRECT("'"&amp;TEXT($A172,"d日(aaa)")&amp;"'!V9")</f>
        <v/>
      </c>
      <c r="E172" s="58" t="str" cm="1">
        <f t="array" aca="1" ref="E172" ca="1">INDIRECT("'"&amp;TEXT($A172,"d日(aaa)")&amp;"'!W9")</f>
        <v/>
      </c>
      <c r="F172" s="58" t="str" cm="1">
        <f t="array" aca="1" ref="F172" ca="1">INDIRECT("'"&amp;TEXT($A172,"d日(aaa)")&amp;"'!X9")</f>
        <v/>
      </c>
      <c r="G172" s="58" t="str">
        <f t="shared" ca="1" si="132"/>
        <v/>
      </c>
      <c r="H172" s="47">
        <f t="shared" si="133"/>
        <v>44598</v>
      </c>
      <c r="I172" s="34">
        <f t="shared" si="134"/>
        <v>2</v>
      </c>
      <c r="L172" s="47">
        <f t="shared" si="135"/>
        <v>44598</v>
      </c>
      <c r="M172" s="34" t="str">
        <f t="shared" si="126"/>
        <v>日</v>
      </c>
      <c r="N172" s="34" t="str">
        <f t="shared" si="127"/>
        <v>作業時間</v>
      </c>
      <c r="O172" s="34" t="str">
        <f t="shared" ca="1" si="128"/>
        <v/>
      </c>
      <c r="P172" s="34" t="str">
        <f t="shared" ca="1" si="129"/>
        <v/>
      </c>
      <c r="Q172" s="34" t="str">
        <f t="shared" ca="1" si="136"/>
        <v/>
      </c>
      <c r="R172" s="34" t="str">
        <f t="shared" ca="1" si="137"/>
        <v/>
      </c>
      <c r="S172" s="47">
        <f t="shared" si="130"/>
        <v>44598</v>
      </c>
      <c r="T172" s="34">
        <f t="shared" si="131"/>
        <v>2</v>
      </c>
    </row>
    <row r="173" spans="1:22" x14ac:dyDescent="0.4">
      <c r="A173" s="47">
        <f t="shared" si="138"/>
        <v>44598</v>
      </c>
      <c r="B173" s="48" t="str">
        <f t="shared" si="114"/>
        <v>日</v>
      </c>
      <c r="C173" s="46" t="s">
        <v>7</v>
      </c>
      <c r="D173" s="46" t="str" cm="1">
        <f t="array" aca="1" ref="D173" ca="1">INDIRECT("'"&amp;TEXT($A173,"d日(aaa)")&amp;"'!V10")</f>
        <v/>
      </c>
      <c r="E173" s="58" t="str" cm="1">
        <f t="array" aca="1" ref="E173" ca="1">INDIRECT("'"&amp;TEXT($A173,"d日(aaa)")&amp;"'!W10")</f>
        <v/>
      </c>
      <c r="F173" s="58" t="str" cm="1">
        <f t="array" aca="1" ref="F173" ca="1">INDIRECT("'"&amp;TEXT($A173,"d日(aaa)")&amp;"'!X10")</f>
        <v/>
      </c>
      <c r="G173" s="58" t="str">
        <f t="shared" ca="1" si="132"/>
        <v/>
      </c>
      <c r="H173" s="47">
        <f t="shared" si="133"/>
        <v>44598</v>
      </c>
      <c r="I173" s="34">
        <f t="shared" si="134"/>
        <v>2</v>
      </c>
      <c r="L173" s="47">
        <f t="shared" si="135"/>
        <v>44598</v>
      </c>
      <c r="M173" s="34" t="str">
        <f t="shared" si="126"/>
        <v>日</v>
      </c>
      <c r="N173" s="34" t="str">
        <f t="shared" si="127"/>
        <v>作業時間</v>
      </c>
      <c r="O173" s="34" t="str">
        <f t="shared" ca="1" si="128"/>
        <v/>
      </c>
      <c r="P173" s="34" t="str">
        <f t="shared" ca="1" si="129"/>
        <v/>
      </c>
      <c r="Q173" s="34" t="str">
        <f t="shared" ca="1" si="136"/>
        <v/>
      </c>
      <c r="R173" s="34" t="str">
        <f t="shared" ca="1" si="137"/>
        <v/>
      </c>
      <c r="S173" s="47">
        <f t="shared" si="130"/>
        <v>44598</v>
      </c>
      <c r="T173" s="34">
        <f t="shared" si="131"/>
        <v>2</v>
      </c>
    </row>
    <row r="174" spans="1:22" x14ac:dyDescent="0.4">
      <c r="A174" s="47">
        <f t="shared" si="138"/>
        <v>44598</v>
      </c>
      <c r="B174" s="48" t="str">
        <f t="shared" ref="B174:B176" si="139">IF(A174="","",TEXT(A174,"aaa"))</f>
        <v>日</v>
      </c>
      <c r="C174" s="46" t="s">
        <v>7</v>
      </c>
      <c r="D174" s="46" t="str" cm="1">
        <f t="array" aca="1" ref="D174" ca="1">INDIRECT("'"&amp;TEXT($A174,"d日(aaa)")&amp;"'!V11")</f>
        <v/>
      </c>
      <c r="E174" s="58" t="str" cm="1">
        <f t="array" aca="1" ref="E174" ca="1">INDIRECT("'"&amp;TEXT($A174,"d日(aaa)")&amp;"'!W11")</f>
        <v/>
      </c>
      <c r="F174" s="58" t="str" cm="1">
        <f t="array" aca="1" ref="F174" ca="1">INDIRECT("'"&amp;TEXT($A174,"d日(aaa)")&amp;"'!X11")</f>
        <v/>
      </c>
      <c r="G174" s="58" t="str">
        <f t="shared" ca="1" si="132"/>
        <v/>
      </c>
      <c r="H174" s="47">
        <f t="shared" si="133"/>
        <v>44598</v>
      </c>
      <c r="I174" s="34">
        <f t="shared" si="134"/>
        <v>2</v>
      </c>
      <c r="L174" s="47">
        <f t="shared" si="135"/>
        <v>44598</v>
      </c>
      <c r="M174" s="34" t="str">
        <f t="shared" si="126"/>
        <v>日</v>
      </c>
      <c r="N174" s="34" t="str">
        <f t="shared" si="127"/>
        <v>作業時間</v>
      </c>
      <c r="O174" s="34" t="str">
        <f t="shared" ca="1" si="128"/>
        <v/>
      </c>
      <c r="P174" s="34" t="str">
        <f t="shared" ca="1" si="129"/>
        <v/>
      </c>
      <c r="Q174" s="34" t="str">
        <f t="shared" ca="1" si="136"/>
        <v/>
      </c>
      <c r="R174" s="34" t="str">
        <f t="shared" ca="1" si="137"/>
        <v/>
      </c>
      <c r="S174" s="47">
        <f t="shared" si="130"/>
        <v>44598</v>
      </c>
      <c r="T174" s="34">
        <f t="shared" si="131"/>
        <v>2</v>
      </c>
    </row>
    <row r="175" spans="1:22" x14ac:dyDescent="0.4">
      <c r="A175" s="47">
        <f t="shared" si="138"/>
        <v>44598</v>
      </c>
      <c r="B175" s="48" t="str">
        <f t="shared" si="139"/>
        <v>日</v>
      </c>
      <c r="C175" s="46" t="s">
        <v>7</v>
      </c>
      <c r="D175" s="46" t="str" cm="1">
        <f t="array" aca="1" ref="D175" ca="1">INDIRECT("'"&amp;TEXT($A175,"d日(aaa)")&amp;"'!V12")</f>
        <v/>
      </c>
      <c r="E175" s="58" t="str" cm="1">
        <f t="array" aca="1" ref="E175" ca="1">INDIRECT("'"&amp;TEXT($A175,"d日(aaa)")&amp;"'!W12")</f>
        <v/>
      </c>
      <c r="F175" s="58" t="str" cm="1">
        <f t="array" aca="1" ref="F175" ca="1">INDIRECT("'"&amp;TEXT($A175,"d日(aaa)")&amp;"'!X12")</f>
        <v/>
      </c>
      <c r="G175" s="58" t="str">
        <f t="shared" ca="1" si="132"/>
        <v/>
      </c>
      <c r="H175" s="47">
        <f t="shared" si="133"/>
        <v>44598</v>
      </c>
      <c r="I175" s="34">
        <f t="shared" si="134"/>
        <v>2</v>
      </c>
      <c r="L175" s="47">
        <f t="shared" si="135"/>
        <v>44598</v>
      </c>
      <c r="M175" s="34" t="str">
        <f t="shared" si="126"/>
        <v>日</v>
      </c>
      <c r="N175" s="34" t="str">
        <f t="shared" si="127"/>
        <v>作業時間</v>
      </c>
      <c r="O175" s="34" t="str">
        <f t="shared" ca="1" si="128"/>
        <v/>
      </c>
      <c r="P175" s="34" t="str">
        <f t="shared" ca="1" si="129"/>
        <v/>
      </c>
      <c r="Q175" s="34" t="str">
        <f t="shared" ca="1" si="136"/>
        <v/>
      </c>
      <c r="R175" s="34" t="str">
        <f t="shared" ca="1" si="137"/>
        <v/>
      </c>
      <c r="S175" s="47">
        <f t="shared" si="130"/>
        <v>44598</v>
      </c>
      <c r="T175" s="34">
        <f t="shared" si="131"/>
        <v>2</v>
      </c>
    </row>
    <row r="176" spans="1:22" x14ac:dyDescent="0.4">
      <c r="A176" s="47">
        <f t="shared" si="138"/>
        <v>44598</v>
      </c>
      <c r="B176" s="48" t="str">
        <f t="shared" si="139"/>
        <v>日</v>
      </c>
      <c r="C176" s="46" t="s">
        <v>7</v>
      </c>
      <c r="D176" s="46" t="str" cm="1">
        <f t="array" aca="1" ref="D176" ca="1">INDIRECT("'"&amp;TEXT($A176,"d日(aaa)")&amp;"'!V13")</f>
        <v/>
      </c>
      <c r="E176" s="58" t="str" cm="1">
        <f t="array" aca="1" ref="E176" ca="1">INDIRECT("'"&amp;TEXT($A176,"d日(aaa)")&amp;"'!W13")</f>
        <v/>
      </c>
      <c r="F176" s="58" t="str" cm="1">
        <f t="array" aca="1" ref="F176" ca="1">INDIRECT("'"&amp;TEXT($A176,"d日(aaa)")&amp;"'!X13")</f>
        <v/>
      </c>
      <c r="G176" s="58" t="str">
        <f t="shared" ca="1" si="132"/>
        <v/>
      </c>
      <c r="H176" s="47">
        <f t="shared" si="133"/>
        <v>44598</v>
      </c>
      <c r="I176" s="34">
        <f t="shared" si="134"/>
        <v>2</v>
      </c>
      <c r="L176" s="47">
        <f t="shared" si="135"/>
        <v>44598</v>
      </c>
      <c r="M176" s="34" t="str">
        <f t="shared" si="126"/>
        <v>日</v>
      </c>
      <c r="N176" s="34" t="str">
        <f t="shared" si="127"/>
        <v>作業時間</v>
      </c>
      <c r="O176" s="34" t="str">
        <f t="shared" ca="1" si="128"/>
        <v/>
      </c>
      <c r="P176" s="34" t="str">
        <f t="shared" ca="1" si="129"/>
        <v/>
      </c>
      <c r="Q176" s="34" t="str">
        <f t="shared" ca="1" si="136"/>
        <v/>
      </c>
      <c r="R176" s="34" t="str">
        <f t="shared" ca="1" si="137"/>
        <v/>
      </c>
      <c r="S176" s="47">
        <f t="shared" si="130"/>
        <v>44598</v>
      </c>
      <c r="T176" s="34">
        <f t="shared" si="131"/>
        <v>2</v>
      </c>
    </row>
    <row r="177" spans="1:22" x14ac:dyDescent="0.4">
      <c r="A177" s="47">
        <f t="shared" si="138"/>
        <v>44598</v>
      </c>
      <c r="B177" s="48" t="str">
        <f t="shared" ref="B177:B181" si="140">IF(A177="","",TEXT(A177,"aaa"))</f>
        <v>日</v>
      </c>
      <c r="C177" s="46" t="s">
        <v>7</v>
      </c>
      <c r="D177" s="46" t="str" cm="1">
        <f t="array" aca="1" ref="D177" ca="1">INDIRECT("'"&amp;TEXT($A177,"d日(aaa)")&amp;"'!V14")</f>
        <v/>
      </c>
      <c r="E177" s="58" t="str" cm="1">
        <f t="array" aca="1" ref="E177" ca="1">INDIRECT("'"&amp;TEXT($A177,"d日(aaa)")&amp;"'!W14")</f>
        <v/>
      </c>
      <c r="F177" s="58" t="str" cm="1">
        <f t="array" aca="1" ref="F177" ca="1">INDIRECT("'"&amp;TEXT($A177,"d日(aaa)")&amp;"'!X14")</f>
        <v/>
      </c>
      <c r="G177" s="58" t="str">
        <f t="shared" ca="1" si="132"/>
        <v/>
      </c>
      <c r="H177" s="47">
        <f t="shared" si="133"/>
        <v>44598</v>
      </c>
      <c r="I177" s="34">
        <f t="shared" si="134"/>
        <v>2</v>
      </c>
      <c r="L177" s="47">
        <f t="shared" si="135"/>
        <v>44598</v>
      </c>
      <c r="M177" s="34" t="str">
        <f t="shared" si="126"/>
        <v>日</v>
      </c>
      <c r="N177" s="34" t="str">
        <f t="shared" si="127"/>
        <v>作業時間</v>
      </c>
      <c r="O177" s="34" t="str">
        <f t="shared" ca="1" si="128"/>
        <v/>
      </c>
      <c r="P177" s="34" t="str">
        <f t="shared" ca="1" si="129"/>
        <v/>
      </c>
      <c r="Q177" s="34" t="str">
        <f t="shared" ca="1" si="136"/>
        <v/>
      </c>
      <c r="R177" s="34" t="str">
        <f t="shared" ca="1" si="137"/>
        <v/>
      </c>
      <c r="S177" s="47">
        <f t="shared" si="130"/>
        <v>44598</v>
      </c>
      <c r="T177" s="34">
        <f t="shared" si="131"/>
        <v>2</v>
      </c>
    </row>
    <row r="178" spans="1:22" x14ac:dyDescent="0.4">
      <c r="A178" s="47">
        <f t="shared" si="138"/>
        <v>44598</v>
      </c>
      <c r="B178" s="48" t="str">
        <f t="shared" si="140"/>
        <v>日</v>
      </c>
      <c r="C178" s="46" t="s">
        <v>7</v>
      </c>
      <c r="D178" s="46" t="str" cm="1">
        <f t="array" aca="1" ref="D178" ca="1">INDIRECT("'"&amp;TEXT($A178,"d日(aaa)")&amp;"'!V15")</f>
        <v/>
      </c>
      <c r="E178" s="58" t="str" cm="1">
        <f t="array" aca="1" ref="E178" ca="1">INDIRECT("'"&amp;TEXT($A178,"d日(aaa)")&amp;"'!W15")</f>
        <v/>
      </c>
      <c r="F178" s="58" t="str" cm="1">
        <f t="array" aca="1" ref="F178" ca="1">INDIRECT("'"&amp;TEXT($A178,"d日(aaa)")&amp;"'!X15")</f>
        <v/>
      </c>
      <c r="G178" s="58" t="str">
        <f t="shared" ca="1" si="132"/>
        <v/>
      </c>
      <c r="H178" s="47">
        <f t="shared" si="133"/>
        <v>44598</v>
      </c>
      <c r="I178" s="34">
        <f t="shared" si="134"/>
        <v>2</v>
      </c>
      <c r="L178" s="47">
        <f t="shared" si="135"/>
        <v>44598</v>
      </c>
      <c r="M178" s="34" t="str">
        <f t="shared" si="126"/>
        <v>日</v>
      </c>
      <c r="N178" s="34" t="str">
        <f t="shared" si="127"/>
        <v>作業時間</v>
      </c>
      <c r="O178" s="34" t="str">
        <f t="shared" ca="1" si="128"/>
        <v/>
      </c>
      <c r="P178" s="34" t="str">
        <f t="shared" ca="1" si="129"/>
        <v/>
      </c>
      <c r="Q178" s="34" t="str">
        <f t="shared" ca="1" si="136"/>
        <v/>
      </c>
      <c r="R178" s="34" t="str">
        <f t="shared" ca="1" si="137"/>
        <v/>
      </c>
      <c r="S178" s="47">
        <f t="shared" si="130"/>
        <v>44598</v>
      </c>
      <c r="T178" s="34">
        <f t="shared" si="131"/>
        <v>2</v>
      </c>
    </row>
    <row r="179" spans="1:22" x14ac:dyDescent="0.4">
      <c r="A179" s="47">
        <f t="shared" si="138"/>
        <v>44598</v>
      </c>
      <c r="B179" s="48" t="str">
        <f t="shared" si="140"/>
        <v>日</v>
      </c>
      <c r="C179" s="46" t="s">
        <v>7</v>
      </c>
      <c r="D179" s="46" t="str" cm="1">
        <f t="array" aca="1" ref="D179" ca="1">INDIRECT("'"&amp;TEXT($A179,"d日(aaa)")&amp;"'!V16")</f>
        <v/>
      </c>
      <c r="E179" s="58" t="str" cm="1">
        <f t="array" aca="1" ref="E179" ca="1">INDIRECT("'"&amp;TEXT($A179,"d日(aaa)")&amp;"'!W16")</f>
        <v/>
      </c>
      <c r="F179" s="58" t="str" cm="1">
        <f t="array" aca="1" ref="F179" ca="1">INDIRECT("'"&amp;TEXT($A179,"d日(aaa)")&amp;"'!X16")</f>
        <v/>
      </c>
      <c r="G179" s="58" t="str">
        <f t="shared" ca="1" si="132"/>
        <v/>
      </c>
      <c r="H179" s="47">
        <f t="shared" si="133"/>
        <v>44598</v>
      </c>
      <c r="I179" s="34">
        <f t="shared" si="134"/>
        <v>2</v>
      </c>
      <c r="L179" s="47">
        <f t="shared" si="135"/>
        <v>44598</v>
      </c>
      <c r="M179" s="34" t="str">
        <f t="shared" si="126"/>
        <v>日</v>
      </c>
      <c r="N179" s="34" t="str">
        <f t="shared" si="127"/>
        <v>作業時間</v>
      </c>
      <c r="O179" s="34" t="str">
        <f t="shared" ca="1" si="128"/>
        <v/>
      </c>
      <c r="P179" s="34" t="str">
        <f t="shared" ca="1" si="129"/>
        <v/>
      </c>
      <c r="Q179" s="34" t="str">
        <f t="shared" ca="1" si="136"/>
        <v/>
      </c>
      <c r="R179" s="34" t="str">
        <f t="shared" ca="1" si="137"/>
        <v/>
      </c>
      <c r="S179" s="47">
        <f t="shared" si="130"/>
        <v>44598</v>
      </c>
      <c r="T179" s="34">
        <f t="shared" si="131"/>
        <v>2</v>
      </c>
    </row>
    <row r="180" spans="1:22" x14ac:dyDescent="0.4">
      <c r="A180" s="47">
        <f t="shared" si="138"/>
        <v>44598</v>
      </c>
      <c r="B180" s="48" t="str">
        <f t="shared" si="140"/>
        <v>日</v>
      </c>
      <c r="C180" s="46" t="s">
        <v>7</v>
      </c>
      <c r="D180" s="46" t="str" cm="1">
        <f t="array" aca="1" ref="D180" ca="1">INDIRECT("'"&amp;TEXT($A180,"d日(aaa)")&amp;"'!V17")</f>
        <v/>
      </c>
      <c r="E180" s="58" t="str" cm="1">
        <f t="array" aca="1" ref="E180" ca="1">INDIRECT("'"&amp;TEXT($A180,"d日(aaa)")&amp;"'!W17")</f>
        <v/>
      </c>
      <c r="F180" s="58" t="str" cm="1">
        <f t="array" aca="1" ref="F180" ca="1">INDIRECT("'"&amp;TEXT($A180,"d日(aaa)")&amp;"'!X17")</f>
        <v/>
      </c>
      <c r="G180" s="58" t="str">
        <f t="shared" ca="1" si="132"/>
        <v/>
      </c>
      <c r="H180" s="47">
        <f t="shared" si="133"/>
        <v>44598</v>
      </c>
      <c r="I180" s="34">
        <f t="shared" si="134"/>
        <v>2</v>
      </c>
      <c r="L180" s="47">
        <f t="shared" si="135"/>
        <v>44598</v>
      </c>
      <c r="M180" s="34" t="str">
        <f t="shared" si="126"/>
        <v>日</v>
      </c>
      <c r="N180" s="34" t="str">
        <f t="shared" si="127"/>
        <v>作業時間</v>
      </c>
      <c r="O180" s="34" t="str">
        <f t="shared" ca="1" si="128"/>
        <v/>
      </c>
      <c r="P180" s="34" t="str">
        <f t="shared" ca="1" si="129"/>
        <v/>
      </c>
      <c r="Q180" s="34" t="str">
        <f t="shared" ca="1" si="136"/>
        <v/>
      </c>
      <c r="R180" s="34" t="str">
        <f t="shared" ca="1" si="137"/>
        <v/>
      </c>
      <c r="S180" s="47">
        <f t="shared" si="130"/>
        <v>44598</v>
      </c>
      <c r="T180" s="34">
        <f t="shared" si="131"/>
        <v>2</v>
      </c>
    </row>
    <row r="181" spans="1:22" x14ac:dyDescent="0.4">
      <c r="A181" s="47">
        <f t="shared" si="138"/>
        <v>44598</v>
      </c>
      <c r="B181" s="48" t="str">
        <f t="shared" si="140"/>
        <v>日</v>
      </c>
      <c r="C181" s="46" t="s">
        <v>7</v>
      </c>
      <c r="D181" s="46" t="str" cm="1">
        <f t="array" aca="1" ref="D181" ca="1">INDIRECT("'"&amp;TEXT($A181,"d日(aaa)")&amp;"'!V18")</f>
        <v/>
      </c>
      <c r="E181" s="58" t="str" cm="1">
        <f t="array" aca="1" ref="E181" ca="1">INDIRECT("'"&amp;TEXT($A181,"d日(aaa)")&amp;"'!W18")</f>
        <v/>
      </c>
      <c r="F181" s="58" t="str" cm="1">
        <f t="array" aca="1" ref="F181" ca="1">INDIRECT("'"&amp;TEXT($A181,"d日(aaa)")&amp;"'!X18")</f>
        <v/>
      </c>
      <c r="G181" s="58" t="str">
        <f t="shared" ca="1" si="132"/>
        <v/>
      </c>
      <c r="H181" s="47">
        <f t="shared" si="133"/>
        <v>44598</v>
      </c>
      <c r="I181" s="34">
        <f t="shared" si="134"/>
        <v>2</v>
      </c>
      <c r="J181" s="34">
        <f ca="1">SUMIF($A167:$A181,$A167,E167:E181)</f>
        <v>37</v>
      </c>
      <c r="K181" s="34">
        <f ca="1">SUMIF($A167:$A181,$A167,F167:F181)</f>
        <v>35.999999999998707</v>
      </c>
      <c r="L181" s="47">
        <f t="shared" si="135"/>
        <v>44598</v>
      </c>
      <c r="M181" s="34" t="str">
        <f t="shared" si="126"/>
        <v>日</v>
      </c>
      <c r="N181" s="34" t="str">
        <f t="shared" si="127"/>
        <v>作業時間</v>
      </c>
      <c r="O181" s="34" t="str">
        <f t="shared" ca="1" si="128"/>
        <v/>
      </c>
      <c r="P181" s="34" t="str">
        <f t="shared" ca="1" si="129"/>
        <v/>
      </c>
      <c r="Q181" s="34" t="str">
        <f t="shared" ca="1" si="136"/>
        <v/>
      </c>
      <c r="R181" s="34" t="str">
        <f t="shared" ca="1" si="137"/>
        <v/>
      </c>
      <c r="S181" s="47">
        <f t="shared" si="130"/>
        <v>44598</v>
      </c>
      <c r="T181" s="34">
        <f t="shared" si="131"/>
        <v>2</v>
      </c>
      <c r="U181" s="158">
        <f ca="1">IF(P167&lt;&gt;"",SUMIF($A167:$A181,$A167,P167:P181),"")</f>
        <v>37</v>
      </c>
      <c r="V181" s="158">
        <f ca="1">IF(Q167&lt;&gt;"",SUMIF($A167:$A181,$A167,Q167:Q181),"")</f>
        <v>35.999999999998707</v>
      </c>
    </row>
    <row r="182" spans="1:22" x14ac:dyDescent="0.4">
      <c r="A182" s="47">
        <f>A173</f>
        <v>44598</v>
      </c>
      <c r="B182" s="48" t="str">
        <f t="shared" si="114"/>
        <v>日</v>
      </c>
      <c r="C182" s="46" t="s">
        <v>11</v>
      </c>
      <c r="D182" s="46" t="str" cm="1">
        <f t="array" aca="1" ref="D182" ca="1">INDIRECT("'"&amp;TEXT($A182,"d日(aaa)")&amp;"'!V4")</f>
        <v>ズオン バン フン</v>
      </c>
      <c r="E182" s="49" cm="1">
        <f t="array" aca="1" ref="E182" ca="1">INDIRECT("'"&amp;TEXT($A182,"d日(aaa)")&amp;"'!AB4")</f>
        <v>9600</v>
      </c>
      <c r="F182" s="49" cm="1">
        <f t="array" aca="1" ref="F182" ca="1">INDIRECT("'"&amp;TEXT($A182,"d日(aaa)")&amp;"'!AC4")</f>
        <v>9599.9999999996871</v>
      </c>
      <c r="G182" s="58">
        <f t="shared" ca="1" si="132"/>
        <v>-3.1286617740988731E-10</v>
      </c>
      <c r="H182" s="47">
        <f t="shared" si="133"/>
        <v>44598</v>
      </c>
      <c r="I182" s="34">
        <f t="shared" si="134"/>
        <v>2</v>
      </c>
      <c r="L182" s="47">
        <f t="shared" si="135"/>
        <v>44598</v>
      </c>
      <c r="M182" s="34" t="str">
        <f t="shared" si="126"/>
        <v>日</v>
      </c>
      <c r="N182" s="34" t="str">
        <f t="shared" si="127"/>
        <v>人件費</v>
      </c>
      <c r="O182" s="34" t="str">
        <f t="shared" ca="1" si="128"/>
        <v>ズオン バン フン</v>
      </c>
      <c r="P182" s="34">
        <f t="shared" ca="1" si="129"/>
        <v>9600</v>
      </c>
      <c r="Q182" s="34">
        <f t="shared" ca="1" si="136"/>
        <v>9599.9999999996871</v>
      </c>
      <c r="R182" s="34">
        <f t="shared" ca="1" si="137"/>
        <v>0</v>
      </c>
      <c r="S182" s="47">
        <f t="shared" si="130"/>
        <v>44598</v>
      </c>
      <c r="T182" s="34">
        <f t="shared" si="131"/>
        <v>2</v>
      </c>
    </row>
    <row r="183" spans="1:22" x14ac:dyDescent="0.4">
      <c r="A183" s="47">
        <f t="shared" si="138"/>
        <v>44598</v>
      </c>
      <c r="B183" s="48" t="str">
        <f t="shared" si="114"/>
        <v>日</v>
      </c>
      <c r="C183" s="46" t="s">
        <v>11</v>
      </c>
      <c r="D183" s="46" t="str" cm="1">
        <f t="array" aca="1" ref="D183" ca="1">INDIRECT("'"&amp;TEXT($A183,"d日(aaa)")&amp;"'!V5")</f>
        <v>ディン コン ベト</v>
      </c>
      <c r="E183" s="49" cm="1">
        <f t="array" aca="1" ref="E183" ca="1">INDIRECT("'"&amp;TEXT($A183,"d日(aaa)")&amp;"'!AB5")</f>
        <v>8800</v>
      </c>
      <c r="F183" s="49" cm="1">
        <f t="array" aca="1" ref="F183" ca="1">INDIRECT("'"&amp;TEXT($A183,"d日(aaa)")&amp;"'!AC5")</f>
        <v>8799.9999999997126</v>
      </c>
      <c r="G183" s="58">
        <f t="shared" ca="1" si="132"/>
        <v>-2.8740032576024532E-10</v>
      </c>
      <c r="H183" s="47">
        <f t="shared" si="133"/>
        <v>44598</v>
      </c>
      <c r="I183" s="34">
        <f t="shared" si="134"/>
        <v>2</v>
      </c>
      <c r="L183" s="47">
        <f t="shared" si="135"/>
        <v>44598</v>
      </c>
      <c r="M183" s="34" t="str">
        <f t="shared" si="126"/>
        <v>日</v>
      </c>
      <c r="N183" s="34" t="str">
        <f t="shared" si="127"/>
        <v>人件費</v>
      </c>
      <c r="O183" s="34" t="str">
        <f t="shared" ca="1" si="128"/>
        <v>ディン コン ベト</v>
      </c>
      <c r="P183" s="34">
        <f t="shared" ca="1" si="129"/>
        <v>8800</v>
      </c>
      <c r="Q183" s="34">
        <f t="shared" ca="1" si="136"/>
        <v>8799.9999999997126</v>
      </c>
      <c r="R183" s="34">
        <f t="shared" ca="1" si="137"/>
        <v>0</v>
      </c>
      <c r="S183" s="47">
        <f t="shared" si="130"/>
        <v>44598</v>
      </c>
      <c r="T183" s="34">
        <f t="shared" si="131"/>
        <v>2</v>
      </c>
    </row>
    <row r="184" spans="1:22" x14ac:dyDescent="0.4">
      <c r="A184" s="47">
        <f t="shared" si="138"/>
        <v>44598</v>
      </c>
      <c r="B184" s="48" t="str">
        <f t="shared" si="114"/>
        <v>日</v>
      </c>
      <c r="C184" s="46" t="s">
        <v>11</v>
      </c>
      <c r="D184" s="46" t="str" cm="1">
        <f t="array" aca="1" ref="D184" ca="1">INDIRECT("'"&amp;TEXT($A184,"d日(aaa)")&amp;"'!V6")</f>
        <v>ホン ゴック</v>
      </c>
      <c r="E184" s="49" cm="1">
        <f t="array" aca="1" ref="E184" ca="1">INDIRECT("'"&amp;TEXT($A184,"d日(aaa)")&amp;"'!AB6")</f>
        <v>8800</v>
      </c>
      <c r="F184" s="49" cm="1">
        <f t="array" aca="1" ref="F184" ca="1">INDIRECT("'"&amp;TEXT($A184,"d日(aaa)")&amp;"'!AC6")</f>
        <v>8799.9999999997126</v>
      </c>
      <c r="G184" s="58">
        <f t="shared" ca="1" si="132"/>
        <v>-2.8740032576024532E-10</v>
      </c>
      <c r="H184" s="47">
        <f t="shared" si="133"/>
        <v>44598</v>
      </c>
      <c r="I184" s="34">
        <f t="shared" si="134"/>
        <v>2</v>
      </c>
      <c r="L184" s="47">
        <f t="shared" si="135"/>
        <v>44598</v>
      </c>
      <c r="M184" s="34" t="str">
        <f t="shared" si="126"/>
        <v>日</v>
      </c>
      <c r="N184" s="34" t="str">
        <f t="shared" si="127"/>
        <v>人件費</v>
      </c>
      <c r="O184" s="34" t="str">
        <f t="shared" ca="1" si="128"/>
        <v>ホン ゴック</v>
      </c>
      <c r="P184" s="34">
        <f t="shared" ca="1" si="129"/>
        <v>8800</v>
      </c>
      <c r="Q184" s="34">
        <f t="shared" ca="1" si="136"/>
        <v>8799.9999999997126</v>
      </c>
      <c r="R184" s="34">
        <f t="shared" ca="1" si="137"/>
        <v>0</v>
      </c>
      <c r="S184" s="47">
        <f t="shared" si="130"/>
        <v>44598</v>
      </c>
      <c r="T184" s="34">
        <f t="shared" si="131"/>
        <v>2</v>
      </c>
    </row>
    <row r="185" spans="1:22" x14ac:dyDescent="0.4">
      <c r="A185" s="47">
        <f t="shared" si="138"/>
        <v>44598</v>
      </c>
      <c r="B185" s="48" t="str">
        <f t="shared" si="114"/>
        <v>日</v>
      </c>
      <c r="C185" s="46" t="s">
        <v>11</v>
      </c>
      <c r="D185" s="46" t="str" cm="1">
        <f t="array" aca="1" ref="D185" ca="1">INDIRECT("'"&amp;TEXT($A185,"d日(aaa)")&amp;"'!V7")</f>
        <v>ユウ</v>
      </c>
      <c r="E185" s="49" cm="1">
        <f t="array" aca="1" ref="E185" ca="1">INDIRECT("'"&amp;TEXT($A185,"d日(aaa)")&amp;"'!AB7")</f>
        <v>8400</v>
      </c>
      <c r="F185" s="49" cm="1">
        <f t="array" aca="1" ref="F185" ca="1">INDIRECT("'"&amp;TEXT($A185,"d日(aaa)")&amp;"'!AC7")</f>
        <v>8399.9999999997253</v>
      </c>
      <c r="G185" s="58">
        <f t="shared" ca="1" si="132"/>
        <v>-2.7466739993542433E-10</v>
      </c>
      <c r="H185" s="47">
        <f t="shared" si="133"/>
        <v>44598</v>
      </c>
      <c r="I185" s="34">
        <f t="shared" si="134"/>
        <v>2</v>
      </c>
      <c r="L185" s="47">
        <f t="shared" si="135"/>
        <v>44598</v>
      </c>
      <c r="M185" s="34" t="str">
        <f t="shared" si="126"/>
        <v>日</v>
      </c>
      <c r="N185" s="34" t="str">
        <f t="shared" si="127"/>
        <v>人件費</v>
      </c>
      <c r="O185" s="34" t="str">
        <f t="shared" ca="1" si="128"/>
        <v>ユウ</v>
      </c>
      <c r="P185" s="34">
        <f t="shared" ca="1" si="129"/>
        <v>8400</v>
      </c>
      <c r="Q185" s="34">
        <f t="shared" ca="1" si="136"/>
        <v>8399.9999999997253</v>
      </c>
      <c r="R185" s="34">
        <f t="shared" ca="1" si="137"/>
        <v>0</v>
      </c>
      <c r="S185" s="47">
        <f t="shared" si="130"/>
        <v>44598</v>
      </c>
      <c r="T185" s="34">
        <f t="shared" si="131"/>
        <v>2</v>
      </c>
    </row>
    <row r="186" spans="1:22" x14ac:dyDescent="0.4">
      <c r="A186" s="47">
        <f t="shared" si="138"/>
        <v>44598</v>
      </c>
      <c r="B186" s="48" t="str">
        <f t="shared" si="114"/>
        <v>日</v>
      </c>
      <c r="C186" s="46" t="s">
        <v>11</v>
      </c>
      <c r="D186" s="46" t="str" cm="1">
        <f t="array" aca="1" ref="D186" ca="1">INDIRECT("'"&amp;TEXT($A186,"d日(aaa)")&amp;"'!V8")</f>
        <v>チャトランガ</v>
      </c>
      <c r="E186" s="49" cm="1">
        <f t="array" aca="1" ref="E186" ca="1">INDIRECT("'"&amp;TEXT($A186,"d日(aaa)")&amp;"'!AB8")</f>
        <v>5250</v>
      </c>
      <c r="F186" s="49" cm="1">
        <f t="array" aca="1" ref="F186" ca="1">INDIRECT("'"&amp;TEXT($A186,"d日(aaa)")&amp;"'!AC8")</f>
        <v>4199.9999999997353</v>
      </c>
      <c r="G186" s="58">
        <f t="shared" ca="1" si="132"/>
        <v>-1050.0000000002647</v>
      </c>
      <c r="H186" s="47">
        <f t="shared" si="133"/>
        <v>44598</v>
      </c>
      <c r="I186" s="34">
        <f t="shared" si="134"/>
        <v>2</v>
      </c>
      <c r="L186" s="47">
        <f t="shared" si="135"/>
        <v>44598</v>
      </c>
      <c r="M186" s="34" t="str">
        <f t="shared" si="126"/>
        <v>日</v>
      </c>
      <c r="N186" s="34" t="str">
        <f t="shared" si="127"/>
        <v>人件費</v>
      </c>
      <c r="O186" s="34" t="str">
        <f t="shared" ca="1" si="128"/>
        <v>チャトランガ</v>
      </c>
      <c r="P186" s="34">
        <f t="shared" ca="1" si="129"/>
        <v>5250</v>
      </c>
      <c r="Q186" s="34">
        <f t="shared" ca="1" si="136"/>
        <v>4199.9999999997353</v>
      </c>
      <c r="R186" s="34">
        <f t="shared" ca="1" si="137"/>
        <v>-1050</v>
      </c>
      <c r="S186" s="47">
        <f t="shared" si="130"/>
        <v>44598</v>
      </c>
      <c r="T186" s="34">
        <f t="shared" si="131"/>
        <v>2</v>
      </c>
    </row>
    <row r="187" spans="1:22" x14ac:dyDescent="0.4">
      <c r="A187" s="47">
        <f t="shared" si="138"/>
        <v>44598</v>
      </c>
      <c r="B187" s="48" t="str">
        <f t="shared" si="114"/>
        <v>日</v>
      </c>
      <c r="C187" s="46" t="s">
        <v>11</v>
      </c>
      <c r="D187" s="46" t="str" cm="1">
        <f t="array" aca="1" ref="D187" ca="1">INDIRECT("'"&amp;TEXT($A187,"d日(aaa)")&amp;"'!V9")</f>
        <v/>
      </c>
      <c r="E187" s="49" t="str" cm="1">
        <f t="array" aca="1" ref="E187" ca="1">INDIRECT("'"&amp;TEXT($A187,"d日(aaa)")&amp;"'!AB9")</f>
        <v/>
      </c>
      <c r="F187" s="49" t="str" cm="1">
        <f t="array" aca="1" ref="F187" ca="1">INDIRECT("'"&amp;TEXT($A187,"d日(aaa)")&amp;"'!AC9")</f>
        <v/>
      </c>
      <c r="G187" s="58" t="str">
        <f t="shared" ca="1" si="132"/>
        <v/>
      </c>
      <c r="H187" s="47">
        <f t="shared" si="133"/>
        <v>44598</v>
      </c>
      <c r="I187" s="34">
        <f t="shared" si="134"/>
        <v>2</v>
      </c>
      <c r="L187" s="47">
        <f t="shared" si="135"/>
        <v>44598</v>
      </c>
      <c r="M187" s="34" t="str">
        <f t="shared" si="126"/>
        <v>日</v>
      </c>
      <c r="N187" s="34" t="str">
        <f t="shared" si="127"/>
        <v>人件費</v>
      </c>
      <c r="O187" s="34" t="str">
        <f t="shared" ca="1" si="128"/>
        <v/>
      </c>
      <c r="P187" s="34" t="str">
        <f t="shared" ca="1" si="129"/>
        <v/>
      </c>
      <c r="Q187" s="34" t="str">
        <f t="shared" ca="1" si="136"/>
        <v/>
      </c>
      <c r="R187" s="34" t="str">
        <f t="shared" ca="1" si="137"/>
        <v/>
      </c>
      <c r="S187" s="47">
        <f t="shared" si="130"/>
        <v>44598</v>
      </c>
      <c r="T187" s="34">
        <f t="shared" si="131"/>
        <v>2</v>
      </c>
    </row>
    <row r="188" spans="1:22" x14ac:dyDescent="0.4">
      <c r="A188" s="47">
        <f t="shared" si="138"/>
        <v>44598</v>
      </c>
      <c r="B188" s="48" t="str">
        <f t="shared" si="114"/>
        <v>日</v>
      </c>
      <c r="C188" s="46" t="s">
        <v>11</v>
      </c>
      <c r="D188" s="46" t="str" cm="1">
        <f t="array" aca="1" ref="D188" ca="1">INDIRECT("'"&amp;TEXT($A188,"d日(aaa)")&amp;"'!V10")</f>
        <v/>
      </c>
      <c r="E188" s="49" t="str" cm="1">
        <f t="array" aca="1" ref="E188" ca="1">INDIRECT("'"&amp;TEXT($A188,"d日(aaa)")&amp;"'!AB10")</f>
        <v/>
      </c>
      <c r="F188" s="49" t="str" cm="1">
        <f t="array" aca="1" ref="F188" ca="1">INDIRECT("'"&amp;TEXT($A188,"d日(aaa)")&amp;"'!AC10")</f>
        <v/>
      </c>
      <c r="G188" s="58" t="str">
        <f t="shared" ca="1" si="132"/>
        <v/>
      </c>
      <c r="H188" s="47">
        <f t="shared" si="133"/>
        <v>44598</v>
      </c>
      <c r="I188" s="34">
        <f t="shared" si="134"/>
        <v>2</v>
      </c>
      <c r="L188" s="47">
        <f t="shared" si="135"/>
        <v>44598</v>
      </c>
      <c r="M188" s="34" t="str">
        <f t="shared" si="126"/>
        <v>日</v>
      </c>
      <c r="N188" s="34" t="str">
        <f t="shared" si="127"/>
        <v>人件費</v>
      </c>
      <c r="O188" s="34" t="str">
        <f t="shared" ca="1" si="128"/>
        <v/>
      </c>
      <c r="P188" s="34" t="str">
        <f t="shared" ca="1" si="129"/>
        <v/>
      </c>
      <c r="Q188" s="34" t="str">
        <f t="shared" ca="1" si="136"/>
        <v/>
      </c>
      <c r="R188" s="34" t="str">
        <f t="shared" ca="1" si="137"/>
        <v/>
      </c>
      <c r="S188" s="47">
        <f t="shared" si="130"/>
        <v>44598</v>
      </c>
      <c r="T188" s="34">
        <f t="shared" si="131"/>
        <v>2</v>
      </c>
    </row>
    <row r="189" spans="1:22" x14ac:dyDescent="0.4">
      <c r="A189" s="47">
        <f t="shared" si="138"/>
        <v>44598</v>
      </c>
      <c r="B189" s="48" t="str">
        <f t="shared" ref="B189:B191" si="141">IF(A189="","",TEXT(A189,"aaa"))</f>
        <v>日</v>
      </c>
      <c r="C189" s="46" t="s">
        <v>11</v>
      </c>
      <c r="D189" s="46" t="str" cm="1">
        <f t="array" aca="1" ref="D189" ca="1">INDIRECT("'"&amp;TEXT($A189,"d日(aaa)")&amp;"'!V11")</f>
        <v/>
      </c>
      <c r="E189" s="49" t="str" cm="1">
        <f t="array" aca="1" ref="E189" ca="1">INDIRECT("'"&amp;TEXT($A189,"d日(aaa)")&amp;"'!AB11")</f>
        <v/>
      </c>
      <c r="F189" s="49" t="str" cm="1">
        <f t="array" aca="1" ref="F189" ca="1">INDIRECT("'"&amp;TEXT($A189,"d日(aaa)")&amp;"'!AC11")</f>
        <v/>
      </c>
      <c r="G189" s="58" t="str">
        <f t="shared" ca="1" si="132"/>
        <v/>
      </c>
      <c r="H189" s="47">
        <f t="shared" si="133"/>
        <v>44598</v>
      </c>
      <c r="I189" s="34">
        <f t="shared" si="134"/>
        <v>2</v>
      </c>
      <c r="L189" s="47">
        <f t="shared" si="135"/>
        <v>44598</v>
      </c>
      <c r="M189" s="34" t="str">
        <f t="shared" si="126"/>
        <v>日</v>
      </c>
      <c r="N189" s="34" t="str">
        <f t="shared" si="127"/>
        <v>人件費</v>
      </c>
      <c r="O189" s="34" t="str">
        <f t="shared" ca="1" si="128"/>
        <v/>
      </c>
      <c r="P189" s="34" t="str">
        <f t="shared" ca="1" si="129"/>
        <v/>
      </c>
      <c r="Q189" s="34" t="str">
        <f t="shared" ca="1" si="136"/>
        <v/>
      </c>
      <c r="R189" s="34" t="str">
        <f t="shared" ca="1" si="137"/>
        <v/>
      </c>
      <c r="S189" s="47">
        <f t="shared" si="130"/>
        <v>44598</v>
      </c>
      <c r="T189" s="34">
        <f t="shared" si="131"/>
        <v>2</v>
      </c>
    </row>
    <row r="190" spans="1:22" x14ac:dyDescent="0.4">
      <c r="A190" s="47">
        <f t="shared" si="138"/>
        <v>44598</v>
      </c>
      <c r="B190" s="48" t="str">
        <f t="shared" si="141"/>
        <v>日</v>
      </c>
      <c r="C190" s="46" t="s">
        <v>11</v>
      </c>
      <c r="D190" s="46" t="str" cm="1">
        <f t="array" aca="1" ref="D190" ca="1">INDIRECT("'"&amp;TEXT($A190,"d日(aaa)")&amp;"'!V12")</f>
        <v/>
      </c>
      <c r="E190" s="49" t="str" cm="1">
        <f t="array" aca="1" ref="E190" ca="1">INDIRECT("'"&amp;TEXT($A190,"d日(aaa)")&amp;"'!AB12")</f>
        <v/>
      </c>
      <c r="F190" s="49" t="str" cm="1">
        <f t="array" aca="1" ref="F190" ca="1">INDIRECT("'"&amp;TEXT($A190,"d日(aaa)")&amp;"'!AC12")</f>
        <v/>
      </c>
      <c r="G190" s="58" t="str">
        <f t="shared" ca="1" si="132"/>
        <v/>
      </c>
      <c r="H190" s="47">
        <f t="shared" si="133"/>
        <v>44598</v>
      </c>
      <c r="I190" s="34">
        <f t="shared" si="134"/>
        <v>2</v>
      </c>
      <c r="L190" s="47">
        <f t="shared" si="135"/>
        <v>44598</v>
      </c>
      <c r="M190" s="34" t="str">
        <f t="shared" si="126"/>
        <v>日</v>
      </c>
      <c r="N190" s="34" t="str">
        <f t="shared" si="127"/>
        <v>人件費</v>
      </c>
      <c r="O190" s="34" t="str">
        <f t="shared" ca="1" si="128"/>
        <v/>
      </c>
      <c r="P190" s="34" t="str">
        <f t="shared" ca="1" si="129"/>
        <v/>
      </c>
      <c r="Q190" s="34" t="str">
        <f t="shared" ca="1" si="136"/>
        <v/>
      </c>
      <c r="R190" s="34" t="str">
        <f t="shared" ca="1" si="137"/>
        <v/>
      </c>
      <c r="S190" s="47">
        <f t="shared" si="130"/>
        <v>44598</v>
      </c>
      <c r="T190" s="34">
        <f t="shared" si="131"/>
        <v>2</v>
      </c>
    </row>
    <row r="191" spans="1:22" x14ac:dyDescent="0.4">
      <c r="A191" s="47">
        <f t="shared" si="138"/>
        <v>44598</v>
      </c>
      <c r="B191" s="48" t="str">
        <f t="shared" si="141"/>
        <v>日</v>
      </c>
      <c r="C191" s="46" t="s">
        <v>11</v>
      </c>
      <c r="D191" s="46" t="str" cm="1">
        <f t="array" aca="1" ref="D191" ca="1">INDIRECT("'"&amp;TEXT($A191,"d日(aaa)")&amp;"'!V13")</f>
        <v/>
      </c>
      <c r="E191" s="49" t="str" cm="1">
        <f t="array" aca="1" ref="E191" ca="1">INDIRECT("'"&amp;TEXT($A191,"d日(aaa)")&amp;"'!AB13")</f>
        <v/>
      </c>
      <c r="F191" s="49" t="str" cm="1">
        <f t="array" aca="1" ref="F191" ca="1">INDIRECT("'"&amp;TEXT($A191,"d日(aaa)")&amp;"'!AC13")</f>
        <v/>
      </c>
      <c r="G191" s="58" t="str">
        <f t="shared" ca="1" si="132"/>
        <v/>
      </c>
      <c r="H191" s="47">
        <f t="shared" si="133"/>
        <v>44598</v>
      </c>
      <c r="I191" s="34">
        <f t="shared" si="134"/>
        <v>2</v>
      </c>
      <c r="L191" s="47">
        <f t="shared" si="135"/>
        <v>44598</v>
      </c>
      <c r="M191" s="34" t="str">
        <f t="shared" si="126"/>
        <v>日</v>
      </c>
      <c r="N191" s="34" t="str">
        <f t="shared" si="127"/>
        <v>人件費</v>
      </c>
      <c r="O191" s="34" t="str">
        <f t="shared" ca="1" si="128"/>
        <v/>
      </c>
      <c r="P191" s="34" t="str">
        <f t="shared" ca="1" si="129"/>
        <v/>
      </c>
      <c r="Q191" s="34" t="str">
        <f t="shared" ca="1" si="136"/>
        <v/>
      </c>
      <c r="R191" s="34" t="str">
        <f t="shared" ca="1" si="137"/>
        <v/>
      </c>
      <c r="S191" s="47">
        <f t="shared" si="130"/>
        <v>44598</v>
      </c>
      <c r="T191" s="34">
        <f t="shared" si="131"/>
        <v>2</v>
      </c>
    </row>
    <row r="192" spans="1:22" x14ac:dyDescent="0.4">
      <c r="A192" s="47">
        <f t="shared" si="138"/>
        <v>44598</v>
      </c>
      <c r="B192" s="48" t="str">
        <f t="shared" ref="B192:B196" si="142">IF(A192="","",TEXT(A192,"aaa"))</f>
        <v>日</v>
      </c>
      <c r="C192" s="46" t="s">
        <v>11</v>
      </c>
      <c r="D192" s="46" t="str" cm="1">
        <f t="array" aca="1" ref="D192" ca="1">INDIRECT("'"&amp;TEXT($A192,"d日(aaa)")&amp;"'!V14")</f>
        <v/>
      </c>
      <c r="E192" s="49" t="str" cm="1">
        <f t="array" aca="1" ref="E192" ca="1">INDIRECT("'"&amp;TEXT($A192,"d日(aaa)")&amp;"'!AB14")</f>
        <v/>
      </c>
      <c r="F192" s="49" t="str" cm="1">
        <f t="array" aca="1" ref="F192" ca="1">INDIRECT("'"&amp;TEXT($A192,"d日(aaa)")&amp;"'!AC14")</f>
        <v/>
      </c>
      <c r="G192" s="58" t="str">
        <f t="shared" ca="1" si="132"/>
        <v/>
      </c>
      <c r="H192" s="47">
        <f t="shared" si="133"/>
        <v>44598</v>
      </c>
      <c r="I192" s="34">
        <f t="shared" si="134"/>
        <v>2</v>
      </c>
      <c r="L192" s="47">
        <f t="shared" si="135"/>
        <v>44598</v>
      </c>
      <c r="M192" s="34" t="str">
        <f t="shared" si="126"/>
        <v>日</v>
      </c>
      <c r="N192" s="34" t="str">
        <f t="shared" si="127"/>
        <v>人件費</v>
      </c>
      <c r="O192" s="34" t="str">
        <f t="shared" ca="1" si="128"/>
        <v/>
      </c>
      <c r="P192" s="34" t="str">
        <f t="shared" ca="1" si="129"/>
        <v/>
      </c>
      <c r="Q192" s="34" t="str">
        <f t="shared" ca="1" si="136"/>
        <v/>
      </c>
      <c r="R192" s="34" t="str">
        <f t="shared" ca="1" si="137"/>
        <v/>
      </c>
      <c r="S192" s="47">
        <f t="shared" si="130"/>
        <v>44598</v>
      </c>
      <c r="T192" s="34">
        <f t="shared" si="131"/>
        <v>2</v>
      </c>
    </row>
    <row r="193" spans="1:22" x14ac:dyDescent="0.4">
      <c r="A193" s="47">
        <f t="shared" si="138"/>
        <v>44598</v>
      </c>
      <c r="B193" s="48" t="str">
        <f t="shared" si="142"/>
        <v>日</v>
      </c>
      <c r="C193" s="46" t="s">
        <v>11</v>
      </c>
      <c r="D193" s="46" t="str" cm="1">
        <f t="array" aca="1" ref="D193" ca="1">INDIRECT("'"&amp;TEXT($A193,"d日(aaa)")&amp;"'!V15")</f>
        <v/>
      </c>
      <c r="E193" s="49" t="str" cm="1">
        <f t="array" aca="1" ref="E193" ca="1">INDIRECT("'"&amp;TEXT($A193,"d日(aaa)")&amp;"'!AB15")</f>
        <v/>
      </c>
      <c r="F193" s="49" t="str" cm="1">
        <f t="array" aca="1" ref="F193" ca="1">INDIRECT("'"&amp;TEXT($A193,"d日(aaa)")&amp;"'!AC15")</f>
        <v/>
      </c>
      <c r="G193" s="58" t="str">
        <f t="shared" ca="1" si="132"/>
        <v/>
      </c>
      <c r="H193" s="47">
        <f t="shared" si="133"/>
        <v>44598</v>
      </c>
      <c r="I193" s="34">
        <f t="shared" si="134"/>
        <v>2</v>
      </c>
      <c r="L193" s="47">
        <f t="shared" si="135"/>
        <v>44598</v>
      </c>
      <c r="M193" s="34" t="str">
        <f t="shared" si="126"/>
        <v>日</v>
      </c>
      <c r="N193" s="34" t="str">
        <f t="shared" si="127"/>
        <v>人件費</v>
      </c>
      <c r="O193" s="34" t="str">
        <f t="shared" ca="1" si="128"/>
        <v/>
      </c>
      <c r="P193" s="34" t="str">
        <f t="shared" ca="1" si="129"/>
        <v/>
      </c>
      <c r="Q193" s="34" t="str">
        <f t="shared" ca="1" si="136"/>
        <v/>
      </c>
      <c r="R193" s="34" t="str">
        <f t="shared" ca="1" si="137"/>
        <v/>
      </c>
      <c r="S193" s="47">
        <f t="shared" si="130"/>
        <v>44598</v>
      </c>
      <c r="T193" s="34">
        <f t="shared" si="131"/>
        <v>2</v>
      </c>
    </row>
    <row r="194" spans="1:22" x14ac:dyDescent="0.4">
      <c r="A194" s="47">
        <f t="shared" si="138"/>
        <v>44598</v>
      </c>
      <c r="B194" s="48" t="str">
        <f t="shared" si="142"/>
        <v>日</v>
      </c>
      <c r="C194" s="46" t="s">
        <v>11</v>
      </c>
      <c r="D194" s="46" t="str" cm="1">
        <f t="array" aca="1" ref="D194" ca="1">INDIRECT("'"&amp;TEXT($A194,"d日(aaa)")&amp;"'!V16")</f>
        <v/>
      </c>
      <c r="E194" s="49" t="str" cm="1">
        <f t="array" aca="1" ref="E194" ca="1">INDIRECT("'"&amp;TEXT($A194,"d日(aaa)")&amp;"'!AB16")</f>
        <v/>
      </c>
      <c r="F194" s="49" t="str" cm="1">
        <f t="array" aca="1" ref="F194" ca="1">INDIRECT("'"&amp;TEXT($A194,"d日(aaa)")&amp;"'!AC16")</f>
        <v/>
      </c>
      <c r="G194" s="58" t="str">
        <f t="shared" ca="1" si="132"/>
        <v/>
      </c>
      <c r="H194" s="47">
        <f t="shared" si="133"/>
        <v>44598</v>
      </c>
      <c r="I194" s="34">
        <f t="shared" si="134"/>
        <v>2</v>
      </c>
      <c r="L194" s="47">
        <f t="shared" si="135"/>
        <v>44598</v>
      </c>
      <c r="M194" s="34" t="str">
        <f t="shared" si="126"/>
        <v>日</v>
      </c>
      <c r="N194" s="34" t="str">
        <f t="shared" si="127"/>
        <v>人件費</v>
      </c>
      <c r="O194" s="34" t="str">
        <f t="shared" ca="1" si="128"/>
        <v/>
      </c>
      <c r="P194" s="34" t="str">
        <f t="shared" ca="1" si="129"/>
        <v/>
      </c>
      <c r="Q194" s="34" t="str">
        <f t="shared" ca="1" si="136"/>
        <v/>
      </c>
      <c r="R194" s="34" t="str">
        <f t="shared" ca="1" si="137"/>
        <v/>
      </c>
      <c r="S194" s="47">
        <f t="shared" si="130"/>
        <v>44598</v>
      </c>
      <c r="T194" s="34">
        <f t="shared" si="131"/>
        <v>2</v>
      </c>
    </row>
    <row r="195" spans="1:22" x14ac:dyDescent="0.4">
      <c r="A195" s="47">
        <f t="shared" si="138"/>
        <v>44598</v>
      </c>
      <c r="B195" s="48" t="str">
        <f t="shared" si="142"/>
        <v>日</v>
      </c>
      <c r="C195" s="46" t="s">
        <v>11</v>
      </c>
      <c r="D195" s="46" t="str" cm="1">
        <f t="array" aca="1" ref="D195" ca="1">INDIRECT("'"&amp;TEXT($A195,"d日(aaa)")&amp;"'!V17")</f>
        <v/>
      </c>
      <c r="E195" s="49" t="str" cm="1">
        <f t="array" aca="1" ref="E195" ca="1">INDIRECT("'"&amp;TEXT($A195,"d日(aaa)")&amp;"'!AB17")</f>
        <v/>
      </c>
      <c r="F195" s="49" t="str" cm="1">
        <f t="array" aca="1" ref="F195" ca="1">INDIRECT("'"&amp;TEXT($A195,"d日(aaa)")&amp;"'!AC17")</f>
        <v/>
      </c>
      <c r="G195" s="58" t="str">
        <f t="shared" ca="1" si="132"/>
        <v/>
      </c>
      <c r="H195" s="47">
        <f t="shared" si="133"/>
        <v>44598</v>
      </c>
      <c r="I195" s="34">
        <f t="shared" si="134"/>
        <v>2</v>
      </c>
      <c r="L195" s="47">
        <f t="shared" si="135"/>
        <v>44598</v>
      </c>
      <c r="M195" s="34" t="str">
        <f t="shared" si="126"/>
        <v>日</v>
      </c>
      <c r="N195" s="34" t="str">
        <f t="shared" si="127"/>
        <v>人件費</v>
      </c>
      <c r="O195" s="34" t="str">
        <f t="shared" ca="1" si="128"/>
        <v/>
      </c>
      <c r="P195" s="34" t="str">
        <f t="shared" ca="1" si="129"/>
        <v/>
      </c>
      <c r="Q195" s="34" t="str">
        <f t="shared" ca="1" si="136"/>
        <v/>
      </c>
      <c r="R195" s="34" t="str">
        <f t="shared" ca="1" si="137"/>
        <v/>
      </c>
      <c r="S195" s="47">
        <f t="shared" si="130"/>
        <v>44598</v>
      </c>
      <c r="T195" s="34">
        <f t="shared" si="131"/>
        <v>2</v>
      </c>
    </row>
    <row r="196" spans="1:22" x14ac:dyDescent="0.4">
      <c r="A196" s="47">
        <f t="shared" si="138"/>
        <v>44598</v>
      </c>
      <c r="B196" s="48" t="str">
        <f t="shared" si="142"/>
        <v>日</v>
      </c>
      <c r="C196" s="46" t="s">
        <v>11</v>
      </c>
      <c r="D196" s="46" t="str" cm="1">
        <f t="array" aca="1" ref="D196" ca="1">INDIRECT("'"&amp;TEXT($A196,"d日(aaa)")&amp;"'!V18")</f>
        <v/>
      </c>
      <c r="E196" s="49" t="str" cm="1">
        <f t="array" aca="1" ref="E196" ca="1">INDIRECT("'"&amp;TEXT($A196,"d日(aaa)")&amp;"'!AB18")</f>
        <v/>
      </c>
      <c r="F196" s="49" t="str" cm="1">
        <f t="array" aca="1" ref="F196" ca="1">INDIRECT("'"&amp;TEXT($A196,"d日(aaa)")&amp;"'!AC18")</f>
        <v/>
      </c>
      <c r="G196" s="58" t="str">
        <f t="shared" ca="1" si="132"/>
        <v/>
      </c>
      <c r="H196" s="47">
        <f t="shared" si="133"/>
        <v>44598</v>
      </c>
      <c r="I196" s="34">
        <f t="shared" si="134"/>
        <v>2</v>
      </c>
      <c r="J196" s="34">
        <f ca="1">SUMIF($A182:$A196,$A182,E182:E196)</f>
        <v>40850</v>
      </c>
      <c r="K196" s="34">
        <f ca="1">SUMIF($A182:$A196,$A182,F182:F196)</f>
        <v>39799.999999998574</v>
      </c>
      <c r="L196" s="47">
        <f t="shared" si="135"/>
        <v>44598</v>
      </c>
      <c r="M196" s="34" t="str">
        <f t="shared" si="126"/>
        <v>日</v>
      </c>
      <c r="N196" s="34" t="str">
        <f t="shared" si="127"/>
        <v>人件費</v>
      </c>
      <c r="O196" s="34" t="str">
        <f t="shared" ca="1" si="128"/>
        <v/>
      </c>
      <c r="P196" s="34" t="str">
        <f t="shared" ca="1" si="129"/>
        <v/>
      </c>
      <c r="Q196" s="34" t="str">
        <f t="shared" ca="1" si="136"/>
        <v/>
      </c>
      <c r="R196" s="34" t="str">
        <f t="shared" ca="1" si="137"/>
        <v/>
      </c>
      <c r="S196" s="47">
        <f t="shared" si="130"/>
        <v>44598</v>
      </c>
      <c r="T196" s="34">
        <f t="shared" si="131"/>
        <v>2</v>
      </c>
      <c r="U196" s="158">
        <f ca="1">IF(P182&lt;&gt;"",SUMIF($A182:$A196,$A182,P182:P196),"")</f>
        <v>40850</v>
      </c>
      <c r="V196" s="158">
        <f ca="1">IF(Q182&lt;&gt;"",SUMIF($A182:$A196,$A182,Q182:Q196),"")</f>
        <v>39799.999999998574</v>
      </c>
    </row>
    <row r="197" spans="1:22" x14ac:dyDescent="0.4">
      <c r="A197" s="47">
        <f>A188</f>
        <v>44598</v>
      </c>
      <c r="B197" s="48" t="str">
        <f t="shared" si="114"/>
        <v>日</v>
      </c>
      <c r="C197" s="46" t="s">
        <v>12</v>
      </c>
      <c r="D197" s="46" t="str" cm="1">
        <f t="array" aca="1" ref="D197" ca="1">INDIRECT("'"&amp;TEXT($A197,"d日(aaa)")&amp;"'!V22")</f>
        <v>-</v>
      </c>
      <c r="E197" s="49" cm="1">
        <f t="array" aca="1" ref="E197" ca="1">INDIRECT("'"&amp;TEXT($A197,"d日(aaa)")&amp;"'!W22")</f>
        <v>388</v>
      </c>
      <c r="F197" s="49" cm="1">
        <f t="array" aca="1" ref="F197" ca="1">INDIRECT("'"&amp;TEXT($A197,"d日(aaa)")&amp;"'!X22")</f>
        <v>388</v>
      </c>
      <c r="G197" s="58">
        <f t="shared" ca="1" si="132"/>
        <v>0</v>
      </c>
      <c r="H197" s="47">
        <f t="shared" si="133"/>
        <v>44598</v>
      </c>
      <c r="I197" s="34">
        <f t="shared" si="134"/>
        <v>2</v>
      </c>
      <c r="L197" s="47">
        <f t="shared" si="135"/>
        <v>44598</v>
      </c>
      <c r="M197" s="34" t="str">
        <f t="shared" si="126"/>
        <v>日</v>
      </c>
      <c r="N197" s="34" t="str">
        <f t="shared" si="127"/>
        <v>出荷数</v>
      </c>
      <c r="O197" s="34" t="str">
        <f t="shared" ca="1" si="128"/>
        <v>-</v>
      </c>
      <c r="P197" s="34">
        <f t="shared" ca="1" si="129"/>
        <v>388</v>
      </c>
      <c r="Q197" s="34">
        <f t="shared" ca="1" si="136"/>
        <v>388</v>
      </c>
      <c r="R197" s="34">
        <f t="shared" ca="1" si="137"/>
        <v>0</v>
      </c>
      <c r="S197" s="47">
        <f t="shared" si="130"/>
        <v>44598</v>
      </c>
      <c r="T197" s="34">
        <f t="shared" si="131"/>
        <v>2</v>
      </c>
    </row>
    <row r="198" spans="1:22" x14ac:dyDescent="0.4">
      <c r="A198" s="47">
        <f t="shared" si="138"/>
        <v>44598</v>
      </c>
      <c r="B198" s="48" t="str">
        <f t="shared" si="114"/>
        <v>日</v>
      </c>
      <c r="C198" s="46" t="s">
        <v>239</v>
      </c>
      <c r="D198" s="46" t="str" cm="1">
        <f t="array" aca="1" ref="D198" ca="1">INDIRECT("'"&amp;TEXT($A198,"d日(aaa)")&amp;"'!V25")</f>
        <v>-</v>
      </c>
      <c r="E198" s="49" cm="1">
        <f t="array" aca="1" ref="E198" ca="1">INDIRECT("'"&amp;TEXT($A198,"d日(aaa)")&amp;"'!W25")</f>
        <v>10.486486486486486</v>
      </c>
      <c r="F198" s="49" cm="1">
        <f t="array" aca="1" ref="F198" ca="1">INDIRECT("'"&amp;TEXT($A198,"d日(aaa)")&amp;"'!X25")</f>
        <v>10.777777777778166</v>
      </c>
      <c r="G198" s="58">
        <f t="shared" ca="1" si="132"/>
        <v>0.29129129129167985</v>
      </c>
      <c r="H198" s="47">
        <f t="shared" si="133"/>
        <v>44598</v>
      </c>
      <c r="I198" s="34">
        <f t="shared" si="134"/>
        <v>2</v>
      </c>
      <c r="L198" s="47">
        <f t="shared" si="135"/>
        <v>44598</v>
      </c>
      <c r="M198" s="34" t="str">
        <f t="shared" si="126"/>
        <v>日</v>
      </c>
      <c r="N198" s="34" t="str">
        <f t="shared" si="127"/>
        <v>人時生産性</v>
      </c>
      <c r="O198" s="34" t="str">
        <f t="shared" ca="1" si="128"/>
        <v>-</v>
      </c>
      <c r="P198" s="34">
        <f t="shared" ca="1" si="129"/>
        <v>10.486486486486486</v>
      </c>
      <c r="Q198" s="34">
        <f t="shared" ca="1" si="136"/>
        <v>10.777777777778166</v>
      </c>
      <c r="R198" s="34">
        <f t="shared" ca="1" si="137"/>
        <v>0.28999999999999998</v>
      </c>
      <c r="S198" s="47">
        <f t="shared" si="130"/>
        <v>44598</v>
      </c>
      <c r="T198" s="34">
        <f t="shared" si="131"/>
        <v>2</v>
      </c>
    </row>
    <row r="199" spans="1:22" x14ac:dyDescent="0.4">
      <c r="A199" s="47">
        <f t="shared" si="138"/>
        <v>44598</v>
      </c>
      <c r="B199" s="48" t="str">
        <f t="shared" ref="B199" si="143">IF(A199="","",TEXT(A199,"aaa"))</f>
        <v>日</v>
      </c>
      <c r="C199" s="46" t="s">
        <v>96</v>
      </c>
      <c r="D199" s="46" t="str" cm="1">
        <f t="array" aca="1" ref="D199" ca="1">INDIRECT("'"&amp;TEXT($A199,"d日(aaa)")&amp;"'!AA22")</f>
        <v>-</v>
      </c>
      <c r="E199" s="49" cm="1">
        <f t="array" aca="1" ref="E199" ca="1">INDIRECT("'"&amp;TEXT($A199,"d日(aaa)")&amp;"'!AB22")</f>
        <v>105.28350515463917</v>
      </c>
      <c r="F199" s="49" cm="1">
        <f t="array" aca="1" ref="F199" ca="1">INDIRECT("'"&amp;TEXT($A199,"d日(aaa)")&amp;"'!AC22")</f>
        <v>102.5773195876252</v>
      </c>
      <c r="G199" s="58">
        <f t="shared" ca="1" si="132"/>
        <v>-2.7061855670139749</v>
      </c>
      <c r="H199" s="47">
        <f t="shared" si="133"/>
        <v>44598</v>
      </c>
      <c r="I199" s="34">
        <f t="shared" si="134"/>
        <v>2</v>
      </c>
      <c r="L199" s="47">
        <f t="shared" si="135"/>
        <v>44598</v>
      </c>
      <c r="M199" s="34" t="str">
        <f t="shared" si="126"/>
        <v>日</v>
      </c>
      <c r="N199" s="34" t="str">
        <f t="shared" si="127"/>
        <v>1Cs人件費</v>
      </c>
      <c r="O199" s="34" t="str">
        <f t="shared" ca="1" si="128"/>
        <v>-</v>
      </c>
      <c r="P199" s="34">
        <f t="shared" ca="1" si="129"/>
        <v>105.28350515463917</v>
      </c>
      <c r="Q199" s="34">
        <f t="shared" ca="1" si="136"/>
        <v>102.5773195876252</v>
      </c>
      <c r="R199" s="34">
        <f t="shared" ca="1" si="137"/>
        <v>-2.7</v>
      </c>
      <c r="S199" s="47">
        <f t="shared" si="130"/>
        <v>44598</v>
      </c>
      <c r="T199" s="34">
        <f t="shared" si="131"/>
        <v>2</v>
      </c>
    </row>
    <row r="200" spans="1:22" x14ac:dyDescent="0.4">
      <c r="A200" s="47">
        <f>月シフト!H$9</f>
        <v>44599</v>
      </c>
      <c r="B200" s="48" t="str">
        <f t="shared" si="114"/>
        <v>月</v>
      </c>
      <c r="C200" s="46" t="s">
        <v>7</v>
      </c>
      <c r="D200" s="46" t="str" cm="1">
        <f t="array" aca="1" ref="D200" ca="1">INDIRECT("'"&amp;TEXT($A200,"d日(aaa)")&amp;"'!V4")</f>
        <v>ズオン バン フン</v>
      </c>
      <c r="E200" s="58" cm="1">
        <f t="array" aca="1" ref="E200" ca="1">INDIRECT("'"&amp;TEXT($A200,"d日(aaa)")&amp;"'!W4")</f>
        <v>8</v>
      </c>
      <c r="F200" s="58" cm="1">
        <f t="array" aca="1" ref="F200" ca="1">INDIRECT("'"&amp;TEXT($A200,"d日(aaa)")&amp;"'!X4")</f>
        <v>7.9999999999997389</v>
      </c>
      <c r="G200" s="58">
        <f ca="1">IF(AND(F200&lt;&gt;"",E200&lt;&gt;""),F200-E200,"")</f>
        <v>-2.6112445539183682E-13</v>
      </c>
      <c r="H200" s="47">
        <f>A200</f>
        <v>44599</v>
      </c>
      <c r="I200" s="34">
        <f>WEEKNUM(A200,1)-WEEKNUM(A$2,1)+1</f>
        <v>2</v>
      </c>
      <c r="L200" s="47">
        <f>IFERROR(A200,"")</f>
        <v>44599</v>
      </c>
      <c r="M200" s="34" t="str">
        <f t="shared" si="126"/>
        <v>月</v>
      </c>
      <c r="N200" s="34" t="str">
        <f t="shared" si="127"/>
        <v>作業時間</v>
      </c>
      <c r="O200" s="34" t="str">
        <f t="shared" ca="1" si="128"/>
        <v>ズオン バン フン</v>
      </c>
      <c r="P200" s="34">
        <f t="shared" ca="1" si="129"/>
        <v>8</v>
      </c>
      <c r="Q200" s="34">
        <f ca="1">IFERROR(IF(F200=0,"",F200),"")</f>
        <v>7.9999999999997389</v>
      </c>
      <c r="R200" s="34">
        <f ca="1">IFERROR(IF(N200="人時生産性",ROUND(G200,2),ROUND(G200,1)),"")</f>
        <v>0</v>
      </c>
      <c r="S200" s="47">
        <f t="shared" si="130"/>
        <v>44599</v>
      </c>
      <c r="T200" s="34">
        <f t="shared" si="131"/>
        <v>2</v>
      </c>
    </row>
    <row r="201" spans="1:22" x14ac:dyDescent="0.4">
      <c r="A201" s="47">
        <f>A200</f>
        <v>44599</v>
      </c>
      <c r="B201" s="48" t="str">
        <f t="shared" si="114"/>
        <v>月</v>
      </c>
      <c r="C201" s="46" t="s">
        <v>7</v>
      </c>
      <c r="D201" s="46" t="str" cm="1">
        <f t="array" aca="1" ref="D201" ca="1">INDIRECT("'"&amp;TEXT($A201,"d日(aaa)")&amp;"'!V5")</f>
        <v>チャモ</v>
      </c>
      <c r="E201" s="58" cm="1">
        <f t="array" aca="1" ref="E201" ca="1">INDIRECT("'"&amp;TEXT($A201,"d日(aaa)")&amp;"'!W5")</f>
        <v>8</v>
      </c>
      <c r="F201" s="58" cm="1">
        <f t="array" aca="1" ref="F201" ca="1">INDIRECT("'"&amp;TEXT($A201,"d日(aaa)")&amp;"'!X5")</f>
        <v>7.9999999999997389</v>
      </c>
      <c r="G201" s="58">
        <f t="shared" ref="G201:G232" ca="1" si="144">IF(AND(F201&lt;&gt;"",E201&lt;&gt;""),F201-E201,"")</f>
        <v>-2.6112445539183682E-13</v>
      </c>
      <c r="H201" s="47">
        <f t="shared" ref="H201:H232" si="145">A201</f>
        <v>44599</v>
      </c>
      <c r="I201" s="34">
        <f t="shared" ref="I201:I232" si="146">WEEKNUM(A201,1)-WEEKNUM(A$2,1)+1</f>
        <v>2</v>
      </c>
      <c r="L201" s="47">
        <f t="shared" ref="L201:L232" si="147">IFERROR(A201,"")</f>
        <v>44599</v>
      </c>
      <c r="M201" s="34" t="str">
        <f t="shared" si="126"/>
        <v>月</v>
      </c>
      <c r="N201" s="34" t="str">
        <f t="shared" si="127"/>
        <v>作業時間</v>
      </c>
      <c r="O201" s="34" t="str">
        <f t="shared" ca="1" si="128"/>
        <v>チャモ</v>
      </c>
      <c r="P201" s="34">
        <f t="shared" ca="1" si="129"/>
        <v>8</v>
      </c>
      <c r="Q201" s="34">
        <f t="shared" ref="Q201:Q232" ca="1" si="148">IFERROR(IF(F201=0,"",F201),"")</f>
        <v>7.9999999999997389</v>
      </c>
      <c r="R201" s="34">
        <f t="shared" ref="R201:R232" ca="1" si="149">IFERROR(IF(N201="人時生産性",ROUND(G201,2),ROUND(G201,1)),"")</f>
        <v>0</v>
      </c>
      <c r="S201" s="47">
        <f t="shared" si="130"/>
        <v>44599</v>
      </c>
      <c r="T201" s="34">
        <f t="shared" si="131"/>
        <v>2</v>
      </c>
    </row>
    <row r="202" spans="1:22" x14ac:dyDescent="0.4">
      <c r="A202" s="47">
        <f t="shared" ref="A202:A232" si="150">A201</f>
        <v>44599</v>
      </c>
      <c r="B202" s="48" t="str">
        <f t="shared" si="114"/>
        <v>月</v>
      </c>
      <c r="C202" s="46" t="s">
        <v>7</v>
      </c>
      <c r="D202" s="46" t="str" cm="1">
        <f t="array" aca="1" ref="D202" ca="1">INDIRECT("'"&amp;TEXT($A202,"d日(aaa)")&amp;"'!V6")</f>
        <v>サンミン</v>
      </c>
      <c r="E202" s="58" cm="1">
        <f t="array" aca="1" ref="E202" ca="1">INDIRECT("'"&amp;TEXT($A202,"d日(aaa)")&amp;"'!W6")</f>
        <v>8</v>
      </c>
      <c r="F202" s="58" cm="1">
        <f t="array" aca="1" ref="F202" ca="1">INDIRECT("'"&amp;TEXT($A202,"d日(aaa)")&amp;"'!X6")</f>
        <v>7.9999999999997389</v>
      </c>
      <c r="G202" s="58">
        <f t="shared" ca="1" si="144"/>
        <v>-2.6112445539183682E-13</v>
      </c>
      <c r="H202" s="47">
        <f t="shared" si="145"/>
        <v>44599</v>
      </c>
      <c r="I202" s="34">
        <f t="shared" si="146"/>
        <v>2</v>
      </c>
      <c r="L202" s="47">
        <f t="shared" si="147"/>
        <v>44599</v>
      </c>
      <c r="M202" s="34" t="str">
        <f t="shared" si="126"/>
        <v>月</v>
      </c>
      <c r="N202" s="34" t="str">
        <f t="shared" si="127"/>
        <v>作業時間</v>
      </c>
      <c r="O202" s="34" t="str">
        <f t="shared" ca="1" si="128"/>
        <v>サンミン</v>
      </c>
      <c r="P202" s="34">
        <f t="shared" ca="1" si="129"/>
        <v>8</v>
      </c>
      <c r="Q202" s="34">
        <f t="shared" ca="1" si="148"/>
        <v>7.9999999999997389</v>
      </c>
      <c r="R202" s="34">
        <f t="shared" ca="1" si="149"/>
        <v>0</v>
      </c>
      <c r="S202" s="47">
        <f t="shared" si="130"/>
        <v>44599</v>
      </c>
      <c r="T202" s="34">
        <f t="shared" si="131"/>
        <v>2</v>
      </c>
    </row>
    <row r="203" spans="1:22" x14ac:dyDescent="0.4">
      <c r="A203" s="47">
        <f t="shared" si="150"/>
        <v>44599</v>
      </c>
      <c r="B203" s="48" t="str">
        <f t="shared" si="114"/>
        <v>月</v>
      </c>
      <c r="C203" s="46" t="s">
        <v>7</v>
      </c>
      <c r="D203" s="46" t="str" cm="1">
        <f t="array" aca="1" ref="D203" ca="1">INDIRECT("'"&amp;TEXT($A203,"d日(aaa)")&amp;"'!V7")</f>
        <v>イスリ</v>
      </c>
      <c r="E203" s="58" cm="1">
        <f t="array" aca="1" ref="E203" ca="1">INDIRECT("'"&amp;TEXT($A203,"d日(aaa)")&amp;"'!W7")</f>
        <v>5</v>
      </c>
      <c r="F203" s="58" cm="1">
        <f t="array" aca="1" ref="F203" ca="1">INDIRECT("'"&amp;TEXT($A203,"d日(aaa)")&amp;"'!X7")</f>
        <v>3.9999999999997478</v>
      </c>
      <c r="G203" s="58">
        <f t="shared" ca="1" si="144"/>
        <v>-1.0000000000002522</v>
      </c>
      <c r="H203" s="47">
        <f t="shared" si="145"/>
        <v>44599</v>
      </c>
      <c r="I203" s="34">
        <f t="shared" si="146"/>
        <v>2</v>
      </c>
      <c r="L203" s="47">
        <f t="shared" si="147"/>
        <v>44599</v>
      </c>
      <c r="M203" s="34" t="str">
        <f t="shared" si="126"/>
        <v>月</v>
      </c>
      <c r="N203" s="34" t="str">
        <f t="shared" si="127"/>
        <v>作業時間</v>
      </c>
      <c r="O203" s="34" t="str">
        <f t="shared" ca="1" si="128"/>
        <v>イスリ</v>
      </c>
      <c r="P203" s="34">
        <f t="shared" ca="1" si="129"/>
        <v>5</v>
      </c>
      <c r="Q203" s="34">
        <f t="shared" ca="1" si="148"/>
        <v>3.9999999999997478</v>
      </c>
      <c r="R203" s="34">
        <f t="shared" ca="1" si="149"/>
        <v>-1</v>
      </c>
      <c r="S203" s="47">
        <f t="shared" si="130"/>
        <v>44599</v>
      </c>
      <c r="T203" s="34">
        <f t="shared" si="131"/>
        <v>2</v>
      </c>
    </row>
    <row r="204" spans="1:22" x14ac:dyDescent="0.4">
      <c r="A204" s="47">
        <f t="shared" si="150"/>
        <v>44599</v>
      </c>
      <c r="B204" s="48" t="str">
        <f t="shared" si="114"/>
        <v>月</v>
      </c>
      <c r="C204" s="46" t="s">
        <v>7</v>
      </c>
      <c r="D204" s="46" t="str" cm="1">
        <f t="array" aca="1" ref="D204" ca="1">INDIRECT("'"&amp;TEXT($A204,"d日(aaa)")&amp;"'!V8")</f>
        <v>インディカ</v>
      </c>
      <c r="E204" s="58" cm="1">
        <f t="array" aca="1" ref="E204" ca="1">INDIRECT("'"&amp;TEXT($A204,"d日(aaa)")&amp;"'!W8")</f>
        <v>7</v>
      </c>
      <c r="F204" s="58" cm="1">
        <f t="array" aca="1" ref="F204" ca="1">INDIRECT("'"&amp;TEXT($A204,"d日(aaa)")&amp;"'!X8")</f>
        <v>6.99999999999973</v>
      </c>
      <c r="G204" s="58">
        <f t="shared" ca="1" si="144"/>
        <v>-2.7000623958883807E-13</v>
      </c>
      <c r="H204" s="47">
        <f t="shared" si="145"/>
        <v>44599</v>
      </c>
      <c r="I204" s="34">
        <f t="shared" si="146"/>
        <v>2</v>
      </c>
      <c r="L204" s="47">
        <f t="shared" si="147"/>
        <v>44599</v>
      </c>
      <c r="M204" s="34" t="str">
        <f t="shared" si="126"/>
        <v>月</v>
      </c>
      <c r="N204" s="34" t="str">
        <f t="shared" si="127"/>
        <v>作業時間</v>
      </c>
      <c r="O204" s="34" t="str">
        <f t="shared" ca="1" si="128"/>
        <v>インディカ</v>
      </c>
      <c r="P204" s="34">
        <f t="shared" ca="1" si="129"/>
        <v>7</v>
      </c>
      <c r="Q204" s="34">
        <f t="shared" ca="1" si="148"/>
        <v>6.99999999999973</v>
      </c>
      <c r="R204" s="34">
        <f t="shared" ca="1" si="149"/>
        <v>0</v>
      </c>
      <c r="S204" s="47">
        <f t="shared" si="130"/>
        <v>44599</v>
      </c>
      <c r="T204" s="34">
        <f t="shared" si="131"/>
        <v>2</v>
      </c>
    </row>
    <row r="205" spans="1:22" x14ac:dyDescent="0.4">
      <c r="A205" s="47">
        <f t="shared" si="150"/>
        <v>44599</v>
      </c>
      <c r="B205" s="48" t="str">
        <f t="shared" si="114"/>
        <v>月</v>
      </c>
      <c r="C205" s="46" t="s">
        <v>7</v>
      </c>
      <c r="D205" s="46" t="str" cm="1">
        <f t="array" aca="1" ref="D205" ca="1">INDIRECT("'"&amp;TEXT($A205,"d日(aaa)")&amp;"'!V9")</f>
        <v/>
      </c>
      <c r="E205" s="58" t="str" cm="1">
        <f t="array" aca="1" ref="E205" ca="1">INDIRECT("'"&amp;TEXT($A205,"d日(aaa)")&amp;"'!W9")</f>
        <v/>
      </c>
      <c r="F205" s="58" t="str" cm="1">
        <f t="array" aca="1" ref="F205" ca="1">INDIRECT("'"&amp;TEXT($A205,"d日(aaa)")&amp;"'!X9")</f>
        <v/>
      </c>
      <c r="G205" s="58" t="str">
        <f t="shared" ca="1" si="144"/>
        <v/>
      </c>
      <c r="H205" s="47">
        <f t="shared" si="145"/>
        <v>44599</v>
      </c>
      <c r="I205" s="34">
        <f t="shared" si="146"/>
        <v>2</v>
      </c>
      <c r="L205" s="47">
        <f t="shared" si="147"/>
        <v>44599</v>
      </c>
      <c r="M205" s="34" t="str">
        <f t="shared" si="126"/>
        <v>月</v>
      </c>
      <c r="N205" s="34" t="str">
        <f t="shared" si="127"/>
        <v>作業時間</v>
      </c>
      <c r="O205" s="34" t="str">
        <f t="shared" ca="1" si="128"/>
        <v/>
      </c>
      <c r="P205" s="34" t="str">
        <f t="shared" ca="1" si="129"/>
        <v/>
      </c>
      <c r="Q205" s="34" t="str">
        <f t="shared" ca="1" si="148"/>
        <v/>
      </c>
      <c r="R205" s="34" t="str">
        <f t="shared" ca="1" si="149"/>
        <v/>
      </c>
      <c r="S205" s="47">
        <f t="shared" si="130"/>
        <v>44599</v>
      </c>
      <c r="T205" s="34">
        <f t="shared" si="131"/>
        <v>2</v>
      </c>
    </row>
    <row r="206" spans="1:22" x14ac:dyDescent="0.4">
      <c r="A206" s="47">
        <f t="shared" si="150"/>
        <v>44599</v>
      </c>
      <c r="B206" s="48" t="str">
        <f t="shared" si="114"/>
        <v>月</v>
      </c>
      <c r="C206" s="46" t="s">
        <v>7</v>
      </c>
      <c r="D206" s="46" t="str" cm="1">
        <f t="array" aca="1" ref="D206" ca="1">INDIRECT("'"&amp;TEXT($A206,"d日(aaa)")&amp;"'!V10")</f>
        <v/>
      </c>
      <c r="E206" s="58" t="str" cm="1">
        <f t="array" aca="1" ref="E206" ca="1">INDIRECT("'"&amp;TEXT($A206,"d日(aaa)")&amp;"'!W10")</f>
        <v/>
      </c>
      <c r="F206" s="58" t="str" cm="1">
        <f t="array" aca="1" ref="F206" ca="1">INDIRECT("'"&amp;TEXT($A206,"d日(aaa)")&amp;"'!X10")</f>
        <v/>
      </c>
      <c r="G206" s="58" t="str">
        <f t="shared" ca="1" si="144"/>
        <v/>
      </c>
      <c r="H206" s="47">
        <f t="shared" si="145"/>
        <v>44599</v>
      </c>
      <c r="I206" s="34">
        <f t="shared" si="146"/>
        <v>2</v>
      </c>
      <c r="L206" s="47">
        <f t="shared" si="147"/>
        <v>44599</v>
      </c>
      <c r="M206" s="34" t="str">
        <f t="shared" si="126"/>
        <v>月</v>
      </c>
      <c r="N206" s="34" t="str">
        <f t="shared" si="127"/>
        <v>作業時間</v>
      </c>
      <c r="O206" s="34" t="str">
        <f t="shared" ca="1" si="128"/>
        <v/>
      </c>
      <c r="P206" s="34" t="str">
        <f t="shared" ca="1" si="129"/>
        <v/>
      </c>
      <c r="Q206" s="34" t="str">
        <f t="shared" ca="1" si="148"/>
        <v/>
      </c>
      <c r="R206" s="34" t="str">
        <f t="shared" ca="1" si="149"/>
        <v/>
      </c>
      <c r="S206" s="47">
        <f t="shared" si="130"/>
        <v>44599</v>
      </c>
      <c r="T206" s="34">
        <f t="shared" si="131"/>
        <v>2</v>
      </c>
    </row>
    <row r="207" spans="1:22" x14ac:dyDescent="0.4">
      <c r="A207" s="47">
        <f t="shared" si="150"/>
        <v>44599</v>
      </c>
      <c r="B207" s="48" t="str">
        <f t="shared" ref="B207:B209" si="151">IF(A207="","",TEXT(A207,"aaa"))</f>
        <v>月</v>
      </c>
      <c r="C207" s="46" t="s">
        <v>7</v>
      </c>
      <c r="D207" s="46" t="str" cm="1">
        <f t="array" aca="1" ref="D207" ca="1">INDIRECT("'"&amp;TEXT($A207,"d日(aaa)")&amp;"'!V11")</f>
        <v/>
      </c>
      <c r="E207" s="58" t="str" cm="1">
        <f t="array" aca="1" ref="E207" ca="1">INDIRECT("'"&amp;TEXT($A207,"d日(aaa)")&amp;"'!W11")</f>
        <v/>
      </c>
      <c r="F207" s="58" t="str" cm="1">
        <f t="array" aca="1" ref="F207" ca="1">INDIRECT("'"&amp;TEXT($A207,"d日(aaa)")&amp;"'!X11")</f>
        <v/>
      </c>
      <c r="G207" s="58" t="str">
        <f t="shared" ca="1" si="144"/>
        <v/>
      </c>
      <c r="H207" s="47">
        <f t="shared" si="145"/>
        <v>44599</v>
      </c>
      <c r="I207" s="34">
        <f t="shared" si="146"/>
        <v>2</v>
      </c>
      <c r="L207" s="47">
        <f t="shared" si="147"/>
        <v>44599</v>
      </c>
      <c r="M207" s="34" t="str">
        <f t="shared" si="126"/>
        <v>月</v>
      </c>
      <c r="N207" s="34" t="str">
        <f t="shared" si="127"/>
        <v>作業時間</v>
      </c>
      <c r="O207" s="34" t="str">
        <f t="shared" ca="1" si="128"/>
        <v/>
      </c>
      <c r="P207" s="34" t="str">
        <f t="shared" ca="1" si="129"/>
        <v/>
      </c>
      <c r="Q207" s="34" t="str">
        <f t="shared" ca="1" si="148"/>
        <v/>
      </c>
      <c r="R207" s="34" t="str">
        <f t="shared" ca="1" si="149"/>
        <v/>
      </c>
      <c r="S207" s="47">
        <f t="shared" si="130"/>
        <v>44599</v>
      </c>
      <c r="T207" s="34">
        <f t="shared" si="131"/>
        <v>2</v>
      </c>
    </row>
    <row r="208" spans="1:22" x14ac:dyDescent="0.4">
      <c r="A208" s="47">
        <f t="shared" si="150"/>
        <v>44599</v>
      </c>
      <c r="B208" s="48" t="str">
        <f t="shared" si="151"/>
        <v>月</v>
      </c>
      <c r="C208" s="46" t="s">
        <v>7</v>
      </c>
      <c r="D208" s="46" t="str" cm="1">
        <f t="array" aca="1" ref="D208" ca="1">INDIRECT("'"&amp;TEXT($A208,"d日(aaa)")&amp;"'!V12")</f>
        <v/>
      </c>
      <c r="E208" s="58" t="str" cm="1">
        <f t="array" aca="1" ref="E208" ca="1">INDIRECT("'"&amp;TEXT($A208,"d日(aaa)")&amp;"'!W12")</f>
        <v/>
      </c>
      <c r="F208" s="58" t="str" cm="1">
        <f t="array" aca="1" ref="F208" ca="1">INDIRECT("'"&amp;TEXT($A208,"d日(aaa)")&amp;"'!X12")</f>
        <v/>
      </c>
      <c r="G208" s="58" t="str">
        <f t="shared" ca="1" si="144"/>
        <v/>
      </c>
      <c r="H208" s="47">
        <f t="shared" si="145"/>
        <v>44599</v>
      </c>
      <c r="I208" s="34">
        <f t="shared" si="146"/>
        <v>2</v>
      </c>
      <c r="L208" s="47">
        <f t="shared" si="147"/>
        <v>44599</v>
      </c>
      <c r="M208" s="34" t="str">
        <f t="shared" si="126"/>
        <v>月</v>
      </c>
      <c r="N208" s="34" t="str">
        <f t="shared" si="127"/>
        <v>作業時間</v>
      </c>
      <c r="O208" s="34" t="str">
        <f t="shared" ca="1" si="128"/>
        <v/>
      </c>
      <c r="P208" s="34" t="str">
        <f t="shared" ca="1" si="129"/>
        <v/>
      </c>
      <c r="Q208" s="34" t="str">
        <f t="shared" ca="1" si="148"/>
        <v/>
      </c>
      <c r="R208" s="34" t="str">
        <f t="shared" ca="1" si="149"/>
        <v/>
      </c>
      <c r="S208" s="47">
        <f t="shared" si="130"/>
        <v>44599</v>
      </c>
      <c r="T208" s="34">
        <f t="shared" si="131"/>
        <v>2</v>
      </c>
    </row>
    <row r="209" spans="1:22" x14ac:dyDescent="0.4">
      <c r="A209" s="47">
        <f t="shared" si="150"/>
        <v>44599</v>
      </c>
      <c r="B209" s="48" t="str">
        <f t="shared" si="151"/>
        <v>月</v>
      </c>
      <c r="C209" s="46" t="s">
        <v>7</v>
      </c>
      <c r="D209" s="46" t="str" cm="1">
        <f t="array" aca="1" ref="D209" ca="1">INDIRECT("'"&amp;TEXT($A209,"d日(aaa)")&amp;"'!V13")</f>
        <v/>
      </c>
      <c r="E209" s="58" t="str" cm="1">
        <f t="array" aca="1" ref="E209" ca="1">INDIRECT("'"&amp;TEXT($A209,"d日(aaa)")&amp;"'!W13")</f>
        <v/>
      </c>
      <c r="F209" s="58" t="str" cm="1">
        <f t="array" aca="1" ref="F209" ca="1">INDIRECT("'"&amp;TEXT($A209,"d日(aaa)")&amp;"'!X13")</f>
        <v/>
      </c>
      <c r="G209" s="58" t="str">
        <f t="shared" ca="1" si="144"/>
        <v/>
      </c>
      <c r="H209" s="47">
        <f t="shared" si="145"/>
        <v>44599</v>
      </c>
      <c r="I209" s="34">
        <f t="shared" si="146"/>
        <v>2</v>
      </c>
      <c r="L209" s="47">
        <f t="shared" si="147"/>
        <v>44599</v>
      </c>
      <c r="M209" s="34" t="str">
        <f t="shared" si="126"/>
        <v>月</v>
      </c>
      <c r="N209" s="34" t="str">
        <f t="shared" si="127"/>
        <v>作業時間</v>
      </c>
      <c r="O209" s="34" t="str">
        <f t="shared" ca="1" si="128"/>
        <v/>
      </c>
      <c r="P209" s="34" t="str">
        <f t="shared" ca="1" si="129"/>
        <v/>
      </c>
      <c r="Q209" s="34" t="str">
        <f t="shared" ca="1" si="148"/>
        <v/>
      </c>
      <c r="R209" s="34" t="str">
        <f t="shared" ca="1" si="149"/>
        <v/>
      </c>
      <c r="S209" s="47">
        <f t="shared" si="130"/>
        <v>44599</v>
      </c>
      <c r="T209" s="34">
        <f t="shared" si="131"/>
        <v>2</v>
      </c>
    </row>
    <row r="210" spans="1:22" x14ac:dyDescent="0.4">
      <c r="A210" s="47">
        <f t="shared" si="150"/>
        <v>44599</v>
      </c>
      <c r="B210" s="48" t="str">
        <f t="shared" ref="B210:B214" si="152">IF(A210="","",TEXT(A210,"aaa"))</f>
        <v>月</v>
      </c>
      <c r="C210" s="46" t="s">
        <v>7</v>
      </c>
      <c r="D210" s="46" t="str" cm="1">
        <f t="array" aca="1" ref="D210" ca="1">INDIRECT("'"&amp;TEXT($A210,"d日(aaa)")&amp;"'!V14")</f>
        <v/>
      </c>
      <c r="E210" s="58" t="str" cm="1">
        <f t="array" aca="1" ref="E210" ca="1">INDIRECT("'"&amp;TEXT($A210,"d日(aaa)")&amp;"'!W14")</f>
        <v/>
      </c>
      <c r="F210" s="58" t="str" cm="1">
        <f t="array" aca="1" ref="F210" ca="1">INDIRECT("'"&amp;TEXT($A210,"d日(aaa)")&amp;"'!X14")</f>
        <v/>
      </c>
      <c r="G210" s="58" t="str">
        <f t="shared" ca="1" si="144"/>
        <v/>
      </c>
      <c r="H210" s="47">
        <f t="shared" si="145"/>
        <v>44599</v>
      </c>
      <c r="I210" s="34">
        <f t="shared" si="146"/>
        <v>2</v>
      </c>
      <c r="L210" s="47">
        <f t="shared" si="147"/>
        <v>44599</v>
      </c>
      <c r="M210" s="34" t="str">
        <f t="shared" si="126"/>
        <v>月</v>
      </c>
      <c r="N210" s="34" t="str">
        <f t="shared" si="127"/>
        <v>作業時間</v>
      </c>
      <c r="O210" s="34" t="str">
        <f t="shared" ca="1" si="128"/>
        <v/>
      </c>
      <c r="P210" s="34" t="str">
        <f t="shared" ca="1" si="129"/>
        <v/>
      </c>
      <c r="Q210" s="34" t="str">
        <f t="shared" ca="1" si="148"/>
        <v/>
      </c>
      <c r="R210" s="34" t="str">
        <f t="shared" ca="1" si="149"/>
        <v/>
      </c>
      <c r="S210" s="47">
        <f t="shared" si="130"/>
        <v>44599</v>
      </c>
      <c r="T210" s="34">
        <f t="shared" si="131"/>
        <v>2</v>
      </c>
    </row>
    <row r="211" spans="1:22" x14ac:dyDescent="0.4">
      <c r="A211" s="47">
        <f t="shared" si="150"/>
        <v>44599</v>
      </c>
      <c r="B211" s="48" t="str">
        <f t="shared" si="152"/>
        <v>月</v>
      </c>
      <c r="C211" s="46" t="s">
        <v>7</v>
      </c>
      <c r="D211" s="46" t="str" cm="1">
        <f t="array" aca="1" ref="D211" ca="1">INDIRECT("'"&amp;TEXT($A211,"d日(aaa)")&amp;"'!V15")</f>
        <v/>
      </c>
      <c r="E211" s="58" t="str" cm="1">
        <f t="array" aca="1" ref="E211" ca="1">INDIRECT("'"&amp;TEXT($A211,"d日(aaa)")&amp;"'!W15")</f>
        <v/>
      </c>
      <c r="F211" s="58" t="str" cm="1">
        <f t="array" aca="1" ref="F211" ca="1">INDIRECT("'"&amp;TEXT($A211,"d日(aaa)")&amp;"'!X15")</f>
        <v/>
      </c>
      <c r="G211" s="58" t="str">
        <f t="shared" ca="1" si="144"/>
        <v/>
      </c>
      <c r="H211" s="47">
        <f t="shared" si="145"/>
        <v>44599</v>
      </c>
      <c r="I211" s="34">
        <f t="shared" si="146"/>
        <v>2</v>
      </c>
      <c r="L211" s="47">
        <f t="shared" si="147"/>
        <v>44599</v>
      </c>
      <c r="M211" s="34" t="str">
        <f t="shared" si="126"/>
        <v>月</v>
      </c>
      <c r="N211" s="34" t="str">
        <f t="shared" si="127"/>
        <v>作業時間</v>
      </c>
      <c r="O211" s="34" t="str">
        <f t="shared" ca="1" si="128"/>
        <v/>
      </c>
      <c r="P211" s="34" t="str">
        <f t="shared" ca="1" si="129"/>
        <v/>
      </c>
      <c r="Q211" s="34" t="str">
        <f t="shared" ca="1" si="148"/>
        <v/>
      </c>
      <c r="R211" s="34" t="str">
        <f t="shared" ca="1" si="149"/>
        <v/>
      </c>
      <c r="S211" s="47">
        <f t="shared" si="130"/>
        <v>44599</v>
      </c>
      <c r="T211" s="34">
        <f t="shared" si="131"/>
        <v>2</v>
      </c>
    </row>
    <row r="212" spans="1:22" x14ac:dyDescent="0.4">
      <c r="A212" s="47">
        <f t="shared" si="150"/>
        <v>44599</v>
      </c>
      <c r="B212" s="48" t="str">
        <f t="shared" si="152"/>
        <v>月</v>
      </c>
      <c r="C212" s="46" t="s">
        <v>7</v>
      </c>
      <c r="D212" s="46" t="str" cm="1">
        <f t="array" aca="1" ref="D212" ca="1">INDIRECT("'"&amp;TEXT($A212,"d日(aaa)")&amp;"'!V16")</f>
        <v/>
      </c>
      <c r="E212" s="58" t="str" cm="1">
        <f t="array" aca="1" ref="E212" ca="1">INDIRECT("'"&amp;TEXT($A212,"d日(aaa)")&amp;"'!W16")</f>
        <v/>
      </c>
      <c r="F212" s="58" t="str" cm="1">
        <f t="array" aca="1" ref="F212" ca="1">INDIRECT("'"&amp;TEXT($A212,"d日(aaa)")&amp;"'!X16")</f>
        <v/>
      </c>
      <c r="G212" s="58" t="str">
        <f t="shared" ca="1" si="144"/>
        <v/>
      </c>
      <c r="H212" s="47">
        <f t="shared" si="145"/>
        <v>44599</v>
      </c>
      <c r="I212" s="34">
        <f t="shared" si="146"/>
        <v>2</v>
      </c>
      <c r="L212" s="47">
        <f t="shared" si="147"/>
        <v>44599</v>
      </c>
      <c r="M212" s="34" t="str">
        <f t="shared" si="126"/>
        <v>月</v>
      </c>
      <c r="N212" s="34" t="str">
        <f t="shared" si="127"/>
        <v>作業時間</v>
      </c>
      <c r="O212" s="34" t="str">
        <f t="shared" ca="1" si="128"/>
        <v/>
      </c>
      <c r="P212" s="34" t="str">
        <f t="shared" ca="1" si="129"/>
        <v/>
      </c>
      <c r="Q212" s="34" t="str">
        <f t="shared" ca="1" si="148"/>
        <v/>
      </c>
      <c r="R212" s="34" t="str">
        <f t="shared" ca="1" si="149"/>
        <v/>
      </c>
      <c r="S212" s="47">
        <f t="shared" si="130"/>
        <v>44599</v>
      </c>
      <c r="T212" s="34">
        <f t="shared" si="131"/>
        <v>2</v>
      </c>
    </row>
    <row r="213" spans="1:22" x14ac:dyDescent="0.4">
      <c r="A213" s="47">
        <f t="shared" si="150"/>
        <v>44599</v>
      </c>
      <c r="B213" s="48" t="str">
        <f t="shared" si="152"/>
        <v>月</v>
      </c>
      <c r="C213" s="46" t="s">
        <v>7</v>
      </c>
      <c r="D213" s="46" t="str" cm="1">
        <f t="array" aca="1" ref="D213" ca="1">INDIRECT("'"&amp;TEXT($A213,"d日(aaa)")&amp;"'!V17")</f>
        <v/>
      </c>
      <c r="E213" s="58" t="str" cm="1">
        <f t="array" aca="1" ref="E213" ca="1">INDIRECT("'"&amp;TEXT($A213,"d日(aaa)")&amp;"'!W17")</f>
        <v/>
      </c>
      <c r="F213" s="58" t="str" cm="1">
        <f t="array" aca="1" ref="F213" ca="1">INDIRECT("'"&amp;TEXT($A213,"d日(aaa)")&amp;"'!X17")</f>
        <v/>
      </c>
      <c r="G213" s="58" t="str">
        <f t="shared" ca="1" si="144"/>
        <v/>
      </c>
      <c r="H213" s="47">
        <f t="shared" si="145"/>
        <v>44599</v>
      </c>
      <c r="I213" s="34">
        <f t="shared" si="146"/>
        <v>2</v>
      </c>
      <c r="L213" s="47">
        <f t="shared" si="147"/>
        <v>44599</v>
      </c>
      <c r="M213" s="34" t="str">
        <f t="shared" si="126"/>
        <v>月</v>
      </c>
      <c r="N213" s="34" t="str">
        <f t="shared" si="127"/>
        <v>作業時間</v>
      </c>
      <c r="O213" s="34" t="str">
        <f t="shared" ca="1" si="128"/>
        <v/>
      </c>
      <c r="P213" s="34" t="str">
        <f t="shared" ca="1" si="129"/>
        <v/>
      </c>
      <c r="Q213" s="34" t="str">
        <f t="shared" ca="1" si="148"/>
        <v/>
      </c>
      <c r="R213" s="34" t="str">
        <f t="shared" ca="1" si="149"/>
        <v/>
      </c>
      <c r="S213" s="47">
        <f t="shared" si="130"/>
        <v>44599</v>
      </c>
      <c r="T213" s="34">
        <f t="shared" si="131"/>
        <v>2</v>
      </c>
    </row>
    <row r="214" spans="1:22" x14ac:dyDescent="0.4">
      <c r="A214" s="47">
        <f t="shared" si="150"/>
        <v>44599</v>
      </c>
      <c r="B214" s="48" t="str">
        <f t="shared" si="152"/>
        <v>月</v>
      </c>
      <c r="C214" s="46" t="s">
        <v>7</v>
      </c>
      <c r="D214" s="46" t="str" cm="1">
        <f t="array" aca="1" ref="D214" ca="1">INDIRECT("'"&amp;TEXT($A214,"d日(aaa)")&amp;"'!V18")</f>
        <v/>
      </c>
      <c r="E214" s="58" t="str" cm="1">
        <f t="array" aca="1" ref="E214" ca="1">INDIRECT("'"&amp;TEXT($A214,"d日(aaa)")&amp;"'!W18")</f>
        <v/>
      </c>
      <c r="F214" s="58" t="str" cm="1">
        <f t="array" aca="1" ref="F214" ca="1">INDIRECT("'"&amp;TEXT($A214,"d日(aaa)")&amp;"'!X18")</f>
        <v/>
      </c>
      <c r="G214" s="58" t="str">
        <f t="shared" ca="1" si="144"/>
        <v/>
      </c>
      <c r="H214" s="47">
        <f t="shared" si="145"/>
        <v>44599</v>
      </c>
      <c r="I214" s="34">
        <f t="shared" si="146"/>
        <v>2</v>
      </c>
      <c r="J214" s="34">
        <f ca="1">SUMIF($A200:$A214,$A200,E200:E214)</f>
        <v>36</v>
      </c>
      <c r="K214" s="34">
        <f ca="1">SUMIF($A200:$A214,$A200,F200:F214)</f>
        <v>34.999999999998693</v>
      </c>
      <c r="L214" s="47">
        <f t="shared" si="147"/>
        <v>44599</v>
      </c>
      <c r="M214" s="34" t="str">
        <f t="shared" si="126"/>
        <v>月</v>
      </c>
      <c r="N214" s="34" t="str">
        <f t="shared" si="127"/>
        <v>作業時間</v>
      </c>
      <c r="O214" s="34" t="str">
        <f t="shared" ca="1" si="128"/>
        <v/>
      </c>
      <c r="P214" s="34" t="str">
        <f t="shared" ca="1" si="129"/>
        <v/>
      </c>
      <c r="Q214" s="34" t="str">
        <f t="shared" ca="1" si="148"/>
        <v/>
      </c>
      <c r="R214" s="34" t="str">
        <f t="shared" ca="1" si="149"/>
        <v/>
      </c>
      <c r="S214" s="47">
        <f t="shared" si="130"/>
        <v>44599</v>
      </c>
      <c r="T214" s="34">
        <f t="shared" si="131"/>
        <v>2</v>
      </c>
      <c r="U214" s="158">
        <f ca="1">IF(P200&lt;&gt;"",SUMIF($A200:$A214,$A200,P200:P214),"")</f>
        <v>36</v>
      </c>
      <c r="V214" s="158">
        <f ca="1">IF(Q200&lt;&gt;"",SUMIF($A200:$A214,$A200,Q200:Q214),"")</f>
        <v>34.999999999998693</v>
      </c>
    </row>
    <row r="215" spans="1:22" x14ac:dyDescent="0.4">
      <c r="A215" s="47">
        <f>A206</f>
        <v>44599</v>
      </c>
      <c r="B215" s="48" t="str">
        <f t="shared" si="114"/>
        <v>月</v>
      </c>
      <c r="C215" s="46" t="s">
        <v>11</v>
      </c>
      <c r="D215" s="46" t="str" cm="1">
        <f t="array" aca="1" ref="D215" ca="1">INDIRECT("'"&amp;TEXT($A215,"d日(aaa)")&amp;"'!V4")</f>
        <v>ズオン バン フン</v>
      </c>
      <c r="E215" s="49" cm="1">
        <f t="array" aca="1" ref="E215" ca="1">INDIRECT("'"&amp;TEXT($A215,"d日(aaa)")&amp;"'!AB4")</f>
        <v>9600</v>
      </c>
      <c r="F215" s="49" cm="1">
        <f t="array" aca="1" ref="F215" ca="1">INDIRECT("'"&amp;TEXT($A215,"d日(aaa)")&amp;"'!AC4")</f>
        <v>9599.9999999996871</v>
      </c>
      <c r="G215" s="58">
        <f t="shared" ca="1" si="144"/>
        <v>-3.1286617740988731E-10</v>
      </c>
      <c r="H215" s="47">
        <f t="shared" si="145"/>
        <v>44599</v>
      </c>
      <c r="I215" s="34">
        <f t="shared" si="146"/>
        <v>2</v>
      </c>
      <c r="L215" s="47">
        <f t="shared" si="147"/>
        <v>44599</v>
      </c>
      <c r="M215" s="34" t="str">
        <f t="shared" si="126"/>
        <v>月</v>
      </c>
      <c r="N215" s="34" t="str">
        <f t="shared" si="127"/>
        <v>人件費</v>
      </c>
      <c r="O215" s="34" t="str">
        <f t="shared" ca="1" si="128"/>
        <v>ズオン バン フン</v>
      </c>
      <c r="P215" s="34">
        <f t="shared" ca="1" si="129"/>
        <v>9600</v>
      </c>
      <c r="Q215" s="34">
        <f t="shared" ca="1" si="148"/>
        <v>9599.9999999996871</v>
      </c>
      <c r="R215" s="34">
        <f t="shared" ca="1" si="149"/>
        <v>0</v>
      </c>
      <c r="S215" s="47">
        <f t="shared" si="130"/>
        <v>44599</v>
      </c>
      <c r="T215" s="34">
        <f t="shared" si="131"/>
        <v>2</v>
      </c>
    </row>
    <row r="216" spans="1:22" x14ac:dyDescent="0.4">
      <c r="A216" s="47">
        <f t="shared" si="150"/>
        <v>44599</v>
      </c>
      <c r="B216" s="48" t="str">
        <f t="shared" si="114"/>
        <v>月</v>
      </c>
      <c r="C216" s="46" t="s">
        <v>11</v>
      </c>
      <c r="D216" s="46" t="str" cm="1">
        <f t="array" aca="1" ref="D216" ca="1">INDIRECT("'"&amp;TEXT($A216,"d日(aaa)")&amp;"'!V5")</f>
        <v>チャモ</v>
      </c>
      <c r="E216" s="49" cm="1">
        <f t="array" aca="1" ref="E216" ca="1">INDIRECT("'"&amp;TEXT($A216,"d日(aaa)")&amp;"'!AB5")</f>
        <v>9200</v>
      </c>
      <c r="F216" s="49" cm="1">
        <f t="array" aca="1" ref="F216" ca="1">INDIRECT("'"&amp;TEXT($A216,"d日(aaa)")&amp;"'!AC5")</f>
        <v>9199.9999999996999</v>
      </c>
      <c r="G216" s="58">
        <f t="shared" ca="1" si="144"/>
        <v>-3.0013325158506632E-10</v>
      </c>
      <c r="H216" s="47">
        <f t="shared" si="145"/>
        <v>44599</v>
      </c>
      <c r="I216" s="34">
        <f t="shared" si="146"/>
        <v>2</v>
      </c>
      <c r="L216" s="47">
        <f t="shared" si="147"/>
        <v>44599</v>
      </c>
      <c r="M216" s="34" t="str">
        <f t="shared" si="126"/>
        <v>月</v>
      </c>
      <c r="N216" s="34" t="str">
        <f t="shared" si="127"/>
        <v>人件費</v>
      </c>
      <c r="O216" s="34" t="str">
        <f t="shared" ca="1" si="128"/>
        <v>チャモ</v>
      </c>
      <c r="P216" s="34">
        <f t="shared" ca="1" si="129"/>
        <v>9200</v>
      </c>
      <c r="Q216" s="34">
        <f t="shared" ca="1" si="148"/>
        <v>9199.9999999996999</v>
      </c>
      <c r="R216" s="34">
        <f t="shared" ca="1" si="149"/>
        <v>0</v>
      </c>
      <c r="S216" s="47">
        <f t="shared" si="130"/>
        <v>44599</v>
      </c>
      <c r="T216" s="34">
        <f t="shared" si="131"/>
        <v>2</v>
      </c>
    </row>
    <row r="217" spans="1:22" x14ac:dyDescent="0.4">
      <c r="A217" s="47">
        <f t="shared" si="150"/>
        <v>44599</v>
      </c>
      <c r="B217" s="48" t="str">
        <f t="shared" si="114"/>
        <v>月</v>
      </c>
      <c r="C217" s="46" t="s">
        <v>11</v>
      </c>
      <c r="D217" s="46" t="str" cm="1">
        <f t="array" aca="1" ref="D217" ca="1">INDIRECT("'"&amp;TEXT($A217,"d日(aaa)")&amp;"'!V6")</f>
        <v>サンミン</v>
      </c>
      <c r="E217" s="49" cm="1">
        <f t="array" aca="1" ref="E217" ca="1">INDIRECT("'"&amp;TEXT($A217,"d日(aaa)")&amp;"'!AB6")</f>
        <v>8400</v>
      </c>
      <c r="F217" s="49" cm="1">
        <f t="array" aca="1" ref="F217" ca="1">INDIRECT("'"&amp;TEXT($A217,"d日(aaa)")&amp;"'!AC6")</f>
        <v>8399.9999999997253</v>
      </c>
      <c r="G217" s="58">
        <f t="shared" ca="1" si="144"/>
        <v>-2.7466739993542433E-10</v>
      </c>
      <c r="H217" s="47">
        <f t="shared" si="145"/>
        <v>44599</v>
      </c>
      <c r="I217" s="34">
        <f t="shared" si="146"/>
        <v>2</v>
      </c>
      <c r="L217" s="47">
        <f t="shared" si="147"/>
        <v>44599</v>
      </c>
      <c r="M217" s="34" t="str">
        <f t="shared" si="126"/>
        <v>月</v>
      </c>
      <c r="N217" s="34" t="str">
        <f t="shared" si="127"/>
        <v>人件費</v>
      </c>
      <c r="O217" s="34" t="str">
        <f t="shared" ca="1" si="128"/>
        <v>サンミン</v>
      </c>
      <c r="P217" s="34">
        <f t="shared" ca="1" si="129"/>
        <v>8400</v>
      </c>
      <c r="Q217" s="34">
        <f t="shared" ca="1" si="148"/>
        <v>8399.9999999997253</v>
      </c>
      <c r="R217" s="34">
        <f t="shared" ca="1" si="149"/>
        <v>0</v>
      </c>
      <c r="S217" s="47">
        <f t="shared" si="130"/>
        <v>44599</v>
      </c>
      <c r="T217" s="34">
        <f t="shared" si="131"/>
        <v>2</v>
      </c>
    </row>
    <row r="218" spans="1:22" x14ac:dyDescent="0.4">
      <c r="A218" s="47">
        <f t="shared" si="150"/>
        <v>44599</v>
      </c>
      <c r="B218" s="48" t="str">
        <f t="shared" si="114"/>
        <v>月</v>
      </c>
      <c r="C218" s="46" t="s">
        <v>11</v>
      </c>
      <c r="D218" s="46" t="str" cm="1">
        <f t="array" aca="1" ref="D218" ca="1">INDIRECT("'"&amp;TEXT($A218,"d日(aaa)")&amp;"'!V7")</f>
        <v>イスリ</v>
      </c>
      <c r="E218" s="49" cm="1">
        <f t="array" aca="1" ref="E218" ca="1">INDIRECT("'"&amp;TEXT($A218,"d日(aaa)")&amp;"'!AB7")</f>
        <v>5250</v>
      </c>
      <c r="F218" s="49" cm="1">
        <f t="array" aca="1" ref="F218" ca="1">INDIRECT("'"&amp;TEXT($A218,"d日(aaa)")&amp;"'!AC7")</f>
        <v>4199.9999999997353</v>
      </c>
      <c r="G218" s="58">
        <f t="shared" ca="1" si="144"/>
        <v>-1050.0000000002647</v>
      </c>
      <c r="H218" s="47">
        <f t="shared" si="145"/>
        <v>44599</v>
      </c>
      <c r="I218" s="34">
        <f t="shared" si="146"/>
        <v>2</v>
      </c>
      <c r="L218" s="47">
        <f t="shared" si="147"/>
        <v>44599</v>
      </c>
      <c r="M218" s="34" t="str">
        <f t="shared" si="126"/>
        <v>月</v>
      </c>
      <c r="N218" s="34" t="str">
        <f t="shared" si="127"/>
        <v>人件費</v>
      </c>
      <c r="O218" s="34" t="str">
        <f t="shared" ca="1" si="128"/>
        <v>イスリ</v>
      </c>
      <c r="P218" s="34">
        <f t="shared" ca="1" si="129"/>
        <v>5250</v>
      </c>
      <c r="Q218" s="34">
        <f t="shared" ca="1" si="148"/>
        <v>4199.9999999997353</v>
      </c>
      <c r="R218" s="34">
        <f t="shared" ca="1" si="149"/>
        <v>-1050</v>
      </c>
      <c r="S218" s="47">
        <f t="shared" si="130"/>
        <v>44599</v>
      </c>
      <c r="T218" s="34">
        <f t="shared" si="131"/>
        <v>2</v>
      </c>
    </row>
    <row r="219" spans="1:22" x14ac:dyDescent="0.4">
      <c r="A219" s="47">
        <f t="shared" si="150"/>
        <v>44599</v>
      </c>
      <c r="B219" s="48" t="str">
        <f t="shared" si="114"/>
        <v>月</v>
      </c>
      <c r="C219" s="46" t="s">
        <v>11</v>
      </c>
      <c r="D219" s="46" t="str" cm="1">
        <f t="array" aca="1" ref="D219" ca="1">INDIRECT("'"&amp;TEXT($A219,"d日(aaa)")&amp;"'!V8")</f>
        <v>インディカ</v>
      </c>
      <c r="E219" s="49" cm="1">
        <f t="array" aca="1" ref="E219" ca="1">INDIRECT("'"&amp;TEXT($A219,"d日(aaa)")&amp;"'!AB8")</f>
        <v>7350</v>
      </c>
      <c r="F219" s="49" cm="1">
        <f t="array" aca="1" ref="F219" ca="1">INDIRECT("'"&amp;TEXT($A219,"d日(aaa)")&amp;"'!AC8")</f>
        <v>7349.9999999997162</v>
      </c>
      <c r="G219" s="58">
        <f t="shared" ca="1" si="144"/>
        <v>-2.8376234695315361E-10</v>
      </c>
      <c r="H219" s="47">
        <f t="shared" si="145"/>
        <v>44599</v>
      </c>
      <c r="I219" s="34">
        <f t="shared" si="146"/>
        <v>2</v>
      </c>
      <c r="L219" s="47">
        <f t="shared" si="147"/>
        <v>44599</v>
      </c>
      <c r="M219" s="34" t="str">
        <f t="shared" si="126"/>
        <v>月</v>
      </c>
      <c r="N219" s="34" t="str">
        <f t="shared" si="127"/>
        <v>人件費</v>
      </c>
      <c r="O219" s="34" t="str">
        <f t="shared" ca="1" si="128"/>
        <v>インディカ</v>
      </c>
      <c r="P219" s="34">
        <f t="shared" ca="1" si="129"/>
        <v>7350</v>
      </c>
      <c r="Q219" s="34">
        <f t="shared" ca="1" si="148"/>
        <v>7349.9999999997162</v>
      </c>
      <c r="R219" s="34">
        <f t="shared" ca="1" si="149"/>
        <v>0</v>
      </c>
      <c r="S219" s="47">
        <f t="shared" si="130"/>
        <v>44599</v>
      </c>
      <c r="T219" s="34">
        <f t="shared" si="131"/>
        <v>2</v>
      </c>
    </row>
    <row r="220" spans="1:22" x14ac:dyDescent="0.4">
      <c r="A220" s="47">
        <f t="shared" si="150"/>
        <v>44599</v>
      </c>
      <c r="B220" s="48" t="str">
        <f t="shared" si="114"/>
        <v>月</v>
      </c>
      <c r="C220" s="46" t="s">
        <v>11</v>
      </c>
      <c r="D220" s="46" t="str" cm="1">
        <f t="array" aca="1" ref="D220" ca="1">INDIRECT("'"&amp;TEXT($A220,"d日(aaa)")&amp;"'!V9")</f>
        <v/>
      </c>
      <c r="E220" s="49" t="str" cm="1">
        <f t="array" aca="1" ref="E220" ca="1">INDIRECT("'"&amp;TEXT($A220,"d日(aaa)")&amp;"'!AB9")</f>
        <v/>
      </c>
      <c r="F220" s="49" t="str" cm="1">
        <f t="array" aca="1" ref="F220" ca="1">INDIRECT("'"&amp;TEXT($A220,"d日(aaa)")&amp;"'!AC9")</f>
        <v/>
      </c>
      <c r="G220" s="58" t="str">
        <f t="shared" ca="1" si="144"/>
        <v/>
      </c>
      <c r="H220" s="47">
        <f t="shared" si="145"/>
        <v>44599</v>
      </c>
      <c r="I220" s="34">
        <f t="shared" si="146"/>
        <v>2</v>
      </c>
      <c r="L220" s="47">
        <f t="shared" si="147"/>
        <v>44599</v>
      </c>
      <c r="M220" s="34" t="str">
        <f t="shared" si="126"/>
        <v>月</v>
      </c>
      <c r="N220" s="34" t="str">
        <f t="shared" si="127"/>
        <v>人件費</v>
      </c>
      <c r="O220" s="34" t="str">
        <f t="shared" ca="1" si="128"/>
        <v/>
      </c>
      <c r="P220" s="34" t="str">
        <f t="shared" ca="1" si="129"/>
        <v/>
      </c>
      <c r="Q220" s="34" t="str">
        <f t="shared" ca="1" si="148"/>
        <v/>
      </c>
      <c r="R220" s="34" t="str">
        <f t="shared" ca="1" si="149"/>
        <v/>
      </c>
      <c r="S220" s="47">
        <f t="shared" si="130"/>
        <v>44599</v>
      </c>
      <c r="T220" s="34">
        <f t="shared" si="131"/>
        <v>2</v>
      </c>
    </row>
    <row r="221" spans="1:22" x14ac:dyDescent="0.4">
      <c r="A221" s="47">
        <f t="shared" si="150"/>
        <v>44599</v>
      </c>
      <c r="B221" s="48" t="str">
        <f t="shared" si="114"/>
        <v>月</v>
      </c>
      <c r="C221" s="46" t="s">
        <v>11</v>
      </c>
      <c r="D221" s="46" t="str" cm="1">
        <f t="array" aca="1" ref="D221" ca="1">INDIRECT("'"&amp;TEXT($A221,"d日(aaa)")&amp;"'!V10")</f>
        <v/>
      </c>
      <c r="E221" s="49" t="str" cm="1">
        <f t="array" aca="1" ref="E221" ca="1">INDIRECT("'"&amp;TEXT($A221,"d日(aaa)")&amp;"'!AB10")</f>
        <v/>
      </c>
      <c r="F221" s="49" t="str" cm="1">
        <f t="array" aca="1" ref="F221" ca="1">INDIRECT("'"&amp;TEXT($A221,"d日(aaa)")&amp;"'!AC10")</f>
        <v/>
      </c>
      <c r="G221" s="58" t="str">
        <f t="shared" ca="1" si="144"/>
        <v/>
      </c>
      <c r="H221" s="47">
        <f t="shared" si="145"/>
        <v>44599</v>
      </c>
      <c r="I221" s="34">
        <f t="shared" si="146"/>
        <v>2</v>
      </c>
      <c r="L221" s="47">
        <f t="shared" si="147"/>
        <v>44599</v>
      </c>
      <c r="M221" s="34" t="str">
        <f t="shared" si="126"/>
        <v>月</v>
      </c>
      <c r="N221" s="34" t="str">
        <f t="shared" si="127"/>
        <v>人件費</v>
      </c>
      <c r="O221" s="34" t="str">
        <f t="shared" ca="1" si="128"/>
        <v/>
      </c>
      <c r="P221" s="34" t="str">
        <f t="shared" ca="1" si="129"/>
        <v/>
      </c>
      <c r="Q221" s="34" t="str">
        <f t="shared" ca="1" si="148"/>
        <v/>
      </c>
      <c r="R221" s="34" t="str">
        <f t="shared" ca="1" si="149"/>
        <v/>
      </c>
      <c r="S221" s="47">
        <f t="shared" si="130"/>
        <v>44599</v>
      </c>
      <c r="T221" s="34">
        <f t="shared" si="131"/>
        <v>2</v>
      </c>
    </row>
    <row r="222" spans="1:22" x14ac:dyDescent="0.4">
      <c r="A222" s="47">
        <f t="shared" si="150"/>
        <v>44599</v>
      </c>
      <c r="B222" s="48" t="str">
        <f t="shared" ref="B222:B224" si="153">IF(A222="","",TEXT(A222,"aaa"))</f>
        <v>月</v>
      </c>
      <c r="C222" s="46" t="s">
        <v>11</v>
      </c>
      <c r="D222" s="46" t="str" cm="1">
        <f t="array" aca="1" ref="D222" ca="1">INDIRECT("'"&amp;TEXT($A222,"d日(aaa)")&amp;"'!V11")</f>
        <v/>
      </c>
      <c r="E222" s="49" t="str" cm="1">
        <f t="array" aca="1" ref="E222" ca="1">INDIRECT("'"&amp;TEXT($A222,"d日(aaa)")&amp;"'!AB11")</f>
        <v/>
      </c>
      <c r="F222" s="49" t="str" cm="1">
        <f t="array" aca="1" ref="F222" ca="1">INDIRECT("'"&amp;TEXT($A222,"d日(aaa)")&amp;"'!AC11")</f>
        <v/>
      </c>
      <c r="G222" s="58" t="str">
        <f t="shared" ca="1" si="144"/>
        <v/>
      </c>
      <c r="H222" s="47">
        <f t="shared" si="145"/>
        <v>44599</v>
      </c>
      <c r="I222" s="34">
        <f t="shared" si="146"/>
        <v>2</v>
      </c>
      <c r="L222" s="47">
        <f t="shared" si="147"/>
        <v>44599</v>
      </c>
      <c r="M222" s="34" t="str">
        <f t="shared" si="126"/>
        <v>月</v>
      </c>
      <c r="N222" s="34" t="str">
        <f t="shared" si="127"/>
        <v>人件費</v>
      </c>
      <c r="O222" s="34" t="str">
        <f t="shared" ca="1" si="128"/>
        <v/>
      </c>
      <c r="P222" s="34" t="str">
        <f t="shared" ca="1" si="129"/>
        <v/>
      </c>
      <c r="Q222" s="34" t="str">
        <f t="shared" ca="1" si="148"/>
        <v/>
      </c>
      <c r="R222" s="34" t="str">
        <f t="shared" ca="1" si="149"/>
        <v/>
      </c>
      <c r="S222" s="47">
        <f t="shared" si="130"/>
        <v>44599</v>
      </c>
      <c r="T222" s="34">
        <f t="shared" si="131"/>
        <v>2</v>
      </c>
    </row>
    <row r="223" spans="1:22" x14ac:dyDescent="0.4">
      <c r="A223" s="47">
        <f t="shared" si="150"/>
        <v>44599</v>
      </c>
      <c r="B223" s="48" t="str">
        <f t="shared" si="153"/>
        <v>月</v>
      </c>
      <c r="C223" s="46" t="s">
        <v>11</v>
      </c>
      <c r="D223" s="46" t="str" cm="1">
        <f t="array" aca="1" ref="D223" ca="1">INDIRECT("'"&amp;TEXT($A223,"d日(aaa)")&amp;"'!V12")</f>
        <v/>
      </c>
      <c r="E223" s="49" t="str" cm="1">
        <f t="array" aca="1" ref="E223" ca="1">INDIRECT("'"&amp;TEXT($A223,"d日(aaa)")&amp;"'!AB12")</f>
        <v/>
      </c>
      <c r="F223" s="49" t="str" cm="1">
        <f t="array" aca="1" ref="F223" ca="1">INDIRECT("'"&amp;TEXT($A223,"d日(aaa)")&amp;"'!AC12")</f>
        <v/>
      </c>
      <c r="G223" s="58" t="str">
        <f t="shared" ca="1" si="144"/>
        <v/>
      </c>
      <c r="H223" s="47">
        <f t="shared" si="145"/>
        <v>44599</v>
      </c>
      <c r="I223" s="34">
        <f t="shared" si="146"/>
        <v>2</v>
      </c>
      <c r="L223" s="47">
        <f t="shared" si="147"/>
        <v>44599</v>
      </c>
      <c r="M223" s="34" t="str">
        <f t="shared" si="126"/>
        <v>月</v>
      </c>
      <c r="N223" s="34" t="str">
        <f t="shared" si="127"/>
        <v>人件費</v>
      </c>
      <c r="O223" s="34" t="str">
        <f t="shared" ca="1" si="128"/>
        <v/>
      </c>
      <c r="P223" s="34" t="str">
        <f t="shared" ca="1" si="129"/>
        <v/>
      </c>
      <c r="Q223" s="34" t="str">
        <f t="shared" ca="1" si="148"/>
        <v/>
      </c>
      <c r="R223" s="34" t="str">
        <f t="shared" ca="1" si="149"/>
        <v/>
      </c>
      <c r="S223" s="47">
        <f t="shared" si="130"/>
        <v>44599</v>
      </c>
      <c r="T223" s="34">
        <f t="shared" si="131"/>
        <v>2</v>
      </c>
    </row>
    <row r="224" spans="1:22" x14ac:dyDescent="0.4">
      <c r="A224" s="47">
        <f t="shared" si="150"/>
        <v>44599</v>
      </c>
      <c r="B224" s="48" t="str">
        <f t="shared" si="153"/>
        <v>月</v>
      </c>
      <c r="C224" s="46" t="s">
        <v>11</v>
      </c>
      <c r="D224" s="46" t="str" cm="1">
        <f t="array" aca="1" ref="D224" ca="1">INDIRECT("'"&amp;TEXT($A224,"d日(aaa)")&amp;"'!V13")</f>
        <v/>
      </c>
      <c r="E224" s="49" t="str" cm="1">
        <f t="array" aca="1" ref="E224" ca="1">INDIRECT("'"&amp;TEXT($A224,"d日(aaa)")&amp;"'!AB13")</f>
        <v/>
      </c>
      <c r="F224" s="49" t="str" cm="1">
        <f t="array" aca="1" ref="F224" ca="1">INDIRECT("'"&amp;TEXT($A224,"d日(aaa)")&amp;"'!AC13")</f>
        <v/>
      </c>
      <c r="G224" s="58" t="str">
        <f t="shared" ca="1" si="144"/>
        <v/>
      </c>
      <c r="H224" s="47">
        <f t="shared" si="145"/>
        <v>44599</v>
      </c>
      <c r="I224" s="34">
        <f t="shared" si="146"/>
        <v>2</v>
      </c>
      <c r="L224" s="47">
        <f t="shared" si="147"/>
        <v>44599</v>
      </c>
      <c r="M224" s="34" t="str">
        <f t="shared" si="126"/>
        <v>月</v>
      </c>
      <c r="N224" s="34" t="str">
        <f t="shared" si="127"/>
        <v>人件費</v>
      </c>
      <c r="O224" s="34" t="str">
        <f t="shared" ca="1" si="128"/>
        <v/>
      </c>
      <c r="P224" s="34" t="str">
        <f t="shared" ca="1" si="129"/>
        <v/>
      </c>
      <c r="Q224" s="34" t="str">
        <f t="shared" ca="1" si="148"/>
        <v/>
      </c>
      <c r="R224" s="34" t="str">
        <f t="shared" ca="1" si="149"/>
        <v/>
      </c>
      <c r="S224" s="47">
        <f t="shared" si="130"/>
        <v>44599</v>
      </c>
      <c r="T224" s="34">
        <f t="shared" si="131"/>
        <v>2</v>
      </c>
    </row>
    <row r="225" spans="1:22" x14ac:dyDescent="0.4">
      <c r="A225" s="47">
        <f t="shared" si="150"/>
        <v>44599</v>
      </c>
      <c r="B225" s="48" t="str">
        <f t="shared" ref="B225:B229" si="154">IF(A225="","",TEXT(A225,"aaa"))</f>
        <v>月</v>
      </c>
      <c r="C225" s="46" t="s">
        <v>11</v>
      </c>
      <c r="D225" s="46" t="str" cm="1">
        <f t="array" aca="1" ref="D225" ca="1">INDIRECT("'"&amp;TEXT($A225,"d日(aaa)")&amp;"'!V14")</f>
        <v/>
      </c>
      <c r="E225" s="49" t="str" cm="1">
        <f t="array" aca="1" ref="E225" ca="1">INDIRECT("'"&amp;TEXT($A225,"d日(aaa)")&amp;"'!AB14")</f>
        <v/>
      </c>
      <c r="F225" s="49" t="str" cm="1">
        <f t="array" aca="1" ref="F225" ca="1">INDIRECT("'"&amp;TEXT($A225,"d日(aaa)")&amp;"'!AC14")</f>
        <v/>
      </c>
      <c r="G225" s="58" t="str">
        <f t="shared" ca="1" si="144"/>
        <v/>
      </c>
      <c r="H225" s="47">
        <f t="shared" si="145"/>
        <v>44599</v>
      </c>
      <c r="I225" s="34">
        <f t="shared" si="146"/>
        <v>2</v>
      </c>
      <c r="L225" s="47">
        <f t="shared" si="147"/>
        <v>44599</v>
      </c>
      <c r="M225" s="34" t="str">
        <f t="shared" si="126"/>
        <v>月</v>
      </c>
      <c r="N225" s="34" t="str">
        <f t="shared" si="127"/>
        <v>人件費</v>
      </c>
      <c r="O225" s="34" t="str">
        <f t="shared" ca="1" si="128"/>
        <v/>
      </c>
      <c r="P225" s="34" t="str">
        <f t="shared" ca="1" si="129"/>
        <v/>
      </c>
      <c r="Q225" s="34" t="str">
        <f t="shared" ca="1" si="148"/>
        <v/>
      </c>
      <c r="R225" s="34" t="str">
        <f t="shared" ca="1" si="149"/>
        <v/>
      </c>
      <c r="S225" s="47">
        <f t="shared" si="130"/>
        <v>44599</v>
      </c>
      <c r="T225" s="34">
        <f t="shared" si="131"/>
        <v>2</v>
      </c>
    </row>
    <row r="226" spans="1:22" x14ac:dyDescent="0.4">
      <c r="A226" s="47">
        <f t="shared" si="150"/>
        <v>44599</v>
      </c>
      <c r="B226" s="48" t="str">
        <f t="shared" si="154"/>
        <v>月</v>
      </c>
      <c r="C226" s="46" t="s">
        <v>11</v>
      </c>
      <c r="D226" s="46" t="str" cm="1">
        <f t="array" aca="1" ref="D226" ca="1">INDIRECT("'"&amp;TEXT($A226,"d日(aaa)")&amp;"'!V15")</f>
        <v/>
      </c>
      <c r="E226" s="49" t="str" cm="1">
        <f t="array" aca="1" ref="E226" ca="1">INDIRECT("'"&amp;TEXT($A226,"d日(aaa)")&amp;"'!AB15")</f>
        <v/>
      </c>
      <c r="F226" s="49" t="str" cm="1">
        <f t="array" aca="1" ref="F226" ca="1">INDIRECT("'"&amp;TEXT($A226,"d日(aaa)")&amp;"'!AC15")</f>
        <v/>
      </c>
      <c r="G226" s="58" t="str">
        <f t="shared" ca="1" si="144"/>
        <v/>
      </c>
      <c r="H226" s="47">
        <f t="shared" si="145"/>
        <v>44599</v>
      </c>
      <c r="I226" s="34">
        <f t="shared" si="146"/>
        <v>2</v>
      </c>
      <c r="L226" s="47">
        <f t="shared" si="147"/>
        <v>44599</v>
      </c>
      <c r="M226" s="34" t="str">
        <f t="shared" si="126"/>
        <v>月</v>
      </c>
      <c r="N226" s="34" t="str">
        <f t="shared" si="127"/>
        <v>人件費</v>
      </c>
      <c r="O226" s="34" t="str">
        <f t="shared" ca="1" si="128"/>
        <v/>
      </c>
      <c r="P226" s="34" t="str">
        <f t="shared" ca="1" si="129"/>
        <v/>
      </c>
      <c r="Q226" s="34" t="str">
        <f t="shared" ca="1" si="148"/>
        <v/>
      </c>
      <c r="R226" s="34" t="str">
        <f t="shared" ca="1" si="149"/>
        <v/>
      </c>
      <c r="S226" s="47">
        <f t="shared" si="130"/>
        <v>44599</v>
      </c>
      <c r="T226" s="34">
        <f t="shared" si="131"/>
        <v>2</v>
      </c>
    </row>
    <row r="227" spans="1:22" x14ac:dyDescent="0.4">
      <c r="A227" s="47">
        <f t="shared" si="150"/>
        <v>44599</v>
      </c>
      <c r="B227" s="48" t="str">
        <f t="shared" si="154"/>
        <v>月</v>
      </c>
      <c r="C227" s="46" t="s">
        <v>11</v>
      </c>
      <c r="D227" s="46" t="str" cm="1">
        <f t="array" aca="1" ref="D227" ca="1">INDIRECT("'"&amp;TEXT($A227,"d日(aaa)")&amp;"'!V16")</f>
        <v/>
      </c>
      <c r="E227" s="49" t="str" cm="1">
        <f t="array" aca="1" ref="E227" ca="1">INDIRECT("'"&amp;TEXT($A227,"d日(aaa)")&amp;"'!AB16")</f>
        <v/>
      </c>
      <c r="F227" s="49" t="str" cm="1">
        <f t="array" aca="1" ref="F227" ca="1">INDIRECT("'"&amp;TEXT($A227,"d日(aaa)")&amp;"'!AC16")</f>
        <v/>
      </c>
      <c r="G227" s="58" t="str">
        <f t="shared" ca="1" si="144"/>
        <v/>
      </c>
      <c r="H227" s="47">
        <f t="shared" si="145"/>
        <v>44599</v>
      </c>
      <c r="I227" s="34">
        <f t="shared" si="146"/>
        <v>2</v>
      </c>
      <c r="L227" s="47">
        <f t="shared" si="147"/>
        <v>44599</v>
      </c>
      <c r="M227" s="34" t="str">
        <f t="shared" si="126"/>
        <v>月</v>
      </c>
      <c r="N227" s="34" t="str">
        <f t="shared" si="127"/>
        <v>人件費</v>
      </c>
      <c r="O227" s="34" t="str">
        <f t="shared" ca="1" si="128"/>
        <v/>
      </c>
      <c r="P227" s="34" t="str">
        <f t="shared" ca="1" si="129"/>
        <v/>
      </c>
      <c r="Q227" s="34" t="str">
        <f t="shared" ca="1" si="148"/>
        <v/>
      </c>
      <c r="R227" s="34" t="str">
        <f t="shared" ca="1" si="149"/>
        <v/>
      </c>
      <c r="S227" s="47">
        <f t="shared" si="130"/>
        <v>44599</v>
      </c>
      <c r="T227" s="34">
        <f t="shared" si="131"/>
        <v>2</v>
      </c>
    </row>
    <row r="228" spans="1:22" x14ac:dyDescent="0.4">
      <c r="A228" s="47">
        <f t="shared" si="150"/>
        <v>44599</v>
      </c>
      <c r="B228" s="48" t="str">
        <f t="shared" si="154"/>
        <v>月</v>
      </c>
      <c r="C228" s="46" t="s">
        <v>11</v>
      </c>
      <c r="D228" s="46" t="str" cm="1">
        <f t="array" aca="1" ref="D228" ca="1">INDIRECT("'"&amp;TEXT($A228,"d日(aaa)")&amp;"'!V17")</f>
        <v/>
      </c>
      <c r="E228" s="49" t="str" cm="1">
        <f t="array" aca="1" ref="E228" ca="1">INDIRECT("'"&amp;TEXT($A228,"d日(aaa)")&amp;"'!AB17")</f>
        <v/>
      </c>
      <c r="F228" s="49" t="str" cm="1">
        <f t="array" aca="1" ref="F228" ca="1">INDIRECT("'"&amp;TEXT($A228,"d日(aaa)")&amp;"'!AC17")</f>
        <v/>
      </c>
      <c r="G228" s="58" t="str">
        <f t="shared" ca="1" si="144"/>
        <v/>
      </c>
      <c r="H228" s="47">
        <f t="shared" si="145"/>
        <v>44599</v>
      </c>
      <c r="I228" s="34">
        <f t="shared" si="146"/>
        <v>2</v>
      </c>
      <c r="L228" s="47">
        <f t="shared" si="147"/>
        <v>44599</v>
      </c>
      <c r="M228" s="34" t="str">
        <f t="shared" ref="M228:M291" si="155">IFERROR(B228,"")</f>
        <v>月</v>
      </c>
      <c r="N228" s="34" t="str">
        <f t="shared" ref="N228:N291" si="156">IFERROR(C228,"")</f>
        <v>人件費</v>
      </c>
      <c r="O228" s="34" t="str">
        <f t="shared" ref="O228:O291" ca="1" si="157">IFERROR(D228,"")</f>
        <v/>
      </c>
      <c r="P228" s="34" t="str">
        <f t="shared" ref="P228:P291" ca="1" si="158">IFERROR(E228,"")</f>
        <v/>
      </c>
      <c r="Q228" s="34" t="str">
        <f t="shared" ca="1" si="148"/>
        <v/>
      </c>
      <c r="R228" s="34" t="str">
        <f t="shared" ca="1" si="149"/>
        <v/>
      </c>
      <c r="S228" s="47">
        <f t="shared" ref="S228:S291" si="159">IFERROR(H228,"")</f>
        <v>44599</v>
      </c>
      <c r="T228" s="34">
        <f t="shared" ref="T228:T291" si="160">IFERROR(I228,"")</f>
        <v>2</v>
      </c>
    </row>
    <row r="229" spans="1:22" x14ac:dyDescent="0.4">
      <c r="A229" s="47">
        <f t="shared" si="150"/>
        <v>44599</v>
      </c>
      <c r="B229" s="48" t="str">
        <f t="shared" si="154"/>
        <v>月</v>
      </c>
      <c r="C229" s="46" t="s">
        <v>11</v>
      </c>
      <c r="D229" s="46" t="str" cm="1">
        <f t="array" aca="1" ref="D229" ca="1">INDIRECT("'"&amp;TEXT($A229,"d日(aaa)")&amp;"'!V18")</f>
        <v/>
      </c>
      <c r="E229" s="49" t="str" cm="1">
        <f t="array" aca="1" ref="E229" ca="1">INDIRECT("'"&amp;TEXT($A229,"d日(aaa)")&amp;"'!AB18")</f>
        <v/>
      </c>
      <c r="F229" s="49" t="str" cm="1">
        <f t="array" aca="1" ref="F229" ca="1">INDIRECT("'"&amp;TEXT($A229,"d日(aaa)")&amp;"'!AC18")</f>
        <v/>
      </c>
      <c r="G229" s="58" t="str">
        <f t="shared" ca="1" si="144"/>
        <v/>
      </c>
      <c r="H229" s="47">
        <f t="shared" si="145"/>
        <v>44599</v>
      </c>
      <c r="I229" s="34">
        <f t="shared" si="146"/>
        <v>2</v>
      </c>
      <c r="J229" s="34">
        <f ca="1">SUMIF($A215:$A229,$A215,E215:E229)</f>
        <v>39800</v>
      </c>
      <c r="K229" s="34">
        <f ca="1">SUMIF($A215:$A229,$A215,F215:F229)</f>
        <v>38749.999999998559</v>
      </c>
      <c r="L229" s="47">
        <f t="shared" si="147"/>
        <v>44599</v>
      </c>
      <c r="M229" s="34" t="str">
        <f t="shared" si="155"/>
        <v>月</v>
      </c>
      <c r="N229" s="34" t="str">
        <f t="shared" si="156"/>
        <v>人件費</v>
      </c>
      <c r="O229" s="34" t="str">
        <f t="shared" ca="1" si="157"/>
        <v/>
      </c>
      <c r="P229" s="34" t="str">
        <f t="shared" ca="1" si="158"/>
        <v/>
      </c>
      <c r="Q229" s="34" t="str">
        <f t="shared" ca="1" si="148"/>
        <v/>
      </c>
      <c r="R229" s="34" t="str">
        <f t="shared" ca="1" si="149"/>
        <v/>
      </c>
      <c r="S229" s="47">
        <f t="shared" si="159"/>
        <v>44599</v>
      </c>
      <c r="T229" s="34">
        <f t="shared" si="160"/>
        <v>2</v>
      </c>
      <c r="U229" s="158">
        <f ca="1">IF(P215&lt;&gt;"",SUMIF($A215:$A229,$A215,P215:P229),"")</f>
        <v>39800</v>
      </c>
      <c r="V229" s="158">
        <f ca="1">IF(Q215&lt;&gt;"",SUMIF($A215:$A229,$A215,Q215:Q229),"")</f>
        <v>38749.999999998559</v>
      </c>
    </row>
    <row r="230" spans="1:22" x14ac:dyDescent="0.4">
      <c r="A230" s="47">
        <f>A221</f>
        <v>44599</v>
      </c>
      <c r="B230" s="48" t="str">
        <f t="shared" si="114"/>
        <v>月</v>
      </c>
      <c r="C230" s="46" t="s">
        <v>12</v>
      </c>
      <c r="D230" s="46" t="str" cm="1">
        <f t="array" aca="1" ref="D230" ca="1">INDIRECT("'"&amp;TEXT($A230,"d日(aaa)")&amp;"'!V22")</f>
        <v>-</v>
      </c>
      <c r="E230" s="49" cm="1">
        <f t="array" aca="1" ref="E230" ca="1">INDIRECT("'"&amp;TEXT($A230,"d日(aaa)")&amp;"'!W22")</f>
        <v>1</v>
      </c>
      <c r="F230" s="49" cm="1">
        <f t="array" aca="1" ref="F230" ca="1">INDIRECT("'"&amp;TEXT($A230,"d日(aaa)")&amp;"'!X22")</f>
        <v>1</v>
      </c>
      <c r="G230" s="58">
        <f t="shared" ca="1" si="144"/>
        <v>0</v>
      </c>
      <c r="H230" s="47">
        <f t="shared" si="145"/>
        <v>44599</v>
      </c>
      <c r="I230" s="34">
        <f t="shared" si="146"/>
        <v>2</v>
      </c>
      <c r="L230" s="47">
        <f t="shared" si="147"/>
        <v>44599</v>
      </c>
      <c r="M230" s="34" t="str">
        <f t="shared" si="155"/>
        <v>月</v>
      </c>
      <c r="N230" s="34" t="str">
        <f t="shared" si="156"/>
        <v>出荷数</v>
      </c>
      <c r="O230" s="34" t="str">
        <f t="shared" ca="1" si="157"/>
        <v>-</v>
      </c>
      <c r="P230" s="34">
        <f t="shared" ca="1" si="158"/>
        <v>1</v>
      </c>
      <c r="Q230" s="34">
        <f t="shared" ca="1" si="148"/>
        <v>1</v>
      </c>
      <c r="R230" s="34">
        <f t="shared" ca="1" si="149"/>
        <v>0</v>
      </c>
      <c r="S230" s="47">
        <f t="shared" si="159"/>
        <v>44599</v>
      </c>
      <c r="T230" s="34">
        <f t="shared" si="160"/>
        <v>2</v>
      </c>
    </row>
    <row r="231" spans="1:22" x14ac:dyDescent="0.4">
      <c r="A231" s="47">
        <f t="shared" si="150"/>
        <v>44599</v>
      </c>
      <c r="B231" s="48" t="str">
        <f t="shared" si="114"/>
        <v>月</v>
      </c>
      <c r="C231" s="46" t="s">
        <v>239</v>
      </c>
      <c r="D231" s="46" t="str" cm="1">
        <f t="array" aca="1" ref="D231" ca="1">INDIRECT("'"&amp;TEXT($A231,"d日(aaa)")&amp;"'!V25")</f>
        <v>-</v>
      </c>
      <c r="E231" s="49" cm="1">
        <f t="array" aca="1" ref="E231" ca="1">INDIRECT("'"&amp;TEXT($A231,"d日(aaa)")&amp;"'!W25")</f>
        <v>2.7777777777777776E-2</v>
      </c>
      <c r="F231" s="49" cm="1">
        <f t="array" aca="1" ref="F231" ca="1">INDIRECT("'"&amp;TEXT($A231,"d日(aaa)")&amp;"'!X25")</f>
        <v>2.8571428571429639E-2</v>
      </c>
      <c r="G231" s="58">
        <f t="shared" ca="1" si="144"/>
        <v>7.9365079365186289E-4</v>
      </c>
      <c r="H231" s="47">
        <f t="shared" si="145"/>
        <v>44599</v>
      </c>
      <c r="I231" s="34">
        <f t="shared" si="146"/>
        <v>2</v>
      </c>
      <c r="L231" s="47">
        <f t="shared" si="147"/>
        <v>44599</v>
      </c>
      <c r="M231" s="34" t="str">
        <f t="shared" si="155"/>
        <v>月</v>
      </c>
      <c r="N231" s="34" t="str">
        <f t="shared" si="156"/>
        <v>人時生産性</v>
      </c>
      <c r="O231" s="34" t="str">
        <f t="shared" ca="1" si="157"/>
        <v>-</v>
      </c>
      <c r="P231" s="34">
        <f t="shared" ca="1" si="158"/>
        <v>2.7777777777777776E-2</v>
      </c>
      <c r="Q231" s="34">
        <f t="shared" ca="1" si="148"/>
        <v>2.8571428571429639E-2</v>
      </c>
      <c r="R231" s="34">
        <f t="shared" ca="1" si="149"/>
        <v>0</v>
      </c>
      <c r="S231" s="47">
        <f t="shared" si="159"/>
        <v>44599</v>
      </c>
      <c r="T231" s="34">
        <f t="shared" si="160"/>
        <v>2</v>
      </c>
    </row>
    <row r="232" spans="1:22" x14ac:dyDescent="0.4">
      <c r="A232" s="47">
        <f t="shared" si="150"/>
        <v>44599</v>
      </c>
      <c r="B232" s="48" t="str">
        <f t="shared" si="114"/>
        <v>月</v>
      </c>
      <c r="C232" s="46" t="s">
        <v>96</v>
      </c>
      <c r="D232" s="46" t="str" cm="1">
        <f t="array" aca="1" ref="D232" ca="1">INDIRECT("'"&amp;TEXT($A232,"d日(aaa)")&amp;"'!AA22")</f>
        <v>-</v>
      </c>
      <c r="E232" s="49" cm="1">
        <f t="array" aca="1" ref="E232" ca="1">INDIRECT("'"&amp;TEXT($A232,"d日(aaa)")&amp;"'!AB22")</f>
        <v>39800</v>
      </c>
      <c r="F232" s="49" cm="1">
        <f t="array" aca="1" ref="F232" ca="1">INDIRECT("'"&amp;TEXT($A232,"d日(aaa)")&amp;"'!AC22")</f>
        <v>38749.999999998559</v>
      </c>
      <c r="G232" s="58">
        <f t="shared" ca="1" si="144"/>
        <v>-1050.0000000014406</v>
      </c>
      <c r="H232" s="47">
        <f t="shared" si="145"/>
        <v>44599</v>
      </c>
      <c r="I232" s="34">
        <f t="shared" si="146"/>
        <v>2</v>
      </c>
      <c r="L232" s="47">
        <f t="shared" si="147"/>
        <v>44599</v>
      </c>
      <c r="M232" s="34" t="str">
        <f t="shared" si="155"/>
        <v>月</v>
      </c>
      <c r="N232" s="34" t="str">
        <f t="shared" si="156"/>
        <v>1Cs人件費</v>
      </c>
      <c r="O232" s="34" t="str">
        <f t="shared" ca="1" si="157"/>
        <v>-</v>
      </c>
      <c r="P232" s="34">
        <f t="shared" ca="1" si="158"/>
        <v>39800</v>
      </c>
      <c r="Q232" s="34">
        <f t="shared" ca="1" si="148"/>
        <v>38749.999999998559</v>
      </c>
      <c r="R232" s="34">
        <f t="shared" ca="1" si="149"/>
        <v>-1050</v>
      </c>
      <c r="S232" s="47">
        <f t="shared" si="159"/>
        <v>44599</v>
      </c>
      <c r="T232" s="34">
        <f t="shared" si="160"/>
        <v>2</v>
      </c>
    </row>
    <row r="233" spans="1:22" x14ac:dyDescent="0.4">
      <c r="A233" s="47">
        <f>月シフト!I$9</f>
        <v>44600</v>
      </c>
      <c r="B233" s="48" t="str">
        <f t="shared" si="114"/>
        <v>火</v>
      </c>
      <c r="C233" s="46" t="s">
        <v>7</v>
      </c>
      <c r="D233" s="46" t="str" cm="1">
        <f t="array" aca="1" ref="D233" ca="1">INDIRECT("'"&amp;TEXT($A233,"d日(aaa)")&amp;"'!V4")</f>
        <v>ズオン バン フン</v>
      </c>
      <c r="E233" s="58" cm="1">
        <f t="array" aca="1" ref="E233" ca="1">INDIRECT("'"&amp;TEXT($A233,"d日(aaa)")&amp;"'!W4")</f>
        <v>8</v>
      </c>
      <c r="F233" s="58" cm="1">
        <f t="array" aca="1" ref="F233" ca="1">INDIRECT("'"&amp;TEXT($A233,"d日(aaa)")&amp;"'!X4")</f>
        <v>7.9999999999997389</v>
      </c>
      <c r="G233" s="58">
        <f ca="1">IF(AND(F233&lt;&gt;"",E233&lt;&gt;""),F233-E233,"")</f>
        <v>-2.6112445539183682E-13</v>
      </c>
      <c r="H233" s="47">
        <f>A233</f>
        <v>44600</v>
      </c>
      <c r="I233" s="34">
        <f>WEEKNUM(A233,1)-WEEKNUM(A$2,1)+1</f>
        <v>2</v>
      </c>
      <c r="L233" s="47">
        <f>IFERROR(A233,"")</f>
        <v>44600</v>
      </c>
      <c r="M233" s="34" t="str">
        <f t="shared" si="155"/>
        <v>火</v>
      </c>
      <c r="N233" s="34" t="str">
        <f t="shared" si="156"/>
        <v>作業時間</v>
      </c>
      <c r="O233" s="34" t="str">
        <f t="shared" ca="1" si="157"/>
        <v>ズオン バン フン</v>
      </c>
      <c r="P233" s="34">
        <f t="shared" ca="1" si="158"/>
        <v>8</v>
      </c>
      <c r="Q233" s="34">
        <f ca="1">IFERROR(IF(F233=0,"",F233),"")</f>
        <v>7.9999999999997389</v>
      </c>
      <c r="R233" s="34">
        <f ca="1">IFERROR(IF(N233="人時生産性",ROUND(G233,2),ROUND(G233,1)),"")</f>
        <v>0</v>
      </c>
      <c r="S233" s="47">
        <f t="shared" si="159"/>
        <v>44600</v>
      </c>
      <c r="T233" s="34">
        <f t="shared" si="160"/>
        <v>2</v>
      </c>
    </row>
    <row r="234" spans="1:22" x14ac:dyDescent="0.4">
      <c r="A234" s="47">
        <f>A233</f>
        <v>44600</v>
      </c>
      <c r="B234" s="48" t="str">
        <f t="shared" si="114"/>
        <v>火</v>
      </c>
      <c r="C234" s="46" t="s">
        <v>7</v>
      </c>
      <c r="D234" s="46" t="str" cm="1">
        <f t="array" aca="1" ref="D234" ca="1">INDIRECT("'"&amp;TEXT($A234,"d日(aaa)")&amp;"'!V5")</f>
        <v>チャモ</v>
      </c>
      <c r="E234" s="58" cm="1">
        <f t="array" aca="1" ref="E234" ca="1">INDIRECT("'"&amp;TEXT($A234,"d日(aaa)")&amp;"'!W5")</f>
        <v>8</v>
      </c>
      <c r="F234" s="58" cm="1">
        <f t="array" aca="1" ref="F234" ca="1">INDIRECT("'"&amp;TEXT($A234,"d日(aaa)")&amp;"'!X5")</f>
        <v>7.9999999999997389</v>
      </c>
      <c r="G234" s="58">
        <f t="shared" ref="G234:G265" ca="1" si="161">IF(AND(F234&lt;&gt;"",E234&lt;&gt;""),F234-E234,"")</f>
        <v>-2.6112445539183682E-13</v>
      </c>
      <c r="H234" s="47">
        <f t="shared" ref="H234:H265" si="162">A234</f>
        <v>44600</v>
      </c>
      <c r="I234" s="34">
        <f t="shared" ref="I234:I265" si="163">WEEKNUM(A234,1)-WEEKNUM(A$2,1)+1</f>
        <v>2</v>
      </c>
      <c r="L234" s="47">
        <f t="shared" ref="L234:L265" si="164">IFERROR(A234,"")</f>
        <v>44600</v>
      </c>
      <c r="M234" s="34" t="str">
        <f t="shared" si="155"/>
        <v>火</v>
      </c>
      <c r="N234" s="34" t="str">
        <f t="shared" si="156"/>
        <v>作業時間</v>
      </c>
      <c r="O234" s="34" t="str">
        <f t="shared" ca="1" si="157"/>
        <v>チャモ</v>
      </c>
      <c r="P234" s="34">
        <f t="shared" ca="1" si="158"/>
        <v>8</v>
      </c>
      <c r="Q234" s="34">
        <f t="shared" ref="Q234:Q265" ca="1" si="165">IFERROR(IF(F234=0,"",F234),"")</f>
        <v>7.9999999999997389</v>
      </c>
      <c r="R234" s="34">
        <f t="shared" ref="R234:R265" ca="1" si="166">IFERROR(IF(N234="人時生産性",ROUND(G234,2),ROUND(G234,1)),"")</f>
        <v>0</v>
      </c>
      <c r="S234" s="47">
        <f t="shared" si="159"/>
        <v>44600</v>
      </c>
      <c r="T234" s="34">
        <f t="shared" si="160"/>
        <v>2</v>
      </c>
    </row>
    <row r="235" spans="1:22" x14ac:dyDescent="0.4">
      <c r="A235" s="47">
        <f t="shared" ref="A235:A265" si="167">A234</f>
        <v>44600</v>
      </c>
      <c r="B235" s="48" t="str">
        <f t="shared" si="114"/>
        <v>火</v>
      </c>
      <c r="C235" s="46" t="s">
        <v>7</v>
      </c>
      <c r="D235" s="46" t="str" cm="1">
        <f t="array" aca="1" ref="D235" ca="1">INDIRECT("'"&amp;TEXT($A235,"d日(aaa)")&amp;"'!V6")</f>
        <v>サンミン</v>
      </c>
      <c r="E235" s="58" cm="1">
        <f t="array" aca="1" ref="E235" ca="1">INDIRECT("'"&amp;TEXT($A235,"d日(aaa)")&amp;"'!W6")</f>
        <v>4</v>
      </c>
      <c r="F235" s="58" cm="1">
        <f t="array" aca="1" ref="F235" ca="1">INDIRECT("'"&amp;TEXT($A235,"d日(aaa)")&amp;"'!X6")</f>
        <v>4.0000000000000089</v>
      </c>
      <c r="G235" s="58">
        <f t="shared" ca="1" si="161"/>
        <v>8.8817841970012523E-15</v>
      </c>
      <c r="H235" s="47">
        <f t="shared" si="162"/>
        <v>44600</v>
      </c>
      <c r="I235" s="34">
        <f t="shared" si="163"/>
        <v>2</v>
      </c>
      <c r="L235" s="47">
        <f t="shared" si="164"/>
        <v>44600</v>
      </c>
      <c r="M235" s="34" t="str">
        <f t="shared" si="155"/>
        <v>火</v>
      </c>
      <c r="N235" s="34" t="str">
        <f t="shared" si="156"/>
        <v>作業時間</v>
      </c>
      <c r="O235" s="34" t="str">
        <f t="shared" ca="1" si="157"/>
        <v>サンミン</v>
      </c>
      <c r="P235" s="34">
        <f t="shared" ca="1" si="158"/>
        <v>4</v>
      </c>
      <c r="Q235" s="34">
        <f t="shared" ca="1" si="165"/>
        <v>4.0000000000000089</v>
      </c>
      <c r="R235" s="34">
        <f t="shared" ca="1" si="166"/>
        <v>0</v>
      </c>
      <c r="S235" s="47">
        <f t="shared" si="159"/>
        <v>44600</v>
      </c>
      <c r="T235" s="34">
        <f t="shared" si="160"/>
        <v>2</v>
      </c>
    </row>
    <row r="236" spans="1:22" x14ac:dyDescent="0.4">
      <c r="A236" s="47">
        <f t="shared" si="167"/>
        <v>44600</v>
      </c>
      <c r="B236" s="48" t="str">
        <f t="shared" si="114"/>
        <v>火</v>
      </c>
      <c r="C236" s="46" t="s">
        <v>7</v>
      </c>
      <c r="D236" s="46" t="str" cm="1">
        <f t="array" aca="1" ref="D236" ca="1">INDIRECT("'"&amp;TEXT($A236,"d日(aaa)")&amp;"'!V7")</f>
        <v>イスリ</v>
      </c>
      <c r="E236" s="58" cm="1">
        <f t="array" aca="1" ref="E236" ca="1">INDIRECT("'"&amp;TEXT($A236,"d日(aaa)")&amp;"'!W7")</f>
        <v>5</v>
      </c>
      <c r="F236" s="58" cm="1">
        <f t="array" aca="1" ref="F236" ca="1">INDIRECT("'"&amp;TEXT($A236,"d日(aaa)")&amp;"'!X7")</f>
        <v>7.9999999999997389</v>
      </c>
      <c r="G236" s="58">
        <f t="shared" ca="1" si="161"/>
        <v>2.9999999999997389</v>
      </c>
      <c r="H236" s="47">
        <f t="shared" si="162"/>
        <v>44600</v>
      </c>
      <c r="I236" s="34">
        <f t="shared" si="163"/>
        <v>2</v>
      </c>
      <c r="L236" s="47">
        <f t="shared" si="164"/>
        <v>44600</v>
      </c>
      <c r="M236" s="34" t="str">
        <f t="shared" si="155"/>
        <v>火</v>
      </c>
      <c r="N236" s="34" t="str">
        <f t="shared" si="156"/>
        <v>作業時間</v>
      </c>
      <c r="O236" s="34" t="str">
        <f t="shared" ca="1" si="157"/>
        <v>イスリ</v>
      </c>
      <c r="P236" s="34">
        <f t="shared" ca="1" si="158"/>
        <v>5</v>
      </c>
      <c r="Q236" s="34">
        <f t="shared" ca="1" si="165"/>
        <v>7.9999999999997389</v>
      </c>
      <c r="R236" s="34">
        <f t="shared" ca="1" si="166"/>
        <v>3</v>
      </c>
      <c r="S236" s="47">
        <f t="shared" si="159"/>
        <v>44600</v>
      </c>
      <c r="T236" s="34">
        <f t="shared" si="160"/>
        <v>2</v>
      </c>
    </row>
    <row r="237" spans="1:22" x14ac:dyDescent="0.4">
      <c r="A237" s="47">
        <f t="shared" si="167"/>
        <v>44600</v>
      </c>
      <c r="B237" s="48" t="str">
        <f t="shared" si="114"/>
        <v>火</v>
      </c>
      <c r="C237" s="46" t="s">
        <v>7</v>
      </c>
      <c r="D237" s="46" t="str" cm="1">
        <f t="array" aca="1" ref="D237" ca="1">INDIRECT("'"&amp;TEXT($A237,"d日(aaa)")&amp;"'!V8")</f>
        <v>インディカ</v>
      </c>
      <c r="E237" s="58" cm="1">
        <f t="array" aca="1" ref="E237" ca="1">INDIRECT("'"&amp;TEXT($A237,"d日(aaa)")&amp;"'!W8")</f>
        <v>7</v>
      </c>
      <c r="F237" s="58" cm="1">
        <f t="array" aca="1" ref="F237" ca="1">INDIRECT("'"&amp;TEXT($A237,"d日(aaa)")&amp;"'!X8")</f>
        <v>4.9999999999996838</v>
      </c>
      <c r="G237" s="58">
        <f t="shared" ca="1" si="161"/>
        <v>-2.0000000000003162</v>
      </c>
      <c r="H237" s="47">
        <f t="shared" si="162"/>
        <v>44600</v>
      </c>
      <c r="I237" s="34">
        <f t="shared" si="163"/>
        <v>2</v>
      </c>
      <c r="L237" s="47">
        <f t="shared" si="164"/>
        <v>44600</v>
      </c>
      <c r="M237" s="34" t="str">
        <f t="shared" si="155"/>
        <v>火</v>
      </c>
      <c r="N237" s="34" t="str">
        <f t="shared" si="156"/>
        <v>作業時間</v>
      </c>
      <c r="O237" s="34" t="str">
        <f t="shared" ca="1" si="157"/>
        <v>インディカ</v>
      </c>
      <c r="P237" s="34">
        <f t="shared" ca="1" si="158"/>
        <v>7</v>
      </c>
      <c r="Q237" s="34">
        <f t="shared" ca="1" si="165"/>
        <v>4.9999999999996838</v>
      </c>
      <c r="R237" s="34">
        <f t="shared" ca="1" si="166"/>
        <v>-2</v>
      </c>
      <c r="S237" s="47">
        <f t="shared" si="159"/>
        <v>44600</v>
      </c>
      <c r="T237" s="34">
        <f t="shared" si="160"/>
        <v>2</v>
      </c>
    </row>
    <row r="238" spans="1:22" x14ac:dyDescent="0.4">
      <c r="A238" s="47">
        <f t="shared" si="167"/>
        <v>44600</v>
      </c>
      <c r="B238" s="48" t="str">
        <f t="shared" si="114"/>
        <v>火</v>
      </c>
      <c r="C238" s="46" t="s">
        <v>7</v>
      </c>
      <c r="D238" s="46" t="str" cm="1">
        <f t="array" aca="1" ref="D238" ca="1">INDIRECT("'"&amp;TEXT($A238,"d日(aaa)")&amp;"'!V9")</f>
        <v>チャトランガ</v>
      </c>
      <c r="E238" s="58" cm="1">
        <f t="array" aca="1" ref="E238" ca="1">INDIRECT("'"&amp;TEXT($A238,"d日(aaa)")&amp;"'!W9")</f>
        <v>5</v>
      </c>
      <c r="F238" s="58" cm="1">
        <f t="array" aca="1" ref="F238" ca="1">INDIRECT("'"&amp;TEXT($A238,"d日(aaa)")&amp;"'!X9")</f>
        <v>6.99999999999973</v>
      </c>
      <c r="G238" s="58">
        <f t="shared" ca="1" si="161"/>
        <v>1.99999999999973</v>
      </c>
      <c r="H238" s="47">
        <f t="shared" si="162"/>
        <v>44600</v>
      </c>
      <c r="I238" s="34">
        <f t="shared" si="163"/>
        <v>2</v>
      </c>
      <c r="L238" s="47">
        <f t="shared" si="164"/>
        <v>44600</v>
      </c>
      <c r="M238" s="34" t="str">
        <f t="shared" si="155"/>
        <v>火</v>
      </c>
      <c r="N238" s="34" t="str">
        <f t="shared" si="156"/>
        <v>作業時間</v>
      </c>
      <c r="O238" s="34" t="str">
        <f t="shared" ca="1" si="157"/>
        <v>チャトランガ</v>
      </c>
      <c r="P238" s="34">
        <f t="shared" ca="1" si="158"/>
        <v>5</v>
      </c>
      <c r="Q238" s="34">
        <f t="shared" ca="1" si="165"/>
        <v>6.99999999999973</v>
      </c>
      <c r="R238" s="34">
        <f t="shared" ca="1" si="166"/>
        <v>2</v>
      </c>
      <c r="S238" s="47">
        <f t="shared" si="159"/>
        <v>44600</v>
      </c>
      <c r="T238" s="34">
        <f t="shared" si="160"/>
        <v>2</v>
      </c>
    </row>
    <row r="239" spans="1:22" x14ac:dyDescent="0.4">
      <c r="A239" s="47">
        <f t="shared" si="167"/>
        <v>44600</v>
      </c>
      <c r="B239" s="48" t="str">
        <f t="shared" si="114"/>
        <v>火</v>
      </c>
      <c r="C239" s="46" t="s">
        <v>7</v>
      </c>
      <c r="D239" s="46" t="str" cm="1">
        <f t="array" aca="1" ref="D239" ca="1">INDIRECT("'"&amp;TEXT($A239,"d日(aaa)")&amp;"'!V10")</f>
        <v/>
      </c>
      <c r="E239" s="58" t="str" cm="1">
        <f t="array" aca="1" ref="E239" ca="1">INDIRECT("'"&amp;TEXT($A239,"d日(aaa)")&amp;"'!W10")</f>
        <v/>
      </c>
      <c r="F239" s="58" t="str" cm="1">
        <f t="array" aca="1" ref="F239" ca="1">INDIRECT("'"&amp;TEXT($A239,"d日(aaa)")&amp;"'!X10")</f>
        <v/>
      </c>
      <c r="G239" s="58" t="str">
        <f t="shared" ca="1" si="161"/>
        <v/>
      </c>
      <c r="H239" s="47">
        <f t="shared" si="162"/>
        <v>44600</v>
      </c>
      <c r="I239" s="34">
        <f t="shared" si="163"/>
        <v>2</v>
      </c>
      <c r="L239" s="47">
        <f t="shared" si="164"/>
        <v>44600</v>
      </c>
      <c r="M239" s="34" t="str">
        <f t="shared" si="155"/>
        <v>火</v>
      </c>
      <c r="N239" s="34" t="str">
        <f t="shared" si="156"/>
        <v>作業時間</v>
      </c>
      <c r="O239" s="34" t="str">
        <f t="shared" ca="1" si="157"/>
        <v/>
      </c>
      <c r="P239" s="34" t="str">
        <f t="shared" ca="1" si="158"/>
        <v/>
      </c>
      <c r="Q239" s="34" t="str">
        <f t="shared" ca="1" si="165"/>
        <v/>
      </c>
      <c r="R239" s="34" t="str">
        <f t="shared" ca="1" si="166"/>
        <v/>
      </c>
      <c r="S239" s="47">
        <f t="shared" si="159"/>
        <v>44600</v>
      </c>
      <c r="T239" s="34">
        <f t="shared" si="160"/>
        <v>2</v>
      </c>
    </row>
    <row r="240" spans="1:22" x14ac:dyDescent="0.4">
      <c r="A240" s="47">
        <f t="shared" si="167"/>
        <v>44600</v>
      </c>
      <c r="B240" s="48" t="str">
        <f t="shared" ref="B240:B242" si="168">IF(A240="","",TEXT(A240,"aaa"))</f>
        <v>火</v>
      </c>
      <c r="C240" s="46" t="s">
        <v>7</v>
      </c>
      <c r="D240" s="46" t="str" cm="1">
        <f t="array" aca="1" ref="D240" ca="1">INDIRECT("'"&amp;TEXT($A240,"d日(aaa)")&amp;"'!V11")</f>
        <v/>
      </c>
      <c r="E240" s="58" t="str" cm="1">
        <f t="array" aca="1" ref="E240" ca="1">INDIRECT("'"&amp;TEXT($A240,"d日(aaa)")&amp;"'!W11")</f>
        <v/>
      </c>
      <c r="F240" s="58" t="str" cm="1">
        <f t="array" aca="1" ref="F240" ca="1">INDIRECT("'"&amp;TEXT($A240,"d日(aaa)")&amp;"'!X11")</f>
        <v/>
      </c>
      <c r="G240" s="58" t="str">
        <f t="shared" ca="1" si="161"/>
        <v/>
      </c>
      <c r="H240" s="47">
        <f t="shared" si="162"/>
        <v>44600</v>
      </c>
      <c r="I240" s="34">
        <f t="shared" si="163"/>
        <v>2</v>
      </c>
      <c r="L240" s="47">
        <f t="shared" si="164"/>
        <v>44600</v>
      </c>
      <c r="M240" s="34" t="str">
        <f t="shared" si="155"/>
        <v>火</v>
      </c>
      <c r="N240" s="34" t="str">
        <f t="shared" si="156"/>
        <v>作業時間</v>
      </c>
      <c r="O240" s="34" t="str">
        <f t="shared" ca="1" si="157"/>
        <v/>
      </c>
      <c r="P240" s="34" t="str">
        <f t="shared" ca="1" si="158"/>
        <v/>
      </c>
      <c r="Q240" s="34" t="str">
        <f t="shared" ca="1" si="165"/>
        <v/>
      </c>
      <c r="R240" s="34" t="str">
        <f t="shared" ca="1" si="166"/>
        <v/>
      </c>
      <c r="S240" s="47">
        <f t="shared" si="159"/>
        <v>44600</v>
      </c>
      <c r="T240" s="34">
        <f t="shared" si="160"/>
        <v>2</v>
      </c>
    </row>
    <row r="241" spans="1:22" x14ac:dyDescent="0.4">
      <c r="A241" s="47">
        <f t="shared" si="167"/>
        <v>44600</v>
      </c>
      <c r="B241" s="48" t="str">
        <f t="shared" si="168"/>
        <v>火</v>
      </c>
      <c r="C241" s="46" t="s">
        <v>7</v>
      </c>
      <c r="D241" s="46" t="str" cm="1">
        <f t="array" aca="1" ref="D241" ca="1">INDIRECT("'"&amp;TEXT($A241,"d日(aaa)")&amp;"'!V12")</f>
        <v/>
      </c>
      <c r="E241" s="58" t="str" cm="1">
        <f t="array" aca="1" ref="E241" ca="1">INDIRECT("'"&amp;TEXT($A241,"d日(aaa)")&amp;"'!W12")</f>
        <v/>
      </c>
      <c r="F241" s="58" t="str" cm="1">
        <f t="array" aca="1" ref="F241" ca="1">INDIRECT("'"&amp;TEXT($A241,"d日(aaa)")&amp;"'!X12")</f>
        <v/>
      </c>
      <c r="G241" s="58" t="str">
        <f t="shared" ca="1" si="161"/>
        <v/>
      </c>
      <c r="H241" s="47">
        <f t="shared" si="162"/>
        <v>44600</v>
      </c>
      <c r="I241" s="34">
        <f t="shared" si="163"/>
        <v>2</v>
      </c>
      <c r="L241" s="47">
        <f t="shared" si="164"/>
        <v>44600</v>
      </c>
      <c r="M241" s="34" t="str">
        <f t="shared" si="155"/>
        <v>火</v>
      </c>
      <c r="N241" s="34" t="str">
        <f t="shared" si="156"/>
        <v>作業時間</v>
      </c>
      <c r="O241" s="34" t="str">
        <f t="shared" ca="1" si="157"/>
        <v/>
      </c>
      <c r="P241" s="34" t="str">
        <f t="shared" ca="1" si="158"/>
        <v/>
      </c>
      <c r="Q241" s="34" t="str">
        <f t="shared" ca="1" si="165"/>
        <v/>
      </c>
      <c r="R241" s="34" t="str">
        <f t="shared" ca="1" si="166"/>
        <v/>
      </c>
      <c r="S241" s="47">
        <f t="shared" si="159"/>
        <v>44600</v>
      </c>
      <c r="T241" s="34">
        <f t="shared" si="160"/>
        <v>2</v>
      </c>
    </row>
    <row r="242" spans="1:22" x14ac:dyDescent="0.4">
      <c r="A242" s="47">
        <f t="shared" si="167"/>
        <v>44600</v>
      </c>
      <c r="B242" s="48" t="str">
        <f t="shared" si="168"/>
        <v>火</v>
      </c>
      <c r="C242" s="46" t="s">
        <v>7</v>
      </c>
      <c r="D242" s="46" t="str" cm="1">
        <f t="array" aca="1" ref="D242" ca="1">INDIRECT("'"&amp;TEXT($A242,"d日(aaa)")&amp;"'!V13")</f>
        <v/>
      </c>
      <c r="E242" s="58" t="str" cm="1">
        <f t="array" aca="1" ref="E242" ca="1">INDIRECT("'"&amp;TEXT($A242,"d日(aaa)")&amp;"'!W13")</f>
        <v/>
      </c>
      <c r="F242" s="58" t="str" cm="1">
        <f t="array" aca="1" ref="F242" ca="1">INDIRECT("'"&amp;TEXT($A242,"d日(aaa)")&amp;"'!X13")</f>
        <v/>
      </c>
      <c r="G242" s="58" t="str">
        <f t="shared" ca="1" si="161"/>
        <v/>
      </c>
      <c r="H242" s="47">
        <f t="shared" si="162"/>
        <v>44600</v>
      </c>
      <c r="I242" s="34">
        <f t="shared" si="163"/>
        <v>2</v>
      </c>
      <c r="L242" s="47">
        <f t="shared" si="164"/>
        <v>44600</v>
      </c>
      <c r="M242" s="34" t="str">
        <f t="shared" si="155"/>
        <v>火</v>
      </c>
      <c r="N242" s="34" t="str">
        <f t="shared" si="156"/>
        <v>作業時間</v>
      </c>
      <c r="O242" s="34" t="str">
        <f t="shared" ca="1" si="157"/>
        <v/>
      </c>
      <c r="P242" s="34" t="str">
        <f t="shared" ca="1" si="158"/>
        <v/>
      </c>
      <c r="Q242" s="34" t="str">
        <f t="shared" ca="1" si="165"/>
        <v/>
      </c>
      <c r="R242" s="34" t="str">
        <f t="shared" ca="1" si="166"/>
        <v/>
      </c>
      <c r="S242" s="47">
        <f t="shared" si="159"/>
        <v>44600</v>
      </c>
      <c r="T242" s="34">
        <f t="shared" si="160"/>
        <v>2</v>
      </c>
    </row>
    <row r="243" spans="1:22" x14ac:dyDescent="0.4">
      <c r="A243" s="47">
        <f t="shared" si="167"/>
        <v>44600</v>
      </c>
      <c r="B243" s="48" t="str">
        <f t="shared" ref="B243:B247" si="169">IF(A243="","",TEXT(A243,"aaa"))</f>
        <v>火</v>
      </c>
      <c r="C243" s="46" t="s">
        <v>7</v>
      </c>
      <c r="D243" s="46" t="str" cm="1">
        <f t="array" aca="1" ref="D243" ca="1">INDIRECT("'"&amp;TEXT($A243,"d日(aaa)")&amp;"'!V14")</f>
        <v/>
      </c>
      <c r="E243" s="58" t="str" cm="1">
        <f t="array" aca="1" ref="E243" ca="1">INDIRECT("'"&amp;TEXT($A243,"d日(aaa)")&amp;"'!W14")</f>
        <v/>
      </c>
      <c r="F243" s="58" t="str" cm="1">
        <f t="array" aca="1" ref="F243" ca="1">INDIRECT("'"&amp;TEXT($A243,"d日(aaa)")&amp;"'!X14")</f>
        <v/>
      </c>
      <c r="G243" s="58" t="str">
        <f t="shared" ca="1" si="161"/>
        <v/>
      </c>
      <c r="H243" s="47">
        <f t="shared" si="162"/>
        <v>44600</v>
      </c>
      <c r="I243" s="34">
        <f t="shared" si="163"/>
        <v>2</v>
      </c>
      <c r="L243" s="47">
        <f t="shared" si="164"/>
        <v>44600</v>
      </c>
      <c r="M243" s="34" t="str">
        <f t="shared" si="155"/>
        <v>火</v>
      </c>
      <c r="N243" s="34" t="str">
        <f t="shared" si="156"/>
        <v>作業時間</v>
      </c>
      <c r="O243" s="34" t="str">
        <f t="shared" ca="1" si="157"/>
        <v/>
      </c>
      <c r="P243" s="34" t="str">
        <f t="shared" ca="1" si="158"/>
        <v/>
      </c>
      <c r="Q243" s="34" t="str">
        <f t="shared" ca="1" si="165"/>
        <v/>
      </c>
      <c r="R243" s="34" t="str">
        <f t="shared" ca="1" si="166"/>
        <v/>
      </c>
      <c r="S243" s="47">
        <f t="shared" si="159"/>
        <v>44600</v>
      </c>
      <c r="T243" s="34">
        <f t="shared" si="160"/>
        <v>2</v>
      </c>
    </row>
    <row r="244" spans="1:22" x14ac:dyDescent="0.4">
      <c r="A244" s="47">
        <f t="shared" si="167"/>
        <v>44600</v>
      </c>
      <c r="B244" s="48" t="str">
        <f t="shared" si="169"/>
        <v>火</v>
      </c>
      <c r="C244" s="46" t="s">
        <v>7</v>
      </c>
      <c r="D244" s="46" t="str" cm="1">
        <f t="array" aca="1" ref="D244" ca="1">INDIRECT("'"&amp;TEXT($A244,"d日(aaa)")&amp;"'!V15")</f>
        <v/>
      </c>
      <c r="E244" s="58" t="str" cm="1">
        <f t="array" aca="1" ref="E244" ca="1">INDIRECT("'"&amp;TEXT($A244,"d日(aaa)")&amp;"'!W15")</f>
        <v/>
      </c>
      <c r="F244" s="58" t="str" cm="1">
        <f t="array" aca="1" ref="F244" ca="1">INDIRECT("'"&amp;TEXT($A244,"d日(aaa)")&amp;"'!X15")</f>
        <v/>
      </c>
      <c r="G244" s="58" t="str">
        <f t="shared" ca="1" si="161"/>
        <v/>
      </c>
      <c r="H244" s="47">
        <f t="shared" si="162"/>
        <v>44600</v>
      </c>
      <c r="I244" s="34">
        <f t="shared" si="163"/>
        <v>2</v>
      </c>
      <c r="L244" s="47">
        <f t="shared" si="164"/>
        <v>44600</v>
      </c>
      <c r="M244" s="34" t="str">
        <f t="shared" si="155"/>
        <v>火</v>
      </c>
      <c r="N244" s="34" t="str">
        <f t="shared" si="156"/>
        <v>作業時間</v>
      </c>
      <c r="O244" s="34" t="str">
        <f t="shared" ca="1" si="157"/>
        <v/>
      </c>
      <c r="P244" s="34" t="str">
        <f t="shared" ca="1" si="158"/>
        <v/>
      </c>
      <c r="Q244" s="34" t="str">
        <f t="shared" ca="1" si="165"/>
        <v/>
      </c>
      <c r="R244" s="34" t="str">
        <f t="shared" ca="1" si="166"/>
        <v/>
      </c>
      <c r="S244" s="47">
        <f t="shared" si="159"/>
        <v>44600</v>
      </c>
      <c r="T244" s="34">
        <f t="shared" si="160"/>
        <v>2</v>
      </c>
    </row>
    <row r="245" spans="1:22" x14ac:dyDescent="0.4">
      <c r="A245" s="47">
        <f t="shared" si="167"/>
        <v>44600</v>
      </c>
      <c r="B245" s="48" t="str">
        <f t="shared" si="169"/>
        <v>火</v>
      </c>
      <c r="C245" s="46" t="s">
        <v>7</v>
      </c>
      <c r="D245" s="46" t="str" cm="1">
        <f t="array" aca="1" ref="D245" ca="1">INDIRECT("'"&amp;TEXT($A245,"d日(aaa)")&amp;"'!V16")</f>
        <v/>
      </c>
      <c r="E245" s="58" t="str" cm="1">
        <f t="array" aca="1" ref="E245" ca="1">INDIRECT("'"&amp;TEXT($A245,"d日(aaa)")&amp;"'!W16")</f>
        <v/>
      </c>
      <c r="F245" s="58" t="str" cm="1">
        <f t="array" aca="1" ref="F245" ca="1">INDIRECT("'"&amp;TEXT($A245,"d日(aaa)")&amp;"'!X16")</f>
        <v/>
      </c>
      <c r="G245" s="58" t="str">
        <f t="shared" ca="1" si="161"/>
        <v/>
      </c>
      <c r="H245" s="47">
        <f t="shared" si="162"/>
        <v>44600</v>
      </c>
      <c r="I245" s="34">
        <f t="shared" si="163"/>
        <v>2</v>
      </c>
      <c r="L245" s="47">
        <f t="shared" si="164"/>
        <v>44600</v>
      </c>
      <c r="M245" s="34" t="str">
        <f t="shared" si="155"/>
        <v>火</v>
      </c>
      <c r="N245" s="34" t="str">
        <f t="shared" si="156"/>
        <v>作業時間</v>
      </c>
      <c r="O245" s="34" t="str">
        <f t="shared" ca="1" si="157"/>
        <v/>
      </c>
      <c r="P245" s="34" t="str">
        <f t="shared" ca="1" si="158"/>
        <v/>
      </c>
      <c r="Q245" s="34" t="str">
        <f t="shared" ca="1" si="165"/>
        <v/>
      </c>
      <c r="R245" s="34" t="str">
        <f t="shared" ca="1" si="166"/>
        <v/>
      </c>
      <c r="S245" s="47">
        <f t="shared" si="159"/>
        <v>44600</v>
      </c>
      <c r="T245" s="34">
        <f t="shared" si="160"/>
        <v>2</v>
      </c>
    </row>
    <row r="246" spans="1:22" x14ac:dyDescent="0.4">
      <c r="A246" s="47">
        <f t="shared" si="167"/>
        <v>44600</v>
      </c>
      <c r="B246" s="48" t="str">
        <f t="shared" si="169"/>
        <v>火</v>
      </c>
      <c r="C246" s="46" t="s">
        <v>7</v>
      </c>
      <c r="D246" s="46" t="str" cm="1">
        <f t="array" aca="1" ref="D246" ca="1">INDIRECT("'"&amp;TEXT($A246,"d日(aaa)")&amp;"'!V17")</f>
        <v/>
      </c>
      <c r="E246" s="58" t="str" cm="1">
        <f t="array" aca="1" ref="E246" ca="1">INDIRECT("'"&amp;TEXT($A246,"d日(aaa)")&amp;"'!W17")</f>
        <v/>
      </c>
      <c r="F246" s="58" t="str" cm="1">
        <f t="array" aca="1" ref="F246" ca="1">INDIRECT("'"&amp;TEXT($A246,"d日(aaa)")&amp;"'!X17")</f>
        <v/>
      </c>
      <c r="G246" s="58" t="str">
        <f t="shared" ca="1" si="161"/>
        <v/>
      </c>
      <c r="H246" s="47">
        <f t="shared" si="162"/>
        <v>44600</v>
      </c>
      <c r="I246" s="34">
        <f t="shared" si="163"/>
        <v>2</v>
      </c>
      <c r="L246" s="47">
        <f t="shared" si="164"/>
        <v>44600</v>
      </c>
      <c r="M246" s="34" t="str">
        <f t="shared" si="155"/>
        <v>火</v>
      </c>
      <c r="N246" s="34" t="str">
        <f t="shared" si="156"/>
        <v>作業時間</v>
      </c>
      <c r="O246" s="34" t="str">
        <f t="shared" ca="1" si="157"/>
        <v/>
      </c>
      <c r="P246" s="34" t="str">
        <f t="shared" ca="1" si="158"/>
        <v/>
      </c>
      <c r="Q246" s="34" t="str">
        <f t="shared" ca="1" si="165"/>
        <v/>
      </c>
      <c r="R246" s="34" t="str">
        <f t="shared" ca="1" si="166"/>
        <v/>
      </c>
      <c r="S246" s="47">
        <f t="shared" si="159"/>
        <v>44600</v>
      </c>
      <c r="T246" s="34">
        <f t="shared" si="160"/>
        <v>2</v>
      </c>
    </row>
    <row r="247" spans="1:22" x14ac:dyDescent="0.4">
      <c r="A247" s="47">
        <f t="shared" si="167"/>
        <v>44600</v>
      </c>
      <c r="B247" s="48" t="str">
        <f t="shared" si="169"/>
        <v>火</v>
      </c>
      <c r="C247" s="46" t="s">
        <v>7</v>
      </c>
      <c r="D247" s="46" t="str" cm="1">
        <f t="array" aca="1" ref="D247" ca="1">INDIRECT("'"&amp;TEXT($A247,"d日(aaa)")&amp;"'!V18")</f>
        <v/>
      </c>
      <c r="E247" s="58" t="str" cm="1">
        <f t="array" aca="1" ref="E247" ca="1">INDIRECT("'"&amp;TEXT($A247,"d日(aaa)")&amp;"'!W18")</f>
        <v/>
      </c>
      <c r="F247" s="58" t="str" cm="1">
        <f t="array" aca="1" ref="F247" ca="1">INDIRECT("'"&amp;TEXT($A247,"d日(aaa)")&amp;"'!X18")</f>
        <v/>
      </c>
      <c r="G247" s="58" t="str">
        <f t="shared" ca="1" si="161"/>
        <v/>
      </c>
      <c r="H247" s="47">
        <f t="shared" si="162"/>
        <v>44600</v>
      </c>
      <c r="I247" s="34">
        <f t="shared" si="163"/>
        <v>2</v>
      </c>
      <c r="J247" s="34">
        <f ca="1">SUMIF($A233:$A247,$A233,E233:E247)</f>
        <v>37</v>
      </c>
      <c r="K247" s="34">
        <f ca="1">SUMIF($A233:$A247,$A233,F233:F247)</f>
        <v>39.999999999998636</v>
      </c>
      <c r="L247" s="47">
        <f t="shared" si="164"/>
        <v>44600</v>
      </c>
      <c r="M247" s="34" t="str">
        <f t="shared" si="155"/>
        <v>火</v>
      </c>
      <c r="N247" s="34" t="str">
        <f t="shared" si="156"/>
        <v>作業時間</v>
      </c>
      <c r="O247" s="34" t="str">
        <f t="shared" ca="1" si="157"/>
        <v/>
      </c>
      <c r="P247" s="34" t="str">
        <f t="shared" ca="1" si="158"/>
        <v/>
      </c>
      <c r="Q247" s="34" t="str">
        <f t="shared" ca="1" si="165"/>
        <v/>
      </c>
      <c r="R247" s="34" t="str">
        <f t="shared" ca="1" si="166"/>
        <v/>
      </c>
      <c r="S247" s="47">
        <f t="shared" si="159"/>
        <v>44600</v>
      </c>
      <c r="T247" s="34">
        <f t="shared" si="160"/>
        <v>2</v>
      </c>
      <c r="U247" s="158">
        <f ca="1">IF(P233&lt;&gt;"",SUMIF($A233:$A247,$A233,P233:P247),"")</f>
        <v>37</v>
      </c>
      <c r="V247" s="158">
        <f ca="1">IF(Q233&lt;&gt;"",SUMIF($A233:$A247,$A233,Q233:Q247),"")</f>
        <v>39.999999999998636</v>
      </c>
    </row>
    <row r="248" spans="1:22" x14ac:dyDescent="0.4">
      <c r="A248" s="47">
        <f>A239</f>
        <v>44600</v>
      </c>
      <c r="B248" s="48" t="str">
        <f t="shared" si="114"/>
        <v>火</v>
      </c>
      <c r="C248" s="46" t="s">
        <v>11</v>
      </c>
      <c r="D248" s="46" t="str" cm="1">
        <f t="array" aca="1" ref="D248" ca="1">INDIRECT("'"&amp;TEXT($A248,"d日(aaa)")&amp;"'!V4")</f>
        <v>ズオン バン フン</v>
      </c>
      <c r="E248" s="49" cm="1">
        <f t="array" aca="1" ref="E248" ca="1">INDIRECT("'"&amp;TEXT($A248,"d日(aaa)")&amp;"'!AB4")</f>
        <v>9600</v>
      </c>
      <c r="F248" s="49" cm="1">
        <f t="array" aca="1" ref="F248" ca="1">INDIRECT("'"&amp;TEXT($A248,"d日(aaa)")&amp;"'!AC4")</f>
        <v>9599.9999999996871</v>
      </c>
      <c r="G248" s="58">
        <f t="shared" ca="1" si="161"/>
        <v>-3.1286617740988731E-10</v>
      </c>
      <c r="H248" s="47">
        <f t="shared" si="162"/>
        <v>44600</v>
      </c>
      <c r="I248" s="34">
        <f t="shared" si="163"/>
        <v>2</v>
      </c>
      <c r="L248" s="47">
        <f t="shared" si="164"/>
        <v>44600</v>
      </c>
      <c r="M248" s="34" t="str">
        <f t="shared" si="155"/>
        <v>火</v>
      </c>
      <c r="N248" s="34" t="str">
        <f t="shared" si="156"/>
        <v>人件費</v>
      </c>
      <c r="O248" s="34" t="str">
        <f t="shared" ca="1" si="157"/>
        <v>ズオン バン フン</v>
      </c>
      <c r="P248" s="34">
        <f t="shared" ca="1" si="158"/>
        <v>9600</v>
      </c>
      <c r="Q248" s="34">
        <f t="shared" ca="1" si="165"/>
        <v>9599.9999999996871</v>
      </c>
      <c r="R248" s="34">
        <f t="shared" ca="1" si="166"/>
        <v>0</v>
      </c>
      <c r="S248" s="47">
        <f t="shared" si="159"/>
        <v>44600</v>
      </c>
      <c r="T248" s="34">
        <f t="shared" si="160"/>
        <v>2</v>
      </c>
    </row>
    <row r="249" spans="1:22" x14ac:dyDescent="0.4">
      <c r="A249" s="47">
        <f t="shared" si="167"/>
        <v>44600</v>
      </c>
      <c r="B249" s="48" t="str">
        <f t="shared" si="114"/>
        <v>火</v>
      </c>
      <c r="C249" s="46" t="s">
        <v>11</v>
      </c>
      <c r="D249" s="46" t="str" cm="1">
        <f t="array" aca="1" ref="D249" ca="1">INDIRECT("'"&amp;TEXT($A249,"d日(aaa)")&amp;"'!V5")</f>
        <v>チャモ</v>
      </c>
      <c r="E249" s="49" cm="1">
        <f t="array" aca="1" ref="E249" ca="1">INDIRECT("'"&amp;TEXT($A249,"d日(aaa)")&amp;"'!AB5")</f>
        <v>9200</v>
      </c>
      <c r="F249" s="49" cm="1">
        <f t="array" aca="1" ref="F249" ca="1">INDIRECT("'"&amp;TEXT($A249,"d日(aaa)")&amp;"'!AC5")</f>
        <v>9199.9999999996999</v>
      </c>
      <c r="G249" s="58">
        <f t="shared" ca="1" si="161"/>
        <v>-3.0013325158506632E-10</v>
      </c>
      <c r="H249" s="47">
        <f t="shared" si="162"/>
        <v>44600</v>
      </c>
      <c r="I249" s="34">
        <f t="shared" si="163"/>
        <v>2</v>
      </c>
      <c r="L249" s="47">
        <f t="shared" si="164"/>
        <v>44600</v>
      </c>
      <c r="M249" s="34" t="str">
        <f t="shared" si="155"/>
        <v>火</v>
      </c>
      <c r="N249" s="34" t="str">
        <f t="shared" si="156"/>
        <v>人件費</v>
      </c>
      <c r="O249" s="34" t="str">
        <f t="shared" ca="1" si="157"/>
        <v>チャモ</v>
      </c>
      <c r="P249" s="34">
        <f t="shared" ca="1" si="158"/>
        <v>9200</v>
      </c>
      <c r="Q249" s="34">
        <f t="shared" ca="1" si="165"/>
        <v>9199.9999999996999</v>
      </c>
      <c r="R249" s="34">
        <f t="shared" ca="1" si="166"/>
        <v>0</v>
      </c>
      <c r="S249" s="47">
        <f t="shared" si="159"/>
        <v>44600</v>
      </c>
      <c r="T249" s="34">
        <f t="shared" si="160"/>
        <v>2</v>
      </c>
    </row>
    <row r="250" spans="1:22" x14ac:dyDescent="0.4">
      <c r="A250" s="47">
        <f t="shared" si="167"/>
        <v>44600</v>
      </c>
      <c r="B250" s="48" t="str">
        <f t="shared" si="114"/>
        <v>火</v>
      </c>
      <c r="C250" s="46" t="s">
        <v>11</v>
      </c>
      <c r="D250" s="46" t="str" cm="1">
        <f t="array" aca="1" ref="D250" ca="1">INDIRECT("'"&amp;TEXT($A250,"d日(aaa)")&amp;"'!V6")</f>
        <v>サンミン</v>
      </c>
      <c r="E250" s="49" cm="1">
        <f t="array" aca="1" ref="E250" ca="1">INDIRECT("'"&amp;TEXT($A250,"d日(aaa)")&amp;"'!AB6")</f>
        <v>4200</v>
      </c>
      <c r="F250" s="49" cm="1">
        <f t="array" aca="1" ref="F250" ca="1">INDIRECT("'"&amp;TEXT($A250,"d日(aaa)")&amp;"'!AC6")</f>
        <v>4200.0000000000091</v>
      </c>
      <c r="G250" s="58">
        <f t="shared" ca="1" si="161"/>
        <v>9.0949470177292824E-12</v>
      </c>
      <c r="H250" s="47">
        <f t="shared" si="162"/>
        <v>44600</v>
      </c>
      <c r="I250" s="34">
        <f t="shared" si="163"/>
        <v>2</v>
      </c>
      <c r="L250" s="47">
        <f t="shared" si="164"/>
        <v>44600</v>
      </c>
      <c r="M250" s="34" t="str">
        <f t="shared" si="155"/>
        <v>火</v>
      </c>
      <c r="N250" s="34" t="str">
        <f t="shared" si="156"/>
        <v>人件費</v>
      </c>
      <c r="O250" s="34" t="str">
        <f t="shared" ca="1" si="157"/>
        <v>サンミン</v>
      </c>
      <c r="P250" s="34">
        <f t="shared" ca="1" si="158"/>
        <v>4200</v>
      </c>
      <c r="Q250" s="34">
        <f t="shared" ca="1" si="165"/>
        <v>4200.0000000000091</v>
      </c>
      <c r="R250" s="34">
        <f t="shared" ca="1" si="166"/>
        <v>0</v>
      </c>
      <c r="S250" s="47">
        <f t="shared" si="159"/>
        <v>44600</v>
      </c>
      <c r="T250" s="34">
        <f t="shared" si="160"/>
        <v>2</v>
      </c>
    </row>
    <row r="251" spans="1:22" x14ac:dyDescent="0.4">
      <c r="A251" s="47">
        <f t="shared" si="167"/>
        <v>44600</v>
      </c>
      <c r="B251" s="48" t="str">
        <f t="shared" si="114"/>
        <v>火</v>
      </c>
      <c r="C251" s="46" t="s">
        <v>11</v>
      </c>
      <c r="D251" s="46" t="str" cm="1">
        <f t="array" aca="1" ref="D251" ca="1">INDIRECT("'"&amp;TEXT($A251,"d日(aaa)")&amp;"'!V7")</f>
        <v>イスリ</v>
      </c>
      <c r="E251" s="49" cm="1">
        <f t="array" aca="1" ref="E251" ca="1">INDIRECT("'"&amp;TEXT($A251,"d日(aaa)")&amp;"'!AB7")</f>
        <v>5250</v>
      </c>
      <c r="F251" s="49" cm="1">
        <f t="array" aca="1" ref="F251" ca="1">INDIRECT("'"&amp;TEXT($A251,"d日(aaa)")&amp;"'!AC7")</f>
        <v>8399.9999999997253</v>
      </c>
      <c r="G251" s="58">
        <f t="shared" ca="1" si="161"/>
        <v>3149.9999999997253</v>
      </c>
      <c r="H251" s="47">
        <f t="shared" si="162"/>
        <v>44600</v>
      </c>
      <c r="I251" s="34">
        <f t="shared" si="163"/>
        <v>2</v>
      </c>
      <c r="L251" s="47">
        <f t="shared" si="164"/>
        <v>44600</v>
      </c>
      <c r="M251" s="34" t="str">
        <f t="shared" si="155"/>
        <v>火</v>
      </c>
      <c r="N251" s="34" t="str">
        <f t="shared" si="156"/>
        <v>人件費</v>
      </c>
      <c r="O251" s="34" t="str">
        <f t="shared" ca="1" si="157"/>
        <v>イスリ</v>
      </c>
      <c r="P251" s="34">
        <f t="shared" ca="1" si="158"/>
        <v>5250</v>
      </c>
      <c r="Q251" s="34">
        <f t="shared" ca="1" si="165"/>
        <v>8399.9999999997253</v>
      </c>
      <c r="R251" s="34">
        <f t="shared" ca="1" si="166"/>
        <v>3150</v>
      </c>
      <c r="S251" s="47">
        <f t="shared" si="159"/>
        <v>44600</v>
      </c>
      <c r="T251" s="34">
        <f t="shared" si="160"/>
        <v>2</v>
      </c>
    </row>
    <row r="252" spans="1:22" x14ac:dyDescent="0.4">
      <c r="A252" s="47">
        <f t="shared" si="167"/>
        <v>44600</v>
      </c>
      <c r="B252" s="48" t="str">
        <f t="shared" si="114"/>
        <v>火</v>
      </c>
      <c r="C252" s="46" t="s">
        <v>11</v>
      </c>
      <c r="D252" s="46" t="str" cm="1">
        <f t="array" aca="1" ref="D252" ca="1">INDIRECT("'"&amp;TEXT($A252,"d日(aaa)")&amp;"'!V8")</f>
        <v>インディカ</v>
      </c>
      <c r="E252" s="49" cm="1">
        <f t="array" aca="1" ref="E252" ca="1">INDIRECT("'"&amp;TEXT($A252,"d日(aaa)")&amp;"'!AB8")</f>
        <v>7350</v>
      </c>
      <c r="F252" s="49" cm="1">
        <f t="array" aca="1" ref="F252" ca="1">INDIRECT("'"&amp;TEXT($A252,"d日(aaa)")&amp;"'!AC8")</f>
        <v>5249.999999999668</v>
      </c>
      <c r="G252" s="58">
        <f t="shared" ca="1" si="161"/>
        <v>-2100.000000000332</v>
      </c>
      <c r="H252" s="47">
        <f t="shared" si="162"/>
        <v>44600</v>
      </c>
      <c r="I252" s="34">
        <f t="shared" si="163"/>
        <v>2</v>
      </c>
      <c r="L252" s="47">
        <f t="shared" si="164"/>
        <v>44600</v>
      </c>
      <c r="M252" s="34" t="str">
        <f t="shared" si="155"/>
        <v>火</v>
      </c>
      <c r="N252" s="34" t="str">
        <f t="shared" si="156"/>
        <v>人件費</v>
      </c>
      <c r="O252" s="34" t="str">
        <f t="shared" ca="1" si="157"/>
        <v>インディカ</v>
      </c>
      <c r="P252" s="34">
        <f t="shared" ca="1" si="158"/>
        <v>7350</v>
      </c>
      <c r="Q252" s="34">
        <f t="shared" ca="1" si="165"/>
        <v>5249.999999999668</v>
      </c>
      <c r="R252" s="34">
        <f t="shared" ca="1" si="166"/>
        <v>-2100</v>
      </c>
      <c r="S252" s="47">
        <f t="shared" si="159"/>
        <v>44600</v>
      </c>
      <c r="T252" s="34">
        <f t="shared" si="160"/>
        <v>2</v>
      </c>
    </row>
    <row r="253" spans="1:22" x14ac:dyDescent="0.4">
      <c r="A253" s="47">
        <f t="shared" si="167"/>
        <v>44600</v>
      </c>
      <c r="B253" s="48" t="str">
        <f t="shared" si="114"/>
        <v>火</v>
      </c>
      <c r="C253" s="46" t="s">
        <v>11</v>
      </c>
      <c r="D253" s="46" t="str" cm="1">
        <f t="array" aca="1" ref="D253" ca="1">INDIRECT("'"&amp;TEXT($A253,"d日(aaa)")&amp;"'!V9")</f>
        <v>チャトランガ</v>
      </c>
      <c r="E253" s="49" cm="1">
        <f t="array" aca="1" ref="E253" ca="1">INDIRECT("'"&amp;TEXT($A253,"d日(aaa)")&amp;"'!AB9")</f>
        <v>5250</v>
      </c>
      <c r="F253" s="49" cm="1">
        <f t="array" aca="1" ref="F253" ca="1">INDIRECT("'"&amp;TEXT($A253,"d日(aaa)")&amp;"'!AC9")</f>
        <v>7349.9999999997162</v>
      </c>
      <c r="G253" s="58">
        <f t="shared" ca="1" si="161"/>
        <v>2099.9999999997162</v>
      </c>
      <c r="H253" s="47">
        <f t="shared" si="162"/>
        <v>44600</v>
      </c>
      <c r="I253" s="34">
        <f t="shared" si="163"/>
        <v>2</v>
      </c>
      <c r="L253" s="47">
        <f t="shared" si="164"/>
        <v>44600</v>
      </c>
      <c r="M253" s="34" t="str">
        <f t="shared" si="155"/>
        <v>火</v>
      </c>
      <c r="N253" s="34" t="str">
        <f t="shared" si="156"/>
        <v>人件費</v>
      </c>
      <c r="O253" s="34" t="str">
        <f t="shared" ca="1" si="157"/>
        <v>チャトランガ</v>
      </c>
      <c r="P253" s="34">
        <f t="shared" ca="1" si="158"/>
        <v>5250</v>
      </c>
      <c r="Q253" s="34">
        <f t="shared" ca="1" si="165"/>
        <v>7349.9999999997162</v>
      </c>
      <c r="R253" s="34">
        <f t="shared" ca="1" si="166"/>
        <v>2100</v>
      </c>
      <c r="S253" s="47">
        <f t="shared" si="159"/>
        <v>44600</v>
      </c>
      <c r="T253" s="34">
        <f t="shared" si="160"/>
        <v>2</v>
      </c>
    </row>
    <row r="254" spans="1:22" x14ac:dyDescent="0.4">
      <c r="A254" s="47">
        <f t="shared" si="167"/>
        <v>44600</v>
      </c>
      <c r="B254" s="48" t="str">
        <f t="shared" si="114"/>
        <v>火</v>
      </c>
      <c r="C254" s="46" t="s">
        <v>11</v>
      </c>
      <c r="D254" s="46" t="str" cm="1">
        <f t="array" aca="1" ref="D254" ca="1">INDIRECT("'"&amp;TEXT($A254,"d日(aaa)")&amp;"'!V10")</f>
        <v/>
      </c>
      <c r="E254" s="49" t="str" cm="1">
        <f t="array" aca="1" ref="E254" ca="1">INDIRECT("'"&amp;TEXT($A254,"d日(aaa)")&amp;"'!AB10")</f>
        <v/>
      </c>
      <c r="F254" s="49" t="str" cm="1">
        <f t="array" aca="1" ref="F254" ca="1">INDIRECT("'"&amp;TEXT($A254,"d日(aaa)")&amp;"'!AC10")</f>
        <v/>
      </c>
      <c r="G254" s="58" t="str">
        <f t="shared" ca="1" si="161"/>
        <v/>
      </c>
      <c r="H254" s="47">
        <f t="shared" si="162"/>
        <v>44600</v>
      </c>
      <c r="I254" s="34">
        <f t="shared" si="163"/>
        <v>2</v>
      </c>
      <c r="L254" s="47">
        <f t="shared" si="164"/>
        <v>44600</v>
      </c>
      <c r="M254" s="34" t="str">
        <f t="shared" si="155"/>
        <v>火</v>
      </c>
      <c r="N254" s="34" t="str">
        <f t="shared" si="156"/>
        <v>人件費</v>
      </c>
      <c r="O254" s="34" t="str">
        <f t="shared" ca="1" si="157"/>
        <v/>
      </c>
      <c r="P254" s="34" t="str">
        <f t="shared" ca="1" si="158"/>
        <v/>
      </c>
      <c r="Q254" s="34" t="str">
        <f t="shared" ca="1" si="165"/>
        <v/>
      </c>
      <c r="R254" s="34" t="str">
        <f t="shared" ca="1" si="166"/>
        <v/>
      </c>
      <c r="S254" s="47">
        <f t="shared" si="159"/>
        <v>44600</v>
      </c>
      <c r="T254" s="34">
        <f t="shared" si="160"/>
        <v>2</v>
      </c>
    </row>
    <row r="255" spans="1:22" x14ac:dyDescent="0.4">
      <c r="A255" s="47">
        <f t="shared" si="167"/>
        <v>44600</v>
      </c>
      <c r="B255" s="48" t="str">
        <f t="shared" ref="B255:B257" si="170">IF(A255="","",TEXT(A255,"aaa"))</f>
        <v>火</v>
      </c>
      <c r="C255" s="46" t="s">
        <v>11</v>
      </c>
      <c r="D255" s="46" t="str" cm="1">
        <f t="array" aca="1" ref="D255" ca="1">INDIRECT("'"&amp;TEXT($A255,"d日(aaa)")&amp;"'!V11")</f>
        <v/>
      </c>
      <c r="E255" s="49" t="str" cm="1">
        <f t="array" aca="1" ref="E255" ca="1">INDIRECT("'"&amp;TEXT($A255,"d日(aaa)")&amp;"'!AB11")</f>
        <v/>
      </c>
      <c r="F255" s="49" t="str" cm="1">
        <f t="array" aca="1" ref="F255" ca="1">INDIRECT("'"&amp;TEXT($A255,"d日(aaa)")&amp;"'!AC11")</f>
        <v/>
      </c>
      <c r="G255" s="58" t="str">
        <f t="shared" ca="1" si="161"/>
        <v/>
      </c>
      <c r="H255" s="47">
        <f t="shared" si="162"/>
        <v>44600</v>
      </c>
      <c r="I255" s="34">
        <f t="shared" si="163"/>
        <v>2</v>
      </c>
      <c r="L255" s="47">
        <f t="shared" si="164"/>
        <v>44600</v>
      </c>
      <c r="M255" s="34" t="str">
        <f t="shared" si="155"/>
        <v>火</v>
      </c>
      <c r="N255" s="34" t="str">
        <f t="shared" si="156"/>
        <v>人件費</v>
      </c>
      <c r="O255" s="34" t="str">
        <f t="shared" ca="1" si="157"/>
        <v/>
      </c>
      <c r="P255" s="34" t="str">
        <f t="shared" ca="1" si="158"/>
        <v/>
      </c>
      <c r="Q255" s="34" t="str">
        <f t="shared" ca="1" si="165"/>
        <v/>
      </c>
      <c r="R255" s="34" t="str">
        <f t="shared" ca="1" si="166"/>
        <v/>
      </c>
      <c r="S255" s="47">
        <f t="shared" si="159"/>
        <v>44600</v>
      </c>
      <c r="T255" s="34">
        <f t="shared" si="160"/>
        <v>2</v>
      </c>
    </row>
    <row r="256" spans="1:22" x14ac:dyDescent="0.4">
      <c r="A256" s="47">
        <f t="shared" si="167"/>
        <v>44600</v>
      </c>
      <c r="B256" s="48" t="str">
        <f t="shared" si="170"/>
        <v>火</v>
      </c>
      <c r="C256" s="46" t="s">
        <v>11</v>
      </c>
      <c r="D256" s="46" t="str" cm="1">
        <f t="array" aca="1" ref="D256" ca="1">INDIRECT("'"&amp;TEXT($A256,"d日(aaa)")&amp;"'!V12")</f>
        <v/>
      </c>
      <c r="E256" s="49" t="str" cm="1">
        <f t="array" aca="1" ref="E256" ca="1">INDIRECT("'"&amp;TEXT($A256,"d日(aaa)")&amp;"'!AB12")</f>
        <v/>
      </c>
      <c r="F256" s="49" t="str" cm="1">
        <f t="array" aca="1" ref="F256" ca="1">INDIRECT("'"&amp;TEXT($A256,"d日(aaa)")&amp;"'!AC12")</f>
        <v/>
      </c>
      <c r="G256" s="58" t="str">
        <f t="shared" ca="1" si="161"/>
        <v/>
      </c>
      <c r="H256" s="47">
        <f t="shared" si="162"/>
        <v>44600</v>
      </c>
      <c r="I256" s="34">
        <f t="shared" si="163"/>
        <v>2</v>
      </c>
      <c r="L256" s="47">
        <f t="shared" si="164"/>
        <v>44600</v>
      </c>
      <c r="M256" s="34" t="str">
        <f t="shared" si="155"/>
        <v>火</v>
      </c>
      <c r="N256" s="34" t="str">
        <f t="shared" si="156"/>
        <v>人件費</v>
      </c>
      <c r="O256" s="34" t="str">
        <f t="shared" ca="1" si="157"/>
        <v/>
      </c>
      <c r="P256" s="34" t="str">
        <f t="shared" ca="1" si="158"/>
        <v/>
      </c>
      <c r="Q256" s="34" t="str">
        <f t="shared" ca="1" si="165"/>
        <v/>
      </c>
      <c r="R256" s="34" t="str">
        <f t="shared" ca="1" si="166"/>
        <v/>
      </c>
      <c r="S256" s="47">
        <f t="shared" si="159"/>
        <v>44600</v>
      </c>
      <c r="T256" s="34">
        <f t="shared" si="160"/>
        <v>2</v>
      </c>
    </row>
    <row r="257" spans="1:22" x14ac:dyDescent="0.4">
      <c r="A257" s="47">
        <f t="shared" si="167"/>
        <v>44600</v>
      </c>
      <c r="B257" s="48" t="str">
        <f t="shared" si="170"/>
        <v>火</v>
      </c>
      <c r="C257" s="46" t="s">
        <v>11</v>
      </c>
      <c r="D257" s="46" t="str" cm="1">
        <f t="array" aca="1" ref="D257" ca="1">INDIRECT("'"&amp;TEXT($A257,"d日(aaa)")&amp;"'!V13")</f>
        <v/>
      </c>
      <c r="E257" s="49" t="str" cm="1">
        <f t="array" aca="1" ref="E257" ca="1">INDIRECT("'"&amp;TEXT($A257,"d日(aaa)")&amp;"'!AB13")</f>
        <v/>
      </c>
      <c r="F257" s="49" t="str" cm="1">
        <f t="array" aca="1" ref="F257" ca="1">INDIRECT("'"&amp;TEXT($A257,"d日(aaa)")&amp;"'!AC13")</f>
        <v/>
      </c>
      <c r="G257" s="58" t="str">
        <f t="shared" ca="1" si="161"/>
        <v/>
      </c>
      <c r="H257" s="47">
        <f t="shared" si="162"/>
        <v>44600</v>
      </c>
      <c r="I257" s="34">
        <f t="shared" si="163"/>
        <v>2</v>
      </c>
      <c r="L257" s="47">
        <f t="shared" si="164"/>
        <v>44600</v>
      </c>
      <c r="M257" s="34" t="str">
        <f t="shared" si="155"/>
        <v>火</v>
      </c>
      <c r="N257" s="34" t="str">
        <f t="shared" si="156"/>
        <v>人件費</v>
      </c>
      <c r="O257" s="34" t="str">
        <f t="shared" ca="1" si="157"/>
        <v/>
      </c>
      <c r="P257" s="34" t="str">
        <f t="shared" ca="1" si="158"/>
        <v/>
      </c>
      <c r="Q257" s="34" t="str">
        <f t="shared" ca="1" si="165"/>
        <v/>
      </c>
      <c r="R257" s="34" t="str">
        <f t="shared" ca="1" si="166"/>
        <v/>
      </c>
      <c r="S257" s="47">
        <f t="shared" si="159"/>
        <v>44600</v>
      </c>
      <c r="T257" s="34">
        <f t="shared" si="160"/>
        <v>2</v>
      </c>
    </row>
    <row r="258" spans="1:22" x14ac:dyDescent="0.4">
      <c r="A258" s="47">
        <f t="shared" si="167"/>
        <v>44600</v>
      </c>
      <c r="B258" s="48" t="str">
        <f t="shared" ref="B258:B262" si="171">IF(A258="","",TEXT(A258,"aaa"))</f>
        <v>火</v>
      </c>
      <c r="C258" s="46" t="s">
        <v>11</v>
      </c>
      <c r="D258" s="46" t="str" cm="1">
        <f t="array" aca="1" ref="D258" ca="1">INDIRECT("'"&amp;TEXT($A258,"d日(aaa)")&amp;"'!V14")</f>
        <v/>
      </c>
      <c r="E258" s="49" t="str" cm="1">
        <f t="array" aca="1" ref="E258" ca="1">INDIRECT("'"&amp;TEXT($A258,"d日(aaa)")&amp;"'!AB14")</f>
        <v/>
      </c>
      <c r="F258" s="49" t="str" cm="1">
        <f t="array" aca="1" ref="F258" ca="1">INDIRECT("'"&amp;TEXT($A258,"d日(aaa)")&amp;"'!AC14")</f>
        <v/>
      </c>
      <c r="G258" s="58" t="str">
        <f t="shared" ca="1" si="161"/>
        <v/>
      </c>
      <c r="H258" s="47">
        <f t="shared" si="162"/>
        <v>44600</v>
      </c>
      <c r="I258" s="34">
        <f t="shared" si="163"/>
        <v>2</v>
      </c>
      <c r="L258" s="47">
        <f t="shared" si="164"/>
        <v>44600</v>
      </c>
      <c r="M258" s="34" t="str">
        <f t="shared" si="155"/>
        <v>火</v>
      </c>
      <c r="N258" s="34" t="str">
        <f t="shared" si="156"/>
        <v>人件費</v>
      </c>
      <c r="O258" s="34" t="str">
        <f t="shared" ca="1" si="157"/>
        <v/>
      </c>
      <c r="P258" s="34" t="str">
        <f t="shared" ca="1" si="158"/>
        <v/>
      </c>
      <c r="Q258" s="34" t="str">
        <f t="shared" ca="1" si="165"/>
        <v/>
      </c>
      <c r="R258" s="34" t="str">
        <f t="shared" ca="1" si="166"/>
        <v/>
      </c>
      <c r="S258" s="47">
        <f t="shared" si="159"/>
        <v>44600</v>
      </c>
      <c r="T258" s="34">
        <f t="shared" si="160"/>
        <v>2</v>
      </c>
    </row>
    <row r="259" spans="1:22" x14ac:dyDescent="0.4">
      <c r="A259" s="47">
        <f t="shared" si="167"/>
        <v>44600</v>
      </c>
      <c r="B259" s="48" t="str">
        <f t="shared" si="171"/>
        <v>火</v>
      </c>
      <c r="C259" s="46" t="s">
        <v>11</v>
      </c>
      <c r="D259" s="46" t="str" cm="1">
        <f t="array" aca="1" ref="D259" ca="1">INDIRECT("'"&amp;TEXT($A259,"d日(aaa)")&amp;"'!V15")</f>
        <v/>
      </c>
      <c r="E259" s="49" t="str" cm="1">
        <f t="array" aca="1" ref="E259" ca="1">INDIRECT("'"&amp;TEXT($A259,"d日(aaa)")&amp;"'!AB15")</f>
        <v/>
      </c>
      <c r="F259" s="49" t="str" cm="1">
        <f t="array" aca="1" ref="F259" ca="1">INDIRECT("'"&amp;TEXT($A259,"d日(aaa)")&amp;"'!AC15")</f>
        <v/>
      </c>
      <c r="G259" s="58" t="str">
        <f t="shared" ca="1" si="161"/>
        <v/>
      </c>
      <c r="H259" s="47">
        <f t="shared" si="162"/>
        <v>44600</v>
      </c>
      <c r="I259" s="34">
        <f t="shared" si="163"/>
        <v>2</v>
      </c>
      <c r="L259" s="47">
        <f t="shared" si="164"/>
        <v>44600</v>
      </c>
      <c r="M259" s="34" t="str">
        <f t="shared" si="155"/>
        <v>火</v>
      </c>
      <c r="N259" s="34" t="str">
        <f t="shared" si="156"/>
        <v>人件費</v>
      </c>
      <c r="O259" s="34" t="str">
        <f t="shared" ca="1" si="157"/>
        <v/>
      </c>
      <c r="P259" s="34" t="str">
        <f t="shared" ca="1" si="158"/>
        <v/>
      </c>
      <c r="Q259" s="34" t="str">
        <f t="shared" ca="1" si="165"/>
        <v/>
      </c>
      <c r="R259" s="34" t="str">
        <f t="shared" ca="1" si="166"/>
        <v/>
      </c>
      <c r="S259" s="47">
        <f t="shared" si="159"/>
        <v>44600</v>
      </c>
      <c r="T259" s="34">
        <f t="shared" si="160"/>
        <v>2</v>
      </c>
    </row>
    <row r="260" spans="1:22" x14ac:dyDescent="0.4">
      <c r="A260" s="47">
        <f t="shared" si="167"/>
        <v>44600</v>
      </c>
      <c r="B260" s="48" t="str">
        <f t="shared" si="171"/>
        <v>火</v>
      </c>
      <c r="C260" s="46" t="s">
        <v>11</v>
      </c>
      <c r="D260" s="46" t="str" cm="1">
        <f t="array" aca="1" ref="D260" ca="1">INDIRECT("'"&amp;TEXT($A260,"d日(aaa)")&amp;"'!V16")</f>
        <v/>
      </c>
      <c r="E260" s="49" t="str" cm="1">
        <f t="array" aca="1" ref="E260" ca="1">INDIRECT("'"&amp;TEXT($A260,"d日(aaa)")&amp;"'!AB16")</f>
        <v/>
      </c>
      <c r="F260" s="49" t="str" cm="1">
        <f t="array" aca="1" ref="F260" ca="1">INDIRECT("'"&amp;TEXT($A260,"d日(aaa)")&amp;"'!AC16")</f>
        <v/>
      </c>
      <c r="G260" s="58" t="str">
        <f t="shared" ca="1" si="161"/>
        <v/>
      </c>
      <c r="H260" s="47">
        <f t="shared" si="162"/>
        <v>44600</v>
      </c>
      <c r="I260" s="34">
        <f t="shared" si="163"/>
        <v>2</v>
      </c>
      <c r="L260" s="47">
        <f t="shared" si="164"/>
        <v>44600</v>
      </c>
      <c r="M260" s="34" t="str">
        <f t="shared" si="155"/>
        <v>火</v>
      </c>
      <c r="N260" s="34" t="str">
        <f t="shared" si="156"/>
        <v>人件費</v>
      </c>
      <c r="O260" s="34" t="str">
        <f t="shared" ca="1" si="157"/>
        <v/>
      </c>
      <c r="P260" s="34" t="str">
        <f t="shared" ca="1" si="158"/>
        <v/>
      </c>
      <c r="Q260" s="34" t="str">
        <f t="shared" ca="1" si="165"/>
        <v/>
      </c>
      <c r="R260" s="34" t="str">
        <f t="shared" ca="1" si="166"/>
        <v/>
      </c>
      <c r="S260" s="47">
        <f t="shared" si="159"/>
        <v>44600</v>
      </c>
      <c r="T260" s="34">
        <f t="shared" si="160"/>
        <v>2</v>
      </c>
    </row>
    <row r="261" spans="1:22" x14ac:dyDescent="0.4">
      <c r="A261" s="47">
        <f t="shared" si="167"/>
        <v>44600</v>
      </c>
      <c r="B261" s="48" t="str">
        <f t="shared" si="171"/>
        <v>火</v>
      </c>
      <c r="C261" s="46" t="s">
        <v>11</v>
      </c>
      <c r="D261" s="46" t="str" cm="1">
        <f t="array" aca="1" ref="D261" ca="1">INDIRECT("'"&amp;TEXT($A261,"d日(aaa)")&amp;"'!V17")</f>
        <v/>
      </c>
      <c r="E261" s="49" t="str" cm="1">
        <f t="array" aca="1" ref="E261" ca="1">INDIRECT("'"&amp;TEXT($A261,"d日(aaa)")&amp;"'!AB17")</f>
        <v/>
      </c>
      <c r="F261" s="49" t="str" cm="1">
        <f t="array" aca="1" ref="F261" ca="1">INDIRECT("'"&amp;TEXT($A261,"d日(aaa)")&amp;"'!AC17")</f>
        <v/>
      </c>
      <c r="G261" s="58" t="str">
        <f t="shared" ca="1" si="161"/>
        <v/>
      </c>
      <c r="H261" s="47">
        <f t="shared" si="162"/>
        <v>44600</v>
      </c>
      <c r="I261" s="34">
        <f t="shared" si="163"/>
        <v>2</v>
      </c>
      <c r="L261" s="47">
        <f t="shared" si="164"/>
        <v>44600</v>
      </c>
      <c r="M261" s="34" t="str">
        <f t="shared" si="155"/>
        <v>火</v>
      </c>
      <c r="N261" s="34" t="str">
        <f t="shared" si="156"/>
        <v>人件費</v>
      </c>
      <c r="O261" s="34" t="str">
        <f t="shared" ca="1" si="157"/>
        <v/>
      </c>
      <c r="P261" s="34" t="str">
        <f t="shared" ca="1" si="158"/>
        <v/>
      </c>
      <c r="Q261" s="34" t="str">
        <f t="shared" ca="1" si="165"/>
        <v/>
      </c>
      <c r="R261" s="34" t="str">
        <f t="shared" ca="1" si="166"/>
        <v/>
      </c>
      <c r="S261" s="47">
        <f t="shared" si="159"/>
        <v>44600</v>
      </c>
      <c r="T261" s="34">
        <f t="shared" si="160"/>
        <v>2</v>
      </c>
    </row>
    <row r="262" spans="1:22" x14ac:dyDescent="0.4">
      <c r="A262" s="47">
        <f t="shared" si="167"/>
        <v>44600</v>
      </c>
      <c r="B262" s="48" t="str">
        <f t="shared" si="171"/>
        <v>火</v>
      </c>
      <c r="C262" s="46" t="s">
        <v>11</v>
      </c>
      <c r="D262" s="46" t="str" cm="1">
        <f t="array" aca="1" ref="D262" ca="1">INDIRECT("'"&amp;TEXT($A262,"d日(aaa)")&amp;"'!V18")</f>
        <v/>
      </c>
      <c r="E262" s="49" t="str" cm="1">
        <f t="array" aca="1" ref="E262" ca="1">INDIRECT("'"&amp;TEXT($A262,"d日(aaa)")&amp;"'!AB18")</f>
        <v/>
      </c>
      <c r="F262" s="49" t="str" cm="1">
        <f t="array" aca="1" ref="F262" ca="1">INDIRECT("'"&amp;TEXT($A262,"d日(aaa)")&amp;"'!AC18")</f>
        <v/>
      </c>
      <c r="G262" s="58" t="str">
        <f t="shared" ca="1" si="161"/>
        <v/>
      </c>
      <c r="H262" s="47">
        <f t="shared" si="162"/>
        <v>44600</v>
      </c>
      <c r="I262" s="34">
        <f t="shared" si="163"/>
        <v>2</v>
      </c>
      <c r="J262" s="34">
        <f ca="1">SUMIF($A248:$A262,$A248,E248:E262)</f>
        <v>40850</v>
      </c>
      <c r="K262" s="34">
        <f ca="1">SUMIF($A248:$A262,$A248,F248:F262)</f>
        <v>43999.999999998501</v>
      </c>
      <c r="L262" s="47">
        <f t="shared" si="164"/>
        <v>44600</v>
      </c>
      <c r="M262" s="34" t="str">
        <f t="shared" si="155"/>
        <v>火</v>
      </c>
      <c r="N262" s="34" t="str">
        <f t="shared" si="156"/>
        <v>人件費</v>
      </c>
      <c r="O262" s="34" t="str">
        <f t="shared" ca="1" si="157"/>
        <v/>
      </c>
      <c r="P262" s="34" t="str">
        <f t="shared" ca="1" si="158"/>
        <v/>
      </c>
      <c r="Q262" s="34" t="str">
        <f t="shared" ca="1" si="165"/>
        <v/>
      </c>
      <c r="R262" s="34" t="str">
        <f t="shared" ca="1" si="166"/>
        <v/>
      </c>
      <c r="S262" s="47">
        <f t="shared" si="159"/>
        <v>44600</v>
      </c>
      <c r="T262" s="34">
        <f t="shared" si="160"/>
        <v>2</v>
      </c>
      <c r="U262" s="158">
        <f ca="1">IF(P248&lt;&gt;"",SUMIF($A248:$A262,$A248,P248:P262),"")</f>
        <v>40850</v>
      </c>
      <c r="V262" s="158">
        <f ca="1">IF(Q248&lt;&gt;"",SUMIF($A248:$A262,$A248,Q248:Q262),"")</f>
        <v>43999.999999998501</v>
      </c>
    </row>
    <row r="263" spans="1:22" x14ac:dyDescent="0.4">
      <c r="A263" s="47">
        <f>A254</f>
        <v>44600</v>
      </c>
      <c r="B263" s="48" t="str">
        <f t="shared" si="114"/>
        <v>火</v>
      </c>
      <c r="C263" s="46" t="s">
        <v>12</v>
      </c>
      <c r="D263" s="46" t="str" cm="1">
        <f t="array" aca="1" ref="D263" ca="1">INDIRECT("'"&amp;TEXT($A263,"d日(aaa)")&amp;"'!V22")</f>
        <v>-</v>
      </c>
      <c r="E263" s="49" t="str" cm="1">
        <f t="array" aca="1" ref="E263" ca="1">INDIRECT("'"&amp;TEXT($A263,"d日(aaa)")&amp;"'!W22")</f>
        <v/>
      </c>
      <c r="F263" s="49" cm="1">
        <f t="array" aca="1" ref="F263" ca="1">INDIRECT("'"&amp;TEXT($A263,"d日(aaa)")&amp;"'!X22")</f>
        <v>0</v>
      </c>
      <c r="G263" s="58" t="str">
        <f t="shared" ca="1" si="161"/>
        <v/>
      </c>
      <c r="H263" s="47">
        <f t="shared" si="162"/>
        <v>44600</v>
      </c>
      <c r="I263" s="34">
        <f t="shared" si="163"/>
        <v>2</v>
      </c>
      <c r="L263" s="47">
        <f t="shared" si="164"/>
        <v>44600</v>
      </c>
      <c r="M263" s="34" t="str">
        <f t="shared" si="155"/>
        <v>火</v>
      </c>
      <c r="N263" s="34" t="str">
        <f t="shared" si="156"/>
        <v>出荷数</v>
      </c>
      <c r="O263" s="34" t="str">
        <f t="shared" ca="1" si="157"/>
        <v>-</v>
      </c>
      <c r="P263" s="34" t="str">
        <f t="shared" ca="1" si="158"/>
        <v/>
      </c>
      <c r="Q263" s="34" t="str">
        <f t="shared" ca="1" si="165"/>
        <v/>
      </c>
      <c r="R263" s="34" t="str">
        <f t="shared" ca="1" si="166"/>
        <v/>
      </c>
      <c r="S263" s="47">
        <f t="shared" si="159"/>
        <v>44600</v>
      </c>
      <c r="T263" s="34">
        <f t="shared" si="160"/>
        <v>2</v>
      </c>
    </row>
    <row r="264" spans="1:22" x14ac:dyDescent="0.4">
      <c r="A264" s="47">
        <f t="shared" si="167"/>
        <v>44600</v>
      </c>
      <c r="B264" s="48" t="str">
        <f t="shared" si="114"/>
        <v>火</v>
      </c>
      <c r="C264" s="46" t="s">
        <v>239</v>
      </c>
      <c r="D264" s="46" t="str" cm="1">
        <f t="array" aca="1" ref="D264" ca="1">INDIRECT("'"&amp;TEXT($A264,"d日(aaa)")&amp;"'!V25")</f>
        <v>-</v>
      </c>
      <c r="E264" s="49" t="str" cm="1">
        <f t="array" aca="1" ref="E264" ca="1">INDIRECT("'"&amp;TEXT($A264,"d日(aaa)")&amp;"'!W25")</f>
        <v/>
      </c>
      <c r="F264" s="49" t="str" cm="1">
        <f t="array" aca="1" ref="F264" ca="1">INDIRECT("'"&amp;TEXT($A264,"d日(aaa)")&amp;"'!X25")</f>
        <v/>
      </c>
      <c r="G264" s="58" t="str">
        <f t="shared" ca="1" si="161"/>
        <v/>
      </c>
      <c r="H264" s="47">
        <f t="shared" si="162"/>
        <v>44600</v>
      </c>
      <c r="I264" s="34">
        <f t="shared" si="163"/>
        <v>2</v>
      </c>
      <c r="L264" s="47">
        <f t="shared" si="164"/>
        <v>44600</v>
      </c>
      <c r="M264" s="34" t="str">
        <f t="shared" si="155"/>
        <v>火</v>
      </c>
      <c r="N264" s="34" t="str">
        <f t="shared" si="156"/>
        <v>人時生産性</v>
      </c>
      <c r="O264" s="34" t="str">
        <f t="shared" ca="1" si="157"/>
        <v>-</v>
      </c>
      <c r="P264" s="34" t="str">
        <f t="shared" ca="1" si="158"/>
        <v/>
      </c>
      <c r="Q264" s="34" t="str">
        <f t="shared" ca="1" si="165"/>
        <v/>
      </c>
      <c r="R264" s="34" t="str">
        <f t="shared" ca="1" si="166"/>
        <v/>
      </c>
      <c r="S264" s="47">
        <f t="shared" si="159"/>
        <v>44600</v>
      </c>
      <c r="T264" s="34">
        <f t="shared" si="160"/>
        <v>2</v>
      </c>
    </row>
    <row r="265" spans="1:22" x14ac:dyDescent="0.4">
      <c r="A265" s="47">
        <f t="shared" si="167"/>
        <v>44600</v>
      </c>
      <c r="B265" s="48" t="str">
        <f t="shared" ref="B265" si="172">IF(A265="","",TEXT(A265,"aaa"))</f>
        <v>火</v>
      </c>
      <c r="C265" s="46" t="s">
        <v>96</v>
      </c>
      <c r="D265" s="46" t="str" cm="1">
        <f t="array" aca="1" ref="D265" ca="1">INDIRECT("'"&amp;TEXT($A265,"d日(aaa)")&amp;"'!AA22")</f>
        <v>-</v>
      </c>
      <c r="E265" s="49" t="str" cm="1">
        <f t="array" aca="1" ref="E265" ca="1">INDIRECT("'"&amp;TEXT($A265,"d日(aaa)")&amp;"'!AB22")</f>
        <v/>
      </c>
      <c r="F265" s="49" t="str" cm="1">
        <f t="array" aca="1" ref="F265" ca="1">INDIRECT("'"&amp;TEXT($A265,"d日(aaa)")&amp;"'!AC22")</f>
        <v/>
      </c>
      <c r="G265" s="58" t="str">
        <f t="shared" ca="1" si="161"/>
        <v/>
      </c>
      <c r="H265" s="47">
        <f t="shared" si="162"/>
        <v>44600</v>
      </c>
      <c r="I265" s="34">
        <f t="shared" si="163"/>
        <v>2</v>
      </c>
      <c r="L265" s="47">
        <f t="shared" si="164"/>
        <v>44600</v>
      </c>
      <c r="M265" s="34" t="str">
        <f t="shared" si="155"/>
        <v>火</v>
      </c>
      <c r="N265" s="34" t="str">
        <f t="shared" si="156"/>
        <v>1Cs人件費</v>
      </c>
      <c r="O265" s="34" t="str">
        <f t="shared" ca="1" si="157"/>
        <v>-</v>
      </c>
      <c r="P265" s="34" t="str">
        <f t="shared" ca="1" si="158"/>
        <v/>
      </c>
      <c r="Q265" s="34" t="str">
        <f t="shared" ca="1" si="165"/>
        <v/>
      </c>
      <c r="R265" s="34" t="str">
        <f t="shared" ca="1" si="166"/>
        <v/>
      </c>
      <c r="S265" s="47">
        <f t="shared" si="159"/>
        <v>44600</v>
      </c>
      <c r="T265" s="34">
        <f t="shared" si="160"/>
        <v>2</v>
      </c>
    </row>
    <row r="266" spans="1:22" x14ac:dyDescent="0.4">
      <c r="A266" s="47">
        <f>月シフト!J$9</f>
        <v>44601</v>
      </c>
      <c r="B266" s="48" t="str">
        <f t="shared" ref="B266:B396" si="173">IF(A266="","",TEXT(A266,"aaa"))</f>
        <v>水</v>
      </c>
      <c r="C266" s="46" t="s">
        <v>7</v>
      </c>
      <c r="D266" s="46" t="str" cm="1">
        <f t="array" aca="1" ref="D266" ca="1">INDIRECT("'"&amp;TEXT($A266,"d日(aaa)")&amp;"'!V4")</f>
        <v>ズオン バン フン</v>
      </c>
      <c r="E266" s="58" cm="1">
        <f t="array" aca="1" ref="E266" ca="1">INDIRECT("'"&amp;TEXT($A266,"d日(aaa)")&amp;"'!W4")</f>
        <v>8</v>
      </c>
      <c r="F266" s="58" cm="1">
        <f t="array" aca="1" ref="F266" ca="1">INDIRECT("'"&amp;TEXT($A266,"d日(aaa)")&amp;"'!X4")</f>
        <v>7.9999999999997389</v>
      </c>
      <c r="G266" s="58">
        <f ca="1">IF(AND(F266&lt;&gt;"",E266&lt;&gt;""),F266-E266,"")</f>
        <v>-2.6112445539183682E-13</v>
      </c>
      <c r="H266" s="47">
        <f>A266</f>
        <v>44601</v>
      </c>
      <c r="I266" s="34">
        <f>WEEKNUM(A266,1)-WEEKNUM(A$2,1)+1</f>
        <v>2</v>
      </c>
      <c r="L266" s="47">
        <f>IFERROR(A266,"")</f>
        <v>44601</v>
      </c>
      <c r="M266" s="34" t="str">
        <f t="shared" si="155"/>
        <v>水</v>
      </c>
      <c r="N266" s="34" t="str">
        <f t="shared" si="156"/>
        <v>作業時間</v>
      </c>
      <c r="O266" s="34" t="str">
        <f t="shared" ca="1" si="157"/>
        <v>ズオン バン フン</v>
      </c>
      <c r="P266" s="34">
        <f t="shared" ca="1" si="158"/>
        <v>8</v>
      </c>
      <c r="Q266" s="34">
        <f ca="1">IFERROR(IF(F266=0,"",F266),"")</f>
        <v>7.9999999999997389</v>
      </c>
      <c r="R266" s="34">
        <f ca="1">IFERROR(IF(N266="人時生産性",ROUND(G266,2),ROUND(G266,1)),"")</f>
        <v>0</v>
      </c>
      <c r="S266" s="47">
        <f t="shared" si="159"/>
        <v>44601</v>
      </c>
      <c r="T266" s="34">
        <f t="shared" si="160"/>
        <v>2</v>
      </c>
    </row>
    <row r="267" spans="1:22" x14ac:dyDescent="0.4">
      <c r="A267" s="47">
        <f>A266</f>
        <v>44601</v>
      </c>
      <c r="B267" s="48" t="str">
        <f t="shared" si="173"/>
        <v>水</v>
      </c>
      <c r="C267" s="46" t="s">
        <v>7</v>
      </c>
      <c r="D267" s="46" t="str" cm="1">
        <f t="array" aca="1" ref="D267" ca="1">INDIRECT("'"&amp;TEXT($A267,"d日(aaa)")&amp;"'!V5")</f>
        <v>チャモ</v>
      </c>
      <c r="E267" s="58" cm="1">
        <f t="array" aca="1" ref="E267" ca="1">INDIRECT("'"&amp;TEXT($A267,"d日(aaa)")&amp;"'!W5")</f>
        <v>8</v>
      </c>
      <c r="F267" s="58" cm="1">
        <f t="array" aca="1" ref="F267" ca="1">INDIRECT("'"&amp;TEXT($A267,"d日(aaa)")&amp;"'!X5")</f>
        <v>7.9999999999997389</v>
      </c>
      <c r="G267" s="58">
        <f t="shared" ref="G267:G298" ca="1" si="174">IF(AND(F267&lt;&gt;"",E267&lt;&gt;""),F267-E267,"")</f>
        <v>-2.6112445539183682E-13</v>
      </c>
      <c r="H267" s="47">
        <f t="shared" ref="H267:H298" si="175">A267</f>
        <v>44601</v>
      </c>
      <c r="I267" s="34">
        <f t="shared" ref="I267:I298" si="176">WEEKNUM(A267,1)-WEEKNUM(A$2,1)+1</f>
        <v>2</v>
      </c>
      <c r="L267" s="47">
        <f t="shared" ref="L267:L298" si="177">IFERROR(A267,"")</f>
        <v>44601</v>
      </c>
      <c r="M267" s="34" t="str">
        <f t="shared" si="155"/>
        <v>水</v>
      </c>
      <c r="N267" s="34" t="str">
        <f t="shared" si="156"/>
        <v>作業時間</v>
      </c>
      <c r="O267" s="34" t="str">
        <f t="shared" ca="1" si="157"/>
        <v>チャモ</v>
      </c>
      <c r="P267" s="34">
        <f t="shared" ca="1" si="158"/>
        <v>8</v>
      </c>
      <c r="Q267" s="34">
        <f t="shared" ref="Q267:Q298" ca="1" si="178">IFERROR(IF(F267=0,"",F267),"")</f>
        <v>7.9999999999997389</v>
      </c>
      <c r="R267" s="34">
        <f t="shared" ref="R267:R298" ca="1" si="179">IFERROR(IF(N267="人時生産性",ROUND(G267,2),ROUND(G267,1)),"")</f>
        <v>0</v>
      </c>
      <c r="S267" s="47">
        <f t="shared" si="159"/>
        <v>44601</v>
      </c>
      <c r="T267" s="34">
        <f t="shared" si="160"/>
        <v>2</v>
      </c>
    </row>
    <row r="268" spans="1:22" x14ac:dyDescent="0.4">
      <c r="A268" s="47">
        <f t="shared" ref="A268:A298" si="180">A267</f>
        <v>44601</v>
      </c>
      <c r="B268" s="48" t="str">
        <f t="shared" si="173"/>
        <v>水</v>
      </c>
      <c r="C268" s="46" t="s">
        <v>7</v>
      </c>
      <c r="D268" s="46" t="str" cm="1">
        <f t="array" aca="1" ref="D268" ca="1">INDIRECT("'"&amp;TEXT($A268,"d日(aaa)")&amp;"'!V6")</f>
        <v>ユウ</v>
      </c>
      <c r="E268" s="58" cm="1">
        <f t="array" aca="1" ref="E268" ca="1">INDIRECT("'"&amp;TEXT($A268,"d日(aaa)")&amp;"'!W6")</f>
        <v>8</v>
      </c>
      <c r="F268" s="58" cm="1">
        <f t="array" aca="1" ref="F268" ca="1">INDIRECT("'"&amp;TEXT($A268,"d日(aaa)")&amp;"'!X6")</f>
        <v>7.9999999999997389</v>
      </c>
      <c r="G268" s="58">
        <f t="shared" ca="1" si="174"/>
        <v>-2.6112445539183682E-13</v>
      </c>
      <c r="H268" s="47">
        <f t="shared" si="175"/>
        <v>44601</v>
      </c>
      <c r="I268" s="34">
        <f t="shared" si="176"/>
        <v>2</v>
      </c>
      <c r="L268" s="47">
        <f t="shared" si="177"/>
        <v>44601</v>
      </c>
      <c r="M268" s="34" t="str">
        <f t="shared" si="155"/>
        <v>水</v>
      </c>
      <c r="N268" s="34" t="str">
        <f t="shared" si="156"/>
        <v>作業時間</v>
      </c>
      <c r="O268" s="34" t="str">
        <f t="shared" ca="1" si="157"/>
        <v>ユウ</v>
      </c>
      <c r="P268" s="34">
        <f t="shared" ca="1" si="158"/>
        <v>8</v>
      </c>
      <c r="Q268" s="34">
        <f t="shared" ca="1" si="178"/>
        <v>7.9999999999997389</v>
      </c>
      <c r="R268" s="34">
        <f t="shared" ca="1" si="179"/>
        <v>0</v>
      </c>
      <c r="S268" s="47">
        <f t="shared" si="159"/>
        <v>44601</v>
      </c>
      <c r="T268" s="34">
        <f t="shared" si="160"/>
        <v>2</v>
      </c>
    </row>
    <row r="269" spans="1:22" x14ac:dyDescent="0.4">
      <c r="A269" s="47">
        <f t="shared" si="180"/>
        <v>44601</v>
      </c>
      <c r="B269" s="48" t="str">
        <f t="shared" si="173"/>
        <v>水</v>
      </c>
      <c r="C269" s="46" t="s">
        <v>7</v>
      </c>
      <c r="D269" s="46" t="str" cm="1">
        <f t="array" aca="1" ref="D269" ca="1">INDIRECT("'"&amp;TEXT($A269,"d日(aaa)")&amp;"'!V7")</f>
        <v>イスリ</v>
      </c>
      <c r="E269" s="58" cm="1">
        <f t="array" aca="1" ref="E269" ca="1">INDIRECT("'"&amp;TEXT($A269,"d日(aaa)")&amp;"'!W7")</f>
        <v>5</v>
      </c>
      <c r="F269" s="58" cm="1">
        <f t="array" aca="1" ref="F269" ca="1">INDIRECT("'"&amp;TEXT($A269,"d日(aaa)")&amp;"'!X7")</f>
        <v>4.9999999999996838</v>
      </c>
      <c r="G269" s="58">
        <f t="shared" ca="1" si="174"/>
        <v>-3.1619151741324458E-13</v>
      </c>
      <c r="H269" s="47">
        <f t="shared" si="175"/>
        <v>44601</v>
      </c>
      <c r="I269" s="34">
        <f t="shared" si="176"/>
        <v>2</v>
      </c>
      <c r="L269" s="47">
        <f t="shared" si="177"/>
        <v>44601</v>
      </c>
      <c r="M269" s="34" t="str">
        <f t="shared" si="155"/>
        <v>水</v>
      </c>
      <c r="N269" s="34" t="str">
        <f t="shared" si="156"/>
        <v>作業時間</v>
      </c>
      <c r="O269" s="34" t="str">
        <f t="shared" ca="1" si="157"/>
        <v>イスリ</v>
      </c>
      <c r="P269" s="34">
        <f t="shared" ca="1" si="158"/>
        <v>5</v>
      </c>
      <c r="Q269" s="34">
        <f t="shared" ca="1" si="178"/>
        <v>4.9999999999996838</v>
      </c>
      <c r="R269" s="34">
        <f t="shared" ca="1" si="179"/>
        <v>0</v>
      </c>
      <c r="S269" s="47">
        <f t="shared" si="159"/>
        <v>44601</v>
      </c>
      <c r="T269" s="34">
        <f t="shared" si="160"/>
        <v>2</v>
      </c>
    </row>
    <row r="270" spans="1:22" x14ac:dyDescent="0.4">
      <c r="A270" s="47">
        <f t="shared" si="180"/>
        <v>44601</v>
      </c>
      <c r="B270" s="48" t="str">
        <f t="shared" si="173"/>
        <v>水</v>
      </c>
      <c r="C270" s="46" t="s">
        <v>7</v>
      </c>
      <c r="D270" s="46" t="str" cm="1">
        <f t="array" aca="1" ref="D270" ca="1">INDIRECT("'"&amp;TEXT($A270,"d日(aaa)")&amp;"'!V8")</f>
        <v>インディカ</v>
      </c>
      <c r="E270" s="58" cm="1">
        <f t="array" aca="1" ref="E270" ca="1">INDIRECT("'"&amp;TEXT($A270,"d日(aaa)")&amp;"'!W8")</f>
        <v>7</v>
      </c>
      <c r="F270" s="58" cm="1">
        <f t="array" aca="1" ref="F270" ca="1">INDIRECT("'"&amp;TEXT($A270,"d日(aaa)")&amp;"'!X8")</f>
        <v>6.99999999999973</v>
      </c>
      <c r="G270" s="58">
        <f t="shared" ca="1" si="174"/>
        <v>-2.7000623958883807E-13</v>
      </c>
      <c r="H270" s="47">
        <f t="shared" si="175"/>
        <v>44601</v>
      </c>
      <c r="I270" s="34">
        <f t="shared" si="176"/>
        <v>2</v>
      </c>
      <c r="L270" s="47">
        <f t="shared" si="177"/>
        <v>44601</v>
      </c>
      <c r="M270" s="34" t="str">
        <f t="shared" si="155"/>
        <v>水</v>
      </c>
      <c r="N270" s="34" t="str">
        <f t="shared" si="156"/>
        <v>作業時間</v>
      </c>
      <c r="O270" s="34" t="str">
        <f t="shared" ca="1" si="157"/>
        <v>インディカ</v>
      </c>
      <c r="P270" s="34">
        <f t="shared" ca="1" si="158"/>
        <v>7</v>
      </c>
      <c r="Q270" s="34">
        <f t="shared" ca="1" si="178"/>
        <v>6.99999999999973</v>
      </c>
      <c r="R270" s="34">
        <f t="shared" ca="1" si="179"/>
        <v>0</v>
      </c>
      <c r="S270" s="47">
        <f t="shared" si="159"/>
        <v>44601</v>
      </c>
      <c r="T270" s="34">
        <f t="shared" si="160"/>
        <v>2</v>
      </c>
    </row>
    <row r="271" spans="1:22" x14ac:dyDescent="0.4">
      <c r="A271" s="47">
        <f t="shared" si="180"/>
        <v>44601</v>
      </c>
      <c r="B271" s="48" t="str">
        <f t="shared" si="173"/>
        <v>水</v>
      </c>
      <c r="C271" s="46" t="s">
        <v>7</v>
      </c>
      <c r="D271" s="46" t="str" cm="1">
        <f t="array" aca="1" ref="D271" ca="1">INDIRECT("'"&amp;TEXT($A271,"d日(aaa)")&amp;"'!V9")</f>
        <v>チャトランガ</v>
      </c>
      <c r="E271" s="58" cm="1">
        <f t="array" aca="1" ref="E271" ca="1">INDIRECT("'"&amp;TEXT($A271,"d日(aaa)")&amp;"'!W9")</f>
        <v>5</v>
      </c>
      <c r="F271" s="58" cm="1">
        <f t="array" aca="1" ref="F271" ca="1">INDIRECT("'"&amp;TEXT($A271,"d日(aaa)")&amp;"'!X9")</f>
        <v>4.9999999999996838</v>
      </c>
      <c r="G271" s="58">
        <f t="shared" ca="1" si="174"/>
        <v>-3.1619151741324458E-13</v>
      </c>
      <c r="H271" s="47">
        <f t="shared" si="175"/>
        <v>44601</v>
      </c>
      <c r="I271" s="34">
        <f t="shared" si="176"/>
        <v>2</v>
      </c>
      <c r="L271" s="47">
        <f t="shared" si="177"/>
        <v>44601</v>
      </c>
      <c r="M271" s="34" t="str">
        <f t="shared" si="155"/>
        <v>水</v>
      </c>
      <c r="N271" s="34" t="str">
        <f t="shared" si="156"/>
        <v>作業時間</v>
      </c>
      <c r="O271" s="34" t="str">
        <f t="shared" ca="1" si="157"/>
        <v>チャトランガ</v>
      </c>
      <c r="P271" s="34">
        <f t="shared" ca="1" si="158"/>
        <v>5</v>
      </c>
      <c r="Q271" s="34">
        <f t="shared" ca="1" si="178"/>
        <v>4.9999999999996838</v>
      </c>
      <c r="R271" s="34">
        <f t="shared" ca="1" si="179"/>
        <v>0</v>
      </c>
      <c r="S271" s="47">
        <f t="shared" si="159"/>
        <v>44601</v>
      </c>
      <c r="T271" s="34">
        <f t="shared" si="160"/>
        <v>2</v>
      </c>
    </row>
    <row r="272" spans="1:22" x14ac:dyDescent="0.4">
      <c r="A272" s="47">
        <f t="shared" si="180"/>
        <v>44601</v>
      </c>
      <c r="B272" s="48" t="str">
        <f t="shared" si="173"/>
        <v>水</v>
      </c>
      <c r="C272" s="46" t="s">
        <v>7</v>
      </c>
      <c r="D272" s="46" t="str" cm="1">
        <f t="array" aca="1" ref="D272" ca="1">INDIRECT("'"&amp;TEXT($A272,"d日(aaa)")&amp;"'!V10")</f>
        <v/>
      </c>
      <c r="E272" s="58" t="str" cm="1">
        <f t="array" aca="1" ref="E272" ca="1">INDIRECT("'"&amp;TEXT($A272,"d日(aaa)")&amp;"'!W10")</f>
        <v/>
      </c>
      <c r="F272" s="58" t="str" cm="1">
        <f t="array" aca="1" ref="F272" ca="1">INDIRECT("'"&amp;TEXT($A272,"d日(aaa)")&amp;"'!X10")</f>
        <v/>
      </c>
      <c r="G272" s="58" t="str">
        <f t="shared" ca="1" si="174"/>
        <v/>
      </c>
      <c r="H272" s="47">
        <f t="shared" si="175"/>
        <v>44601</v>
      </c>
      <c r="I272" s="34">
        <f t="shared" si="176"/>
        <v>2</v>
      </c>
      <c r="L272" s="47">
        <f t="shared" si="177"/>
        <v>44601</v>
      </c>
      <c r="M272" s="34" t="str">
        <f t="shared" si="155"/>
        <v>水</v>
      </c>
      <c r="N272" s="34" t="str">
        <f t="shared" si="156"/>
        <v>作業時間</v>
      </c>
      <c r="O272" s="34" t="str">
        <f t="shared" ca="1" si="157"/>
        <v/>
      </c>
      <c r="P272" s="34" t="str">
        <f t="shared" ca="1" si="158"/>
        <v/>
      </c>
      <c r="Q272" s="34" t="str">
        <f t="shared" ca="1" si="178"/>
        <v/>
      </c>
      <c r="R272" s="34" t="str">
        <f t="shared" ca="1" si="179"/>
        <v/>
      </c>
      <c r="S272" s="47">
        <f t="shared" si="159"/>
        <v>44601</v>
      </c>
      <c r="T272" s="34">
        <f t="shared" si="160"/>
        <v>2</v>
      </c>
    </row>
    <row r="273" spans="1:22" x14ac:dyDescent="0.4">
      <c r="A273" s="47">
        <f t="shared" si="180"/>
        <v>44601</v>
      </c>
      <c r="B273" s="48" t="str">
        <f t="shared" ref="B273:B275" si="181">IF(A273="","",TEXT(A273,"aaa"))</f>
        <v>水</v>
      </c>
      <c r="C273" s="46" t="s">
        <v>7</v>
      </c>
      <c r="D273" s="46" t="str" cm="1">
        <f t="array" aca="1" ref="D273" ca="1">INDIRECT("'"&amp;TEXT($A273,"d日(aaa)")&amp;"'!V11")</f>
        <v/>
      </c>
      <c r="E273" s="58" t="str" cm="1">
        <f t="array" aca="1" ref="E273" ca="1">INDIRECT("'"&amp;TEXT($A273,"d日(aaa)")&amp;"'!W11")</f>
        <v/>
      </c>
      <c r="F273" s="58" t="str" cm="1">
        <f t="array" aca="1" ref="F273" ca="1">INDIRECT("'"&amp;TEXT($A273,"d日(aaa)")&amp;"'!X11")</f>
        <v/>
      </c>
      <c r="G273" s="58" t="str">
        <f t="shared" ca="1" si="174"/>
        <v/>
      </c>
      <c r="H273" s="47">
        <f t="shared" si="175"/>
        <v>44601</v>
      </c>
      <c r="I273" s="34">
        <f t="shared" si="176"/>
        <v>2</v>
      </c>
      <c r="L273" s="47">
        <f t="shared" si="177"/>
        <v>44601</v>
      </c>
      <c r="M273" s="34" t="str">
        <f t="shared" si="155"/>
        <v>水</v>
      </c>
      <c r="N273" s="34" t="str">
        <f t="shared" si="156"/>
        <v>作業時間</v>
      </c>
      <c r="O273" s="34" t="str">
        <f t="shared" ca="1" si="157"/>
        <v/>
      </c>
      <c r="P273" s="34" t="str">
        <f t="shared" ca="1" si="158"/>
        <v/>
      </c>
      <c r="Q273" s="34" t="str">
        <f t="shared" ca="1" si="178"/>
        <v/>
      </c>
      <c r="R273" s="34" t="str">
        <f t="shared" ca="1" si="179"/>
        <v/>
      </c>
      <c r="S273" s="47">
        <f t="shared" si="159"/>
        <v>44601</v>
      </c>
      <c r="T273" s="34">
        <f t="shared" si="160"/>
        <v>2</v>
      </c>
    </row>
    <row r="274" spans="1:22" x14ac:dyDescent="0.4">
      <c r="A274" s="47">
        <f t="shared" si="180"/>
        <v>44601</v>
      </c>
      <c r="B274" s="48" t="str">
        <f t="shared" si="181"/>
        <v>水</v>
      </c>
      <c r="C274" s="46" t="s">
        <v>7</v>
      </c>
      <c r="D274" s="46" t="str" cm="1">
        <f t="array" aca="1" ref="D274" ca="1">INDIRECT("'"&amp;TEXT($A274,"d日(aaa)")&amp;"'!V12")</f>
        <v/>
      </c>
      <c r="E274" s="58" t="str" cm="1">
        <f t="array" aca="1" ref="E274" ca="1">INDIRECT("'"&amp;TEXT($A274,"d日(aaa)")&amp;"'!W12")</f>
        <v/>
      </c>
      <c r="F274" s="58" t="str" cm="1">
        <f t="array" aca="1" ref="F274" ca="1">INDIRECT("'"&amp;TEXT($A274,"d日(aaa)")&amp;"'!X12")</f>
        <v/>
      </c>
      <c r="G274" s="58" t="str">
        <f t="shared" ca="1" si="174"/>
        <v/>
      </c>
      <c r="H274" s="47">
        <f t="shared" si="175"/>
        <v>44601</v>
      </c>
      <c r="I274" s="34">
        <f t="shared" si="176"/>
        <v>2</v>
      </c>
      <c r="L274" s="47">
        <f t="shared" si="177"/>
        <v>44601</v>
      </c>
      <c r="M274" s="34" t="str">
        <f t="shared" si="155"/>
        <v>水</v>
      </c>
      <c r="N274" s="34" t="str">
        <f t="shared" si="156"/>
        <v>作業時間</v>
      </c>
      <c r="O274" s="34" t="str">
        <f t="shared" ca="1" si="157"/>
        <v/>
      </c>
      <c r="P274" s="34" t="str">
        <f t="shared" ca="1" si="158"/>
        <v/>
      </c>
      <c r="Q274" s="34" t="str">
        <f t="shared" ca="1" si="178"/>
        <v/>
      </c>
      <c r="R274" s="34" t="str">
        <f t="shared" ca="1" si="179"/>
        <v/>
      </c>
      <c r="S274" s="47">
        <f t="shared" si="159"/>
        <v>44601</v>
      </c>
      <c r="T274" s="34">
        <f t="shared" si="160"/>
        <v>2</v>
      </c>
    </row>
    <row r="275" spans="1:22" x14ac:dyDescent="0.4">
      <c r="A275" s="47">
        <f t="shared" si="180"/>
        <v>44601</v>
      </c>
      <c r="B275" s="48" t="str">
        <f t="shared" si="181"/>
        <v>水</v>
      </c>
      <c r="C275" s="46" t="s">
        <v>7</v>
      </c>
      <c r="D275" s="46" t="str" cm="1">
        <f t="array" aca="1" ref="D275" ca="1">INDIRECT("'"&amp;TEXT($A275,"d日(aaa)")&amp;"'!V13")</f>
        <v/>
      </c>
      <c r="E275" s="58" t="str" cm="1">
        <f t="array" aca="1" ref="E275" ca="1">INDIRECT("'"&amp;TEXT($A275,"d日(aaa)")&amp;"'!W13")</f>
        <v/>
      </c>
      <c r="F275" s="58" t="str" cm="1">
        <f t="array" aca="1" ref="F275" ca="1">INDIRECT("'"&amp;TEXT($A275,"d日(aaa)")&amp;"'!X13")</f>
        <v/>
      </c>
      <c r="G275" s="58" t="str">
        <f t="shared" ca="1" si="174"/>
        <v/>
      </c>
      <c r="H275" s="47">
        <f t="shared" si="175"/>
        <v>44601</v>
      </c>
      <c r="I275" s="34">
        <f t="shared" si="176"/>
        <v>2</v>
      </c>
      <c r="L275" s="47">
        <f t="shared" si="177"/>
        <v>44601</v>
      </c>
      <c r="M275" s="34" t="str">
        <f t="shared" si="155"/>
        <v>水</v>
      </c>
      <c r="N275" s="34" t="str">
        <f t="shared" si="156"/>
        <v>作業時間</v>
      </c>
      <c r="O275" s="34" t="str">
        <f t="shared" ca="1" si="157"/>
        <v/>
      </c>
      <c r="P275" s="34" t="str">
        <f t="shared" ca="1" si="158"/>
        <v/>
      </c>
      <c r="Q275" s="34" t="str">
        <f t="shared" ca="1" si="178"/>
        <v/>
      </c>
      <c r="R275" s="34" t="str">
        <f t="shared" ca="1" si="179"/>
        <v/>
      </c>
      <c r="S275" s="47">
        <f t="shared" si="159"/>
        <v>44601</v>
      </c>
      <c r="T275" s="34">
        <f t="shared" si="160"/>
        <v>2</v>
      </c>
    </row>
    <row r="276" spans="1:22" x14ac:dyDescent="0.4">
      <c r="A276" s="47">
        <f t="shared" si="180"/>
        <v>44601</v>
      </c>
      <c r="B276" s="48" t="str">
        <f t="shared" ref="B276:B280" si="182">IF(A276="","",TEXT(A276,"aaa"))</f>
        <v>水</v>
      </c>
      <c r="C276" s="46" t="s">
        <v>7</v>
      </c>
      <c r="D276" s="46" t="str" cm="1">
        <f t="array" aca="1" ref="D276" ca="1">INDIRECT("'"&amp;TEXT($A276,"d日(aaa)")&amp;"'!V14")</f>
        <v/>
      </c>
      <c r="E276" s="58" t="str" cm="1">
        <f t="array" aca="1" ref="E276" ca="1">INDIRECT("'"&amp;TEXT($A276,"d日(aaa)")&amp;"'!W14")</f>
        <v/>
      </c>
      <c r="F276" s="58" t="str" cm="1">
        <f t="array" aca="1" ref="F276" ca="1">INDIRECT("'"&amp;TEXT($A276,"d日(aaa)")&amp;"'!X14")</f>
        <v/>
      </c>
      <c r="G276" s="58" t="str">
        <f t="shared" ca="1" si="174"/>
        <v/>
      </c>
      <c r="H276" s="47">
        <f t="shared" si="175"/>
        <v>44601</v>
      </c>
      <c r="I276" s="34">
        <f t="shared" si="176"/>
        <v>2</v>
      </c>
      <c r="L276" s="47">
        <f t="shared" si="177"/>
        <v>44601</v>
      </c>
      <c r="M276" s="34" t="str">
        <f t="shared" si="155"/>
        <v>水</v>
      </c>
      <c r="N276" s="34" t="str">
        <f t="shared" si="156"/>
        <v>作業時間</v>
      </c>
      <c r="O276" s="34" t="str">
        <f t="shared" ca="1" si="157"/>
        <v/>
      </c>
      <c r="P276" s="34" t="str">
        <f t="shared" ca="1" si="158"/>
        <v/>
      </c>
      <c r="Q276" s="34" t="str">
        <f t="shared" ca="1" si="178"/>
        <v/>
      </c>
      <c r="R276" s="34" t="str">
        <f t="shared" ca="1" si="179"/>
        <v/>
      </c>
      <c r="S276" s="47">
        <f t="shared" si="159"/>
        <v>44601</v>
      </c>
      <c r="T276" s="34">
        <f t="shared" si="160"/>
        <v>2</v>
      </c>
    </row>
    <row r="277" spans="1:22" x14ac:dyDescent="0.4">
      <c r="A277" s="47">
        <f t="shared" si="180"/>
        <v>44601</v>
      </c>
      <c r="B277" s="48" t="str">
        <f t="shared" si="182"/>
        <v>水</v>
      </c>
      <c r="C277" s="46" t="s">
        <v>7</v>
      </c>
      <c r="D277" s="46" t="str" cm="1">
        <f t="array" aca="1" ref="D277" ca="1">INDIRECT("'"&amp;TEXT($A277,"d日(aaa)")&amp;"'!V15")</f>
        <v/>
      </c>
      <c r="E277" s="58" t="str" cm="1">
        <f t="array" aca="1" ref="E277" ca="1">INDIRECT("'"&amp;TEXT($A277,"d日(aaa)")&amp;"'!W15")</f>
        <v/>
      </c>
      <c r="F277" s="58" t="str" cm="1">
        <f t="array" aca="1" ref="F277" ca="1">INDIRECT("'"&amp;TEXT($A277,"d日(aaa)")&amp;"'!X15")</f>
        <v/>
      </c>
      <c r="G277" s="58" t="str">
        <f t="shared" ca="1" si="174"/>
        <v/>
      </c>
      <c r="H277" s="47">
        <f t="shared" si="175"/>
        <v>44601</v>
      </c>
      <c r="I277" s="34">
        <f t="shared" si="176"/>
        <v>2</v>
      </c>
      <c r="L277" s="47">
        <f t="shared" si="177"/>
        <v>44601</v>
      </c>
      <c r="M277" s="34" t="str">
        <f t="shared" si="155"/>
        <v>水</v>
      </c>
      <c r="N277" s="34" t="str">
        <f t="shared" si="156"/>
        <v>作業時間</v>
      </c>
      <c r="O277" s="34" t="str">
        <f t="shared" ca="1" si="157"/>
        <v/>
      </c>
      <c r="P277" s="34" t="str">
        <f t="shared" ca="1" si="158"/>
        <v/>
      </c>
      <c r="Q277" s="34" t="str">
        <f t="shared" ca="1" si="178"/>
        <v/>
      </c>
      <c r="R277" s="34" t="str">
        <f t="shared" ca="1" si="179"/>
        <v/>
      </c>
      <c r="S277" s="47">
        <f t="shared" si="159"/>
        <v>44601</v>
      </c>
      <c r="T277" s="34">
        <f t="shared" si="160"/>
        <v>2</v>
      </c>
    </row>
    <row r="278" spans="1:22" x14ac:dyDescent="0.4">
      <c r="A278" s="47">
        <f t="shared" si="180"/>
        <v>44601</v>
      </c>
      <c r="B278" s="48" t="str">
        <f t="shared" si="182"/>
        <v>水</v>
      </c>
      <c r="C278" s="46" t="s">
        <v>7</v>
      </c>
      <c r="D278" s="46" t="str" cm="1">
        <f t="array" aca="1" ref="D278" ca="1">INDIRECT("'"&amp;TEXT($A278,"d日(aaa)")&amp;"'!V16")</f>
        <v/>
      </c>
      <c r="E278" s="58" t="str" cm="1">
        <f t="array" aca="1" ref="E278" ca="1">INDIRECT("'"&amp;TEXT($A278,"d日(aaa)")&amp;"'!W16")</f>
        <v/>
      </c>
      <c r="F278" s="58" t="str" cm="1">
        <f t="array" aca="1" ref="F278" ca="1">INDIRECT("'"&amp;TEXT($A278,"d日(aaa)")&amp;"'!X16")</f>
        <v/>
      </c>
      <c r="G278" s="58" t="str">
        <f t="shared" ca="1" si="174"/>
        <v/>
      </c>
      <c r="H278" s="47">
        <f t="shared" si="175"/>
        <v>44601</v>
      </c>
      <c r="I278" s="34">
        <f t="shared" si="176"/>
        <v>2</v>
      </c>
      <c r="L278" s="47">
        <f t="shared" si="177"/>
        <v>44601</v>
      </c>
      <c r="M278" s="34" t="str">
        <f t="shared" si="155"/>
        <v>水</v>
      </c>
      <c r="N278" s="34" t="str">
        <f t="shared" si="156"/>
        <v>作業時間</v>
      </c>
      <c r="O278" s="34" t="str">
        <f t="shared" ca="1" si="157"/>
        <v/>
      </c>
      <c r="P278" s="34" t="str">
        <f t="shared" ca="1" si="158"/>
        <v/>
      </c>
      <c r="Q278" s="34" t="str">
        <f t="shared" ca="1" si="178"/>
        <v/>
      </c>
      <c r="R278" s="34" t="str">
        <f t="shared" ca="1" si="179"/>
        <v/>
      </c>
      <c r="S278" s="47">
        <f t="shared" si="159"/>
        <v>44601</v>
      </c>
      <c r="T278" s="34">
        <f t="shared" si="160"/>
        <v>2</v>
      </c>
    </row>
    <row r="279" spans="1:22" x14ac:dyDescent="0.4">
      <c r="A279" s="47">
        <f t="shared" si="180"/>
        <v>44601</v>
      </c>
      <c r="B279" s="48" t="str">
        <f t="shared" si="182"/>
        <v>水</v>
      </c>
      <c r="C279" s="46" t="s">
        <v>7</v>
      </c>
      <c r="D279" s="46" t="str" cm="1">
        <f t="array" aca="1" ref="D279" ca="1">INDIRECT("'"&amp;TEXT($A279,"d日(aaa)")&amp;"'!V17")</f>
        <v/>
      </c>
      <c r="E279" s="58" t="str" cm="1">
        <f t="array" aca="1" ref="E279" ca="1">INDIRECT("'"&amp;TEXT($A279,"d日(aaa)")&amp;"'!W17")</f>
        <v/>
      </c>
      <c r="F279" s="58" cm="1">
        <f t="array" aca="1" ref="F279" ca="1">INDIRECT("'"&amp;TEXT($A279,"d日(aaa)")&amp;"'!X17")</f>
        <v>0</v>
      </c>
      <c r="G279" s="58" t="str">
        <f t="shared" ca="1" si="174"/>
        <v/>
      </c>
      <c r="H279" s="47">
        <f t="shared" si="175"/>
        <v>44601</v>
      </c>
      <c r="I279" s="34">
        <f t="shared" si="176"/>
        <v>2</v>
      </c>
      <c r="L279" s="47">
        <f t="shared" si="177"/>
        <v>44601</v>
      </c>
      <c r="M279" s="34" t="str">
        <f t="shared" si="155"/>
        <v>水</v>
      </c>
      <c r="N279" s="34" t="str">
        <f t="shared" si="156"/>
        <v>作業時間</v>
      </c>
      <c r="O279" s="34" t="str">
        <f t="shared" ca="1" si="157"/>
        <v/>
      </c>
      <c r="P279" s="34" t="str">
        <f t="shared" ca="1" si="158"/>
        <v/>
      </c>
      <c r="Q279" s="34" t="str">
        <f t="shared" ca="1" si="178"/>
        <v/>
      </c>
      <c r="R279" s="34" t="str">
        <f t="shared" ca="1" si="179"/>
        <v/>
      </c>
      <c r="S279" s="47">
        <f t="shared" si="159"/>
        <v>44601</v>
      </c>
      <c r="T279" s="34">
        <f t="shared" si="160"/>
        <v>2</v>
      </c>
    </row>
    <row r="280" spans="1:22" x14ac:dyDescent="0.4">
      <c r="A280" s="47">
        <f t="shared" si="180"/>
        <v>44601</v>
      </c>
      <c r="B280" s="48" t="str">
        <f t="shared" si="182"/>
        <v>水</v>
      </c>
      <c r="C280" s="46" t="s">
        <v>7</v>
      </c>
      <c r="D280" s="46" t="str" cm="1">
        <f t="array" aca="1" ref="D280" ca="1">INDIRECT("'"&amp;TEXT($A280,"d日(aaa)")&amp;"'!V18")</f>
        <v/>
      </c>
      <c r="E280" s="58" t="str" cm="1">
        <f t="array" aca="1" ref="E280" ca="1">INDIRECT("'"&amp;TEXT($A280,"d日(aaa)")&amp;"'!W18")</f>
        <v/>
      </c>
      <c r="F280" s="58" t="str" cm="1">
        <f t="array" aca="1" ref="F280" ca="1">INDIRECT("'"&amp;TEXT($A280,"d日(aaa)")&amp;"'!X18")</f>
        <v/>
      </c>
      <c r="G280" s="58" t="str">
        <f t="shared" ca="1" si="174"/>
        <v/>
      </c>
      <c r="H280" s="47">
        <f t="shared" si="175"/>
        <v>44601</v>
      </c>
      <c r="I280" s="34">
        <f t="shared" si="176"/>
        <v>2</v>
      </c>
      <c r="J280" s="34">
        <f ca="1">SUMIF($A266:$A280,$A266,E266:E280)</f>
        <v>41</v>
      </c>
      <c r="K280" s="34">
        <f ca="1">SUMIF($A266:$A280,$A266,F266:F280)</f>
        <v>40.999999999998323</v>
      </c>
      <c r="L280" s="47">
        <f t="shared" si="177"/>
        <v>44601</v>
      </c>
      <c r="M280" s="34" t="str">
        <f t="shared" si="155"/>
        <v>水</v>
      </c>
      <c r="N280" s="34" t="str">
        <f t="shared" si="156"/>
        <v>作業時間</v>
      </c>
      <c r="O280" s="34" t="str">
        <f t="shared" ca="1" si="157"/>
        <v/>
      </c>
      <c r="P280" s="34" t="str">
        <f t="shared" ca="1" si="158"/>
        <v/>
      </c>
      <c r="Q280" s="34" t="str">
        <f t="shared" ca="1" si="178"/>
        <v/>
      </c>
      <c r="R280" s="34" t="str">
        <f t="shared" ca="1" si="179"/>
        <v/>
      </c>
      <c r="S280" s="47">
        <f t="shared" si="159"/>
        <v>44601</v>
      </c>
      <c r="T280" s="34">
        <f t="shared" si="160"/>
        <v>2</v>
      </c>
      <c r="U280" s="158">
        <f ca="1">IF(P266&lt;&gt;"",SUMIF($A266:$A280,$A266,P266:P280),"")</f>
        <v>41</v>
      </c>
      <c r="V280" s="158">
        <f ca="1">IF(Q266&lt;&gt;"",SUMIF($A266:$A280,$A266,Q266:Q280),"")</f>
        <v>40.999999999998323</v>
      </c>
    </row>
    <row r="281" spans="1:22" x14ac:dyDescent="0.4">
      <c r="A281" s="47">
        <f>A272</f>
        <v>44601</v>
      </c>
      <c r="B281" s="48" t="str">
        <f t="shared" si="173"/>
        <v>水</v>
      </c>
      <c r="C281" s="46" t="s">
        <v>11</v>
      </c>
      <c r="D281" s="46" t="str" cm="1">
        <f t="array" aca="1" ref="D281" ca="1">INDIRECT("'"&amp;TEXT($A281,"d日(aaa)")&amp;"'!V4")</f>
        <v>ズオン バン フン</v>
      </c>
      <c r="E281" s="49" cm="1">
        <f t="array" aca="1" ref="E281" ca="1">INDIRECT("'"&amp;TEXT($A281,"d日(aaa)")&amp;"'!AB4")</f>
        <v>9600</v>
      </c>
      <c r="F281" s="49" cm="1">
        <f t="array" aca="1" ref="F281" ca="1">INDIRECT("'"&amp;TEXT($A281,"d日(aaa)")&amp;"'!AC4")</f>
        <v>9599.9999999996871</v>
      </c>
      <c r="G281" s="58">
        <f t="shared" ca="1" si="174"/>
        <v>-3.1286617740988731E-10</v>
      </c>
      <c r="H281" s="47">
        <f t="shared" si="175"/>
        <v>44601</v>
      </c>
      <c r="I281" s="34">
        <f t="shared" si="176"/>
        <v>2</v>
      </c>
      <c r="L281" s="47">
        <f t="shared" si="177"/>
        <v>44601</v>
      </c>
      <c r="M281" s="34" t="str">
        <f t="shared" si="155"/>
        <v>水</v>
      </c>
      <c r="N281" s="34" t="str">
        <f t="shared" si="156"/>
        <v>人件費</v>
      </c>
      <c r="O281" s="34" t="str">
        <f t="shared" ca="1" si="157"/>
        <v>ズオン バン フン</v>
      </c>
      <c r="P281" s="34">
        <f t="shared" ca="1" si="158"/>
        <v>9600</v>
      </c>
      <c r="Q281" s="34">
        <f t="shared" ca="1" si="178"/>
        <v>9599.9999999996871</v>
      </c>
      <c r="R281" s="34">
        <f t="shared" ca="1" si="179"/>
        <v>0</v>
      </c>
      <c r="S281" s="47">
        <f t="shared" si="159"/>
        <v>44601</v>
      </c>
      <c r="T281" s="34">
        <f t="shared" si="160"/>
        <v>2</v>
      </c>
    </row>
    <row r="282" spans="1:22" x14ac:dyDescent="0.4">
      <c r="A282" s="47">
        <f t="shared" si="180"/>
        <v>44601</v>
      </c>
      <c r="B282" s="48" t="str">
        <f t="shared" si="173"/>
        <v>水</v>
      </c>
      <c r="C282" s="46" t="s">
        <v>11</v>
      </c>
      <c r="D282" s="46" t="str" cm="1">
        <f t="array" aca="1" ref="D282" ca="1">INDIRECT("'"&amp;TEXT($A282,"d日(aaa)")&amp;"'!V5")</f>
        <v>チャモ</v>
      </c>
      <c r="E282" s="49" cm="1">
        <f t="array" aca="1" ref="E282" ca="1">INDIRECT("'"&amp;TEXT($A282,"d日(aaa)")&amp;"'!AB5")</f>
        <v>9200</v>
      </c>
      <c r="F282" s="49" cm="1">
        <f t="array" aca="1" ref="F282" ca="1">INDIRECT("'"&amp;TEXT($A282,"d日(aaa)")&amp;"'!AC5")</f>
        <v>9199.9999999996999</v>
      </c>
      <c r="G282" s="58">
        <f t="shared" ca="1" si="174"/>
        <v>-3.0013325158506632E-10</v>
      </c>
      <c r="H282" s="47">
        <f t="shared" si="175"/>
        <v>44601</v>
      </c>
      <c r="I282" s="34">
        <f t="shared" si="176"/>
        <v>2</v>
      </c>
      <c r="L282" s="47">
        <f t="shared" si="177"/>
        <v>44601</v>
      </c>
      <c r="M282" s="34" t="str">
        <f t="shared" si="155"/>
        <v>水</v>
      </c>
      <c r="N282" s="34" t="str">
        <f t="shared" si="156"/>
        <v>人件費</v>
      </c>
      <c r="O282" s="34" t="str">
        <f t="shared" ca="1" si="157"/>
        <v>チャモ</v>
      </c>
      <c r="P282" s="34">
        <f t="shared" ca="1" si="158"/>
        <v>9200</v>
      </c>
      <c r="Q282" s="34">
        <f t="shared" ca="1" si="178"/>
        <v>9199.9999999996999</v>
      </c>
      <c r="R282" s="34">
        <f t="shared" ca="1" si="179"/>
        <v>0</v>
      </c>
      <c r="S282" s="47">
        <f t="shared" si="159"/>
        <v>44601</v>
      </c>
      <c r="T282" s="34">
        <f t="shared" si="160"/>
        <v>2</v>
      </c>
    </row>
    <row r="283" spans="1:22" x14ac:dyDescent="0.4">
      <c r="A283" s="47">
        <f t="shared" si="180"/>
        <v>44601</v>
      </c>
      <c r="B283" s="48" t="str">
        <f t="shared" si="173"/>
        <v>水</v>
      </c>
      <c r="C283" s="46" t="s">
        <v>11</v>
      </c>
      <c r="D283" s="46" t="str" cm="1">
        <f t="array" aca="1" ref="D283" ca="1">INDIRECT("'"&amp;TEXT($A283,"d日(aaa)")&amp;"'!V6")</f>
        <v>ユウ</v>
      </c>
      <c r="E283" s="49" cm="1">
        <f t="array" aca="1" ref="E283" ca="1">INDIRECT("'"&amp;TEXT($A283,"d日(aaa)")&amp;"'!AB6")</f>
        <v>8400</v>
      </c>
      <c r="F283" s="49" cm="1">
        <f t="array" aca="1" ref="F283" ca="1">INDIRECT("'"&amp;TEXT($A283,"d日(aaa)")&amp;"'!AC6")</f>
        <v>8399.9999999997253</v>
      </c>
      <c r="G283" s="58">
        <f t="shared" ca="1" si="174"/>
        <v>-2.7466739993542433E-10</v>
      </c>
      <c r="H283" s="47">
        <f t="shared" si="175"/>
        <v>44601</v>
      </c>
      <c r="I283" s="34">
        <f t="shared" si="176"/>
        <v>2</v>
      </c>
      <c r="L283" s="47">
        <f t="shared" si="177"/>
        <v>44601</v>
      </c>
      <c r="M283" s="34" t="str">
        <f t="shared" si="155"/>
        <v>水</v>
      </c>
      <c r="N283" s="34" t="str">
        <f t="shared" si="156"/>
        <v>人件費</v>
      </c>
      <c r="O283" s="34" t="str">
        <f t="shared" ca="1" si="157"/>
        <v>ユウ</v>
      </c>
      <c r="P283" s="34">
        <f t="shared" ca="1" si="158"/>
        <v>8400</v>
      </c>
      <c r="Q283" s="34">
        <f t="shared" ca="1" si="178"/>
        <v>8399.9999999997253</v>
      </c>
      <c r="R283" s="34">
        <f t="shared" ca="1" si="179"/>
        <v>0</v>
      </c>
      <c r="S283" s="47">
        <f t="shared" si="159"/>
        <v>44601</v>
      </c>
      <c r="T283" s="34">
        <f t="shared" si="160"/>
        <v>2</v>
      </c>
    </row>
    <row r="284" spans="1:22" x14ac:dyDescent="0.4">
      <c r="A284" s="47">
        <f t="shared" si="180"/>
        <v>44601</v>
      </c>
      <c r="B284" s="48" t="str">
        <f t="shared" si="173"/>
        <v>水</v>
      </c>
      <c r="C284" s="46" t="s">
        <v>11</v>
      </c>
      <c r="D284" s="46" t="str" cm="1">
        <f t="array" aca="1" ref="D284" ca="1">INDIRECT("'"&amp;TEXT($A284,"d日(aaa)")&amp;"'!V7")</f>
        <v>イスリ</v>
      </c>
      <c r="E284" s="49" cm="1">
        <f t="array" aca="1" ref="E284" ca="1">INDIRECT("'"&amp;TEXT($A284,"d日(aaa)")&amp;"'!AB7")</f>
        <v>5250</v>
      </c>
      <c r="F284" s="49" cm="1">
        <f t="array" aca="1" ref="F284" ca="1">INDIRECT("'"&amp;TEXT($A284,"d日(aaa)")&amp;"'!AC7")</f>
        <v>5249.999999999668</v>
      </c>
      <c r="G284" s="58">
        <f t="shared" ca="1" si="174"/>
        <v>-3.3196556614711881E-10</v>
      </c>
      <c r="H284" s="47">
        <f t="shared" si="175"/>
        <v>44601</v>
      </c>
      <c r="I284" s="34">
        <f t="shared" si="176"/>
        <v>2</v>
      </c>
      <c r="L284" s="47">
        <f t="shared" si="177"/>
        <v>44601</v>
      </c>
      <c r="M284" s="34" t="str">
        <f t="shared" si="155"/>
        <v>水</v>
      </c>
      <c r="N284" s="34" t="str">
        <f t="shared" si="156"/>
        <v>人件費</v>
      </c>
      <c r="O284" s="34" t="str">
        <f t="shared" ca="1" si="157"/>
        <v>イスリ</v>
      </c>
      <c r="P284" s="34">
        <f t="shared" ca="1" si="158"/>
        <v>5250</v>
      </c>
      <c r="Q284" s="34">
        <f t="shared" ca="1" si="178"/>
        <v>5249.999999999668</v>
      </c>
      <c r="R284" s="34">
        <f t="shared" ca="1" si="179"/>
        <v>0</v>
      </c>
      <c r="S284" s="47">
        <f t="shared" si="159"/>
        <v>44601</v>
      </c>
      <c r="T284" s="34">
        <f t="shared" si="160"/>
        <v>2</v>
      </c>
    </row>
    <row r="285" spans="1:22" x14ac:dyDescent="0.4">
      <c r="A285" s="47">
        <f t="shared" si="180"/>
        <v>44601</v>
      </c>
      <c r="B285" s="48" t="str">
        <f t="shared" si="173"/>
        <v>水</v>
      </c>
      <c r="C285" s="46" t="s">
        <v>11</v>
      </c>
      <c r="D285" s="46" t="str" cm="1">
        <f t="array" aca="1" ref="D285" ca="1">INDIRECT("'"&amp;TEXT($A285,"d日(aaa)")&amp;"'!V8")</f>
        <v>インディカ</v>
      </c>
      <c r="E285" s="49" cm="1">
        <f t="array" aca="1" ref="E285" ca="1">INDIRECT("'"&amp;TEXT($A285,"d日(aaa)")&amp;"'!AB8")</f>
        <v>7350</v>
      </c>
      <c r="F285" s="49" cm="1">
        <f t="array" aca="1" ref="F285" ca="1">INDIRECT("'"&amp;TEXT($A285,"d日(aaa)")&amp;"'!AC8")</f>
        <v>7349.9999999997162</v>
      </c>
      <c r="G285" s="58">
        <f t="shared" ca="1" si="174"/>
        <v>-2.8376234695315361E-10</v>
      </c>
      <c r="H285" s="47">
        <f t="shared" si="175"/>
        <v>44601</v>
      </c>
      <c r="I285" s="34">
        <f t="shared" si="176"/>
        <v>2</v>
      </c>
      <c r="L285" s="47">
        <f t="shared" si="177"/>
        <v>44601</v>
      </c>
      <c r="M285" s="34" t="str">
        <f t="shared" si="155"/>
        <v>水</v>
      </c>
      <c r="N285" s="34" t="str">
        <f t="shared" si="156"/>
        <v>人件費</v>
      </c>
      <c r="O285" s="34" t="str">
        <f t="shared" ca="1" si="157"/>
        <v>インディカ</v>
      </c>
      <c r="P285" s="34">
        <f t="shared" ca="1" si="158"/>
        <v>7350</v>
      </c>
      <c r="Q285" s="34">
        <f t="shared" ca="1" si="178"/>
        <v>7349.9999999997162</v>
      </c>
      <c r="R285" s="34">
        <f t="shared" ca="1" si="179"/>
        <v>0</v>
      </c>
      <c r="S285" s="47">
        <f t="shared" si="159"/>
        <v>44601</v>
      </c>
      <c r="T285" s="34">
        <f t="shared" si="160"/>
        <v>2</v>
      </c>
    </row>
    <row r="286" spans="1:22" x14ac:dyDescent="0.4">
      <c r="A286" s="47">
        <f t="shared" si="180"/>
        <v>44601</v>
      </c>
      <c r="B286" s="48" t="str">
        <f t="shared" si="173"/>
        <v>水</v>
      </c>
      <c r="C286" s="46" t="s">
        <v>11</v>
      </c>
      <c r="D286" s="46" t="str" cm="1">
        <f t="array" aca="1" ref="D286" ca="1">INDIRECT("'"&amp;TEXT($A286,"d日(aaa)")&amp;"'!V9")</f>
        <v>チャトランガ</v>
      </c>
      <c r="E286" s="49" cm="1">
        <f t="array" aca="1" ref="E286" ca="1">INDIRECT("'"&amp;TEXT($A286,"d日(aaa)")&amp;"'!AB9")</f>
        <v>5250</v>
      </c>
      <c r="F286" s="49" cm="1">
        <f t="array" aca="1" ref="F286" ca="1">INDIRECT("'"&amp;TEXT($A286,"d日(aaa)")&amp;"'!AC9")</f>
        <v>5249.999999999668</v>
      </c>
      <c r="G286" s="58">
        <f t="shared" ca="1" si="174"/>
        <v>-3.3196556614711881E-10</v>
      </c>
      <c r="H286" s="47">
        <f t="shared" si="175"/>
        <v>44601</v>
      </c>
      <c r="I286" s="34">
        <f t="shared" si="176"/>
        <v>2</v>
      </c>
      <c r="L286" s="47">
        <f t="shared" si="177"/>
        <v>44601</v>
      </c>
      <c r="M286" s="34" t="str">
        <f t="shared" si="155"/>
        <v>水</v>
      </c>
      <c r="N286" s="34" t="str">
        <f t="shared" si="156"/>
        <v>人件費</v>
      </c>
      <c r="O286" s="34" t="str">
        <f t="shared" ca="1" si="157"/>
        <v>チャトランガ</v>
      </c>
      <c r="P286" s="34">
        <f t="shared" ca="1" si="158"/>
        <v>5250</v>
      </c>
      <c r="Q286" s="34">
        <f t="shared" ca="1" si="178"/>
        <v>5249.999999999668</v>
      </c>
      <c r="R286" s="34">
        <f t="shared" ca="1" si="179"/>
        <v>0</v>
      </c>
      <c r="S286" s="47">
        <f t="shared" si="159"/>
        <v>44601</v>
      </c>
      <c r="T286" s="34">
        <f t="shared" si="160"/>
        <v>2</v>
      </c>
    </row>
    <row r="287" spans="1:22" x14ac:dyDescent="0.4">
      <c r="A287" s="47">
        <f t="shared" si="180"/>
        <v>44601</v>
      </c>
      <c r="B287" s="48" t="str">
        <f t="shared" si="173"/>
        <v>水</v>
      </c>
      <c r="C287" s="46" t="s">
        <v>11</v>
      </c>
      <c r="D287" s="46" t="str" cm="1">
        <f t="array" aca="1" ref="D287" ca="1">INDIRECT("'"&amp;TEXT($A287,"d日(aaa)")&amp;"'!V10")</f>
        <v/>
      </c>
      <c r="E287" s="49" t="str" cm="1">
        <f t="array" aca="1" ref="E287" ca="1">INDIRECT("'"&amp;TEXT($A287,"d日(aaa)")&amp;"'!AB10")</f>
        <v/>
      </c>
      <c r="F287" s="49" t="str" cm="1">
        <f t="array" aca="1" ref="F287" ca="1">INDIRECT("'"&amp;TEXT($A287,"d日(aaa)")&amp;"'!AC10")</f>
        <v/>
      </c>
      <c r="G287" s="58" t="str">
        <f t="shared" ca="1" si="174"/>
        <v/>
      </c>
      <c r="H287" s="47">
        <f t="shared" si="175"/>
        <v>44601</v>
      </c>
      <c r="I287" s="34">
        <f t="shared" si="176"/>
        <v>2</v>
      </c>
      <c r="L287" s="47">
        <f t="shared" si="177"/>
        <v>44601</v>
      </c>
      <c r="M287" s="34" t="str">
        <f t="shared" si="155"/>
        <v>水</v>
      </c>
      <c r="N287" s="34" t="str">
        <f t="shared" si="156"/>
        <v>人件費</v>
      </c>
      <c r="O287" s="34" t="str">
        <f t="shared" ca="1" si="157"/>
        <v/>
      </c>
      <c r="P287" s="34" t="str">
        <f t="shared" ca="1" si="158"/>
        <v/>
      </c>
      <c r="Q287" s="34" t="str">
        <f t="shared" ca="1" si="178"/>
        <v/>
      </c>
      <c r="R287" s="34" t="str">
        <f t="shared" ca="1" si="179"/>
        <v/>
      </c>
      <c r="S287" s="47">
        <f t="shared" si="159"/>
        <v>44601</v>
      </c>
      <c r="T287" s="34">
        <f t="shared" si="160"/>
        <v>2</v>
      </c>
    </row>
    <row r="288" spans="1:22" x14ac:dyDescent="0.4">
      <c r="A288" s="47">
        <f t="shared" si="180"/>
        <v>44601</v>
      </c>
      <c r="B288" s="48" t="str">
        <f t="shared" ref="B288:B290" si="183">IF(A288="","",TEXT(A288,"aaa"))</f>
        <v>水</v>
      </c>
      <c r="C288" s="46" t="s">
        <v>11</v>
      </c>
      <c r="D288" s="46" t="str" cm="1">
        <f t="array" aca="1" ref="D288" ca="1">INDIRECT("'"&amp;TEXT($A288,"d日(aaa)")&amp;"'!V11")</f>
        <v/>
      </c>
      <c r="E288" s="49" t="str" cm="1">
        <f t="array" aca="1" ref="E288" ca="1">INDIRECT("'"&amp;TEXT($A288,"d日(aaa)")&amp;"'!AB11")</f>
        <v/>
      </c>
      <c r="F288" s="49" t="str" cm="1">
        <f t="array" aca="1" ref="F288" ca="1">INDIRECT("'"&amp;TEXT($A288,"d日(aaa)")&amp;"'!AC11")</f>
        <v/>
      </c>
      <c r="G288" s="58" t="str">
        <f t="shared" ca="1" si="174"/>
        <v/>
      </c>
      <c r="H288" s="47">
        <f t="shared" si="175"/>
        <v>44601</v>
      </c>
      <c r="I288" s="34">
        <f t="shared" si="176"/>
        <v>2</v>
      </c>
      <c r="L288" s="47">
        <f t="shared" si="177"/>
        <v>44601</v>
      </c>
      <c r="M288" s="34" t="str">
        <f t="shared" si="155"/>
        <v>水</v>
      </c>
      <c r="N288" s="34" t="str">
        <f t="shared" si="156"/>
        <v>人件費</v>
      </c>
      <c r="O288" s="34" t="str">
        <f t="shared" ca="1" si="157"/>
        <v/>
      </c>
      <c r="P288" s="34" t="str">
        <f t="shared" ca="1" si="158"/>
        <v/>
      </c>
      <c r="Q288" s="34" t="str">
        <f t="shared" ca="1" si="178"/>
        <v/>
      </c>
      <c r="R288" s="34" t="str">
        <f t="shared" ca="1" si="179"/>
        <v/>
      </c>
      <c r="S288" s="47">
        <f t="shared" si="159"/>
        <v>44601</v>
      </c>
      <c r="T288" s="34">
        <f t="shared" si="160"/>
        <v>2</v>
      </c>
    </row>
    <row r="289" spans="1:22" x14ac:dyDescent="0.4">
      <c r="A289" s="47">
        <f t="shared" si="180"/>
        <v>44601</v>
      </c>
      <c r="B289" s="48" t="str">
        <f t="shared" si="183"/>
        <v>水</v>
      </c>
      <c r="C289" s="46" t="s">
        <v>11</v>
      </c>
      <c r="D289" s="46" t="str" cm="1">
        <f t="array" aca="1" ref="D289" ca="1">INDIRECT("'"&amp;TEXT($A289,"d日(aaa)")&amp;"'!V12")</f>
        <v/>
      </c>
      <c r="E289" s="49" t="str" cm="1">
        <f t="array" aca="1" ref="E289" ca="1">INDIRECT("'"&amp;TEXT($A289,"d日(aaa)")&amp;"'!AB12")</f>
        <v/>
      </c>
      <c r="F289" s="49" t="str" cm="1">
        <f t="array" aca="1" ref="F289" ca="1">INDIRECT("'"&amp;TEXT($A289,"d日(aaa)")&amp;"'!AC12")</f>
        <v/>
      </c>
      <c r="G289" s="58" t="str">
        <f t="shared" ca="1" si="174"/>
        <v/>
      </c>
      <c r="H289" s="47">
        <f t="shared" si="175"/>
        <v>44601</v>
      </c>
      <c r="I289" s="34">
        <f t="shared" si="176"/>
        <v>2</v>
      </c>
      <c r="L289" s="47">
        <f t="shared" si="177"/>
        <v>44601</v>
      </c>
      <c r="M289" s="34" t="str">
        <f t="shared" si="155"/>
        <v>水</v>
      </c>
      <c r="N289" s="34" t="str">
        <f t="shared" si="156"/>
        <v>人件費</v>
      </c>
      <c r="O289" s="34" t="str">
        <f t="shared" ca="1" si="157"/>
        <v/>
      </c>
      <c r="P289" s="34" t="str">
        <f t="shared" ca="1" si="158"/>
        <v/>
      </c>
      <c r="Q289" s="34" t="str">
        <f t="shared" ca="1" si="178"/>
        <v/>
      </c>
      <c r="R289" s="34" t="str">
        <f t="shared" ca="1" si="179"/>
        <v/>
      </c>
      <c r="S289" s="47">
        <f t="shared" si="159"/>
        <v>44601</v>
      </c>
      <c r="T289" s="34">
        <f t="shared" si="160"/>
        <v>2</v>
      </c>
    </row>
    <row r="290" spans="1:22" x14ac:dyDescent="0.4">
      <c r="A290" s="47">
        <f t="shared" si="180"/>
        <v>44601</v>
      </c>
      <c r="B290" s="48" t="str">
        <f t="shared" si="183"/>
        <v>水</v>
      </c>
      <c r="C290" s="46" t="s">
        <v>11</v>
      </c>
      <c r="D290" s="46" t="str" cm="1">
        <f t="array" aca="1" ref="D290" ca="1">INDIRECT("'"&amp;TEXT($A290,"d日(aaa)")&amp;"'!V13")</f>
        <v/>
      </c>
      <c r="E290" s="49" t="str" cm="1">
        <f t="array" aca="1" ref="E290" ca="1">INDIRECT("'"&amp;TEXT($A290,"d日(aaa)")&amp;"'!AB13")</f>
        <v/>
      </c>
      <c r="F290" s="49" t="str" cm="1">
        <f t="array" aca="1" ref="F290" ca="1">INDIRECT("'"&amp;TEXT($A290,"d日(aaa)")&amp;"'!AC13")</f>
        <v/>
      </c>
      <c r="G290" s="58" t="str">
        <f t="shared" ca="1" si="174"/>
        <v/>
      </c>
      <c r="H290" s="47">
        <f t="shared" si="175"/>
        <v>44601</v>
      </c>
      <c r="I290" s="34">
        <f t="shared" si="176"/>
        <v>2</v>
      </c>
      <c r="L290" s="47">
        <f t="shared" si="177"/>
        <v>44601</v>
      </c>
      <c r="M290" s="34" t="str">
        <f t="shared" si="155"/>
        <v>水</v>
      </c>
      <c r="N290" s="34" t="str">
        <f t="shared" si="156"/>
        <v>人件費</v>
      </c>
      <c r="O290" s="34" t="str">
        <f t="shared" ca="1" si="157"/>
        <v/>
      </c>
      <c r="P290" s="34" t="str">
        <f t="shared" ca="1" si="158"/>
        <v/>
      </c>
      <c r="Q290" s="34" t="str">
        <f t="shared" ca="1" si="178"/>
        <v/>
      </c>
      <c r="R290" s="34" t="str">
        <f t="shared" ca="1" si="179"/>
        <v/>
      </c>
      <c r="S290" s="47">
        <f t="shared" si="159"/>
        <v>44601</v>
      </c>
      <c r="T290" s="34">
        <f t="shared" si="160"/>
        <v>2</v>
      </c>
    </row>
    <row r="291" spans="1:22" x14ac:dyDescent="0.4">
      <c r="A291" s="47">
        <f t="shared" si="180"/>
        <v>44601</v>
      </c>
      <c r="B291" s="48" t="str">
        <f t="shared" ref="B291:B295" si="184">IF(A291="","",TEXT(A291,"aaa"))</f>
        <v>水</v>
      </c>
      <c r="C291" s="46" t="s">
        <v>11</v>
      </c>
      <c r="D291" s="46" t="str" cm="1">
        <f t="array" aca="1" ref="D291" ca="1">INDIRECT("'"&amp;TEXT($A291,"d日(aaa)")&amp;"'!V14")</f>
        <v/>
      </c>
      <c r="E291" s="49" t="str" cm="1">
        <f t="array" aca="1" ref="E291" ca="1">INDIRECT("'"&amp;TEXT($A291,"d日(aaa)")&amp;"'!AB14")</f>
        <v/>
      </c>
      <c r="F291" s="49" t="str" cm="1">
        <f t="array" aca="1" ref="F291" ca="1">INDIRECT("'"&amp;TEXT($A291,"d日(aaa)")&amp;"'!AC14")</f>
        <v/>
      </c>
      <c r="G291" s="58" t="str">
        <f t="shared" ca="1" si="174"/>
        <v/>
      </c>
      <c r="H291" s="47">
        <f t="shared" si="175"/>
        <v>44601</v>
      </c>
      <c r="I291" s="34">
        <f t="shared" si="176"/>
        <v>2</v>
      </c>
      <c r="L291" s="47">
        <f t="shared" si="177"/>
        <v>44601</v>
      </c>
      <c r="M291" s="34" t="str">
        <f t="shared" si="155"/>
        <v>水</v>
      </c>
      <c r="N291" s="34" t="str">
        <f t="shared" si="156"/>
        <v>人件費</v>
      </c>
      <c r="O291" s="34" t="str">
        <f t="shared" ca="1" si="157"/>
        <v/>
      </c>
      <c r="P291" s="34" t="str">
        <f t="shared" ca="1" si="158"/>
        <v/>
      </c>
      <c r="Q291" s="34" t="str">
        <f t="shared" ca="1" si="178"/>
        <v/>
      </c>
      <c r="R291" s="34" t="str">
        <f t="shared" ca="1" si="179"/>
        <v/>
      </c>
      <c r="S291" s="47">
        <f t="shared" si="159"/>
        <v>44601</v>
      </c>
      <c r="T291" s="34">
        <f t="shared" si="160"/>
        <v>2</v>
      </c>
    </row>
    <row r="292" spans="1:22" x14ac:dyDescent="0.4">
      <c r="A292" s="47">
        <f t="shared" si="180"/>
        <v>44601</v>
      </c>
      <c r="B292" s="48" t="str">
        <f t="shared" si="184"/>
        <v>水</v>
      </c>
      <c r="C292" s="46" t="s">
        <v>11</v>
      </c>
      <c r="D292" s="46" t="str" cm="1">
        <f t="array" aca="1" ref="D292" ca="1">INDIRECT("'"&amp;TEXT($A292,"d日(aaa)")&amp;"'!V15")</f>
        <v/>
      </c>
      <c r="E292" s="49" t="str" cm="1">
        <f t="array" aca="1" ref="E292" ca="1">INDIRECT("'"&amp;TEXT($A292,"d日(aaa)")&amp;"'!AB15")</f>
        <v/>
      </c>
      <c r="F292" s="49" t="str" cm="1">
        <f t="array" aca="1" ref="F292" ca="1">INDIRECT("'"&amp;TEXT($A292,"d日(aaa)")&amp;"'!AC15")</f>
        <v/>
      </c>
      <c r="G292" s="58" t="str">
        <f t="shared" ca="1" si="174"/>
        <v/>
      </c>
      <c r="H292" s="47">
        <f t="shared" si="175"/>
        <v>44601</v>
      </c>
      <c r="I292" s="34">
        <f t="shared" si="176"/>
        <v>2</v>
      </c>
      <c r="L292" s="47">
        <f t="shared" si="177"/>
        <v>44601</v>
      </c>
      <c r="M292" s="34" t="str">
        <f t="shared" ref="M292:M355" si="185">IFERROR(B292,"")</f>
        <v>水</v>
      </c>
      <c r="N292" s="34" t="str">
        <f t="shared" ref="N292:N355" si="186">IFERROR(C292,"")</f>
        <v>人件費</v>
      </c>
      <c r="O292" s="34" t="str">
        <f t="shared" ref="O292:O355" ca="1" si="187">IFERROR(D292,"")</f>
        <v/>
      </c>
      <c r="P292" s="34" t="str">
        <f t="shared" ref="P292:P355" ca="1" si="188">IFERROR(E292,"")</f>
        <v/>
      </c>
      <c r="Q292" s="34" t="str">
        <f t="shared" ca="1" si="178"/>
        <v/>
      </c>
      <c r="R292" s="34" t="str">
        <f t="shared" ca="1" si="179"/>
        <v/>
      </c>
      <c r="S292" s="47">
        <f t="shared" ref="S292:S355" si="189">IFERROR(H292,"")</f>
        <v>44601</v>
      </c>
      <c r="T292" s="34">
        <f t="shared" ref="T292:T355" si="190">IFERROR(I292,"")</f>
        <v>2</v>
      </c>
    </row>
    <row r="293" spans="1:22" x14ac:dyDescent="0.4">
      <c r="A293" s="47">
        <f t="shared" si="180"/>
        <v>44601</v>
      </c>
      <c r="B293" s="48" t="str">
        <f t="shared" si="184"/>
        <v>水</v>
      </c>
      <c r="C293" s="46" t="s">
        <v>11</v>
      </c>
      <c r="D293" s="46" t="str" cm="1">
        <f t="array" aca="1" ref="D293" ca="1">INDIRECT("'"&amp;TEXT($A293,"d日(aaa)")&amp;"'!V16")</f>
        <v/>
      </c>
      <c r="E293" s="49" t="str" cm="1">
        <f t="array" aca="1" ref="E293" ca="1">INDIRECT("'"&amp;TEXT($A293,"d日(aaa)")&amp;"'!AB16")</f>
        <v/>
      </c>
      <c r="F293" s="49" t="str" cm="1">
        <f t="array" aca="1" ref="F293" ca="1">INDIRECT("'"&amp;TEXT($A293,"d日(aaa)")&amp;"'!AC16")</f>
        <v/>
      </c>
      <c r="G293" s="58" t="str">
        <f t="shared" ca="1" si="174"/>
        <v/>
      </c>
      <c r="H293" s="47">
        <f t="shared" si="175"/>
        <v>44601</v>
      </c>
      <c r="I293" s="34">
        <f t="shared" si="176"/>
        <v>2</v>
      </c>
      <c r="L293" s="47">
        <f t="shared" si="177"/>
        <v>44601</v>
      </c>
      <c r="M293" s="34" t="str">
        <f t="shared" si="185"/>
        <v>水</v>
      </c>
      <c r="N293" s="34" t="str">
        <f t="shared" si="186"/>
        <v>人件費</v>
      </c>
      <c r="O293" s="34" t="str">
        <f t="shared" ca="1" si="187"/>
        <v/>
      </c>
      <c r="P293" s="34" t="str">
        <f t="shared" ca="1" si="188"/>
        <v/>
      </c>
      <c r="Q293" s="34" t="str">
        <f t="shared" ca="1" si="178"/>
        <v/>
      </c>
      <c r="R293" s="34" t="str">
        <f t="shared" ca="1" si="179"/>
        <v/>
      </c>
      <c r="S293" s="47">
        <f t="shared" si="189"/>
        <v>44601</v>
      </c>
      <c r="T293" s="34">
        <f t="shared" si="190"/>
        <v>2</v>
      </c>
    </row>
    <row r="294" spans="1:22" x14ac:dyDescent="0.4">
      <c r="A294" s="47">
        <f t="shared" si="180"/>
        <v>44601</v>
      </c>
      <c r="B294" s="48" t="str">
        <f t="shared" si="184"/>
        <v>水</v>
      </c>
      <c r="C294" s="46" t="s">
        <v>11</v>
      </c>
      <c r="D294" s="46" t="str" cm="1">
        <f t="array" aca="1" ref="D294" ca="1">INDIRECT("'"&amp;TEXT($A294,"d日(aaa)")&amp;"'!V17")</f>
        <v/>
      </c>
      <c r="E294" s="49" t="str" cm="1">
        <f t="array" aca="1" ref="E294" ca="1">INDIRECT("'"&amp;TEXT($A294,"d日(aaa)")&amp;"'!AB17")</f>
        <v/>
      </c>
      <c r="F294" s="49" t="str" cm="1">
        <f t="array" aca="1" ref="F294" ca="1">INDIRECT("'"&amp;TEXT($A294,"d日(aaa)")&amp;"'!AC17")</f>
        <v/>
      </c>
      <c r="G294" s="58" t="str">
        <f t="shared" ca="1" si="174"/>
        <v/>
      </c>
      <c r="H294" s="47">
        <f t="shared" si="175"/>
        <v>44601</v>
      </c>
      <c r="I294" s="34">
        <f t="shared" si="176"/>
        <v>2</v>
      </c>
      <c r="L294" s="47">
        <f t="shared" si="177"/>
        <v>44601</v>
      </c>
      <c r="M294" s="34" t="str">
        <f t="shared" si="185"/>
        <v>水</v>
      </c>
      <c r="N294" s="34" t="str">
        <f t="shared" si="186"/>
        <v>人件費</v>
      </c>
      <c r="O294" s="34" t="str">
        <f t="shared" ca="1" si="187"/>
        <v/>
      </c>
      <c r="P294" s="34" t="str">
        <f t="shared" ca="1" si="188"/>
        <v/>
      </c>
      <c r="Q294" s="34" t="str">
        <f t="shared" ca="1" si="178"/>
        <v/>
      </c>
      <c r="R294" s="34" t="str">
        <f t="shared" ca="1" si="179"/>
        <v/>
      </c>
      <c r="S294" s="47">
        <f t="shared" si="189"/>
        <v>44601</v>
      </c>
      <c r="T294" s="34">
        <f t="shared" si="190"/>
        <v>2</v>
      </c>
    </row>
    <row r="295" spans="1:22" x14ac:dyDescent="0.4">
      <c r="A295" s="47">
        <f t="shared" si="180"/>
        <v>44601</v>
      </c>
      <c r="B295" s="48" t="str">
        <f t="shared" si="184"/>
        <v>水</v>
      </c>
      <c r="C295" s="46" t="s">
        <v>11</v>
      </c>
      <c r="D295" s="46" t="str" cm="1">
        <f t="array" aca="1" ref="D295" ca="1">INDIRECT("'"&amp;TEXT($A295,"d日(aaa)")&amp;"'!V18")</f>
        <v/>
      </c>
      <c r="E295" s="49" t="str" cm="1">
        <f t="array" aca="1" ref="E295" ca="1">INDIRECT("'"&amp;TEXT($A295,"d日(aaa)")&amp;"'!AB18")</f>
        <v/>
      </c>
      <c r="F295" s="49" t="str" cm="1">
        <f t="array" aca="1" ref="F295" ca="1">INDIRECT("'"&amp;TEXT($A295,"d日(aaa)")&amp;"'!AC18")</f>
        <v/>
      </c>
      <c r="G295" s="58" t="str">
        <f t="shared" ca="1" si="174"/>
        <v/>
      </c>
      <c r="H295" s="47">
        <f t="shared" si="175"/>
        <v>44601</v>
      </c>
      <c r="I295" s="34">
        <f t="shared" si="176"/>
        <v>2</v>
      </c>
      <c r="J295" s="34">
        <f ca="1">SUMIF($A281:$A295,$A281,E281:E295)</f>
        <v>45050</v>
      </c>
      <c r="K295" s="34">
        <f ca="1">SUMIF($A281:$A295,$A281,F281:F295)</f>
        <v>45049.999999998166</v>
      </c>
      <c r="L295" s="47">
        <f t="shared" si="177"/>
        <v>44601</v>
      </c>
      <c r="M295" s="34" t="str">
        <f t="shared" si="185"/>
        <v>水</v>
      </c>
      <c r="N295" s="34" t="str">
        <f t="shared" si="186"/>
        <v>人件費</v>
      </c>
      <c r="O295" s="34" t="str">
        <f t="shared" ca="1" si="187"/>
        <v/>
      </c>
      <c r="P295" s="34" t="str">
        <f t="shared" ca="1" si="188"/>
        <v/>
      </c>
      <c r="Q295" s="34" t="str">
        <f t="shared" ca="1" si="178"/>
        <v/>
      </c>
      <c r="R295" s="34" t="str">
        <f t="shared" ca="1" si="179"/>
        <v/>
      </c>
      <c r="S295" s="47">
        <f t="shared" si="189"/>
        <v>44601</v>
      </c>
      <c r="T295" s="34">
        <f t="shared" si="190"/>
        <v>2</v>
      </c>
      <c r="U295" s="158">
        <f ca="1">IF(P281&lt;&gt;"",SUMIF($A281:$A295,$A281,P281:P295),"")</f>
        <v>45050</v>
      </c>
      <c r="V295" s="158">
        <f ca="1">IF(Q281&lt;&gt;"",SUMIF($A281:$A295,$A281,Q281:Q295),"")</f>
        <v>45049.999999998166</v>
      </c>
    </row>
    <row r="296" spans="1:22" x14ac:dyDescent="0.4">
      <c r="A296" s="47">
        <f>A287</f>
        <v>44601</v>
      </c>
      <c r="B296" s="48" t="str">
        <f t="shared" si="173"/>
        <v>水</v>
      </c>
      <c r="C296" s="46" t="s">
        <v>12</v>
      </c>
      <c r="D296" s="46" t="str" cm="1">
        <f t="array" aca="1" ref="D296" ca="1">INDIRECT("'"&amp;TEXT($A296,"d日(aaa)")&amp;"'!V22")</f>
        <v>-</v>
      </c>
      <c r="E296" s="49" cm="1">
        <f t="array" aca="1" ref="E296" ca="1">INDIRECT("'"&amp;TEXT($A296,"d日(aaa)")&amp;"'!W22")</f>
        <v>2</v>
      </c>
      <c r="F296" s="49" cm="1">
        <f t="array" aca="1" ref="F296" ca="1">INDIRECT("'"&amp;TEXT($A296,"d日(aaa)")&amp;"'!X22")</f>
        <v>2</v>
      </c>
      <c r="G296" s="58">
        <f t="shared" ca="1" si="174"/>
        <v>0</v>
      </c>
      <c r="H296" s="47">
        <f t="shared" si="175"/>
        <v>44601</v>
      </c>
      <c r="I296" s="34">
        <f t="shared" si="176"/>
        <v>2</v>
      </c>
      <c r="L296" s="47">
        <f t="shared" si="177"/>
        <v>44601</v>
      </c>
      <c r="M296" s="34" t="str">
        <f t="shared" si="185"/>
        <v>水</v>
      </c>
      <c r="N296" s="34" t="str">
        <f t="shared" si="186"/>
        <v>出荷数</v>
      </c>
      <c r="O296" s="34" t="str">
        <f t="shared" ca="1" si="187"/>
        <v>-</v>
      </c>
      <c r="P296" s="34">
        <f t="shared" ca="1" si="188"/>
        <v>2</v>
      </c>
      <c r="Q296" s="34">
        <f t="shared" ca="1" si="178"/>
        <v>2</v>
      </c>
      <c r="R296" s="34">
        <f t="shared" ca="1" si="179"/>
        <v>0</v>
      </c>
      <c r="S296" s="47">
        <f t="shared" si="189"/>
        <v>44601</v>
      </c>
      <c r="T296" s="34">
        <f t="shared" si="190"/>
        <v>2</v>
      </c>
    </row>
    <row r="297" spans="1:22" x14ac:dyDescent="0.4">
      <c r="A297" s="47">
        <f t="shared" si="180"/>
        <v>44601</v>
      </c>
      <c r="B297" s="48" t="str">
        <f t="shared" si="173"/>
        <v>水</v>
      </c>
      <c r="C297" s="46" t="s">
        <v>239</v>
      </c>
      <c r="D297" s="46" t="str" cm="1">
        <f t="array" aca="1" ref="D297" ca="1">INDIRECT("'"&amp;TEXT($A297,"d日(aaa)")&amp;"'!V25")</f>
        <v>-</v>
      </c>
      <c r="E297" s="49" cm="1">
        <f t="array" aca="1" ref="E297" ca="1">INDIRECT("'"&amp;TEXT($A297,"d日(aaa)")&amp;"'!W25")</f>
        <v>4.878048780487805E-2</v>
      </c>
      <c r="F297" s="49" cm="1">
        <f t="array" aca="1" ref="F297" ca="1">INDIRECT("'"&amp;TEXT($A297,"d日(aaa)")&amp;"'!X25")</f>
        <v>4.8780487804880042E-2</v>
      </c>
      <c r="G297" s="58">
        <f t="shared" ca="1" si="174"/>
        <v>1.9914625504213745E-15</v>
      </c>
      <c r="H297" s="47">
        <f t="shared" si="175"/>
        <v>44601</v>
      </c>
      <c r="I297" s="34">
        <f t="shared" si="176"/>
        <v>2</v>
      </c>
      <c r="L297" s="47">
        <f t="shared" si="177"/>
        <v>44601</v>
      </c>
      <c r="M297" s="34" t="str">
        <f t="shared" si="185"/>
        <v>水</v>
      </c>
      <c r="N297" s="34" t="str">
        <f t="shared" si="186"/>
        <v>人時生産性</v>
      </c>
      <c r="O297" s="34" t="str">
        <f t="shared" ca="1" si="187"/>
        <v>-</v>
      </c>
      <c r="P297" s="34">
        <f t="shared" ca="1" si="188"/>
        <v>4.878048780487805E-2</v>
      </c>
      <c r="Q297" s="34">
        <f t="shared" ca="1" si="178"/>
        <v>4.8780487804880042E-2</v>
      </c>
      <c r="R297" s="34">
        <f t="shared" ca="1" si="179"/>
        <v>0</v>
      </c>
      <c r="S297" s="47">
        <f t="shared" si="189"/>
        <v>44601</v>
      </c>
      <c r="T297" s="34">
        <f t="shared" si="190"/>
        <v>2</v>
      </c>
    </row>
    <row r="298" spans="1:22" x14ac:dyDescent="0.4">
      <c r="A298" s="47">
        <f t="shared" si="180"/>
        <v>44601</v>
      </c>
      <c r="B298" s="48" t="str">
        <f t="shared" si="173"/>
        <v>水</v>
      </c>
      <c r="C298" s="46" t="s">
        <v>96</v>
      </c>
      <c r="D298" s="46" t="str" cm="1">
        <f t="array" aca="1" ref="D298" ca="1">INDIRECT("'"&amp;TEXT($A298,"d日(aaa)")&amp;"'!AA22")</f>
        <v>-</v>
      </c>
      <c r="E298" s="49" cm="1">
        <f t="array" aca="1" ref="E298" ca="1">INDIRECT("'"&amp;TEXT($A298,"d日(aaa)")&amp;"'!AB22")</f>
        <v>22525</v>
      </c>
      <c r="F298" s="49" cm="1">
        <f t="array" aca="1" ref="F298" ca="1">INDIRECT("'"&amp;TEXT($A298,"d日(aaa)")&amp;"'!AC22")</f>
        <v>22524.999999999083</v>
      </c>
      <c r="G298" s="58">
        <f t="shared" ca="1" si="174"/>
        <v>-9.1677065938711166E-10</v>
      </c>
      <c r="H298" s="47">
        <f t="shared" si="175"/>
        <v>44601</v>
      </c>
      <c r="I298" s="34">
        <f t="shared" si="176"/>
        <v>2</v>
      </c>
      <c r="L298" s="47">
        <f t="shared" si="177"/>
        <v>44601</v>
      </c>
      <c r="M298" s="34" t="str">
        <f t="shared" si="185"/>
        <v>水</v>
      </c>
      <c r="N298" s="34" t="str">
        <f t="shared" si="186"/>
        <v>1Cs人件費</v>
      </c>
      <c r="O298" s="34" t="str">
        <f t="shared" ca="1" si="187"/>
        <v>-</v>
      </c>
      <c r="P298" s="34">
        <f t="shared" ca="1" si="188"/>
        <v>22525</v>
      </c>
      <c r="Q298" s="34">
        <f t="shared" ca="1" si="178"/>
        <v>22524.999999999083</v>
      </c>
      <c r="R298" s="34">
        <f t="shared" ca="1" si="179"/>
        <v>0</v>
      </c>
      <c r="S298" s="47">
        <f t="shared" si="189"/>
        <v>44601</v>
      </c>
      <c r="T298" s="34">
        <f t="shared" si="190"/>
        <v>2</v>
      </c>
    </row>
    <row r="299" spans="1:22" x14ac:dyDescent="0.4">
      <c r="A299" s="47">
        <f>月シフト!K$9</f>
        <v>44602</v>
      </c>
      <c r="B299" s="48" t="str">
        <f t="shared" si="173"/>
        <v>木</v>
      </c>
      <c r="C299" s="46" t="s">
        <v>7</v>
      </c>
      <c r="D299" s="46" t="str" cm="1">
        <f t="array" aca="1" ref="D299" ca="1">INDIRECT("'"&amp;TEXT($A299,"d日(aaa)")&amp;"'!V4")</f>
        <v>ズオン バン フン</v>
      </c>
      <c r="E299" s="58" cm="1">
        <f t="array" aca="1" ref="E299" ca="1">INDIRECT("'"&amp;TEXT($A299,"d日(aaa)")&amp;"'!W4")</f>
        <v>8</v>
      </c>
      <c r="F299" s="58" cm="1">
        <f t="array" aca="1" ref="F299" ca="1">INDIRECT("'"&amp;TEXT($A299,"d日(aaa)")&amp;"'!X4")</f>
        <v>7.9999999999997389</v>
      </c>
      <c r="G299" s="58">
        <f ca="1">IF(AND(F299&lt;&gt;"",E299&lt;&gt;""),F299-E299,"")</f>
        <v>-2.6112445539183682E-13</v>
      </c>
      <c r="H299" s="47">
        <f>A299</f>
        <v>44602</v>
      </c>
      <c r="I299" s="34">
        <f>WEEKNUM(A299,1)-WEEKNUM(A$2,1)+1</f>
        <v>2</v>
      </c>
      <c r="L299" s="47">
        <f>IFERROR(A299,"")</f>
        <v>44602</v>
      </c>
      <c r="M299" s="34" t="str">
        <f t="shared" si="185"/>
        <v>木</v>
      </c>
      <c r="N299" s="34" t="str">
        <f t="shared" si="186"/>
        <v>作業時間</v>
      </c>
      <c r="O299" s="34" t="str">
        <f t="shared" ca="1" si="187"/>
        <v>ズオン バン フン</v>
      </c>
      <c r="P299" s="34">
        <f t="shared" ca="1" si="188"/>
        <v>8</v>
      </c>
      <c r="Q299" s="34">
        <f ca="1">IFERROR(IF(F299=0,"",F299),"")</f>
        <v>7.9999999999997389</v>
      </c>
      <c r="R299" s="34">
        <f ca="1">IFERROR(IF(N299="人時生産性",ROUND(G299,2),ROUND(G299,1)),"")</f>
        <v>0</v>
      </c>
      <c r="S299" s="47">
        <f t="shared" si="189"/>
        <v>44602</v>
      </c>
      <c r="T299" s="34">
        <f t="shared" si="190"/>
        <v>2</v>
      </c>
    </row>
    <row r="300" spans="1:22" x14ac:dyDescent="0.4">
      <c r="A300" s="47">
        <f>A299</f>
        <v>44602</v>
      </c>
      <c r="B300" s="48" t="str">
        <f t="shared" si="173"/>
        <v>木</v>
      </c>
      <c r="C300" s="46" t="s">
        <v>7</v>
      </c>
      <c r="D300" s="46" t="str" cm="1">
        <f t="array" aca="1" ref="D300" ca="1">INDIRECT("'"&amp;TEXT($A300,"d日(aaa)")&amp;"'!V5")</f>
        <v>チャモ</v>
      </c>
      <c r="E300" s="58" cm="1">
        <f t="array" aca="1" ref="E300" ca="1">INDIRECT("'"&amp;TEXT($A300,"d日(aaa)")&amp;"'!W5")</f>
        <v>8</v>
      </c>
      <c r="F300" s="58" cm="1">
        <f t="array" aca="1" ref="F300" ca="1">INDIRECT("'"&amp;TEXT($A300,"d日(aaa)")&amp;"'!X5")</f>
        <v>7.9999999999997389</v>
      </c>
      <c r="G300" s="58">
        <f t="shared" ref="G300:G331" ca="1" si="191">IF(AND(F300&lt;&gt;"",E300&lt;&gt;""),F300-E300,"")</f>
        <v>-2.6112445539183682E-13</v>
      </c>
      <c r="H300" s="47">
        <f t="shared" ref="H300:H331" si="192">A300</f>
        <v>44602</v>
      </c>
      <c r="I300" s="34">
        <f t="shared" ref="I300:I331" si="193">WEEKNUM(A300,1)-WEEKNUM(A$2,1)+1</f>
        <v>2</v>
      </c>
      <c r="L300" s="47">
        <f t="shared" ref="L300:L331" si="194">IFERROR(A300,"")</f>
        <v>44602</v>
      </c>
      <c r="M300" s="34" t="str">
        <f t="shared" si="185"/>
        <v>木</v>
      </c>
      <c r="N300" s="34" t="str">
        <f t="shared" si="186"/>
        <v>作業時間</v>
      </c>
      <c r="O300" s="34" t="str">
        <f t="shared" ca="1" si="187"/>
        <v>チャモ</v>
      </c>
      <c r="P300" s="34">
        <f t="shared" ca="1" si="188"/>
        <v>8</v>
      </c>
      <c r="Q300" s="34">
        <f t="shared" ref="Q300:Q331" ca="1" si="195">IFERROR(IF(F300=0,"",F300),"")</f>
        <v>7.9999999999997389</v>
      </c>
      <c r="R300" s="34">
        <f t="shared" ref="R300:R331" ca="1" si="196">IFERROR(IF(N300="人時生産性",ROUND(G300,2),ROUND(G300,1)),"")</f>
        <v>0</v>
      </c>
      <c r="S300" s="47">
        <f t="shared" si="189"/>
        <v>44602</v>
      </c>
      <c r="T300" s="34">
        <f t="shared" si="190"/>
        <v>2</v>
      </c>
    </row>
    <row r="301" spans="1:22" x14ac:dyDescent="0.4">
      <c r="A301" s="47">
        <f t="shared" ref="A301:A331" si="197">A300</f>
        <v>44602</v>
      </c>
      <c r="B301" s="48" t="str">
        <f t="shared" si="173"/>
        <v>木</v>
      </c>
      <c r="C301" s="46" t="s">
        <v>7</v>
      </c>
      <c r="D301" s="46" t="str" cm="1">
        <f t="array" aca="1" ref="D301" ca="1">INDIRECT("'"&amp;TEXT($A301,"d日(aaa)")&amp;"'!V6")</f>
        <v>サンミン</v>
      </c>
      <c r="E301" s="58" cm="1">
        <f t="array" aca="1" ref="E301" ca="1">INDIRECT("'"&amp;TEXT($A301,"d日(aaa)")&amp;"'!W6")</f>
        <v>8</v>
      </c>
      <c r="F301" s="58" cm="1">
        <f t="array" aca="1" ref="F301" ca="1">INDIRECT("'"&amp;TEXT($A301,"d日(aaa)")&amp;"'!X6")</f>
        <v>7.9999999999997389</v>
      </c>
      <c r="G301" s="58">
        <f t="shared" ca="1" si="191"/>
        <v>-2.6112445539183682E-13</v>
      </c>
      <c r="H301" s="47">
        <f t="shared" si="192"/>
        <v>44602</v>
      </c>
      <c r="I301" s="34">
        <f t="shared" si="193"/>
        <v>2</v>
      </c>
      <c r="L301" s="47">
        <f t="shared" si="194"/>
        <v>44602</v>
      </c>
      <c r="M301" s="34" t="str">
        <f t="shared" si="185"/>
        <v>木</v>
      </c>
      <c r="N301" s="34" t="str">
        <f t="shared" si="186"/>
        <v>作業時間</v>
      </c>
      <c r="O301" s="34" t="str">
        <f t="shared" ca="1" si="187"/>
        <v>サンミン</v>
      </c>
      <c r="P301" s="34">
        <f t="shared" ca="1" si="188"/>
        <v>8</v>
      </c>
      <c r="Q301" s="34">
        <f t="shared" ca="1" si="195"/>
        <v>7.9999999999997389</v>
      </c>
      <c r="R301" s="34">
        <f t="shared" ca="1" si="196"/>
        <v>0</v>
      </c>
      <c r="S301" s="47">
        <f t="shared" si="189"/>
        <v>44602</v>
      </c>
      <c r="T301" s="34">
        <f t="shared" si="190"/>
        <v>2</v>
      </c>
    </row>
    <row r="302" spans="1:22" x14ac:dyDescent="0.4">
      <c r="A302" s="47">
        <f t="shared" si="197"/>
        <v>44602</v>
      </c>
      <c r="B302" s="48" t="str">
        <f t="shared" si="173"/>
        <v>木</v>
      </c>
      <c r="C302" s="46" t="s">
        <v>7</v>
      </c>
      <c r="D302" s="46" t="str" cm="1">
        <f t="array" aca="1" ref="D302" ca="1">INDIRECT("'"&amp;TEXT($A302,"d日(aaa)")&amp;"'!V7")</f>
        <v>ハルシャナ</v>
      </c>
      <c r="E302" s="58" cm="1">
        <f t="array" aca="1" ref="E302" ca="1">INDIRECT("'"&amp;TEXT($A302,"d日(aaa)")&amp;"'!W7")</f>
        <v>8</v>
      </c>
      <c r="F302" s="58" cm="1">
        <f t="array" aca="1" ref="F302" ca="1">INDIRECT("'"&amp;TEXT($A302,"d日(aaa)")&amp;"'!X7")</f>
        <v>7.9999999999997389</v>
      </c>
      <c r="G302" s="58">
        <f t="shared" ca="1" si="191"/>
        <v>-2.6112445539183682E-13</v>
      </c>
      <c r="H302" s="47">
        <f t="shared" si="192"/>
        <v>44602</v>
      </c>
      <c r="I302" s="34">
        <f t="shared" si="193"/>
        <v>2</v>
      </c>
      <c r="L302" s="47">
        <f t="shared" si="194"/>
        <v>44602</v>
      </c>
      <c r="M302" s="34" t="str">
        <f t="shared" si="185"/>
        <v>木</v>
      </c>
      <c r="N302" s="34" t="str">
        <f t="shared" si="186"/>
        <v>作業時間</v>
      </c>
      <c r="O302" s="34" t="str">
        <f t="shared" ca="1" si="187"/>
        <v>ハルシャナ</v>
      </c>
      <c r="P302" s="34">
        <f t="shared" ca="1" si="188"/>
        <v>8</v>
      </c>
      <c r="Q302" s="34">
        <f t="shared" ca="1" si="195"/>
        <v>7.9999999999997389</v>
      </c>
      <c r="R302" s="34">
        <f t="shared" ca="1" si="196"/>
        <v>0</v>
      </c>
      <c r="S302" s="47">
        <f t="shared" si="189"/>
        <v>44602</v>
      </c>
      <c r="T302" s="34">
        <f t="shared" si="190"/>
        <v>2</v>
      </c>
    </row>
    <row r="303" spans="1:22" x14ac:dyDescent="0.4">
      <c r="A303" s="47">
        <f t="shared" si="197"/>
        <v>44602</v>
      </c>
      <c r="B303" s="48" t="str">
        <f t="shared" si="173"/>
        <v>木</v>
      </c>
      <c r="C303" s="46" t="s">
        <v>7</v>
      </c>
      <c r="D303" s="46" t="str" cm="1">
        <f t="array" aca="1" ref="D303" ca="1">INDIRECT("'"&amp;TEXT($A303,"d日(aaa)")&amp;"'!V8")</f>
        <v>イスリ</v>
      </c>
      <c r="E303" s="58" cm="1">
        <f t="array" aca="1" ref="E303" ca="1">INDIRECT("'"&amp;TEXT($A303,"d日(aaa)")&amp;"'!W8")</f>
        <v>5</v>
      </c>
      <c r="F303" s="58" cm="1">
        <f t="array" aca="1" ref="F303" ca="1">INDIRECT("'"&amp;TEXT($A303,"d日(aaa)")&amp;"'!X8")</f>
        <v>4.9999999999996838</v>
      </c>
      <c r="G303" s="58">
        <f t="shared" ca="1" si="191"/>
        <v>-3.1619151741324458E-13</v>
      </c>
      <c r="H303" s="47">
        <f t="shared" si="192"/>
        <v>44602</v>
      </c>
      <c r="I303" s="34">
        <f t="shared" si="193"/>
        <v>2</v>
      </c>
      <c r="L303" s="47">
        <f t="shared" si="194"/>
        <v>44602</v>
      </c>
      <c r="M303" s="34" t="str">
        <f t="shared" si="185"/>
        <v>木</v>
      </c>
      <c r="N303" s="34" t="str">
        <f t="shared" si="186"/>
        <v>作業時間</v>
      </c>
      <c r="O303" s="34" t="str">
        <f t="shared" ca="1" si="187"/>
        <v>イスリ</v>
      </c>
      <c r="P303" s="34">
        <f t="shared" ca="1" si="188"/>
        <v>5</v>
      </c>
      <c r="Q303" s="34">
        <f t="shared" ca="1" si="195"/>
        <v>4.9999999999996838</v>
      </c>
      <c r="R303" s="34">
        <f t="shared" ca="1" si="196"/>
        <v>0</v>
      </c>
      <c r="S303" s="47">
        <f t="shared" si="189"/>
        <v>44602</v>
      </c>
      <c r="T303" s="34">
        <f t="shared" si="190"/>
        <v>2</v>
      </c>
    </row>
    <row r="304" spans="1:22" x14ac:dyDescent="0.4">
      <c r="A304" s="47">
        <f t="shared" si="197"/>
        <v>44602</v>
      </c>
      <c r="B304" s="48" t="str">
        <f t="shared" si="173"/>
        <v>木</v>
      </c>
      <c r="C304" s="46" t="s">
        <v>7</v>
      </c>
      <c r="D304" s="46" t="str" cm="1">
        <f t="array" aca="1" ref="D304" ca="1">INDIRECT("'"&amp;TEXT($A304,"d日(aaa)")&amp;"'!V9")</f>
        <v>インディカ</v>
      </c>
      <c r="E304" s="58" cm="1">
        <f t="array" aca="1" ref="E304" ca="1">INDIRECT("'"&amp;TEXT($A304,"d日(aaa)")&amp;"'!W9")</f>
        <v>7</v>
      </c>
      <c r="F304" s="58" cm="1">
        <f t="array" aca="1" ref="F304" ca="1">INDIRECT("'"&amp;TEXT($A304,"d日(aaa)")&amp;"'!X9")</f>
        <v>6.99999999999973</v>
      </c>
      <c r="G304" s="58">
        <f t="shared" ca="1" si="191"/>
        <v>-2.7000623958883807E-13</v>
      </c>
      <c r="H304" s="47">
        <f t="shared" si="192"/>
        <v>44602</v>
      </c>
      <c r="I304" s="34">
        <f t="shared" si="193"/>
        <v>2</v>
      </c>
      <c r="L304" s="47">
        <f t="shared" si="194"/>
        <v>44602</v>
      </c>
      <c r="M304" s="34" t="str">
        <f t="shared" si="185"/>
        <v>木</v>
      </c>
      <c r="N304" s="34" t="str">
        <f t="shared" si="186"/>
        <v>作業時間</v>
      </c>
      <c r="O304" s="34" t="str">
        <f t="shared" ca="1" si="187"/>
        <v>インディカ</v>
      </c>
      <c r="P304" s="34">
        <f t="shared" ca="1" si="188"/>
        <v>7</v>
      </c>
      <c r="Q304" s="34">
        <f t="shared" ca="1" si="195"/>
        <v>6.99999999999973</v>
      </c>
      <c r="R304" s="34">
        <f t="shared" ca="1" si="196"/>
        <v>0</v>
      </c>
      <c r="S304" s="47">
        <f t="shared" si="189"/>
        <v>44602</v>
      </c>
      <c r="T304" s="34">
        <f t="shared" si="190"/>
        <v>2</v>
      </c>
    </row>
    <row r="305" spans="1:22" x14ac:dyDescent="0.4">
      <c r="A305" s="47">
        <f t="shared" si="197"/>
        <v>44602</v>
      </c>
      <c r="B305" s="48" t="str">
        <f t="shared" si="173"/>
        <v>木</v>
      </c>
      <c r="C305" s="46" t="s">
        <v>7</v>
      </c>
      <c r="D305" s="46" t="str" cm="1">
        <f t="array" aca="1" ref="D305" ca="1">INDIRECT("'"&amp;TEXT($A305,"d日(aaa)")&amp;"'!V10")</f>
        <v>チャトランガ</v>
      </c>
      <c r="E305" s="58" cm="1">
        <f t="array" aca="1" ref="E305" ca="1">INDIRECT("'"&amp;TEXT($A305,"d日(aaa)")&amp;"'!W10")</f>
        <v>5</v>
      </c>
      <c r="F305" s="58" cm="1">
        <f t="array" aca="1" ref="F305" ca="1">INDIRECT("'"&amp;TEXT($A305,"d日(aaa)")&amp;"'!X10")</f>
        <v>4.9999999999996838</v>
      </c>
      <c r="G305" s="58">
        <f t="shared" ca="1" si="191"/>
        <v>-3.1619151741324458E-13</v>
      </c>
      <c r="H305" s="47">
        <f t="shared" si="192"/>
        <v>44602</v>
      </c>
      <c r="I305" s="34">
        <f t="shared" si="193"/>
        <v>2</v>
      </c>
      <c r="L305" s="47">
        <f t="shared" si="194"/>
        <v>44602</v>
      </c>
      <c r="M305" s="34" t="str">
        <f t="shared" si="185"/>
        <v>木</v>
      </c>
      <c r="N305" s="34" t="str">
        <f t="shared" si="186"/>
        <v>作業時間</v>
      </c>
      <c r="O305" s="34" t="str">
        <f t="shared" ca="1" si="187"/>
        <v>チャトランガ</v>
      </c>
      <c r="P305" s="34">
        <f t="shared" ca="1" si="188"/>
        <v>5</v>
      </c>
      <c r="Q305" s="34">
        <f t="shared" ca="1" si="195"/>
        <v>4.9999999999996838</v>
      </c>
      <c r="R305" s="34">
        <f t="shared" ca="1" si="196"/>
        <v>0</v>
      </c>
      <c r="S305" s="47">
        <f t="shared" si="189"/>
        <v>44602</v>
      </c>
      <c r="T305" s="34">
        <f t="shared" si="190"/>
        <v>2</v>
      </c>
    </row>
    <row r="306" spans="1:22" x14ac:dyDescent="0.4">
      <c r="A306" s="47">
        <f t="shared" si="197"/>
        <v>44602</v>
      </c>
      <c r="B306" s="48" t="str">
        <f t="shared" ref="B306:B308" si="198">IF(A306="","",TEXT(A306,"aaa"))</f>
        <v>木</v>
      </c>
      <c r="C306" s="46" t="s">
        <v>7</v>
      </c>
      <c r="D306" s="46" t="str" cm="1">
        <f t="array" aca="1" ref="D306" ca="1">INDIRECT("'"&amp;TEXT($A306,"d日(aaa)")&amp;"'!V11")</f>
        <v/>
      </c>
      <c r="E306" s="58" t="str" cm="1">
        <f t="array" aca="1" ref="E306" ca="1">INDIRECT("'"&amp;TEXT($A306,"d日(aaa)")&amp;"'!W11")</f>
        <v/>
      </c>
      <c r="F306" s="58" t="str" cm="1">
        <f t="array" aca="1" ref="F306" ca="1">INDIRECT("'"&amp;TEXT($A306,"d日(aaa)")&amp;"'!X11")</f>
        <v/>
      </c>
      <c r="G306" s="58" t="str">
        <f t="shared" ca="1" si="191"/>
        <v/>
      </c>
      <c r="H306" s="47">
        <f t="shared" si="192"/>
        <v>44602</v>
      </c>
      <c r="I306" s="34">
        <f t="shared" si="193"/>
        <v>2</v>
      </c>
      <c r="L306" s="47">
        <f t="shared" si="194"/>
        <v>44602</v>
      </c>
      <c r="M306" s="34" t="str">
        <f t="shared" si="185"/>
        <v>木</v>
      </c>
      <c r="N306" s="34" t="str">
        <f t="shared" si="186"/>
        <v>作業時間</v>
      </c>
      <c r="O306" s="34" t="str">
        <f t="shared" ca="1" si="187"/>
        <v/>
      </c>
      <c r="P306" s="34" t="str">
        <f t="shared" ca="1" si="188"/>
        <v/>
      </c>
      <c r="Q306" s="34" t="str">
        <f t="shared" ca="1" si="195"/>
        <v/>
      </c>
      <c r="R306" s="34" t="str">
        <f t="shared" ca="1" si="196"/>
        <v/>
      </c>
      <c r="S306" s="47">
        <f t="shared" si="189"/>
        <v>44602</v>
      </c>
      <c r="T306" s="34">
        <f t="shared" si="190"/>
        <v>2</v>
      </c>
    </row>
    <row r="307" spans="1:22" x14ac:dyDescent="0.4">
      <c r="A307" s="47">
        <f t="shared" si="197"/>
        <v>44602</v>
      </c>
      <c r="B307" s="48" t="str">
        <f t="shared" si="198"/>
        <v>木</v>
      </c>
      <c r="C307" s="46" t="s">
        <v>7</v>
      </c>
      <c r="D307" s="46" t="str" cm="1">
        <f t="array" aca="1" ref="D307" ca="1">INDIRECT("'"&amp;TEXT($A307,"d日(aaa)")&amp;"'!V12")</f>
        <v/>
      </c>
      <c r="E307" s="58" t="str" cm="1">
        <f t="array" aca="1" ref="E307" ca="1">INDIRECT("'"&amp;TEXT($A307,"d日(aaa)")&amp;"'!W12")</f>
        <v/>
      </c>
      <c r="F307" s="58" t="str" cm="1">
        <f t="array" aca="1" ref="F307" ca="1">INDIRECT("'"&amp;TEXT($A307,"d日(aaa)")&amp;"'!X12")</f>
        <v/>
      </c>
      <c r="G307" s="58" t="str">
        <f t="shared" ca="1" si="191"/>
        <v/>
      </c>
      <c r="H307" s="47">
        <f t="shared" si="192"/>
        <v>44602</v>
      </c>
      <c r="I307" s="34">
        <f t="shared" si="193"/>
        <v>2</v>
      </c>
      <c r="L307" s="47">
        <f t="shared" si="194"/>
        <v>44602</v>
      </c>
      <c r="M307" s="34" t="str">
        <f t="shared" si="185"/>
        <v>木</v>
      </c>
      <c r="N307" s="34" t="str">
        <f t="shared" si="186"/>
        <v>作業時間</v>
      </c>
      <c r="O307" s="34" t="str">
        <f t="shared" ca="1" si="187"/>
        <v/>
      </c>
      <c r="P307" s="34" t="str">
        <f t="shared" ca="1" si="188"/>
        <v/>
      </c>
      <c r="Q307" s="34" t="str">
        <f t="shared" ca="1" si="195"/>
        <v/>
      </c>
      <c r="R307" s="34" t="str">
        <f t="shared" ca="1" si="196"/>
        <v/>
      </c>
      <c r="S307" s="47">
        <f t="shared" si="189"/>
        <v>44602</v>
      </c>
      <c r="T307" s="34">
        <f t="shared" si="190"/>
        <v>2</v>
      </c>
    </row>
    <row r="308" spans="1:22" x14ac:dyDescent="0.4">
      <c r="A308" s="47">
        <f t="shared" si="197"/>
        <v>44602</v>
      </c>
      <c r="B308" s="48" t="str">
        <f t="shared" si="198"/>
        <v>木</v>
      </c>
      <c r="C308" s="46" t="s">
        <v>7</v>
      </c>
      <c r="D308" s="46" t="str" cm="1">
        <f t="array" aca="1" ref="D308" ca="1">INDIRECT("'"&amp;TEXT($A308,"d日(aaa)")&amp;"'!V13")</f>
        <v/>
      </c>
      <c r="E308" s="58" t="str" cm="1">
        <f t="array" aca="1" ref="E308" ca="1">INDIRECT("'"&amp;TEXT($A308,"d日(aaa)")&amp;"'!W13")</f>
        <v/>
      </c>
      <c r="F308" s="58" t="str" cm="1">
        <f t="array" aca="1" ref="F308" ca="1">INDIRECT("'"&amp;TEXT($A308,"d日(aaa)")&amp;"'!X13")</f>
        <v/>
      </c>
      <c r="G308" s="58" t="str">
        <f t="shared" ca="1" si="191"/>
        <v/>
      </c>
      <c r="H308" s="47">
        <f t="shared" si="192"/>
        <v>44602</v>
      </c>
      <c r="I308" s="34">
        <f t="shared" si="193"/>
        <v>2</v>
      </c>
      <c r="L308" s="47">
        <f t="shared" si="194"/>
        <v>44602</v>
      </c>
      <c r="M308" s="34" t="str">
        <f t="shared" si="185"/>
        <v>木</v>
      </c>
      <c r="N308" s="34" t="str">
        <f t="shared" si="186"/>
        <v>作業時間</v>
      </c>
      <c r="O308" s="34" t="str">
        <f t="shared" ca="1" si="187"/>
        <v/>
      </c>
      <c r="P308" s="34" t="str">
        <f t="shared" ca="1" si="188"/>
        <v/>
      </c>
      <c r="Q308" s="34" t="str">
        <f t="shared" ca="1" si="195"/>
        <v/>
      </c>
      <c r="R308" s="34" t="str">
        <f t="shared" ca="1" si="196"/>
        <v/>
      </c>
      <c r="S308" s="47">
        <f t="shared" si="189"/>
        <v>44602</v>
      </c>
      <c r="T308" s="34">
        <f t="shared" si="190"/>
        <v>2</v>
      </c>
    </row>
    <row r="309" spans="1:22" x14ac:dyDescent="0.4">
      <c r="A309" s="47">
        <f t="shared" si="197"/>
        <v>44602</v>
      </c>
      <c r="B309" s="48" t="str">
        <f t="shared" ref="B309:B313" si="199">IF(A309="","",TEXT(A309,"aaa"))</f>
        <v>木</v>
      </c>
      <c r="C309" s="46" t="s">
        <v>7</v>
      </c>
      <c r="D309" s="46" t="str" cm="1">
        <f t="array" aca="1" ref="D309" ca="1">INDIRECT("'"&amp;TEXT($A309,"d日(aaa)")&amp;"'!V14")</f>
        <v/>
      </c>
      <c r="E309" s="58" t="str" cm="1">
        <f t="array" aca="1" ref="E309" ca="1">INDIRECT("'"&amp;TEXT($A309,"d日(aaa)")&amp;"'!W14")</f>
        <v/>
      </c>
      <c r="F309" s="58" t="str" cm="1">
        <f t="array" aca="1" ref="F309" ca="1">INDIRECT("'"&amp;TEXT($A309,"d日(aaa)")&amp;"'!X14")</f>
        <v/>
      </c>
      <c r="G309" s="58" t="str">
        <f t="shared" ca="1" si="191"/>
        <v/>
      </c>
      <c r="H309" s="47">
        <f t="shared" si="192"/>
        <v>44602</v>
      </c>
      <c r="I309" s="34">
        <f t="shared" si="193"/>
        <v>2</v>
      </c>
      <c r="L309" s="47">
        <f t="shared" si="194"/>
        <v>44602</v>
      </c>
      <c r="M309" s="34" t="str">
        <f t="shared" si="185"/>
        <v>木</v>
      </c>
      <c r="N309" s="34" t="str">
        <f t="shared" si="186"/>
        <v>作業時間</v>
      </c>
      <c r="O309" s="34" t="str">
        <f t="shared" ca="1" si="187"/>
        <v/>
      </c>
      <c r="P309" s="34" t="str">
        <f t="shared" ca="1" si="188"/>
        <v/>
      </c>
      <c r="Q309" s="34" t="str">
        <f t="shared" ca="1" si="195"/>
        <v/>
      </c>
      <c r="R309" s="34" t="str">
        <f t="shared" ca="1" si="196"/>
        <v/>
      </c>
      <c r="S309" s="47">
        <f t="shared" si="189"/>
        <v>44602</v>
      </c>
      <c r="T309" s="34">
        <f t="shared" si="190"/>
        <v>2</v>
      </c>
    </row>
    <row r="310" spans="1:22" x14ac:dyDescent="0.4">
      <c r="A310" s="47">
        <f t="shared" si="197"/>
        <v>44602</v>
      </c>
      <c r="B310" s="48" t="str">
        <f t="shared" si="199"/>
        <v>木</v>
      </c>
      <c r="C310" s="46" t="s">
        <v>7</v>
      </c>
      <c r="D310" s="46" t="str" cm="1">
        <f t="array" aca="1" ref="D310" ca="1">INDIRECT("'"&amp;TEXT($A310,"d日(aaa)")&amp;"'!V15")</f>
        <v/>
      </c>
      <c r="E310" s="58" t="str" cm="1">
        <f t="array" aca="1" ref="E310" ca="1">INDIRECT("'"&amp;TEXT($A310,"d日(aaa)")&amp;"'!W15")</f>
        <v/>
      </c>
      <c r="F310" s="58" t="str" cm="1">
        <f t="array" aca="1" ref="F310" ca="1">INDIRECT("'"&amp;TEXT($A310,"d日(aaa)")&amp;"'!X15")</f>
        <v/>
      </c>
      <c r="G310" s="58" t="str">
        <f t="shared" ca="1" si="191"/>
        <v/>
      </c>
      <c r="H310" s="47">
        <f t="shared" si="192"/>
        <v>44602</v>
      </c>
      <c r="I310" s="34">
        <f t="shared" si="193"/>
        <v>2</v>
      </c>
      <c r="L310" s="47">
        <f t="shared" si="194"/>
        <v>44602</v>
      </c>
      <c r="M310" s="34" t="str">
        <f t="shared" si="185"/>
        <v>木</v>
      </c>
      <c r="N310" s="34" t="str">
        <f t="shared" si="186"/>
        <v>作業時間</v>
      </c>
      <c r="O310" s="34" t="str">
        <f t="shared" ca="1" si="187"/>
        <v/>
      </c>
      <c r="P310" s="34" t="str">
        <f t="shared" ca="1" si="188"/>
        <v/>
      </c>
      <c r="Q310" s="34" t="str">
        <f t="shared" ca="1" si="195"/>
        <v/>
      </c>
      <c r="R310" s="34" t="str">
        <f t="shared" ca="1" si="196"/>
        <v/>
      </c>
      <c r="S310" s="47">
        <f t="shared" si="189"/>
        <v>44602</v>
      </c>
      <c r="T310" s="34">
        <f t="shared" si="190"/>
        <v>2</v>
      </c>
    </row>
    <row r="311" spans="1:22" x14ac:dyDescent="0.4">
      <c r="A311" s="47">
        <f t="shared" si="197"/>
        <v>44602</v>
      </c>
      <c r="B311" s="48" t="str">
        <f t="shared" si="199"/>
        <v>木</v>
      </c>
      <c r="C311" s="46" t="s">
        <v>7</v>
      </c>
      <c r="D311" s="46" t="str" cm="1">
        <f t="array" aca="1" ref="D311" ca="1">INDIRECT("'"&amp;TEXT($A311,"d日(aaa)")&amp;"'!V16")</f>
        <v/>
      </c>
      <c r="E311" s="58" t="str" cm="1">
        <f t="array" aca="1" ref="E311" ca="1">INDIRECT("'"&amp;TEXT($A311,"d日(aaa)")&amp;"'!W16")</f>
        <v/>
      </c>
      <c r="F311" s="58" t="str" cm="1">
        <f t="array" aca="1" ref="F311" ca="1">INDIRECT("'"&amp;TEXT($A311,"d日(aaa)")&amp;"'!X16")</f>
        <v/>
      </c>
      <c r="G311" s="58" t="str">
        <f t="shared" ca="1" si="191"/>
        <v/>
      </c>
      <c r="H311" s="47">
        <f t="shared" si="192"/>
        <v>44602</v>
      </c>
      <c r="I311" s="34">
        <f t="shared" si="193"/>
        <v>2</v>
      </c>
      <c r="L311" s="47">
        <f t="shared" si="194"/>
        <v>44602</v>
      </c>
      <c r="M311" s="34" t="str">
        <f t="shared" si="185"/>
        <v>木</v>
      </c>
      <c r="N311" s="34" t="str">
        <f t="shared" si="186"/>
        <v>作業時間</v>
      </c>
      <c r="O311" s="34" t="str">
        <f t="shared" ca="1" si="187"/>
        <v/>
      </c>
      <c r="P311" s="34" t="str">
        <f t="shared" ca="1" si="188"/>
        <v/>
      </c>
      <c r="Q311" s="34" t="str">
        <f t="shared" ca="1" si="195"/>
        <v/>
      </c>
      <c r="R311" s="34" t="str">
        <f t="shared" ca="1" si="196"/>
        <v/>
      </c>
      <c r="S311" s="47">
        <f t="shared" si="189"/>
        <v>44602</v>
      </c>
      <c r="T311" s="34">
        <f t="shared" si="190"/>
        <v>2</v>
      </c>
    </row>
    <row r="312" spans="1:22" x14ac:dyDescent="0.4">
      <c r="A312" s="47">
        <f t="shared" si="197"/>
        <v>44602</v>
      </c>
      <c r="B312" s="48" t="str">
        <f t="shared" si="199"/>
        <v>木</v>
      </c>
      <c r="C312" s="46" t="s">
        <v>7</v>
      </c>
      <c r="D312" s="46" t="str" cm="1">
        <f t="array" aca="1" ref="D312" ca="1">INDIRECT("'"&amp;TEXT($A312,"d日(aaa)")&amp;"'!V17")</f>
        <v/>
      </c>
      <c r="E312" s="58" t="str" cm="1">
        <f t="array" aca="1" ref="E312" ca="1">INDIRECT("'"&amp;TEXT($A312,"d日(aaa)")&amp;"'!W17")</f>
        <v/>
      </c>
      <c r="F312" s="58" t="str" cm="1">
        <f t="array" aca="1" ref="F312" ca="1">INDIRECT("'"&amp;TEXT($A312,"d日(aaa)")&amp;"'!X17")</f>
        <v/>
      </c>
      <c r="G312" s="58" t="str">
        <f t="shared" ca="1" si="191"/>
        <v/>
      </c>
      <c r="H312" s="47">
        <f t="shared" si="192"/>
        <v>44602</v>
      </c>
      <c r="I312" s="34">
        <f t="shared" si="193"/>
        <v>2</v>
      </c>
      <c r="L312" s="47">
        <f t="shared" si="194"/>
        <v>44602</v>
      </c>
      <c r="M312" s="34" t="str">
        <f t="shared" si="185"/>
        <v>木</v>
      </c>
      <c r="N312" s="34" t="str">
        <f t="shared" si="186"/>
        <v>作業時間</v>
      </c>
      <c r="O312" s="34" t="str">
        <f t="shared" ca="1" si="187"/>
        <v/>
      </c>
      <c r="P312" s="34" t="str">
        <f t="shared" ca="1" si="188"/>
        <v/>
      </c>
      <c r="Q312" s="34" t="str">
        <f t="shared" ca="1" si="195"/>
        <v/>
      </c>
      <c r="R312" s="34" t="str">
        <f t="shared" ca="1" si="196"/>
        <v/>
      </c>
      <c r="S312" s="47">
        <f t="shared" si="189"/>
        <v>44602</v>
      </c>
      <c r="T312" s="34">
        <f t="shared" si="190"/>
        <v>2</v>
      </c>
    </row>
    <row r="313" spans="1:22" x14ac:dyDescent="0.4">
      <c r="A313" s="47">
        <f t="shared" si="197"/>
        <v>44602</v>
      </c>
      <c r="B313" s="48" t="str">
        <f t="shared" si="199"/>
        <v>木</v>
      </c>
      <c r="C313" s="46" t="s">
        <v>7</v>
      </c>
      <c r="D313" s="46" t="str" cm="1">
        <f t="array" aca="1" ref="D313" ca="1">INDIRECT("'"&amp;TEXT($A313,"d日(aaa)")&amp;"'!V18")</f>
        <v/>
      </c>
      <c r="E313" s="58" t="str" cm="1">
        <f t="array" aca="1" ref="E313" ca="1">INDIRECT("'"&amp;TEXT($A313,"d日(aaa)")&amp;"'!W18")</f>
        <v/>
      </c>
      <c r="F313" s="58" t="str" cm="1">
        <f t="array" aca="1" ref="F313" ca="1">INDIRECT("'"&amp;TEXT($A313,"d日(aaa)")&amp;"'!X18")</f>
        <v/>
      </c>
      <c r="G313" s="58" t="str">
        <f t="shared" ca="1" si="191"/>
        <v/>
      </c>
      <c r="H313" s="47">
        <f t="shared" si="192"/>
        <v>44602</v>
      </c>
      <c r="I313" s="34">
        <f t="shared" si="193"/>
        <v>2</v>
      </c>
      <c r="J313" s="34">
        <f ca="1">SUMIF($A299:$A313,$A299,E299:E313)</f>
        <v>49</v>
      </c>
      <c r="K313" s="34">
        <f ca="1">SUMIF($A299:$A313,$A299,F299:F313)</f>
        <v>48.999999999998053</v>
      </c>
      <c r="L313" s="47">
        <f t="shared" si="194"/>
        <v>44602</v>
      </c>
      <c r="M313" s="34" t="str">
        <f t="shared" si="185"/>
        <v>木</v>
      </c>
      <c r="N313" s="34" t="str">
        <f t="shared" si="186"/>
        <v>作業時間</v>
      </c>
      <c r="O313" s="34" t="str">
        <f t="shared" ca="1" si="187"/>
        <v/>
      </c>
      <c r="P313" s="34" t="str">
        <f t="shared" ca="1" si="188"/>
        <v/>
      </c>
      <c r="Q313" s="34" t="str">
        <f t="shared" ca="1" si="195"/>
        <v/>
      </c>
      <c r="R313" s="34" t="str">
        <f t="shared" ca="1" si="196"/>
        <v/>
      </c>
      <c r="S313" s="47">
        <f t="shared" si="189"/>
        <v>44602</v>
      </c>
      <c r="T313" s="34">
        <f t="shared" si="190"/>
        <v>2</v>
      </c>
      <c r="U313" s="158">
        <f ca="1">IF(P299&lt;&gt;"",SUMIF($A299:$A313,$A299,P299:P313),"")</f>
        <v>49</v>
      </c>
      <c r="V313" s="158">
        <f ca="1">IF(Q299&lt;&gt;"",SUMIF($A299:$A313,$A299,Q299:Q313),"")</f>
        <v>48.999999999998053</v>
      </c>
    </row>
    <row r="314" spans="1:22" x14ac:dyDescent="0.4">
      <c r="A314" s="47">
        <f>A305</f>
        <v>44602</v>
      </c>
      <c r="B314" s="48" t="str">
        <f t="shared" si="173"/>
        <v>木</v>
      </c>
      <c r="C314" s="46" t="s">
        <v>11</v>
      </c>
      <c r="D314" s="46" t="str" cm="1">
        <f t="array" aca="1" ref="D314" ca="1">INDIRECT("'"&amp;TEXT($A314,"d日(aaa)")&amp;"'!V4")</f>
        <v>ズオン バン フン</v>
      </c>
      <c r="E314" s="49" cm="1">
        <f t="array" aca="1" ref="E314" ca="1">INDIRECT("'"&amp;TEXT($A314,"d日(aaa)")&amp;"'!AB4")</f>
        <v>9600</v>
      </c>
      <c r="F314" s="49" cm="1">
        <f t="array" aca="1" ref="F314" ca="1">INDIRECT("'"&amp;TEXT($A314,"d日(aaa)")&amp;"'!AC4")</f>
        <v>9599.9999999996871</v>
      </c>
      <c r="G314" s="58">
        <f t="shared" ca="1" si="191"/>
        <v>-3.1286617740988731E-10</v>
      </c>
      <c r="H314" s="47">
        <f t="shared" si="192"/>
        <v>44602</v>
      </c>
      <c r="I314" s="34">
        <f t="shared" si="193"/>
        <v>2</v>
      </c>
      <c r="L314" s="47">
        <f t="shared" si="194"/>
        <v>44602</v>
      </c>
      <c r="M314" s="34" t="str">
        <f t="shared" si="185"/>
        <v>木</v>
      </c>
      <c r="N314" s="34" t="str">
        <f t="shared" si="186"/>
        <v>人件費</v>
      </c>
      <c r="O314" s="34" t="str">
        <f t="shared" ca="1" si="187"/>
        <v>ズオン バン フン</v>
      </c>
      <c r="P314" s="34">
        <f t="shared" ca="1" si="188"/>
        <v>9600</v>
      </c>
      <c r="Q314" s="34">
        <f t="shared" ca="1" si="195"/>
        <v>9599.9999999996871</v>
      </c>
      <c r="R314" s="34">
        <f t="shared" ca="1" si="196"/>
        <v>0</v>
      </c>
      <c r="S314" s="47">
        <f t="shared" si="189"/>
        <v>44602</v>
      </c>
      <c r="T314" s="34">
        <f t="shared" si="190"/>
        <v>2</v>
      </c>
    </row>
    <row r="315" spans="1:22" x14ac:dyDescent="0.4">
      <c r="A315" s="47">
        <f t="shared" si="197"/>
        <v>44602</v>
      </c>
      <c r="B315" s="48" t="str">
        <f t="shared" si="173"/>
        <v>木</v>
      </c>
      <c r="C315" s="46" t="s">
        <v>11</v>
      </c>
      <c r="D315" s="46" t="str" cm="1">
        <f t="array" aca="1" ref="D315" ca="1">INDIRECT("'"&amp;TEXT($A315,"d日(aaa)")&amp;"'!V5")</f>
        <v>チャモ</v>
      </c>
      <c r="E315" s="49" cm="1">
        <f t="array" aca="1" ref="E315" ca="1">INDIRECT("'"&amp;TEXT($A315,"d日(aaa)")&amp;"'!AB5")</f>
        <v>9200</v>
      </c>
      <c r="F315" s="49" cm="1">
        <f t="array" aca="1" ref="F315" ca="1">INDIRECT("'"&amp;TEXT($A315,"d日(aaa)")&amp;"'!AC5")</f>
        <v>9199.9999999996999</v>
      </c>
      <c r="G315" s="58">
        <f t="shared" ca="1" si="191"/>
        <v>-3.0013325158506632E-10</v>
      </c>
      <c r="H315" s="47">
        <f t="shared" si="192"/>
        <v>44602</v>
      </c>
      <c r="I315" s="34">
        <f t="shared" si="193"/>
        <v>2</v>
      </c>
      <c r="L315" s="47">
        <f t="shared" si="194"/>
        <v>44602</v>
      </c>
      <c r="M315" s="34" t="str">
        <f t="shared" si="185"/>
        <v>木</v>
      </c>
      <c r="N315" s="34" t="str">
        <f t="shared" si="186"/>
        <v>人件費</v>
      </c>
      <c r="O315" s="34" t="str">
        <f t="shared" ca="1" si="187"/>
        <v>チャモ</v>
      </c>
      <c r="P315" s="34">
        <f t="shared" ca="1" si="188"/>
        <v>9200</v>
      </c>
      <c r="Q315" s="34">
        <f t="shared" ca="1" si="195"/>
        <v>9199.9999999996999</v>
      </c>
      <c r="R315" s="34">
        <f t="shared" ca="1" si="196"/>
        <v>0</v>
      </c>
      <c r="S315" s="47">
        <f t="shared" si="189"/>
        <v>44602</v>
      </c>
      <c r="T315" s="34">
        <f t="shared" si="190"/>
        <v>2</v>
      </c>
    </row>
    <row r="316" spans="1:22" x14ac:dyDescent="0.4">
      <c r="A316" s="47">
        <f t="shared" si="197"/>
        <v>44602</v>
      </c>
      <c r="B316" s="48" t="str">
        <f t="shared" si="173"/>
        <v>木</v>
      </c>
      <c r="C316" s="46" t="s">
        <v>11</v>
      </c>
      <c r="D316" s="46" t="str" cm="1">
        <f t="array" aca="1" ref="D316" ca="1">INDIRECT("'"&amp;TEXT($A316,"d日(aaa)")&amp;"'!V6")</f>
        <v>サンミン</v>
      </c>
      <c r="E316" s="49" cm="1">
        <f t="array" aca="1" ref="E316" ca="1">INDIRECT("'"&amp;TEXT($A316,"d日(aaa)")&amp;"'!AB6")</f>
        <v>8400</v>
      </c>
      <c r="F316" s="49" cm="1">
        <f t="array" aca="1" ref="F316" ca="1">INDIRECT("'"&amp;TEXT($A316,"d日(aaa)")&amp;"'!AC6")</f>
        <v>8399.9999999997253</v>
      </c>
      <c r="G316" s="58">
        <f t="shared" ca="1" si="191"/>
        <v>-2.7466739993542433E-10</v>
      </c>
      <c r="H316" s="47">
        <f t="shared" si="192"/>
        <v>44602</v>
      </c>
      <c r="I316" s="34">
        <f t="shared" si="193"/>
        <v>2</v>
      </c>
      <c r="L316" s="47">
        <f t="shared" si="194"/>
        <v>44602</v>
      </c>
      <c r="M316" s="34" t="str">
        <f t="shared" si="185"/>
        <v>木</v>
      </c>
      <c r="N316" s="34" t="str">
        <f t="shared" si="186"/>
        <v>人件費</v>
      </c>
      <c r="O316" s="34" t="str">
        <f t="shared" ca="1" si="187"/>
        <v>サンミン</v>
      </c>
      <c r="P316" s="34">
        <f t="shared" ca="1" si="188"/>
        <v>8400</v>
      </c>
      <c r="Q316" s="34">
        <f t="shared" ca="1" si="195"/>
        <v>8399.9999999997253</v>
      </c>
      <c r="R316" s="34">
        <f t="shared" ca="1" si="196"/>
        <v>0</v>
      </c>
      <c r="S316" s="47">
        <f t="shared" si="189"/>
        <v>44602</v>
      </c>
      <c r="T316" s="34">
        <f t="shared" si="190"/>
        <v>2</v>
      </c>
    </row>
    <row r="317" spans="1:22" x14ac:dyDescent="0.4">
      <c r="A317" s="47">
        <f t="shared" si="197"/>
        <v>44602</v>
      </c>
      <c r="B317" s="48" t="str">
        <f t="shared" si="173"/>
        <v>木</v>
      </c>
      <c r="C317" s="46" t="s">
        <v>11</v>
      </c>
      <c r="D317" s="46" t="str" cm="1">
        <f t="array" aca="1" ref="D317" ca="1">INDIRECT("'"&amp;TEXT($A317,"d日(aaa)")&amp;"'!V7")</f>
        <v>ハルシャナ</v>
      </c>
      <c r="E317" s="49" cm="1">
        <f t="array" aca="1" ref="E317" ca="1">INDIRECT("'"&amp;TEXT($A317,"d日(aaa)")&amp;"'!AB7")</f>
        <v>8400</v>
      </c>
      <c r="F317" s="49" cm="1">
        <f t="array" aca="1" ref="F317" ca="1">INDIRECT("'"&amp;TEXT($A317,"d日(aaa)")&amp;"'!AC7")</f>
        <v>8399.9999999997253</v>
      </c>
      <c r="G317" s="58">
        <f t="shared" ca="1" si="191"/>
        <v>-2.7466739993542433E-10</v>
      </c>
      <c r="H317" s="47">
        <f t="shared" si="192"/>
        <v>44602</v>
      </c>
      <c r="I317" s="34">
        <f t="shared" si="193"/>
        <v>2</v>
      </c>
      <c r="L317" s="47">
        <f t="shared" si="194"/>
        <v>44602</v>
      </c>
      <c r="M317" s="34" t="str">
        <f t="shared" si="185"/>
        <v>木</v>
      </c>
      <c r="N317" s="34" t="str">
        <f t="shared" si="186"/>
        <v>人件費</v>
      </c>
      <c r="O317" s="34" t="str">
        <f t="shared" ca="1" si="187"/>
        <v>ハルシャナ</v>
      </c>
      <c r="P317" s="34">
        <f t="shared" ca="1" si="188"/>
        <v>8400</v>
      </c>
      <c r="Q317" s="34">
        <f t="shared" ca="1" si="195"/>
        <v>8399.9999999997253</v>
      </c>
      <c r="R317" s="34">
        <f t="shared" ca="1" si="196"/>
        <v>0</v>
      </c>
      <c r="S317" s="47">
        <f t="shared" si="189"/>
        <v>44602</v>
      </c>
      <c r="T317" s="34">
        <f t="shared" si="190"/>
        <v>2</v>
      </c>
    </row>
    <row r="318" spans="1:22" x14ac:dyDescent="0.4">
      <c r="A318" s="47">
        <f t="shared" si="197"/>
        <v>44602</v>
      </c>
      <c r="B318" s="48" t="str">
        <f t="shared" si="173"/>
        <v>木</v>
      </c>
      <c r="C318" s="46" t="s">
        <v>11</v>
      </c>
      <c r="D318" s="46" t="str" cm="1">
        <f t="array" aca="1" ref="D318" ca="1">INDIRECT("'"&amp;TEXT($A318,"d日(aaa)")&amp;"'!V8")</f>
        <v>イスリ</v>
      </c>
      <c r="E318" s="49" cm="1">
        <f t="array" aca="1" ref="E318" ca="1">INDIRECT("'"&amp;TEXT($A318,"d日(aaa)")&amp;"'!AB8")</f>
        <v>5250</v>
      </c>
      <c r="F318" s="49" cm="1">
        <f t="array" aca="1" ref="F318" ca="1">INDIRECT("'"&amp;TEXT($A318,"d日(aaa)")&amp;"'!AC8")</f>
        <v>5249.999999999668</v>
      </c>
      <c r="G318" s="58">
        <f t="shared" ca="1" si="191"/>
        <v>-3.3196556614711881E-10</v>
      </c>
      <c r="H318" s="47">
        <f t="shared" si="192"/>
        <v>44602</v>
      </c>
      <c r="I318" s="34">
        <f t="shared" si="193"/>
        <v>2</v>
      </c>
      <c r="L318" s="47">
        <f t="shared" si="194"/>
        <v>44602</v>
      </c>
      <c r="M318" s="34" t="str">
        <f t="shared" si="185"/>
        <v>木</v>
      </c>
      <c r="N318" s="34" t="str">
        <f t="shared" si="186"/>
        <v>人件費</v>
      </c>
      <c r="O318" s="34" t="str">
        <f t="shared" ca="1" si="187"/>
        <v>イスリ</v>
      </c>
      <c r="P318" s="34">
        <f t="shared" ca="1" si="188"/>
        <v>5250</v>
      </c>
      <c r="Q318" s="34">
        <f t="shared" ca="1" si="195"/>
        <v>5249.999999999668</v>
      </c>
      <c r="R318" s="34">
        <f t="shared" ca="1" si="196"/>
        <v>0</v>
      </c>
      <c r="S318" s="47">
        <f t="shared" si="189"/>
        <v>44602</v>
      </c>
      <c r="T318" s="34">
        <f t="shared" si="190"/>
        <v>2</v>
      </c>
    </row>
    <row r="319" spans="1:22" x14ac:dyDescent="0.4">
      <c r="A319" s="47">
        <f t="shared" si="197"/>
        <v>44602</v>
      </c>
      <c r="B319" s="48" t="str">
        <f t="shared" si="173"/>
        <v>木</v>
      </c>
      <c r="C319" s="46" t="s">
        <v>11</v>
      </c>
      <c r="D319" s="46" t="str" cm="1">
        <f t="array" aca="1" ref="D319" ca="1">INDIRECT("'"&amp;TEXT($A319,"d日(aaa)")&amp;"'!V9")</f>
        <v>インディカ</v>
      </c>
      <c r="E319" s="49" cm="1">
        <f t="array" aca="1" ref="E319" ca="1">INDIRECT("'"&amp;TEXT($A319,"d日(aaa)")&amp;"'!AB9")</f>
        <v>7350</v>
      </c>
      <c r="F319" s="49" cm="1">
        <f t="array" aca="1" ref="F319" ca="1">INDIRECT("'"&amp;TEXT($A319,"d日(aaa)")&amp;"'!AC9")</f>
        <v>7349.9999999997162</v>
      </c>
      <c r="G319" s="58">
        <f t="shared" ca="1" si="191"/>
        <v>-2.8376234695315361E-10</v>
      </c>
      <c r="H319" s="47">
        <f t="shared" si="192"/>
        <v>44602</v>
      </c>
      <c r="I319" s="34">
        <f t="shared" si="193"/>
        <v>2</v>
      </c>
      <c r="L319" s="47">
        <f t="shared" si="194"/>
        <v>44602</v>
      </c>
      <c r="M319" s="34" t="str">
        <f t="shared" si="185"/>
        <v>木</v>
      </c>
      <c r="N319" s="34" t="str">
        <f t="shared" si="186"/>
        <v>人件費</v>
      </c>
      <c r="O319" s="34" t="str">
        <f t="shared" ca="1" si="187"/>
        <v>インディカ</v>
      </c>
      <c r="P319" s="34">
        <f t="shared" ca="1" si="188"/>
        <v>7350</v>
      </c>
      <c r="Q319" s="34">
        <f t="shared" ca="1" si="195"/>
        <v>7349.9999999997162</v>
      </c>
      <c r="R319" s="34">
        <f t="shared" ca="1" si="196"/>
        <v>0</v>
      </c>
      <c r="S319" s="47">
        <f t="shared" si="189"/>
        <v>44602</v>
      </c>
      <c r="T319" s="34">
        <f t="shared" si="190"/>
        <v>2</v>
      </c>
    </row>
    <row r="320" spans="1:22" x14ac:dyDescent="0.4">
      <c r="A320" s="47">
        <f t="shared" si="197"/>
        <v>44602</v>
      </c>
      <c r="B320" s="48" t="str">
        <f t="shared" si="173"/>
        <v>木</v>
      </c>
      <c r="C320" s="46" t="s">
        <v>11</v>
      </c>
      <c r="D320" s="46" t="str" cm="1">
        <f t="array" aca="1" ref="D320" ca="1">INDIRECT("'"&amp;TEXT($A320,"d日(aaa)")&amp;"'!V10")</f>
        <v>チャトランガ</v>
      </c>
      <c r="E320" s="49" cm="1">
        <f t="array" aca="1" ref="E320" ca="1">INDIRECT("'"&amp;TEXT($A320,"d日(aaa)")&amp;"'!AB10")</f>
        <v>5250</v>
      </c>
      <c r="F320" s="49" cm="1">
        <f t="array" aca="1" ref="F320" ca="1">INDIRECT("'"&amp;TEXT($A320,"d日(aaa)")&amp;"'!AC10")</f>
        <v>5249.999999999668</v>
      </c>
      <c r="G320" s="58">
        <f t="shared" ca="1" si="191"/>
        <v>-3.3196556614711881E-10</v>
      </c>
      <c r="H320" s="47">
        <f t="shared" si="192"/>
        <v>44602</v>
      </c>
      <c r="I320" s="34">
        <f t="shared" si="193"/>
        <v>2</v>
      </c>
      <c r="L320" s="47">
        <f t="shared" si="194"/>
        <v>44602</v>
      </c>
      <c r="M320" s="34" t="str">
        <f t="shared" si="185"/>
        <v>木</v>
      </c>
      <c r="N320" s="34" t="str">
        <f t="shared" si="186"/>
        <v>人件費</v>
      </c>
      <c r="O320" s="34" t="str">
        <f t="shared" ca="1" si="187"/>
        <v>チャトランガ</v>
      </c>
      <c r="P320" s="34">
        <f t="shared" ca="1" si="188"/>
        <v>5250</v>
      </c>
      <c r="Q320" s="34">
        <f t="shared" ca="1" si="195"/>
        <v>5249.999999999668</v>
      </c>
      <c r="R320" s="34">
        <f t="shared" ca="1" si="196"/>
        <v>0</v>
      </c>
      <c r="S320" s="47">
        <f t="shared" si="189"/>
        <v>44602</v>
      </c>
      <c r="T320" s="34">
        <f t="shared" si="190"/>
        <v>2</v>
      </c>
    </row>
    <row r="321" spans="1:22" x14ac:dyDescent="0.4">
      <c r="A321" s="47">
        <f t="shared" si="197"/>
        <v>44602</v>
      </c>
      <c r="B321" s="48" t="str">
        <f t="shared" ref="B321:B323" si="200">IF(A321="","",TEXT(A321,"aaa"))</f>
        <v>木</v>
      </c>
      <c r="C321" s="46" t="s">
        <v>11</v>
      </c>
      <c r="D321" s="46" t="str" cm="1">
        <f t="array" aca="1" ref="D321" ca="1">INDIRECT("'"&amp;TEXT($A321,"d日(aaa)")&amp;"'!V11")</f>
        <v/>
      </c>
      <c r="E321" s="49" t="str" cm="1">
        <f t="array" aca="1" ref="E321" ca="1">INDIRECT("'"&amp;TEXT($A321,"d日(aaa)")&amp;"'!AB11")</f>
        <v/>
      </c>
      <c r="F321" s="49" t="str" cm="1">
        <f t="array" aca="1" ref="F321" ca="1">INDIRECT("'"&amp;TEXT($A321,"d日(aaa)")&amp;"'!AC11")</f>
        <v/>
      </c>
      <c r="G321" s="58" t="str">
        <f t="shared" ca="1" si="191"/>
        <v/>
      </c>
      <c r="H321" s="47">
        <f t="shared" si="192"/>
        <v>44602</v>
      </c>
      <c r="I321" s="34">
        <f t="shared" si="193"/>
        <v>2</v>
      </c>
      <c r="L321" s="47">
        <f t="shared" si="194"/>
        <v>44602</v>
      </c>
      <c r="M321" s="34" t="str">
        <f t="shared" si="185"/>
        <v>木</v>
      </c>
      <c r="N321" s="34" t="str">
        <f t="shared" si="186"/>
        <v>人件費</v>
      </c>
      <c r="O321" s="34" t="str">
        <f t="shared" ca="1" si="187"/>
        <v/>
      </c>
      <c r="P321" s="34" t="str">
        <f t="shared" ca="1" si="188"/>
        <v/>
      </c>
      <c r="Q321" s="34" t="str">
        <f t="shared" ca="1" si="195"/>
        <v/>
      </c>
      <c r="R321" s="34" t="str">
        <f t="shared" ca="1" si="196"/>
        <v/>
      </c>
      <c r="S321" s="47">
        <f t="shared" si="189"/>
        <v>44602</v>
      </c>
      <c r="T321" s="34">
        <f t="shared" si="190"/>
        <v>2</v>
      </c>
    </row>
    <row r="322" spans="1:22" x14ac:dyDescent="0.4">
      <c r="A322" s="47">
        <f t="shared" si="197"/>
        <v>44602</v>
      </c>
      <c r="B322" s="48" t="str">
        <f t="shared" si="200"/>
        <v>木</v>
      </c>
      <c r="C322" s="46" t="s">
        <v>11</v>
      </c>
      <c r="D322" s="46" t="str" cm="1">
        <f t="array" aca="1" ref="D322" ca="1">INDIRECT("'"&amp;TEXT($A322,"d日(aaa)")&amp;"'!V12")</f>
        <v/>
      </c>
      <c r="E322" s="49" t="str" cm="1">
        <f t="array" aca="1" ref="E322" ca="1">INDIRECT("'"&amp;TEXT($A322,"d日(aaa)")&amp;"'!AB12")</f>
        <v/>
      </c>
      <c r="F322" s="49" t="str" cm="1">
        <f t="array" aca="1" ref="F322" ca="1">INDIRECT("'"&amp;TEXT($A322,"d日(aaa)")&amp;"'!AC12")</f>
        <v/>
      </c>
      <c r="G322" s="58" t="str">
        <f t="shared" ca="1" si="191"/>
        <v/>
      </c>
      <c r="H322" s="47">
        <f t="shared" si="192"/>
        <v>44602</v>
      </c>
      <c r="I322" s="34">
        <f t="shared" si="193"/>
        <v>2</v>
      </c>
      <c r="L322" s="47">
        <f t="shared" si="194"/>
        <v>44602</v>
      </c>
      <c r="M322" s="34" t="str">
        <f t="shared" si="185"/>
        <v>木</v>
      </c>
      <c r="N322" s="34" t="str">
        <f t="shared" si="186"/>
        <v>人件費</v>
      </c>
      <c r="O322" s="34" t="str">
        <f t="shared" ca="1" si="187"/>
        <v/>
      </c>
      <c r="P322" s="34" t="str">
        <f t="shared" ca="1" si="188"/>
        <v/>
      </c>
      <c r="Q322" s="34" t="str">
        <f t="shared" ca="1" si="195"/>
        <v/>
      </c>
      <c r="R322" s="34" t="str">
        <f t="shared" ca="1" si="196"/>
        <v/>
      </c>
      <c r="S322" s="47">
        <f t="shared" si="189"/>
        <v>44602</v>
      </c>
      <c r="T322" s="34">
        <f t="shared" si="190"/>
        <v>2</v>
      </c>
    </row>
    <row r="323" spans="1:22" x14ac:dyDescent="0.4">
      <c r="A323" s="47">
        <f t="shared" si="197"/>
        <v>44602</v>
      </c>
      <c r="B323" s="48" t="str">
        <f t="shared" si="200"/>
        <v>木</v>
      </c>
      <c r="C323" s="46" t="s">
        <v>11</v>
      </c>
      <c r="D323" s="46" t="str" cm="1">
        <f t="array" aca="1" ref="D323" ca="1">INDIRECT("'"&amp;TEXT($A323,"d日(aaa)")&amp;"'!V13")</f>
        <v/>
      </c>
      <c r="E323" s="49" t="str" cm="1">
        <f t="array" aca="1" ref="E323" ca="1">INDIRECT("'"&amp;TEXT($A323,"d日(aaa)")&amp;"'!AB13")</f>
        <v/>
      </c>
      <c r="F323" s="49" t="str" cm="1">
        <f t="array" aca="1" ref="F323" ca="1">INDIRECT("'"&amp;TEXT($A323,"d日(aaa)")&amp;"'!AC13")</f>
        <v/>
      </c>
      <c r="G323" s="58" t="str">
        <f t="shared" ca="1" si="191"/>
        <v/>
      </c>
      <c r="H323" s="47">
        <f t="shared" si="192"/>
        <v>44602</v>
      </c>
      <c r="I323" s="34">
        <f t="shared" si="193"/>
        <v>2</v>
      </c>
      <c r="L323" s="47">
        <f t="shared" si="194"/>
        <v>44602</v>
      </c>
      <c r="M323" s="34" t="str">
        <f t="shared" si="185"/>
        <v>木</v>
      </c>
      <c r="N323" s="34" t="str">
        <f t="shared" si="186"/>
        <v>人件費</v>
      </c>
      <c r="O323" s="34" t="str">
        <f t="shared" ca="1" si="187"/>
        <v/>
      </c>
      <c r="P323" s="34" t="str">
        <f t="shared" ca="1" si="188"/>
        <v/>
      </c>
      <c r="Q323" s="34" t="str">
        <f t="shared" ca="1" si="195"/>
        <v/>
      </c>
      <c r="R323" s="34" t="str">
        <f t="shared" ca="1" si="196"/>
        <v/>
      </c>
      <c r="S323" s="47">
        <f t="shared" si="189"/>
        <v>44602</v>
      </c>
      <c r="T323" s="34">
        <f t="shared" si="190"/>
        <v>2</v>
      </c>
    </row>
    <row r="324" spans="1:22" x14ac:dyDescent="0.4">
      <c r="A324" s="47">
        <f t="shared" si="197"/>
        <v>44602</v>
      </c>
      <c r="B324" s="48" t="str">
        <f t="shared" ref="B324:B328" si="201">IF(A324="","",TEXT(A324,"aaa"))</f>
        <v>木</v>
      </c>
      <c r="C324" s="46" t="s">
        <v>11</v>
      </c>
      <c r="D324" s="46" t="str" cm="1">
        <f t="array" aca="1" ref="D324" ca="1">INDIRECT("'"&amp;TEXT($A324,"d日(aaa)")&amp;"'!V14")</f>
        <v/>
      </c>
      <c r="E324" s="49" t="str" cm="1">
        <f t="array" aca="1" ref="E324" ca="1">INDIRECT("'"&amp;TEXT($A324,"d日(aaa)")&amp;"'!AB14")</f>
        <v/>
      </c>
      <c r="F324" s="49" t="str" cm="1">
        <f t="array" aca="1" ref="F324" ca="1">INDIRECT("'"&amp;TEXT($A324,"d日(aaa)")&amp;"'!AC14")</f>
        <v/>
      </c>
      <c r="G324" s="58" t="str">
        <f t="shared" ca="1" si="191"/>
        <v/>
      </c>
      <c r="H324" s="47">
        <f t="shared" si="192"/>
        <v>44602</v>
      </c>
      <c r="I324" s="34">
        <f t="shared" si="193"/>
        <v>2</v>
      </c>
      <c r="L324" s="47">
        <f t="shared" si="194"/>
        <v>44602</v>
      </c>
      <c r="M324" s="34" t="str">
        <f t="shared" si="185"/>
        <v>木</v>
      </c>
      <c r="N324" s="34" t="str">
        <f t="shared" si="186"/>
        <v>人件費</v>
      </c>
      <c r="O324" s="34" t="str">
        <f t="shared" ca="1" si="187"/>
        <v/>
      </c>
      <c r="P324" s="34" t="str">
        <f t="shared" ca="1" si="188"/>
        <v/>
      </c>
      <c r="Q324" s="34" t="str">
        <f t="shared" ca="1" si="195"/>
        <v/>
      </c>
      <c r="R324" s="34" t="str">
        <f t="shared" ca="1" si="196"/>
        <v/>
      </c>
      <c r="S324" s="47">
        <f t="shared" si="189"/>
        <v>44602</v>
      </c>
      <c r="T324" s="34">
        <f t="shared" si="190"/>
        <v>2</v>
      </c>
    </row>
    <row r="325" spans="1:22" x14ac:dyDescent="0.4">
      <c r="A325" s="47">
        <f t="shared" si="197"/>
        <v>44602</v>
      </c>
      <c r="B325" s="48" t="str">
        <f t="shared" si="201"/>
        <v>木</v>
      </c>
      <c r="C325" s="46" t="s">
        <v>11</v>
      </c>
      <c r="D325" s="46" t="str" cm="1">
        <f t="array" aca="1" ref="D325" ca="1">INDIRECT("'"&amp;TEXT($A325,"d日(aaa)")&amp;"'!V15")</f>
        <v/>
      </c>
      <c r="E325" s="49" t="str" cm="1">
        <f t="array" aca="1" ref="E325" ca="1">INDIRECT("'"&amp;TEXT($A325,"d日(aaa)")&amp;"'!AB15")</f>
        <v/>
      </c>
      <c r="F325" s="49" t="str" cm="1">
        <f t="array" aca="1" ref="F325" ca="1">INDIRECT("'"&amp;TEXT($A325,"d日(aaa)")&amp;"'!AC15")</f>
        <v/>
      </c>
      <c r="G325" s="58" t="str">
        <f t="shared" ca="1" si="191"/>
        <v/>
      </c>
      <c r="H325" s="47">
        <f t="shared" si="192"/>
        <v>44602</v>
      </c>
      <c r="I325" s="34">
        <f t="shared" si="193"/>
        <v>2</v>
      </c>
      <c r="L325" s="47">
        <f t="shared" si="194"/>
        <v>44602</v>
      </c>
      <c r="M325" s="34" t="str">
        <f t="shared" si="185"/>
        <v>木</v>
      </c>
      <c r="N325" s="34" t="str">
        <f t="shared" si="186"/>
        <v>人件費</v>
      </c>
      <c r="O325" s="34" t="str">
        <f t="shared" ca="1" si="187"/>
        <v/>
      </c>
      <c r="P325" s="34" t="str">
        <f t="shared" ca="1" si="188"/>
        <v/>
      </c>
      <c r="Q325" s="34" t="str">
        <f t="shared" ca="1" si="195"/>
        <v/>
      </c>
      <c r="R325" s="34" t="str">
        <f t="shared" ca="1" si="196"/>
        <v/>
      </c>
      <c r="S325" s="47">
        <f t="shared" si="189"/>
        <v>44602</v>
      </c>
      <c r="T325" s="34">
        <f t="shared" si="190"/>
        <v>2</v>
      </c>
    </row>
    <row r="326" spans="1:22" x14ac:dyDescent="0.4">
      <c r="A326" s="47">
        <f t="shared" si="197"/>
        <v>44602</v>
      </c>
      <c r="B326" s="48" t="str">
        <f t="shared" si="201"/>
        <v>木</v>
      </c>
      <c r="C326" s="46" t="s">
        <v>11</v>
      </c>
      <c r="D326" s="46" t="str" cm="1">
        <f t="array" aca="1" ref="D326" ca="1">INDIRECT("'"&amp;TEXT($A326,"d日(aaa)")&amp;"'!V16")</f>
        <v/>
      </c>
      <c r="E326" s="49" t="str" cm="1">
        <f t="array" aca="1" ref="E326" ca="1">INDIRECT("'"&amp;TEXT($A326,"d日(aaa)")&amp;"'!AB16")</f>
        <v/>
      </c>
      <c r="F326" s="49" t="str" cm="1">
        <f t="array" aca="1" ref="F326" ca="1">INDIRECT("'"&amp;TEXT($A326,"d日(aaa)")&amp;"'!AC16")</f>
        <v/>
      </c>
      <c r="G326" s="58" t="str">
        <f t="shared" ca="1" si="191"/>
        <v/>
      </c>
      <c r="H326" s="47">
        <f t="shared" si="192"/>
        <v>44602</v>
      </c>
      <c r="I326" s="34">
        <f t="shared" si="193"/>
        <v>2</v>
      </c>
      <c r="L326" s="47">
        <f t="shared" si="194"/>
        <v>44602</v>
      </c>
      <c r="M326" s="34" t="str">
        <f t="shared" si="185"/>
        <v>木</v>
      </c>
      <c r="N326" s="34" t="str">
        <f t="shared" si="186"/>
        <v>人件費</v>
      </c>
      <c r="O326" s="34" t="str">
        <f t="shared" ca="1" si="187"/>
        <v/>
      </c>
      <c r="P326" s="34" t="str">
        <f t="shared" ca="1" si="188"/>
        <v/>
      </c>
      <c r="Q326" s="34" t="str">
        <f t="shared" ca="1" si="195"/>
        <v/>
      </c>
      <c r="R326" s="34" t="str">
        <f t="shared" ca="1" si="196"/>
        <v/>
      </c>
      <c r="S326" s="47">
        <f t="shared" si="189"/>
        <v>44602</v>
      </c>
      <c r="T326" s="34">
        <f t="shared" si="190"/>
        <v>2</v>
      </c>
    </row>
    <row r="327" spans="1:22" x14ac:dyDescent="0.4">
      <c r="A327" s="47">
        <f t="shared" si="197"/>
        <v>44602</v>
      </c>
      <c r="B327" s="48" t="str">
        <f t="shared" si="201"/>
        <v>木</v>
      </c>
      <c r="C327" s="46" t="s">
        <v>11</v>
      </c>
      <c r="D327" s="46" t="str" cm="1">
        <f t="array" aca="1" ref="D327" ca="1">INDIRECT("'"&amp;TEXT($A327,"d日(aaa)")&amp;"'!V17")</f>
        <v/>
      </c>
      <c r="E327" s="49" t="str" cm="1">
        <f t="array" aca="1" ref="E327" ca="1">INDIRECT("'"&amp;TEXT($A327,"d日(aaa)")&amp;"'!AB17")</f>
        <v/>
      </c>
      <c r="F327" s="49" t="str" cm="1">
        <f t="array" aca="1" ref="F327" ca="1">INDIRECT("'"&amp;TEXT($A327,"d日(aaa)")&amp;"'!AC17")</f>
        <v/>
      </c>
      <c r="G327" s="58" t="str">
        <f t="shared" ca="1" si="191"/>
        <v/>
      </c>
      <c r="H327" s="47">
        <f t="shared" si="192"/>
        <v>44602</v>
      </c>
      <c r="I327" s="34">
        <f t="shared" si="193"/>
        <v>2</v>
      </c>
      <c r="L327" s="47">
        <f t="shared" si="194"/>
        <v>44602</v>
      </c>
      <c r="M327" s="34" t="str">
        <f t="shared" si="185"/>
        <v>木</v>
      </c>
      <c r="N327" s="34" t="str">
        <f t="shared" si="186"/>
        <v>人件費</v>
      </c>
      <c r="O327" s="34" t="str">
        <f t="shared" ca="1" si="187"/>
        <v/>
      </c>
      <c r="P327" s="34" t="str">
        <f t="shared" ca="1" si="188"/>
        <v/>
      </c>
      <c r="Q327" s="34" t="str">
        <f t="shared" ca="1" si="195"/>
        <v/>
      </c>
      <c r="R327" s="34" t="str">
        <f t="shared" ca="1" si="196"/>
        <v/>
      </c>
      <c r="S327" s="47">
        <f t="shared" si="189"/>
        <v>44602</v>
      </c>
      <c r="T327" s="34">
        <f t="shared" si="190"/>
        <v>2</v>
      </c>
    </row>
    <row r="328" spans="1:22" x14ac:dyDescent="0.4">
      <c r="A328" s="47">
        <f t="shared" si="197"/>
        <v>44602</v>
      </c>
      <c r="B328" s="48" t="str">
        <f t="shared" si="201"/>
        <v>木</v>
      </c>
      <c r="C328" s="46" t="s">
        <v>11</v>
      </c>
      <c r="D328" s="46" t="str" cm="1">
        <f t="array" aca="1" ref="D328" ca="1">INDIRECT("'"&amp;TEXT($A328,"d日(aaa)")&amp;"'!V18")</f>
        <v/>
      </c>
      <c r="E328" s="49" t="str" cm="1">
        <f t="array" aca="1" ref="E328" ca="1">INDIRECT("'"&amp;TEXT($A328,"d日(aaa)")&amp;"'!AB18")</f>
        <v/>
      </c>
      <c r="F328" s="49" t="str" cm="1">
        <f t="array" aca="1" ref="F328" ca="1">INDIRECT("'"&amp;TEXT($A328,"d日(aaa)")&amp;"'!AC18")</f>
        <v/>
      </c>
      <c r="G328" s="58" t="str">
        <f t="shared" ca="1" si="191"/>
        <v/>
      </c>
      <c r="H328" s="47">
        <f t="shared" si="192"/>
        <v>44602</v>
      </c>
      <c r="I328" s="34">
        <f t="shared" si="193"/>
        <v>2</v>
      </c>
      <c r="J328" s="34">
        <f ca="1">SUMIF($A314:$A328,$A314,E314:E328)</f>
        <v>53450</v>
      </c>
      <c r="K328" s="34">
        <f ca="1">SUMIF($A314:$A328,$A314,F314:F328)</f>
        <v>53449.999999997883</v>
      </c>
      <c r="L328" s="47">
        <f t="shared" si="194"/>
        <v>44602</v>
      </c>
      <c r="M328" s="34" t="str">
        <f t="shared" si="185"/>
        <v>木</v>
      </c>
      <c r="N328" s="34" t="str">
        <f t="shared" si="186"/>
        <v>人件費</v>
      </c>
      <c r="O328" s="34" t="str">
        <f t="shared" ca="1" si="187"/>
        <v/>
      </c>
      <c r="P328" s="34" t="str">
        <f t="shared" ca="1" si="188"/>
        <v/>
      </c>
      <c r="Q328" s="34" t="str">
        <f t="shared" ca="1" si="195"/>
        <v/>
      </c>
      <c r="R328" s="34" t="str">
        <f t="shared" ca="1" si="196"/>
        <v/>
      </c>
      <c r="S328" s="47">
        <f t="shared" si="189"/>
        <v>44602</v>
      </c>
      <c r="T328" s="34">
        <f t="shared" si="190"/>
        <v>2</v>
      </c>
      <c r="U328" s="158">
        <f ca="1">IF(P314&lt;&gt;"",SUMIF($A314:$A328,$A314,P314:P328),"")</f>
        <v>53450</v>
      </c>
      <c r="V328" s="158">
        <f ca="1">IF(Q314&lt;&gt;"",SUMIF($A314:$A328,$A314,Q314:Q328),"")</f>
        <v>53449.999999997883</v>
      </c>
    </row>
    <row r="329" spans="1:22" x14ac:dyDescent="0.4">
      <c r="A329" s="47">
        <f>A320</f>
        <v>44602</v>
      </c>
      <c r="B329" s="48" t="str">
        <f t="shared" si="173"/>
        <v>木</v>
      </c>
      <c r="C329" s="46" t="s">
        <v>12</v>
      </c>
      <c r="D329" s="46" t="str" cm="1">
        <f t="array" aca="1" ref="D329" ca="1">INDIRECT("'"&amp;TEXT($A329,"d日(aaa)")&amp;"'!V22")</f>
        <v>-</v>
      </c>
      <c r="E329" s="49" cm="1">
        <f t="array" aca="1" ref="E329" ca="1">INDIRECT("'"&amp;TEXT($A329,"d日(aaa)")&amp;"'!W22")</f>
        <v>2</v>
      </c>
      <c r="F329" s="49" cm="1">
        <f t="array" aca="1" ref="F329" ca="1">INDIRECT("'"&amp;TEXT($A329,"d日(aaa)")&amp;"'!X22")</f>
        <v>2</v>
      </c>
      <c r="G329" s="58">
        <f t="shared" ca="1" si="191"/>
        <v>0</v>
      </c>
      <c r="H329" s="47">
        <f t="shared" si="192"/>
        <v>44602</v>
      </c>
      <c r="I329" s="34">
        <f t="shared" si="193"/>
        <v>2</v>
      </c>
      <c r="L329" s="47">
        <f t="shared" si="194"/>
        <v>44602</v>
      </c>
      <c r="M329" s="34" t="str">
        <f t="shared" si="185"/>
        <v>木</v>
      </c>
      <c r="N329" s="34" t="str">
        <f t="shared" si="186"/>
        <v>出荷数</v>
      </c>
      <c r="O329" s="34" t="str">
        <f t="shared" ca="1" si="187"/>
        <v>-</v>
      </c>
      <c r="P329" s="34">
        <f t="shared" ca="1" si="188"/>
        <v>2</v>
      </c>
      <c r="Q329" s="34">
        <f t="shared" ca="1" si="195"/>
        <v>2</v>
      </c>
      <c r="R329" s="34">
        <f t="shared" ca="1" si="196"/>
        <v>0</v>
      </c>
      <c r="S329" s="47">
        <f t="shared" si="189"/>
        <v>44602</v>
      </c>
      <c r="T329" s="34">
        <f t="shared" si="190"/>
        <v>2</v>
      </c>
    </row>
    <row r="330" spans="1:22" x14ac:dyDescent="0.4">
      <c r="A330" s="47">
        <f t="shared" si="197"/>
        <v>44602</v>
      </c>
      <c r="B330" s="48" t="str">
        <f t="shared" si="173"/>
        <v>木</v>
      </c>
      <c r="C330" s="46" t="s">
        <v>239</v>
      </c>
      <c r="D330" s="46" t="str" cm="1">
        <f t="array" aca="1" ref="D330" ca="1">INDIRECT("'"&amp;TEXT($A330,"d日(aaa)")&amp;"'!V25")</f>
        <v>-</v>
      </c>
      <c r="E330" s="49" cm="1">
        <f t="array" aca="1" ref="E330" ca="1">INDIRECT("'"&amp;TEXT($A330,"d日(aaa)")&amp;"'!W25")</f>
        <v>4.0816326530612242E-2</v>
      </c>
      <c r="F330" s="49" cm="1">
        <f t="array" aca="1" ref="F330" ca="1">INDIRECT("'"&amp;TEXT($A330,"d日(aaa)")&amp;"'!X25")</f>
        <v>4.0816326530613865E-2</v>
      </c>
      <c r="G330" s="58">
        <f t="shared" ca="1" si="191"/>
        <v>1.6237011735142914E-15</v>
      </c>
      <c r="H330" s="47">
        <f t="shared" si="192"/>
        <v>44602</v>
      </c>
      <c r="I330" s="34">
        <f t="shared" si="193"/>
        <v>2</v>
      </c>
      <c r="L330" s="47">
        <f t="shared" si="194"/>
        <v>44602</v>
      </c>
      <c r="M330" s="34" t="str">
        <f t="shared" si="185"/>
        <v>木</v>
      </c>
      <c r="N330" s="34" t="str">
        <f t="shared" si="186"/>
        <v>人時生産性</v>
      </c>
      <c r="O330" s="34" t="str">
        <f t="shared" ca="1" si="187"/>
        <v>-</v>
      </c>
      <c r="P330" s="34">
        <f t="shared" ca="1" si="188"/>
        <v>4.0816326530612242E-2</v>
      </c>
      <c r="Q330" s="34">
        <f t="shared" ca="1" si="195"/>
        <v>4.0816326530613865E-2</v>
      </c>
      <c r="R330" s="34">
        <f t="shared" ca="1" si="196"/>
        <v>0</v>
      </c>
      <c r="S330" s="47">
        <f t="shared" si="189"/>
        <v>44602</v>
      </c>
      <c r="T330" s="34">
        <f t="shared" si="190"/>
        <v>2</v>
      </c>
    </row>
    <row r="331" spans="1:22" x14ac:dyDescent="0.4">
      <c r="A331" s="47">
        <f t="shared" si="197"/>
        <v>44602</v>
      </c>
      <c r="B331" s="48" t="str">
        <f t="shared" ref="B331" si="202">IF(A331="","",TEXT(A331,"aaa"))</f>
        <v>木</v>
      </c>
      <c r="C331" s="46" t="s">
        <v>96</v>
      </c>
      <c r="D331" s="46" t="str" cm="1">
        <f t="array" aca="1" ref="D331" ca="1">INDIRECT("'"&amp;TEXT($A331,"d日(aaa)")&amp;"'!AA22")</f>
        <v>-</v>
      </c>
      <c r="E331" s="49" cm="1">
        <f t="array" aca="1" ref="E331" ca="1">INDIRECT("'"&amp;TEXT($A331,"d日(aaa)")&amp;"'!AB22")</f>
        <v>26725</v>
      </c>
      <c r="F331" s="49" cm="1">
        <f t="array" aca="1" ref="F331" ca="1">INDIRECT("'"&amp;TEXT($A331,"d日(aaa)")&amp;"'!AC22")</f>
        <v>26724.999999998941</v>
      </c>
      <c r="G331" s="58">
        <f t="shared" ca="1" si="191"/>
        <v>-1.0586518328636885E-9</v>
      </c>
      <c r="H331" s="47">
        <f t="shared" si="192"/>
        <v>44602</v>
      </c>
      <c r="I331" s="34">
        <f t="shared" si="193"/>
        <v>2</v>
      </c>
      <c r="L331" s="47">
        <f t="shared" si="194"/>
        <v>44602</v>
      </c>
      <c r="M331" s="34" t="str">
        <f t="shared" si="185"/>
        <v>木</v>
      </c>
      <c r="N331" s="34" t="str">
        <f t="shared" si="186"/>
        <v>1Cs人件費</v>
      </c>
      <c r="O331" s="34" t="str">
        <f t="shared" ca="1" si="187"/>
        <v>-</v>
      </c>
      <c r="P331" s="34">
        <f t="shared" ca="1" si="188"/>
        <v>26725</v>
      </c>
      <c r="Q331" s="34">
        <f t="shared" ca="1" si="195"/>
        <v>26724.999999998941</v>
      </c>
      <c r="R331" s="34">
        <f t="shared" ca="1" si="196"/>
        <v>0</v>
      </c>
      <c r="S331" s="47">
        <f t="shared" si="189"/>
        <v>44602</v>
      </c>
      <c r="T331" s="34">
        <f t="shared" si="190"/>
        <v>2</v>
      </c>
    </row>
    <row r="332" spans="1:22" x14ac:dyDescent="0.4">
      <c r="A332" s="47">
        <f>月シフト!L$9</f>
        <v>44603</v>
      </c>
      <c r="B332" s="48" t="str">
        <f t="shared" si="173"/>
        <v>金</v>
      </c>
      <c r="C332" s="46" t="s">
        <v>7</v>
      </c>
      <c r="D332" s="46" t="str" cm="1">
        <f t="array" aca="1" ref="D332" ca="1">INDIRECT("'"&amp;TEXT($A332,"d日(aaa)")&amp;"'!V4")</f>
        <v>ディン コン ベト</v>
      </c>
      <c r="E332" s="58" cm="1">
        <f t="array" aca="1" ref="E332" ca="1">INDIRECT("'"&amp;TEXT($A332,"d日(aaa)")&amp;"'!W4")</f>
        <v>8</v>
      </c>
      <c r="F332" s="58" cm="1">
        <f t="array" aca="1" ref="F332" ca="1">INDIRECT("'"&amp;TEXT($A332,"d日(aaa)")&amp;"'!X4")</f>
        <v>7.9999999999997389</v>
      </c>
      <c r="G332" s="58">
        <f ca="1">IF(AND(F332&lt;&gt;"",E332&lt;&gt;""),F332-E332,"")</f>
        <v>-2.6112445539183682E-13</v>
      </c>
      <c r="H332" s="47">
        <f>A332</f>
        <v>44603</v>
      </c>
      <c r="I332" s="34">
        <f>WEEKNUM(A332,1)-WEEKNUM(A$2,1)+1</f>
        <v>2</v>
      </c>
      <c r="L332" s="47">
        <f>IFERROR(A332,"")</f>
        <v>44603</v>
      </c>
      <c r="M332" s="34" t="str">
        <f t="shared" si="185"/>
        <v>金</v>
      </c>
      <c r="N332" s="34" t="str">
        <f t="shared" si="186"/>
        <v>作業時間</v>
      </c>
      <c r="O332" s="34" t="str">
        <f t="shared" ca="1" si="187"/>
        <v>ディン コン ベト</v>
      </c>
      <c r="P332" s="34">
        <f t="shared" ca="1" si="188"/>
        <v>8</v>
      </c>
      <c r="Q332" s="34">
        <f ca="1">IFERROR(IF(F332=0,"",F332),"")</f>
        <v>7.9999999999997389</v>
      </c>
      <c r="R332" s="34">
        <f ca="1">IFERROR(IF(N332="人時生産性",ROUND(G332,2),ROUND(G332,1)),"")</f>
        <v>0</v>
      </c>
      <c r="S332" s="47">
        <f t="shared" si="189"/>
        <v>44603</v>
      </c>
      <c r="T332" s="34">
        <f t="shared" si="190"/>
        <v>2</v>
      </c>
    </row>
    <row r="333" spans="1:22" x14ac:dyDescent="0.4">
      <c r="A333" s="47">
        <f>A332</f>
        <v>44603</v>
      </c>
      <c r="B333" s="48" t="str">
        <f t="shared" si="173"/>
        <v>金</v>
      </c>
      <c r="C333" s="46" t="s">
        <v>7</v>
      </c>
      <c r="D333" s="46" t="str" cm="1">
        <f t="array" aca="1" ref="D333" ca="1">INDIRECT("'"&amp;TEXT($A333,"d日(aaa)")&amp;"'!V5")</f>
        <v>チャモ</v>
      </c>
      <c r="E333" s="58" cm="1">
        <f t="array" aca="1" ref="E333" ca="1">INDIRECT("'"&amp;TEXT($A333,"d日(aaa)")&amp;"'!W5")</f>
        <v>8</v>
      </c>
      <c r="F333" s="58" cm="1">
        <f t="array" aca="1" ref="F333" ca="1">INDIRECT("'"&amp;TEXT($A333,"d日(aaa)")&amp;"'!X5")</f>
        <v>7.9999999999997389</v>
      </c>
      <c r="G333" s="58">
        <f t="shared" ref="G333:G364" ca="1" si="203">IF(AND(F333&lt;&gt;"",E333&lt;&gt;""),F333-E333,"")</f>
        <v>-2.6112445539183682E-13</v>
      </c>
      <c r="H333" s="47">
        <f t="shared" ref="H333:H364" si="204">A333</f>
        <v>44603</v>
      </c>
      <c r="I333" s="34">
        <f t="shared" ref="I333:I364" si="205">WEEKNUM(A333,1)-WEEKNUM(A$2,1)+1</f>
        <v>2</v>
      </c>
      <c r="L333" s="47">
        <f t="shared" ref="L333:L364" si="206">IFERROR(A333,"")</f>
        <v>44603</v>
      </c>
      <c r="M333" s="34" t="str">
        <f t="shared" si="185"/>
        <v>金</v>
      </c>
      <c r="N333" s="34" t="str">
        <f t="shared" si="186"/>
        <v>作業時間</v>
      </c>
      <c r="O333" s="34" t="str">
        <f t="shared" ca="1" si="187"/>
        <v>チャモ</v>
      </c>
      <c r="P333" s="34">
        <f t="shared" ca="1" si="188"/>
        <v>8</v>
      </c>
      <c r="Q333" s="34">
        <f t="shared" ref="Q333:Q364" ca="1" si="207">IFERROR(IF(F333=0,"",F333),"")</f>
        <v>7.9999999999997389</v>
      </c>
      <c r="R333" s="34">
        <f t="shared" ref="R333:R364" ca="1" si="208">IFERROR(IF(N333="人時生産性",ROUND(G333,2),ROUND(G333,1)),"")</f>
        <v>0</v>
      </c>
      <c r="S333" s="47">
        <f t="shared" si="189"/>
        <v>44603</v>
      </c>
      <c r="T333" s="34">
        <f t="shared" si="190"/>
        <v>2</v>
      </c>
    </row>
    <row r="334" spans="1:22" x14ac:dyDescent="0.4">
      <c r="A334" s="47">
        <f t="shared" ref="A334:A364" si="209">A333</f>
        <v>44603</v>
      </c>
      <c r="B334" s="48" t="str">
        <f t="shared" si="173"/>
        <v>金</v>
      </c>
      <c r="C334" s="46" t="s">
        <v>7</v>
      </c>
      <c r="D334" s="46" t="str" cm="1">
        <f t="array" aca="1" ref="D334" ca="1">INDIRECT("'"&amp;TEXT($A334,"d日(aaa)")&amp;"'!V6")</f>
        <v>ホン ゴック</v>
      </c>
      <c r="E334" s="58" cm="1">
        <f t="array" aca="1" ref="E334" ca="1">INDIRECT("'"&amp;TEXT($A334,"d日(aaa)")&amp;"'!W6")</f>
        <v>8</v>
      </c>
      <c r="F334" s="58" cm="1">
        <f t="array" aca="1" ref="F334" ca="1">INDIRECT("'"&amp;TEXT($A334,"d日(aaa)")&amp;"'!X6")</f>
        <v>7.9999999999997389</v>
      </c>
      <c r="G334" s="58">
        <f t="shared" ca="1" si="203"/>
        <v>-2.6112445539183682E-13</v>
      </c>
      <c r="H334" s="47">
        <f t="shared" si="204"/>
        <v>44603</v>
      </c>
      <c r="I334" s="34">
        <f t="shared" si="205"/>
        <v>2</v>
      </c>
      <c r="L334" s="47">
        <f t="shared" si="206"/>
        <v>44603</v>
      </c>
      <c r="M334" s="34" t="str">
        <f t="shared" si="185"/>
        <v>金</v>
      </c>
      <c r="N334" s="34" t="str">
        <f t="shared" si="186"/>
        <v>作業時間</v>
      </c>
      <c r="O334" s="34" t="str">
        <f t="shared" ca="1" si="187"/>
        <v>ホン ゴック</v>
      </c>
      <c r="P334" s="34">
        <f t="shared" ca="1" si="188"/>
        <v>8</v>
      </c>
      <c r="Q334" s="34">
        <f t="shared" ca="1" si="207"/>
        <v>7.9999999999997389</v>
      </c>
      <c r="R334" s="34">
        <f t="shared" ca="1" si="208"/>
        <v>0</v>
      </c>
      <c r="S334" s="47">
        <f t="shared" si="189"/>
        <v>44603</v>
      </c>
      <c r="T334" s="34">
        <f t="shared" si="190"/>
        <v>2</v>
      </c>
    </row>
    <row r="335" spans="1:22" x14ac:dyDescent="0.4">
      <c r="A335" s="47">
        <f t="shared" si="209"/>
        <v>44603</v>
      </c>
      <c r="B335" s="48" t="str">
        <f t="shared" si="173"/>
        <v>金</v>
      </c>
      <c r="C335" s="46" t="s">
        <v>7</v>
      </c>
      <c r="D335" s="46" t="str" cm="1">
        <f t="array" aca="1" ref="D335" ca="1">INDIRECT("'"&amp;TEXT($A335,"d日(aaa)")&amp;"'!V7")</f>
        <v>サンミン</v>
      </c>
      <c r="E335" s="58" cm="1">
        <f t="array" aca="1" ref="E335" ca="1">INDIRECT("'"&amp;TEXT($A335,"d日(aaa)")&amp;"'!W7")</f>
        <v>8</v>
      </c>
      <c r="F335" s="58" cm="1">
        <f t="array" aca="1" ref="F335" ca="1">INDIRECT("'"&amp;TEXT($A335,"d日(aaa)")&amp;"'!X7")</f>
        <v>7.9999999999997389</v>
      </c>
      <c r="G335" s="58">
        <f t="shared" ca="1" si="203"/>
        <v>-2.6112445539183682E-13</v>
      </c>
      <c r="H335" s="47">
        <f t="shared" si="204"/>
        <v>44603</v>
      </c>
      <c r="I335" s="34">
        <f t="shared" si="205"/>
        <v>2</v>
      </c>
      <c r="L335" s="47">
        <f t="shared" si="206"/>
        <v>44603</v>
      </c>
      <c r="M335" s="34" t="str">
        <f t="shared" si="185"/>
        <v>金</v>
      </c>
      <c r="N335" s="34" t="str">
        <f t="shared" si="186"/>
        <v>作業時間</v>
      </c>
      <c r="O335" s="34" t="str">
        <f t="shared" ca="1" si="187"/>
        <v>サンミン</v>
      </c>
      <c r="P335" s="34">
        <f t="shared" ca="1" si="188"/>
        <v>8</v>
      </c>
      <c r="Q335" s="34">
        <f t="shared" ca="1" si="207"/>
        <v>7.9999999999997389</v>
      </c>
      <c r="R335" s="34">
        <f t="shared" ca="1" si="208"/>
        <v>0</v>
      </c>
      <c r="S335" s="47">
        <f t="shared" si="189"/>
        <v>44603</v>
      </c>
      <c r="T335" s="34">
        <f t="shared" si="190"/>
        <v>2</v>
      </c>
    </row>
    <row r="336" spans="1:22" x14ac:dyDescent="0.4">
      <c r="A336" s="47">
        <f t="shared" si="209"/>
        <v>44603</v>
      </c>
      <c r="B336" s="48" t="str">
        <f t="shared" si="173"/>
        <v>金</v>
      </c>
      <c r="C336" s="46" t="s">
        <v>7</v>
      </c>
      <c r="D336" s="46" t="str" cm="1">
        <f t="array" aca="1" ref="D336" ca="1">INDIRECT("'"&amp;TEXT($A336,"d日(aaa)")&amp;"'!V8")</f>
        <v>ハルシャナ</v>
      </c>
      <c r="E336" s="58" cm="1">
        <f t="array" aca="1" ref="E336" ca="1">INDIRECT("'"&amp;TEXT($A336,"d日(aaa)")&amp;"'!W8")</f>
        <v>8</v>
      </c>
      <c r="F336" s="58" cm="1">
        <f t="array" aca="1" ref="F336" ca="1">INDIRECT("'"&amp;TEXT($A336,"d日(aaa)")&amp;"'!X8")</f>
        <v>7.9999999999997389</v>
      </c>
      <c r="G336" s="58">
        <f t="shared" ca="1" si="203"/>
        <v>-2.6112445539183682E-13</v>
      </c>
      <c r="H336" s="47">
        <f t="shared" si="204"/>
        <v>44603</v>
      </c>
      <c r="I336" s="34">
        <f t="shared" si="205"/>
        <v>2</v>
      </c>
      <c r="L336" s="47">
        <f t="shared" si="206"/>
        <v>44603</v>
      </c>
      <c r="M336" s="34" t="str">
        <f t="shared" si="185"/>
        <v>金</v>
      </c>
      <c r="N336" s="34" t="str">
        <f t="shared" si="186"/>
        <v>作業時間</v>
      </c>
      <c r="O336" s="34" t="str">
        <f t="shared" ca="1" si="187"/>
        <v>ハルシャナ</v>
      </c>
      <c r="P336" s="34">
        <f t="shared" ca="1" si="188"/>
        <v>8</v>
      </c>
      <c r="Q336" s="34">
        <f t="shared" ca="1" si="207"/>
        <v>7.9999999999997389</v>
      </c>
      <c r="R336" s="34">
        <f t="shared" ca="1" si="208"/>
        <v>0</v>
      </c>
      <c r="S336" s="47">
        <f t="shared" si="189"/>
        <v>44603</v>
      </c>
      <c r="T336" s="34">
        <f t="shared" si="190"/>
        <v>2</v>
      </c>
    </row>
    <row r="337" spans="1:22" x14ac:dyDescent="0.4">
      <c r="A337" s="47">
        <f t="shared" si="209"/>
        <v>44603</v>
      </c>
      <c r="B337" s="48" t="str">
        <f t="shared" si="173"/>
        <v>金</v>
      </c>
      <c r="C337" s="46" t="s">
        <v>7</v>
      </c>
      <c r="D337" s="46" t="str" cm="1">
        <f t="array" aca="1" ref="D337" ca="1">INDIRECT("'"&amp;TEXT($A337,"d日(aaa)")&amp;"'!V9")</f>
        <v>ユウ</v>
      </c>
      <c r="E337" s="58" cm="1">
        <f t="array" aca="1" ref="E337" ca="1">INDIRECT("'"&amp;TEXT($A337,"d日(aaa)")&amp;"'!W9")</f>
        <v>8</v>
      </c>
      <c r="F337" s="58" cm="1">
        <f t="array" aca="1" ref="F337" ca="1">INDIRECT("'"&amp;TEXT($A337,"d日(aaa)")&amp;"'!X9")</f>
        <v>7.9999999999997389</v>
      </c>
      <c r="G337" s="58">
        <f t="shared" ca="1" si="203"/>
        <v>-2.6112445539183682E-13</v>
      </c>
      <c r="H337" s="47">
        <f t="shared" si="204"/>
        <v>44603</v>
      </c>
      <c r="I337" s="34">
        <f t="shared" si="205"/>
        <v>2</v>
      </c>
      <c r="L337" s="47">
        <f t="shared" si="206"/>
        <v>44603</v>
      </c>
      <c r="M337" s="34" t="str">
        <f t="shared" si="185"/>
        <v>金</v>
      </c>
      <c r="N337" s="34" t="str">
        <f t="shared" si="186"/>
        <v>作業時間</v>
      </c>
      <c r="O337" s="34" t="str">
        <f t="shared" ca="1" si="187"/>
        <v>ユウ</v>
      </c>
      <c r="P337" s="34">
        <f t="shared" ca="1" si="188"/>
        <v>8</v>
      </c>
      <c r="Q337" s="34">
        <f t="shared" ca="1" si="207"/>
        <v>7.9999999999997389</v>
      </c>
      <c r="R337" s="34">
        <f t="shared" ca="1" si="208"/>
        <v>0</v>
      </c>
      <c r="S337" s="47">
        <f t="shared" si="189"/>
        <v>44603</v>
      </c>
      <c r="T337" s="34">
        <f t="shared" si="190"/>
        <v>2</v>
      </c>
    </row>
    <row r="338" spans="1:22" x14ac:dyDescent="0.4">
      <c r="A338" s="47">
        <f t="shared" si="209"/>
        <v>44603</v>
      </c>
      <c r="B338" s="48" t="str">
        <f t="shared" si="173"/>
        <v>金</v>
      </c>
      <c r="C338" s="46" t="s">
        <v>7</v>
      </c>
      <c r="D338" s="46" t="str" cm="1">
        <f t="array" aca="1" ref="D338" ca="1">INDIRECT("'"&amp;TEXT($A338,"d日(aaa)")&amp;"'!V10")</f>
        <v>インディカ</v>
      </c>
      <c r="E338" s="58" cm="1">
        <f t="array" aca="1" ref="E338" ca="1">INDIRECT("'"&amp;TEXT($A338,"d日(aaa)")&amp;"'!W10")</f>
        <v>7</v>
      </c>
      <c r="F338" s="58" cm="1">
        <f t="array" aca="1" ref="F338" ca="1">INDIRECT("'"&amp;TEXT($A338,"d日(aaa)")&amp;"'!X10")</f>
        <v>6.99999999999973</v>
      </c>
      <c r="G338" s="58">
        <f t="shared" ca="1" si="203"/>
        <v>-2.7000623958883807E-13</v>
      </c>
      <c r="H338" s="47">
        <f t="shared" si="204"/>
        <v>44603</v>
      </c>
      <c r="I338" s="34">
        <f t="shared" si="205"/>
        <v>2</v>
      </c>
      <c r="L338" s="47">
        <f t="shared" si="206"/>
        <v>44603</v>
      </c>
      <c r="M338" s="34" t="str">
        <f t="shared" si="185"/>
        <v>金</v>
      </c>
      <c r="N338" s="34" t="str">
        <f t="shared" si="186"/>
        <v>作業時間</v>
      </c>
      <c r="O338" s="34" t="str">
        <f t="shared" ca="1" si="187"/>
        <v>インディカ</v>
      </c>
      <c r="P338" s="34">
        <f t="shared" ca="1" si="188"/>
        <v>7</v>
      </c>
      <c r="Q338" s="34">
        <f t="shared" ca="1" si="207"/>
        <v>6.99999999999973</v>
      </c>
      <c r="R338" s="34">
        <f t="shared" ca="1" si="208"/>
        <v>0</v>
      </c>
      <c r="S338" s="47">
        <f t="shared" si="189"/>
        <v>44603</v>
      </c>
      <c r="T338" s="34">
        <f t="shared" si="190"/>
        <v>2</v>
      </c>
    </row>
    <row r="339" spans="1:22" x14ac:dyDescent="0.4">
      <c r="A339" s="47">
        <f t="shared" si="209"/>
        <v>44603</v>
      </c>
      <c r="B339" s="48" t="str">
        <f t="shared" ref="B339:B341" si="210">IF(A339="","",TEXT(A339,"aaa"))</f>
        <v>金</v>
      </c>
      <c r="C339" s="46" t="s">
        <v>7</v>
      </c>
      <c r="D339" s="46" t="str" cm="1">
        <f t="array" aca="1" ref="D339" ca="1">INDIRECT("'"&amp;TEXT($A339,"d日(aaa)")&amp;"'!V11")</f>
        <v>チャトランガ</v>
      </c>
      <c r="E339" s="58" cm="1">
        <f t="array" aca="1" ref="E339" ca="1">INDIRECT("'"&amp;TEXT($A339,"d日(aaa)")&amp;"'!W11")</f>
        <v>5</v>
      </c>
      <c r="F339" s="58" cm="1">
        <f t="array" aca="1" ref="F339" ca="1">INDIRECT("'"&amp;TEXT($A339,"d日(aaa)")&amp;"'!X11")</f>
        <v>4.9999999999996838</v>
      </c>
      <c r="G339" s="58">
        <f t="shared" ca="1" si="203"/>
        <v>-3.1619151741324458E-13</v>
      </c>
      <c r="H339" s="47">
        <f t="shared" si="204"/>
        <v>44603</v>
      </c>
      <c r="I339" s="34">
        <f t="shared" si="205"/>
        <v>2</v>
      </c>
      <c r="L339" s="47">
        <f t="shared" si="206"/>
        <v>44603</v>
      </c>
      <c r="M339" s="34" t="str">
        <f t="shared" si="185"/>
        <v>金</v>
      </c>
      <c r="N339" s="34" t="str">
        <f t="shared" si="186"/>
        <v>作業時間</v>
      </c>
      <c r="O339" s="34" t="str">
        <f t="shared" ca="1" si="187"/>
        <v>チャトランガ</v>
      </c>
      <c r="P339" s="34">
        <f t="shared" ca="1" si="188"/>
        <v>5</v>
      </c>
      <c r="Q339" s="34">
        <f t="shared" ca="1" si="207"/>
        <v>4.9999999999996838</v>
      </c>
      <c r="R339" s="34">
        <f t="shared" ca="1" si="208"/>
        <v>0</v>
      </c>
      <c r="S339" s="47">
        <f t="shared" si="189"/>
        <v>44603</v>
      </c>
      <c r="T339" s="34">
        <f t="shared" si="190"/>
        <v>2</v>
      </c>
    </row>
    <row r="340" spans="1:22" x14ac:dyDescent="0.4">
      <c r="A340" s="47">
        <f t="shared" si="209"/>
        <v>44603</v>
      </c>
      <c r="B340" s="48" t="str">
        <f t="shared" si="210"/>
        <v>金</v>
      </c>
      <c r="C340" s="46" t="s">
        <v>7</v>
      </c>
      <c r="D340" s="46" t="str" cm="1">
        <f t="array" aca="1" ref="D340" ca="1">INDIRECT("'"&amp;TEXT($A340,"d日(aaa)")&amp;"'!V12")</f>
        <v/>
      </c>
      <c r="E340" s="58" t="str" cm="1">
        <f t="array" aca="1" ref="E340" ca="1">INDIRECT("'"&amp;TEXT($A340,"d日(aaa)")&amp;"'!W12")</f>
        <v/>
      </c>
      <c r="F340" s="58" t="str" cm="1">
        <f t="array" aca="1" ref="F340" ca="1">INDIRECT("'"&amp;TEXT($A340,"d日(aaa)")&amp;"'!X12")</f>
        <v/>
      </c>
      <c r="G340" s="58" t="str">
        <f t="shared" ca="1" si="203"/>
        <v/>
      </c>
      <c r="H340" s="47">
        <f t="shared" si="204"/>
        <v>44603</v>
      </c>
      <c r="I340" s="34">
        <f t="shared" si="205"/>
        <v>2</v>
      </c>
      <c r="L340" s="47">
        <f t="shared" si="206"/>
        <v>44603</v>
      </c>
      <c r="M340" s="34" t="str">
        <f t="shared" si="185"/>
        <v>金</v>
      </c>
      <c r="N340" s="34" t="str">
        <f t="shared" si="186"/>
        <v>作業時間</v>
      </c>
      <c r="O340" s="34" t="str">
        <f t="shared" ca="1" si="187"/>
        <v/>
      </c>
      <c r="P340" s="34" t="str">
        <f t="shared" ca="1" si="188"/>
        <v/>
      </c>
      <c r="Q340" s="34" t="str">
        <f t="shared" ca="1" si="207"/>
        <v/>
      </c>
      <c r="R340" s="34" t="str">
        <f t="shared" ca="1" si="208"/>
        <v/>
      </c>
      <c r="S340" s="47">
        <f t="shared" si="189"/>
        <v>44603</v>
      </c>
      <c r="T340" s="34">
        <f t="shared" si="190"/>
        <v>2</v>
      </c>
    </row>
    <row r="341" spans="1:22" x14ac:dyDescent="0.4">
      <c r="A341" s="47">
        <f t="shared" si="209"/>
        <v>44603</v>
      </c>
      <c r="B341" s="48" t="str">
        <f t="shared" si="210"/>
        <v>金</v>
      </c>
      <c r="C341" s="46" t="s">
        <v>7</v>
      </c>
      <c r="D341" s="46" t="str" cm="1">
        <f t="array" aca="1" ref="D341" ca="1">INDIRECT("'"&amp;TEXT($A341,"d日(aaa)")&amp;"'!V13")</f>
        <v/>
      </c>
      <c r="E341" s="58" t="str" cm="1">
        <f t="array" aca="1" ref="E341" ca="1">INDIRECT("'"&amp;TEXT($A341,"d日(aaa)")&amp;"'!W13")</f>
        <v/>
      </c>
      <c r="F341" s="58" t="str" cm="1">
        <f t="array" aca="1" ref="F341" ca="1">INDIRECT("'"&amp;TEXT($A341,"d日(aaa)")&amp;"'!X13")</f>
        <v/>
      </c>
      <c r="G341" s="58" t="str">
        <f t="shared" ca="1" si="203"/>
        <v/>
      </c>
      <c r="H341" s="47">
        <f t="shared" si="204"/>
        <v>44603</v>
      </c>
      <c r="I341" s="34">
        <f t="shared" si="205"/>
        <v>2</v>
      </c>
      <c r="L341" s="47">
        <f t="shared" si="206"/>
        <v>44603</v>
      </c>
      <c r="M341" s="34" t="str">
        <f t="shared" si="185"/>
        <v>金</v>
      </c>
      <c r="N341" s="34" t="str">
        <f t="shared" si="186"/>
        <v>作業時間</v>
      </c>
      <c r="O341" s="34" t="str">
        <f t="shared" ca="1" si="187"/>
        <v/>
      </c>
      <c r="P341" s="34" t="str">
        <f t="shared" ca="1" si="188"/>
        <v/>
      </c>
      <c r="Q341" s="34" t="str">
        <f t="shared" ca="1" si="207"/>
        <v/>
      </c>
      <c r="R341" s="34" t="str">
        <f t="shared" ca="1" si="208"/>
        <v/>
      </c>
      <c r="S341" s="47">
        <f t="shared" si="189"/>
        <v>44603</v>
      </c>
      <c r="T341" s="34">
        <f t="shared" si="190"/>
        <v>2</v>
      </c>
    </row>
    <row r="342" spans="1:22" x14ac:dyDescent="0.4">
      <c r="A342" s="47">
        <f t="shared" si="209"/>
        <v>44603</v>
      </c>
      <c r="B342" s="48" t="str">
        <f t="shared" ref="B342:B346" si="211">IF(A342="","",TEXT(A342,"aaa"))</f>
        <v>金</v>
      </c>
      <c r="C342" s="46" t="s">
        <v>7</v>
      </c>
      <c r="D342" s="46" t="str" cm="1">
        <f t="array" aca="1" ref="D342" ca="1">INDIRECT("'"&amp;TEXT($A342,"d日(aaa)")&amp;"'!V14")</f>
        <v/>
      </c>
      <c r="E342" s="58" t="str" cm="1">
        <f t="array" aca="1" ref="E342" ca="1">INDIRECT("'"&amp;TEXT($A342,"d日(aaa)")&amp;"'!W14")</f>
        <v/>
      </c>
      <c r="F342" s="58" t="str" cm="1">
        <f t="array" aca="1" ref="F342" ca="1">INDIRECT("'"&amp;TEXT($A342,"d日(aaa)")&amp;"'!X14")</f>
        <v/>
      </c>
      <c r="G342" s="58" t="str">
        <f t="shared" ca="1" si="203"/>
        <v/>
      </c>
      <c r="H342" s="47">
        <f t="shared" si="204"/>
        <v>44603</v>
      </c>
      <c r="I342" s="34">
        <f t="shared" si="205"/>
        <v>2</v>
      </c>
      <c r="L342" s="47">
        <f t="shared" si="206"/>
        <v>44603</v>
      </c>
      <c r="M342" s="34" t="str">
        <f t="shared" si="185"/>
        <v>金</v>
      </c>
      <c r="N342" s="34" t="str">
        <f t="shared" si="186"/>
        <v>作業時間</v>
      </c>
      <c r="O342" s="34" t="str">
        <f t="shared" ca="1" si="187"/>
        <v/>
      </c>
      <c r="P342" s="34" t="str">
        <f t="shared" ca="1" si="188"/>
        <v/>
      </c>
      <c r="Q342" s="34" t="str">
        <f t="shared" ca="1" si="207"/>
        <v/>
      </c>
      <c r="R342" s="34" t="str">
        <f t="shared" ca="1" si="208"/>
        <v/>
      </c>
      <c r="S342" s="47">
        <f t="shared" si="189"/>
        <v>44603</v>
      </c>
      <c r="T342" s="34">
        <f t="shared" si="190"/>
        <v>2</v>
      </c>
    </row>
    <row r="343" spans="1:22" x14ac:dyDescent="0.4">
      <c r="A343" s="47">
        <f t="shared" si="209"/>
        <v>44603</v>
      </c>
      <c r="B343" s="48" t="str">
        <f t="shared" si="211"/>
        <v>金</v>
      </c>
      <c r="C343" s="46" t="s">
        <v>7</v>
      </c>
      <c r="D343" s="46" t="str" cm="1">
        <f t="array" aca="1" ref="D343" ca="1">INDIRECT("'"&amp;TEXT($A343,"d日(aaa)")&amp;"'!V15")</f>
        <v/>
      </c>
      <c r="E343" s="58" t="str" cm="1">
        <f t="array" aca="1" ref="E343" ca="1">INDIRECT("'"&amp;TEXT($A343,"d日(aaa)")&amp;"'!W15")</f>
        <v/>
      </c>
      <c r="F343" s="58" t="str" cm="1">
        <f t="array" aca="1" ref="F343" ca="1">INDIRECT("'"&amp;TEXT($A343,"d日(aaa)")&amp;"'!X15")</f>
        <v/>
      </c>
      <c r="G343" s="58" t="str">
        <f t="shared" ca="1" si="203"/>
        <v/>
      </c>
      <c r="H343" s="47">
        <f t="shared" si="204"/>
        <v>44603</v>
      </c>
      <c r="I343" s="34">
        <f t="shared" si="205"/>
        <v>2</v>
      </c>
      <c r="L343" s="47">
        <f t="shared" si="206"/>
        <v>44603</v>
      </c>
      <c r="M343" s="34" t="str">
        <f t="shared" si="185"/>
        <v>金</v>
      </c>
      <c r="N343" s="34" t="str">
        <f t="shared" si="186"/>
        <v>作業時間</v>
      </c>
      <c r="O343" s="34" t="str">
        <f t="shared" ca="1" si="187"/>
        <v/>
      </c>
      <c r="P343" s="34" t="str">
        <f t="shared" ca="1" si="188"/>
        <v/>
      </c>
      <c r="Q343" s="34" t="str">
        <f t="shared" ca="1" si="207"/>
        <v/>
      </c>
      <c r="R343" s="34" t="str">
        <f t="shared" ca="1" si="208"/>
        <v/>
      </c>
      <c r="S343" s="47">
        <f t="shared" si="189"/>
        <v>44603</v>
      </c>
      <c r="T343" s="34">
        <f t="shared" si="190"/>
        <v>2</v>
      </c>
    </row>
    <row r="344" spans="1:22" x14ac:dyDescent="0.4">
      <c r="A344" s="47">
        <f t="shared" si="209"/>
        <v>44603</v>
      </c>
      <c r="B344" s="48" t="str">
        <f t="shared" si="211"/>
        <v>金</v>
      </c>
      <c r="C344" s="46" t="s">
        <v>7</v>
      </c>
      <c r="D344" s="46" t="str" cm="1">
        <f t="array" aca="1" ref="D344" ca="1">INDIRECT("'"&amp;TEXT($A344,"d日(aaa)")&amp;"'!V16")</f>
        <v/>
      </c>
      <c r="E344" s="58" t="str" cm="1">
        <f t="array" aca="1" ref="E344" ca="1">INDIRECT("'"&amp;TEXT($A344,"d日(aaa)")&amp;"'!W16")</f>
        <v/>
      </c>
      <c r="F344" s="58" t="str" cm="1">
        <f t="array" aca="1" ref="F344" ca="1">INDIRECT("'"&amp;TEXT($A344,"d日(aaa)")&amp;"'!X16")</f>
        <v/>
      </c>
      <c r="G344" s="58" t="str">
        <f t="shared" ca="1" si="203"/>
        <v/>
      </c>
      <c r="H344" s="47">
        <f t="shared" si="204"/>
        <v>44603</v>
      </c>
      <c r="I344" s="34">
        <f t="shared" si="205"/>
        <v>2</v>
      </c>
      <c r="L344" s="47">
        <f t="shared" si="206"/>
        <v>44603</v>
      </c>
      <c r="M344" s="34" t="str">
        <f t="shared" si="185"/>
        <v>金</v>
      </c>
      <c r="N344" s="34" t="str">
        <f t="shared" si="186"/>
        <v>作業時間</v>
      </c>
      <c r="O344" s="34" t="str">
        <f t="shared" ca="1" si="187"/>
        <v/>
      </c>
      <c r="P344" s="34" t="str">
        <f t="shared" ca="1" si="188"/>
        <v/>
      </c>
      <c r="Q344" s="34" t="str">
        <f t="shared" ca="1" si="207"/>
        <v/>
      </c>
      <c r="R344" s="34" t="str">
        <f t="shared" ca="1" si="208"/>
        <v/>
      </c>
      <c r="S344" s="47">
        <f t="shared" si="189"/>
        <v>44603</v>
      </c>
      <c r="T344" s="34">
        <f t="shared" si="190"/>
        <v>2</v>
      </c>
    </row>
    <row r="345" spans="1:22" x14ac:dyDescent="0.4">
      <c r="A345" s="47">
        <f t="shared" si="209"/>
        <v>44603</v>
      </c>
      <c r="B345" s="48" t="str">
        <f t="shared" si="211"/>
        <v>金</v>
      </c>
      <c r="C345" s="46" t="s">
        <v>7</v>
      </c>
      <c r="D345" s="46" t="str" cm="1">
        <f t="array" aca="1" ref="D345" ca="1">INDIRECT("'"&amp;TEXT($A345,"d日(aaa)")&amp;"'!V17")</f>
        <v/>
      </c>
      <c r="E345" s="58" t="str" cm="1">
        <f t="array" aca="1" ref="E345" ca="1">INDIRECT("'"&amp;TEXT($A345,"d日(aaa)")&amp;"'!W17")</f>
        <v/>
      </c>
      <c r="F345" s="58" t="str" cm="1">
        <f t="array" aca="1" ref="F345" ca="1">INDIRECT("'"&amp;TEXT($A345,"d日(aaa)")&amp;"'!X17")</f>
        <v/>
      </c>
      <c r="G345" s="58" t="str">
        <f t="shared" ca="1" si="203"/>
        <v/>
      </c>
      <c r="H345" s="47">
        <f t="shared" si="204"/>
        <v>44603</v>
      </c>
      <c r="I345" s="34">
        <f t="shared" si="205"/>
        <v>2</v>
      </c>
      <c r="L345" s="47">
        <f t="shared" si="206"/>
        <v>44603</v>
      </c>
      <c r="M345" s="34" t="str">
        <f t="shared" si="185"/>
        <v>金</v>
      </c>
      <c r="N345" s="34" t="str">
        <f t="shared" si="186"/>
        <v>作業時間</v>
      </c>
      <c r="O345" s="34" t="str">
        <f t="shared" ca="1" si="187"/>
        <v/>
      </c>
      <c r="P345" s="34" t="str">
        <f t="shared" ca="1" si="188"/>
        <v/>
      </c>
      <c r="Q345" s="34" t="str">
        <f t="shared" ca="1" si="207"/>
        <v/>
      </c>
      <c r="R345" s="34" t="str">
        <f t="shared" ca="1" si="208"/>
        <v/>
      </c>
      <c r="S345" s="47">
        <f t="shared" si="189"/>
        <v>44603</v>
      </c>
      <c r="T345" s="34">
        <f t="shared" si="190"/>
        <v>2</v>
      </c>
    </row>
    <row r="346" spans="1:22" x14ac:dyDescent="0.4">
      <c r="A346" s="47">
        <f t="shared" si="209"/>
        <v>44603</v>
      </c>
      <c r="B346" s="48" t="str">
        <f t="shared" si="211"/>
        <v>金</v>
      </c>
      <c r="C346" s="46" t="s">
        <v>7</v>
      </c>
      <c r="D346" s="46" t="str" cm="1">
        <f t="array" aca="1" ref="D346" ca="1">INDIRECT("'"&amp;TEXT($A346,"d日(aaa)")&amp;"'!V18")</f>
        <v/>
      </c>
      <c r="E346" s="58" t="str" cm="1">
        <f t="array" aca="1" ref="E346" ca="1">INDIRECT("'"&amp;TEXT($A346,"d日(aaa)")&amp;"'!W18")</f>
        <v/>
      </c>
      <c r="F346" s="58" t="str" cm="1">
        <f t="array" aca="1" ref="F346" ca="1">INDIRECT("'"&amp;TEXT($A346,"d日(aaa)")&amp;"'!X18")</f>
        <v/>
      </c>
      <c r="G346" s="58" t="str">
        <f t="shared" ca="1" si="203"/>
        <v/>
      </c>
      <c r="H346" s="47">
        <f t="shared" si="204"/>
        <v>44603</v>
      </c>
      <c r="I346" s="34">
        <f t="shared" si="205"/>
        <v>2</v>
      </c>
      <c r="J346" s="34">
        <f ca="1">SUMIF($A332:$A346,$A332,E332:E346)</f>
        <v>60</v>
      </c>
      <c r="K346" s="34">
        <f ca="1">SUMIF($A332:$A346,$A332,F332:F346)</f>
        <v>59.99999999999784</v>
      </c>
      <c r="L346" s="47">
        <f t="shared" si="206"/>
        <v>44603</v>
      </c>
      <c r="M346" s="34" t="str">
        <f t="shared" si="185"/>
        <v>金</v>
      </c>
      <c r="N346" s="34" t="str">
        <f t="shared" si="186"/>
        <v>作業時間</v>
      </c>
      <c r="O346" s="34" t="str">
        <f t="shared" ca="1" si="187"/>
        <v/>
      </c>
      <c r="P346" s="34" t="str">
        <f t="shared" ca="1" si="188"/>
        <v/>
      </c>
      <c r="Q346" s="34" t="str">
        <f t="shared" ca="1" si="207"/>
        <v/>
      </c>
      <c r="R346" s="34" t="str">
        <f t="shared" ca="1" si="208"/>
        <v/>
      </c>
      <c r="S346" s="47">
        <f t="shared" si="189"/>
        <v>44603</v>
      </c>
      <c r="T346" s="34">
        <f t="shared" si="190"/>
        <v>2</v>
      </c>
      <c r="U346" s="158">
        <f ca="1">IF(P332&lt;&gt;"",SUMIF($A332:$A346,$A332,P332:P346),"")</f>
        <v>60</v>
      </c>
      <c r="V346" s="158">
        <f ca="1">IF(Q332&lt;&gt;"",SUMIF($A332:$A346,$A332,Q332:Q346),"")</f>
        <v>59.99999999999784</v>
      </c>
    </row>
    <row r="347" spans="1:22" x14ac:dyDescent="0.4">
      <c r="A347" s="47">
        <f>A338</f>
        <v>44603</v>
      </c>
      <c r="B347" s="48" t="str">
        <f t="shared" si="173"/>
        <v>金</v>
      </c>
      <c r="C347" s="46" t="s">
        <v>11</v>
      </c>
      <c r="D347" s="46" t="str" cm="1">
        <f t="array" aca="1" ref="D347" ca="1">INDIRECT("'"&amp;TEXT($A347,"d日(aaa)")&amp;"'!V4")</f>
        <v>ディン コン ベト</v>
      </c>
      <c r="E347" s="49" cm="1">
        <f t="array" aca="1" ref="E347" ca="1">INDIRECT("'"&amp;TEXT($A347,"d日(aaa)")&amp;"'!AB4")</f>
        <v>8800</v>
      </c>
      <c r="F347" s="49" cm="1">
        <f t="array" aca="1" ref="F347" ca="1">INDIRECT("'"&amp;TEXT($A347,"d日(aaa)")&amp;"'!AC4")</f>
        <v>8799.9999999997126</v>
      </c>
      <c r="G347" s="58">
        <f t="shared" ca="1" si="203"/>
        <v>-2.8740032576024532E-10</v>
      </c>
      <c r="H347" s="47">
        <f t="shared" si="204"/>
        <v>44603</v>
      </c>
      <c r="I347" s="34">
        <f t="shared" si="205"/>
        <v>2</v>
      </c>
      <c r="L347" s="47">
        <f t="shared" si="206"/>
        <v>44603</v>
      </c>
      <c r="M347" s="34" t="str">
        <f t="shared" si="185"/>
        <v>金</v>
      </c>
      <c r="N347" s="34" t="str">
        <f t="shared" si="186"/>
        <v>人件費</v>
      </c>
      <c r="O347" s="34" t="str">
        <f t="shared" ca="1" si="187"/>
        <v>ディン コン ベト</v>
      </c>
      <c r="P347" s="34">
        <f t="shared" ca="1" si="188"/>
        <v>8800</v>
      </c>
      <c r="Q347" s="34">
        <f t="shared" ca="1" si="207"/>
        <v>8799.9999999997126</v>
      </c>
      <c r="R347" s="34">
        <f t="shared" ca="1" si="208"/>
        <v>0</v>
      </c>
      <c r="S347" s="47">
        <f t="shared" si="189"/>
        <v>44603</v>
      </c>
      <c r="T347" s="34">
        <f t="shared" si="190"/>
        <v>2</v>
      </c>
    </row>
    <row r="348" spans="1:22" x14ac:dyDescent="0.4">
      <c r="A348" s="47">
        <f t="shared" si="209"/>
        <v>44603</v>
      </c>
      <c r="B348" s="48" t="str">
        <f t="shared" si="173"/>
        <v>金</v>
      </c>
      <c r="C348" s="46" t="s">
        <v>11</v>
      </c>
      <c r="D348" s="46" t="str" cm="1">
        <f t="array" aca="1" ref="D348" ca="1">INDIRECT("'"&amp;TEXT($A348,"d日(aaa)")&amp;"'!V5")</f>
        <v>チャモ</v>
      </c>
      <c r="E348" s="49" cm="1">
        <f t="array" aca="1" ref="E348" ca="1">INDIRECT("'"&amp;TEXT($A348,"d日(aaa)")&amp;"'!AB5")</f>
        <v>9200</v>
      </c>
      <c r="F348" s="49" cm="1">
        <f t="array" aca="1" ref="F348" ca="1">INDIRECT("'"&amp;TEXT($A348,"d日(aaa)")&amp;"'!AC5")</f>
        <v>9199.9999999996999</v>
      </c>
      <c r="G348" s="58">
        <f t="shared" ca="1" si="203"/>
        <v>-3.0013325158506632E-10</v>
      </c>
      <c r="H348" s="47">
        <f t="shared" si="204"/>
        <v>44603</v>
      </c>
      <c r="I348" s="34">
        <f t="shared" si="205"/>
        <v>2</v>
      </c>
      <c r="L348" s="47">
        <f t="shared" si="206"/>
        <v>44603</v>
      </c>
      <c r="M348" s="34" t="str">
        <f t="shared" si="185"/>
        <v>金</v>
      </c>
      <c r="N348" s="34" t="str">
        <f t="shared" si="186"/>
        <v>人件費</v>
      </c>
      <c r="O348" s="34" t="str">
        <f t="shared" ca="1" si="187"/>
        <v>チャモ</v>
      </c>
      <c r="P348" s="34">
        <f t="shared" ca="1" si="188"/>
        <v>9200</v>
      </c>
      <c r="Q348" s="34">
        <f t="shared" ca="1" si="207"/>
        <v>9199.9999999996999</v>
      </c>
      <c r="R348" s="34">
        <f t="shared" ca="1" si="208"/>
        <v>0</v>
      </c>
      <c r="S348" s="47">
        <f t="shared" si="189"/>
        <v>44603</v>
      </c>
      <c r="T348" s="34">
        <f t="shared" si="190"/>
        <v>2</v>
      </c>
    </row>
    <row r="349" spans="1:22" x14ac:dyDescent="0.4">
      <c r="A349" s="47">
        <f t="shared" si="209"/>
        <v>44603</v>
      </c>
      <c r="B349" s="48" t="str">
        <f t="shared" si="173"/>
        <v>金</v>
      </c>
      <c r="C349" s="46" t="s">
        <v>11</v>
      </c>
      <c r="D349" s="46" t="str" cm="1">
        <f t="array" aca="1" ref="D349" ca="1">INDIRECT("'"&amp;TEXT($A349,"d日(aaa)")&amp;"'!V6")</f>
        <v>ホン ゴック</v>
      </c>
      <c r="E349" s="49" cm="1">
        <f t="array" aca="1" ref="E349" ca="1">INDIRECT("'"&amp;TEXT($A349,"d日(aaa)")&amp;"'!AB6")</f>
        <v>8800</v>
      </c>
      <c r="F349" s="49" cm="1">
        <f t="array" aca="1" ref="F349" ca="1">INDIRECT("'"&amp;TEXT($A349,"d日(aaa)")&amp;"'!AC6")</f>
        <v>8799.9999999997126</v>
      </c>
      <c r="G349" s="58">
        <f t="shared" ca="1" si="203"/>
        <v>-2.8740032576024532E-10</v>
      </c>
      <c r="H349" s="47">
        <f t="shared" si="204"/>
        <v>44603</v>
      </c>
      <c r="I349" s="34">
        <f t="shared" si="205"/>
        <v>2</v>
      </c>
      <c r="L349" s="47">
        <f t="shared" si="206"/>
        <v>44603</v>
      </c>
      <c r="M349" s="34" t="str">
        <f t="shared" si="185"/>
        <v>金</v>
      </c>
      <c r="N349" s="34" t="str">
        <f t="shared" si="186"/>
        <v>人件費</v>
      </c>
      <c r="O349" s="34" t="str">
        <f t="shared" ca="1" si="187"/>
        <v>ホン ゴック</v>
      </c>
      <c r="P349" s="34">
        <f t="shared" ca="1" si="188"/>
        <v>8800</v>
      </c>
      <c r="Q349" s="34">
        <f t="shared" ca="1" si="207"/>
        <v>8799.9999999997126</v>
      </c>
      <c r="R349" s="34">
        <f t="shared" ca="1" si="208"/>
        <v>0</v>
      </c>
      <c r="S349" s="47">
        <f t="shared" si="189"/>
        <v>44603</v>
      </c>
      <c r="T349" s="34">
        <f t="shared" si="190"/>
        <v>2</v>
      </c>
    </row>
    <row r="350" spans="1:22" x14ac:dyDescent="0.4">
      <c r="A350" s="47">
        <f t="shared" si="209"/>
        <v>44603</v>
      </c>
      <c r="B350" s="48" t="str">
        <f t="shared" si="173"/>
        <v>金</v>
      </c>
      <c r="C350" s="46" t="s">
        <v>11</v>
      </c>
      <c r="D350" s="46" t="str" cm="1">
        <f t="array" aca="1" ref="D350" ca="1">INDIRECT("'"&amp;TEXT($A350,"d日(aaa)")&amp;"'!V7")</f>
        <v>サンミン</v>
      </c>
      <c r="E350" s="49" cm="1">
        <f t="array" aca="1" ref="E350" ca="1">INDIRECT("'"&amp;TEXT($A350,"d日(aaa)")&amp;"'!AB7")</f>
        <v>8400</v>
      </c>
      <c r="F350" s="49" cm="1">
        <f t="array" aca="1" ref="F350" ca="1">INDIRECT("'"&amp;TEXT($A350,"d日(aaa)")&amp;"'!AC7")</f>
        <v>8399.9999999997253</v>
      </c>
      <c r="G350" s="58">
        <f t="shared" ca="1" si="203"/>
        <v>-2.7466739993542433E-10</v>
      </c>
      <c r="H350" s="47">
        <f t="shared" si="204"/>
        <v>44603</v>
      </c>
      <c r="I350" s="34">
        <f t="shared" si="205"/>
        <v>2</v>
      </c>
      <c r="L350" s="47">
        <f t="shared" si="206"/>
        <v>44603</v>
      </c>
      <c r="M350" s="34" t="str">
        <f t="shared" si="185"/>
        <v>金</v>
      </c>
      <c r="N350" s="34" t="str">
        <f t="shared" si="186"/>
        <v>人件費</v>
      </c>
      <c r="O350" s="34" t="str">
        <f t="shared" ca="1" si="187"/>
        <v>サンミン</v>
      </c>
      <c r="P350" s="34">
        <f t="shared" ca="1" si="188"/>
        <v>8400</v>
      </c>
      <c r="Q350" s="34">
        <f t="shared" ca="1" si="207"/>
        <v>8399.9999999997253</v>
      </c>
      <c r="R350" s="34">
        <f t="shared" ca="1" si="208"/>
        <v>0</v>
      </c>
      <c r="S350" s="47">
        <f t="shared" si="189"/>
        <v>44603</v>
      </c>
      <c r="T350" s="34">
        <f t="shared" si="190"/>
        <v>2</v>
      </c>
    </row>
    <row r="351" spans="1:22" x14ac:dyDescent="0.4">
      <c r="A351" s="47">
        <f t="shared" si="209"/>
        <v>44603</v>
      </c>
      <c r="B351" s="48" t="str">
        <f t="shared" si="173"/>
        <v>金</v>
      </c>
      <c r="C351" s="46" t="s">
        <v>11</v>
      </c>
      <c r="D351" s="46" t="str" cm="1">
        <f t="array" aca="1" ref="D351" ca="1">INDIRECT("'"&amp;TEXT($A351,"d日(aaa)")&amp;"'!V8")</f>
        <v>ハルシャナ</v>
      </c>
      <c r="E351" s="49" cm="1">
        <f t="array" aca="1" ref="E351" ca="1">INDIRECT("'"&amp;TEXT($A351,"d日(aaa)")&amp;"'!AB8")</f>
        <v>8400</v>
      </c>
      <c r="F351" s="49" cm="1">
        <f t="array" aca="1" ref="F351" ca="1">INDIRECT("'"&amp;TEXT($A351,"d日(aaa)")&amp;"'!AC8")</f>
        <v>8399.9999999997253</v>
      </c>
      <c r="G351" s="58">
        <f t="shared" ca="1" si="203"/>
        <v>-2.7466739993542433E-10</v>
      </c>
      <c r="H351" s="47">
        <f t="shared" si="204"/>
        <v>44603</v>
      </c>
      <c r="I351" s="34">
        <f t="shared" si="205"/>
        <v>2</v>
      </c>
      <c r="L351" s="47">
        <f t="shared" si="206"/>
        <v>44603</v>
      </c>
      <c r="M351" s="34" t="str">
        <f t="shared" si="185"/>
        <v>金</v>
      </c>
      <c r="N351" s="34" t="str">
        <f t="shared" si="186"/>
        <v>人件費</v>
      </c>
      <c r="O351" s="34" t="str">
        <f t="shared" ca="1" si="187"/>
        <v>ハルシャナ</v>
      </c>
      <c r="P351" s="34">
        <f t="shared" ca="1" si="188"/>
        <v>8400</v>
      </c>
      <c r="Q351" s="34">
        <f t="shared" ca="1" si="207"/>
        <v>8399.9999999997253</v>
      </c>
      <c r="R351" s="34">
        <f t="shared" ca="1" si="208"/>
        <v>0</v>
      </c>
      <c r="S351" s="47">
        <f t="shared" si="189"/>
        <v>44603</v>
      </c>
      <c r="T351" s="34">
        <f t="shared" si="190"/>
        <v>2</v>
      </c>
    </row>
    <row r="352" spans="1:22" x14ac:dyDescent="0.4">
      <c r="A352" s="47">
        <f t="shared" si="209"/>
        <v>44603</v>
      </c>
      <c r="B352" s="48" t="str">
        <f t="shared" si="173"/>
        <v>金</v>
      </c>
      <c r="C352" s="46" t="s">
        <v>11</v>
      </c>
      <c r="D352" s="46" t="str" cm="1">
        <f t="array" aca="1" ref="D352" ca="1">INDIRECT("'"&amp;TEXT($A352,"d日(aaa)")&amp;"'!V9")</f>
        <v>ユウ</v>
      </c>
      <c r="E352" s="49" cm="1">
        <f t="array" aca="1" ref="E352" ca="1">INDIRECT("'"&amp;TEXT($A352,"d日(aaa)")&amp;"'!AB9")</f>
        <v>8400</v>
      </c>
      <c r="F352" s="49" cm="1">
        <f t="array" aca="1" ref="F352" ca="1">INDIRECT("'"&amp;TEXT($A352,"d日(aaa)")&amp;"'!AC9")</f>
        <v>8399.9999999997253</v>
      </c>
      <c r="G352" s="58">
        <f t="shared" ca="1" si="203"/>
        <v>-2.7466739993542433E-10</v>
      </c>
      <c r="H352" s="47">
        <f t="shared" si="204"/>
        <v>44603</v>
      </c>
      <c r="I352" s="34">
        <f t="shared" si="205"/>
        <v>2</v>
      </c>
      <c r="L352" s="47">
        <f t="shared" si="206"/>
        <v>44603</v>
      </c>
      <c r="M352" s="34" t="str">
        <f t="shared" si="185"/>
        <v>金</v>
      </c>
      <c r="N352" s="34" t="str">
        <f t="shared" si="186"/>
        <v>人件費</v>
      </c>
      <c r="O352" s="34" t="str">
        <f t="shared" ca="1" si="187"/>
        <v>ユウ</v>
      </c>
      <c r="P352" s="34">
        <f t="shared" ca="1" si="188"/>
        <v>8400</v>
      </c>
      <c r="Q352" s="34">
        <f t="shared" ca="1" si="207"/>
        <v>8399.9999999997253</v>
      </c>
      <c r="R352" s="34">
        <f t="shared" ca="1" si="208"/>
        <v>0</v>
      </c>
      <c r="S352" s="47">
        <f t="shared" si="189"/>
        <v>44603</v>
      </c>
      <c r="T352" s="34">
        <f t="shared" si="190"/>
        <v>2</v>
      </c>
    </row>
    <row r="353" spans="1:22" x14ac:dyDescent="0.4">
      <c r="A353" s="47">
        <f t="shared" si="209"/>
        <v>44603</v>
      </c>
      <c r="B353" s="48" t="str">
        <f t="shared" si="173"/>
        <v>金</v>
      </c>
      <c r="C353" s="46" t="s">
        <v>11</v>
      </c>
      <c r="D353" s="46" t="str" cm="1">
        <f t="array" aca="1" ref="D353" ca="1">INDIRECT("'"&amp;TEXT($A353,"d日(aaa)")&amp;"'!V10")</f>
        <v>インディカ</v>
      </c>
      <c r="E353" s="49" cm="1">
        <f t="array" aca="1" ref="E353" ca="1">INDIRECT("'"&amp;TEXT($A353,"d日(aaa)")&amp;"'!AB10")</f>
        <v>7350</v>
      </c>
      <c r="F353" s="49" cm="1">
        <f t="array" aca="1" ref="F353" ca="1">INDIRECT("'"&amp;TEXT($A353,"d日(aaa)")&amp;"'!AC10")</f>
        <v>7349.9999999997162</v>
      </c>
      <c r="G353" s="58">
        <f t="shared" ca="1" si="203"/>
        <v>-2.8376234695315361E-10</v>
      </c>
      <c r="H353" s="47">
        <f t="shared" si="204"/>
        <v>44603</v>
      </c>
      <c r="I353" s="34">
        <f t="shared" si="205"/>
        <v>2</v>
      </c>
      <c r="L353" s="47">
        <f t="shared" si="206"/>
        <v>44603</v>
      </c>
      <c r="M353" s="34" t="str">
        <f t="shared" si="185"/>
        <v>金</v>
      </c>
      <c r="N353" s="34" t="str">
        <f t="shared" si="186"/>
        <v>人件費</v>
      </c>
      <c r="O353" s="34" t="str">
        <f t="shared" ca="1" si="187"/>
        <v>インディカ</v>
      </c>
      <c r="P353" s="34">
        <f t="shared" ca="1" si="188"/>
        <v>7350</v>
      </c>
      <c r="Q353" s="34">
        <f t="shared" ca="1" si="207"/>
        <v>7349.9999999997162</v>
      </c>
      <c r="R353" s="34">
        <f t="shared" ca="1" si="208"/>
        <v>0</v>
      </c>
      <c r="S353" s="47">
        <f t="shared" si="189"/>
        <v>44603</v>
      </c>
      <c r="T353" s="34">
        <f t="shared" si="190"/>
        <v>2</v>
      </c>
    </row>
    <row r="354" spans="1:22" x14ac:dyDescent="0.4">
      <c r="A354" s="47">
        <f t="shared" si="209"/>
        <v>44603</v>
      </c>
      <c r="B354" s="48" t="str">
        <f t="shared" ref="B354:B356" si="212">IF(A354="","",TEXT(A354,"aaa"))</f>
        <v>金</v>
      </c>
      <c r="C354" s="46" t="s">
        <v>11</v>
      </c>
      <c r="D354" s="46" t="str" cm="1">
        <f t="array" aca="1" ref="D354" ca="1">INDIRECT("'"&amp;TEXT($A354,"d日(aaa)")&amp;"'!V11")</f>
        <v>チャトランガ</v>
      </c>
      <c r="E354" s="49" cm="1">
        <f t="array" aca="1" ref="E354" ca="1">INDIRECT("'"&amp;TEXT($A354,"d日(aaa)")&amp;"'!AB11")</f>
        <v>5250</v>
      </c>
      <c r="F354" s="49" cm="1">
        <f t="array" aca="1" ref="F354" ca="1">INDIRECT("'"&amp;TEXT($A354,"d日(aaa)")&amp;"'!AC11")</f>
        <v>5249.999999999668</v>
      </c>
      <c r="G354" s="58">
        <f t="shared" ca="1" si="203"/>
        <v>-3.3196556614711881E-10</v>
      </c>
      <c r="H354" s="47">
        <f t="shared" si="204"/>
        <v>44603</v>
      </c>
      <c r="I354" s="34">
        <f t="shared" si="205"/>
        <v>2</v>
      </c>
      <c r="L354" s="47">
        <f t="shared" si="206"/>
        <v>44603</v>
      </c>
      <c r="M354" s="34" t="str">
        <f t="shared" si="185"/>
        <v>金</v>
      </c>
      <c r="N354" s="34" t="str">
        <f t="shared" si="186"/>
        <v>人件費</v>
      </c>
      <c r="O354" s="34" t="str">
        <f t="shared" ca="1" si="187"/>
        <v>チャトランガ</v>
      </c>
      <c r="P354" s="34">
        <f t="shared" ca="1" si="188"/>
        <v>5250</v>
      </c>
      <c r="Q354" s="34">
        <f t="shared" ca="1" si="207"/>
        <v>5249.999999999668</v>
      </c>
      <c r="R354" s="34">
        <f t="shared" ca="1" si="208"/>
        <v>0</v>
      </c>
      <c r="S354" s="47">
        <f t="shared" si="189"/>
        <v>44603</v>
      </c>
      <c r="T354" s="34">
        <f t="shared" si="190"/>
        <v>2</v>
      </c>
    </row>
    <row r="355" spans="1:22" x14ac:dyDescent="0.4">
      <c r="A355" s="47">
        <f t="shared" si="209"/>
        <v>44603</v>
      </c>
      <c r="B355" s="48" t="str">
        <f t="shared" si="212"/>
        <v>金</v>
      </c>
      <c r="C355" s="46" t="s">
        <v>11</v>
      </c>
      <c r="D355" s="46" t="str" cm="1">
        <f t="array" aca="1" ref="D355" ca="1">INDIRECT("'"&amp;TEXT($A355,"d日(aaa)")&amp;"'!V12")</f>
        <v/>
      </c>
      <c r="E355" s="49" t="str" cm="1">
        <f t="array" aca="1" ref="E355" ca="1">INDIRECT("'"&amp;TEXT($A355,"d日(aaa)")&amp;"'!AB12")</f>
        <v/>
      </c>
      <c r="F355" s="49" t="str" cm="1">
        <f t="array" aca="1" ref="F355" ca="1">INDIRECT("'"&amp;TEXT($A355,"d日(aaa)")&amp;"'!AC12")</f>
        <v/>
      </c>
      <c r="G355" s="58" t="str">
        <f t="shared" ca="1" si="203"/>
        <v/>
      </c>
      <c r="H355" s="47">
        <f t="shared" si="204"/>
        <v>44603</v>
      </c>
      <c r="I355" s="34">
        <f t="shared" si="205"/>
        <v>2</v>
      </c>
      <c r="L355" s="47">
        <f t="shared" si="206"/>
        <v>44603</v>
      </c>
      <c r="M355" s="34" t="str">
        <f t="shared" si="185"/>
        <v>金</v>
      </c>
      <c r="N355" s="34" t="str">
        <f t="shared" si="186"/>
        <v>人件費</v>
      </c>
      <c r="O355" s="34" t="str">
        <f t="shared" ca="1" si="187"/>
        <v/>
      </c>
      <c r="P355" s="34" t="str">
        <f t="shared" ca="1" si="188"/>
        <v/>
      </c>
      <c r="Q355" s="34" t="str">
        <f t="shared" ca="1" si="207"/>
        <v/>
      </c>
      <c r="R355" s="34" t="str">
        <f t="shared" ca="1" si="208"/>
        <v/>
      </c>
      <c r="S355" s="47">
        <f t="shared" si="189"/>
        <v>44603</v>
      </c>
      <c r="T355" s="34">
        <f t="shared" si="190"/>
        <v>2</v>
      </c>
    </row>
    <row r="356" spans="1:22" x14ac:dyDescent="0.4">
      <c r="A356" s="47">
        <f t="shared" si="209"/>
        <v>44603</v>
      </c>
      <c r="B356" s="48" t="str">
        <f t="shared" si="212"/>
        <v>金</v>
      </c>
      <c r="C356" s="46" t="s">
        <v>11</v>
      </c>
      <c r="D356" s="46" t="str" cm="1">
        <f t="array" aca="1" ref="D356" ca="1">INDIRECT("'"&amp;TEXT($A356,"d日(aaa)")&amp;"'!V13")</f>
        <v/>
      </c>
      <c r="E356" s="49" t="str" cm="1">
        <f t="array" aca="1" ref="E356" ca="1">INDIRECT("'"&amp;TEXT($A356,"d日(aaa)")&amp;"'!AB13")</f>
        <v/>
      </c>
      <c r="F356" s="49" t="str" cm="1">
        <f t="array" aca="1" ref="F356" ca="1">INDIRECT("'"&amp;TEXT($A356,"d日(aaa)")&amp;"'!AC13")</f>
        <v/>
      </c>
      <c r="G356" s="58" t="str">
        <f t="shared" ca="1" si="203"/>
        <v/>
      </c>
      <c r="H356" s="47">
        <f t="shared" si="204"/>
        <v>44603</v>
      </c>
      <c r="I356" s="34">
        <f t="shared" si="205"/>
        <v>2</v>
      </c>
      <c r="L356" s="47">
        <f t="shared" si="206"/>
        <v>44603</v>
      </c>
      <c r="M356" s="34" t="str">
        <f t="shared" ref="M356:M419" si="213">IFERROR(B356,"")</f>
        <v>金</v>
      </c>
      <c r="N356" s="34" t="str">
        <f t="shared" ref="N356:N419" si="214">IFERROR(C356,"")</f>
        <v>人件費</v>
      </c>
      <c r="O356" s="34" t="str">
        <f t="shared" ref="O356:O419" ca="1" si="215">IFERROR(D356,"")</f>
        <v/>
      </c>
      <c r="P356" s="34" t="str">
        <f t="shared" ref="P356:P419" ca="1" si="216">IFERROR(E356,"")</f>
        <v/>
      </c>
      <c r="Q356" s="34" t="str">
        <f t="shared" ca="1" si="207"/>
        <v/>
      </c>
      <c r="R356" s="34" t="str">
        <f t="shared" ca="1" si="208"/>
        <v/>
      </c>
      <c r="S356" s="47">
        <f t="shared" ref="S356:S419" si="217">IFERROR(H356,"")</f>
        <v>44603</v>
      </c>
      <c r="T356" s="34">
        <f t="shared" ref="T356:T419" si="218">IFERROR(I356,"")</f>
        <v>2</v>
      </c>
    </row>
    <row r="357" spans="1:22" x14ac:dyDescent="0.4">
      <c r="A357" s="47">
        <f t="shared" si="209"/>
        <v>44603</v>
      </c>
      <c r="B357" s="48" t="str">
        <f t="shared" ref="B357:B361" si="219">IF(A357="","",TEXT(A357,"aaa"))</f>
        <v>金</v>
      </c>
      <c r="C357" s="46" t="s">
        <v>11</v>
      </c>
      <c r="D357" s="46" t="str" cm="1">
        <f t="array" aca="1" ref="D357" ca="1">INDIRECT("'"&amp;TEXT($A357,"d日(aaa)")&amp;"'!V14")</f>
        <v/>
      </c>
      <c r="E357" s="49" t="str" cm="1">
        <f t="array" aca="1" ref="E357" ca="1">INDIRECT("'"&amp;TEXT($A357,"d日(aaa)")&amp;"'!AB14")</f>
        <v/>
      </c>
      <c r="F357" s="49" t="str" cm="1">
        <f t="array" aca="1" ref="F357" ca="1">INDIRECT("'"&amp;TEXT($A357,"d日(aaa)")&amp;"'!AC14")</f>
        <v/>
      </c>
      <c r="G357" s="58" t="str">
        <f t="shared" ca="1" si="203"/>
        <v/>
      </c>
      <c r="H357" s="47">
        <f t="shared" si="204"/>
        <v>44603</v>
      </c>
      <c r="I357" s="34">
        <f t="shared" si="205"/>
        <v>2</v>
      </c>
      <c r="L357" s="47">
        <f t="shared" si="206"/>
        <v>44603</v>
      </c>
      <c r="M357" s="34" t="str">
        <f t="shared" si="213"/>
        <v>金</v>
      </c>
      <c r="N357" s="34" t="str">
        <f t="shared" si="214"/>
        <v>人件費</v>
      </c>
      <c r="O357" s="34" t="str">
        <f t="shared" ca="1" si="215"/>
        <v/>
      </c>
      <c r="P357" s="34" t="str">
        <f t="shared" ca="1" si="216"/>
        <v/>
      </c>
      <c r="Q357" s="34" t="str">
        <f t="shared" ca="1" si="207"/>
        <v/>
      </c>
      <c r="R357" s="34" t="str">
        <f t="shared" ca="1" si="208"/>
        <v/>
      </c>
      <c r="S357" s="47">
        <f t="shared" si="217"/>
        <v>44603</v>
      </c>
      <c r="T357" s="34">
        <f t="shared" si="218"/>
        <v>2</v>
      </c>
    </row>
    <row r="358" spans="1:22" x14ac:dyDescent="0.4">
      <c r="A358" s="47">
        <f t="shared" si="209"/>
        <v>44603</v>
      </c>
      <c r="B358" s="48" t="str">
        <f t="shared" si="219"/>
        <v>金</v>
      </c>
      <c r="C358" s="46" t="s">
        <v>11</v>
      </c>
      <c r="D358" s="46" t="str" cm="1">
        <f t="array" aca="1" ref="D358" ca="1">INDIRECT("'"&amp;TEXT($A358,"d日(aaa)")&amp;"'!V15")</f>
        <v/>
      </c>
      <c r="E358" s="49" t="str" cm="1">
        <f t="array" aca="1" ref="E358" ca="1">INDIRECT("'"&amp;TEXT($A358,"d日(aaa)")&amp;"'!AB15")</f>
        <v/>
      </c>
      <c r="F358" s="49" t="str" cm="1">
        <f t="array" aca="1" ref="F358" ca="1">INDIRECT("'"&amp;TEXT($A358,"d日(aaa)")&amp;"'!AC15")</f>
        <v/>
      </c>
      <c r="G358" s="58" t="str">
        <f t="shared" ca="1" si="203"/>
        <v/>
      </c>
      <c r="H358" s="47">
        <f t="shared" si="204"/>
        <v>44603</v>
      </c>
      <c r="I358" s="34">
        <f t="shared" si="205"/>
        <v>2</v>
      </c>
      <c r="L358" s="47">
        <f t="shared" si="206"/>
        <v>44603</v>
      </c>
      <c r="M358" s="34" t="str">
        <f t="shared" si="213"/>
        <v>金</v>
      </c>
      <c r="N358" s="34" t="str">
        <f t="shared" si="214"/>
        <v>人件費</v>
      </c>
      <c r="O358" s="34" t="str">
        <f t="shared" ca="1" si="215"/>
        <v/>
      </c>
      <c r="P358" s="34" t="str">
        <f t="shared" ca="1" si="216"/>
        <v/>
      </c>
      <c r="Q358" s="34" t="str">
        <f t="shared" ca="1" si="207"/>
        <v/>
      </c>
      <c r="R358" s="34" t="str">
        <f t="shared" ca="1" si="208"/>
        <v/>
      </c>
      <c r="S358" s="47">
        <f t="shared" si="217"/>
        <v>44603</v>
      </c>
      <c r="T358" s="34">
        <f t="shared" si="218"/>
        <v>2</v>
      </c>
    </row>
    <row r="359" spans="1:22" x14ac:dyDescent="0.4">
      <c r="A359" s="47">
        <f t="shared" si="209"/>
        <v>44603</v>
      </c>
      <c r="B359" s="48" t="str">
        <f t="shared" si="219"/>
        <v>金</v>
      </c>
      <c r="C359" s="46" t="s">
        <v>11</v>
      </c>
      <c r="D359" s="46" t="str" cm="1">
        <f t="array" aca="1" ref="D359" ca="1">INDIRECT("'"&amp;TEXT($A359,"d日(aaa)")&amp;"'!V16")</f>
        <v/>
      </c>
      <c r="E359" s="49" t="str" cm="1">
        <f t="array" aca="1" ref="E359" ca="1">INDIRECT("'"&amp;TEXT($A359,"d日(aaa)")&amp;"'!AB16")</f>
        <v/>
      </c>
      <c r="F359" s="49" t="str" cm="1">
        <f t="array" aca="1" ref="F359" ca="1">INDIRECT("'"&amp;TEXT($A359,"d日(aaa)")&amp;"'!AC16")</f>
        <v/>
      </c>
      <c r="G359" s="58" t="str">
        <f t="shared" ca="1" si="203"/>
        <v/>
      </c>
      <c r="H359" s="47">
        <f t="shared" si="204"/>
        <v>44603</v>
      </c>
      <c r="I359" s="34">
        <f t="shared" si="205"/>
        <v>2</v>
      </c>
      <c r="L359" s="47">
        <f t="shared" si="206"/>
        <v>44603</v>
      </c>
      <c r="M359" s="34" t="str">
        <f t="shared" si="213"/>
        <v>金</v>
      </c>
      <c r="N359" s="34" t="str">
        <f t="shared" si="214"/>
        <v>人件費</v>
      </c>
      <c r="O359" s="34" t="str">
        <f t="shared" ca="1" si="215"/>
        <v/>
      </c>
      <c r="P359" s="34" t="str">
        <f t="shared" ca="1" si="216"/>
        <v/>
      </c>
      <c r="Q359" s="34" t="str">
        <f t="shared" ca="1" si="207"/>
        <v/>
      </c>
      <c r="R359" s="34" t="str">
        <f t="shared" ca="1" si="208"/>
        <v/>
      </c>
      <c r="S359" s="47">
        <f t="shared" si="217"/>
        <v>44603</v>
      </c>
      <c r="T359" s="34">
        <f t="shared" si="218"/>
        <v>2</v>
      </c>
    </row>
    <row r="360" spans="1:22" x14ac:dyDescent="0.4">
      <c r="A360" s="47">
        <f t="shared" si="209"/>
        <v>44603</v>
      </c>
      <c r="B360" s="48" t="str">
        <f t="shared" si="219"/>
        <v>金</v>
      </c>
      <c r="C360" s="46" t="s">
        <v>11</v>
      </c>
      <c r="D360" s="46" t="str" cm="1">
        <f t="array" aca="1" ref="D360" ca="1">INDIRECT("'"&amp;TEXT($A360,"d日(aaa)")&amp;"'!V17")</f>
        <v/>
      </c>
      <c r="E360" s="49" t="str" cm="1">
        <f t="array" aca="1" ref="E360" ca="1">INDIRECT("'"&amp;TEXT($A360,"d日(aaa)")&amp;"'!AB17")</f>
        <v/>
      </c>
      <c r="F360" s="49" t="str" cm="1">
        <f t="array" aca="1" ref="F360" ca="1">INDIRECT("'"&amp;TEXT($A360,"d日(aaa)")&amp;"'!AC17")</f>
        <v/>
      </c>
      <c r="G360" s="58" t="str">
        <f t="shared" ca="1" si="203"/>
        <v/>
      </c>
      <c r="H360" s="47">
        <f t="shared" si="204"/>
        <v>44603</v>
      </c>
      <c r="I360" s="34">
        <f t="shared" si="205"/>
        <v>2</v>
      </c>
      <c r="L360" s="47">
        <f t="shared" si="206"/>
        <v>44603</v>
      </c>
      <c r="M360" s="34" t="str">
        <f t="shared" si="213"/>
        <v>金</v>
      </c>
      <c r="N360" s="34" t="str">
        <f t="shared" si="214"/>
        <v>人件費</v>
      </c>
      <c r="O360" s="34" t="str">
        <f t="shared" ca="1" si="215"/>
        <v/>
      </c>
      <c r="P360" s="34" t="str">
        <f t="shared" ca="1" si="216"/>
        <v/>
      </c>
      <c r="Q360" s="34" t="str">
        <f t="shared" ca="1" si="207"/>
        <v/>
      </c>
      <c r="R360" s="34" t="str">
        <f t="shared" ca="1" si="208"/>
        <v/>
      </c>
      <c r="S360" s="47">
        <f t="shared" si="217"/>
        <v>44603</v>
      </c>
      <c r="T360" s="34">
        <f t="shared" si="218"/>
        <v>2</v>
      </c>
    </row>
    <row r="361" spans="1:22" x14ac:dyDescent="0.4">
      <c r="A361" s="47">
        <f t="shared" si="209"/>
        <v>44603</v>
      </c>
      <c r="B361" s="48" t="str">
        <f t="shared" si="219"/>
        <v>金</v>
      </c>
      <c r="C361" s="46" t="s">
        <v>11</v>
      </c>
      <c r="D361" s="46" t="str" cm="1">
        <f t="array" aca="1" ref="D361" ca="1">INDIRECT("'"&amp;TEXT($A361,"d日(aaa)")&amp;"'!V18")</f>
        <v/>
      </c>
      <c r="E361" s="49" t="str" cm="1">
        <f t="array" aca="1" ref="E361" ca="1">INDIRECT("'"&amp;TEXT($A361,"d日(aaa)")&amp;"'!AB18")</f>
        <v/>
      </c>
      <c r="F361" s="49" t="str" cm="1">
        <f t="array" aca="1" ref="F361" ca="1">INDIRECT("'"&amp;TEXT($A361,"d日(aaa)")&amp;"'!AC18")</f>
        <v/>
      </c>
      <c r="G361" s="58" t="str">
        <f t="shared" ca="1" si="203"/>
        <v/>
      </c>
      <c r="H361" s="47">
        <f t="shared" si="204"/>
        <v>44603</v>
      </c>
      <c r="I361" s="34">
        <f t="shared" si="205"/>
        <v>2</v>
      </c>
      <c r="J361" s="34">
        <f ca="1">SUMIF($A347:$A361,$A347,E347:E361)</f>
        <v>64600</v>
      </c>
      <c r="K361" s="34">
        <f ca="1">SUMIF($A347:$A361,$A347,F347:F361)</f>
        <v>64599.999999997679</v>
      </c>
      <c r="L361" s="47">
        <f t="shared" si="206"/>
        <v>44603</v>
      </c>
      <c r="M361" s="34" t="str">
        <f t="shared" si="213"/>
        <v>金</v>
      </c>
      <c r="N361" s="34" t="str">
        <f t="shared" si="214"/>
        <v>人件費</v>
      </c>
      <c r="O361" s="34" t="str">
        <f t="shared" ca="1" si="215"/>
        <v/>
      </c>
      <c r="P361" s="34" t="str">
        <f t="shared" ca="1" si="216"/>
        <v/>
      </c>
      <c r="Q361" s="34" t="str">
        <f t="shared" ca="1" si="207"/>
        <v/>
      </c>
      <c r="R361" s="34" t="str">
        <f t="shared" ca="1" si="208"/>
        <v/>
      </c>
      <c r="S361" s="47">
        <f t="shared" si="217"/>
        <v>44603</v>
      </c>
      <c r="T361" s="34">
        <f t="shared" si="218"/>
        <v>2</v>
      </c>
      <c r="U361" s="158">
        <f ca="1">IF(P347&lt;&gt;"",SUMIF($A347:$A361,$A347,P347:P361),"")</f>
        <v>64600</v>
      </c>
      <c r="V361" s="158">
        <f ca="1">IF(Q347&lt;&gt;"",SUMIF($A347:$A361,$A347,Q347:Q361),"")</f>
        <v>64599.999999997679</v>
      </c>
    </row>
    <row r="362" spans="1:22" x14ac:dyDescent="0.4">
      <c r="A362" s="47">
        <f>A353</f>
        <v>44603</v>
      </c>
      <c r="B362" s="48" t="str">
        <f t="shared" si="173"/>
        <v>金</v>
      </c>
      <c r="C362" s="46" t="s">
        <v>12</v>
      </c>
      <c r="D362" s="46" t="str" cm="1">
        <f t="array" aca="1" ref="D362" ca="1">INDIRECT("'"&amp;TEXT($A362,"d日(aaa)")&amp;"'!V22")</f>
        <v>-</v>
      </c>
      <c r="E362" s="49" cm="1">
        <f t="array" aca="1" ref="E362" ca="1">INDIRECT("'"&amp;TEXT($A362,"d日(aaa)")&amp;"'!W22")</f>
        <v>2</v>
      </c>
      <c r="F362" s="49" cm="1">
        <f t="array" aca="1" ref="F362" ca="1">INDIRECT("'"&amp;TEXT($A362,"d日(aaa)")&amp;"'!X22")</f>
        <v>2</v>
      </c>
      <c r="G362" s="58">
        <f t="shared" ca="1" si="203"/>
        <v>0</v>
      </c>
      <c r="H362" s="47">
        <f t="shared" si="204"/>
        <v>44603</v>
      </c>
      <c r="I362" s="34">
        <f t="shared" si="205"/>
        <v>2</v>
      </c>
      <c r="L362" s="47">
        <f t="shared" si="206"/>
        <v>44603</v>
      </c>
      <c r="M362" s="34" t="str">
        <f t="shared" si="213"/>
        <v>金</v>
      </c>
      <c r="N362" s="34" t="str">
        <f t="shared" si="214"/>
        <v>出荷数</v>
      </c>
      <c r="O362" s="34" t="str">
        <f t="shared" ca="1" si="215"/>
        <v>-</v>
      </c>
      <c r="P362" s="34">
        <f t="shared" ca="1" si="216"/>
        <v>2</v>
      </c>
      <c r="Q362" s="34">
        <f t="shared" ca="1" si="207"/>
        <v>2</v>
      </c>
      <c r="R362" s="34">
        <f t="shared" ca="1" si="208"/>
        <v>0</v>
      </c>
      <c r="S362" s="47">
        <f t="shared" si="217"/>
        <v>44603</v>
      </c>
      <c r="T362" s="34">
        <f t="shared" si="218"/>
        <v>2</v>
      </c>
    </row>
    <row r="363" spans="1:22" x14ac:dyDescent="0.4">
      <c r="A363" s="47">
        <f t="shared" si="209"/>
        <v>44603</v>
      </c>
      <c r="B363" s="48" t="str">
        <f t="shared" si="173"/>
        <v>金</v>
      </c>
      <c r="C363" s="46" t="s">
        <v>239</v>
      </c>
      <c r="D363" s="46" t="str" cm="1">
        <f t="array" aca="1" ref="D363" ca="1">INDIRECT("'"&amp;TEXT($A363,"d日(aaa)")&amp;"'!V25")</f>
        <v>-</v>
      </c>
      <c r="E363" s="49" cm="1">
        <f t="array" aca="1" ref="E363" ca="1">INDIRECT("'"&amp;TEXT($A363,"d日(aaa)")&amp;"'!W25")</f>
        <v>3.3333333333333333E-2</v>
      </c>
      <c r="F363" s="49" cm="1">
        <f t="array" aca="1" ref="F363" ca="1">INDIRECT("'"&amp;TEXT($A363,"d日(aaa)")&amp;"'!X25")</f>
        <v>3.3333333333334533E-2</v>
      </c>
      <c r="G363" s="58">
        <f t="shared" ca="1" si="203"/>
        <v>1.2004286453759505E-15</v>
      </c>
      <c r="H363" s="47">
        <f t="shared" si="204"/>
        <v>44603</v>
      </c>
      <c r="I363" s="34">
        <f t="shared" si="205"/>
        <v>2</v>
      </c>
      <c r="L363" s="47">
        <f t="shared" si="206"/>
        <v>44603</v>
      </c>
      <c r="M363" s="34" t="str">
        <f t="shared" si="213"/>
        <v>金</v>
      </c>
      <c r="N363" s="34" t="str">
        <f t="shared" si="214"/>
        <v>人時生産性</v>
      </c>
      <c r="O363" s="34" t="str">
        <f t="shared" ca="1" si="215"/>
        <v>-</v>
      </c>
      <c r="P363" s="34">
        <f t="shared" ca="1" si="216"/>
        <v>3.3333333333333333E-2</v>
      </c>
      <c r="Q363" s="34">
        <f t="shared" ca="1" si="207"/>
        <v>3.3333333333334533E-2</v>
      </c>
      <c r="R363" s="34">
        <f t="shared" ca="1" si="208"/>
        <v>0</v>
      </c>
      <c r="S363" s="47">
        <f t="shared" si="217"/>
        <v>44603</v>
      </c>
      <c r="T363" s="34">
        <f t="shared" si="218"/>
        <v>2</v>
      </c>
    </row>
    <row r="364" spans="1:22" x14ac:dyDescent="0.4">
      <c r="A364" s="47">
        <f t="shared" si="209"/>
        <v>44603</v>
      </c>
      <c r="B364" s="48" t="str">
        <f t="shared" si="173"/>
        <v>金</v>
      </c>
      <c r="C364" s="46" t="s">
        <v>96</v>
      </c>
      <c r="D364" s="46" t="str" cm="1">
        <f t="array" aca="1" ref="D364" ca="1">INDIRECT("'"&amp;TEXT($A364,"d日(aaa)")&amp;"'!AA22")</f>
        <v>-</v>
      </c>
      <c r="E364" s="49" cm="1">
        <f t="array" aca="1" ref="E364" ca="1">INDIRECT("'"&amp;TEXT($A364,"d日(aaa)")&amp;"'!AB22")</f>
        <v>32300</v>
      </c>
      <c r="F364" s="49" cm="1">
        <f t="array" aca="1" ref="F364" ca="1">INDIRECT("'"&amp;TEXT($A364,"d日(aaa)")&amp;"'!AC22")</f>
        <v>32299.999999998839</v>
      </c>
      <c r="G364" s="58">
        <f t="shared" ca="1" si="203"/>
        <v>-1.1605152394622564E-9</v>
      </c>
      <c r="H364" s="47">
        <f t="shared" si="204"/>
        <v>44603</v>
      </c>
      <c r="I364" s="34">
        <f t="shared" si="205"/>
        <v>2</v>
      </c>
      <c r="L364" s="47">
        <f t="shared" si="206"/>
        <v>44603</v>
      </c>
      <c r="M364" s="34" t="str">
        <f t="shared" si="213"/>
        <v>金</v>
      </c>
      <c r="N364" s="34" t="str">
        <f t="shared" si="214"/>
        <v>1Cs人件費</v>
      </c>
      <c r="O364" s="34" t="str">
        <f t="shared" ca="1" si="215"/>
        <v>-</v>
      </c>
      <c r="P364" s="34">
        <f t="shared" ca="1" si="216"/>
        <v>32300</v>
      </c>
      <c r="Q364" s="34">
        <f t="shared" ca="1" si="207"/>
        <v>32299.999999998839</v>
      </c>
      <c r="R364" s="34">
        <f t="shared" ca="1" si="208"/>
        <v>0</v>
      </c>
      <c r="S364" s="47">
        <f t="shared" si="217"/>
        <v>44603</v>
      </c>
      <c r="T364" s="34">
        <f t="shared" si="218"/>
        <v>2</v>
      </c>
    </row>
    <row r="365" spans="1:22" x14ac:dyDescent="0.4">
      <c r="A365" s="47">
        <f>月シフト!M$9</f>
        <v>44604</v>
      </c>
      <c r="B365" s="48" t="str">
        <f t="shared" si="173"/>
        <v>土</v>
      </c>
      <c r="C365" s="46" t="s">
        <v>7</v>
      </c>
      <c r="D365" s="46" t="str" cm="1">
        <f t="array" aca="1" ref="D365" ca="1">INDIRECT("'"&amp;TEXT($A365,"d日(aaa)")&amp;"'!V4")</f>
        <v>ディン コン ベト</v>
      </c>
      <c r="E365" s="58" cm="1">
        <f t="array" aca="1" ref="E365" ca="1">INDIRECT("'"&amp;TEXT($A365,"d日(aaa)")&amp;"'!W4")</f>
        <v>8</v>
      </c>
      <c r="F365" s="58" cm="1">
        <f t="array" aca="1" ref="F365" ca="1">INDIRECT("'"&amp;TEXT($A365,"d日(aaa)")&amp;"'!X4")</f>
        <v>7.9999999999997389</v>
      </c>
      <c r="G365" s="58">
        <f ca="1">IF(AND(F365&lt;&gt;"",E365&lt;&gt;""),F365-E365,"")</f>
        <v>-2.6112445539183682E-13</v>
      </c>
      <c r="H365" s="47">
        <f>A365</f>
        <v>44604</v>
      </c>
      <c r="I365" s="34">
        <f>WEEKNUM(A365,1)-WEEKNUM(A$2,1)+1</f>
        <v>2</v>
      </c>
      <c r="L365" s="47">
        <f>IFERROR(A365,"")</f>
        <v>44604</v>
      </c>
      <c r="M365" s="34" t="str">
        <f t="shared" si="213"/>
        <v>土</v>
      </c>
      <c r="N365" s="34" t="str">
        <f t="shared" si="214"/>
        <v>作業時間</v>
      </c>
      <c r="O365" s="34" t="str">
        <f t="shared" ca="1" si="215"/>
        <v>ディン コン ベト</v>
      </c>
      <c r="P365" s="34">
        <f t="shared" ca="1" si="216"/>
        <v>8</v>
      </c>
      <c r="Q365" s="34">
        <f ca="1">IFERROR(IF(F365=0,"",F365),"")</f>
        <v>7.9999999999997389</v>
      </c>
      <c r="R365" s="34">
        <f ca="1">IFERROR(IF(N365="人時生産性",ROUND(G365,2),ROUND(G365,1)),"")</f>
        <v>0</v>
      </c>
      <c r="S365" s="47">
        <f t="shared" si="217"/>
        <v>44604</v>
      </c>
      <c r="T365" s="34">
        <f t="shared" si="218"/>
        <v>2</v>
      </c>
    </row>
    <row r="366" spans="1:22" x14ac:dyDescent="0.4">
      <c r="A366" s="47">
        <f>A365</f>
        <v>44604</v>
      </c>
      <c r="B366" s="48" t="str">
        <f t="shared" si="173"/>
        <v>土</v>
      </c>
      <c r="C366" s="46" t="s">
        <v>7</v>
      </c>
      <c r="D366" s="46" t="str" cm="1">
        <f t="array" aca="1" ref="D366" ca="1">INDIRECT("'"&amp;TEXT($A366,"d日(aaa)")&amp;"'!V5")</f>
        <v>チャモ</v>
      </c>
      <c r="E366" s="58" cm="1">
        <f t="array" aca="1" ref="E366" ca="1">INDIRECT("'"&amp;TEXT($A366,"d日(aaa)")&amp;"'!W5")</f>
        <v>4</v>
      </c>
      <c r="F366" s="58" cm="1">
        <f t="array" aca="1" ref="F366" ca="1">INDIRECT("'"&amp;TEXT($A366,"d日(aaa)")&amp;"'!X5")</f>
        <v>4.0000000000000089</v>
      </c>
      <c r="G366" s="58">
        <f t="shared" ref="G366:G397" ca="1" si="220">IF(AND(F366&lt;&gt;"",E366&lt;&gt;""),F366-E366,"")</f>
        <v>8.8817841970012523E-15</v>
      </c>
      <c r="H366" s="47">
        <f t="shared" ref="H366:H397" si="221">A366</f>
        <v>44604</v>
      </c>
      <c r="I366" s="34">
        <f t="shared" ref="I366:I397" si="222">WEEKNUM(A366,1)-WEEKNUM(A$2,1)+1</f>
        <v>2</v>
      </c>
      <c r="L366" s="47">
        <f t="shared" ref="L366:L397" si="223">IFERROR(A366,"")</f>
        <v>44604</v>
      </c>
      <c r="M366" s="34" t="str">
        <f t="shared" si="213"/>
        <v>土</v>
      </c>
      <c r="N366" s="34" t="str">
        <f t="shared" si="214"/>
        <v>作業時間</v>
      </c>
      <c r="O366" s="34" t="str">
        <f t="shared" ca="1" si="215"/>
        <v>チャモ</v>
      </c>
      <c r="P366" s="34">
        <f t="shared" ca="1" si="216"/>
        <v>4</v>
      </c>
      <c r="Q366" s="34">
        <f t="shared" ref="Q366:Q397" ca="1" si="224">IFERROR(IF(F366=0,"",F366),"")</f>
        <v>4.0000000000000089</v>
      </c>
      <c r="R366" s="34">
        <f t="shared" ref="R366:R397" ca="1" si="225">IFERROR(IF(N366="人時生産性",ROUND(G366,2),ROUND(G366,1)),"")</f>
        <v>0</v>
      </c>
      <c r="S366" s="47">
        <f t="shared" si="217"/>
        <v>44604</v>
      </c>
      <c r="T366" s="34">
        <f t="shared" si="218"/>
        <v>2</v>
      </c>
    </row>
    <row r="367" spans="1:22" x14ac:dyDescent="0.4">
      <c r="A367" s="47">
        <f t="shared" ref="A367:A397" si="226">A366</f>
        <v>44604</v>
      </c>
      <c r="B367" s="48" t="str">
        <f t="shared" si="173"/>
        <v>土</v>
      </c>
      <c r="C367" s="46" t="s">
        <v>7</v>
      </c>
      <c r="D367" s="46" t="str" cm="1">
        <f t="array" aca="1" ref="D367" ca="1">INDIRECT("'"&amp;TEXT($A367,"d日(aaa)")&amp;"'!V6")</f>
        <v>ホン ゴック</v>
      </c>
      <c r="E367" s="58" cm="1">
        <f t="array" aca="1" ref="E367" ca="1">INDIRECT("'"&amp;TEXT($A367,"d日(aaa)")&amp;"'!W6")</f>
        <v>8</v>
      </c>
      <c r="F367" s="58" cm="1">
        <f t="array" aca="1" ref="F367" ca="1">INDIRECT("'"&amp;TEXT($A367,"d日(aaa)")&amp;"'!X6")</f>
        <v>7.9999999999997389</v>
      </c>
      <c r="G367" s="58">
        <f t="shared" ca="1" si="220"/>
        <v>-2.6112445539183682E-13</v>
      </c>
      <c r="H367" s="47">
        <f t="shared" si="221"/>
        <v>44604</v>
      </c>
      <c r="I367" s="34">
        <f t="shared" si="222"/>
        <v>2</v>
      </c>
      <c r="L367" s="47">
        <f t="shared" si="223"/>
        <v>44604</v>
      </c>
      <c r="M367" s="34" t="str">
        <f t="shared" si="213"/>
        <v>土</v>
      </c>
      <c r="N367" s="34" t="str">
        <f t="shared" si="214"/>
        <v>作業時間</v>
      </c>
      <c r="O367" s="34" t="str">
        <f t="shared" ca="1" si="215"/>
        <v>ホン ゴック</v>
      </c>
      <c r="P367" s="34">
        <f t="shared" ca="1" si="216"/>
        <v>8</v>
      </c>
      <c r="Q367" s="34">
        <f t="shared" ca="1" si="224"/>
        <v>7.9999999999997389</v>
      </c>
      <c r="R367" s="34">
        <f t="shared" ca="1" si="225"/>
        <v>0</v>
      </c>
      <c r="S367" s="47">
        <f t="shared" si="217"/>
        <v>44604</v>
      </c>
      <c r="T367" s="34">
        <f t="shared" si="218"/>
        <v>2</v>
      </c>
    </row>
    <row r="368" spans="1:22" x14ac:dyDescent="0.4">
      <c r="A368" s="47">
        <f t="shared" si="226"/>
        <v>44604</v>
      </c>
      <c r="B368" s="48" t="str">
        <f t="shared" si="173"/>
        <v>土</v>
      </c>
      <c r="C368" s="46" t="s">
        <v>7</v>
      </c>
      <c r="D368" s="46" t="str" cm="1">
        <f t="array" aca="1" ref="D368" ca="1">INDIRECT("'"&amp;TEXT($A368,"d日(aaa)")&amp;"'!V7")</f>
        <v>サンミン</v>
      </c>
      <c r="E368" s="58" cm="1">
        <f t="array" aca="1" ref="E368" ca="1">INDIRECT("'"&amp;TEXT($A368,"d日(aaa)")&amp;"'!W7")</f>
        <v>8</v>
      </c>
      <c r="F368" s="58" cm="1">
        <f t="array" aca="1" ref="F368" ca="1">INDIRECT("'"&amp;TEXT($A368,"d日(aaa)")&amp;"'!X7")</f>
        <v>7.9999999999997389</v>
      </c>
      <c r="G368" s="58">
        <f t="shared" ca="1" si="220"/>
        <v>-2.6112445539183682E-13</v>
      </c>
      <c r="H368" s="47">
        <f t="shared" si="221"/>
        <v>44604</v>
      </c>
      <c r="I368" s="34">
        <f t="shared" si="222"/>
        <v>2</v>
      </c>
      <c r="L368" s="47">
        <f t="shared" si="223"/>
        <v>44604</v>
      </c>
      <c r="M368" s="34" t="str">
        <f t="shared" si="213"/>
        <v>土</v>
      </c>
      <c r="N368" s="34" t="str">
        <f t="shared" si="214"/>
        <v>作業時間</v>
      </c>
      <c r="O368" s="34" t="str">
        <f t="shared" ca="1" si="215"/>
        <v>サンミン</v>
      </c>
      <c r="P368" s="34">
        <f t="shared" ca="1" si="216"/>
        <v>8</v>
      </c>
      <c r="Q368" s="34">
        <f t="shared" ca="1" si="224"/>
        <v>7.9999999999997389</v>
      </c>
      <c r="R368" s="34">
        <f t="shared" ca="1" si="225"/>
        <v>0</v>
      </c>
      <c r="S368" s="47">
        <f t="shared" si="217"/>
        <v>44604</v>
      </c>
      <c r="T368" s="34">
        <f t="shared" si="218"/>
        <v>2</v>
      </c>
    </row>
    <row r="369" spans="1:22" x14ac:dyDescent="0.4">
      <c r="A369" s="47">
        <f t="shared" si="226"/>
        <v>44604</v>
      </c>
      <c r="B369" s="48" t="str">
        <f t="shared" si="173"/>
        <v>土</v>
      </c>
      <c r="C369" s="46" t="s">
        <v>7</v>
      </c>
      <c r="D369" s="46" t="str" cm="1">
        <f t="array" aca="1" ref="D369" ca="1">INDIRECT("'"&amp;TEXT($A369,"d日(aaa)")&amp;"'!V8")</f>
        <v>ハルシャナ</v>
      </c>
      <c r="E369" s="58" cm="1">
        <f t="array" aca="1" ref="E369" ca="1">INDIRECT("'"&amp;TEXT($A369,"d日(aaa)")&amp;"'!W8")</f>
        <v>8</v>
      </c>
      <c r="F369" s="58" cm="1">
        <f t="array" aca="1" ref="F369" ca="1">INDIRECT("'"&amp;TEXT($A369,"d日(aaa)")&amp;"'!X8")</f>
        <v>7.9999999999997389</v>
      </c>
      <c r="G369" s="58">
        <f t="shared" ca="1" si="220"/>
        <v>-2.6112445539183682E-13</v>
      </c>
      <c r="H369" s="47">
        <f t="shared" si="221"/>
        <v>44604</v>
      </c>
      <c r="I369" s="34">
        <f t="shared" si="222"/>
        <v>2</v>
      </c>
      <c r="L369" s="47">
        <f t="shared" si="223"/>
        <v>44604</v>
      </c>
      <c r="M369" s="34" t="str">
        <f t="shared" si="213"/>
        <v>土</v>
      </c>
      <c r="N369" s="34" t="str">
        <f t="shared" si="214"/>
        <v>作業時間</v>
      </c>
      <c r="O369" s="34" t="str">
        <f t="shared" ca="1" si="215"/>
        <v>ハルシャナ</v>
      </c>
      <c r="P369" s="34">
        <f t="shared" ca="1" si="216"/>
        <v>8</v>
      </c>
      <c r="Q369" s="34">
        <f t="shared" ca="1" si="224"/>
        <v>7.9999999999997389</v>
      </c>
      <c r="R369" s="34">
        <f t="shared" ca="1" si="225"/>
        <v>0</v>
      </c>
      <c r="S369" s="47">
        <f t="shared" si="217"/>
        <v>44604</v>
      </c>
      <c r="T369" s="34">
        <f t="shared" si="218"/>
        <v>2</v>
      </c>
    </row>
    <row r="370" spans="1:22" x14ac:dyDescent="0.4">
      <c r="A370" s="47">
        <f t="shared" si="226"/>
        <v>44604</v>
      </c>
      <c r="B370" s="48" t="str">
        <f t="shared" si="173"/>
        <v>土</v>
      </c>
      <c r="C370" s="46" t="s">
        <v>7</v>
      </c>
      <c r="D370" s="46" t="str" cm="1">
        <f t="array" aca="1" ref="D370" ca="1">INDIRECT("'"&amp;TEXT($A370,"d日(aaa)")&amp;"'!V9")</f>
        <v>チャトランガ</v>
      </c>
      <c r="E370" s="58" cm="1">
        <f t="array" aca="1" ref="E370" ca="1">INDIRECT("'"&amp;TEXT($A370,"d日(aaa)")&amp;"'!W9")</f>
        <v>5</v>
      </c>
      <c r="F370" s="58" cm="1">
        <f t="array" aca="1" ref="F370" ca="1">INDIRECT("'"&amp;TEXT($A370,"d日(aaa)")&amp;"'!X9")</f>
        <v>4.9999999999996838</v>
      </c>
      <c r="G370" s="58">
        <f t="shared" ca="1" si="220"/>
        <v>-3.1619151741324458E-13</v>
      </c>
      <c r="H370" s="47">
        <f t="shared" si="221"/>
        <v>44604</v>
      </c>
      <c r="I370" s="34">
        <f t="shared" si="222"/>
        <v>2</v>
      </c>
      <c r="L370" s="47">
        <f t="shared" si="223"/>
        <v>44604</v>
      </c>
      <c r="M370" s="34" t="str">
        <f t="shared" si="213"/>
        <v>土</v>
      </c>
      <c r="N370" s="34" t="str">
        <f t="shared" si="214"/>
        <v>作業時間</v>
      </c>
      <c r="O370" s="34" t="str">
        <f t="shared" ca="1" si="215"/>
        <v>チャトランガ</v>
      </c>
      <c r="P370" s="34">
        <f t="shared" ca="1" si="216"/>
        <v>5</v>
      </c>
      <c r="Q370" s="34">
        <f t="shared" ca="1" si="224"/>
        <v>4.9999999999996838</v>
      </c>
      <c r="R370" s="34">
        <f t="shared" ca="1" si="225"/>
        <v>0</v>
      </c>
      <c r="S370" s="47">
        <f t="shared" si="217"/>
        <v>44604</v>
      </c>
      <c r="T370" s="34">
        <f t="shared" si="218"/>
        <v>2</v>
      </c>
    </row>
    <row r="371" spans="1:22" x14ac:dyDescent="0.4">
      <c r="A371" s="47">
        <f t="shared" si="226"/>
        <v>44604</v>
      </c>
      <c r="B371" s="48" t="str">
        <f t="shared" si="173"/>
        <v>土</v>
      </c>
      <c r="C371" s="46" t="s">
        <v>7</v>
      </c>
      <c r="D371" s="46" t="str" cm="1">
        <f t="array" aca="1" ref="D371" ca="1">INDIRECT("'"&amp;TEXT($A371,"d日(aaa)")&amp;"'!V10")</f>
        <v/>
      </c>
      <c r="E371" s="58" t="str" cm="1">
        <f t="array" aca="1" ref="E371" ca="1">INDIRECT("'"&amp;TEXT($A371,"d日(aaa)")&amp;"'!W10")</f>
        <v/>
      </c>
      <c r="F371" s="58" t="str" cm="1">
        <f t="array" aca="1" ref="F371" ca="1">INDIRECT("'"&amp;TEXT($A371,"d日(aaa)")&amp;"'!X10")</f>
        <v/>
      </c>
      <c r="G371" s="58" t="str">
        <f t="shared" ca="1" si="220"/>
        <v/>
      </c>
      <c r="H371" s="47">
        <f t="shared" si="221"/>
        <v>44604</v>
      </c>
      <c r="I371" s="34">
        <f t="shared" si="222"/>
        <v>2</v>
      </c>
      <c r="L371" s="47">
        <f t="shared" si="223"/>
        <v>44604</v>
      </c>
      <c r="M371" s="34" t="str">
        <f t="shared" si="213"/>
        <v>土</v>
      </c>
      <c r="N371" s="34" t="str">
        <f t="shared" si="214"/>
        <v>作業時間</v>
      </c>
      <c r="O371" s="34" t="str">
        <f t="shared" ca="1" si="215"/>
        <v/>
      </c>
      <c r="P371" s="34" t="str">
        <f t="shared" ca="1" si="216"/>
        <v/>
      </c>
      <c r="Q371" s="34" t="str">
        <f t="shared" ca="1" si="224"/>
        <v/>
      </c>
      <c r="R371" s="34" t="str">
        <f t="shared" ca="1" si="225"/>
        <v/>
      </c>
      <c r="S371" s="47">
        <f t="shared" si="217"/>
        <v>44604</v>
      </c>
      <c r="T371" s="34">
        <f t="shared" si="218"/>
        <v>2</v>
      </c>
    </row>
    <row r="372" spans="1:22" x14ac:dyDescent="0.4">
      <c r="A372" s="47">
        <f t="shared" si="226"/>
        <v>44604</v>
      </c>
      <c r="B372" s="48" t="str">
        <f t="shared" ref="B372:B374" si="227">IF(A372="","",TEXT(A372,"aaa"))</f>
        <v>土</v>
      </c>
      <c r="C372" s="46" t="s">
        <v>7</v>
      </c>
      <c r="D372" s="46" t="str" cm="1">
        <f t="array" aca="1" ref="D372" ca="1">INDIRECT("'"&amp;TEXT($A372,"d日(aaa)")&amp;"'!V11")</f>
        <v/>
      </c>
      <c r="E372" s="58" t="str" cm="1">
        <f t="array" aca="1" ref="E372" ca="1">INDIRECT("'"&amp;TEXT($A372,"d日(aaa)")&amp;"'!W11")</f>
        <v/>
      </c>
      <c r="F372" s="58" t="str" cm="1">
        <f t="array" aca="1" ref="F372" ca="1">INDIRECT("'"&amp;TEXT($A372,"d日(aaa)")&amp;"'!X11")</f>
        <v/>
      </c>
      <c r="G372" s="58" t="str">
        <f t="shared" ca="1" si="220"/>
        <v/>
      </c>
      <c r="H372" s="47">
        <f t="shared" si="221"/>
        <v>44604</v>
      </c>
      <c r="I372" s="34">
        <f t="shared" si="222"/>
        <v>2</v>
      </c>
      <c r="L372" s="47">
        <f t="shared" si="223"/>
        <v>44604</v>
      </c>
      <c r="M372" s="34" t="str">
        <f t="shared" si="213"/>
        <v>土</v>
      </c>
      <c r="N372" s="34" t="str">
        <f t="shared" si="214"/>
        <v>作業時間</v>
      </c>
      <c r="O372" s="34" t="str">
        <f t="shared" ca="1" si="215"/>
        <v/>
      </c>
      <c r="P372" s="34" t="str">
        <f t="shared" ca="1" si="216"/>
        <v/>
      </c>
      <c r="Q372" s="34" t="str">
        <f t="shared" ca="1" si="224"/>
        <v/>
      </c>
      <c r="R372" s="34" t="str">
        <f t="shared" ca="1" si="225"/>
        <v/>
      </c>
      <c r="S372" s="47">
        <f t="shared" si="217"/>
        <v>44604</v>
      </c>
      <c r="T372" s="34">
        <f t="shared" si="218"/>
        <v>2</v>
      </c>
    </row>
    <row r="373" spans="1:22" x14ac:dyDescent="0.4">
      <c r="A373" s="47">
        <f t="shared" si="226"/>
        <v>44604</v>
      </c>
      <c r="B373" s="48" t="str">
        <f t="shared" si="227"/>
        <v>土</v>
      </c>
      <c r="C373" s="46" t="s">
        <v>7</v>
      </c>
      <c r="D373" s="46" t="str" cm="1">
        <f t="array" aca="1" ref="D373" ca="1">INDIRECT("'"&amp;TEXT($A373,"d日(aaa)")&amp;"'!V12")</f>
        <v/>
      </c>
      <c r="E373" s="58" t="str" cm="1">
        <f t="array" aca="1" ref="E373" ca="1">INDIRECT("'"&amp;TEXT($A373,"d日(aaa)")&amp;"'!W12")</f>
        <v/>
      </c>
      <c r="F373" s="58" t="str" cm="1">
        <f t="array" aca="1" ref="F373" ca="1">INDIRECT("'"&amp;TEXT($A373,"d日(aaa)")&amp;"'!X12")</f>
        <v/>
      </c>
      <c r="G373" s="58" t="str">
        <f t="shared" ca="1" si="220"/>
        <v/>
      </c>
      <c r="H373" s="47">
        <f t="shared" si="221"/>
        <v>44604</v>
      </c>
      <c r="I373" s="34">
        <f t="shared" si="222"/>
        <v>2</v>
      </c>
      <c r="L373" s="47">
        <f t="shared" si="223"/>
        <v>44604</v>
      </c>
      <c r="M373" s="34" t="str">
        <f t="shared" si="213"/>
        <v>土</v>
      </c>
      <c r="N373" s="34" t="str">
        <f t="shared" si="214"/>
        <v>作業時間</v>
      </c>
      <c r="O373" s="34" t="str">
        <f t="shared" ca="1" si="215"/>
        <v/>
      </c>
      <c r="P373" s="34" t="str">
        <f t="shared" ca="1" si="216"/>
        <v/>
      </c>
      <c r="Q373" s="34" t="str">
        <f t="shared" ca="1" si="224"/>
        <v/>
      </c>
      <c r="R373" s="34" t="str">
        <f t="shared" ca="1" si="225"/>
        <v/>
      </c>
      <c r="S373" s="47">
        <f t="shared" si="217"/>
        <v>44604</v>
      </c>
      <c r="T373" s="34">
        <f t="shared" si="218"/>
        <v>2</v>
      </c>
    </row>
    <row r="374" spans="1:22" x14ac:dyDescent="0.4">
      <c r="A374" s="47">
        <f t="shared" si="226"/>
        <v>44604</v>
      </c>
      <c r="B374" s="48" t="str">
        <f t="shared" si="227"/>
        <v>土</v>
      </c>
      <c r="C374" s="46" t="s">
        <v>7</v>
      </c>
      <c r="D374" s="46" t="str" cm="1">
        <f t="array" aca="1" ref="D374" ca="1">INDIRECT("'"&amp;TEXT($A374,"d日(aaa)")&amp;"'!V13")</f>
        <v/>
      </c>
      <c r="E374" s="58" t="str" cm="1">
        <f t="array" aca="1" ref="E374" ca="1">INDIRECT("'"&amp;TEXT($A374,"d日(aaa)")&amp;"'!W13")</f>
        <v/>
      </c>
      <c r="F374" s="58" t="str" cm="1">
        <f t="array" aca="1" ref="F374" ca="1">INDIRECT("'"&amp;TEXT($A374,"d日(aaa)")&amp;"'!X13")</f>
        <v/>
      </c>
      <c r="G374" s="58" t="str">
        <f t="shared" ca="1" si="220"/>
        <v/>
      </c>
      <c r="H374" s="47">
        <f t="shared" si="221"/>
        <v>44604</v>
      </c>
      <c r="I374" s="34">
        <f t="shared" si="222"/>
        <v>2</v>
      </c>
      <c r="L374" s="47">
        <f t="shared" si="223"/>
        <v>44604</v>
      </c>
      <c r="M374" s="34" t="str">
        <f t="shared" si="213"/>
        <v>土</v>
      </c>
      <c r="N374" s="34" t="str">
        <f t="shared" si="214"/>
        <v>作業時間</v>
      </c>
      <c r="O374" s="34" t="str">
        <f t="shared" ca="1" si="215"/>
        <v/>
      </c>
      <c r="P374" s="34" t="str">
        <f t="shared" ca="1" si="216"/>
        <v/>
      </c>
      <c r="Q374" s="34" t="str">
        <f t="shared" ca="1" si="224"/>
        <v/>
      </c>
      <c r="R374" s="34" t="str">
        <f t="shared" ca="1" si="225"/>
        <v/>
      </c>
      <c r="S374" s="47">
        <f t="shared" si="217"/>
        <v>44604</v>
      </c>
      <c r="T374" s="34">
        <f t="shared" si="218"/>
        <v>2</v>
      </c>
    </row>
    <row r="375" spans="1:22" x14ac:dyDescent="0.4">
      <c r="A375" s="47">
        <f t="shared" si="226"/>
        <v>44604</v>
      </c>
      <c r="B375" s="48" t="str">
        <f t="shared" ref="B375:B379" si="228">IF(A375="","",TEXT(A375,"aaa"))</f>
        <v>土</v>
      </c>
      <c r="C375" s="46" t="s">
        <v>7</v>
      </c>
      <c r="D375" s="46" t="str" cm="1">
        <f t="array" aca="1" ref="D375" ca="1">INDIRECT("'"&amp;TEXT($A375,"d日(aaa)")&amp;"'!V14")</f>
        <v/>
      </c>
      <c r="E375" s="58" t="str" cm="1">
        <f t="array" aca="1" ref="E375" ca="1">INDIRECT("'"&amp;TEXT($A375,"d日(aaa)")&amp;"'!W14")</f>
        <v/>
      </c>
      <c r="F375" s="58" t="str" cm="1">
        <f t="array" aca="1" ref="F375" ca="1">INDIRECT("'"&amp;TEXT($A375,"d日(aaa)")&amp;"'!X14")</f>
        <v/>
      </c>
      <c r="G375" s="58" t="str">
        <f t="shared" ca="1" si="220"/>
        <v/>
      </c>
      <c r="H375" s="47">
        <f t="shared" si="221"/>
        <v>44604</v>
      </c>
      <c r="I375" s="34">
        <f t="shared" si="222"/>
        <v>2</v>
      </c>
      <c r="L375" s="47">
        <f t="shared" si="223"/>
        <v>44604</v>
      </c>
      <c r="M375" s="34" t="str">
        <f t="shared" si="213"/>
        <v>土</v>
      </c>
      <c r="N375" s="34" t="str">
        <f t="shared" si="214"/>
        <v>作業時間</v>
      </c>
      <c r="O375" s="34" t="str">
        <f t="shared" ca="1" si="215"/>
        <v/>
      </c>
      <c r="P375" s="34" t="str">
        <f t="shared" ca="1" si="216"/>
        <v/>
      </c>
      <c r="Q375" s="34" t="str">
        <f t="shared" ca="1" si="224"/>
        <v/>
      </c>
      <c r="R375" s="34" t="str">
        <f t="shared" ca="1" si="225"/>
        <v/>
      </c>
      <c r="S375" s="47">
        <f t="shared" si="217"/>
        <v>44604</v>
      </c>
      <c r="T375" s="34">
        <f t="shared" si="218"/>
        <v>2</v>
      </c>
    </row>
    <row r="376" spans="1:22" x14ac:dyDescent="0.4">
      <c r="A376" s="47">
        <f t="shared" si="226"/>
        <v>44604</v>
      </c>
      <c r="B376" s="48" t="str">
        <f t="shared" si="228"/>
        <v>土</v>
      </c>
      <c r="C376" s="46" t="s">
        <v>7</v>
      </c>
      <c r="D376" s="46" t="str" cm="1">
        <f t="array" aca="1" ref="D376" ca="1">INDIRECT("'"&amp;TEXT($A376,"d日(aaa)")&amp;"'!V15")</f>
        <v/>
      </c>
      <c r="E376" s="58" t="str" cm="1">
        <f t="array" aca="1" ref="E376" ca="1">INDIRECT("'"&amp;TEXT($A376,"d日(aaa)")&amp;"'!W15")</f>
        <v/>
      </c>
      <c r="F376" s="58" t="str" cm="1">
        <f t="array" aca="1" ref="F376" ca="1">INDIRECT("'"&amp;TEXT($A376,"d日(aaa)")&amp;"'!X15")</f>
        <v/>
      </c>
      <c r="G376" s="58" t="str">
        <f t="shared" ca="1" si="220"/>
        <v/>
      </c>
      <c r="H376" s="47">
        <f t="shared" si="221"/>
        <v>44604</v>
      </c>
      <c r="I376" s="34">
        <f t="shared" si="222"/>
        <v>2</v>
      </c>
      <c r="L376" s="47">
        <f t="shared" si="223"/>
        <v>44604</v>
      </c>
      <c r="M376" s="34" t="str">
        <f t="shared" si="213"/>
        <v>土</v>
      </c>
      <c r="N376" s="34" t="str">
        <f t="shared" si="214"/>
        <v>作業時間</v>
      </c>
      <c r="O376" s="34" t="str">
        <f t="shared" ca="1" si="215"/>
        <v/>
      </c>
      <c r="P376" s="34" t="str">
        <f t="shared" ca="1" si="216"/>
        <v/>
      </c>
      <c r="Q376" s="34" t="str">
        <f t="shared" ca="1" si="224"/>
        <v/>
      </c>
      <c r="R376" s="34" t="str">
        <f t="shared" ca="1" si="225"/>
        <v/>
      </c>
      <c r="S376" s="47">
        <f t="shared" si="217"/>
        <v>44604</v>
      </c>
      <c r="T376" s="34">
        <f t="shared" si="218"/>
        <v>2</v>
      </c>
    </row>
    <row r="377" spans="1:22" x14ac:dyDescent="0.4">
      <c r="A377" s="47">
        <f t="shared" si="226"/>
        <v>44604</v>
      </c>
      <c r="B377" s="48" t="str">
        <f t="shared" si="228"/>
        <v>土</v>
      </c>
      <c r="C377" s="46" t="s">
        <v>7</v>
      </c>
      <c r="D377" s="46" t="str" cm="1">
        <f t="array" aca="1" ref="D377" ca="1">INDIRECT("'"&amp;TEXT($A377,"d日(aaa)")&amp;"'!V16")</f>
        <v/>
      </c>
      <c r="E377" s="58" t="str" cm="1">
        <f t="array" aca="1" ref="E377" ca="1">INDIRECT("'"&amp;TEXT($A377,"d日(aaa)")&amp;"'!W16")</f>
        <v/>
      </c>
      <c r="F377" s="58" t="str" cm="1">
        <f t="array" aca="1" ref="F377" ca="1">INDIRECT("'"&amp;TEXT($A377,"d日(aaa)")&amp;"'!X16")</f>
        <v/>
      </c>
      <c r="G377" s="58" t="str">
        <f t="shared" ca="1" si="220"/>
        <v/>
      </c>
      <c r="H377" s="47">
        <f t="shared" si="221"/>
        <v>44604</v>
      </c>
      <c r="I377" s="34">
        <f t="shared" si="222"/>
        <v>2</v>
      </c>
      <c r="L377" s="47">
        <f t="shared" si="223"/>
        <v>44604</v>
      </c>
      <c r="M377" s="34" t="str">
        <f t="shared" si="213"/>
        <v>土</v>
      </c>
      <c r="N377" s="34" t="str">
        <f t="shared" si="214"/>
        <v>作業時間</v>
      </c>
      <c r="O377" s="34" t="str">
        <f t="shared" ca="1" si="215"/>
        <v/>
      </c>
      <c r="P377" s="34" t="str">
        <f t="shared" ca="1" si="216"/>
        <v/>
      </c>
      <c r="Q377" s="34" t="str">
        <f t="shared" ca="1" si="224"/>
        <v/>
      </c>
      <c r="R377" s="34" t="str">
        <f t="shared" ca="1" si="225"/>
        <v/>
      </c>
      <c r="S377" s="47">
        <f t="shared" si="217"/>
        <v>44604</v>
      </c>
      <c r="T377" s="34">
        <f t="shared" si="218"/>
        <v>2</v>
      </c>
    </row>
    <row r="378" spans="1:22" x14ac:dyDescent="0.4">
      <c r="A378" s="47">
        <f t="shared" si="226"/>
        <v>44604</v>
      </c>
      <c r="B378" s="48" t="str">
        <f t="shared" si="228"/>
        <v>土</v>
      </c>
      <c r="C378" s="46" t="s">
        <v>7</v>
      </c>
      <c r="D378" s="46" t="str" cm="1">
        <f t="array" aca="1" ref="D378" ca="1">INDIRECT("'"&amp;TEXT($A378,"d日(aaa)")&amp;"'!V17")</f>
        <v/>
      </c>
      <c r="E378" s="58" t="str" cm="1">
        <f t="array" aca="1" ref="E378" ca="1">INDIRECT("'"&amp;TEXT($A378,"d日(aaa)")&amp;"'!W17")</f>
        <v/>
      </c>
      <c r="F378" s="58" t="str" cm="1">
        <f t="array" aca="1" ref="F378" ca="1">INDIRECT("'"&amp;TEXT($A378,"d日(aaa)")&amp;"'!X17")</f>
        <v/>
      </c>
      <c r="G378" s="58" t="str">
        <f t="shared" ca="1" si="220"/>
        <v/>
      </c>
      <c r="H378" s="47">
        <f t="shared" si="221"/>
        <v>44604</v>
      </c>
      <c r="I378" s="34">
        <f t="shared" si="222"/>
        <v>2</v>
      </c>
      <c r="L378" s="47">
        <f t="shared" si="223"/>
        <v>44604</v>
      </c>
      <c r="M378" s="34" t="str">
        <f t="shared" si="213"/>
        <v>土</v>
      </c>
      <c r="N378" s="34" t="str">
        <f t="shared" si="214"/>
        <v>作業時間</v>
      </c>
      <c r="O378" s="34" t="str">
        <f t="shared" ca="1" si="215"/>
        <v/>
      </c>
      <c r="P378" s="34" t="str">
        <f t="shared" ca="1" si="216"/>
        <v/>
      </c>
      <c r="Q378" s="34" t="str">
        <f t="shared" ca="1" si="224"/>
        <v/>
      </c>
      <c r="R378" s="34" t="str">
        <f t="shared" ca="1" si="225"/>
        <v/>
      </c>
      <c r="S378" s="47">
        <f t="shared" si="217"/>
        <v>44604</v>
      </c>
      <c r="T378" s="34">
        <f t="shared" si="218"/>
        <v>2</v>
      </c>
    </row>
    <row r="379" spans="1:22" x14ac:dyDescent="0.4">
      <c r="A379" s="47">
        <f t="shared" si="226"/>
        <v>44604</v>
      </c>
      <c r="B379" s="48" t="str">
        <f t="shared" si="228"/>
        <v>土</v>
      </c>
      <c r="C379" s="46" t="s">
        <v>7</v>
      </c>
      <c r="D379" s="46" t="str" cm="1">
        <f t="array" aca="1" ref="D379" ca="1">INDIRECT("'"&amp;TEXT($A379,"d日(aaa)")&amp;"'!V18")</f>
        <v/>
      </c>
      <c r="E379" s="58" t="str" cm="1">
        <f t="array" aca="1" ref="E379" ca="1">INDIRECT("'"&amp;TEXT($A379,"d日(aaa)")&amp;"'!W18")</f>
        <v/>
      </c>
      <c r="F379" s="58" t="str" cm="1">
        <f t="array" aca="1" ref="F379" ca="1">INDIRECT("'"&amp;TEXT($A379,"d日(aaa)")&amp;"'!X18")</f>
        <v/>
      </c>
      <c r="G379" s="58" t="str">
        <f t="shared" ca="1" si="220"/>
        <v/>
      </c>
      <c r="H379" s="47">
        <f t="shared" si="221"/>
        <v>44604</v>
      </c>
      <c r="I379" s="34">
        <f t="shared" si="222"/>
        <v>2</v>
      </c>
      <c r="J379" s="34">
        <f ca="1">SUMIF($A365:$A379,$A365,E365:E379)</f>
        <v>41</v>
      </c>
      <c r="K379" s="34">
        <f ca="1">SUMIF($A365:$A379,$A365,F365:F379)</f>
        <v>40.99999999999865</v>
      </c>
      <c r="L379" s="47">
        <f t="shared" si="223"/>
        <v>44604</v>
      </c>
      <c r="M379" s="34" t="str">
        <f t="shared" si="213"/>
        <v>土</v>
      </c>
      <c r="N379" s="34" t="str">
        <f t="shared" si="214"/>
        <v>作業時間</v>
      </c>
      <c r="O379" s="34" t="str">
        <f t="shared" ca="1" si="215"/>
        <v/>
      </c>
      <c r="P379" s="34" t="str">
        <f t="shared" ca="1" si="216"/>
        <v/>
      </c>
      <c r="Q379" s="34" t="str">
        <f t="shared" ca="1" si="224"/>
        <v/>
      </c>
      <c r="R379" s="34" t="str">
        <f t="shared" ca="1" si="225"/>
        <v/>
      </c>
      <c r="S379" s="47">
        <f t="shared" si="217"/>
        <v>44604</v>
      </c>
      <c r="T379" s="34">
        <f t="shared" si="218"/>
        <v>2</v>
      </c>
      <c r="U379" s="158">
        <f ca="1">IF(P365&lt;&gt;"",SUMIF($A365:$A379,$A365,P365:P379),"")</f>
        <v>41</v>
      </c>
      <c r="V379" s="158">
        <f ca="1">IF(Q365&lt;&gt;"",SUMIF($A365:$A379,$A365,Q365:Q379),"")</f>
        <v>40.99999999999865</v>
      </c>
    </row>
    <row r="380" spans="1:22" x14ac:dyDescent="0.4">
      <c r="A380" s="47">
        <f>A371</f>
        <v>44604</v>
      </c>
      <c r="B380" s="48" t="str">
        <f t="shared" si="173"/>
        <v>土</v>
      </c>
      <c r="C380" s="46" t="s">
        <v>11</v>
      </c>
      <c r="D380" s="46" t="str" cm="1">
        <f t="array" aca="1" ref="D380" ca="1">INDIRECT("'"&amp;TEXT($A380,"d日(aaa)")&amp;"'!V4")</f>
        <v>ディン コン ベト</v>
      </c>
      <c r="E380" s="49" cm="1">
        <f t="array" aca="1" ref="E380" ca="1">INDIRECT("'"&amp;TEXT($A380,"d日(aaa)")&amp;"'!AB4")</f>
        <v>8800</v>
      </c>
      <c r="F380" s="49" cm="1">
        <f t="array" aca="1" ref="F380" ca="1">INDIRECT("'"&amp;TEXT($A380,"d日(aaa)")&amp;"'!AC4")</f>
        <v>8799.9999999997126</v>
      </c>
      <c r="G380" s="58">
        <f t="shared" ca="1" si="220"/>
        <v>-2.8740032576024532E-10</v>
      </c>
      <c r="H380" s="47">
        <f t="shared" si="221"/>
        <v>44604</v>
      </c>
      <c r="I380" s="34">
        <f t="shared" si="222"/>
        <v>2</v>
      </c>
      <c r="L380" s="47">
        <f t="shared" si="223"/>
        <v>44604</v>
      </c>
      <c r="M380" s="34" t="str">
        <f t="shared" si="213"/>
        <v>土</v>
      </c>
      <c r="N380" s="34" t="str">
        <f t="shared" si="214"/>
        <v>人件費</v>
      </c>
      <c r="O380" s="34" t="str">
        <f t="shared" ca="1" si="215"/>
        <v>ディン コン ベト</v>
      </c>
      <c r="P380" s="34">
        <f t="shared" ca="1" si="216"/>
        <v>8800</v>
      </c>
      <c r="Q380" s="34">
        <f t="shared" ca="1" si="224"/>
        <v>8799.9999999997126</v>
      </c>
      <c r="R380" s="34">
        <f t="shared" ca="1" si="225"/>
        <v>0</v>
      </c>
      <c r="S380" s="47">
        <f t="shared" si="217"/>
        <v>44604</v>
      </c>
      <c r="T380" s="34">
        <f t="shared" si="218"/>
        <v>2</v>
      </c>
    </row>
    <row r="381" spans="1:22" x14ac:dyDescent="0.4">
      <c r="A381" s="47">
        <f t="shared" si="226"/>
        <v>44604</v>
      </c>
      <c r="B381" s="48" t="str">
        <f t="shared" si="173"/>
        <v>土</v>
      </c>
      <c r="C381" s="46" t="s">
        <v>11</v>
      </c>
      <c r="D381" s="46" t="str" cm="1">
        <f t="array" aca="1" ref="D381" ca="1">INDIRECT("'"&amp;TEXT($A381,"d日(aaa)")&amp;"'!V5")</f>
        <v>チャモ</v>
      </c>
      <c r="E381" s="49" cm="1">
        <f t="array" aca="1" ref="E381" ca="1">INDIRECT("'"&amp;TEXT($A381,"d日(aaa)")&amp;"'!AB5")</f>
        <v>4600</v>
      </c>
      <c r="F381" s="49" cm="1">
        <f t="array" aca="1" ref="F381" ca="1">INDIRECT("'"&amp;TEXT($A381,"d日(aaa)")&amp;"'!AC5")</f>
        <v>4600.00000000001</v>
      </c>
      <c r="G381" s="58">
        <f t="shared" ca="1" si="220"/>
        <v>1.0004441719502211E-11</v>
      </c>
      <c r="H381" s="47">
        <f t="shared" si="221"/>
        <v>44604</v>
      </c>
      <c r="I381" s="34">
        <f t="shared" si="222"/>
        <v>2</v>
      </c>
      <c r="L381" s="47">
        <f t="shared" si="223"/>
        <v>44604</v>
      </c>
      <c r="M381" s="34" t="str">
        <f t="shared" si="213"/>
        <v>土</v>
      </c>
      <c r="N381" s="34" t="str">
        <f t="shared" si="214"/>
        <v>人件費</v>
      </c>
      <c r="O381" s="34" t="str">
        <f t="shared" ca="1" si="215"/>
        <v>チャモ</v>
      </c>
      <c r="P381" s="34">
        <f t="shared" ca="1" si="216"/>
        <v>4600</v>
      </c>
      <c r="Q381" s="34">
        <f t="shared" ca="1" si="224"/>
        <v>4600.00000000001</v>
      </c>
      <c r="R381" s="34">
        <f t="shared" ca="1" si="225"/>
        <v>0</v>
      </c>
      <c r="S381" s="47">
        <f t="shared" si="217"/>
        <v>44604</v>
      </c>
      <c r="T381" s="34">
        <f t="shared" si="218"/>
        <v>2</v>
      </c>
    </row>
    <row r="382" spans="1:22" x14ac:dyDescent="0.4">
      <c r="A382" s="47">
        <f t="shared" si="226"/>
        <v>44604</v>
      </c>
      <c r="B382" s="48" t="str">
        <f t="shared" si="173"/>
        <v>土</v>
      </c>
      <c r="C382" s="46" t="s">
        <v>11</v>
      </c>
      <c r="D382" s="46" t="str" cm="1">
        <f t="array" aca="1" ref="D382" ca="1">INDIRECT("'"&amp;TEXT($A382,"d日(aaa)")&amp;"'!V6")</f>
        <v>ホン ゴック</v>
      </c>
      <c r="E382" s="49" cm="1">
        <f t="array" aca="1" ref="E382" ca="1">INDIRECT("'"&amp;TEXT($A382,"d日(aaa)")&amp;"'!AB6")</f>
        <v>8800</v>
      </c>
      <c r="F382" s="49" cm="1">
        <f t="array" aca="1" ref="F382" ca="1">INDIRECT("'"&amp;TEXT($A382,"d日(aaa)")&amp;"'!AC6")</f>
        <v>8799.9999999997126</v>
      </c>
      <c r="G382" s="58">
        <f t="shared" ca="1" si="220"/>
        <v>-2.8740032576024532E-10</v>
      </c>
      <c r="H382" s="47">
        <f t="shared" si="221"/>
        <v>44604</v>
      </c>
      <c r="I382" s="34">
        <f t="shared" si="222"/>
        <v>2</v>
      </c>
      <c r="L382" s="47">
        <f t="shared" si="223"/>
        <v>44604</v>
      </c>
      <c r="M382" s="34" t="str">
        <f t="shared" si="213"/>
        <v>土</v>
      </c>
      <c r="N382" s="34" t="str">
        <f t="shared" si="214"/>
        <v>人件費</v>
      </c>
      <c r="O382" s="34" t="str">
        <f t="shared" ca="1" si="215"/>
        <v>ホン ゴック</v>
      </c>
      <c r="P382" s="34">
        <f t="shared" ca="1" si="216"/>
        <v>8800</v>
      </c>
      <c r="Q382" s="34">
        <f t="shared" ca="1" si="224"/>
        <v>8799.9999999997126</v>
      </c>
      <c r="R382" s="34">
        <f t="shared" ca="1" si="225"/>
        <v>0</v>
      </c>
      <c r="S382" s="47">
        <f t="shared" si="217"/>
        <v>44604</v>
      </c>
      <c r="T382" s="34">
        <f t="shared" si="218"/>
        <v>2</v>
      </c>
    </row>
    <row r="383" spans="1:22" x14ac:dyDescent="0.4">
      <c r="A383" s="47">
        <f t="shared" si="226"/>
        <v>44604</v>
      </c>
      <c r="B383" s="48" t="str">
        <f t="shared" si="173"/>
        <v>土</v>
      </c>
      <c r="C383" s="46" t="s">
        <v>11</v>
      </c>
      <c r="D383" s="46" t="str" cm="1">
        <f t="array" aca="1" ref="D383" ca="1">INDIRECT("'"&amp;TEXT($A383,"d日(aaa)")&amp;"'!V7")</f>
        <v>サンミン</v>
      </c>
      <c r="E383" s="49" cm="1">
        <f t="array" aca="1" ref="E383" ca="1">INDIRECT("'"&amp;TEXT($A383,"d日(aaa)")&amp;"'!AB7")</f>
        <v>8400</v>
      </c>
      <c r="F383" s="49" cm="1">
        <f t="array" aca="1" ref="F383" ca="1">INDIRECT("'"&amp;TEXT($A383,"d日(aaa)")&amp;"'!AC7")</f>
        <v>8399.9999999997253</v>
      </c>
      <c r="G383" s="58">
        <f t="shared" ca="1" si="220"/>
        <v>-2.7466739993542433E-10</v>
      </c>
      <c r="H383" s="47">
        <f t="shared" si="221"/>
        <v>44604</v>
      </c>
      <c r="I383" s="34">
        <f t="shared" si="222"/>
        <v>2</v>
      </c>
      <c r="L383" s="47">
        <f t="shared" si="223"/>
        <v>44604</v>
      </c>
      <c r="M383" s="34" t="str">
        <f t="shared" si="213"/>
        <v>土</v>
      </c>
      <c r="N383" s="34" t="str">
        <f t="shared" si="214"/>
        <v>人件費</v>
      </c>
      <c r="O383" s="34" t="str">
        <f t="shared" ca="1" si="215"/>
        <v>サンミン</v>
      </c>
      <c r="P383" s="34">
        <f t="shared" ca="1" si="216"/>
        <v>8400</v>
      </c>
      <c r="Q383" s="34">
        <f t="shared" ca="1" si="224"/>
        <v>8399.9999999997253</v>
      </c>
      <c r="R383" s="34">
        <f t="shared" ca="1" si="225"/>
        <v>0</v>
      </c>
      <c r="S383" s="47">
        <f t="shared" si="217"/>
        <v>44604</v>
      </c>
      <c r="T383" s="34">
        <f t="shared" si="218"/>
        <v>2</v>
      </c>
    </row>
    <row r="384" spans="1:22" x14ac:dyDescent="0.4">
      <c r="A384" s="47">
        <f t="shared" si="226"/>
        <v>44604</v>
      </c>
      <c r="B384" s="48" t="str">
        <f t="shared" si="173"/>
        <v>土</v>
      </c>
      <c r="C384" s="46" t="s">
        <v>11</v>
      </c>
      <c r="D384" s="46" t="str" cm="1">
        <f t="array" aca="1" ref="D384" ca="1">INDIRECT("'"&amp;TEXT($A384,"d日(aaa)")&amp;"'!V8")</f>
        <v>ハルシャナ</v>
      </c>
      <c r="E384" s="49" cm="1">
        <f t="array" aca="1" ref="E384" ca="1">INDIRECT("'"&amp;TEXT($A384,"d日(aaa)")&amp;"'!AB8")</f>
        <v>8400</v>
      </c>
      <c r="F384" s="49" cm="1">
        <f t="array" aca="1" ref="F384" ca="1">INDIRECT("'"&amp;TEXT($A384,"d日(aaa)")&amp;"'!AC8")</f>
        <v>8399.9999999997253</v>
      </c>
      <c r="G384" s="58">
        <f t="shared" ca="1" si="220"/>
        <v>-2.7466739993542433E-10</v>
      </c>
      <c r="H384" s="47">
        <f t="shared" si="221"/>
        <v>44604</v>
      </c>
      <c r="I384" s="34">
        <f t="shared" si="222"/>
        <v>2</v>
      </c>
      <c r="L384" s="47">
        <f t="shared" si="223"/>
        <v>44604</v>
      </c>
      <c r="M384" s="34" t="str">
        <f t="shared" si="213"/>
        <v>土</v>
      </c>
      <c r="N384" s="34" t="str">
        <f t="shared" si="214"/>
        <v>人件費</v>
      </c>
      <c r="O384" s="34" t="str">
        <f t="shared" ca="1" si="215"/>
        <v>ハルシャナ</v>
      </c>
      <c r="P384" s="34">
        <f t="shared" ca="1" si="216"/>
        <v>8400</v>
      </c>
      <c r="Q384" s="34">
        <f t="shared" ca="1" si="224"/>
        <v>8399.9999999997253</v>
      </c>
      <c r="R384" s="34">
        <f t="shared" ca="1" si="225"/>
        <v>0</v>
      </c>
      <c r="S384" s="47">
        <f t="shared" si="217"/>
        <v>44604</v>
      </c>
      <c r="T384" s="34">
        <f t="shared" si="218"/>
        <v>2</v>
      </c>
    </row>
    <row r="385" spans="1:22" x14ac:dyDescent="0.4">
      <c r="A385" s="47">
        <f t="shared" si="226"/>
        <v>44604</v>
      </c>
      <c r="B385" s="48" t="str">
        <f t="shared" si="173"/>
        <v>土</v>
      </c>
      <c r="C385" s="46" t="s">
        <v>11</v>
      </c>
      <c r="D385" s="46" t="str" cm="1">
        <f t="array" aca="1" ref="D385" ca="1">INDIRECT("'"&amp;TEXT($A385,"d日(aaa)")&amp;"'!V9")</f>
        <v>チャトランガ</v>
      </c>
      <c r="E385" s="49" cm="1">
        <f t="array" aca="1" ref="E385" ca="1">INDIRECT("'"&amp;TEXT($A385,"d日(aaa)")&amp;"'!AB9")</f>
        <v>5250</v>
      </c>
      <c r="F385" s="49" cm="1">
        <f t="array" aca="1" ref="F385" ca="1">INDIRECT("'"&amp;TEXT($A385,"d日(aaa)")&amp;"'!AC9")</f>
        <v>5249.999999999668</v>
      </c>
      <c r="G385" s="58">
        <f t="shared" ca="1" si="220"/>
        <v>-3.3196556614711881E-10</v>
      </c>
      <c r="H385" s="47">
        <f t="shared" si="221"/>
        <v>44604</v>
      </c>
      <c r="I385" s="34">
        <f t="shared" si="222"/>
        <v>2</v>
      </c>
      <c r="L385" s="47">
        <f t="shared" si="223"/>
        <v>44604</v>
      </c>
      <c r="M385" s="34" t="str">
        <f t="shared" si="213"/>
        <v>土</v>
      </c>
      <c r="N385" s="34" t="str">
        <f t="shared" si="214"/>
        <v>人件費</v>
      </c>
      <c r="O385" s="34" t="str">
        <f t="shared" ca="1" si="215"/>
        <v>チャトランガ</v>
      </c>
      <c r="P385" s="34">
        <f t="shared" ca="1" si="216"/>
        <v>5250</v>
      </c>
      <c r="Q385" s="34">
        <f t="shared" ca="1" si="224"/>
        <v>5249.999999999668</v>
      </c>
      <c r="R385" s="34">
        <f t="shared" ca="1" si="225"/>
        <v>0</v>
      </c>
      <c r="S385" s="47">
        <f t="shared" si="217"/>
        <v>44604</v>
      </c>
      <c r="T385" s="34">
        <f t="shared" si="218"/>
        <v>2</v>
      </c>
    </row>
    <row r="386" spans="1:22" x14ac:dyDescent="0.4">
      <c r="A386" s="47">
        <f t="shared" si="226"/>
        <v>44604</v>
      </c>
      <c r="B386" s="48" t="str">
        <f t="shared" si="173"/>
        <v>土</v>
      </c>
      <c r="C386" s="46" t="s">
        <v>11</v>
      </c>
      <c r="D386" s="46" t="str" cm="1">
        <f t="array" aca="1" ref="D386" ca="1">INDIRECT("'"&amp;TEXT($A386,"d日(aaa)")&amp;"'!V10")</f>
        <v/>
      </c>
      <c r="E386" s="49" t="str" cm="1">
        <f t="array" aca="1" ref="E386" ca="1">INDIRECT("'"&amp;TEXT($A386,"d日(aaa)")&amp;"'!AB10")</f>
        <v/>
      </c>
      <c r="F386" s="49" t="str" cm="1">
        <f t="array" aca="1" ref="F386" ca="1">INDIRECT("'"&amp;TEXT($A386,"d日(aaa)")&amp;"'!AC10")</f>
        <v/>
      </c>
      <c r="G386" s="58" t="str">
        <f t="shared" ca="1" si="220"/>
        <v/>
      </c>
      <c r="H386" s="47">
        <f t="shared" si="221"/>
        <v>44604</v>
      </c>
      <c r="I386" s="34">
        <f t="shared" si="222"/>
        <v>2</v>
      </c>
      <c r="L386" s="47">
        <f t="shared" si="223"/>
        <v>44604</v>
      </c>
      <c r="M386" s="34" t="str">
        <f t="shared" si="213"/>
        <v>土</v>
      </c>
      <c r="N386" s="34" t="str">
        <f t="shared" si="214"/>
        <v>人件費</v>
      </c>
      <c r="O386" s="34" t="str">
        <f t="shared" ca="1" si="215"/>
        <v/>
      </c>
      <c r="P386" s="34" t="str">
        <f t="shared" ca="1" si="216"/>
        <v/>
      </c>
      <c r="Q386" s="34" t="str">
        <f t="shared" ca="1" si="224"/>
        <v/>
      </c>
      <c r="R386" s="34" t="str">
        <f t="shared" ca="1" si="225"/>
        <v/>
      </c>
      <c r="S386" s="47">
        <f t="shared" si="217"/>
        <v>44604</v>
      </c>
      <c r="T386" s="34">
        <f t="shared" si="218"/>
        <v>2</v>
      </c>
    </row>
    <row r="387" spans="1:22" x14ac:dyDescent="0.4">
      <c r="A387" s="47">
        <f t="shared" si="226"/>
        <v>44604</v>
      </c>
      <c r="B387" s="48" t="str">
        <f t="shared" ref="B387:B389" si="229">IF(A387="","",TEXT(A387,"aaa"))</f>
        <v>土</v>
      </c>
      <c r="C387" s="46" t="s">
        <v>11</v>
      </c>
      <c r="D387" s="46" t="str" cm="1">
        <f t="array" aca="1" ref="D387" ca="1">INDIRECT("'"&amp;TEXT($A387,"d日(aaa)")&amp;"'!V11")</f>
        <v/>
      </c>
      <c r="E387" s="49" t="str" cm="1">
        <f t="array" aca="1" ref="E387" ca="1">INDIRECT("'"&amp;TEXT($A387,"d日(aaa)")&amp;"'!AB11")</f>
        <v/>
      </c>
      <c r="F387" s="49" t="str" cm="1">
        <f t="array" aca="1" ref="F387" ca="1">INDIRECT("'"&amp;TEXT($A387,"d日(aaa)")&amp;"'!AC11")</f>
        <v/>
      </c>
      <c r="G387" s="58" t="str">
        <f t="shared" ca="1" si="220"/>
        <v/>
      </c>
      <c r="H387" s="47">
        <f t="shared" si="221"/>
        <v>44604</v>
      </c>
      <c r="I387" s="34">
        <f t="shared" si="222"/>
        <v>2</v>
      </c>
      <c r="L387" s="47">
        <f t="shared" si="223"/>
        <v>44604</v>
      </c>
      <c r="M387" s="34" t="str">
        <f t="shared" si="213"/>
        <v>土</v>
      </c>
      <c r="N387" s="34" t="str">
        <f t="shared" si="214"/>
        <v>人件費</v>
      </c>
      <c r="O387" s="34" t="str">
        <f t="shared" ca="1" si="215"/>
        <v/>
      </c>
      <c r="P387" s="34" t="str">
        <f t="shared" ca="1" si="216"/>
        <v/>
      </c>
      <c r="Q387" s="34" t="str">
        <f t="shared" ca="1" si="224"/>
        <v/>
      </c>
      <c r="R387" s="34" t="str">
        <f t="shared" ca="1" si="225"/>
        <v/>
      </c>
      <c r="S387" s="47">
        <f t="shared" si="217"/>
        <v>44604</v>
      </c>
      <c r="T387" s="34">
        <f t="shared" si="218"/>
        <v>2</v>
      </c>
    </row>
    <row r="388" spans="1:22" x14ac:dyDescent="0.4">
      <c r="A388" s="47">
        <f t="shared" si="226"/>
        <v>44604</v>
      </c>
      <c r="B388" s="48" t="str">
        <f t="shared" si="229"/>
        <v>土</v>
      </c>
      <c r="C388" s="46" t="s">
        <v>11</v>
      </c>
      <c r="D388" s="46" t="str" cm="1">
        <f t="array" aca="1" ref="D388" ca="1">INDIRECT("'"&amp;TEXT($A388,"d日(aaa)")&amp;"'!V12")</f>
        <v/>
      </c>
      <c r="E388" s="49" t="str" cm="1">
        <f t="array" aca="1" ref="E388" ca="1">INDIRECT("'"&amp;TEXT($A388,"d日(aaa)")&amp;"'!AB12")</f>
        <v/>
      </c>
      <c r="F388" s="49" t="str" cm="1">
        <f t="array" aca="1" ref="F388" ca="1">INDIRECT("'"&amp;TEXT($A388,"d日(aaa)")&amp;"'!AC12")</f>
        <v/>
      </c>
      <c r="G388" s="58" t="str">
        <f t="shared" ca="1" si="220"/>
        <v/>
      </c>
      <c r="H388" s="47">
        <f t="shared" si="221"/>
        <v>44604</v>
      </c>
      <c r="I388" s="34">
        <f t="shared" si="222"/>
        <v>2</v>
      </c>
      <c r="L388" s="47">
        <f t="shared" si="223"/>
        <v>44604</v>
      </c>
      <c r="M388" s="34" t="str">
        <f t="shared" si="213"/>
        <v>土</v>
      </c>
      <c r="N388" s="34" t="str">
        <f t="shared" si="214"/>
        <v>人件費</v>
      </c>
      <c r="O388" s="34" t="str">
        <f t="shared" ca="1" si="215"/>
        <v/>
      </c>
      <c r="P388" s="34" t="str">
        <f t="shared" ca="1" si="216"/>
        <v/>
      </c>
      <c r="Q388" s="34" t="str">
        <f t="shared" ca="1" si="224"/>
        <v/>
      </c>
      <c r="R388" s="34" t="str">
        <f t="shared" ca="1" si="225"/>
        <v/>
      </c>
      <c r="S388" s="47">
        <f t="shared" si="217"/>
        <v>44604</v>
      </c>
      <c r="T388" s="34">
        <f t="shared" si="218"/>
        <v>2</v>
      </c>
    </row>
    <row r="389" spans="1:22" x14ac:dyDescent="0.4">
      <c r="A389" s="47">
        <f t="shared" si="226"/>
        <v>44604</v>
      </c>
      <c r="B389" s="48" t="str">
        <f t="shared" si="229"/>
        <v>土</v>
      </c>
      <c r="C389" s="46" t="s">
        <v>11</v>
      </c>
      <c r="D389" s="46" t="str" cm="1">
        <f t="array" aca="1" ref="D389" ca="1">INDIRECT("'"&amp;TEXT($A389,"d日(aaa)")&amp;"'!V13")</f>
        <v/>
      </c>
      <c r="E389" s="49" t="str" cm="1">
        <f t="array" aca="1" ref="E389" ca="1">INDIRECT("'"&amp;TEXT($A389,"d日(aaa)")&amp;"'!AB13")</f>
        <v/>
      </c>
      <c r="F389" s="49" t="str" cm="1">
        <f t="array" aca="1" ref="F389" ca="1">INDIRECT("'"&amp;TEXT($A389,"d日(aaa)")&amp;"'!AC13")</f>
        <v/>
      </c>
      <c r="G389" s="58" t="str">
        <f t="shared" ca="1" si="220"/>
        <v/>
      </c>
      <c r="H389" s="47">
        <f t="shared" si="221"/>
        <v>44604</v>
      </c>
      <c r="I389" s="34">
        <f t="shared" si="222"/>
        <v>2</v>
      </c>
      <c r="L389" s="47">
        <f t="shared" si="223"/>
        <v>44604</v>
      </c>
      <c r="M389" s="34" t="str">
        <f t="shared" si="213"/>
        <v>土</v>
      </c>
      <c r="N389" s="34" t="str">
        <f t="shared" si="214"/>
        <v>人件費</v>
      </c>
      <c r="O389" s="34" t="str">
        <f t="shared" ca="1" si="215"/>
        <v/>
      </c>
      <c r="P389" s="34" t="str">
        <f t="shared" ca="1" si="216"/>
        <v/>
      </c>
      <c r="Q389" s="34" t="str">
        <f t="shared" ca="1" si="224"/>
        <v/>
      </c>
      <c r="R389" s="34" t="str">
        <f t="shared" ca="1" si="225"/>
        <v/>
      </c>
      <c r="S389" s="47">
        <f t="shared" si="217"/>
        <v>44604</v>
      </c>
      <c r="T389" s="34">
        <f t="shared" si="218"/>
        <v>2</v>
      </c>
    </row>
    <row r="390" spans="1:22" x14ac:dyDescent="0.4">
      <c r="A390" s="47">
        <f t="shared" si="226"/>
        <v>44604</v>
      </c>
      <c r="B390" s="48" t="str">
        <f t="shared" ref="B390:B394" si="230">IF(A390="","",TEXT(A390,"aaa"))</f>
        <v>土</v>
      </c>
      <c r="C390" s="46" t="s">
        <v>11</v>
      </c>
      <c r="D390" s="46" t="str" cm="1">
        <f t="array" aca="1" ref="D390" ca="1">INDIRECT("'"&amp;TEXT($A390,"d日(aaa)")&amp;"'!V14")</f>
        <v/>
      </c>
      <c r="E390" s="49" t="str" cm="1">
        <f t="array" aca="1" ref="E390" ca="1">INDIRECT("'"&amp;TEXT($A390,"d日(aaa)")&amp;"'!AB14")</f>
        <v/>
      </c>
      <c r="F390" s="49" t="str" cm="1">
        <f t="array" aca="1" ref="F390" ca="1">INDIRECT("'"&amp;TEXT($A390,"d日(aaa)")&amp;"'!AC14")</f>
        <v/>
      </c>
      <c r="G390" s="58" t="str">
        <f t="shared" ca="1" si="220"/>
        <v/>
      </c>
      <c r="H390" s="47">
        <f t="shared" si="221"/>
        <v>44604</v>
      </c>
      <c r="I390" s="34">
        <f t="shared" si="222"/>
        <v>2</v>
      </c>
      <c r="L390" s="47">
        <f t="shared" si="223"/>
        <v>44604</v>
      </c>
      <c r="M390" s="34" t="str">
        <f t="shared" si="213"/>
        <v>土</v>
      </c>
      <c r="N390" s="34" t="str">
        <f t="shared" si="214"/>
        <v>人件費</v>
      </c>
      <c r="O390" s="34" t="str">
        <f t="shared" ca="1" si="215"/>
        <v/>
      </c>
      <c r="P390" s="34" t="str">
        <f t="shared" ca="1" si="216"/>
        <v/>
      </c>
      <c r="Q390" s="34" t="str">
        <f t="shared" ca="1" si="224"/>
        <v/>
      </c>
      <c r="R390" s="34" t="str">
        <f t="shared" ca="1" si="225"/>
        <v/>
      </c>
      <c r="S390" s="47">
        <f t="shared" si="217"/>
        <v>44604</v>
      </c>
      <c r="T390" s="34">
        <f t="shared" si="218"/>
        <v>2</v>
      </c>
    </row>
    <row r="391" spans="1:22" x14ac:dyDescent="0.4">
      <c r="A391" s="47">
        <f t="shared" si="226"/>
        <v>44604</v>
      </c>
      <c r="B391" s="48" t="str">
        <f t="shared" si="230"/>
        <v>土</v>
      </c>
      <c r="C391" s="46" t="s">
        <v>11</v>
      </c>
      <c r="D391" s="46" t="str" cm="1">
        <f t="array" aca="1" ref="D391" ca="1">INDIRECT("'"&amp;TEXT($A391,"d日(aaa)")&amp;"'!V15")</f>
        <v/>
      </c>
      <c r="E391" s="49" t="str" cm="1">
        <f t="array" aca="1" ref="E391" ca="1">INDIRECT("'"&amp;TEXT($A391,"d日(aaa)")&amp;"'!AB15")</f>
        <v/>
      </c>
      <c r="F391" s="49" t="str" cm="1">
        <f t="array" aca="1" ref="F391" ca="1">INDIRECT("'"&amp;TEXT($A391,"d日(aaa)")&amp;"'!AC15")</f>
        <v/>
      </c>
      <c r="G391" s="58" t="str">
        <f t="shared" ca="1" si="220"/>
        <v/>
      </c>
      <c r="H391" s="47">
        <f t="shared" si="221"/>
        <v>44604</v>
      </c>
      <c r="I391" s="34">
        <f t="shared" si="222"/>
        <v>2</v>
      </c>
      <c r="L391" s="47">
        <f t="shared" si="223"/>
        <v>44604</v>
      </c>
      <c r="M391" s="34" t="str">
        <f t="shared" si="213"/>
        <v>土</v>
      </c>
      <c r="N391" s="34" t="str">
        <f t="shared" si="214"/>
        <v>人件費</v>
      </c>
      <c r="O391" s="34" t="str">
        <f t="shared" ca="1" si="215"/>
        <v/>
      </c>
      <c r="P391" s="34" t="str">
        <f t="shared" ca="1" si="216"/>
        <v/>
      </c>
      <c r="Q391" s="34" t="str">
        <f t="shared" ca="1" si="224"/>
        <v/>
      </c>
      <c r="R391" s="34" t="str">
        <f t="shared" ca="1" si="225"/>
        <v/>
      </c>
      <c r="S391" s="47">
        <f t="shared" si="217"/>
        <v>44604</v>
      </c>
      <c r="T391" s="34">
        <f t="shared" si="218"/>
        <v>2</v>
      </c>
    </row>
    <row r="392" spans="1:22" x14ac:dyDescent="0.4">
      <c r="A392" s="47">
        <f t="shared" si="226"/>
        <v>44604</v>
      </c>
      <c r="B392" s="48" t="str">
        <f t="shared" si="230"/>
        <v>土</v>
      </c>
      <c r="C392" s="46" t="s">
        <v>11</v>
      </c>
      <c r="D392" s="46" t="str" cm="1">
        <f t="array" aca="1" ref="D392" ca="1">INDIRECT("'"&amp;TEXT($A392,"d日(aaa)")&amp;"'!V16")</f>
        <v/>
      </c>
      <c r="E392" s="49" t="str" cm="1">
        <f t="array" aca="1" ref="E392" ca="1">INDIRECT("'"&amp;TEXT($A392,"d日(aaa)")&amp;"'!AB16")</f>
        <v/>
      </c>
      <c r="F392" s="49" t="str" cm="1">
        <f t="array" aca="1" ref="F392" ca="1">INDIRECT("'"&amp;TEXT($A392,"d日(aaa)")&amp;"'!AC16")</f>
        <v/>
      </c>
      <c r="G392" s="58" t="str">
        <f t="shared" ca="1" si="220"/>
        <v/>
      </c>
      <c r="H392" s="47">
        <f t="shared" si="221"/>
        <v>44604</v>
      </c>
      <c r="I392" s="34">
        <f t="shared" si="222"/>
        <v>2</v>
      </c>
      <c r="L392" s="47">
        <f t="shared" si="223"/>
        <v>44604</v>
      </c>
      <c r="M392" s="34" t="str">
        <f t="shared" si="213"/>
        <v>土</v>
      </c>
      <c r="N392" s="34" t="str">
        <f t="shared" si="214"/>
        <v>人件費</v>
      </c>
      <c r="O392" s="34" t="str">
        <f t="shared" ca="1" si="215"/>
        <v/>
      </c>
      <c r="P392" s="34" t="str">
        <f t="shared" ca="1" si="216"/>
        <v/>
      </c>
      <c r="Q392" s="34" t="str">
        <f t="shared" ca="1" si="224"/>
        <v/>
      </c>
      <c r="R392" s="34" t="str">
        <f t="shared" ca="1" si="225"/>
        <v/>
      </c>
      <c r="S392" s="47">
        <f t="shared" si="217"/>
        <v>44604</v>
      </c>
      <c r="T392" s="34">
        <f t="shared" si="218"/>
        <v>2</v>
      </c>
    </row>
    <row r="393" spans="1:22" x14ac:dyDescent="0.4">
      <c r="A393" s="47">
        <f t="shared" si="226"/>
        <v>44604</v>
      </c>
      <c r="B393" s="48" t="str">
        <f t="shared" si="230"/>
        <v>土</v>
      </c>
      <c r="C393" s="46" t="s">
        <v>11</v>
      </c>
      <c r="D393" s="46" t="str" cm="1">
        <f t="array" aca="1" ref="D393" ca="1">INDIRECT("'"&amp;TEXT($A393,"d日(aaa)")&amp;"'!V17")</f>
        <v/>
      </c>
      <c r="E393" s="49" t="str" cm="1">
        <f t="array" aca="1" ref="E393" ca="1">INDIRECT("'"&amp;TEXT($A393,"d日(aaa)")&amp;"'!AB17")</f>
        <v/>
      </c>
      <c r="F393" s="49" t="str" cm="1">
        <f t="array" aca="1" ref="F393" ca="1">INDIRECT("'"&amp;TEXT($A393,"d日(aaa)")&amp;"'!AC17")</f>
        <v/>
      </c>
      <c r="G393" s="58" t="str">
        <f t="shared" ca="1" si="220"/>
        <v/>
      </c>
      <c r="H393" s="47">
        <f t="shared" si="221"/>
        <v>44604</v>
      </c>
      <c r="I393" s="34">
        <f t="shared" si="222"/>
        <v>2</v>
      </c>
      <c r="L393" s="47">
        <f t="shared" si="223"/>
        <v>44604</v>
      </c>
      <c r="M393" s="34" t="str">
        <f t="shared" si="213"/>
        <v>土</v>
      </c>
      <c r="N393" s="34" t="str">
        <f t="shared" si="214"/>
        <v>人件費</v>
      </c>
      <c r="O393" s="34" t="str">
        <f t="shared" ca="1" si="215"/>
        <v/>
      </c>
      <c r="P393" s="34" t="str">
        <f t="shared" ca="1" si="216"/>
        <v/>
      </c>
      <c r="Q393" s="34" t="str">
        <f t="shared" ca="1" si="224"/>
        <v/>
      </c>
      <c r="R393" s="34" t="str">
        <f t="shared" ca="1" si="225"/>
        <v/>
      </c>
      <c r="S393" s="47">
        <f t="shared" si="217"/>
        <v>44604</v>
      </c>
      <c r="T393" s="34">
        <f t="shared" si="218"/>
        <v>2</v>
      </c>
    </row>
    <row r="394" spans="1:22" x14ac:dyDescent="0.4">
      <c r="A394" s="47">
        <f t="shared" si="226"/>
        <v>44604</v>
      </c>
      <c r="B394" s="48" t="str">
        <f t="shared" si="230"/>
        <v>土</v>
      </c>
      <c r="C394" s="46" t="s">
        <v>11</v>
      </c>
      <c r="D394" s="46" t="str" cm="1">
        <f t="array" aca="1" ref="D394" ca="1">INDIRECT("'"&amp;TEXT($A394,"d日(aaa)")&amp;"'!V18")</f>
        <v/>
      </c>
      <c r="E394" s="49" t="str" cm="1">
        <f t="array" aca="1" ref="E394" ca="1">INDIRECT("'"&amp;TEXT($A394,"d日(aaa)")&amp;"'!AB18")</f>
        <v/>
      </c>
      <c r="F394" s="49" t="str" cm="1">
        <f t="array" aca="1" ref="F394" ca="1">INDIRECT("'"&amp;TEXT($A394,"d日(aaa)")&amp;"'!AC18")</f>
        <v/>
      </c>
      <c r="G394" s="58" t="str">
        <f t="shared" ca="1" si="220"/>
        <v/>
      </c>
      <c r="H394" s="47">
        <f t="shared" si="221"/>
        <v>44604</v>
      </c>
      <c r="I394" s="34">
        <f t="shared" si="222"/>
        <v>2</v>
      </c>
      <c r="J394" s="34">
        <f ca="1">SUMIF($A380:$A394,$A380,E380:E394)</f>
        <v>44250</v>
      </c>
      <c r="K394" s="34">
        <f ca="1">SUMIF($A380:$A394,$A380,F380:F394)</f>
        <v>44249.999999998552</v>
      </c>
      <c r="L394" s="47">
        <f t="shared" si="223"/>
        <v>44604</v>
      </c>
      <c r="M394" s="34" t="str">
        <f t="shared" si="213"/>
        <v>土</v>
      </c>
      <c r="N394" s="34" t="str">
        <f t="shared" si="214"/>
        <v>人件費</v>
      </c>
      <c r="O394" s="34" t="str">
        <f t="shared" ca="1" si="215"/>
        <v/>
      </c>
      <c r="P394" s="34" t="str">
        <f t="shared" ca="1" si="216"/>
        <v/>
      </c>
      <c r="Q394" s="34" t="str">
        <f t="shared" ca="1" si="224"/>
        <v/>
      </c>
      <c r="R394" s="34" t="str">
        <f t="shared" ca="1" si="225"/>
        <v/>
      </c>
      <c r="S394" s="47">
        <f t="shared" si="217"/>
        <v>44604</v>
      </c>
      <c r="T394" s="34">
        <f t="shared" si="218"/>
        <v>2</v>
      </c>
      <c r="U394" s="158">
        <f ca="1">IF(P380&lt;&gt;"",SUMIF($A380:$A394,$A380,P380:P394),"")</f>
        <v>44250</v>
      </c>
      <c r="V394" s="158">
        <f ca="1">IF(Q380&lt;&gt;"",SUMIF($A380:$A394,$A380,Q380:Q394),"")</f>
        <v>44249.999999998552</v>
      </c>
    </row>
    <row r="395" spans="1:22" x14ac:dyDescent="0.4">
      <c r="A395" s="47">
        <f>A386</f>
        <v>44604</v>
      </c>
      <c r="B395" s="48" t="str">
        <f t="shared" si="173"/>
        <v>土</v>
      </c>
      <c r="C395" s="46" t="s">
        <v>12</v>
      </c>
      <c r="D395" s="46" t="str" cm="1">
        <f t="array" aca="1" ref="D395" ca="1">INDIRECT("'"&amp;TEXT($A395,"d日(aaa)")&amp;"'!V22")</f>
        <v>-</v>
      </c>
      <c r="E395" s="49" cm="1">
        <f t="array" aca="1" ref="E395" ca="1">INDIRECT("'"&amp;TEXT($A395,"d日(aaa)")&amp;"'!W22")</f>
        <v>3</v>
      </c>
      <c r="F395" s="49" cm="1">
        <f t="array" aca="1" ref="F395" ca="1">INDIRECT("'"&amp;TEXT($A395,"d日(aaa)")&amp;"'!X22")</f>
        <v>3</v>
      </c>
      <c r="G395" s="58">
        <f t="shared" ca="1" si="220"/>
        <v>0</v>
      </c>
      <c r="H395" s="47">
        <f t="shared" si="221"/>
        <v>44604</v>
      </c>
      <c r="I395" s="34">
        <f t="shared" si="222"/>
        <v>2</v>
      </c>
      <c r="L395" s="47">
        <f t="shared" si="223"/>
        <v>44604</v>
      </c>
      <c r="M395" s="34" t="str">
        <f t="shared" si="213"/>
        <v>土</v>
      </c>
      <c r="N395" s="34" t="str">
        <f t="shared" si="214"/>
        <v>出荷数</v>
      </c>
      <c r="O395" s="34" t="str">
        <f t="shared" ca="1" si="215"/>
        <v>-</v>
      </c>
      <c r="P395" s="34">
        <f t="shared" ca="1" si="216"/>
        <v>3</v>
      </c>
      <c r="Q395" s="34">
        <f t="shared" ca="1" si="224"/>
        <v>3</v>
      </c>
      <c r="R395" s="34">
        <f t="shared" ca="1" si="225"/>
        <v>0</v>
      </c>
      <c r="S395" s="47">
        <f t="shared" si="217"/>
        <v>44604</v>
      </c>
      <c r="T395" s="34">
        <f t="shared" si="218"/>
        <v>2</v>
      </c>
    </row>
    <row r="396" spans="1:22" x14ac:dyDescent="0.4">
      <c r="A396" s="47">
        <f t="shared" si="226"/>
        <v>44604</v>
      </c>
      <c r="B396" s="48" t="str">
        <f t="shared" si="173"/>
        <v>土</v>
      </c>
      <c r="C396" s="46" t="s">
        <v>239</v>
      </c>
      <c r="D396" s="46" t="str" cm="1">
        <f t="array" aca="1" ref="D396" ca="1">INDIRECT("'"&amp;TEXT($A396,"d日(aaa)")&amp;"'!V25")</f>
        <v>-</v>
      </c>
      <c r="E396" s="49" cm="1">
        <f t="array" aca="1" ref="E396" ca="1">INDIRECT("'"&amp;TEXT($A396,"d日(aaa)")&amp;"'!W25")</f>
        <v>7.3170731707317069E-2</v>
      </c>
      <c r="F396" s="49" cm="1">
        <f t="array" aca="1" ref="F396" ca="1">INDIRECT("'"&amp;TEXT($A396,"d日(aaa)")&amp;"'!X25")</f>
        <v>7.3170731707319484E-2</v>
      </c>
      <c r="G396" s="58">
        <f t="shared" ca="1" si="220"/>
        <v>2.4147350785597155E-15</v>
      </c>
      <c r="H396" s="47">
        <f t="shared" si="221"/>
        <v>44604</v>
      </c>
      <c r="I396" s="34">
        <f t="shared" si="222"/>
        <v>2</v>
      </c>
      <c r="L396" s="47">
        <f t="shared" si="223"/>
        <v>44604</v>
      </c>
      <c r="M396" s="34" t="str">
        <f t="shared" si="213"/>
        <v>土</v>
      </c>
      <c r="N396" s="34" t="str">
        <f t="shared" si="214"/>
        <v>人時生産性</v>
      </c>
      <c r="O396" s="34" t="str">
        <f t="shared" ca="1" si="215"/>
        <v>-</v>
      </c>
      <c r="P396" s="34">
        <f t="shared" ca="1" si="216"/>
        <v>7.3170731707317069E-2</v>
      </c>
      <c r="Q396" s="34">
        <f t="shared" ca="1" si="224"/>
        <v>7.3170731707319484E-2</v>
      </c>
      <c r="R396" s="34">
        <f t="shared" ca="1" si="225"/>
        <v>0</v>
      </c>
      <c r="S396" s="47">
        <f t="shared" si="217"/>
        <v>44604</v>
      </c>
      <c r="T396" s="34">
        <f t="shared" si="218"/>
        <v>2</v>
      </c>
    </row>
    <row r="397" spans="1:22" x14ac:dyDescent="0.4">
      <c r="A397" s="47">
        <f t="shared" si="226"/>
        <v>44604</v>
      </c>
      <c r="B397" s="48" t="str">
        <f t="shared" ref="B397" si="231">IF(A397="","",TEXT(A397,"aaa"))</f>
        <v>土</v>
      </c>
      <c r="C397" s="46" t="s">
        <v>96</v>
      </c>
      <c r="D397" s="46" t="str" cm="1">
        <f t="array" aca="1" ref="D397" ca="1">INDIRECT("'"&amp;TEXT($A397,"d日(aaa)")&amp;"'!AA22")</f>
        <v>-</v>
      </c>
      <c r="E397" s="49" cm="1">
        <f t="array" aca="1" ref="E397" ca="1">INDIRECT("'"&amp;TEXT($A397,"d日(aaa)")&amp;"'!AB22")</f>
        <v>14750</v>
      </c>
      <c r="F397" s="49" cm="1">
        <f t="array" aca="1" ref="F397" ca="1">INDIRECT("'"&amp;TEXT($A397,"d日(aaa)")&amp;"'!AC22")</f>
        <v>14749.999999999518</v>
      </c>
      <c r="G397" s="58">
        <f t="shared" ca="1" si="220"/>
        <v>-4.8203219193965197E-10</v>
      </c>
      <c r="H397" s="47">
        <f t="shared" si="221"/>
        <v>44604</v>
      </c>
      <c r="I397" s="34">
        <f t="shared" si="222"/>
        <v>2</v>
      </c>
      <c r="L397" s="47">
        <f t="shared" si="223"/>
        <v>44604</v>
      </c>
      <c r="M397" s="34" t="str">
        <f t="shared" si="213"/>
        <v>土</v>
      </c>
      <c r="N397" s="34" t="str">
        <f t="shared" si="214"/>
        <v>1Cs人件費</v>
      </c>
      <c r="O397" s="34" t="str">
        <f t="shared" ca="1" si="215"/>
        <v>-</v>
      </c>
      <c r="P397" s="34">
        <f t="shared" ca="1" si="216"/>
        <v>14750</v>
      </c>
      <c r="Q397" s="34">
        <f t="shared" ca="1" si="224"/>
        <v>14749.999999999518</v>
      </c>
      <c r="R397" s="34">
        <f t="shared" ca="1" si="225"/>
        <v>0</v>
      </c>
      <c r="S397" s="47">
        <f t="shared" si="217"/>
        <v>44604</v>
      </c>
      <c r="T397" s="34">
        <f t="shared" si="218"/>
        <v>2</v>
      </c>
    </row>
    <row r="398" spans="1:22" x14ac:dyDescent="0.4">
      <c r="A398" s="47">
        <f>月シフト!N$9</f>
        <v>44605</v>
      </c>
      <c r="B398" s="48" t="str">
        <f t="shared" ref="B398:B528" si="232">IF(A398="","",TEXT(A398,"aaa"))</f>
        <v>日</v>
      </c>
      <c r="C398" s="46" t="s">
        <v>7</v>
      </c>
      <c r="D398" s="46" t="str" cm="1">
        <f t="array" aca="1" ref="D398" ca="1">INDIRECT("'"&amp;TEXT($A398,"d日(aaa)")&amp;"'!V4")</f>
        <v>ズオン バン フン</v>
      </c>
      <c r="E398" s="58" cm="1">
        <f t="array" aca="1" ref="E398" ca="1">INDIRECT("'"&amp;TEXT($A398,"d日(aaa)")&amp;"'!W4")</f>
        <v>8</v>
      </c>
      <c r="F398" s="58" cm="1">
        <f t="array" aca="1" ref="F398" ca="1">INDIRECT("'"&amp;TEXT($A398,"d日(aaa)")&amp;"'!X4")</f>
        <v>7.9999999999997389</v>
      </c>
      <c r="G398" s="58">
        <f ca="1">IF(AND(F398&lt;&gt;"",E398&lt;&gt;""),F398-E398,"")</f>
        <v>-2.6112445539183682E-13</v>
      </c>
      <c r="H398" s="47">
        <f>A398</f>
        <v>44605</v>
      </c>
      <c r="I398" s="34">
        <f>WEEKNUM(A398,1)-WEEKNUM(A$2,1)+1</f>
        <v>3</v>
      </c>
      <c r="L398" s="47">
        <f>IFERROR(A398,"")</f>
        <v>44605</v>
      </c>
      <c r="M398" s="34" t="str">
        <f t="shared" si="213"/>
        <v>日</v>
      </c>
      <c r="N398" s="34" t="str">
        <f t="shared" si="214"/>
        <v>作業時間</v>
      </c>
      <c r="O398" s="34" t="str">
        <f t="shared" ca="1" si="215"/>
        <v>ズオン バン フン</v>
      </c>
      <c r="P398" s="34">
        <f t="shared" ca="1" si="216"/>
        <v>8</v>
      </c>
      <c r="Q398" s="34">
        <f ca="1">IFERROR(IF(F398=0,"",F398),"")</f>
        <v>7.9999999999997389</v>
      </c>
      <c r="R398" s="34">
        <f ca="1">IFERROR(IF(N398="人時生産性",ROUND(G398,2),ROUND(G398,1)),"")</f>
        <v>0</v>
      </c>
      <c r="S398" s="47">
        <f t="shared" si="217"/>
        <v>44605</v>
      </c>
      <c r="T398" s="34">
        <f t="shared" si="218"/>
        <v>3</v>
      </c>
    </row>
    <row r="399" spans="1:22" x14ac:dyDescent="0.4">
      <c r="A399" s="47">
        <f>A398</f>
        <v>44605</v>
      </c>
      <c r="B399" s="48" t="str">
        <f t="shared" si="232"/>
        <v>日</v>
      </c>
      <c r="C399" s="46" t="s">
        <v>7</v>
      </c>
      <c r="D399" s="46" t="str" cm="1">
        <f t="array" aca="1" ref="D399" ca="1">INDIRECT("'"&amp;TEXT($A399,"d日(aaa)")&amp;"'!V5")</f>
        <v>ディン コン ベト</v>
      </c>
      <c r="E399" s="58" cm="1">
        <f t="array" aca="1" ref="E399" ca="1">INDIRECT("'"&amp;TEXT($A399,"d日(aaa)")&amp;"'!W5")</f>
        <v>8</v>
      </c>
      <c r="F399" s="58" cm="1">
        <f t="array" aca="1" ref="F399" ca="1">INDIRECT("'"&amp;TEXT($A399,"d日(aaa)")&amp;"'!X5")</f>
        <v>7.9999999999997389</v>
      </c>
      <c r="G399" s="58">
        <f t="shared" ref="G399:G430" ca="1" si="233">IF(AND(F399&lt;&gt;"",E399&lt;&gt;""),F399-E399,"")</f>
        <v>-2.6112445539183682E-13</v>
      </c>
      <c r="H399" s="47">
        <f t="shared" ref="H399:H430" si="234">A399</f>
        <v>44605</v>
      </c>
      <c r="I399" s="34">
        <f t="shared" ref="I399:I430" si="235">WEEKNUM(A399,1)-WEEKNUM(A$2,1)+1</f>
        <v>3</v>
      </c>
      <c r="L399" s="47">
        <f t="shared" ref="L399:L430" si="236">IFERROR(A399,"")</f>
        <v>44605</v>
      </c>
      <c r="M399" s="34" t="str">
        <f t="shared" si="213"/>
        <v>日</v>
      </c>
      <c r="N399" s="34" t="str">
        <f t="shared" si="214"/>
        <v>作業時間</v>
      </c>
      <c r="O399" s="34" t="str">
        <f t="shared" ca="1" si="215"/>
        <v>ディン コン ベト</v>
      </c>
      <c r="P399" s="34">
        <f t="shared" ca="1" si="216"/>
        <v>8</v>
      </c>
      <c r="Q399" s="34">
        <f t="shared" ref="Q399:Q430" ca="1" si="237">IFERROR(IF(F399=0,"",F399),"")</f>
        <v>7.9999999999997389</v>
      </c>
      <c r="R399" s="34">
        <f t="shared" ref="R399:R430" ca="1" si="238">IFERROR(IF(N399="人時生産性",ROUND(G399,2),ROUND(G399,1)),"")</f>
        <v>0</v>
      </c>
      <c r="S399" s="47">
        <f t="shared" si="217"/>
        <v>44605</v>
      </c>
      <c r="T399" s="34">
        <f t="shared" si="218"/>
        <v>3</v>
      </c>
    </row>
    <row r="400" spans="1:22" x14ac:dyDescent="0.4">
      <c r="A400" s="47">
        <f t="shared" ref="A400:A430" si="239">A399</f>
        <v>44605</v>
      </c>
      <c r="B400" s="48" t="str">
        <f t="shared" si="232"/>
        <v>日</v>
      </c>
      <c r="C400" s="46" t="s">
        <v>7</v>
      </c>
      <c r="D400" s="46" t="str" cm="1">
        <f t="array" aca="1" ref="D400" ca="1">INDIRECT("'"&amp;TEXT($A400,"d日(aaa)")&amp;"'!V6")</f>
        <v>ホン ゴック</v>
      </c>
      <c r="E400" s="58" cm="1">
        <f t="array" aca="1" ref="E400" ca="1">INDIRECT("'"&amp;TEXT($A400,"d日(aaa)")&amp;"'!W6")</f>
        <v>8</v>
      </c>
      <c r="F400" s="58" cm="1">
        <f t="array" aca="1" ref="F400" ca="1">INDIRECT("'"&amp;TEXT($A400,"d日(aaa)")&amp;"'!X6")</f>
        <v>7.9999999999997389</v>
      </c>
      <c r="G400" s="58">
        <f t="shared" ca="1" si="233"/>
        <v>-2.6112445539183682E-13</v>
      </c>
      <c r="H400" s="47">
        <f t="shared" si="234"/>
        <v>44605</v>
      </c>
      <c r="I400" s="34">
        <f t="shared" si="235"/>
        <v>3</v>
      </c>
      <c r="L400" s="47">
        <f t="shared" si="236"/>
        <v>44605</v>
      </c>
      <c r="M400" s="34" t="str">
        <f t="shared" si="213"/>
        <v>日</v>
      </c>
      <c r="N400" s="34" t="str">
        <f t="shared" si="214"/>
        <v>作業時間</v>
      </c>
      <c r="O400" s="34" t="str">
        <f t="shared" ca="1" si="215"/>
        <v>ホン ゴック</v>
      </c>
      <c r="P400" s="34">
        <f t="shared" ca="1" si="216"/>
        <v>8</v>
      </c>
      <c r="Q400" s="34">
        <f t="shared" ca="1" si="237"/>
        <v>7.9999999999997389</v>
      </c>
      <c r="R400" s="34">
        <f t="shared" ca="1" si="238"/>
        <v>0</v>
      </c>
      <c r="S400" s="47">
        <f t="shared" si="217"/>
        <v>44605</v>
      </c>
      <c r="T400" s="34">
        <f t="shared" si="218"/>
        <v>3</v>
      </c>
    </row>
    <row r="401" spans="1:22" x14ac:dyDescent="0.4">
      <c r="A401" s="47">
        <f t="shared" si="239"/>
        <v>44605</v>
      </c>
      <c r="B401" s="48" t="str">
        <f t="shared" si="232"/>
        <v>日</v>
      </c>
      <c r="C401" s="46" t="s">
        <v>7</v>
      </c>
      <c r="D401" s="46" t="str" cm="1">
        <f t="array" aca="1" ref="D401" ca="1">INDIRECT("'"&amp;TEXT($A401,"d日(aaa)")&amp;"'!V7")</f>
        <v>サンミン</v>
      </c>
      <c r="E401" s="58" cm="1">
        <f t="array" aca="1" ref="E401" ca="1">INDIRECT("'"&amp;TEXT($A401,"d日(aaa)")&amp;"'!W7")</f>
        <v>8</v>
      </c>
      <c r="F401" s="58" cm="1">
        <f t="array" aca="1" ref="F401" ca="1">INDIRECT("'"&amp;TEXT($A401,"d日(aaa)")&amp;"'!X7")</f>
        <v>7.9999999999997389</v>
      </c>
      <c r="G401" s="58">
        <f t="shared" ca="1" si="233"/>
        <v>-2.6112445539183682E-13</v>
      </c>
      <c r="H401" s="47">
        <f t="shared" si="234"/>
        <v>44605</v>
      </c>
      <c r="I401" s="34">
        <f t="shared" si="235"/>
        <v>3</v>
      </c>
      <c r="L401" s="47">
        <f t="shared" si="236"/>
        <v>44605</v>
      </c>
      <c r="M401" s="34" t="str">
        <f t="shared" si="213"/>
        <v>日</v>
      </c>
      <c r="N401" s="34" t="str">
        <f t="shared" si="214"/>
        <v>作業時間</v>
      </c>
      <c r="O401" s="34" t="str">
        <f t="shared" ca="1" si="215"/>
        <v>サンミン</v>
      </c>
      <c r="P401" s="34">
        <f t="shared" ca="1" si="216"/>
        <v>8</v>
      </c>
      <c r="Q401" s="34">
        <f t="shared" ca="1" si="237"/>
        <v>7.9999999999997389</v>
      </c>
      <c r="R401" s="34">
        <f t="shared" ca="1" si="238"/>
        <v>0</v>
      </c>
      <c r="S401" s="47">
        <f t="shared" si="217"/>
        <v>44605</v>
      </c>
      <c r="T401" s="34">
        <f t="shared" si="218"/>
        <v>3</v>
      </c>
    </row>
    <row r="402" spans="1:22" x14ac:dyDescent="0.4">
      <c r="A402" s="47">
        <f t="shared" si="239"/>
        <v>44605</v>
      </c>
      <c r="B402" s="48" t="str">
        <f t="shared" si="232"/>
        <v>日</v>
      </c>
      <c r="C402" s="46" t="s">
        <v>7</v>
      </c>
      <c r="D402" s="46" t="str" cm="1">
        <f t="array" aca="1" ref="D402" ca="1">INDIRECT("'"&amp;TEXT($A402,"d日(aaa)")&amp;"'!V8")</f>
        <v>ハルシャナ</v>
      </c>
      <c r="E402" s="58" cm="1">
        <f t="array" aca="1" ref="E402" ca="1">INDIRECT("'"&amp;TEXT($A402,"d日(aaa)")&amp;"'!W8")</f>
        <v>8</v>
      </c>
      <c r="F402" s="58" cm="1">
        <f t="array" aca="1" ref="F402" ca="1">INDIRECT("'"&amp;TEXT($A402,"d日(aaa)")&amp;"'!X8")</f>
        <v>7.9999999999997389</v>
      </c>
      <c r="G402" s="58">
        <f t="shared" ca="1" si="233"/>
        <v>-2.6112445539183682E-13</v>
      </c>
      <c r="H402" s="47">
        <f t="shared" si="234"/>
        <v>44605</v>
      </c>
      <c r="I402" s="34">
        <f t="shared" si="235"/>
        <v>3</v>
      </c>
      <c r="L402" s="47">
        <f t="shared" si="236"/>
        <v>44605</v>
      </c>
      <c r="M402" s="34" t="str">
        <f t="shared" si="213"/>
        <v>日</v>
      </c>
      <c r="N402" s="34" t="str">
        <f t="shared" si="214"/>
        <v>作業時間</v>
      </c>
      <c r="O402" s="34" t="str">
        <f t="shared" ca="1" si="215"/>
        <v>ハルシャナ</v>
      </c>
      <c r="P402" s="34">
        <f t="shared" ca="1" si="216"/>
        <v>8</v>
      </c>
      <c r="Q402" s="34">
        <f t="shared" ca="1" si="237"/>
        <v>7.9999999999997389</v>
      </c>
      <c r="R402" s="34">
        <f t="shared" ca="1" si="238"/>
        <v>0</v>
      </c>
      <c r="S402" s="47">
        <f t="shared" si="217"/>
        <v>44605</v>
      </c>
      <c r="T402" s="34">
        <f t="shared" si="218"/>
        <v>3</v>
      </c>
    </row>
    <row r="403" spans="1:22" x14ac:dyDescent="0.4">
      <c r="A403" s="47">
        <f t="shared" si="239"/>
        <v>44605</v>
      </c>
      <c r="B403" s="48" t="str">
        <f t="shared" si="232"/>
        <v>日</v>
      </c>
      <c r="C403" s="46" t="s">
        <v>7</v>
      </c>
      <c r="D403" s="46" t="str" cm="1">
        <f t="array" aca="1" ref="D403" ca="1">INDIRECT("'"&amp;TEXT($A403,"d日(aaa)")&amp;"'!V9")</f>
        <v>ユウ</v>
      </c>
      <c r="E403" s="58" cm="1">
        <f t="array" aca="1" ref="E403" ca="1">INDIRECT("'"&amp;TEXT($A403,"d日(aaa)")&amp;"'!W9")</f>
        <v>8</v>
      </c>
      <c r="F403" s="58" cm="1">
        <f t="array" aca="1" ref="F403" ca="1">INDIRECT("'"&amp;TEXT($A403,"d日(aaa)")&amp;"'!X9")</f>
        <v>7.9999999999997389</v>
      </c>
      <c r="G403" s="58">
        <f t="shared" ca="1" si="233"/>
        <v>-2.6112445539183682E-13</v>
      </c>
      <c r="H403" s="47">
        <f t="shared" si="234"/>
        <v>44605</v>
      </c>
      <c r="I403" s="34">
        <f t="shared" si="235"/>
        <v>3</v>
      </c>
      <c r="L403" s="47">
        <f t="shared" si="236"/>
        <v>44605</v>
      </c>
      <c r="M403" s="34" t="str">
        <f t="shared" si="213"/>
        <v>日</v>
      </c>
      <c r="N403" s="34" t="str">
        <f t="shared" si="214"/>
        <v>作業時間</v>
      </c>
      <c r="O403" s="34" t="str">
        <f t="shared" ca="1" si="215"/>
        <v>ユウ</v>
      </c>
      <c r="P403" s="34">
        <f t="shared" ca="1" si="216"/>
        <v>8</v>
      </c>
      <c r="Q403" s="34">
        <f t="shared" ca="1" si="237"/>
        <v>7.9999999999997389</v>
      </c>
      <c r="R403" s="34">
        <f t="shared" ca="1" si="238"/>
        <v>0</v>
      </c>
      <c r="S403" s="47">
        <f t="shared" si="217"/>
        <v>44605</v>
      </c>
      <c r="T403" s="34">
        <f t="shared" si="218"/>
        <v>3</v>
      </c>
    </row>
    <row r="404" spans="1:22" x14ac:dyDescent="0.4">
      <c r="A404" s="47">
        <f t="shared" si="239"/>
        <v>44605</v>
      </c>
      <c r="B404" s="48" t="str">
        <f t="shared" si="232"/>
        <v>日</v>
      </c>
      <c r="C404" s="46" t="s">
        <v>7</v>
      </c>
      <c r="D404" s="46" t="str" cm="1">
        <f t="array" aca="1" ref="D404" ca="1">INDIRECT("'"&amp;TEXT($A404,"d日(aaa)")&amp;"'!V10")</f>
        <v>チャトランガ</v>
      </c>
      <c r="E404" s="58" cm="1">
        <f t="array" aca="1" ref="E404" ca="1">INDIRECT("'"&amp;TEXT($A404,"d日(aaa)")&amp;"'!W10")</f>
        <v>5</v>
      </c>
      <c r="F404" s="58" cm="1">
        <f t="array" aca="1" ref="F404" ca="1">INDIRECT("'"&amp;TEXT($A404,"d日(aaa)")&amp;"'!X10")</f>
        <v>4.9999999999996838</v>
      </c>
      <c r="G404" s="58">
        <f t="shared" ca="1" si="233"/>
        <v>-3.1619151741324458E-13</v>
      </c>
      <c r="H404" s="47">
        <f t="shared" si="234"/>
        <v>44605</v>
      </c>
      <c r="I404" s="34">
        <f t="shared" si="235"/>
        <v>3</v>
      </c>
      <c r="L404" s="47">
        <f t="shared" si="236"/>
        <v>44605</v>
      </c>
      <c r="M404" s="34" t="str">
        <f t="shared" si="213"/>
        <v>日</v>
      </c>
      <c r="N404" s="34" t="str">
        <f t="shared" si="214"/>
        <v>作業時間</v>
      </c>
      <c r="O404" s="34" t="str">
        <f t="shared" ca="1" si="215"/>
        <v>チャトランガ</v>
      </c>
      <c r="P404" s="34">
        <f t="shared" ca="1" si="216"/>
        <v>5</v>
      </c>
      <c r="Q404" s="34">
        <f t="shared" ca="1" si="237"/>
        <v>4.9999999999996838</v>
      </c>
      <c r="R404" s="34">
        <f t="shared" ca="1" si="238"/>
        <v>0</v>
      </c>
      <c r="S404" s="47">
        <f t="shared" si="217"/>
        <v>44605</v>
      </c>
      <c r="T404" s="34">
        <f t="shared" si="218"/>
        <v>3</v>
      </c>
    </row>
    <row r="405" spans="1:22" x14ac:dyDescent="0.4">
      <c r="A405" s="47">
        <f t="shared" si="239"/>
        <v>44605</v>
      </c>
      <c r="B405" s="48" t="str">
        <f t="shared" ref="B405:B407" si="240">IF(A405="","",TEXT(A405,"aaa"))</f>
        <v>日</v>
      </c>
      <c r="C405" s="46" t="s">
        <v>7</v>
      </c>
      <c r="D405" s="46" t="str" cm="1">
        <f t="array" aca="1" ref="D405" ca="1">INDIRECT("'"&amp;TEXT($A405,"d日(aaa)")&amp;"'!V11")</f>
        <v/>
      </c>
      <c r="E405" s="58" t="str" cm="1">
        <f t="array" aca="1" ref="E405" ca="1">INDIRECT("'"&amp;TEXT($A405,"d日(aaa)")&amp;"'!W11")</f>
        <v/>
      </c>
      <c r="F405" s="58" t="str" cm="1">
        <f t="array" aca="1" ref="F405" ca="1">INDIRECT("'"&amp;TEXT($A405,"d日(aaa)")&amp;"'!X11")</f>
        <v/>
      </c>
      <c r="G405" s="58" t="str">
        <f t="shared" ca="1" si="233"/>
        <v/>
      </c>
      <c r="H405" s="47">
        <f t="shared" si="234"/>
        <v>44605</v>
      </c>
      <c r="I405" s="34">
        <f t="shared" si="235"/>
        <v>3</v>
      </c>
      <c r="L405" s="47">
        <f t="shared" si="236"/>
        <v>44605</v>
      </c>
      <c r="M405" s="34" t="str">
        <f t="shared" si="213"/>
        <v>日</v>
      </c>
      <c r="N405" s="34" t="str">
        <f t="shared" si="214"/>
        <v>作業時間</v>
      </c>
      <c r="O405" s="34" t="str">
        <f t="shared" ca="1" si="215"/>
        <v/>
      </c>
      <c r="P405" s="34" t="str">
        <f t="shared" ca="1" si="216"/>
        <v/>
      </c>
      <c r="Q405" s="34" t="str">
        <f t="shared" ca="1" si="237"/>
        <v/>
      </c>
      <c r="R405" s="34" t="str">
        <f t="shared" ca="1" si="238"/>
        <v/>
      </c>
      <c r="S405" s="47">
        <f t="shared" si="217"/>
        <v>44605</v>
      </c>
      <c r="T405" s="34">
        <f t="shared" si="218"/>
        <v>3</v>
      </c>
    </row>
    <row r="406" spans="1:22" x14ac:dyDescent="0.4">
      <c r="A406" s="47">
        <f t="shared" si="239"/>
        <v>44605</v>
      </c>
      <c r="B406" s="48" t="str">
        <f t="shared" si="240"/>
        <v>日</v>
      </c>
      <c r="C406" s="46" t="s">
        <v>7</v>
      </c>
      <c r="D406" s="46" t="str" cm="1">
        <f t="array" aca="1" ref="D406" ca="1">INDIRECT("'"&amp;TEXT($A406,"d日(aaa)")&amp;"'!V12")</f>
        <v/>
      </c>
      <c r="E406" s="58" t="str" cm="1">
        <f t="array" aca="1" ref="E406" ca="1">INDIRECT("'"&amp;TEXT($A406,"d日(aaa)")&amp;"'!W12")</f>
        <v/>
      </c>
      <c r="F406" s="58" t="str" cm="1">
        <f t="array" aca="1" ref="F406" ca="1">INDIRECT("'"&amp;TEXT($A406,"d日(aaa)")&amp;"'!X12")</f>
        <v/>
      </c>
      <c r="G406" s="58" t="str">
        <f t="shared" ca="1" si="233"/>
        <v/>
      </c>
      <c r="H406" s="47">
        <f t="shared" si="234"/>
        <v>44605</v>
      </c>
      <c r="I406" s="34">
        <f t="shared" si="235"/>
        <v>3</v>
      </c>
      <c r="L406" s="47">
        <f t="shared" si="236"/>
        <v>44605</v>
      </c>
      <c r="M406" s="34" t="str">
        <f t="shared" si="213"/>
        <v>日</v>
      </c>
      <c r="N406" s="34" t="str">
        <f t="shared" si="214"/>
        <v>作業時間</v>
      </c>
      <c r="O406" s="34" t="str">
        <f t="shared" ca="1" si="215"/>
        <v/>
      </c>
      <c r="P406" s="34" t="str">
        <f t="shared" ca="1" si="216"/>
        <v/>
      </c>
      <c r="Q406" s="34" t="str">
        <f t="shared" ca="1" si="237"/>
        <v/>
      </c>
      <c r="R406" s="34" t="str">
        <f t="shared" ca="1" si="238"/>
        <v/>
      </c>
      <c r="S406" s="47">
        <f t="shared" si="217"/>
        <v>44605</v>
      </c>
      <c r="T406" s="34">
        <f t="shared" si="218"/>
        <v>3</v>
      </c>
    </row>
    <row r="407" spans="1:22" x14ac:dyDescent="0.4">
      <c r="A407" s="47">
        <f t="shared" si="239"/>
        <v>44605</v>
      </c>
      <c r="B407" s="48" t="str">
        <f t="shared" si="240"/>
        <v>日</v>
      </c>
      <c r="C407" s="46" t="s">
        <v>7</v>
      </c>
      <c r="D407" s="46" t="str" cm="1">
        <f t="array" aca="1" ref="D407" ca="1">INDIRECT("'"&amp;TEXT($A407,"d日(aaa)")&amp;"'!V13")</f>
        <v/>
      </c>
      <c r="E407" s="58" t="str" cm="1">
        <f t="array" aca="1" ref="E407" ca="1">INDIRECT("'"&amp;TEXT($A407,"d日(aaa)")&amp;"'!W13")</f>
        <v/>
      </c>
      <c r="F407" s="58" t="str" cm="1">
        <f t="array" aca="1" ref="F407" ca="1">INDIRECT("'"&amp;TEXT($A407,"d日(aaa)")&amp;"'!X13")</f>
        <v/>
      </c>
      <c r="G407" s="58" t="str">
        <f t="shared" ca="1" si="233"/>
        <v/>
      </c>
      <c r="H407" s="47">
        <f t="shared" si="234"/>
        <v>44605</v>
      </c>
      <c r="I407" s="34">
        <f t="shared" si="235"/>
        <v>3</v>
      </c>
      <c r="L407" s="47">
        <f t="shared" si="236"/>
        <v>44605</v>
      </c>
      <c r="M407" s="34" t="str">
        <f t="shared" si="213"/>
        <v>日</v>
      </c>
      <c r="N407" s="34" t="str">
        <f t="shared" si="214"/>
        <v>作業時間</v>
      </c>
      <c r="O407" s="34" t="str">
        <f t="shared" ca="1" si="215"/>
        <v/>
      </c>
      <c r="P407" s="34" t="str">
        <f t="shared" ca="1" si="216"/>
        <v/>
      </c>
      <c r="Q407" s="34" t="str">
        <f t="shared" ca="1" si="237"/>
        <v/>
      </c>
      <c r="R407" s="34" t="str">
        <f t="shared" ca="1" si="238"/>
        <v/>
      </c>
      <c r="S407" s="47">
        <f t="shared" si="217"/>
        <v>44605</v>
      </c>
      <c r="T407" s="34">
        <f t="shared" si="218"/>
        <v>3</v>
      </c>
    </row>
    <row r="408" spans="1:22" x14ac:dyDescent="0.4">
      <c r="A408" s="47">
        <f t="shared" si="239"/>
        <v>44605</v>
      </c>
      <c r="B408" s="48" t="str">
        <f t="shared" ref="B408:B412" si="241">IF(A408="","",TEXT(A408,"aaa"))</f>
        <v>日</v>
      </c>
      <c r="C408" s="46" t="s">
        <v>7</v>
      </c>
      <c r="D408" s="46" t="str" cm="1">
        <f t="array" aca="1" ref="D408" ca="1">INDIRECT("'"&amp;TEXT($A408,"d日(aaa)")&amp;"'!V14")</f>
        <v/>
      </c>
      <c r="E408" s="58" t="str" cm="1">
        <f t="array" aca="1" ref="E408" ca="1">INDIRECT("'"&amp;TEXT($A408,"d日(aaa)")&amp;"'!W14")</f>
        <v/>
      </c>
      <c r="F408" s="58" t="str" cm="1">
        <f t="array" aca="1" ref="F408" ca="1">INDIRECT("'"&amp;TEXT($A408,"d日(aaa)")&amp;"'!X14")</f>
        <v/>
      </c>
      <c r="G408" s="58" t="str">
        <f t="shared" ca="1" si="233"/>
        <v/>
      </c>
      <c r="H408" s="47">
        <f t="shared" si="234"/>
        <v>44605</v>
      </c>
      <c r="I408" s="34">
        <f t="shared" si="235"/>
        <v>3</v>
      </c>
      <c r="L408" s="47">
        <f t="shared" si="236"/>
        <v>44605</v>
      </c>
      <c r="M408" s="34" t="str">
        <f t="shared" si="213"/>
        <v>日</v>
      </c>
      <c r="N408" s="34" t="str">
        <f t="shared" si="214"/>
        <v>作業時間</v>
      </c>
      <c r="O408" s="34" t="str">
        <f t="shared" ca="1" si="215"/>
        <v/>
      </c>
      <c r="P408" s="34" t="str">
        <f t="shared" ca="1" si="216"/>
        <v/>
      </c>
      <c r="Q408" s="34" t="str">
        <f t="shared" ca="1" si="237"/>
        <v/>
      </c>
      <c r="R408" s="34" t="str">
        <f t="shared" ca="1" si="238"/>
        <v/>
      </c>
      <c r="S408" s="47">
        <f t="shared" si="217"/>
        <v>44605</v>
      </c>
      <c r="T408" s="34">
        <f t="shared" si="218"/>
        <v>3</v>
      </c>
    </row>
    <row r="409" spans="1:22" x14ac:dyDescent="0.4">
      <c r="A409" s="47">
        <f t="shared" si="239"/>
        <v>44605</v>
      </c>
      <c r="B409" s="48" t="str">
        <f t="shared" si="241"/>
        <v>日</v>
      </c>
      <c r="C409" s="46" t="s">
        <v>7</v>
      </c>
      <c r="D409" s="46" t="str" cm="1">
        <f t="array" aca="1" ref="D409" ca="1">INDIRECT("'"&amp;TEXT($A409,"d日(aaa)")&amp;"'!V15")</f>
        <v/>
      </c>
      <c r="E409" s="58" t="str" cm="1">
        <f t="array" aca="1" ref="E409" ca="1">INDIRECT("'"&amp;TEXT($A409,"d日(aaa)")&amp;"'!W15")</f>
        <v/>
      </c>
      <c r="F409" s="58" t="str" cm="1">
        <f t="array" aca="1" ref="F409" ca="1">INDIRECT("'"&amp;TEXT($A409,"d日(aaa)")&amp;"'!X15")</f>
        <v/>
      </c>
      <c r="G409" s="58" t="str">
        <f t="shared" ca="1" si="233"/>
        <v/>
      </c>
      <c r="H409" s="47">
        <f t="shared" si="234"/>
        <v>44605</v>
      </c>
      <c r="I409" s="34">
        <f t="shared" si="235"/>
        <v>3</v>
      </c>
      <c r="L409" s="47">
        <f t="shared" si="236"/>
        <v>44605</v>
      </c>
      <c r="M409" s="34" t="str">
        <f t="shared" si="213"/>
        <v>日</v>
      </c>
      <c r="N409" s="34" t="str">
        <f t="shared" si="214"/>
        <v>作業時間</v>
      </c>
      <c r="O409" s="34" t="str">
        <f t="shared" ca="1" si="215"/>
        <v/>
      </c>
      <c r="P409" s="34" t="str">
        <f t="shared" ca="1" si="216"/>
        <v/>
      </c>
      <c r="Q409" s="34" t="str">
        <f t="shared" ca="1" si="237"/>
        <v/>
      </c>
      <c r="R409" s="34" t="str">
        <f t="shared" ca="1" si="238"/>
        <v/>
      </c>
      <c r="S409" s="47">
        <f t="shared" si="217"/>
        <v>44605</v>
      </c>
      <c r="T409" s="34">
        <f t="shared" si="218"/>
        <v>3</v>
      </c>
    </row>
    <row r="410" spans="1:22" x14ac:dyDescent="0.4">
      <c r="A410" s="47">
        <f t="shared" si="239"/>
        <v>44605</v>
      </c>
      <c r="B410" s="48" t="str">
        <f t="shared" si="241"/>
        <v>日</v>
      </c>
      <c r="C410" s="46" t="s">
        <v>7</v>
      </c>
      <c r="D410" s="46" t="str" cm="1">
        <f t="array" aca="1" ref="D410" ca="1">INDIRECT("'"&amp;TEXT($A410,"d日(aaa)")&amp;"'!V16")</f>
        <v/>
      </c>
      <c r="E410" s="58" t="str" cm="1">
        <f t="array" aca="1" ref="E410" ca="1">INDIRECT("'"&amp;TEXT($A410,"d日(aaa)")&amp;"'!W16")</f>
        <v/>
      </c>
      <c r="F410" s="58" t="str" cm="1">
        <f t="array" aca="1" ref="F410" ca="1">INDIRECT("'"&amp;TEXT($A410,"d日(aaa)")&amp;"'!X16")</f>
        <v/>
      </c>
      <c r="G410" s="58" t="str">
        <f t="shared" ca="1" si="233"/>
        <v/>
      </c>
      <c r="H410" s="47">
        <f t="shared" si="234"/>
        <v>44605</v>
      </c>
      <c r="I410" s="34">
        <f t="shared" si="235"/>
        <v>3</v>
      </c>
      <c r="L410" s="47">
        <f t="shared" si="236"/>
        <v>44605</v>
      </c>
      <c r="M410" s="34" t="str">
        <f t="shared" si="213"/>
        <v>日</v>
      </c>
      <c r="N410" s="34" t="str">
        <f t="shared" si="214"/>
        <v>作業時間</v>
      </c>
      <c r="O410" s="34" t="str">
        <f t="shared" ca="1" si="215"/>
        <v/>
      </c>
      <c r="P410" s="34" t="str">
        <f t="shared" ca="1" si="216"/>
        <v/>
      </c>
      <c r="Q410" s="34" t="str">
        <f t="shared" ca="1" si="237"/>
        <v/>
      </c>
      <c r="R410" s="34" t="str">
        <f t="shared" ca="1" si="238"/>
        <v/>
      </c>
      <c r="S410" s="47">
        <f t="shared" si="217"/>
        <v>44605</v>
      </c>
      <c r="T410" s="34">
        <f t="shared" si="218"/>
        <v>3</v>
      </c>
    </row>
    <row r="411" spans="1:22" x14ac:dyDescent="0.4">
      <c r="A411" s="47">
        <f t="shared" si="239"/>
        <v>44605</v>
      </c>
      <c r="B411" s="48" t="str">
        <f t="shared" si="241"/>
        <v>日</v>
      </c>
      <c r="C411" s="46" t="s">
        <v>7</v>
      </c>
      <c r="D411" s="46" t="str" cm="1">
        <f t="array" aca="1" ref="D411" ca="1">INDIRECT("'"&amp;TEXT($A411,"d日(aaa)")&amp;"'!V17")</f>
        <v/>
      </c>
      <c r="E411" s="58" t="str" cm="1">
        <f t="array" aca="1" ref="E411" ca="1">INDIRECT("'"&amp;TEXT($A411,"d日(aaa)")&amp;"'!W17")</f>
        <v/>
      </c>
      <c r="F411" s="58" t="str" cm="1">
        <f t="array" aca="1" ref="F411" ca="1">INDIRECT("'"&amp;TEXT($A411,"d日(aaa)")&amp;"'!X17")</f>
        <v/>
      </c>
      <c r="G411" s="58" t="str">
        <f t="shared" ca="1" si="233"/>
        <v/>
      </c>
      <c r="H411" s="47">
        <f t="shared" si="234"/>
        <v>44605</v>
      </c>
      <c r="I411" s="34">
        <f t="shared" si="235"/>
        <v>3</v>
      </c>
      <c r="L411" s="47">
        <f t="shared" si="236"/>
        <v>44605</v>
      </c>
      <c r="M411" s="34" t="str">
        <f t="shared" si="213"/>
        <v>日</v>
      </c>
      <c r="N411" s="34" t="str">
        <f t="shared" si="214"/>
        <v>作業時間</v>
      </c>
      <c r="O411" s="34" t="str">
        <f t="shared" ca="1" si="215"/>
        <v/>
      </c>
      <c r="P411" s="34" t="str">
        <f t="shared" ca="1" si="216"/>
        <v/>
      </c>
      <c r="Q411" s="34" t="str">
        <f t="shared" ca="1" si="237"/>
        <v/>
      </c>
      <c r="R411" s="34" t="str">
        <f t="shared" ca="1" si="238"/>
        <v/>
      </c>
      <c r="S411" s="47">
        <f t="shared" si="217"/>
        <v>44605</v>
      </c>
      <c r="T411" s="34">
        <f t="shared" si="218"/>
        <v>3</v>
      </c>
    </row>
    <row r="412" spans="1:22" x14ac:dyDescent="0.4">
      <c r="A412" s="47">
        <f t="shared" si="239"/>
        <v>44605</v>
      </c>
      <c r="B412" s="48" t="str">
        <f t="shared" si="241"/>
        <v>日</v>
      </c>
      <c r="C412" s="46" t="s">
        <v>7</v>
      </c>
      <c r="D412" s="46" t="str" cm="1">
        <f t="array" aca="1" ref="D412" ca="1">INDIRECT("'"&amp;TEXT($A412,"d日(aaa)")&amp;"'!V18")</f>
        <v/>
      </c>
      <c r="E412" s="58" t="str" cm="1">
        <f t="array" aca="1" ref="E412" ca="1">INDIRECT("'"&amp;TEXT($A412,"d日(aaa)")&amp;"'!W18")</f>
        <v/>
      </c>
      <c r="F412" s="58" t="str" cm="1">
        <f t="array" aca="1" ref="F412" ca="1">INDIRECT("'"&amp;TEXT($A412,"d日(aaa)")&amp;"'!X18")</f>
        <v/>
      </c>
      <c r="G412" s="58" t="str">
        <f t="shared" ca="1" si="233"/>
        <v/>
      </c>
      <c r="H412" s="47">
        <f t="shared" si="234"/>
        <v>44605</v>
      </c>
      <c r="I412" s="34">
        <f t="shared" si="235"/>
        <v>3</v>
      </c>
      <c r="J412" s="34">
        <f ca="1">SUMIF($A398:$A412,$A398,E398:E412)</f>
        <v>53</v>
      </c>
      <c r="K412" s="34">
        <f ca="1">SUMIF($A398:$A412,$A398,F398:F412)</f>
        <v>52.99999999999811</v>
      </c>
      <c r="L412" s="47">
        <f t="shared" si="236"/>
        <v>44605</v>
      </c>
      <c r="M412" s="34" t="str">
        <f t="shared" si="213"/>
        <v>日</v>
      </c>
      <c r="N412" s="34" t="str">
        <f t="shared" si="214"/>
        <v>作業時間</v>
      </c>
      <c r="O412" s="34" t="str">
        <f t="shared" ca="1" si="215"/>
        <v/>
      </c>
      <c r="P412" s="34" t="str">
        <f t="shared" ca="1" si="216"/>
        <v/>
      </c>
      <c r="Q412" s="34" t="str">
        <f t="shared" ca="1" si="237"/>
        <v/>
      </c>
      <c r="R412" s="34" t="str">
        <f t="shared" ca="1" si="238"/>
        <v/>
      </c>
      <c r="S412" s="47">
        <f t="shared" si="217"/>
        <v>44605</v>
      </c>
      <c r="T412" s="34">
        <f t="shared" si="218"/>
        <v>3</v>
      </c>
      <c r="U412" s="158">
        <f ca="1">IF(P398&lt;&gt;"",SUMIF($A398:$A412,$A398,P398:P412),"")</f>
        <v>53</v>
      </c>
      <c r="V412" s="158">
        <f ca="1">IF(Q398&lt;&gt;"",SUMIF($A398:$A412,$A398,Q398:Q412),"")</f>
        <v>52.99999999999811</v>
      </c>
    </row>
    <row r="413" spans="1:22" x14ac:dyDescent="0.4">
      <c r="A413" s="47">
        <f>A404</f>
        <v>44605</v>
      </c>
      <c r="B413" s="48" t="str">
        <f t="shared" si="232"/>
        <v>日</v>
      </c>
      <c r="C413" s="46" t="s">
        <v>11</v>
      </c>
      <c r="D413" s="46" t="str" cm="1">
        <f t="array" aca="1" ref="D413" ca="1">INDIRECT("'"&amp;TEXT($A413,"d日(aaa)")&amp;"'!V4")</f>
        <v>ズオン バン フン</v>
      </c>
      <c r="E413" s="49" cm="1">
        <f t="array" aca="1" ref="E413" ca="1">INDIRECT("'"&amp;TEXT($A413,"d日(aaa)")&amp;"'!AB4")</f>
        <v>9600</v>
      </c>
      <c r="F413" s="49" cm="1">
        <f t="array" aca="1" ref="F413" ca="1">INDIRECT("'"&amp;TEXT($A413,"d日(aaa)")&amp;"'!AC4")</f>
        <v>9599.9999999996871</v>
      </c>
      <c r="G413" s="58">
        <f t="shared" ca="1" si="233"/>
        <v>-3.1286617740988731E-10</v>
      </c>
      <c r="H413" s="47">
        <f t="shared" si="234"/>
        <v>44605</v>
      </c>
      <c r="I413" s="34">
        <f t="shared" si="235"/>
        <v>3</v>
      </c>
      <c r="L413" s="47">
        <f t="shared" si="236"/>
        <v>44605</v>
      </c>
      <c r="M413" s="34" t="str">
        <f t="shared" si="213"/>
        <v>日</v>
      </c>
      <c r="N413" s="34" t="str">
        <f t="shared" si="214"/>
        <v>人件費</v>
      </c>
      <c r="O413" s="34" t="str">
        <f t="shared" ca="1" si="215"/>
        <v>ズオン バン フン</v>
      </c>
      <c r="P413" s="34">
        <f t="shared" ca="1" si="216"/>
        <v>9600</v>
      </c>
      <c r="Q413" s="34">
        <f t="shared" ca="1" si="237"/>
        <v>9599.9999999996871</v>
      </c>
      <c r="R413" s="34">
        <f t="shared" ca="1" si="238"/>
        <v>0</v>
      </c>
      <c r="S413" s="47">
        <f t="shared" si="217"/>
        <v>44605</v>
      </c>
      <c r="T413" s="34">
        <f t="shared" si="218"/>
        <v>3</v>
      </c>
    </row>
    <row r="414" spans="1:22" x14ac:dyDescent="0.4">
      <c r="A414" s="47">
        <f t="shared" si="239"/>
        <v>44605</v>
      </c>
      <c r="B414" s="48" t="str">
        <f t="shared" si="232"/>
        <v>日</v>
      </c>
      <c r="C414" s="46" t="s">
        <v>11</v>
      </c>
      <c r="D414" s="46" t="str" cm="1">
        <f t="array" aca="1" ref="D414" ca="1">INDIRECT("'"&amp;TEXT($A414,"d日(aaa)")&amp;"'!V5")</f>
        <v>ディン コン ベト</v>
      </c>
      <c r="E414" s="49" cm="1">
        <f t="array" aca="1" ref="E414" ca="1">INDIRECT("'"&amp;TEXT($A414,"d日(aaa)")&amp;"'!AB5")</f>
        <v>8800</v>
      </c>
      <c r="F414" s="49" cm="1">
        <f t="array" aca="1" ref="F414" ca="1">INDIRECT("'"&amp;TEXT($A414,"d日(aaa)")&amp;"'!AC5")</f>
        <v>8799.9999999997126</v>
      </c>
      <c r="G414" s="58">
        <f t="shared" ca="1" si="233"/>
        <v>-2.8740032576024532E-10</v>
      </c>
      <c r="H414" s="47">
        <f t="shared" si="234"/>
        <v>44605</v>
      </c>
      <c r="I414" s="34">
        <f t="shared" si="235"/>
        <v>3</v>
      </c>
      <c r="L414" s="47">
        <f t="shared" si="236"/>
        <v>44605</v>
      </c>
      <c r="M414" s="34" t="str">
        <f t="shared" si="213"/>
        <v>日</v>
      </c>
      <c r="N414" s="34" t="str">
        <f t="shared" si="214"/>
        <v>人件費</v>
      </c>
      <c r="O414" s="34" t="str">
        <f t="shared" ca="1" si="215"/>
        <v>ディン コン ベト</v>
      </c>
      <c r="P414" s="34">
        <f t="shared" ca="1" si="216"/>
        <v>8800</v>
      </c>
      <c r="Q414" s="34">
        <f t="shared" ca="1" si="237"/>
        <v>8799.9999999997126</v>
      </c>
      <c r="R414" s="34">
        <f t="shared" ca="1" si="238"/>
        <v>0</v>
      </c>
      <c r="S414" s="47">
        <f t="shared" si="217"/>
        <v>44605</v>
      </c>
      <c r="T414" s="34">
        <f t="shared" si="218"/>
        <v>3</v>
      </c>
    </row>
    <row r="415" spans="1:22" x14ac:dyDescent="0.4">
      <c r="A415" s="47">
        <f t="shared" si="239"/>
        <v>44605</v>
      </c>
      <c r="B415" s="48" t="str">
        <f t="shared" si="232"/>
        <v>日</v>
      </c>
      <c r="C415" s="46" t="s">
        <v>11</v>
      </c>
      <c r="D415" s="46" t="str" cm="1">
        <f t="array" aca="1" ref="D415" ca="1">INDIRECT("'"&amp;TEXT($A415,"d日(aaa)")&amp;"'!V6")</f>
        <v>ホン ゴック</v>
      </c>
      <c r="E415" s="49" cm="1">
        <f t="array" aca="1" ref="E415" ca="1">INDIRECT("'"&amp;TEXT($A415,"d日(aaa)")&amp;"'!AB6")</f>
        <v>8800</v>
      </c>
      <c r="F415" s="49" cm="1">
        <f t="array" aca="1" ref="F415" ca="1">INDIRECT("'"&amp;TEXT($A415,"d日(aaa)")&amp;"'!AC6")</f>
        <v>8799.9999999997126</v>
      </c>
      <c r="G415" s="58">
        <f t="shared" ca="1" si="233"/>
        <v>-2.8740032576024532E-10</v>
      </c>
      <c r="H415" s="47">
        <f t="shared" si="234"/>
        <v>44605</v>
      </c>
      <c r="I415" s="34">
        <f t="shared" si="235"/>
        <v>3</v>
      </c>
      <c r="L415" s="47">
        <f t="shared" si="236"/>
        <v>44605</v>
      </c>
      <c r="M415" s="34" t="str">
        <f t="shared" si="213"/>
        <v>日</v>
      </c>
      <c r="N415" s="34" t="str">
        <f t="shared" si="214"/>
        <v>人件費</v>
      </c>
      <c r="O415" s="34" t="str">
        <f t="shared" ca="1" si="215"/>
        <v>ホン ゴック</v>
      </c>
      <c r="P415" s="34">
        <f t="shared" ca="1" si="216"/>
        <v>8800</v>
      </c>
      <c r="Q415" s="34">
        <f t="shared" ca="1" si="237"/>
        <v>8799.9999999997126</v>
      </c>
      <c r="R415" s="34">
        <f t="shared" ca="1" si="238"/>
        <v>0</v>
      </c>
      <c r="S415" s="47">
        <f t="shared" si="217"/>
        <v>44605</v>
      </c>
      <c r="T415" s="34">
        <f t="shared" si="218"/>
        <v>3</v>
      </c>
    </row>
    <row r="416" spans="1:22" x14ac:dyDescent="0.4">
      <c r="A416" s="47">
        <f t="shared" si="239"/>
        <v>44605</v>
      </c>
      <c r="B416" s="48" t="str">
        <f t="shared" si="232"/>
        <v>日</v>
      </c>
      <c r="C416" s="46" t="s">
        <v>11</v>
      </c>
      <c r="D416" s="46" t="str" cm="1">
        <f t="array" aca="1" ref="D416" ca="1">INDIRECT("'"&amp;TEXT($A416,"d日(aaa)")&amp;"'!V7")</f>
        <v>サンミン</v>
      </c>
      <c r="E416" s="49" cm="1">
        <f t="array" aca="1" ref="E416" ca="1">INDIRECT("'"&amp;TEXT($A416,"d日(aaa)")&amp;"'!AB7")</f>
        <v>8400</v>
      </c>
      <c r="F416" s="49" cm="1">
        <f t="array" aca="1" ref="F416" ca="1">INDIRECT("'"&amp;TEXT($A416,"d日(aaa)")&amp;"'!AC7")</f>
        <v>8399.9999999997253</v>
      </c>
      <c r="G416" s="58">
        <f t="shared" ca="1" si="233"/>
        <v>-2.7466739993542433E-10</v>
      </c>
      <c r="H416" s="47">
        <f t="shared" si="234"/>
        <v>44605</v>
      </c>
      <c r="I416" s="34">
        <f t="shared" si="235"/>
        <v>3</v>
      </c>
      <c r="L416" s="47">
        <f t="shared" si="236"/>
        <v>44605</v>
      </c>
      <c r="M416" s="34" t="str">
        <f t="shared" si="213"/>
        <v>日</v>
      </c>
      <c r="N416" s="34" t="str">
        <f t="shared" si="214"/>
        <v>人件費</v>
      </c>
      <c r="O416" s="34" t="str">
        <f t="shared" ca="1" si="215"/>
        <v>サンミン</v>
      </c>
      <c r="P416" s="34">
        <f t="shared" ca="1" si="216"/>
        <v>8400</v>
      </c>
      <c r="Q416" s="34">
        <f t="shared" ca="1" si="237"/>
        <v>8399.9999999997253</v>
      </c>
      <c r="R416" s="34">
        <f t="shared" ca="1" si="238"/>
        <v>0</v>
      </c>
      <c r="S416" s="47">
        <f t="shared" si="217"/>
        <v>44605</v>
      </c>
      <c r="T416" s="34">
        <f t="shared" si="218"/>
        <v>3</v>
      </c>
    </row>
    <row r="417" spans="1:22" x14ac:dyDescent="0.4">
      <c r="A417" s="47">
        <f t="shared" si="239"/>
        <v>44605</v>
      </c>
      <c r="B417" s="48" t="str">
        <f t="shared" si="232"/>
        <v>日</v>
      </c>
      <c r="C417" s="46" t="s">
        <v>11</v>
      </c>
      <c r="D417" s="46" t="str" cm="1">
        <f t="array" aca="1" ref="D417" ca="1">INDIRECT("'"&amp;TEXT($A417,"d日(aaa)")&amp;"'!V8")</f>
        <v>ハルシャナ</v>
      </c>
      <c r="E417" s="49" cm="1">
        <f t="array" aca="1" ref="E417" ca="1">INDIRECT("'"&amp;TEXT($A417,"d日(aaa)")&amp;"'!AB8")</f>
        <v>8400</v>
      </c>
      <c r="F417" s="49" cm="1">
        <f t="array" aca="1" ref="F417" ca="1">INDIRECT("'"&amp;TEXT($A417,"d日(aaa)")&amp;"'!AC8")</f>
        <v>8399.9999999997253</v>
      </c>
      <c r="G417" s="58">
        <f t="shared" ca="1" si="233"/>
        <v>-2.7466739993542433E-10</v>
      </c>
      <c r="H417" s="47">
        <f t="shared" si="234"/>
        <v>44605</v>
      </c>
      <c r="I417" s="34">
        <f t="shared" si="235"/>
        <v>3</v>
      </c>
      <c r="L417" s="47">
        <f t="shared" si="236"/>
        <v>44605</v>
      </c>
      <c r="M417" s="34" t="str">
        <f t="shared" si="213"/>
        <v>日</v>
      </c>
      <c r="N417" s="34" t="str">
        <f t="shared" si="214"/>
        <v>人件費</v>
      </c>
      <c r="O417" s="34" t="str">
        <f t="shared" ca="1" si="215"/>
        <v>ハルシャナ</v>
      </c>
      <c r="P417" s="34">
        <f t="shared" ca="1" si="216"/>
        <v>8400</v>
      </c>
      <c r="Q417" s="34">
        <f t="shared" ca="1" si="237"/>
        <v>8399.9999999997253</v>
      </c>
      <c r="R417" s="34">
        <f t="shared" ca="1" si="238"/>
        <v>0</v>
      </c>
      <c r="S417" s="47">
        <f t="shared" si="217"/>
        <v>44605</v>
      </c>
      <c r="T417" s="34">
        <f t="shared" si="218"/>
        <v>3</v>
      </c>
    </row>
    <row r="418" spans="1:22" x14ac:dyDescent="0.4">
      <c r="A418" s="47">
        <f t="shared" si="239"/>
        <v>44605</v>
      </c>
      <c r="B418" s="48" t="str">
        <f t="shared" si="232"/>
        <v>日</v>
      </c>
      <c r="C418" s="46" t="s">
        <v>11</v>
      </c>
      <c r="D418" s="46" t="str" cm="1">
        <f t="array" aca="1" ref="D418" ca="1">INDIRECT("'"&amp;TEXT($A418,"d日(aaa)")&amp;"'!V9")</f>
        <v>ユウ</v>
      </c>
      <c r="E418" s="49" cm="1">
        <f t="array" aca="1" ref="E418" ca="1">INDIRECT("'"&amp;TEXT($A418,"d日(aaa)")&amp;"'!AB9")</f>
        <v>8400</v>
      </c>
      <c r="F418" s="49" cm="1">
        <f t="array" aca="1" ref="F418" ca="1">INDIRECT("'"&amp;TEXT($A418,"d日(aaa)")&amp;"'!AC9")</f>
        <v>8399.9999999997253</v>
      </c>
      <c r="G418" s="58">
        <f t="shared" ca="1" si="233"/>
        <v>-2.7466739993542433E-10</v>
      </c>
      <c r="H418" s="47">
        <f t="shared" si="234"/>
        <v>44605</v>
      </c>
      <c r="I418" s="34">
        <f t="shared" si="235"/>
        <v>3</v>
      </c>
      <c r="L418" s="47">
        <f t="shared" si="236"/>
        <v>44605</v>
      </c>
      <c r="M418" s="34" t="str">
        <f t="shared" si="213"/>
        <v>日</v>
      </c>
      <c r="N418" s="34" t="str">
        <f t="shared" si="214"/>
        <v>人件費</v>
      </c>
      <c r="O418" s="34" t="str">
        <f t="shared" ca="1" si="215"/>
        <v>ユウ</v>
      </c>
      <c r="P418" s="34">
        <f t="shared" ca="1" si="216"/>
        <v>8400</v>
      </c>
      <c r="Q418" s="34">
        <f t="shared" ca="1" si="237"/>
        <v>8399.9999999997253</v>
      </c>
      <c r="R418" s="34">
        <f t="shared" ca="1" si="238"/>
        <v>0</v>
      </c>
      <c r="S418" s="47">
        <f t="shared" si="217"/>
        <v>44605</v>
      </c>
      <c r="T418" s="34">
        <f t="shared" si="218"/>
        <v>3</v>
      </c>
    </row>
    <row r="419" spans="1:22" x14ac:dyDescent="0.4">
      <c r="A419" s="47">
        <f t="shared" si="239"/>
        <v>44605</v>
      </c>
      <c r="B419" s="48" t="str">
        <f t="shared" si="232"/>
        <v>日</v>
      </c>
      <c r="C419" s="46" t="s">
        <v>11</v>
      </c>
      <c r="D419" s="46" t="str" cm="1">
        <f t="array" aca="1" ref="D419" ca="1">INDIRECT("'"&amp;TEXT($A419,"d日(aaa)")&amp;"'!V10")</f>
        <v>チャトランガ</v>
      </c>
      <c r="E419" s="49" cm="1">
        <f t="array" aca="1" ref="E419" ca="1">INDIRECT("'"&amp;TEXT($A419,"d日(aaa)")&amp;"'!AB10")</f>
        <v>5250</v>
      </c>
      <c r="F419" s="49" cm="1">
        <f t="array" aca="1" ref="F419" ca="1">INDIRECT("'"&amp;TEXT($A419,"d日(aaa)")&amp;"'!AC10")</f>
        <v>5249.999999999668</v>
      </c>
      <c r="G419" s="58">
        <f t="shared" ca="1" si="233"/>
        <v>-3.3196556614711881E-10</v>
      </c>
      <c r="H419" s="47">
        <f t="shared" si="234"/>
        <v>44605</v>
      </c>
      <c r="I419" s="34">
        <f t="shared" si="235"/>
        <v>3</v>
      </c>
      <c r="L419" s="47">
        <f t="shared" si="236"/>
        <v>44605</v>
      </c>
      <c r="M419" s="34" t="str">
        <f t="shared" si="213"/>
        <v>日</v>
      </c>
      <c r="N419" s="34" t="str">
        <f t="shared" si="214"/>
        <v>人件費</v>
      </c>
      <c r="O419" s="34" t="str">
        <f t="shared" ca="1" si="215"/>
        <v>チャトランガ</v>
      </c>
      <c r="P419" s="34">
        <f t="shared" ca="1" si="216"/>
        <v>5250</v>
      </c>
      <c r="Q419" s="34">
        <f t="shared" ca="1" si="237"/>
        <v>5249.999999999668</v>
      </c>
      <c r="R419" s="34">
        <f t="shared" ca="1" si="238"/>
        <v>0</v>
      </c>
      <c r="S419" s="47">
        <f t="shared" si="217"/>
        <v>44605</v>
      </c>
      <c r="T419" s="34">
        <f t="shared" si="218"/>
        <v>3</v>
      </c>
    </row>
    <row r="420" spans="1:22" x14ac:dyDescent="0.4">
      <c r="A420" s="47">
        <f t="shared" si="239"/>
        <v>44605</v>
      </c>
      <c r="B420" s="48" t="str">
        <f t="shared" ref="B420:B422" si="242">IF(A420="","",TEXT(A420,"aaa"))</f>
        <v>日</v>
      </c>
      <c r="C420" s="46" t="s">
        <v>11</v>
      </c>
      <c r="D420" s="46" t="str" cm="1">
        <f t="array" aca="1" ref="D420" ca="1">INDIRECT("'"&amp;TEXT($A420,"d日(aaa)")&amp;"'!V11")</f>
        <v/>
      </c>
      <c r="E420" s="49" t="str" cm="1">
        <f t="array" aca="1" ref="E420" ca="1">INDIRECT("'"&amp;TEXT($A420,"d日(aaa)")&amp;"'!AB11")</f>
        <v/>
      </c>
      <c r="F420" s="49" t="str" cm="1">
        <f t="array" aca="1" ref="F420" ca="1">INDIRECT("'"&amp;TEXT($A420,"d日(aaa)")&amp;"'!AC11")</f>
        <v/>
      </c>
      <c r="G420" s="58" t="str">
        <f t="shared" ca="1" si="233"/>
        <v/>
      </c>
      <c r="H420" s="47">
        <f t="shared" si="234"/>
        <v>44605</v>
      </c>
      <c r="I420" s="34">
        <f t="shared" si="235"/>
        <v>3</v>
      </c>
      <c r="L420" s="47">
        <f t="shared" si="236"/>
        <v>44605</v>
      </c>
      <c r="M420" s="34" t="str">
        <f t="shared" ref="M420:M483" si="243">IFERROR(B420,"")</f>
        <v>日</v>
      </c>
      <c r="N420" s="34" t="str">
        <f t="shared" ref="N420:N483" si="244">IFERROR(C420,"")</f>
        <v>人件費</v>
      </c>
      <c r="O420" s="34" t="str">
        <f t="shared" ref="O420:O483" ca="1" si="245">IFERROR(D420,"")</f>
        <v/>
      </c>
      <c r="P420" s="34" t="str">
        <f t="shared" ref="P420:P483" ca="1" si="246">IFERROR(E420,"")</f>
        <v/>
      </c>
      <c r="Q420" s="34" t="str">
        <f t="shared" ca="1" si="237"/>
        <v/>
      </c>
      <c r="R420" s="34" t="str">
        <f t="shared" ca="1" si="238"/>
        <v/>
      </c>
      <c r="S420" s="47">
        <f t="shared" ref="S420:S483" si="247">IFERROR(H420,"")</f>
        <v>44605</v>
      </c>
      <c r="T420" s="34">
        <f t="shared" ref="T420:T483" si="248">IFERROR(I420,"")</f>
        <v>3</v>
      </c>
    </row>
    <row r="421" spans="1:22" x14ac:dyDescent="0.4">
      <c r="A421" s="47">
        <f t="shared" si="239"/>
        <v>44605</v>
      </c>
      <c r="B421" s="48" t="str">
        <f t="shared" si="242"/>
        <v>日</v>
      </c>
      <c r="C421" s="46" t="s">
        <v>11</v>
      </c>
      <c r="D421" s="46" t="str" cm="1">
        <f t="array" aca="1" ref="D421" ca="1">INDIRECT("'"&amp;TEXT($A421,"d日(aaa)")&amp;"'!V12")</f>
        <v/>
      </c>
      <c r="E421" s="49" t="str" cm="1">
        <f t="array" aca="1" ref="E421" ca="1">INDIRECT("'"&amp;TEXT($A421,"d日(aaa)")&amp;"'!AB12")</f>
        <v/>
      </c>
      <c r="F421" s="49" t="str" cm="1">
        <f t="array" aca="1" ref="F421" ca="1">INDIRECT("'"&amp;TEXT($A421,"d日(aaa)")&amp;"'!AC12")</f>
        <v/>
      </c>
      <c r="G421" s="58" t="str">
        <f t="shared" ca="1" si="233"/>
        <v/>
      </c>
      <c r="H421" s="47">
        <f t="shared" si="234"/>
        <v>44605</v>
      </c>
      <c r="I421" s="34">
        <f t="shared" si="235"/>
        <v>3</v>
      </c>
      <c r="L421" s="47">
        <f t="shared" si="236"/>
        <v>44605</v>
      </c>
      <c r="M421" s="34" t="str">
        <f t="shared" si="243"/>
        <v>日</v>
      </c>
      <c r="N421" s="34" t="str">
        <f t="shared" si="244"/>
        <v>人件費</v>
      </c>
      <c r="O421" s="34" t="str">
        <f t="shared" ca="1" si="245"/>
        <v/>
      </c>
      <c r="P421" s="34" t="str">
        <f t="shared" ca="1" si="246"/>
        <v/>
      </c>
      <c r="Q421" s="34" t="str">
        <f t="shared" ca="1" si="237"/>
        <v/>
      </c>
      <c r="R421" s="34" t="str">
        <f t="shared" ca="1" si="238"/>
        <v/>
      </c>
      <c r="S421" s="47">
        <f t="shared" si="247"/>
        <v>44605</v>
      </c>
      <c r="T421" s="34">
        <f t="shared" si="248"/>
        <v>3</v>
      </c>
    </row>
    <row r="422" spans="1:22" x14ac:dyDescent="0.4">
      <c r="A422" s="47">
        <f t="shared" si="239"/>
        <v>44605</v>
      </c>
      <c r="B422" s="48" t="str">
        <f t="shared" si="242"/>
        <v>日</v>
      </c>
      <c r="C422" s="46" t="s">
        <v>11</v>
      </c>
      <c r="D422" s="46" t="str" cm="1">
        <f t="array" aca="1" ref="D422" ca="1">INDIRECT("'"&amp;TEXT($A422,"d日(aaa)")&amp;"'!V13")</f>
        <v/>
      </c>
      <c r="E422" s="49" t="str" cm="1">
        <f t="array" aca="1" ref="E422" ca="1">INDIRECT("'"&amp;TEXT($A422,"d日(aaa)")&amp;"'!AB13")</f>
        <v/>
      </c>
      <c r="F422" s="49" t="str" cm="1">
        <f t="array" aca="1" ref="F422" ca="1">INDIRECT("'"&amp;TEXT($A422,"d日(aaa)")&amp;"'!AC13")</f>
        <v/>
      </c>
      <c r="G422" s="58" t="str">
        <f t="shared" ca="1" si="233"/>
        <v/>
      </c>
      <c r="H422" s="47">
        <f t="shared" si="234"/>
        <v>44605</v>
      </c>
      <c r="I422" s="34">
        <f t="shared" si="235"/>
        <v>3</v>
      </c>
      <c r="L422" s="47">
        <f t="shared" si="236"/>
        <v>44605</v>
      </c>
      <c r="M422" s="34" t="str">
        <f t="shared" si="243"/>
        <v>日</v>
      </c>
      <c r="N422" s="34" t="str">
        <f t="shared" si="244"/>
        <v>人件費</v>
      </c>
      <c r="O422" s="34" t="str">
        <f t="shared" ca="1" si="245"/>
        <v/>
      </c>
      <c r="P422" s="34" t="str">
        <f t="shared" ca="1" si="246"/>
        <v/>
      </c>
      <c r="Q422" s="34" t="str">
        <f t="shared" ca="1" si="237"/>
        <v/>
      </c>
      <c r="R422" s="34" t="str">
        <f t="shared" ca="1" si="238"/>
        <v/>
      </c>
      <c r="S422" s="47">
        <f t="shared" si="247"/>
        <v>44605</v>
      </c>
      <c r="T422" s="34">
        <f t="shared" si="248"/>
        <v>3</v>
      </c>
    </row>
    <row r="423" spans="1:22" x14ac:dyDescent="0.4">
      <c r="A423" s="47">
        <f t="shared" si="239"/>
        <v>44605</v>
      </c>
      <c r="B423" s="48" t="str">
        <f t="shared" ref="B423:B427" si="249">IF(A423="","",TEXT(A423,"aaa"))</f>
        <v>日</v>
      </c>
      <c r="C423" s="46" t="s">
        <v>11</v>
      </c>
      <c r="D423" s="46" t="str" cm="1">
        <f t="array" aca="1" ref="D423" ca="1">INDIRECT("'"&amp;TEXT($A423,"d日(aaa)")&amp;"'!V14")</f>
        <v/>
      </c>
      <c r="E423" s="49" t="str" cm="1">
        <f t="array" aca="1" ref="E423" ca="1">INDIRECT("'"&amp;TEXT($A423,"d日(aaa)")&amp;"'!AB14")</f>
        <v/>
      </c>
      <c r="F423" s="49" t="str" cm="1">
        <f t="array" aca="1" ref="F423" ca="1">INDIRECT("'"&amp;TEXT($A423,"d日(aaa)")&amp;"'!AC14")</f>
        <v/>
      </c>
      <c r="G423" s="58" t="str">
        <f t="shared" ca="1" si="233"/>
        <v/>
      </c>
      <c r="H423" s="47">
        <f t="shared" si="234"/>
        <v>44605</v>
      </c>
      <c r="I423" s="34">
        <f t="shared" si="235"/>
        <v>3</v>
      </c>
      <c r="L423" s="47">
        <f t="shared" si="236"/>
        <v>44605</v>
      </c>
      <c r="M423" s="34" t="str">
        <f t="shared" si="243"/>
        <v>日</v>
      </c>
      <c r="N423" s="34" t="str">
        <f t="shared" si="244"/>
        <v>人件費</v>
      </c>
      <c r="O423" s="34" t="str">
        <f t="shared" ca="1" si="245"/>
        <v/>
      </c>
      <c r="P423" s="34" t="str">
        <f t="shared" ca="1" si="246"/>
        <v/>
      </c>
      <c r="Q423" s="34" t="str">
        <f t="shared" ca="1" si="237"/>
        <v/>
      </c>
      <c r="R423" s="34" t="str">
        <f t="shared" ca="1" si="238"/>
        <v/>
      </c>
      <c r="S423" s="47">
        <f t="shared" si="247"/>
        <v>44605</v>
      </c>
      <c r="T423" s="34">
        <f t="shared" si="248"/>
        <v>3</v>
      </c>
    </row>
    <row r="424" spans="1:22" x14ac:dyDescent="0.4">
      <c r="A424" s="47">
        <f t="shared" si="239"/>
        <v>44605</v>
      </c>
      <c r="B424" s="48" t="str">
        <f t="shared" si="249"/>
        <v>日</v>
      </c>
      <c r="C424" s="46" t="s">
        <v>11</v>
      </c>
      <c r="D424" s="46" t="str" cm="1">
        <f t="array" aca="1" ref="D424" ca="1">INDIRECT("'"&amp;TEXT($A424,"d日(aaa)")&amp;"'!V15")</f>
        <v/>
      </c>
      <c r="E424" s="49" t="str" cm="1">
        <f t="array" aca="1" ref="E424" ca="1">INDIRECT("'"&amp;TEXT($A424,"d日(aaa)")&amp;"'!AB15")</f>
        <v/>
      </c>
      <c r="F424" s="49" t="str" cm="1">
        <f t="array" aca="1" ref="F424" ca="1">INDIRECT("'"&amp;TEXT($A424,"d日(aaa)")&amp;"'!AC15")</f>
        <v/>
      </c>
      <c r="G424" s="58" t="str">
        <f t="shared" ca="1" si="233"/>
        <v/>
      </c>
      <c r="H424" s="47">
        <f t="shared" si="234"/>
        <v>44605</v>
      </c>
      <c r="I424" s="34">
        <f t="shared" si="235"/>
        <v>3</v>
      </c>
      <c r="L424" s="47">
        <f t="shared" si="236"/>
        <v>44605</v>
      </c>
      <c r="M424" s="34" t="str">
        <f t="shared" si="243"/>
        <v>日</v>
      </c>
      <c r="N424" s="34" t="str">
        <f t="shared" si="244"/>
        <v>人件費</v>
      </c>
      <c r="O424" s="34" t="str">
        <f t="shared" ca="1" si="245"/>
        <v/>
      </c>
      <c r="P424" s="34" t="str">
        <f t="shared" ca="1" si="246"/>
        <v/>
      </c>
      <c r="Q424" s="34" t="str">
        <f t="shared" ca="1" si="237"/>
        <v/>
      </c>
      <c r="R424" s="34" t="str">
        <f t="shared" ca="1" si="238"/>
        <v/>
      </c>
      <c r="S424" s="47">
        <f t="shared" si="247"/>
        <v>44605</v>
      </c>
      <c r="T424" s="34">
        <f t="shared" si="248"/>
        <v>3</v>
      </c>
    </row>
    <row r="425" spans="1:22" x14ac:dyDescent="0.4">
      <c r="A425" s="47">
        <f t="shared" si="239"/>
        <v>44605</v>
      </c>
      <c r="B425" s="48" t="str">
        <f t="shared" si="249"/>
        <v>日</v>
      </c>
      <c r="C425" s="46" t="s">
        <v>11</v>
      </c>
      <c r="D425" s="46" t="str" cm="1">
        <f t="array" aca="1" ref="D425" ca="1">INDIRECT("'"&amp;TEXT($A425,"d日(aaa)")&amp;"'!V16")</f>
        <v/>
      </c>
      <c r="E425" s="49" t="str" cm="1">
        <f t="array" aca="1" ref="E425" ca="1">INDIRECT("'"&amp;TEXT($A425,"d日(aaa)")&amp;"'!AB16")</f>
        <v/>
      </c>
      <c r="F425" s="49" t="str" cm="1">
        <f t="array" aca="1" ref="F425" ca="1">INDIRECT("'"&amp;TEXT($A425,"d日(aaa)")&amp;"'!AC16")</f>
        <v/>
      </c>
      <c r="G425" s="58" t="str">
        <f t="shared" ca="1" si="233"/>
        <v/>
      </c>
      <c r="H425" s="47">
        <f t="shared" si="234"/>
        <v>44605</v>
      </c>
      <c r="I425" s="34">
        <f t="shared" si="235"/>
        <v>3</v>
      </c>
      <c r="L425" s="47">
        <f t="shared" si="236"/>
        <v>44605</v>
      </c>
      <c r="M425" s="34" t="str">
        <f t="shared" si="243"/>
        <v>日</v>
      </c>
      <c r="N425" s="34" t="str">
        <f t="shared" si="244"/>
        <v>人件費</v>
      </c>
      <c r="O425" s="34" t="str">
        <f t="shared" ca="1" si="245"/>
        <v/>
      </c>
      <c r="P425" s="34" t="str">
        <f t="shared" ca="1" si="246"/>
        <v/>
      </c>
      <c r="Q425" s="34" t="str">
        <f t="shared" ca="1" si="237"/>
        <v/>
      </c>
      <c r="R425" s="34" t="str">
        <f t="shared" ca="1" si="238"/>
        <v/>
      </c>
      <c r="S425" s="47">
        <f t="shared" si="247"/>
        <v>44605</v>
      </c>
      <c r="T425" s="34">
        <f t="shared" si="248"/>
        <v>3</v>
      </c>
    </row>
    <row r="426" spans="1:22" x14ac:dyDescent="0.4">
      <c r="A426" s="47">
        <f t="shared" si="239"/>
        <v>44605</v>
      </c>
      <c r="B426" s="48" t="str">
        <f t="shared" si="249"/>
        <v>日</v>
      </c>
      <c r="C426" s="46" t="s">
        <v>11</v>
      </c>
      <c r="D426" s="46" t="str" cm="1">
        <f t="array" aca="1" ref="D426" ca="1">INDIRECT("'"&amp;TEXT($A426,"d日(aaa)")&amp;"'!V17")</f>
        <v/>
      </c>
      <c r="E426" s="49" t="str" cm="1">
        <f t="array" aca="1" ref="E426" ca="1">INDIRECT("'"&amp;TEXT($A426,"d日(aaa)")&amp;"'!AB17")</f>
        <v/>
      </c>
      <c r="F426" s="49" t="str" cm="1">
        <f t="array" aca="1" ref="F426" ca="1">INDIRECT("'"&amp;TEXT($A426,"d日(aaa)")&amp;"'!AC17")</f>
        <v/>
      </c>
      <c r="G426" s="58" t="str">
        <f t="shared" ca="1" si="233"/>
        <v/>
      </c>
      <c r="H426" s="47">
        <f t="shared" si="234"/>
        <v>44605</v>
      </c>
      <c r="I426" s="34">
        <f t="shared" si="235"/>
        <v>3</v>
      </c>
      <c r="L426" s="47">
        <f t="shared" si="236"/>
        <v>44605</v>
      </c>
      <c r="M426" s="34" t="str">
        <f t="shared" si="243"/>
        <v>日</v>
      </c>
      <c r="N426" s="34" t="str">
        <f t="shared" si="244"/>
        <v>人件費</v>
      </c>
      <c r="O426" s="34" t="str">
        <f t="shared" ca="1" si="245"/>
        <v/>
      </c>
      <c r="P426" s="34" t="str">
        <f t="shared" ca="1" si="246"/>
        <v/>
      </c>
      <c r="Q426" s="34" t="str">
        <f t="shared" ca="1" si="237"/>
        <v/>
      </c>
      <c r="R426" s="34" t="str">
        <f t="shared" ca="1" si="238"/>
        <v/>
      </c>
      <c r="S426" s="47">
        <f t="shared" si="247"/>
        <v>44605</v>
      </c>
      <c r="T426" s="34">
        <f t="shared" si="248"/>
        <v>3</v>
      </c>
    </row>
    <row r="427" spans="1:22" x14ac:dyDescent="0.4">
      <c r="A427" s="47">
        <f t="shared" si="239"/>
        <v>44605</v>
      </c>
      <c r="B427" s="48" t="str">
        <f t="shared" si="249"/>
        <v>日</v>
      </c>
      <c r="C427" s="46" t="s">
        <v>11</v>
      </c>
      <c r="D427" s="46" t="str" cm="1">
        <f t="array" aca="1" ref="D427" ca="1">INDIRECT("'"&amp;TEXT($A427,"d日(aaa)")&amp;"'!V18")</f>
        <v/>
      </c>
      <c r="E427" s="49" t="str" cm="1">
        <f t="array" aca="1" ref="E427" ca="1">INDIRECT("'"&amp;TEXT($A427,"d日(aaa)")&amp;"'!AB18")</f>
        <v/>
      </c>
      <c r="F427" s="49" t="str" cm="1">
        <f t="array" aca="1" ref="F427" ca="1">INDIRECT("'"&amp;TEXT($A427,"d日(aaa)")&amp;"'!AC18")</f>
        <v/>
      </c>
      <c r="G427" s="58" t="str">
        <f t="shared" ca="1" si="233"/>
        <v/>
      </c>
      <c r="H427" s="47">
        <f t="shared" si="234"/>
        <v>44605</v>
      </c>
      <c r="I427" s="34">
        <f t="shared" si="235"/>
        <v>3</v>
      </c>
      <c r="J427" s="34">
        <f ca="1">SUMIF($A413:$A427,$A413,E413:E427)</f>
        <v>57650</v>
      </c>
      <c r="K427" s="34">
        <f ca="1">SUMIF($A413:$A427,$A413,F413:F427)</f>
        <v>57649.999999997948</v>
      </c>
      <c r="L427" s="47">
        <f t="shared" si="236"/>
        <v>44605</v>
      </c>
      <c r="M427" s="34" t="str">
        <f t="shared" si="243"/>
        <v>日</v>
      </c>
      <c r="N427" s="34" t="str">
        <f t="shared" si="244"/>
        <v>人件費</v>
      </c>
      <c r="O427" s="34" t="str">
        <f t="shared" ca="1" si="245"/>
        <v/>
      </c>
      <c r="P427" s="34" t="str">
        <f t="shared" ca="1" si="246"/>
        <v/>
      </c>
      <c r="Q427" s="34" t="str">
        <f t="shared" ca="1" si="237"/>
        <v/>
      </c>
      <c r="R427" s="34" t="str">
        <f t="shared" ca="1" si="238"/>
        <v/>
      </c>
      <c r="S427" s="47">
        <f t="shared" si="247"/>
        <v>44605</v>
      </c>
      <c r="T427" s="34">
        <f t="shared" si="248"/>
        <v>3</v>
      </c>
      <c r="U427" s="158">
        <f ca="1">IF(P413&lt;&gt;"",SUMIF($A413:$A427,$A413,P413:P427),"")</f>
        <v>57650</v>
      </c>
      <c r="V427" s="158">
        <f ca="1">IF(Q413&lt;&gt;"",SUMIF($A413:$A427,$A413,Q413:Q427),"")</f>
        <v>57649.999999997948</v>
      </c>
    </row>
    <row r="428" spans="1:22" x14ac:dyDescent="0.4">
      <c r="A428" s="47">
        <f>A419</f>
        <v>44605</v>
      </c>
      <c r="B428" s="48" t="str">
        <f t="shared" si="232"/>
        <v>日</v>
      </c>
      <c r="C428" s="46" t="s">
        <v>12</v>
      </c>
      <c r="D428" s="46" t="str" cm="1">
        <f t="array" aca="1" ref="D428" ca="1">INDIRECT("'"&amp;TEXT($A428,"d日(aaa)")&amp;"'!V22")</f>
        <v>-</v>
      </c>
      <c r="E428" s="49" t="str" cm="1">
        <f t="array" aca="1" ref="E428" ca="1">INDIRECT("'"&amp;TEXT($A428,"d日(aaa)")&amp;"'!W22")</f>
        <v/>
      </c>
      <c r="F428" s="49" cm="1">
        <f t="array" aca="1" ref="F428" ca="1">INDIRECT("'"&amp;TEXT($A428,"d日(aaa)")&amp;"'!X22")</f>
        <v>0</v>
      </c>
      <c r="G428" s="58" t="str">
        <f t="shared" ca="1" si="233"/>
        <v/>
      </c>
      <c r="H428" s="47">
        <f t="shared" si="234"/>
        <v>44605</v>
      </c>
      <c r="I428" s="34">
        <f t="shared" si="235"/>
        <v>3</v>
      </c>
      <c r="L428" s="47">
        <f t="shared" si="236"/>
        <v>44605</v>
      </c>
      <c r="M428" s="34" t="str">
        <f t="shared" si="243"/>
        <v>日</v>
      </c>
      <c r="N428" s="34" t="str">
        <f t="shared" si="244"/>
        <v>出荷数</v>
      </c>
      <c r="O428" s="34" t="str">
        <f t="shared" ca="1" si="245"/>
        <v>-</v>
      </c>
      <c r="P428" s="34" t="str">
        <f t="shared" ca="1" si="246"/>
        <v/>
      </c>
      <c r="Q428" s="34" t="str">
        <f t="shared" ca="1" si="237"/>
        <v/>
      </c>
      <c r="R428" s="34" t="str">
        <f t="shared" ca="1" si="238"/>
        <v/>
      </c>
      <c r="S428" s="47">
        <f t="shared" si="247"/>
        <v>44605</v>
      </c>
      <c r="T428" s="34">
        <f t="shared" si="248"/>
        <v>3</v>
      </c>
    </row>
    <row r="429" spans="1:22" x14ac:dyDescent="0.4">
      <c r="A429" s="47">
        <f t="shared" si="239"/>
        <v>44605</v>
      </c>
      <c r="B429" s="48" t="str">
        <f t="shared" si="232"/>
        <v>日</v>
      </c>
      <c r="C429" s="46" t="s">
        <v>239</v>
      </c>
      <c r="D429" s="46" t="str" cm="1">
        <f t="array" aca="1" ref="D429" ca="1">INDIRECT("'"&amp;TEXT($A429,"d日(aaa)")&amp;"'!V25")</f>
        <v>-</v>
      </c>
      <c r="E429" s="49" t="str" cm="1">
        <f t="array" aca="1" ref="E429" ca="1">INDIRECT("'"&amp;TEXT($A429,"d日(aaa)")&amp;"'!W25")</f>
        <v/>
      </c>
      <c r="F429" s="49" t="str" cm="1">
        <f t="array" aca="1" ref="F429" ca="1">INDIRECT("'"&amp;TEXT($A429,"d日(aaa)")&amp;"'!X25")</f>
        <v/>
      </c>
      <c r="G429" s="58" t="str">
        <f t="shared" ca="1" si="233"/>
        <v/>
      </c>
      <c r="H429" s="47">
        <f t="shared" si="234"/>
        <v>44605</v>
      </c>
      <c r="I429" s="34">
        <f t="shared" si="235"/>
        <v>3</v>
      </c>
      <c r="L429" s="47">
        <f t="shared" si="236"/>
        <v>44605</v>
      </c>
      <c r="M429" s="34" t="str">
        <f t="shared" si="243"/>
        <v>日</v>
      </c>
      <c r="N429" s="34" t="str">
        <f t="shared" si="244"/>
        <v>人時生産性</v>
      </c>
      <c r="O429" s="34" t="str">
        <f t="shared" ca="1" si="245"/>
        <v>-</v>
      </c>
      <c r="P429" s="34" t="str">
        <f t="shared" ca="1" si="246"/>
        <v/>
      </c>
      <c r="Q429" s="34" t="str">
        <f t="shared" ca="1" si="237"/>
        <v/>
      </c>
      <c r="R429" s="34" t="str">
        <f t="shared" ca="1" si="238"/>
        <v/>
      </c>
      <c r="S429" s="47">
        <f t="shared" si="247"/>
        <v>44605</v>
      </c>
      <c r="T429" s="34">
        <f t="shared" si="248"/>
        <v>3</v>
      </c>
    </row>
    <row r="430" spans="1:22" x14ac:dyDescent="0.4">
      <c r="A430" s="47">
        <f t="shared" si="239"/>
        <v>44605</v>
      </c>
      <c r="B430" s="48" t="str">
        <f t="shared" si="232"/>
        <v>日</v>
      </c>
      <c r="C430" s="46" t="s">
        <v>96</v>
      </c>
      <c r="D430" s="46" t="str" cm="1">
        <f t="array" aca="1" ref="D430" ca="1">INDIRECT("'"&amp;TEXT($A430,"d日(aaa)")&amp;"'!AA22")</f>
        <v>-</v>
      </c>
      <c r="E430" s="49" t="str" cm="1">
        <f t="array" aca="1" ref="E430" ca="1">INDIRECT("'"&amp;TEXT($A430,"d日(aaa)")&amp;"'!AB22")</f>
        <v/>
      </c>
      <c r="F430" s="49" t="str" cm="1">
        <f t="array" aca="1" ref="F430" ca="1">INDIRECT("'"&amp;TEXT($A430,"d日(aaa)")&amp;"'!AC22")</f>
        <v/>
      </c>
      <c r="G430" s="58" t="str">
        <f t="shared" ca="1" si="233"/>
        <v/>
      </c>
      <c r="H430" s="47">
        <f t="shared" si="234"/>
        <v>44605</v>
      </c>
      <c r="I430" s="34">
        <f t="shared" si="235"/>
        <v>3</v>
      </c>
      <c r="L430" s="47">
        <f t="shared" si="236"/>
        <v>44605</v>
      </c>
      <c r="M430" s="34" t="str">
        <f t="shared" si="243"/>
        <v>日</v>
      </c>
      <c r="N430" s="34" t="str">
        <f t="shared" si="244"/>
        <v>1Cs人件費</v>
      </c>
      <c r="O430" s="34" t="str">
        <f t="shared" ca="1" si="245"/>
        <v>-</v>
      </c>
      <c r="P430" s="34" t="str">
        <f t="shared" ca="1" si="246"/>
        <v/>
      </c>
      <c r="Q430" s="34" t="str">
        <f t="shared" ca="1" si="237"/>
        <v/>
      </c>
      <c r="R430" s="34" t="str">
        <f t="shared" ca="1" si="238"/>
        <v/>
      </c>
      <c r="S430" s="47">
        <f t="shared" si="247"/>
        <v>44605</v>
      </c>
      <c r="T430" s="34">
        <f t="shared" si="248"/>
        <v>3</v>
      </c>
    </row>
    <row r="431" spans="1:22" x14ac:dyDescent="0.4">
      <c r="A431" s="47">
        <f>月シフト!O$9</f>
        <v>44606</v>
      </c>
      <c r="B431" s="48" t="str">
        <f t="shared" si="232"/>
        <v>月</v>
      </c>
      <c r="C431" s="46" t="s">
        <v>7</v>
      </c>
      <c r="D431" s="46" t="str" cm="1">
        <f t="array" aca="1" ref="D431" ca="1">INDIRECT("'"&amp;TEXT($A431,"d日(aaa)")&amp;"'!V4")</f>
        <v>ズオン バン フン</v>
      </c>
      <c r="E431" s="58" cm="1">
        <f t="array" aca="1" ref="E431" ca="1">INDIRECT("'"&amp;TEXT($A431,"d日(aaa)")&amp;"'!W4")</f>
        <v>8</v>
      </c>
      <c r="F431" s="58" cm="1">
        <f t="array" aca="1" ref="F431" ca="1">INDIRECT("'"&amp;TEXT($A431,"d日(aaa)")&amp;"'!X4")</f>
        <v>7.9999999999997389</v>
      </c>
      <c r="G431" s="58">
        <f ca="1">IF(AND(F431&lt;&gt;"",E431&lt;&gt;""),F431-E431,"")</f>
        <v>-2.6112445539183682E-13</v>
      </c>
      <c r="H431" s="47">
        <f>A431</f>
        <v>44606</v>
      </c>
      <c r="I431" s="34">
        <f>WEEKNUM(A431,1)-WEEKNUM(A$2,1)+1</f>
        <v>3</v>
      </c>
      <c r="L431" s="47">
        <f>IFERROR(A431,"")</f>
        <v>44606</v>
      </c>
      <c r="M431" s="34" t="str">
        <f t="shared" si="243"/>
        <v>月</v>
      </c>
      <c r="N431" s="34" t="str">
        <f t="shared" si="244"/>
        <v>作業時間</v>
      </c>
      <c r="O431" s="34" t="str">
        <f t="shared" ca="1" si="245"/>
        <v>ズオン バン フン</v>
      </c>
      <c r="P431" s="34">
        <f t="shared" ca="1" si="246"/>
        <v>8</v>
      </c>
      <c r="Q431" s="34">
        <f ca="1">IFERROR(IF(F431=0,"",F431),"")</f>
        <v>7.9999999999997389</v>
      </c>
      <c r="R431" s="34">
        <f ca="1">IFERROR(IF(N431="人時生産性",ROUND(G431,2),ROUND(G431,1)),"")</f>
        <v>0</v>
      </c>
      <c r="S431" s="47">
        <f t="shared" si="247"/>
        <v>44606</v>
      </c>
      <c r="T431" s="34">
        <f t="shared" si="248"/>
        <v>3</v>
      </c>
    </row>
    <row r="432" spans="1:22" x14ac:dyDescent="0.4">
      <c r="A432" s="47">
        <f>A431</f>
        <v>44606</v>
      </c>
      <c r="B432" s="48" t="str">
        <f t="shared" si="232"/>
        <v>月</v>
      </c>
      <c r="C432" s="46" t="s">
        <v>7</v>
      </c>
      <c r="D432" s="46" t="str" cm="1">
        <f t="array" aca="1" ref="D432" ca="1">INDIRECT("'"&amp;TEXT($A432,"d日(aaa)")&amp;"'!V5")</f>
        <v>ディン コン ベト</v>
      </c>
      <c r="E432" s="58" cm="1">
        <f t="array" aca="1" ref="E432" ca="1">INDIRECT("'"&amp;TEXT($A432,"d日(aaa)")&amp;"'!W5")</f>
        <v>8</v>
      </c>
      <c r="F432" s="58" cm="1">
        <f t="array" aca="1" ref="F432" ca="1">INDIRECT("'"&amp;TEXT($A432,"d日(aaa)")&amp;"'!X5")</f>
        <v>7.9999999999997389</v>
      </c>
      <c r="G432" s="58">
        <f t="shared" ref="G432:G463" ca="1" si="250">IF(AND(F432&lt;&gt;"",E432&lt;&gt;""),F432-E432,"")</f>
        <v>-2.6112445539183682E-13</v>
      </c>
      <c r="H432" s="47">
        <f t="shared" ref="H432:H463" si="251">A432</f>
        <v>44606</v>
      </c>
      <c r="I432" s="34">
        <f t="shared" ref="I432:I463" si="252">WEEKNUM(A432,1)-WEEKNUM(A$2,1)+1</f>
        <v>3</v>
      </c>
      <c r="L432" s="47">
        <f t="shared" ref="L432:L463" si="253">IFERROR(A432,"")</f>
        <v>44606</v>
      </c>
      <c r="M432" s="34" t="str">
        <f t="shared" si="243"/>
        <v>月</v>
      </c>
      <c r="N432" s="34" t="str">
        <f t="shared" si="244"/>
        <v>作業時間</v>
      </c>
      <c r="O432" s="34" t="str">
        <f t="shared" ca="1" si="245"/>
        <v>ディン コン ベト</v>
      </c>
      <c r="P432" s="34">
        <f t="shared" ca="1" si="246"/>
        <v>8</v>
      </c>
      <c r="Q432" s="34">
        <f t="shared" ref="Q432:Q463" ca="1" si="254">IFERROR(IF(F432=0,"",F432),"")</f>
        <v>7.9999999999997389</v>
      </c>
      <c r="R432" s="34">
        <f t="shared" ref="R432:R463" ca="1" si="255">IFERROR(IF(N432="人時生産性",ROUND(G432,2),ROUND(G432,1)),"")</f>
        <v>0</v>
      </c>
      <c r="S432" s="47">
        <f t="shared" si="247"/>
        <v>44606</v>
      </c>
      <c r="T432" s="34">
        <f t="shared" si="248"/>
        <v>3</v>
      </c>
    </row>
    <row r="433" spans="1:22" x14ac:dyDescent="0.4">
      <c r="A433" s="47">
        <f t="shared" ref="A433:A463" si="256">A432</f>
        <v>44606</v>
      </c>
      <c r="B433" s="48" t="str">
        <f t="shared" si="232"/>
        <v>月</v>
      </c>
      <c r="C433" s="46" t="s">
        <v>7</v>
      </c>
      <c r="D433" s="46" t="str" cm="1">
        <f t="array" aca="1" ref="D433" ca="1">INDIRECT("'"&amp;TEXT($A433,"d日(aaa)")&amp;"'!V6")</f>
        <v>チャモ</v>
      </c>
      <c r="E433" s="58" cm="1">
        <f t="array" aca="1" ref="E433" ca="1">INDIRECT("'"&amp;TEXT($A433,"d日(aaa)")&amp;"'!W6")</f>
        <v>8</v>
      </c>
      <c r="F433" s="58" cm="1">
        <f t="array" aca="1" ref="F433" ca="1">INDIRECT("'"&amp;TEXT($A433,"d日(aaa)")&amp;"'!X6")</f>
        <v>7.9999999999997389</v>
      </c>
      <c r="G433" s="58">
        <f t="shared" ca="1" si="250"/>
        <v>-2.6112445539183682E-13</v>
      </c>
      <c r="H433" s="47">
        <f t="shared" si="251"/>
        <v>44606</v>
      </c>
      <c r="I433" s="34">
        <f t="shared" si="252"/>
        <v>3</v>
      </c>
      <c r="L433" s="47">
        <f t="shared" si="253"/>
        <v>44606</v>
      </c>
      <c r="M433" s="34" t="str">
        <f t="shared" si="243"/>
        <v>月</v>
      </c>
      <c r="N433" s="34" t="str">
        <f t="shared" si="244"/>
        <v>作業時間</v>
      </c>
      <c r="O433" s="34" t="str">
        <f t="shared" ca="1" si="245"/>
        <v>チャモ</v>
      </c>
      <c r="P433" s="34">
        <f t="shared" ca="1" si="246"/>
        <v>8</v>
      </c>
      <c r="Q433" s="34">
        <f t="shared" ca="1" si="254"/>
        <v>7.9999999999997389</v>
      </c>
      <c r="R433" s="34">
        <f t="shared" ca="1" si="255"/>
        <v>0</v>
      </c>
      <c r="S433" s="47">
        <f t="shared" si="247"/>
        <v>44606</v>
      </c>
      <c r="T433" s="34">
        <f t="shared" si="248"/>
        <v>3</v>
      </c>
    </row>
    <row r="434" spans="1:22" x14ac:dyDescent="0.4">
      <c r="A434" s="47">
        <f t="shared" si="256"/>
        <v>44606</v>
      </c>
      <c r="B434" s="48" t="str">
        <f t="shared" si="232"/>
        <v>月</v>
      </c>
      <c r="C434" s="46" t="s">
        <v>7</v>
      </c>
      <c r="D434" s="46" t="str" cm="1">
        <f t="array" aca="1" ref="D434" ca="1">INDIRECT("'"&amp;TEXT($A434,"d日(aaa)")&amp;"'!V7")</f>
        <v>ハルシャナ</v>
      </c>
      <c r="E434" s="58" cm="1">
        <f t="array" aca="1" ref="E434" ca="1">INDIRECT("'"&amp;TEXT($A434,"d日(aaa)")&amp;"'!W7")</f>
        <v>8</v>
      </c>
      <c r="F434" s="58" cm="1">
        <f t="array" aca="1" ref="F434" ca="1">INDIRECT("'"&amp;TEXT($A434,"d日(aaa)")&amp;"'!X7")</f>
        <v>7.9999999999997389</v>
      </c>
      <c r="G434" s="58">
        <f t="shared" ca="1" si="250"/>
        <v>-2.6112445539183682E-13</v>
      </c>
      <c r="H434" s="47">
        <f t="shared" si="251"/>
        <v>44606</v>
      </c>
      <c r="I434" s="34">
        <f t="shared" si="252"/>
        <v>3</v>
      </c>
      <c r="L434" s="47">
        <f t="shared" si="253"/>
        <v>44606</v>
      </c>
      <c r="M434" s="34" t="str">
        <f t="shared" si="243"/>
        <v>月</v>
      </c>
      <c r="N434" s="34" t="str">
        <f t="shared" si="244"/>
        <v>作業時間</v>
      </c>
      <c r="O434" s="34" t="str">
        <f t="shared" ca="1" si="245"/>
        <v>ハルシャナ</v>
      </c>
      <c r="P434" s="34">
        <f t="shared" ca="1" si="246"/>
        <v>8</v>
      </c>
      <c r="Q434" s="34">
        <f t="shared" ca="1" si="254"/>
        <v>7.9999999999997389</v>
      </c>
      <c r="R434" s="34">
        <f t="shared" ca="1" si="255"/>
        <v>0</v>
      </c>
      <c r="S434" s="47">
        <f t="shared" si="247"/>
        <v>44606</v>
      </c>
      <c r="T434" s="34">
        <f t="shared" si="248"/>
        <v>3</v>
      </c>
    </row>
    <row r="435" spans="1:22" x14ac:dyDescent="0.4">
      <c r="A435" s="47">
        <f t="shared" si="256"/>
        <v>44606</v>
      </c>
      <c r="B435" s="48" t="str">
        <f t="shared" si="232"/>
        <v>月</v>
      </c>
      <c r="C435" s="46" t="s">
        <v>7</v>
      </c>
      <c r="D435" s="46" t="str" cm="1">
        <f t="array" aca="1" ref="D435" ca="1">INDIRECT("'"&amp;TEXT($A435,"d日(aaa)")&amp;"'!V8")</f>
        <v>イスリ</v>
      </c>
      <c r="E435" s="58" cm="1">
        <f t="array" aca="1" ref="E435" ca="1">INDIRECT("'"&amp;TEXT($A435,"d日(aaa)")&amp;"'!W8")</f>
        <v>5</v>
      </c>
      <c r="F435" s="58" cm="1">
        <f t="array" aca="1" ref="F435" ca="1">INDIRECT("'"&amp;TEXT($A435,"d日(aaa)")&amp;"'!X8")</f>
        <v>4.9999999999996838</v>
      </c>
      <c r="G435" s="58">
        <f t="shared" ca="1" si="250"/>
        <v>-3.1619151741324458E-13</v>
      </c>
      <c r="H435" s="47">
        <f t="shared" si="251"/>
        <v>44606</v>
      </c>
      <c r="I435" s="34">
        <f t="shared" si="252"/>
        <v>3</v>
      </c>
      <c r="L435" s="47">
        <f t="shared" si="253"/>
        <v>44606</v>
      </c>
      <c r="M435" s="34" t="str">
        <f t="shared" si="243"/>
        <v>月</v>
      </c>
      <c r="N435" s="34" t="str">
        <f t="shared" si="244"/>
        <v>作業時間</v>
      </c>
      <c r="O435" s="34" t="str">
        <f t="shared" ca="1" si="245"/>
        <v>イスリ</v>
      </c>
      <c r="P435" s="34">
        <f t="shared" ca="1" si="246"/>
        <v>5</v>
      </c>
      <c r="Q435" s="34">
        <f t="shared" ca="1" si="254"/>
        <v>4.9999999999996838</v>
      </c>
      <c r="R435" s="34">
        <f t="shared" ca="1" si="255"/>
        <v>0</v>
      </c>
      <c r="S435" s="47">
        <f t="shared" si="247"/>
        <v>44606</v>
      </c>
      <c r="T435" s="34">
        <f t="shared" si="248"/>
        <v>3</v>
      </c>
    </row>
    <row r="436" spans="1:22" x14ac:dyDescent="0.4">
      <c r="A436" s="47">
        <f t="shared" si="256"/>
        <v>44606</v>
      </c>
      <c r="B436" s="48" t="str">
        <f t="shared" si="232"/>
        <v>月</v>
      </c>
      <c r="C436" s="46" t="s">
        <v>7</v>
      </c>
      <c r="D436" s="46" t="str" cm="1">
        <f t="array" aca="1" ref="D436" ca="1">INDIRECT("'"&amp;TEXT($A436,"d日(aaa)")&amp;"'!V9")</f>
        <v>インディカ</v>
      </c>
      <c r="E436" s="58" cm="1">
        <f t="array" aca="1" ref="E436" ca="1">INDIRECT("'"&amp;TEXT($A436,"d日(aaa)")&amp;"'!W9")</f>
        <v>7</v>
      </c>
      <c r="F436" s="58" cm="1">
        <f t="array" aca="1" ref="F436" ca="1">INDIRECT("'"&amp;TEXT($A436,"d日(aaa)")&amp;"'!X9")</f>
        <v>6.99999999999973</v>
      </c>
      <c r="G436" s="58">
        <f t="shared" ca="1" si="250"/>
        <v>-2.7000623958883807E-13</v>
      </c>
      <c r="H436" s="47">
        <f t="shared" si="251"/>
        <v>44606</v>
      </c>
      <c r="I436" s="34">
        <f t="shared" si="252"/>
        <v>3</v>
      </c>
      <c r="L436" s="47">
        <f t="shared" si="253"/>
        <v>44606</v>
      </c>
      <c r="M436" s="34" t="str">
        <f t="shared" si="243"/>
        <v>月</v>
      </c>
      <c r="N436" s="34" t="str">
        <f t="shared" si="244"/>
        <v>作業時間</v>
      </c>
      <c r="O436" s="34" t="str">
        <f t="shared" ca="1" si="245"/>
        <v>インディカ</v>
      </c>
      <c r="P436" s="34">
        <f t="shared" ca="1" si="246"/>
        <v>7</v>
      </c>
      <c r="Q436" s="34">
        <f t="shared" ca="1" si="254"/>
        <v>6.99999999999973</v>
      </c>
      <c r="R436" s="34">
        <f t="shared" ca="1" si="255"/>
        <v>0</v>
      </c>
      <c r="S436" s="47">
        <f t="shared" si="247"/>
        <v>44606</v>
      </c>
      <c r="T436" s="34">
        <f t="shared" si="248"/>
        <v>3</v>
      </c>
    </row>
    <row r="437" spans="1:22" x14ac:dyDescent="0.4">
      <c r="A437" s="47">
        <f t="shared" si="256"/>
        <v>44606</v>
      </c>
      <c r="B437" s="48" t="str">
        <f t="shared" si="232"/>
        <v>月</v>
      </c>
      <c r="C437" s="46" t="s">
        <v>7</v>
      </c>
      <c r="D437" s="46" t="str" cm="1">
        <f t="array" aca="1" ref="D437" ca="1">INDIRECT("'"&amp;TEXT($A437,"d日(aaa)")&amp;"'!V10")</f>
        <v/>
      </c>
      <c r="E437" s="58" t="str" cm="1">
        <f t="array" aca="1" ref="E437" ca="1">INDIRECT("'"&amp;TEXT($A437,"d日(aaa)")&amp;"'!W10")</f>
        <v/>
      </c>
      <c r="F437" s="58" cm="1">
        <f t="array" aca="1" ref="F437" ca="1">INDIRECT("'"&amp;TEXT($A437,"d日(aaa)")&amp;"'!X10")</f>
        <v>0</v>
      </c>
      <c r="G437" s="58" t="str">
        <f t="shared" ca="1" si="250"/>
        <v/>
      </c>
      <c r="H437" s="47">
        <f t="shared" si="251"/>
        <v>44606</v>
      </c>
      <c r="I437" s="34">
        <f t="shared" si="252"/>
        <v>3</v>
      </c>
      <c r="L437" s="47">
        <f t="shared" si="253"/>
        <v>44606</v>
      </c>
      <c r="M437" s="34" t="str">
        <f t="shared" si="243"/>
        <v>月</v>
      </c>
      <c r="N437" s="34" t="str">
        <f t="shared" si="244"/>
        <v>作業時間</v>
      </c>
      <c r="O437" s="34" t="str">
        <f t="shared" ca="1" si="245"/>
        <v/>
      </c>
      <c r="P437" s="34" t="str">
        <f t="shared" ca="1" si="246"/>
        <v/>
      </c>
      <c r="Q437" s="34" t="str">
        <f t="shared" ca="1" si="254"/>
        <v/>
      </c>
      <c r="R437" s="34" t="str">
        <f t="shared" ca="1" si="255"/>
        <v/>
      </c>
      <c r="S437" s="47">
        <f t="shared" si="247"/>
        <v>44606</v>
      </c>
      <c r="T437" s="34">
        <f t="shared" si="248"/>
        <v>3</v>
      </c>
    </row>
    <row r="438" spans="1:22" x14ac:dyDescent="0.4">
      <c r="A438" s="47">
        <f t="shared" si="256"/>
        <v>44606</v>
      </c>
      <c r="B438" s="48" t="str">
        <f t="shared" ref="B438:B440" si="257">IF(A438="","",TEXT(A438,"aaa"))</f>
        <v>月</v>
      </c>
      <c r="C438" s="46" t="s">
        <v>7</v>
      </c>
      <c r="D438" s="46" t="str" cm="1">
        <f t="array" aca="1" ref="D438" ca="1">INDIRECT("'"&amp;TEXT($A438,"d日(aaa)")&amp;"'!V11")</f>
        <v/>
      </c>
      <c r="E438" s="58" t="str" cm="1">
        <f t="array" aca="1" ref="E438" ca="1">INDIRECT("'"&amp;TEXT($A438,"d日(aaa)")&amp;"'!W11")</f>
        <v/>
      </c>
      <c r="F438" s="58" t="str" cm="1">
        <f t="array" aca="1" ref="F438" ca="1">INDIRECT("'"&amp;TEXT($A438,"d日(aaa)")&amp;"'!X11")</f>
        <v/>
      </c>
      <c r="G438" s="58" t="str">
        <f t="shared" ca="1" si="250"/>
        <v/>
      </c>
      <c r="H438" s="47">
        <f t="shared" si="251"/>
        <v>44606</v>
      </c>
      <c r="I438" s="34">
        <f t="shared" si="252"/>
        <v>3</v>
      </c>
      <c r="L438" s="47">
        <f t="shared" si="253"/>
        <v>44606</v>
      </c>
      <c r="M438" s="34" t="str">
        <f t="shared" si="243"/>
        <v>月</v>
      </c>
      <c r="N438" s="34" t="str">
        <f t="shared" si="244"/>
        <v>作業時間</v>
      </c>
      <c r="O438" s="34" t="str">
        <f t="shared" ca="1" si="245"/>
        <v/>
      </c>
      <c r="P438" s="34" t="str">
        <f t="shared" ca="1" si="246"/>
        <v/>
      </c>
      <c r="Q438" s="34" t="str">
        <f t="shared" ca="1" si="254"/>
        <v/>
      </c>
      <c r="R438" s="34" t="str">
        <f t="shared" ca="1" si="255"/>
        <v/>
      </c>
      <c r="S438" s="47">
        <f t="shared" si="247"/>
        <v>44606</v>
      </c>
      <c r="T438" s="34">
        <f t="shared" si="248"/>
        <v>3</v>
      </c>
    </row>
    <row r="439" spans="1:22" x14ac:dyDescent="0.4">
      <c r="A439" s="47">
        <f t="shared" si="256"/>
        <v>44606</v>
      </c>
      <c r="B439" s="48" t="str">
        <f t="shared" si="257"/>
        <v>月</v>
      </c>
      <c r="C439" s="46" t="s">
        <v>7</v>
      </c>
      <c r="D439" s="46" t="str" cm="1">
        <f t="array" aca="1" ref="D439" ca="1">INDIRECT("'"&amp;TEXT($A439,"d日(aaa)")&amp;"'!V12")</f>
        <v/>
      </c>
      <c r="E439" s="58" t="str" cm="1">
        <f t="array" aca="1" ref="E439" ca="1">INDIRECT("'"&amp;TEXT($A439,"d日(aaa)")&amp;"'!W12")</f>
        <v/>
      </c>
      <c r="F439" s="58" t="str" cm="1">
        <f t="array" aca="1" ref="F439" ca="1">INDIRECT("'"&amp;TEXT($A439,"d日(aaa)")&amp;"'!X12")</f>
        <v/>
      </c>
      <c r="G439" s="58" t="str">
        <f t="shared" ca="1" si="250"/>
        <v/>
      </c>
      <c r="H439" s="47">
        <f t="shared" si="251"/>
        <v>44606</v>
      </c>
      <c r="I439" s="34">
        <f t="shared" si="252"/>
        <v>3</v>
      </c>
      <c r="L439" s="47">
        <f t="shared" si="253"/>
        <v>44606</v>
      </c>
      <c r="M439" s="34" t="str">
        <f t="shared" si="243"/>
        <v>月</v>
      </c>
      <c r="N439" s="34" t="str">
        <f t="shared" si="244"/>
        <v>作業時間</v>
      </c>
      <c r="O439" s="34" t="str">
        <f t="shared" ca="1" si="245"/>
        <v/>
      </c>
      <c r="P439" s="34" t="str">
        <f t="shared" ca="1" si="246"/>
        <v/>
      </c>
      <c r="Q439" s="34" t="str">
        <f t="shared" ca="1" si="254"/>
        <v/>
      </c>
      <c r="R439" s="34" t="str">
        <f t="shared" ca="1" si="255"/>
        <v/>
      </c>
      <c r="S439" s="47">
        <f t="shared" si="247"/>
        <v>44606</v>
      </c>
      <c r="T439" s="34">
        <f t="shared" si="248"/>
        <v>3</v>
      </c>
    </row>
    <row r="440" spans="1:22" x14ac:dyDescent="0.4">
      <c r="A440" s="47">
        <f t="shared" si="256"/>
        <v>44606</v>
      </c>
      <c r="B440" s="48" t="str">
        <f t="shared" si="257"/>
        <v>月</v>
      </c>
      <c r="C440" s="46" t="s">
        <v>7</v>
      </c>
      <c r="D440" s="46" t="str" cm="1">
        <f t="array" aca="1" ref="D440" ca="1">INDIRECT("'"&amp;TEXT($A440,"d日(aaa)")&amp;"'!V13")</f>
        <v/>
      </c>
      <c r="E440" s="58" t="str" cm="1">
        <f t="array" aca="1" ref="E440" ca="1">INDIRECT("'"&amp;TEXT($A440,"d日(aaa)")&amp;"'!W13")</f>
        <v/>
      </c>
      <c r="F440" s="58" t="str" cm="1">
        <f t="array" aca="1" ref="F440" ca="1">INDIRECT("'"&amp;TEXT($A440,"d日(aaa)")&amp;"'!X13")</f>
        <v/>
      </c>
      <c r="G440" s="58" t="str">
        <f t="shared" ca="1" si="250"/>
        <v/>
      </c>
      <c r="H440" s="47">
        <f t="shared" si="251"/>
        <v>44606</v>
      </c>
      <c r="I440" s="34">
        <f t="shared" si="252"/>
        <v>3</v>
      </c>
      <c r="L440" s="47">
        <f t="shared" si="253"/>
        <v>44606</v>
      </c>
      <c r="M440" s="34" t="str">
        <f t="shared" si="243"/>
        <v>月</v>
      </c>
      <c r="N440" s="34" t="str">
        <f t="shared" si="244"/>
        <v>作業時間</v>
      </c>
      <c r="O440" s="34" t="str">
        <f t="shared" ca="1" si="245"/>
        <v/>
      </c>
      <c r="P440" s="34" t="str">
        <f t="shared" ca="1" si="246"/>
        <v/>
      </c>
      <c r="Q440" s="34" t="str">
        <f t="shared" ca="1" si="254"/>
        <v/>
      </c>
      <c r="R440" s="34" t="str">
        <f t="shared" ca="1" si="255"/>
        <v/>
      </c>
      <c r="S440" s="47">
        <f t="shared" si="247"/>
        <v>44606</v>
      </c>
      <c r="T440" s="34">
        <f t="shared" si="248"/>
        <v>3</v>
      </c>
    </row>
    <row r="441" spans="1:22" x14ac:dyDescent="0.4">
      <c r="A441" s="47">
        <f t="shared" si="256"/>
        <v>44606</v>
      </c>
      <c r="B441" s="48" t="str">
        <f t="shared" ref="B441:B445" si="258">IF(A441="","",TEXT(A441,"aaa"))</f>
        <v>月</v>
      </c>
      <c r="C441" s="46" t="s">
        <v>7</v>
      </c>
      <c r="D441" s="46" t="str" cm="1">
        <f t="array" aca="1" ref="D441" ca="1">INDIRECT("'"&amp;TEXT($A441,"d日(aaa)")&amp;"'!V14")</f>
        <v/>
      </c>
      <c r="E441" s="58" t="str" cm="1">
        <f t="array" aca="1" ref="E441" ca="1">INDIRECT("'"&amp;TEXT($A441,"d日(aaa)")&amp;"'!W14")</f>
        <v/>
      </c>
      <c r="F441" s="58" t="str" cm="1">
        <f t="array" aca="1" ref="F441" ca="1">INDIRECT("'"&amp;TEXT($A441,"d日(aaa)")&amp;"'!X14")</f>
        <v/>
      </c>
      <c r="G441" s="58" t="str">
        <f t="shared" ca="1" si="250"/>
        <v/>
      </c>
      <c r="H441" s="47">
        <f t="shared" si="251"/>
        <v>44606</v>
      </c>
      <c r="I441" s="34">
        <f t="shared" si="252"/>
        <v>3</v>
      </c>
      <c r="L441" s="47">
        <f t="shared" si="253"/>
        <v>44606</v>
      </c>
      <c r="M441" s="34" t="str">
        <f t="shared" si="243"/>
        <v>月</v>
      </c>
      <c r="N441" s="34" t="str">
        <f t="shared" si="244"/>
        <v>作業時間</v>
      </c>
      <c r="O441" s="34" t="str">
        <f t="shared" ca="1" si="245"/>
        <v/>
      </c>
      <c r="P441" s="34" t="str">
        <f t="shared" ca="1" si="246"/>
        <v/>
      </c>
      <c r="Q441" s="34" t="str">
        <f t="shared" ca="1" si="254"/>
        <v/>
      </c>
      <c r="R441" s="34" t="str">
        <f t="shared" ca="1" si="255"/>
        <v/>
      </c>
      <c r="S441" s="47">
        <f t="shared" si="247"/>
        <v>44606</v>
      </c>
      <c r="T441" s="34">
        <f t="shared" si="248"/>
        <v>3</v>
      </c>
    </row>
    <row r="442" spans="1:22" x14ac:dyDescent="0.4">
      <c r="A442" s="47">
        <f t="shared" si="256"/>
        <v>44606</v>
      </c>
      <c r="B442" s="48" t="str">
        <f t="shared" si="258"/>
        <v>月</v>
      </c>
      <c r="C442" s="46" t="s">
        <v>7</v>
      </c>
      <c r="D442" s="46" t="str" cm="1">
        <f t="array" aca="1" ref="D442" ca="1">INDIRECT("'"&amp;TEXT($A442,"d日(aaa)")&amp;"'!V15")</f>
        <v/>
      </c>
      <c r="E442" s="58" t="str" cm="1">
        <f t="array" aca="1" ref="E442" ca="1">INDIRECT("'"&amp;TEXT($A442,"d日(aaa)")&amp;"'!W15")</f>
        <v/>
      </c>
      <c r="F442" s="58" t="str" cm="1">
        <f t="array" aca="1" ref="F442" ca="1">INDIRECT("'"&amp;TEXT($A442,"d日(aaa)")&amp;"'!X15")</f>
        <v/>
      </c>
      <c r="G442" s="58" t="str">
        <f t="shared" ca="1" si="250"/>
        <v/>
      </c>
      <c r="H442" s="47">
        <f t="shared" si="251"/>
        <v>44606</v>
      </c>
      <c r="I442" s="34">
        <f t="shared" si="252"/>
        <v>3</v>
      </c>
      <c r="L442" s="47">
        <f t="shared" si="253"/>
        <v>44606</v>
      </c>
      <c r="M442" s="34" t="str">
        <f t="shared" si="243"/>
        <v>月</v>
      </c>
      <c r="N442" s="34" t="str">
        <f t="shared" si="244"/>
        <v>作業時間</v>
      </c>
      <c r="O442" s="34" t="str">
        <f t="shared" ca="1" si="245"/>
        <v/>
      </c>
      <c r="P442" s="34" t="str">
        <f t="shared" ca="1" si="246"/>
        <v/>
      </c>
      <c r="Q442" s="34" t="str">
        <f t="shared" ca="1" si="254"/>
        <v/>
      </c>
      <c r="R442" s="34" t="str">
        <f t="shared" ca="1" si="255"/>
        <v/>
      </c>
      <c r="S442" s="47">
        <f t="shared" si="247"/>
        <v>44606</v>
      </c>
      <c r="T442" s="34">
        <f t="shared" si="248"/>
        <v>3</v>
      </c>
    </row>
    <row r="443" spans="1:22" x14ac:dyDescent="0.4">
      <c r="A443" s="47">
        <f t="shared" si="256"/>
        <v>44606</v>
      </c>
      <c r="B443" s="48" t="str">
        <f t="shared" si="258"/>
        <v>月</v>
      </c>
      <c r="C443" s="46" t="s">
        <v>7</v>
      </c>
      <c r="D443" s="46" t="str" cm="1">
        <f t="array" aca="1" ref="D443" ca="1">INDIRECT("'"&amp;TEXT($A443,"d日(aaa)")&amp;"'!V16")</f>
        <v/>
      </c>
      <c r="E443" s="58" t="str" cm="1">
        <f t="array" aca="1" ref="E443" ca="1">INDIRECT("'"&amp;TEXT($A443,"d日(aaa)")&amp;"'!W16")</f>
        <v/>
      </c>
      <c r="F443" s="58" t="str" cm="1">
        <f t="array" aca="1" ref="F443" ca="1">INDIRECT("'"&amp;TEXT($A443,"d日(aaa)")&amp;"'!X16")</f>
        <v/>
      </c>
      <c r="G443" s="58" t="str">
        <f t="shared" ca="1" si="250"/>
        <v/>
      </c>
      <c r="H443" s="47">
        <f t="shared" si="251"/>
        <v>44606</v>
      </c>
      <c r="I443" s="34">
        <f t="shared" si="252"/>
        <v>3</v>
      </c>
      <c r="L443" s="47">
        <f t="shared" si="253"/>
        <v>44606</v>
      </c>
      <c r="M443" s="34" t="str">
        <f t="shared" si="243"/>
        <v>月</v>
      </c>
      <c r="N443" s="34" t="str">
        <f t="shared" si="244"/>
        <v>作業時間</v>
      </c>
      <c r="O443" s="34" t="str">
        <f t="shared" ca="1" si="245"/>
        <v/>
      </c>
      <c r="P443" s="34" t="str">
        <f t="shared" ca="1" si="246"/>
        <v/>
      </c>
      <c r="Q443" s="34" t="str">
        <f t="shared" ca="1" si="254"/>
        <v/>
      </c>
      <c r="R443" s="34" t="str">
        <f t="shared" ca="1" si="255"/>
        <v/>
      </c>
      <c r="S443" s="47">
        <f t="shared" si="247"/>
        <v>44606</v>
      </c>
      <c r="T443" s="34">
        <f t="shared" si="248"/>
        <v>3</v>
      </c>
    </row>
    <row r="444" spans="1:22" x14ac:dyDescent="0.4">
      <c r="A444" s="47">
        <f t="shared" si="256"/>
        <v>44606</v>
      </c>
      <c r="B444" s="48" t="str">
        <f t="shared" si="258"/>
        <v>月</v>
      </c>
      <c r="C444" s="46" t="s">
        <v>7</v>
      </c>
      <c r="D444" s="46" t="str" cm="1">
        <f t="array" aca="1" ref="D444" ca="1">INDIRECT("'"&amp;TEXT($A444,"d日(aaa)")&amp;"'!V17")</f>
        <v/>
      </c>
      <c r="E444" s="58" t="str" cm="1">
        <f t="array" aca="1" ref="E444" ca="1">INDIRECT("'"&amp;TEXT($A444,"d日(aaa)")&amp;"'!W17")</f>
        <v/>
      </c>
      <c r="F444" s="58" t="str" cm="1">
        <f t="array" aca="1" ref="F444" ca="1">INDIRECT("'"&amp;TEXT($A444,"d日(aaa)")&amp;"'!X17")</f>
        <v/>
      </c>
      <c r="G444" s="58" t="str">
        <f t="shared" ca="1" si="250"/>
        <v/>
      </c>
      <c r="H444" s="47">
        <f t="shared" si="251"/>
        <v>44606</v>
      </c>
      <c r="I444" s="34">
        <f t="shared" si="252"/>
        <v>3</v>
      </c>
      <c r="L444" s="47">
        <f t="shared" si="253"/>
        <v>44606</v>
      </c>
      <c r="M444" s="34" t="str">
        <f t="shared" si="243"/>
        <v>月</v>
      </c>
      <c r="N444" s="34" t="str">
        <f t="shared" si="244"/>
        <v>作業時間</v>
      </c>
      <c r="O444" s="34" t="str">
        <f t="shared" ca="1" si="245"/>
        <v/>
      </c>
      <c r="P444" s="34" t="str">
        <f t="shared" ca="1" si="246"/>
        <v/>
      </c>
      <c r="Q444" s="34" t="str">
        <f t="shared" ca="1" si="254"/>
        <v/>
      </c>
      <c r="R444" s="34" t="str">
        <f t="shared" ca="1" si="255"/>
        <v/>
      </c>
      <c r="S444" s="47">
        <f t="shared" si="247"/>
        <v>44606</v>
      </c>
      <c r="T444" s="34">
        <f t="shared" si="248"/>
        <v>3</v>
      </c>
    </row>
    <row r="445" spans="1:22" x14ac:dyDescent="0.4">
      <c r="A445" s="47">
        <f t="shared" si="256"/>
        <v>44606</v>
      </c>
      <c r="B445" s="48" t="str">
        <f t="shared" si="258"/>
        <v>月</v>
      </c>
      <c r="C445" s="46" t="s">
        <v>7</v>
      </c>
      <c r="D445" s="46" t="str" cm="1">
        <f t="array" aca="1" ref="D445" ca="1">INDIRECT("'"&amp;TEXT($A445,"d日(aaa)")&amp;"'!V18")</f>
        <v/>
      </c>
      <c r="E445" s="58" t="str" cm="1">
        <f t="array" aca="1" ref="E445" ca="1">INDIRECT("'"&amp;TEXT($A445,"d日(aaa)")&amp;"'!W18")</f>
        <v/>
      </c>
      <c r="F445" s="58" t="str" cm="1">
        <f t="array" aca="1" ref="F445" ca="1">INDIRECT("'"&amp;TEXT($A445,"d日(aaa)")&amp;"'!X18")</f>
        <v/>
      </c>
      <c r="G445" s="58" t="str">
        <f t="shared" ca="1" si="250"/>
        <v/>
      </c>
      <c r="H445" s="47">
        <f t="shared" si="251"/>
        <v>44606</v>
      </c>
      <c r="I445" s="34">
        <f t="shared" si="252"/>
        <v>3</v>
      </c>
      <c r="J445" s="34">
        <f ca="1">SUMIF($A431:$A445,$A431,E431:E445)</f>
        <v>44</v>
      </c>
      <c r="K445" s="34">
        <f ca="1">SUMIF($A431:$A445,$A431,F431:F445)</f>
        <v>43.999999999998366</v>
      </c>
      <c r="L445" s="47">
        <f t="shared" si="253"/>
        <v>44606</v>
      </c>
      <c r="M445" s="34" t="str">
        <f t="shared" si="243"/>
        <v>月</v>
      </c>
      <c r="N445" s="34" t="str">
        <f t="shared" si="244"/>
        <v>作業時間</v>
      </c>
      <c r="O445" s="34" t="str">
        <f t="shared" ca="1" si="245"/>
        <v/>
      </c>
      <c r="P445" s="34" t="str">
        <f t="shared" ca="1" si="246"/>
        <v/>
      </c>
      <c r="Q445" s="34" t="str">
        <f t="shared" ca="1" si="254"/>
        <v/>
      </c>
      <c r="R445" s="34" t="str">
        <f t="shared" ca="1" si="255"/>
        <v/>
      </c>
      <c r="S445" s="47">
        <f t="shared" si="247"/>
        <v>44606</v>
      </c>
      <c r="T445" s="34">
        <f t="shared" si="248"/>
        <v>3</v>
      </c>
      <c r="U445" s="158">
        <f ca="1">IF(P431&lt;&gt;"",SUMIF($A431:$A445,$A431,P431:P445),"")</f>
        <v>44</v>
      </c>
      <c r="V445" s="158">
        <f ca="1">IF(Q431&lt;&gt;"",SUMIF($A431:$A445,$A431,Q431:Q445),"")</f>
        <v>43.999999999998366</v>
      </c>
    </row>
    <row r="446" spans="1:22" x14ac:dyDescent="0.4">
      <c r="A446" s="47">
        <f>A437</f>
        <v>44606</v>
      </c>
      <c r="B446" s="48" t="str">
        <f t="shared" si="232"/>
        <v>月</v>
      </c>
      <c r="C446" s="46" t="s">
        <v>11</v>
      </c>
      <c r="D446" s="46" t="str" cm="1">
        <f t="array" aca="1" ref="D446" ca="1">INDIRECT("'"&amp;TEXT($A446,"d日(aaa)")&amp;"'!V4")</f>
        <v>ズオン バン フン</v>
      </c>
      <c r="E446" s="49" cm="1">
        <f t="array" aca="1" ref="E446" ca="1">INDIRECT("'"&amp;TEXT($A446,"d日(aaa)")&amp;"'!AB4")</f>
        <v>9600</v>
      </c>
      <c r="F446" s="49" cm="1">
        <f t="array" aca="1" ref="F446" ca="1">INDIRECT("'"&amp;TEXT($A446,"d日(aaa)")&amp;"'!AC4")</f>
        <v>9599.9999999996871</v>
      </c>
      <c r="G446" s="58">
        <f t="shared" ca="1" si="250"/>
        <v>-3.1286617740988731E-10</v>
      </c>
      <c r="H446" s="47">
        <f t="shared" si="251"/>
        <v>44606</v>
      </c>
      <c r="I446" s="34">
        <f t="shared" si="252"/>
        <v>3</v>
      </c>
      <c r="L446" s="47">
        <f t="shared" si="253"/>
        <v>44606</v>
      </c>
      <c r="M446" s="34" t="str">
        <f t="shared" si="243"/>
        <v>月</v>
      </c>
      <c r="N446" s="34" t="str">
        <f t="shared" si="244"/>
        <v>人件費</v>
      </c>
      <c r="O446" s="34" t="str">
        <f t="shared" ca="1" si="245"/>
        <v>ズオン バン フン</v>
      </c>
      <c r="P446" s="34">
        <f t="shared" ca="1" si="246"/>
        <v>9600</v>
      </c>
      <c r="Q446" s="34">
        <f t="shared" ca="1" si="254"/>
        <v>9599.9999999996871</v>
      </c>
      <c r="R446" s="34">
        <f t="shared" ca="1" si="255"/>
        <v>0</v>
      </c>
      <c r="S446" s="47">
        <f t="shared" si="247"/>
        <v>44606</v>
      </c>
      <c r="T446" s="34">
        <f t="shared" si="248"/>
        <v>3</v>
      </c>
    </row>
    <row r="447" spans="1:22" x14ac:dyDescent="0.4">
      <c r="A447" s="47">
        <f t="shared" si="256"/>
        <v>44606</v>
      </c>
      <c r="B447" s="48" t="str">
        <f t="shared" si="232"/>
        <v>月</v>
      </c>
      <c r="C447" s="46" t="s">
        <v>11</v>
      </c>
      <c r="D447" s="46" t="str" cm="1">
        <f t="array" aca="1" ref="D447" ca="1">INDIRECT("'"&amp;TEXT($A447,"d日(aaa)")&amp;"'!V5")</f>
        <v>ディン コン ベト</v>
      </c>
      <c r="E447" s="49" cm="1">
        <f t="array" aca="1" ref="E447" ca="1">INDIRECT("'"&amp;TEXT($A447,"d日(aaa)")&amp;"'!AB5")</f>
        <v>8800</v>
      </c>
      <c r="F447" s="49" cm="1">
        <f t="array" aca="1" ref="F447" ca="1">INDIRECT("'"&amp;TEXT($A447,"d日(aaa)")&amp;"'!AC5")</f>
        <v>8799.9999999997126</v>
      </c>
      <c r="G447" s="58">
        <f t="shared" ca="1" si="250"/>
        <v>-2.8740032576024532E-10</v>
      </c>
      <c r="H447" s="47">
        <f t="shared" si="251"/>
        <v>44606</v>
      </c>
      <c r="I447" s="34">
        <f t="shared" si="252"/>
        <v>3</v>
      </c>
      <c r="L447" s="47">
        <f t="shared" si="253"/>
        <v>44606</v>
      </c>
      <c r="M447" s="34" t="str">
        <f t="shared" si="243"/>
        <v>月</v>
      </c>
      <c r="N447" s="34" t="str">
        <f t="shared" si="244"/>
        <v>人件費</v>
      </c>
      <c r="O447" s="34" t="str">
        <f t="shared" ca="1" si="245"/>
        <v>ディン コン ベト</v>
      </c>
      <c r="P447" s="34">
        <f t="shared" ca="1" si="246"/>
        <v>8800</v>
      </c>
      <c r="Q447" s="34">
        <f t="shared" ca="1" si="254"/>
        <v>8799.9999999997126</v>
      </c>
      <c r="R447" s="34">
        <f t="shared" ca="1" si="255"/>
        <v>0</v>
      </c>
      <c r="S447" s="47">
        <f t="shared" si="247"/>
        <v>44606</v>
      </c>
      <c r="T447" s="34">
        <f t="shared" si="248"/>
        <v>3</v>
      </c>
    </row>
    <row r="448" spans="1:22" x14ac:dyDescent="0.4">
      <c r="A448" s="47">
        <f t="shared" si="256"/>
        <v>44606</v>
      </c>
      <c r="B448" s="48" t="str">
        <f t="shared" si="232"/>
        <v>月</v>
      </c>
      <c r="C448" s="46" t="s">
        <v>11</v>
      </c>
      <c r="D448" s="46" t="str" cm="1">
        <f t="array" aca="1" ref="D448" ca="1">INDIRECT("'"&amp;TEXT($A448,"d日(aaa)")&amp;"'!V6")</f>
        <v>チャモ</v>
      </c>
      <c r="E448" s="49" cm="1">
        <f t="array" aca="1" ref="E448" ca="1">INDIRECT("'"&amp;TEXT($A448,"d日(aaa)")&amp;"'!AB6")</f>
        <v>9200</v>
      </c>
      <c r="F448" s="49" cm="1">
        <f t="array" aca="1" ref="F448" ca="1">INDIRECT("'"&amp;TEXT($A448,"d日(aaa)")&amp;"'!AC6")</f>
        <v>9199.9999999996999</v>
      </c>
      <c r="G448" s="58">
        <f t="shared" ca="1" si="250"/>
        <v>-3.0013325158506632E-10</v>
      </c>
      <c r="H448" s="47">
        <f t="shared" si="251"/>
        <v>44606</v>
      </c>
      <c r="I448" s="34">
        <f t="shared" si="252"/>
        <v>3</v>
      </c>
      <c r="L448" s="47">
        <f t="shared" si="253"/>
        <v>44606</v>
      </c>
      <c r="M448" s="34" t="str">
        <f t="shared" si="243"/>
        <v>月</v>
      </c>
      <c r="N448" s="34" t="str">
        <f t="shared" si="244"/>
        <v>人件費</v>
      </c>
      <c r="O448" s="34" t="str">
        <f t="shared" ca="1" si="245"/>
        <v>チャモ</v>
      </c>
      <c r="P448" s="34">
        <f t="shared" ca="1" si="246"/>
        <v>9200</v>
      </c>
      <c r="Q448" s="34">
        <f t="shared" ca="1" si="254"/>
        <v>9199.9999999996999</v>
      </c>
      <c r="R448" s="34">
        <f t="shared" ca="1" si="255"/>
        <v>0</v>
      </c>
      <c r="S448" s="47">
        <f t="shared" si="247"/>
        <v>44606</v>
      </c>
      <c r="T448" s="34">
        <f t="shared" si="248"/>
        <v>3</v>
      </c>
    </row>
    <row r="449" spans="1:22" x14ac:dyDescent="0.4">
      <c r="A449" s="47">
        <f t="shared" si="256"/>
        <v>44606</v>
      </c>
      <c r="B449" s="48" t="str">
        <f t="shared" si="232"/>
        <v>月</v>
      </c>
      <c r="C449" s="46" t="s">
        <v>11</v>
      </c>
      <c r="D449" s="46" t="str" cm="1">
        <f t="array" aca="1" ref="D449" ca="1">INDIRECT("'"&amp;TEXT($A449,"d日(aaa)")&amp;"'!V7")</f>
        <v>ハルシャナ</v>
      </c>
      <c r="E449" s="49" cm="1">
        <f t="array" aca="1" ref="E449" ca="1">INDIRECT("'"&amp;TEXT($A449,"d日(aaa)")&amp;"'!AB7")</f>
        <v>8400</v>
      </c>
      <c r="F449" s="49" cm="1">
        <f t="array" aca="1" ref="F449" ca="1">INDIRECT("'"&amp;TEXT($A449,"d日(aaa)")&amp;"'!AC7")</f>
        <v>8399.9999999997253</v>
      </c>
      <c r="G449" s="58">
        <f t="shared" ca="1" si="250"/>
        <v>-2.7466739993542433E-10</v>
      </c>
      <c r="H449" s="47">
        <f t="shared" si="251"/>
        <v>44606</v>
      </c>
      <c r="I449" s="34">
        <f t="shared" si="252"/>
        <v>3</v>
      </c>
      <c r="L449" s="47">
        <f t="shared" si="253"/>
        <v>44606</v>
      </c>
      <c r="M449" s="34" t="str">
        <f t="shared" si="243"/>
        <v>月</v>
      </c>
      <c r="N449" s="34" t="str">
        <f t="shared" si="244"/>
        <v>人件費</v>
      </c>
      <c r="O449" s="34" t="str">
        <f t="shared" ca="1" si="245"/>
        <v>ハルシャナ</v>
      </c>
      <c r="P449" s="34">
        <f t="shared" ca="1" si="246"/>
        <v>8400</v>
      </c>
      <c r="Q449" s="34">
        <f t="shared" ca="1" si="254"/>
        <v>8399.9999999997253</v>
      </c>
      <c r="R449" s="34">
        <f t="shared" ca="1" si="255"/>
        <v>0</v>
      </c>
      <c r="S449" s="47">
        <f t="shared" si="247"/>
        <v>44606</v>
      </c>
      <c r="T449" s="34">
        <f t="shared" si="248"/>
        <v>3</v>
      </c>
    </row>
    <row r="450" spans="1:22" x14ac:dyDescent="0.4">
      <c r="A450" s="47">
        <f t="shared" si="256"/>
        <v>44606</v>
      </c>
      <c r="B450" s="48" t="str">
        <f t="shared" si="232"/>
        <v>月</v>
      </c>
      <c r="C450" s="46" t="s">
        <v>11</v>
      </c>
      <c r="D450" s="46" t="str" cm="1">
        <f t="array" aca="1" ref="D450" ca="1">INDIRECT("'"&amp;TEXT($A450,"d日(aaa)")&amp;"'!V8")</f>
        <v>イスリ</v>
      </c>
      <c r="E450" s="49" cm="1">
        <f t="array" aca="1" ref="E450" ca="1">INDIRECT("'"&amp;TEXT($A450,"d日(aaa)")&amp;"'!AB8")</f>
        <v>5250</v>
      </c>
      <c r="F450" s="49" cm="1">
        <f t="array" aca="1" ref="F450" ca="1">INDIRECT("'"&amp;TEXT($A450,"d日(aaa)")&amp;"'!AC8")</f>
        <v>5249.999999999668</v>
      </c>
      <c r="G450" s="58">
        <f t="shared" ca="1" si="250"/>
        <v>-3.3196556614711881E-10</v>
      </c>
      <c r="H450" s="47">
        <f t="shared" si="251"/>
        <v>44606</v>
      </c>
      <c r="I450" s="34">
        <f t="shared" si="252"/>
        <v>3</v>
      </c>
      <c r="L450" s="47">
        <f t="shared" si="253"/>
        <v>44606</v>
      </c>
      <c r="M450" s="34" t="str">
        <f t="shared" si="243"/>
        <v>月</v>
      </c>
      <c r="N450" s="34" t="str">
        <f t="shared" si="244"/>
        <v>人件費</v>
      </c>
      <c r="O450" s="34" t="str">
        <f t="shared" ca="1" si="245"/>
        <v>イスリ</v>
      </c>
      <c r="P450" s="34">
        <f t="shared" ca="1" si="246"/>
        <v>5250</v>
      </c>
      <c r="Q450" s="34">
        <f t="shared" ca="1" si="254"/>
        <v>5249.999999999668</v>
      </c>
      <c r="R450" s="34">
        <f t="shared" ca="1" si="255"/>
        <v>0</v>
      </c>
      <c r="S450" s="47">
        <f t="shared" si="247"/>
        <v>44606</v>
      </c>
      <c r="T450" s="34">
        <f t="shared" si="248"/>
        <v>3</v>
      </c>
    </row>
    <row r="451" spans="1:22" x14ac:dyDescent="0.4">
      <c r="A451" s="47">
        <f t="shared" si="256"/>
        <v>44606</v>
      </c>
      <c r="B451" s="48" t="str">
        <f t="shared" si="232"/>
        <v>月</v>
      </c>
      <c r="C451" s="46" t="s">
        <v>11</v>
      </c>
      <c r="D451" s="46" t="str" cm="1">
        <f t="array" aca="1" ref="D451" ca="1">INDIRECT("'"&amp;TEXT($A451,"d日(aaa)")&amp;"'!V9")</f>
        <v>インディカ</v>
      </c>
      <c r="E451" s="49" cm="1">
        <f t="array" aca="1" ref="E451" ca="1">INDIRECT("'"&amp;TEXT($A451,"d日(aaa)")&amp;"'!AB9")</f>
        <v>7350</v>
      </c>
      <c r="F451" s="49" cm="1">
        <f t="array" aca="1" ref="F451" ca="1">INDIRECT("'"&amp;TEXT($A451,"d日(aaa)")&amp;"'!AC9")</f>
        <v>7349.9999999997162</v>
      </c>
      <c r="G451" s="58">
        <f t="shared" ca="1" si="250"/>
        <v>-2.8376234695315361E-10</v>
      </c>
      <c r="H451" s="47">
        <f t="shared" si="251"/>
        <v>44606</v>
      </c>
      <c r="I451" s="34">
        <f t="shared" si="252"/>
        <v>3</v>
      </c>
      <c r="L451" s="47">
        <f t="shared" si="253"/>
        <v>44606</v>
      </c>
      <c r="M451" s="34" t="str">
        <f t="shared" si="243"/>
        <v>月</v>
      </c>
      <c r="N451" s="34" t="str">
        <f t="shared" si="244"/>
        <v>人件費</v>
      </c>
      <c r="O451" s="34" t="str">
        <f t="shared" ca="1" si="245"/>
        <v>インディカ</v>
      </c>
      <c r="P451" s="34">
        <f t="shared" ca="1" si="246"/>
        <v>7350</v>
      </c>
      <c r="Q451" s="34">
        <f t="shared" ca="1" si="254"/>
        <v>7349.9999999997162</v>
      </c>
      <c r="R451" s="34">
        <f t="shared" ca="1" si="255"/>
        <v>0</v>
      </c>
      <c r="S451" s="47">
        <f t="shared" si="247"/>
        <v>44606</v>
      </c>
      <c r="T451" s="34">
        <f t="shared" si="248"/>
        <v>3</v>
      </c>
    </row>
    <row r="452" spans="1:22" x14ac:dyDescent="0.4">
      <c r="A452" s="47">
        <f t="shared" si="256"/>
        <v>44606</v>
      </c>
      <c r="B452" s="48" t="str">
        <f t="shared" si="232"/>
        <v>月</v>
      </c>
      <c r="C452" s="46" t="s">
        <v>11</v>
      </c>
      <c r="D452" s="46" t="str" cm="1">
        <f t="array" aca="1" ref="D452" ca="1">INDIRECT("'"&amp;TEXT($A452,"d日(aaa)")&amp;"'!V10")</f>
        <v/>
      </c>
      <c r="E452" s="49" t="str" cm="1">
        <f t="array" aca="1" ref="E452" ca="1">INDIRECT("'"&amp;TEXT($A452,"d日(aaa)")&amp;"'!AB10")</f>
        <v/>
      </c>
      <c r="F452" s="49" t="str" cm="1">
        <f t="array" aca="1" ref="F452" ca="1">INDIRECT("'"&amp;TEXT($A452,"d日(aaa)")&amp;"'!AC10")</f>
        <v/>
      </c>
      <c r="G452" s="58" t="str">
        <f t="shared" ca="1" si="250"/>
        <v/>
      </c>
      <c r="H452" s="47">
        <f t="shared" si="251"/>
        <v>44606</v>
      </c>
      <c r="I452" s="34">
        <f t="shared" si="252"/>
        <v>3</v>
      </c>
      <c r="L452" s="47">
        <f t="shared" si="253"/>
        <v>44606</v>
      </c>
      <c r="M452" s="34" t="str">
        <f t="shared" si="243"/>
        <v>月</v>
      </c>
      <c r="N452" s="34" t="str">
        <f t="shared" si="244"/>
        <v>人件費</v>
      </c>
      <c r="O452" s="34" t="str">
        <f t="shared" ca="1" si="245"/>
        <v/>
      </c>
      <c r="P452" s="34" t="str">
        <f t="shared" ca="1" si="246"/>
        <v/>
      </c>
      <c r="Q452" s="34" t="str">
        <f t="shared" ca="1" si="254"/>
        <v/>
      </c>
      <c r="R452" s="34" t="str">
        <f t="shared" ca="1" si="255"/>
        <v/>
      </c>
      <c r="S452" s="47">
        <f t="shared" si="247"/>
        <v>44606</v>
      </c>
      <c r="T452" s="34">
        <f t="shared" si="248"/>
        <v>3</v>
      </c>
    </row>
    <row r="453" spans="1:22" x14ac:dyDescent="0.4">
      <c r="A453" s="47">
        <f t="shared" si="256"/>
        <v>44606</v>
      </c>
      <c r="B453" s="48" t="str">
        <f t="shared" ref="B453:B455" si="259">IF(A453="","",TEXT(A453,"aaa"))</f>
        <v>月</v>
      </c>
      <c r="C453" s="46" t="s">
        <v>11</v>
      </c>
      <c r="D453" s="46" t="str" cm="1">
        <f t="array" aca="1" ref="D453" ca="1">INDIRECT("'"&amp;TEXT($A453,"d日(aaa)")&amp;"'!V11")</f>
        <v/>
      </c>
      <c r="E453" s="49" t="str" cm="1">
        <f t="array" aca="1" ref="E453" ca="1">INDIRECT("'"&amp;TEXT($A453,"d日(aaa)")&amp;"'!AB11")</f>
        <v/>
      </c>
      <c r="F453" s="49" t="str" cm="1">
        <f t="array" aca="1" ref="F453" ca="1">INDIRECT("'"&amp;TEXT($A453,"d日(aaa)")&amp;"'!AC11")</f>
        <v/>
      </c>
      <c r="G453" s="58" t="str">
        <f t="shared" ca="1" si="250"/>
        <v/>
      </c>
      <c r="H453" s="47">
        <f t="shared" si="251"/>
        <v>44606</v>
      </c>
      <c r="I453" s="34">
        <f t="shared" si="252"/>
        <v>3</v>
      </c>
      <c r="L453" s="47">
        <f t="shared" si="253"/>
        <v>44606</v>
      </c>
      <c r="M453" s="34" t="str">
        <f t="shared" si="243"/>
        <v>月</v>
      </c>
      <c r="N453" s="34" t="str">
        <f t="shared" si="244"/>
        <v>人件費</v>
      </c>
      <c r="O453" s="34" t="str">
        <f t="shared" ca="1" si="245"/>
        <v/>
      </c>
      <c r="P453" s="34" t="str">
        <f t="shared" ca="1" si="246"/>
        <v/>
      </c>
      <c r="Q453" s="34" t="str">
        <f t="shared" ca="1" si="254"/>
        <v/>
      </c>
      <c r="R453" s="34" t="str">
        <f t="shared" ca="1" si="255"/>
        <v/>
      </c>
      <c r="S453" s="47">
        <f t="shared" si="247"/>
        <v>44606</v>
      </c>
      <c r="T453" s="34">
        <f t="shared" si="248"/>
        <v>3</v>
      </c>
    </row>
    <row r="454" spans="1:22" x14ac:dyDescent="0.4">
      <c r="A454" s="47">
        <f t="shared" si="256"/>
        <v>44606</v>
      </c>
      <c r="B454" s="48" t="str">
        <f t="shared" si="259"/>
        <v>月</v>
      </c>
      <c r="C454" s="46" t="s">
        <v>11</v>
      </c>
      <c r="D454" s="46" t="str" cm="1">
        <f t="array" aca="1" ref="D454" ca="1">INDIRECT("'"&amp;TEXT($A454,"d日(aaa)")&amp;"'!V12")</f>
        <v/>
      </c>
      <c r="E454" s="49" t="str" cm="1">
        <f t="array" aca="1" ref="E454" ca="1">INDIRECT("'"&amp;TEXT($A454,"d日(aaa)")&amp;"'!AB12")</f>
        <v/>
      </c>
      <c r="F454" s="49" t="str" cm="1">
        <f t="array" aca="1" ref="F454" ca="1">INDIRECT("'"&amp;TEXT($A454,"d日(aaa)")&amp;"'!AC12")</f>
        <v/>
      </c>
      <c r="G454" s="58" t="str">
        <f t="shared" ca="1" si="250"/>
        <v/>
      </c>
      <c r="H454" s="47">
        <f t="shared" si="251"/>
        <v>44606</v>
      </c>
      <c r="I454" s="34">
        <f t="shared" si="252"/>
        <v>3</v>
      </c>
      <c r="L454" s="47">
        <f t="shared" si="253"/>
        <v>44606</v>
      </c>
      <c r="M454" s="34" t="str">
        <f t="shared" si="243"/>
        <v>月</v>
      </c>
      <c r="N454" s="34" t="str">
        <f t="shared" si="244"/>
        <v>人件費</v>
      </c>
      <c r="O454" s="34" t="str">
        <f t="shared" ca="1" si="245"/>
        <v/>
      </c>
      <c r="P454" s="34" t="str">
        <f t="shared" ca="1" si="246"/>
        <v/>
      </c>
      <c r="Q454" s="34" t="str">
        <f t="shared" ca="1" si="254"/>
        <v/>
      </c>
      <c r="R454" s="34" t="str">
        <f t="shared" ca="1" si="255"/>
        <v/>
      </c>
      <c r="S454" s="47">
        <f t="shared" si="247"/>
        <v>44606</v>
      </c>
      <c r="T454" s="34">
        <f t="shared" si="248"/>
        <v>3</v>
      </c>
    </row>
    <row r="455" spans="1:22" x14ac:dyDescent="0.4">
      <c r="A455" s="47">
        <f t="shared" si="256"/>
        <v>44606</v>
      </c>
      <c r="B455" s="48" t="str">
        <f t="shared" si="259"/>
        <v>月</v>
      </c>
      <c r="C455" s="46" t="s">
        <v>11</v>
      </c>
      <c r="D455" s="46" t="str" cm="1">
        <f t="array" aca="1" ref="D455" ca="1">INDIRECT("'"&amp;TEXT($A455,"d日(aaa)")&amp;"'!V13")</f>
        <v/>
      </c>
      <c r="E455" s="49" t="str" cm="1">
        <f t="array" aca="1" ref="E455" ca="1">INDIRECT("'"&amp;TEXT($A455,"d日(aaa)")&amp;"'!AB13")</f>
        <v/>
      </c>
      <c r="F455" s="49" t="str" cm="1">
        <f t="array" aca="1" ref="F455" ca="1">INDIRECT("'"&amp;TEXT($A455,"d日(aaa)")&amp;"'!AC13")</f>
        <v/>
      </c>
      <c r="G455" s="58" t="str">
        <f t="shared" ca="1" si="250"/>
        <v/>
      </c>
      <c r="H455" s="47">
        <f t="shared" si="251"/>
        <v>44606</v>
      </c>
      <c r="I455" s="34">
        <f t="shared" si="252"/>
        <v>3</v>
      </c>
      <c r="L455" s="47">
        <f t="shared" si="253"/>
        <v>44606</v>
      </c>
      <c r="M455" s="34" t="str">
        <f t="shared" si="243"/>
        <v>月</v>
      </c>
      <c r="N455" s="34" t="str">
        <f t="shared" si="244"/>
        <v>人件費</v>
      </c>
      <c r="O455" s="34" t="str">
        <f t="shared" ca="1" si="245"/>
        <v/>
      </c>
      <c r="P455" s="34" t="str">
        <f t="shared" ca="1" si="246"/>
        <v/>
      </c>
      <c r="Q455" s="34" t="str">
        <f t="shared" ca="1" si="254"/>
        <v/>
      </c>
      <c r="R455" s="34" t="str">
        <f t="shared" ca="1" si="255"/>
        <v/>
      </c>
      <c r="S455" s="47">
        <f t="shared" si="247"/>
        <v>44606</v>
      </c>
      <c r="T455" s="34">
        <f t="shared" si="248"/>
        <v>3</v>
      </c>
    </row>
    <row r="456" spans="1:22" x14ac:dyDescent="0.4">
      <c r="A456" s="47">
        <f t="shared" si="256"/>
        <v>44606</v>
      </c>
      <c r="B456" s="48" t="str">
        <f t="shared" ref="B456:B460" si="260">IF(A456="","",TEXT(A456,"aaa"))</f>
        <v>月</v>
      </c>
      <c r="C456" s="46" t="s">
        <v>11</v>
      </c>
      <c r="D456" s="46" t="str" cm="1">
        <f t="array" aca="1" ref="D456" ca="1">INDIRECT("'"&amp;TEXT($A456,"d日(aaa)")&amp;"'!V14")</f>
        <v/>
      </c>
      <c r="E456" s="49" t="str" cm="1">
        <f t="array" aca="1" ref="E456" ca="1">INDIRECT("'"&amp;TEXT($A456,"d日(aaa)")&amp;"'!AB14")</f>
        <v/>
      </c>
      <c r="F456" s="49" t="str" cm="1">
        <f t="array" aca="1" ref="F456" ca="1">INDIRECT("'"&amp;TEXT($A456,"d日(aaa)")&amp;"'!AC14")</f>
        <v/>
      </c>
      <c r="G456" s="58" t="str">
        <f t="shared" ca="1" si="250"/>
        <v/>
      </c>
      <c r="H456" s="47">
        <f t="shared" si="251"/>
        <v>44606</v>
      </c>
      <c r="I456" s="34">
        <f t="shared" si="252"/>
        <v>3</v>
      </c>
      <c r="L456" s="47">
        <f t="shared" si="253"/>
        <v>44606</v>
      </c>
      <c r="M456" s="34" t="str">
        <f t="shared" si="243"/>
        <v>月</v>
      </c>
      <c r="N456" s="34" t="str">
        <f t="shared" si="244"/>
        <v>人件費</v>
      </c>
      <c r="O456" s="34" t="str">
        <f t="shared" ca="1" si="245"/>
        <v/>
      </c>
      <c r="P456" s="34" t="str">
        <f t="shared" ca="1" si="246"/>
        <v/>
      </c>
      <c r="Q456" s="34" t="str">
        <f t="shared" ca="1" si="254"/>
        <v/>
      </c>
      <c r="R456" s="34" t="str">
        <f t="shared" ca="1" si="255"/>
        <v/>
      </c>
      <c r="S456" s="47">
        <f t="shared" si="247"/>
        <v>44606</v>
      </c>
      <c r="T456" s="34">
        <f t="shared" si="248"/>
        <v>3</v>
      </c>
    </row>
    <row r="457" spans="1:22" x14ac:dyDescent="0.4">
      <c r="A457" s="47">
        <f t="shared" si="256"/>
        <v>44606</v>
      </c>
      <c r="B457" s="48" t="str">
        <f t="shared" si="260"/>
        <v>月</v>
      </c>
      <c r="C457" s="46" t="s">
        <v>11</v>
      </c>
      <c r="D457" s="46" t="str" cm="1">
        <f t="array" aca="1" ref="D457" ca="1">INDIRECT("'"&amp;TEXT($A457,"d日(aaa)")&amp;"'!V15")</f>
        <v/>
      </c>
      <c r="E457" s="49" t="str" cm="1">
        <f t="array" aca="1" ref="E457" ca="1">INDIRECT("'"&amp;TEXT($A457,"d日(aaa)")&amp;"'!AB15")</f>
        <v/>
      </c>
      <c r="F457" s="49" t="str" cm="1">
        <f t="array" aca="1" ref="F457" ca="1">INDIRECT("'"&amp;TEXT($A457,"d日(aaa)")&amp;"'!AC15")</f>
        <v/>
      </c>
      <c r="G457" s="58" t="str">
        <f t="shared" ca="1" si="250"/>
        <v/>
      </c>
      <c r="H457" s="47">
        <f t="shared" si="251"/>
        <v>44606</v>
      </c>
      <c r="I457" s="34">
        <f t="shared" si="252"/>
        <v>3</v>
      </c>
      <c r="L457" s="47">
        <f t="shared" si="253"/>
        <v>44606</v>
      </c>
      <c r="M457" s="34" t="str">
        <f t="shared" si="243"/>
        <v>月</v>
      </c>
      <c r="N457" s="34" t="str">
        <f t="shared" si="244"/>
        <v>人件費</v>
      </c>
      <c r="O457" s="34" t="str">
        <f t="shared" ca="1" si="245"/>
        <v/>
      </c>
      <c r="P457" s="34" t="str">
        <f t="shared" ca="1" si="246"/>
        <v/>
      </c>
      <c r="Q457" s="34" t="str">
        <f t="shared" ca="1" si="254"/>
        <v/>
      </c>
      <c r="R457" s="34" t="str">
        <f t="shared" ca="1" si="255"/>
        <v/>
      </c>
      <c r="S457" s="47">
        <f t="shared" si="247"/>
        <v>44606</v>
      </c>
      <c r="T457" s="34">
        <f t="shared" si="248"/>
        <v>3</v>
      </c>
    </row>
    <row r="458" spans="1:22" x14ac:dyDescent="0.4">
      <c r="A458" s="47">
        <f t="shared" si="256"/>
        <v>44606</v>
      </c>
      <c r="B458" s="48" t="str">
        <f t="shared" si="260"/>
        <v>月</v>
      </c>
      <c r="C458" s="46" t="s">
        <v>11</v>
      </c>
      <c r="D458" s="46" t="str" cm="1">
        <f t="array" aca="1" ref="D458" ca="1">INDIRECT("'"&amp;TEXT($A458,"d日(aaa)")&amp;"'!V16")</f>
        <v/>
      </c>
      <c r="E458" s="49" t="str" cm="1">
        <f t="array" aca="1" ref="E458" ca="1">INDIRECT("'"&amp;TEXT($A458,"d日(aaa)")&amp;"'!AB16")</f>
        <v/>
      </c>
      <c r="F458" s="49" t="str" cm="1">
        <f t="array" aca="1" ref="F458" ca="1">INDIRECT("'"&amp;TEXT($A458,"d日(aaa)")&amp;"'!AC16")</f>
        <v/>
      </c>
      <c r="G458" s="58" t="str">
        <f t="shared" ca="1" si="250"/>
        <v/>
      </c>
      <c r="H458" s="47">
        <f t="shared" si="251"/>
        <v>44606</v>
      </c>
      <c r="I458" s="34">
        <f t="shared" si="252"/>
        <v>3</v>
      </c>
      <c r="L458" s="47">
        <f t="shared" si="253"/>
        <v>44606</v>
      </c>
      <c r="M458" s="34" t="str">
        <f t="shared" si="243"/>
        <v>月</v>
      </c>
      <c r="N458" s="34" t="str">
        <f t="shared" si="244"/>
        <v>人件費</v>
      </c>
      <c r="O458" s="34" t="str">
        <f t="shared" ca="1" si="245"/>
        <v/>
      </c>
      <c r="P458" s="34" t="str">
        <f t="shared" ca="1" si="246"/>
        <v/>
      </c>
      <c r="Q458" s="34" t="str">
        <f t="shared" ca="1" si="254"/>
        <v/>
      </c>
      <c r="R458" s="34" t="str">
        <f t="shared" ca="1" si="255"/>
        <v/>
      </c>
      <c r="S458" s="47">
        <f t="shared" si="247"/>
        <v>44606</v>
      </c>
      <c r="T458" s="34">
        <f t="shared" si="248"/>
        <v>3</v>
      </c>
    </row>
    <row r="459" spans="1:22" x14ac:dyDescent="0.4">
      <c r="A459" s="47">
        <f t="shared" si="256"/>
        <v>44606</v>
      </c>
      <c r="B459" s="48" t="str">
        <f t="shared" si="260"/>
        <v>月</v>
      </c>
      <c r="C459" s="46" t="s">
        <v>11</v>
      </c>
      <c r="D459" s="46" t="str" cm="1">
        <f t="array" aca="1" ref="D459" ca="1">INDIRECT("'"&amp;TEXT($A459,"d日(aaa)")&amp;"'!V17")</f>
        <v/>
      </c>
      <c r="E459" s="49" t="str" cm="1">
        <f t="array" aca="1" ref="E459" ca="1">INDIRECT("'"&amp;TEXT($A459,"d日(aaa)")&amp;"'!AB17")</f>
        <v/>
      </c>
      <c r="F459" s="49" t="str" cm="1">
        <f t="array" aca="1" ref="F459" ca="1">INDIRECT("'"&amp;TEXT($A459,"d日(aaa)")&amp;"'!AC17")</f>
        <v/>
      </c>
      <c r="G459" s="58" t="str">
        <f t="shared" ca="1" si="250"/>
        <v/>
      </c>
      <c r="H459" s="47">
        <f t="shared" si="251"/>
        <v>44606</v>
      </c>
      <c r="I459" s="34">
        <f t="shared" si="252"/>
        <v>3</v>
      </c>
      <c r="L459" s="47">
        <f t="shared" si="253"/>
        <v>44606</v>
      </c>
      <c r="M459" s="34" t="str">
        <f t="shared" si="243"/>
        <v>月</v>
      </c>
      <c r="N459" s="34" t="str">
        <f t="shared" si="244"/>
        <v>人件費</v>
      </c>
      <c r="O459" s="34" t="str">
        <f t="shared" ca="1" si="245"/>
        <v/>
      </c>
      <c r="P459" s="34" t="str">
        <f t="shared" ca="1" si="246"/>
        <v/>
      </c>
      <c r="Q459" s="34" t="str">
        <f t="shared" ca="1" si="254"/>
        <v/>
      </c>
      <c r="R459" s="34" t="str">
        <f t="shared" ca="1" si="255"/>
        <v/>
      </c>
      <c r="S459" s="47">
        <f t="shared" si="247"/>
        <v>44606</v>
      </c>
      <c r="T459" s="34">
        <f t="shared" si="248"/>
        <v>3</v>
      </c>
    </row>
    <row r="460" spans="1:22" x14ac:dyDescent="0.4">
      <c r="A460" s="47">
        <f t="shared" si="256"/>
        <v>44606</v>
      </c>
      <c r="B460" s="48" t="str">
        <f t="shared" si="260"/>
        <v>月</v>
      </c>
      <c r="C460" s="46" t="s">
        <v>11</v>
      </c>
      <c r="D460" s="46" t="str" cm="1">
        <f t="array" aca="1" ref="D460" ca="1">INDIRECT("'"&amp;TEXT($A460,"d日(aaa)")&amp;"'!V18")</f>
        <v/>
      </c>
      <c r="E460" s="49" t="str" cm="1">
        <f t="array" aca="1" ref="E460" ca="1">INDIRECT("'"&amp;TEXT($A460,"d日(aaa)")&amp;"'!AB18")</f>
        <v/>
      </c>
      <c r="F460" s="49" t="str" cm="1">
        <f t="array" aca="1" ref="F460" ca="1">INDIRECT("'"&amp;TEXT($A460,"d日(aaa)")&amp;"'!AC18")</f>
        <v/>
      </c>
      <c r="G460" s="58" t="str">
        <f t="shared" ca="1" si="250"/>
        <v/>
      </c>
      <c r="H460" s="47">
        <f t="shared" si="251"/>
        <v>44606</v>
      </c>
      <c r="I460" s="34">
        <f t="shared" si="252"/>
        <v>3</v>
      </c>
      <c r="J460" s="34">
        <f ca="1">SUMIF($A446:$A460,$A446,E446:E460)</f>
        <v>48600</v>
      </c>
      <c r="K460" s="34">
        <f ca="1">SUMIF($A446:$A460,$A446,F446:F460)</f>
        <v>48599.999999998203</v>
      </c>
      <c r="L460" s="47">
        <f t="shared" si="253"/>
        <v>44606</v>
      </c>
      <c r="M460" s="34" t="str">
        <f t="shared" si="243"/>
        <v>月</v>
      </c>
      <c r="N460" s="34" t="str">
        <f t="shared" si="244"/>
        <v>人件費</v>
      </c>
      <c r="O460" s="34" t="str">
        <f t="shared" ca="1" si="245"/>
        <v/>
      </c>
      <c r="P460" s="34" t="str">
        <f t="shared" ca="1" si="246"/>
        <v/>
      </c>
      <c r="Q460" s="34" t="str">
        <f t="shared" ca="1" si="254"/>
        <v/>
      </c>
      <c r="R460" s="34" t="str">
        <f t="shared" ca="1" si="255"/>
        <v/>
      </c>
      <c r="S460" s="47">
        <f t="shared" si="247"/>
        <v>44606</v>
      </c>
      <c r="T460" s="34">
        <f t="shared" si="248"/>
        <v>3</v>
      </c>
      <c r="U460" s="158">
        <f ca="1">IF(P446&lt;&gt;"",SUMIF($A446:$A460,$A446,P446:P460),"")</f>
        <v>48600</v>
      </c>
      <c r="V460" s="158">
        <f ca="1">IF(Q446&lt;&gt;"",SUMIF($A446:$A460,$A446,Q446:Q460),"")</f>
        <v>48599.999999998203</v>
      </c>
    </row>
    <row r="461" spans="1:22" x14ac:dyDescent="0.4">
      <c r="A461" s="47">
        <f>A452</f>
        <v>44606</v>
      </c>
      <c r="B461" s="48" t="str">
        <f t="shared" si="232"/>
        <v>月</v>
      </c>
      <c r="C461" s="46" t="s">
        <v>12</v>
      </c>
      <c r="D461" s="46" t="str" cm="1">
        <f t="array" aca="1" ref="D461" ca="1">INDIRECT("'"&amp;TEXT($A461,"d日(aaa)")&amp;"'!V22")</f>
        <v>-</v>
      </c>
      <c r="E461" s="49" t="str" cm="1">
        <f t="array" aca="1" ref="E461" ca="1">INDIRECT("'"&amp;TEXT($A461,"d日(aaa)")&amp;"'!W22")</f>
        <v/>
      </c>
      <c r="F461" s="49" cm="1">
        <f t="array" aca="1" ref="F461" ca="1">INDIRECT("'"&amp;TEXT($A461,"d日(aaa)")&amp;"'!X22")</f>
        <v>0</v>
      </c>
      <c r="G461" s="58" t="str">
        <f t="shared" ca="1" si="250"/>
        <v/>
      </c>
      <c r="H461" s="47">
        <f t="shared" si="251"/>
        <v>44606</v>
      </c>
      <c r="I461" s="34">
        <f t="shared" si="252"/>
        <v>3</v>
      </c>
      <c r="L461" s="47">
        <f t="shared" si="253"/>
        <v>44606</v>
      </c>
      <c r="M461" s="34" t="str">
        <f t="shared" si="243"/>
        <v>月</v>
      </c>
      <c r="N461" s="34" t="str">
        <f t="shared" si="244"/>
        <v>出荷数</v>
      </c>
      <c r="O461" s="34" t="str">
        <f t="shared" ca="1" si="245"/>
        <v>-</v>
      </c>
      <c r="P461" s="34" t="str">
        <f t="shared" ca="1" si="246"/>
        <v/>
      </c>
      <c r="Q461" s="34" t="str">
        <f t="shared" ca="1" si="254"/>
        <v/>
      </c>
      <c r="R461" s="34" t="str">
        <f t="shared" ca="1" si="255"/>
        <v/>
      </c>
      <c r="S461" s="47">
        <f t="shared" si="247"/>
        <v>44606</v>
      </c>
      <c r="T461" s="34">
        <f t="shared" si="248"/>
        <v>3</v>
      </c>
    </row>
    <row r="462" spans="1:22" x14ac:dyDescent="0.4">
      <c r="A462" s="47">
        <f t="shared" si="256"/>
        <v>44606</v>
      </c>
      <c r="B462" s="48" t="str">
        <f t="shared" si="232"/>
        <v>月</v>
      </c>
      <c r="C462" s="46" t="s">
        <v>239</v>
      </c>
      <c r="D462" s="46" t="str" cm="1">
        <f t="array" aca="1" ref="D462" ca="1">INDIRECT("'"&amp;TEXT($A462,"d日(aaa)")&amp;"'!V25")</f>
        <v>-</v>
      </c>
      <c r="E462" s="49" t="str" cm="1">
        <f t="array" aca="1" ref="E462" ca="1">INDIRECT("'"&amp;TEXT($A462,"d日(aaa)")&amp;"'!W25")</f>
        <v/>
      </c>
      <c r="F462" s="49" t="str" cm="1">
        <f t="array" aca="1" ref="F462" ca="1">INDIRECT("'"&amp;TEXT($A462,"d日(aaa)")&amp;"'!X25")</f>
        <v/>
      </c>
      <c r="G462" s="58" t="str">
        <f t="shared" ca="1" si="250"/>
        <v/>
      </c>
      <c r="H462" s="47">
        <f t="shared" si="251"/>
        <v>44606</v>
      </c>
      <c r="I462" s="34">
        <f t="shared" si="252"/>
        <v>3</v>
      </c>
      <c r="L462" s="47">
        <f t="shared" si="253"/>
        <v>44606</v>
      </c>
      <c r="M462" s="34" t="str">
        <f t="shared" si="243"/>
        <v>月</v>
      </c>
      <c r="N462" s="34" t="str">
        <f t="shared" si="244"/>
        <v>人時生産性</v>
      </c>
      <c r="O462" s="34" t="str">
        <f t="shared" ca="1" si="245"/>
        <v>-</v>
      </c>
      <c r="P462" s="34" t="str">
        <f t="shared" ca="1" si="246"/>
        <v/>
      </c>
      <c r="Q462" s="34" t="str">
        <f t="shared" ca="1" si="254"/>
        <v/>
      </c>
      <c r="R462" s="34" t="str">
        <f t="shared" ca="1" si="255"/>
        <v/>
      </c>
      <c r="S462" s="47">
        <f t="shared" si="247"/>
        <v>44606</v>
      </c>
      <c r="T462" s="34">
        <f t="shared" si="248"/>
        <v>3</v>
      </c>
    </row>
    <row r="463" spans="1:22" x14ac:dyDescent="0.4">
      <c r="A463" s="47">
        <f t="shared" si="256"/>
        <v>44606</v>
      </c>
      <c r="B463" s="48" t="str">
        <f t="shared" ref="B463" si="261">IF(A463="","",TEXT(A463,"aaa"))</f>
        <v>月</v>
      </c>
      <c r="C463" s="46" t="s">
        <v>96</v>
      </c>
      <c r="D463" s="46" t="str" cm="1">
        <f t="array" aca="1" ref="D463" ca="1">INDIRECT("'"&amp;TEXT($A463,"d日(aaa)")&amp;"'!AA22")</f>
        <v>-</v>
      </c>
      <c r="E463" s="49" t="str" cm="1">
        <f t="array" aca="1" ref="E463" ca="1">INDIRECT("'"&amp;TEXT($A463,"d日(aaa)")&amp;"'!AB22")</f>
        <v/>
      </c>
      <c r="F463" s="49" t="str" cm="1">
        <f t="array" aca="1" ref="F463" ca="1">INDIRECT("'"&amp;TEXT($A463,"d日(aaa)")&amp;"'!AC22")</f>
        <v/>
      </c>
      <c r="G463" s="58" t="str">
        <f t="shared" ca="1" si="250"/>
        <v/>
      </c>
      <c r="H463" s="47">
        <f t="shared" si="251"/>
        <v>44606</v>
      </c>
      <c r="I463" s="34">
        <f t="shared" si="252"/>
        <v>3</v>
      </c>
      <c r="L463" s="47">
        <f t="shared" si="253"/>
        <v>44606</v>
      </c>
      <c r="M463" s="34" t="str">
        <f t="shared" si="243"/>
        <v>月</v>
      </c>
      <c r="N463" s="34" t="str">
        <f t="shared" si="244"/>
        <v>1Cs人件費</v>
      </c>
      <c r="O463" s="34" t="str">
        <f t="shared" ca="1" si="245"/>
        <v>-</v>
      </c>
      <c r="P463" s="34" t="str">
        <f t="shared" ca="1" si="246"/>
        <v/>
      </c>
      <c r="Q463" s="34" t="str">
        <f t="shared" ca="1" si="254"/>
        <v/>
      </c>
      <c r="R463" s="34" t="str">
        <f t="shared" ca="1" si="255"/>
        <v/>
      </c>
      <c r="S463" s="47">
        <f t="shared" si="247"/>
        <v>44606</v>
      </c>
      <c r="T463" s="34">
        <f t="shared" si="248"/>
        <v>3</v>
      </c>
    </row>
    <row r="464" spans="1:22" x14ac:dyDescent="0.4">
      <c r="A464" s="47">
        <f>月シフト!P$9</f>
        <v>44607</v>
      </c>
      <c r="B464" s="48" t="str">
        <f t="shared" si="232"/>
        <v>火</v>
      </c>
      <c r="C464" s="46" t="s">
        <v>7</v>
      </c>
      <c r="D464" s="46" t="str" cm="1">
        <f t="array" aca="1" ref="D464" ca="1">INDIRECT("'"&amp;TEXT($A464,"d日(aaa)")&amp;"'!V4")</f>
        <v>ズオン バン フン</v>
      </c>
      <c r="E464" s="58" cm="1">
        <f t="array" aca="1" ref="E464" ca="1">INDIRECT("'"&amp;TEXT($A464,"d日(aaa)")&amp;"'!W4")</f>
        <v>8</v>
      </c>
      <c r="F464" s="58" cm="1">
        <f t="array" aca="1" ref="F464" ca="1">INDIRECT("'"&amp;TEXT($A464,"d日(aaa)")&amp;"'!X4")</f>
        <v>7.9999999999997389</v>
      </c>
      <c r="G464" s="58">
        <f ca="1">IF(AND(F464&lt;&gt;"",E464&lt;&gt;""),F464-E464,"")</f>
        <v>-2.6112445539183682E-13</v>
      </c>
      <c r="H464" s="47">
        <f>A464</f>
        <v>44607</v>
      </c>
      <c r="I464" s="34">
        <f>WEEKNUM(A464,1)-WEEKNUM(A$2,1)+1</f>
        <v>3</v>
      </c>
      <c r="L464" s="47">
        <f>IFERROR(A464,"")</f>
        <v>44607</v>
      </c>
      <c r="M464" s="34" t="str">
        <f t="shared" si="243"/>
        <v>火</v>
      </c>
      <c r="N464" s="34" t="str">
        <f t="shared" si="244"/>
        <v>作業時間</v>
      </c>
      <c r="O464" s="34" t="str">
        <f t="shared" ca="1" si="245"/>
        <v>ズオン バン フン</v>
      </c>
      <c r="P464" s="34">
        <f t="shared" ca="1" si="246"/>
        <v>8</v>
      </c>
      <c r="Q464" s="34">
        <f ca="1">IFERROR(IF(F464=0,"",F464),"")</f>
        <v>7.9999999999997389</v>
      </c>
      <c r="R464" s="34">
        <f ca="1">IFERROR(IF(N464="人時生産性",ROUND(G464,2),ROUND(G464,1)),"")</f>
        <v>0</v>
      </c>
      <c r="S464" s="47">
        <f t="shared" si="247"/>
        <v>44607</v>
      </c>
      <c r="T464" s="34">
        <f t="shared" si="248"/>
        <v>3</v>
      </c>
    </row>
    <row r="465" spans="1:22" x14ac:dyDescent="0.4">
      <c r="A465" s="47">
        <f>A464</f>
        <v>44607</v>
      </c>
      <c r="B465" s="48" t="str">
        <f t="shared" si="232"/>
        <v>火</v>
      </c>
      <c r="C465" s="46" t="s">
        <v>7</v>
      </c>
      <c r="D465" s="46" t="str" cm="1">
        <f t="array" aca="1" ref="D465" ca="1">INDIRECT("'"&amp;TEXT($A465,"d日(aaa)")&amp;"'!V5")</f>
        <v>ディン コン ベト</v>
      </c>
      <c r="E465" s="58" cm="1">
        <f t="array" aca="1" ref="E465" ca="1">INDIRECT("'"&amp;TEXT($A465,"d日(aaa)")&amp;"'!W5")</f>
        <v>8</v>
      </c>
      <c r="F465" s="58" cm="1">
        <f t="array" aca="1" ref="F465" ca="1">INDIRECT("'"&amp;TEXT($A465,"d日(aaa)")&amp;"'!X5")</f>
        <v>7.9999999999997389</v>
      </c>
      <c r="G465" s="58">
        <f t="shared" ref="G465:G496" ca="1" si="262">IF(AND(F465&lt;&gt;"",E465&lt;&gt;""),F465-E465,"")</f>
        <v>-2.6112445539183682E-13</v>
      </c>
      <c r="H465" s="47">
        <f t="shared" ref="H465:H496" si="263">A465</f>
        <v>44607</v>
      </c>
      <c r="I465" s="34">
        <f t="shared" ref="I465:I496" si="264">WEEKNUM(A465,1)-WEEKNUM(A$2,1)+1</f>
        <v>3</v>
      </c>
      <c r="L465" s="47">
        <f t="shared" ref="L465:L496" si="265">IFERROR(A465,"")</f>
        <v>44607</v>
      </c>
      <c r="M465" s="34" t="str">
        <f t="shared" si="243"/>
        <v>火</v>
      </c>
      <c r="N465" s="34" t="str">
        <f t="shared" si="244"/>
        <v>作業時間</v>
      </c>
      <c r="O465" s="34" t="str">
        <f t="shared" ca="1" si="245"/>
        <v>ディン コン ベト</v>
      </c>
      <c r="P465" s="34">
        <f t="shared" ca="1" si="246"/>
        <v>8</v>
      </c>
      <c r="Q465" s="34">
        <f t="shared" ref="Q465:Q496" ca="1" si="266">IFERROR(IF(F465=0,"",F465),"")</f>
        <v>7.9999999999997389</v>
      </c>
      <c r="R465" s="34">
        <f t="shared" ref="R465:R496" ca="1" si="267">IFERROR(IF(N465="人時生産性",ROUND(G465,2),ROUND(G465,1)),"")</f>
        <v>0</v>
      </c>
      <c r="S465" s="47">
        <f t="shared" si="247"/>
        <v>44607</v>
      </c>
      <c r="T465" s="34">
        <f t="shared" si="248"/>
        <v>3</v>
      </c>
    </row>
    <row r="466" spans="1:22" x14ac:dyDescent="0.4">
      <c r="A466" s="47">
        <f t="shared" ref="A466:A496" si="268">A465</f>
        <v>44607</v>
      </c>
      <c r="B466" s="48" t="str">
        <f t="shared" si="232"/>
        <v>火</v>
      </c>
      <c r="C466" s="46" t="s">
        <v>7</v>
      </c>
      <c r="D466" s="46" t="str" cm="1">
        <f t="array" aca="1" ref="D466" ca="1">INDIRECT("'"&amp;TEXT($A466,"d日(aaa)")&amp;"'!V6")</f>
        <v>チャモ</v>
      </c>
      <c r="E466" s="58" cm="1">
        <f t="array" aca="1" ref="E466" ca="1">INDIRECT("'"&amp;TEXT($A466,"d日(aaa)")&amp;"'!W6")</f>
        <v>8</v>
      </c>
      <c r="F466" s="58" cm="1">
        <f t="array" aca="1" ref="F466" ca="1">INDIRECT("'"&amp;TEXT($A466,"d日(aaa)")&amp;"'!X6")</f>
        <v>7.9999999999997389</v>
      </c>
      <c r="G466" s="58">
        <f t="shared" ca="1" si="262"/>
        <v>-2.6112445539183682E-13</v>
      </c>
      <c r="H466" s="47">
        <f t="shared" si="263"/>
        <v>44607</v>
      </c>
      <c r="I466" s="34">
        <f t="shared" si="264"/>
        <v>3</v>
      </c>
      <c r="L466" s="47">
        <f t="shared" si="265"/>
        <v>44607</v>
      </c>
      <c r="M466" s="34" t="str">
        <f t="shared" si="243"/>
        <v>火</v>
      </c>
      <c r="N466" s="34" t="str">
        <f t="shared" si="244"/>
        <v>作業時間</v>
      </c>
      <c r="O466" s="34" t="str">
        <f t="shared" ca="1" si="245"/>
        <v>チャモ</v>
      </c>
      <c r="P466" s="34">
        <f t="shared" ca="1" si="246"/>
        <v>8</v>
      </c>
      <c r="Q466" s="34">
        <f t="shared" ca="1" si="266"/>
        <v>7.9999999999997389</v>
      </c>
      <c r="R466" s="34">
        <f t="shared" ca="1" si="267"/>
        <v>0</v>
      </c>
      <c r="S466" s="47">
        <f t="shared" si="247"/>
        <v>44607</v>
      </c>
      <c r="T466" s="34">
        <f t="shared" si="248"/>
        <v>3</v>
      </c>
    </row>
    <row r="467" spans="1:22" x14ac:dyDescent="0.4">
      <c r="A467" s="47">
        <f t="shared" si="268"/>
        <v>44607</v>
      </c>
      <c r="B467" s="48" t="str">
        <f t="shared" si="232"/>
        <v>火</v>
      </c>
      <c r="C467" s="46" t="s">
        <v>7</v>
      </c>
      <c r="D467" s="46" t="str" cm="1">
        <f t="array" aca="1" ref="D467" ca="1">INDIRECT("'"&amp;TEXT($A467,"d日(aaa)")&amp;"'!V7")</f>
        <v>サンミン</v>
      </c>
      <c r="E467" s="58" cm="1">
        <f t="array" aca="1" ref="E467" ca="1">INDIRECT("'"&amp;TEXT($A467,"d日(aaa)")&amp;"'!W7")</f>
        <v>8</v>
      </c>
      <c r="F467" s="58" cm="1">
        <f t="array" aca="1" ref="F467" ca="1">INDIRECT("'"&amp;TEXT($A467,"d日(aaa)")&amp;"'!X7")</f>
        <v>7.9999999999997389</v>
      </c>
      <c r="G467" s="58">
        <f t="shared" ca="1" si="262"/>
        <v>-2.6112445539183682E-13</v>
      </c>
      <c r="H467" s="47">
        <f t="shared" si="263"/>
        <v>44607</v>
      </c>
      <c r="I467" s="34">
        <f t="shared" si="264"/>
        <v>3</v>
      </c>
      <c r="L467" s="47">
        <f t="shared" si="265"/>
        <v>44607</v>
      </c>
      <c r="M467" s="34" t="str">
        <f t="shared" si="243"/>
        <v>火</v>
      </c>
      <c r="N467" s="34" t="str">
        <f t="shared" si="244"/>
        <v>作業時間</v>
      </c>
      <c r="O467" s="34" t="str">
        <f t="shared" ca="1" si="245"/>
        <v>サンミン</v>
      </c>
      <c r="P467" s="34">
        <f t="shared" ca="1" si="246"/>
        <v>8</v>
      </c>
      <c r="Q467" s="34">
        <f t="shared" ca="1" si="266"/>
        <v>7.9999999999997389</v>
      </c>
      <c r="R467" s="34">
        <f t="shared" ca="1" si="267"/>
        <v>0</v>
      </c>
      <c r="S467" s="47">
        <f t="shared" si="247"/>
        <v>44607</v>
      </c>
      <c r="T467" s="34">
        <f t="shared" si="248"/>
        <v>3</v>
      </c>
    </row>
    <row r="468" spans="1:22" x14ac:dyDescent="0.4">
      <c r="A468" s="47">
        <f t="shared" si="268"/>
        <v>44607</v>
      </c>
      <c r="B468" s="48" t="str">
        <f t="shared" si="232"/>
        <v>火</v>
      </c>
      <c r="C468" s="46" t="s">
        <v>7</v>
      </c>
      <c r="D468" s="46" t="str" cm="1">
        <f t="array" aca="1" ref="D468" ca="1">INDIRECT("'"&amp;TEXT($A468,"d日(aaa)")&amp;"'!V8")</f>
        <v>ハルシャナ</v>
      </c>
      <c r="E468" s="58" cm="1">
        <f t="array" aca="1" ref="E468" ca="1">INDIRECT("'"&amp;TEXT($A468,"d日(aaa)")&amp;"'!W8")</f>
        <v>8</v>
      </c>
      <c r="F468" s="58" cm="1">
        <f t="array" aca="1" ref="F468" ca="1">INDIRECT("'"&amp;TEXT($A468,"d日(aaa)")&amp;"'!X8")</f>
        <v>7.9999999999997389</v>
      </c>
      <c r="G468" s="58">
        <f t="shared" ca="1" si="262"/>
        <v>-2.6112445539183682E-13</v>
      </c>
      <c r="H468" s="47">
        <f t="shared" si="263"/>
        <v>44607</v>
      </c>
      <c r="I468" s="34">
        <f t="shared" si="264"/>
        <v>3</v>
      </c>
      <c r="L468" s="47">
        <f t="shared" si="265"/>
        <v>44607</v>
      </c>
      <c r="M468" s="34" t="str">
        <f t="shared" si="243"/>
        <v>火</v>
      </c>
      <c r="N468" s="34" t="str">
        <f t="shared" si="244"/>
        <v>作業時間</v>
      </c>
      <c r="O468" s="34" t="str">
        <f t="shared" ca="1" si="245"/>
        <v>ハルシャナ</v>
      </c>
      <c r="P468" s="34">
        <f t="shared" ca="1" si="246"/>
        <v>8</v>
      </c>
      <c r="Q468" s="34">
        <f t="shared" ca="1" si="266"/>
        <v>7.9999999999997389</v>
      </c>
      <c r="R468" s="34">
        <f t="shared" ca="1" si="267"/>
        <v>0</v>
      </c>
      <c r="S468" s="47">
        <f t="shared" si="247"/>
        <v>44607</v>
      </c>
      <c r="T468" s="34">
        <f t="shared" si="248"/>
        <v>3</v>
      </c>
    </row>
    <row r="469" spans="1:22" x14ac:dyDescent="0.4">
      <c r="A469" s="47">
        <f t="shared" si="268"/>
        <v>44607</v>
      </c>
      <c r="B469" s="48" t="str">
        <f t="shared" si="232"/>
        <v>火</v>
      </c>
      <c r="C469" s="46" t="s">
        <v>7</v>
      </c>
      <c r="D469" s="46" t="str" cm="1">
        <f t="array" aca="1" ref="D469" ca="1">INDIRECT("'"&amp;TEXT($A469,"d日(aaa)")&amp;"'!V9")</f>
        <v>イスリ</v>
      </c>
      <c r="E469" s="58" cm="1">
        <f t="array" aca="1" ref="E469" ca="1">INDIRECT("'"&amp;TEXT($A469,"d日(aaa)")&amp;"'!W9")</f>
        <v>5</v>
      </c>
      <c r="F469" s="58" cm="1">
        <f t="array" aca="1" ref="F469" ca="1">INDIRECT("'"&amp;TEXT($A469,"d日(aaa)")&amp;"'!X9")</f>
        <v>4.9999999999996838</v>
      </c>
      <c r="G469" s="58">
        <f t="shared" ca="1" si="262"/>
        <v>-3.1619151741324458E-13</v>
      </c>
      <c r="H469" s="47">
        <f t="shared" si="263"/>
        <v>44607</v>
      </c>
      <c r="I469" s="34">
        <f t="shared" si="264"/>
        <v>3</v>
      </c>
      <c r="L469" s="47">
        <f t="shared" si="265"/>
        <v>44607</v>
      </c>
      <c r="M469" s="34" t="str">
        <f t="shared" si="243"/>
        <v>火</v>
      </c>
      <c r="N469" s="34" t="str">
        <f t="shared" si="244"/>
        <v>作業時間</v>
      </c>
      <c r="O469" s="34" t="str">
        <f t="shared" ca="1" si="245"/>
        <v>イスリ</v>
      </c>
      <c r="P469" s="34">
        <f t="shared" ca="1" si="246"/>
        <v>5</v>
      </c>
      <c r="Q469" s="34">
        <f t="shared" ca="1" si="266"/>
        <v>4.9999999999996838</v>
      </c>
      <c r="R469" s="34">
        <f t="shared" ca="1" si="267"/>
        <v>0</v>
      </c>
      <c r="S469" s="47">
        <f t="shared" si="247"/>
        <v>44607</v>
      </c>
      <c r="T469" s="34">
        <f t="shared" si="248"/>
        <v>3</v>
      </c>
    </row>
    <row r="470" spans="1:22" x14ac:dyDescent="0.4">
      <c r="A470" s="47">
        <f t="shared" si="268"/>
        <v>44607</v>
      </c>
      <c r="B470" s="48" t="str">
        <f t="shared" si="232"/>
        <v>火</v>
      </c>
      <c r="C470" s="46" t="s">
        <v>7</v>
      </c>
      <c r="D470" s="46" t="str" cm="1">
        <f t="array" aca="1" ref="D470" ca="1">INDIRECT("'"&amp;TEXT($A470,"d日(aaa)")&amp;"'!V10")</f>
        <v>インディカ</v>
      </c>
      <c r="E470" s="58" cm="1">
        <f t="array" aca="1" ref="E470" ca="1">INDIRECT("'"&amp;TEXT($A470,"d日(aaa)")&amp;"'!W10")</f>
        <v>7</v>
      </c>
      <c r="F470" s="58" cm="1">
        <f t="array" aca="1" ref="F470" ca="1">INDIRECT("'"&amp;TEXT($A470,"d日(aaa)")&amp;"'!X10")</f>
        <v>6.99999999999973</v>
      </c>
      <c r="G470" s="58">
        <f t="shared" ca="1" si="262"/>
        <v>-2.7000623958883807E-13</v>
      </c>
      <c r="H470" s="47">
        <f t="shared" si="263"/>
        <v>44607</v>
      </c>
      <c r="I470" s="34">
        <f t="shared" si="264"/>
        <v>3</v>
      </c>
      <c r="L470" s="47">
        <f t="shared" si="265"/>
        <v>44607</v>
      </c>
      <c r="M470" s="34" t="str">
        <f t="shared" si="243"/>
        <v>火</v>
      </c>
      <c r="N470" s="34" t="str">
        <f t="shared" si="244"/>
        <v>作業時間</v>
      </c>
      <c r="O470" s="34" t="str">
        <f t="shared" ca="1" si="245"/>
        <v>インディカ</v>
      </c>
      <c r="P470" s="34">
        <f t="shared" ca="1" si="246"/>
        <v>7</v>
      </c>
      <c r="Q470" s="34">
        <f t="shared" ca="1" si="266"/>
        <v>6.99999999999973</v>
      </c>
      <c r="R470" s="34">
        <f t="shared" ca="1" si="267"/>
        <v>0</v>
      </c>
      <c r="S470" s="47">
        <f t="shared" si="247"/>
        <v>44607</v>
      </c>
      <c r="T470" s="34">
        <f t="shared" si="248"/>
        <v>3</v>
      </c>
    </row>
    <row r="471" spans="1:22" x14ac:dyDescent="0.4">
      <c r="A471" s="47">
        <f t="shared" si="268"/>
        <v>44607</v>
      </c>
      <c r="B471" s="48" t="str">
        <f t="shared" ref="B471:B473" si="269">IF(A471="","",TEXT(A471,"aaa"))</f>
        <v>火</v>
      </c>
      <c r="C471" s="46" t="s">
        <v>7</v>
      </c>
      <c r="D471" s="46" t="str" cm="1">
        <f t="array" aca="1" ref="D471" ca="1">INDIRECT("'"&amp;TEXT($A471,"d日(aaa)")&amp;"'!V11")</f>
        <v>チャトランガ</v>
      </c>
      <c r="E471" s="58" cm="1">
        <f t="array" aca="1" ref="E471" ca="1">INDIRECT("'"&amp;TEXT($A471,"d日(aaa)")&amp;"'!W11")</f>
        <v>5</v>
      </c>
      <c r="F471" s="58" cm="1">
        <f t="array" aca="1" ref="F471" ca="1">INDIRECT("'"&amp;TEXT($A471,"d日(aaa)")&amp;"'!X11")</f>
        <v>4.9999999999996838</v>
      </c>
      <c r="G471" s="58">
        <f t="shared" ca="1" si="262"/>
        <v>-3.1619151741324458E-13</v>
      </c>
      <c r="H471" s="47">
        <f t="shared" si="263"/>
        <v>44607</v>
      </c>
      <c r="I471" s="34">
        <f t="shared" si="264"/>
        <v>3</v>
      </c>
      <c r="L471" s="47">
        <f t="shared" si="265"/>
        <v>44607</v>
      </c>
      <c r="M471" s="34" t="str">
        <f t="shared" si="243"/>
        <v>火</v>
      </c>
      <c r="N471" s="34" t="str">
        <f t="shared" si="244"/>
        <v>作業時間</v>
      </c>
      <c r="O471" s="34" t="str">
        <f t="shared" ca="1" si="245"/>
        <v>チャトランガ</v>
      </c>
      <c r="P471" s="34">
        <f t="shared" ca="1" si="246"/>
        <v>5</v>
      </c>
      <c r="Q471" s="34">
        <f t="shared" ca="1" si="266"/>
        <v>4.9999999999996838</v>
      </c>
      <c r="R471" s="34">
        <f t="shared" ca="1" si="267"/>
        <v>0</v>
      </c>
      <c r="S471" s="47">
        <f t="shared" si="247"/>
        <v>44607</v>
      </c>
      <c r="T471" s="34">
        <f t="shared" si="248"/>
        <v>3</v>
      </c>
    </row>
    <row r="472" spans="1:22" x14ac:dyDescent="0.4">
      <c r="A472" s="47">
        <f t="shared" si="268"/>
        <v>44607</v>
      </c>
      <c r="B472" s="48" t="str">
        <f t="shared" si="269"/>
        <v>火</v>
      </c>
      <c r="C472" s="46" t="s">
        <v>7</v>
      </c>
      <c r="D472" s="46" t="str" cm="1">
        <f t="array" aca="1" ref="D472" ca="1">INDIRECT("'"&amp;TEXT($A472,"d日(aaa)")&amp;"'!V12")</f>
        <v/>
      </c>
      <c r="E472" s="58" t="str" cm="1">
        <f t="array" aca="1" ref="E472" ca="1">INDIRECT("'"&amp;TEXT($A472,"d日(aaa)")&amp;"'!W12")</f>
        <v/>
      </c>
      <c r="F472" s="58" t="str" cm="1">
        <f t="array" aca="1" ref="F472" ca="1">INDIRECT("'"&amp;TEXT($A472,"d日(aaa)")&amp;"'!X12")</f>
        <v/>
      </c>
      <c r="G472" s="58" t="str">
        <f t="shared" ca="1" si="262"/>
        <v/>
      </c>
      <c r="H472" s="47">
        <f t="shared" si="263"/>
        <v>44607</v>
      </c>
      <c r="I472" s="34">
        <f t="shared" si="264"/>
        <v>3</v>
      </c>
      <c r="L472" s="47">
        <f t="shared" si="265"/>
        <v>44607</v>
      </c>
      <c r="M472" s="34" t="str">
        <f t="shared" si="243"/>
        <v>火</v>
      </c>
      <c r="N472" s="34" t="str">
        <f t="shared" si="244"/>
        <v>作業時間</v>
      </c>
      <c r="O472" s="34" t="str">
        <f t="shared" ca="1" si="245"/>
        <v/>
      </c>
      <c r="P472" s="34" t="str">
        <f t="shared" ca="1" si="246"/>
        <v/>
      </c>
      <c r="Q472" s="34" t="str">
        <f t="shared" ca="1" si="266"/>
        <v/>
      </c>
      <c r="R472" s="34" t="str">
        <f t="shared" ca="1" si="267"/>
        <v/>
      </c>
      <c r="S472" s="47">
        <f t="shared" si="247"/>
        <v>44607</v>
      </c>
      <c r="T472" s="34">
        <f t="shared" si="248"/>
        <v>3</v>
      </c>
    </row>
    <row r="473" spans="1:22" x14ac:dyDescent="0.4">
      <c r="A473" s="47">
        <f t="shared" si="268"/>
        <v>44607</v>
      </c>
      <c r="B473" s="48" t="str">
        <f t="shared" si="269"/>
        <v>火</v>
      </c>
      <c r="C473" s="46" t="s">
        <v>7</v>
      </c>
      <c r="D473" s="46" t="str" cm="1">
        <f t="array" aca="1" ref="D473" ca="1">INDIRECT("'"&amp;TEXT($A473,"d日(aaa)")&amp;"'!V13")</f>
        <v/>
      </c>
      <c r="E473" s="58" t="str" cm="1">
        <f t="array" aca="1" ref="E473" ca="1">INDIRECT("'"&amp;TEXT($A473,"d日(aaa)")&amp;"'!W13")</f>
        <v/>
      </c>
      <c r="F473" s="58" t="str" cm="1">
        <f t="array" aca="1" ref="F473" ca="1">INDIRECT("'"&amp;TEXT($A473,"d日(aaa)")&amp;"'!X13")</f>
        <v/>
      </c>
      <c r="G473" s="58" t="str">
        <f t="shared" ca="1" si="262"/>
        <v/>
      </c>
      <c r="H473" s="47">
        <f t="shared" si="263"/>
        <v>44607</v>
      </c>
      <c r="I473" s="34">
        <f t="shared" si="264"/>
        <v>3</v>
      </c>
      <c r="L473" s="47">
        <f t="shared" si="265"/>
        <v>44607</v>
      </c>
      <c r="M473" s="34" t="str">
        <f t="shared" si="243"/>
        <v>火</v>
      </c>
      <c r="N473" s="34" t="str">
        <f t="shared" si="244"/>
        <v>作業時間</v>
      </c>
      <c r="O473" s="34" t="str">
        <f t="shared" ca="1" si="245"/>
        <v/>
      </c>
      <c r="P473" s="34" t="str">
        <f t="shared" ca="1" si="246"/>
        <v/>
      </c>
      <c r="Q473" s="34" t="str">
        <f t="shared" ca="1" si="266"/>
        <v/>
      </c>
      <c r="R473" s="34" t="str">
        <f t="shared" ca="1" si="267"/>
        <v/>
      </c>
      <c r="S473" s="47">
        <f t="shared" si="247"/>
        <v>44607</v>
      </c>
      <c r="T473" s="34">
        <f t="shared" si="248"/>
        <v>3</v>
      </c>
    </row>
    <row r="474" spans="1:22" x14ac:dyDescent="0.4">
      <c r="A474" s="47">
        <f t="shared" si="268"/>
        <v>44607</v>
      </c>
      <c r="B474" s="48" t="str">
        <f t="shared" ref="B474:B478" si="270">IF(A474="","",TEXT(A474,"aaa"))</f>
        <v>火</v>
      </c>
      <c r="C474" s="46" t="s">
        <v>7</v>
      </c>
      <c r="D474" s="46" t="str" cm="1">
        <f t="array" aca="1" ref="D474" ca="1">INDIRECT("'"&amp;TEXT($A474,"d日(aaa)")&amp;"'!V14")</f>
        <v/>
      </c>
      <c r="E474" s="58" t="str" cm="1">
        <f t="array" aca="1" ref="E474" ca="1">INDIRECT("'"&amp;TEXT($A474,"d日(aaa)")&amp;"'!W14")</f>
        <v/>
      </c>
      <c r="F474" s="58" t="str" cm="1">
        <f t="array" aca="1" ref="F474" ca="1">INDIRECT("'"&amp;TEXT($A474,"d日(aaa)")&amp;"'!X14")</f>
        <v/>
      </c>
      <c r="G474" s="58" t="str">
        <f t="shared" ca="1" si="262"/>
        <v/>
      </c>
      <c r="H474" s="47">
        <f t="shared" si="263"/>
        <v>44607</v>
      </c>
      <c r="I474" s="34">
        <f t="shared" si="264"/>
        <v>3</v>
      </c>
      <c r="L474" s="47">
        <f t="shared" si="265"/>
        <v>44607</v>
      </c>
      <c r="M474" s="34" t="str">
        <f t="shared" si="243"/>
        <v>火</v>
      </c>
      <c r="N474" s="34" t="str">
        <f t="shared" si="244"/>
        <v>作業時間</v>
      </c>
      <c r="O474" s="34" t="str">
        <f t="shared" ca="1" si="245"/>
        <v/>
      </c>
      <c r="P474" s="34" t="str">
        <f t="shared" ca="1" si="246"/>
        <v/>
      </c>
      <c r="Q474" s="34" t="str">
        <f t="shared" ca="1" si="266"/>
        <v/>
      </c>
      <c r="R474" s="34" t="str">
        <f t="shared" ca="1" si="267"/>
        <v/>
      </c>
      <c r="S474" s="47">
        <f t="shared" si="247"/>
        <v>44607</v>
      </c>
      <c r="T474" s="34">
        <f t="shared" si="248"/>
        <v>3</v>
      </c>
    </row>
    <row r="475" spans="1:22" x14ac:dyDescent="0.4">
      <c r="A475" s="47">
        <f t="shared" si="268"/>
        <v>44607</v>
      </c>
      <c r="B475" s="48" t="str">
        <f t="shared" si="270"/>
        <v>火</v>
      </c>
      <c r="C475" s="46" t="s">
        <v>7</v>
      </c>
      <c r="D475" s="46" t="str" cm="1">
        <f t="array" aca="1" ref="D475" ca="1">INDIRECT("'"&amp;TEXT($A475,"d日(aaa)")&amp;"'!V15")</f>
        <v/>
      </c>
      <c r="E475" s="58" t="str" cm="1">
        <f t="array" aca="1" ref="E475" ca="1">INDIRECT("'"&amp;TEXT($A475,"d日(aaa)")&amp;"'!W15")</f>
        <v/>
      </c>
      <c r="F475" s="58" t="str" cm="1">
        <f t="array" aca="1" ref="F475" ca="1">INDIRECT("'"&amp;TEXT($A475,"d日(aaa)")&amp;"'!X15")</f>
        <v/>
      </c>
      <c r="G475" s="58" t="str">
        <f t="shared" ca="1" si="262"/>
        <v/>
      </c>
      <c r="H475" s="47">
        <f t="shared" si="263"/>
        <v>44607</v>
      </c>
      <c r="I475" s="34">
        <f t="shared" si="264"/>
        <v>3</v>
      </c>
      <c r="L475" s="47">
        <f t="shared" si="265"/>
        <v>44607</v>
      </c>
      <c r="M475" s="34" t="str">
        <f t="shared" si="243"/>
        <v>火</v>
      </c>
      <c r="N475" s="34" t="str">
        <f t="shared" si="244"/>
        <v>作業時間</v>
      </c>
      <c r="O475" s="34" t="str">
        <f t="shared" ca="1" si="245"/>
        <v/>
      </c>
      <c r="P475" s="34" t="str">
        <f t="shared" ca="1" si="246"/>
        <v/>
      </c>
      <c r="Q475" s="34" t="str">
        <f t="shared" ca="1" si="266"/>
        <v/>
      </c>
      <c r="R475" s="34" t="str">
        <f t="shared" ca="1" si="267"/>
        <v/>
      </c>
      <c r="S475" s="47">
        <f t="shared" si="247"/>
        <v>44607</v>
      </c>
      <c r="T475" s="34">
        <f t="shared" si="248"/>
        <v>3</v>
      </c>
    </row>
    <row r="476" spans="1:22" x14ac:dyDescent="0.4">
      <c r="A476" s="47">
        <f t="shared" si="268"/>
        <v>44607</v>
      </c>
      <c r="B476" s="48" t="str">
        <f t="shared" si="270"/>
        <v>火</v>
      </c>
      <c r="C476" s="46" t="s">
        <v>7</v>
      </c>
      <c r="D476" s="46" t="str" cm="1">
        <f t="array" aca="1" ref="D476" ca="1">INDIRECT("'"&amp;TEXT($A476,"d日(aaa)")&amp;"'!V16")</f>
        <v/>
      </c>
      <c r="E476" s="58" t="str" cm="1">
        <f t="array" aca="1" ref="E476" ca="1">INDIRECT("'"&amp;TEXT($A476,"d日(aaa)")&amp;"'!W16")</f>
        <v/>
      </c>
      <c r="F476" s="58" t="str" cm="1">
        <f t="array" aca="1" ref="F476" ca="1">INDIRECT("'"&amp;TEXT($A476,"d日(aaa)")&amp;"'!X16")</f>
        <v/>
      </c>
      <c r="G476" s="58" t="str">
        <f t="shared" ca="1" si="262"/>
        <v/>
      </c>
      <c r="H476" s="47">
        <f t="shared" si="263"/>
        <v>44607</v>
      </c>
      <c r="I476" s="34">
        <f t="shared" si="264"/>
        <v>3</v>
      </c>
      <c r="L476" s="47">
        <f t="shared" si="265"/>
        <v>44607</v>
      </c>
      <c r="M476" s="34" t="str">
        <f t="shared" si="243"/>
        <v>火</v>
      </c>
      <c r="N476" s="34" t="str">
        <f t="shared" si="244"/>
        <v>作業時間</v>
      </c>
      <c r="O476" s="34" t="str">
        <f t="shared" ca="1" si="245"/>
        <v/>
      </c>
      <c r="P476" s="34" t="str">
        <f t="shared" ca="1" si="246"/>
        <v/>
      </c>
      <c r="Q476" s="34" t="str">
        <f t="shared" ca="1" si="266"/>
        <v/>
      </c>
      <c r="R476" s="34" t="str">
        <f t="shared" ca="1" si="267"/>
        <v/>
      </c>
      <c r="S476" s="47">
        <f t="shared" si="247"/>
        <v>44607</v>
      </c>
      <c r="T476" s="34">
        <f t="shared" si="248"/>
        <v>3</v>
      </c>
    </row>
    <row r="477" spans="1:22" x14ac:dyDescent="0.4">
      <c r="A477" s="47">
        <f t="shared" si="268"/>
        <v>44607</v>
      </c>
      <c r="B477" s="48" t="str">
        <f t="shared" si="270"/>
        <v>火</v>
      </c>
      <c r="C477" s="46" t="s">
        <v>7</v>
      </c>
      <c r="D477" s="46" t="str" cm="1">
        <f t="array" aca="1" ref="D477" ca="1">INDIRECT("'"&amp;TEXT($A477,"d日(aaa)")&amp;"'!V17")</f>
        <v/>
      </c>
      <c r="E477" s="58" t="str" cm="1">
        <f t="array" aca="1" ref="E477" ca="1">INDIRECT("'"&amp;TEXT($A477,"d日(aaa)")&amp;"'!W17")</f>
        <v/>
      </c>
      <c r="F477" s="58" t="str" cm="1">
        <f t="array" aca="1" ref="F477" ca="1">INDIRECT("'"&amp;TEXT($A477,"d日(aaa)")&amp;"'!X17")</f>
        <v/>
      </c>
      <c r="G477" s="58" t="str">
        <f t="shared" ca="1" si="262"/>
        <v/>
      </c>
      <c r="H477" s="47">
        <f t="shared" si="263"/>
        <v>44607</v>
      </c>
      <c r="I477" s="34">
        <f t="shared" si="264"/>
        <v>3</v>
      </c>
      <c r="L477" s="47">
        <f t="shared" si="265"/>
        <v>44607</v>
      </c>
      <c r="M477" s="34" t="str">
        <f t="shared" si="243"/>
        <v>火</v>
      </c>
      <c r="N477" s="34" t="str">
        <f t="shared" si="244"/>
        <v>作業時間</v>
      </c>
      <c r="O477" s="34" t="str">
        <f t="shared" ca="1" si="245"/>
        <v/>
      </c>
      <c r="P477" s="34" t="str">
        <f t="shared" ca="1" si="246"/>
        <v/>
      </c>
      <c r="Q477" s="34" t="str">
        <f t="shared" ca="1" si="266"/>
        <v/>
      </c>
      <c r="R477" s="34" t="str">
        <f t="shared" ca="1" si="267"/>
        <v/>
      </c>
      <c r="S477" s="47">
        <f t="shared" si="247"/>
        <v>44607</v>
      </c>
      <c r="T477" s="34">
        <f t="shared" si="248"/>
        <v>3</v>
      </c>
    </row>
    <row r="478" spans="1:22" x14ac:dyDescent="0.4">
      <c r="A478" s="47">
        <f t="shared" si="268"/>
        <v>44607</v>
      </c>
      <c r="B478" s="48" t="str">
        <f t="shared" si="270"/>
        <v>火</v>
      </c>
      <c r="C478" s="46" t="s">
        <v>7</v>
      </c>
      <c r="D478" s="46" t="str" cm="1">
        <f t="array" aca="1" ref="D478" ca="1">INDIRECT("'"&amp;TEXT($A478,"d日(aaa)")&amp;"'!V18")</f>
        <v/>
      </c>
      <c r="E478" s="58" t="str" cm="1">
        <f t="array" aca="1" ref="E478" ca="1">INDIRECT("'"&amp;TEXT($A478,"d日(aaa)")&amp;"'!W18")</f>
        <v/>
      </c>
      <c r="F478" s="58" t="str" cm="1">
        <f t="array" aca="1" ref="F478" ca="1">INDIRECT("'"&amp;TEXT($A478,"d日(aaa)")&amp;"'!X18")</f>
        <v/>
      </c>
      <c r="G478" s="58" t="str">
        <f t="shared" ca="1" si="262"/>
        <v/>
      </c>
      <c r="H478" s="47">
        <f t="shared" si="263"/>
        <v>44607</v>
      </c>
      <c r="I478" s="34">
        <f t="shared" si="264"/>
        <v>3</v>
      </c>
      <c r="J478" s="34">
        <f ca="1">SUMIF($A464:$A478,$A464,E464:E478)</f>
        <v>57</v>
      </c>
      <c r="K478" s="34">
        <f ca="1">SUMIF($A464:$A478,$A464,F464:F478)</f>
        <v>56.999999999997797</v>
      </c>
      <c r="L478" s="47">
        <f t="shared" si="265"/>
        <v>44607</v>
      </c>
      <c r="M478" s="34" t="str">
        <f t="shared" si="243"/>
        <v>火</v>
      </c>
      <c r="N478" s="34" t="str">
        <f t="shared" si="244"/>
        <v>作業時間</v>
      </c>
      <c r="O478" s="34" t="str">
        <f t="shared" ca="1" si="245"/>
        <v/>
      </c>
      <c r="P478" s="34" t="str">
        <f t="shared" ca="1" si="246"/>
        <v/>
      </c>
      <c r="Q478" s="34" t="str">
        <f t="shared" ca="1" si="266"/>
        <v/>
      </c>
      <c r="R478" s="34" t="str">
        <f t="shared" ca="1" si="267"/>
        <v/>
      </c>
      <c r="S478" s="47">
        <f t="shared" si="247"/>
        <v>44607</v>
      </c>
      <c r="T478" s="34">
        <f t="shared" si="248"/>
        <v>3</v>
      </c>
      <c r="U478" s="158">
        <f ca="1">IF(P464&lt;&gt;"",SUMIF($A464:$A478,$A464,P464:P478),"")</f>
        <v>57</v>
      </c>
      <c r="V478" s="158">
        <f ca="1">IF(Q464&lt;&gt;"",SUMIF($A464:$A478,$A464,Q464:Q478),"")</f>
        <v>56.999999999997797</v>
      </c>
    </row>
    <row r="479" spans="1:22" x14ac:dyDescent="0.4">
      <c r="A479" s="47">
        <f>A470</f>
        <v>44607</v>
      </c>
      <c r="B479" s="48" t="str">
        <f t="shared" si="232"/>
        <v>火</v>
      </c>
      <c r="C479" s="46" t="s">
        <v>11</v>
      </c>
      <c r="D479" s="46" t="str" cm="1">
        <f t="array" aca="1" ref="D479" ca="1">INDIRECT("'"&amp;TEXT($A479,"d日(aaa)")&amp;"'!V4")</f>
        <v>ズオン バン フン</v>
      </c>
      <c r="E479" s="49" cm="1">
        <f t="array" aca="1" ref="E479" ca="1">INDIRECT("'"&amp;TEXT($A479,"d日(aaa)")&amp;"'!AB4")</f>
        <v>9600</v>
      </c>
      <c r="F479" s="49" cm="1">
        <f t="array" aca="1" ref="F479" ca="1">INDIRECT("'"&amp;TEXT($A479,"d日(aaa)")&amp;"'!AC4")</f>
        <v>9599.9999999996871</v>
      </c>
      <c r="G479" s="58">
        <f t="shared" ca="1" si="262"/>
        <v>-3.1286617740988731E-10</v>
      </c>
      <c r="H479" s="47">
        <f t="shared" si="263"/>
        <v>44607</v>
      </c>
      <c r="I479" s="34">
        <f t="shared" si="264"/>
        <v>3</v>
      </c>
      <c r="L479" s="47">
        <f t="shared" si="265"/>
        <v>44607</v>
      </c>
      <c r="M479" s="34" t="str">
        <f t="shared" si="243"/>
        <v>火</v>
      </c>
      <c r="N479" s="34" t="str">
        <f t="shared" si="244"/>
        <v>人件費</v>
      </c>
      <c r="O479" s="34" t="str">
        <f t="shared" ca="1" si="245"/>
        <v>ズオン バン フン</v>
      </c>
      <c r="P479" s="34">
        <f t="shared" ca="1" si="246"/>
        <v>9600</v>
      </c>
      <c r="Q479" s="34">
        <f t="shared" ca="1" si="266"/>
        <v>9599.9999999996871</v>
      </c>
      <c r="R479" s="34">
        <f t="shared" ca="1" si="267"/>
        <v>0</v>
      </c>
      <c r="S479" s="47">
        <f t="shared" si="247"/>
        <v>44607</v>
      </c>
      <c r="T479" s="34">
        <f t="shared" si="248"/>
        <v>3</v>
      </c>
    </row>
    <row r="480" spans="1:22" x14ac:dyDescent="0.4">
      <c r="A480" s="47">
        <f t="shared" si="268"/>
        <v>44607</v>
      </c>
      <c r="B480" s="48" t="str">
        <f t="shared" si="232"/>
        <v>火</v>
      </c>
      <c r="C480" s="46" t="s">
        <v>11</v>
      </c>
      <c r="D480" s="46" t="str" cm="1">
        <f t="array" aca="1" ref="D480" ca="1">INDIRECT("'"&amp;TEXT($A480,"d日(aaa)")&amp;"'!V5")</f>
        <v>ディン コン ベト</v>
      </c>
      <c r="E480" s="49" cm="1">
        <f t="array" aca="1" ref="E480" ca="1">INDIRECT("'"&amp;TEXT($A480,"d日(aaa)")&amp;"'!AB5")</f>
        <v>8800</v>
      </c>
      <c r="F480" s="49" cm="1">
        <f t="array" aca="1" ref="F480" ca="1">INDIRECT("'"&amp;TEXT($A480,"d日(aaa)")&amp;"'!AC5")</f>
        <v>8799.9999999997126</v>
      </c>
      <c r="G480" s="58">
        <f t="shared" ca="1" si="262"/>
        <v>-2.8740032576024532E-10</v>
      </c>
      <c r="H480" s="47">
        <f t="shared" si="263"/>
        <v>44607</v>
      </c>
      <c r="I480" s="34">
        <f t="shared" si="264"/>
        <v>3</v>
      </c>
      <c r="L480" s="47">
        <f t="shared" si="265"/>
        <v>44607</v>
      </c>
      <c r="M480" s="34" t="str">
        <f t="shared" si="243"/>
        <v>火</v>
      </c>
      <c r="N480" s="34" t="str">
        <f t="shared" si="244"/>
        <v>人件費</v>
      </c>
      <c r="O480" s="34" t="str">
        <f t="shared" ca="1" si="245"/>
        <v>ディン コン ベト</v>
      </c>
      <c r="P480" s="34">
        <f t="shared" ca="1" si="246"/>
        <v>8800</v>
      </c>
      <c r="Q480" s="34">
        <f t="shared" ca="1" si="266"/>
        <v>8799.9999999997126</v>
      </c>
      <c r="R480" s="34">
        <f t="shared" ca="1" si="267"/>
        <v>0</v>
      </c>
      <c r="S480" s="47">
        <f t="shared" si="247"/>
        <v>44607</v>
      </c>
      <c r="T480" s="34">
        <f t="shared" si="248"/>
        <v>3</v>
      </c>
    </row>
    <row r="481" spans="1:22" x14ac:dyDescent="0.4">
      <c r="A481" s="47">
        <f t="shared" si="268"/>
        <v>44607</v>
      </c>
      <c r="B481" s="48" t="str">
        <f t="shared" si="232"/>
        <v>火</v>
      </c>
      <c r="C481" s="46" t="s">
        <v>11</v>
      </c>
      <c r="D481" s="46" t="str" cm="1">
        <f t="array" aca="1" ref="D481" ca="1">INDIRECT("'"&amp;TEXT($A481,"d日(aaa)")&amp;"'!V6")</f>
        <v>チャモ</v>
      </c>
      <c r="E481" s="49" cm="1">
        <f t="array" aca="1" ref="E481" ca="1">INDIRECT("'"&amp;TEXT($A481,"d日(aaa)")&amp;"'!AB6")</f>
        <v>9200</v>
      </c>
      <c r="F481" s="49" cm="1">
        <f t="array" aca="1" ref="F481" ca="1">INDIRECT("'"&amp;TEXT($A481,"d日(aaa)")&amp;"'!AC6")</f>
        <v>9199.9999999996999</v>
      </c>
      <c r="G481" s="58">
        <f t="shared" ca="1" si="262"/>
        <v>-3.0013325158506632E-10</v>
      </c>
      <c r="H481" s="47">
        <f t="shared" si="263"/>
        <v>44607</v>
      </c>
      <c r="I481" s="34">
        <f t="shared" si="264"/>
        <v>3</v>
      </c>
      <c r="L481" s="47">
        <f t="shared" si="265"/>
        <v>44607</v>
      </c>
      <c r="M481" s="34" t="str">
        <f t="shared" si="243"/>
        <v>火</v>
      </c>
      <c r="N481" s="34" t="str">
        <f t="shared" si="244"/>
        <v>人件費</v>
      </c>
      <c r="O481" s="34" t="str">
        <f t="shared" ca="1" si="245"/>
        <v>チャモ</v>
      </c>
      <c r="P481" s="34">
        <f t="shared" ca="1" si="246"/>
        <v>9200</v>
      </c>
      <c r="Q481" s="34">
        <f t="shared" ca="1" si="266"/>
        <v>9199.9999999996999</v>
      </c>
      <c r="R481" s="34">
        <f t="shared" ca="1" si="267"/>
        <v>0</v>
      </c>
      <c r="S481" s="47">
        <f t="shared" si="247"/>
        <v>44607</v>
      </c>
      <c r="T481" s="34">
        <f t="shared" si="248"/>
        <v>3</v>
      </c>
    </row>
    <row r="482" spans="1:22" x14ac:dyDescent="0.4">
      <c r="A482" s="47">
        <f t="shared" si="268"/>
        <v>44607</v>
      </c>
      <c r="B482" s="48" t="str">
        <f t="shared" si="232"/>
        <v>火</v>
      </c>
      <c r="C482" s="46" t="s">
        <v>11</v>
      </c>
      <c r="D482" s="46" t="str" cm="1">
        <f t="array" aca="1" ref="D482" ca="1">INDIRECT("'"&amp;TEXT($A482,"d日(aaa)")&amp;"'!V7")</f>
        <v>サンミン</v>
      </c>
      <c r="E482" s="49" cm="1">
        <f t="array" aca="1" ref="E482" ca="1">INDIRECT("'"&amp;TEXT($A482,"d日(aaa)")&amp;"'!AB7")</f>
        <v>8400</v>
      </c>
      <c r="F482" s="49" cm="1">
        <f t="array" aca="1" ref="F482" ca="1">INDIRECT("'"&amp;TEXT($A482,"d日(aaa)")&amp;"'!AC7")</f>
        <v>8399.9999999997253</v>
      </c>
      <c r="G482" s="58">
        <f t="shared" ca="1" si="262"/>
        <v>-2.7466739993542433E-10</v>
      </c>
      <c r="H482" s="47">
        <f t="shared" si="263"/>
        <v>44607</v>
      </c>
      <c r="I482" s="34">
        <f t="shared" si="264"/>
        <v>3</v>
      </c>
      <c r="L482" s="47">
        <f t="shared" si="265"/>
        <v>44607</v>
      </c>
      <c r="M482" s="34" t="str">
        <f t="shared" si="243"/>
        <v>火</v>
      </c>
      <c r="N482" s="34" t="str">
        <f t="shared" si="244"/>
        <v>人件費</v>
      </c>
      <c r="O482" s="34" t="str">
        <f t="shared" ca="1" si="245"/>
        <v>サンミン</v>
      </c>
      <c r="P482" s="34">
        <f t="shared" ca="1" si="246"/>
        <v>8400</v>
      </c>
      <c r="Q482" s="34">
        <f t="shared" ca="1" si="266"/>
        <v>8399.9999999997253</v>
      </c>
      <c r="R482" s="34">
        <f t="shared" ca="1" si="267"/>
        <v>0</v>
      </c>
      <c r="S482" s="47">
        <f t="shared" si="247"/>
        <v>44607</v>
      </c>
      <c r="T482" s="34">
        <f t="shared" si="248"/>
        <v>3</v>
      </c>
    </row>
    <row r="483" spans="1:22" x14ac:dyDescent="0.4">
      <c r="A483" s="47">
        <f t="shared" si="268"/>
        <v>44607</v>
      </c>
      <c r="B483" s="48" t="str">
        <f t="shared" si="232"/>
        <v>火</v>
      </c>
      <c r="C483" s="46" t="s">
        <v>11</v>
      </c>
      <c r="D483" s="46" t="str" cm="1">
        <f t="array" aca="1" ref="D483" ca="1">INDIRECT("'"&amp;TEXT($A483,"d日(aaa)")&amp;"'!V8")</f>
        <v>ハルシャナ</v>
      </c>
      <c r="E483" s="49" cm="1">
        <f t="array" aca="1" ref="E483" ca="1">INDIRECT("'"&amp;TEXT($A483,"d日(aaa)")&amp;"'!AB8")</f>
        <v>8400</v>
      </c>
      <c r="F483" s="49" cm="1">
        <f t="array" aca="1" ref="F483" ca="1">INDIRECT("'"&amp;TEXT($A483,"d日(aaa)")&amp;"'!AC8")</f>
        <v>8399.9999999997253</v>
      </c>
      <c r="G483" s="58">
        <f t="shared" ca="1" si="262"/>
        <v>-2.7466739993542433E-10</v>
      </c>
      <c r="H483" s="47">
        <f t="shared" si="263"/>
        <v>44607</v>
      </c>
      <c r="I483" s="34">
        <f t="shared" si="264"/>
        <v>3</v>
      </c>
      <c r="L483" s="47">
        <f t="shared" si="265"/>
        <v>44607</v>
      </c>
      <c r="M483" s="34" t="str">
        <f t="shared" si="243"/>
        <v>火</v>
      </c>
      <c r="N483" s="34" t="str">
        <f t="shared" si="244"/>
        <v>人件費</v>
      </c>
      <c r="O483" s="34" t="str">
        <f t="shared" ca="1" si="245"/>
        <v>ハルシャナ</v>
      </c>
      <c r="P483" s="34">
        <f t="shared" ca="1" si="246"/>
        <v>8400</v>
      </c>
      <c r="Q483" s="34">
        <f t="shared" ca="1" si="266"/>
        <v>8399.9999999997253</v>
      </c>
      <c r="R483" s="34">
        <f t="shared" ca="1" si="267"/>
        <v>0</v>
      </c>
      <c r="S483" s="47">
        <f t="shared" si="247"/>
        <v>44607</v>
      </c>
      <c r="T483" s="34">
        <f t="shared" si="248"/>
        <v>3</v>
      </c>
    </row>
    <row r="484" spans="1:22" x14ac:dyDescent="0.4">
      <c r="A484" s="47">
        <f t="shared" si="268"/>
        <v>44607</v>
      </c>
      <c r="B484" s="48" t="str">
        <f t="shared" si="232"/>
        <v>火</v>
      </c>
      <c r="C484" s="46" t="s">
        <v>11</v>
      </c>
      <c r="D484" s="46" t="str" cm="1">
        <f t="array" aca="1" ref="D484" ca="1">INDIRECT("'"&amp;TEXT($A484,"d日(aaa)")&amp;"'!V9")</f>
        <v>イスリ</v>
      </c>
      <c r="E484" s="49" cm="1">
        <f t="array" aca="1" ref="E484" ca="1">INDIRECT("'"&amp;TEXT($A484,"d日(aaa)")&amp;"'!AB9")</f>
        <v>5250</v>
      </c>
      <c r="F484" s="49" cm="1">
        <f t="array" aca="1" ref="F484" ca="1">INDIRECT("'"&amp;TEXT($A484,"d日(aaa)")&amp;"'!AC9")</f>
        <v>5249.999999999668</v>
      </c>
      <c r="G484" s="58">
        <f t="shared" ca="1" si="262"/>
        <v>-3.3196556614711881E-10</v>
      </c>
      <c r="H484" s="47">
        <f t="shared" si="263"/>
        <v>44607</v>
      </c>
      <c r="I484" s="34">
        <f t="shared" si="264"/>
        <v>3</v>
      </c>
      <c r="L484" s="47">
        <f t="shared" si="265"/>
        <v>44607</v>
      </c>
      <c r="M484" s="34" t="str">
        <f t="shared" ref="M484:M547" si="271">IFERROR(B484,"")</f>
        <v>火</v>
      </c>
      <c r="N484" s="34" t="str">
        <f t="shared" ref="N484:N547" si="272">IFERROR(C484,"")</f>
        <v>人件費</v>
      </c>
      <c r="O484" s="34" t="str">
        <f t="shared" ref="O484:O547" ca="1" si="273">IFERROR(D484,"")</f>
        <v>イスリ</v>
      </c>
      <c r="P484" s="34">
        <f t="shared" ref="P484:P547" ca="1" si="274">IFERROR(E484,"")</f>
        <v>5250</v>
      </c>
      <c r="Q484" s="34">
        <f t="shared" ca="1" si="266"/>
        <v>5249.999999999668</v>
      </c>
      <c r="R484" s="34">
        <f t="shared" ca="1" si="267"/>
        <v>0</v>
      </c>
      <c r="S484" s="47">
        <f t="shared" ref="S484:S547" si="275">IFERROR(H484,"")</f>
        <v>44607</v>
      </c>
      <c r="T484" s="34">
        <f t="shared" ref="T484:T547" si="276">IFERROR(I484,"")</f>
        <v>3</v>
      </c>
    </row>
    <row r="485" spans="1:22" x14ac:dyDescent="0.4">
      <c r="A485" s="47">
        <f t="shared" si="268"/>
        <v>44607</v>
      </c>
      <c r="B485" s="48" t="str">
        <f t="shared" si="232"/>
        <v>火</v>
      </c>
      <c r="C485" s="46" t="s">
        <v>11</v>
      </c>
      <c r="D485" s="46" t="str" cm="1">
        <f t="array" aca="1" ref="D485" ca="1">INDIRECT("'"&amp;TEXT($A485,"d日(aaa)")&amp;"'!V10")</f>
        <v>インディカ</v>
      </c>
      <c r="E485" s="49" cm="1">
        <f t="array" aca="1" ref="E485" ca="1">INDIRECT("'"&amp;TEXT($A485,"d日(aaa)")&amp;"'!AB10")</f>
        <v>7350</v>
      </c>
      <c r="F485" s="49" cm="1">
        <f t="array" aca="1" ref="F485" ca="1">INDIRECT("'"&amp;TEXT($A485,"d日(aaa)")&amp;"'!AC10")</f>
        <v>7349.9999999997162</v>
      </c>
      <c r="G485" s="58">
        <f t="shared" ca="1" si="262"/>
        <v>-2.8376234695315361E-10</v>
      </c>
      <c r="H485" s="47">
        <f t="shared" si="263"/>
        <v>44607</v>
      </c>
      <c r="I485" s="34">
        <f t="shared" si="264"/>
        <v>3</v>
      </c>
      <c r="L485" s="47">
        <f t="shared" si="265"/>
        <v>44607</v>
      </c>
      <c r="M485" s="34" t="str">
        <f t="shared" si="271"/>
        <v>火</v>
      </c>
      <c r="N485" s="34" t="str">
        <f t="shared" si="272"/>
        <v>人件費</v>
      </c>
      <c r="O485" s="34" t="str">
        <f t="shared" ca="1" si="273"/>
        <v>インディカ</v>
      </c>
      <c r="P485" s="34">
        <f t="shared" ca="1" si="274"/>
        <v>7350</v>
      </c>
      <c r="Q485" s="34">
        <f t="shared" ca="1" si="266"/>
        <v>7349.9999999997162</v>
      </c>
      <c r="R485" s="34">
        <f t="shared" ca="1" si="267"/>
        <v>0</v>
      </c>
      <c r="S485" s="47">
        <f t="shared" si="275"/>
        <v>44607</v>
      </c>
      <c r="T485" s="34">
        <f t="shared" si="276"/>
        <v>3</v>
      </c>
    </row>
    <row r="486" spans="1:22" x14ac:dyDescent="0.4">
      <c r="A486" s="47">
        <f t="shared" si="268"/>
        <v>44607</v>
      </c>
      <c r="B486" s="48" t="str">
        <f t="shared" ref="B486:B488" si="277">IF(A486="","",TEXT(A486,"aaa"))</f>
        <v>火</v>
      </c>
      <c r="C486" s="46" t="s">
        <v>11</v>
      </c>
      <c r="D486" s="46" t="str" cm="1">
        <f t="array" aca="1" ref="D486" ca="1">INDIRECT("'"&amp;TEXT($A486,"d日(aaa)")&amp;"'!V11")</f>
        <v>チャトランガ</v>
      </c>
      <c r="E486" s="49" cm="1">
        <f t="array" aca="1" ref="E486" ca="1">INDIRECT("'"&amp;TEXT($A486,"d日(aaa)")&amp;"'!AB11")</f>
        <v>5250</v>
      </c>
      <c r="F486" s="49" cm="1">
        <f t="array" aca="1" ref="F486" ca="1">INDIRECT("'"&amp;TEXT($A486,"d日(aaa)")&amp;"'!AC11")</f>
        <v>5249.999999999668</v>
      </c>
      <c r="G486" s="58">
        <f t="shared" ca="1" si="262"/>
        <v>-3.3196556614711881E-10</v>
      </c>
      <c r="H486" s="47">
        <f t="shared" si="263"/>
        <v>44607</v>
      </c>
      <c r="I486" s="34">
        <f t="shared" si="264"/>
        <v>3</v>
      </c>
      <c r="L486" s="47">
        <f t="shared" si="265"/>
        <v>44607</v>
      </c>
      <c r="M486" s="34" t="str">
        <f t="shared" si="271"/>
        <v>火</v>
      </c>
      <c r="N486" s="34" t="str">
        <f t="shared" si="272"/>
        <v>人件費</v>
      </c>
      <c r="O486" s="34" t="str">
        <f t="shared" ca="1" si="273"/>
        <v>チャトランガ</v>
      </c>
      <c r="P486" s="34">
        <f t="shared" ca="1" si="274"/>
        <v>5250</v>
      </c>
      <c r="Q486" s="34">
        <f t="shared" ca="1" si="266"/>
        <v>5249.999999999668</v>
      </c>
      <c r="R486" s="34">
        <f t="shared" ca="1" si="267"/>
        <v>0</v>
      </c>
      <c r="S486" s="47">
        <f t="shared" si="275"/>
        <v>44607</v>
      </c>
      <c r="T486" s="34">
        <f t="shared" si="276"/>
        <v>3</v>
      </c>
    </row>
    <row r="487" spans="1:22" x14ac:dyDescent="0.4">
      <c r="A487" s="47">
        <f t="shared" si="268"/>
        <v>44607</v>
      </c>
      <c r="B487" s="48" t="str">
        <f t="shared" si="277"/>
        <v>火</v>
      </c>
      <c r="C487" s="46" t="s">
        <v>11</v>
      </c>
      <c r="D487" s="46" t="str" cm="1">
        <f t="array" aca="1" ref="D487" ca="1">INDIRECT("'"&amp;TEXT($A487,"d日(aaa)")&amp;"'!V12")</f>
        <v/>
      </c>
      <c r="E487" s="49" t="str" cm="1">
        <f t="array" aca="1" ref="E487" ca="1">INDIRECT("'"&amp;TEXT($A487,"d日(aaa)")&amp;"'!AB12")</f>
        <v/>
      </c>
      <c r="F487" s="49" t="str" cm="1">
        <f t="array" aca="1" ref="F487" ca="1">INDIRECT("'"&amp;TEXT($A487,"d日(aaa)")&amp;"'!AC12")</f>
        <v/>
      </c>
      <c r="G487" s="58" t="str">
        <f t="shared" ca="1" si="262"/>
        <v/>
      </c>
      <c r="H487" s="47">
        <f t="shared" si="263"/>
        <v>44607</v>
      </c>
      <c r="I487" s="34">
        <f t="shared" si="264"/>
        <v>3</v>
      </c>
      <c r="L487" s="47">
        <f t="shared" si="265"/>
        <v>44607</v>
      </c>
      <c r="M487" s="34" t="str">
        <f t="shared" si="271"/>
        <v>火</v>
      </c>
      <c r="N487" s="34" t="str">
        <f t="shared" si="272"/>
        <v>人件費</v>
      </c>
      <c r="O487" s="34" t="str">
        <f t="shared" ca="1" si="273"/>
        <v/>
      </c>
      <c r="P487" s="34" t="str">
        <f t="shared" ca="1" si="274"/>
        <v/>
      </c>
      <c r="Q487" s="34" t="str">
        <f t="shared" ca="1" si="266"/>
        <v/>
      </c>
      <c r="R487" s="34" t="str">
        <f t="shared" ca="1" si="267"/>
        <v/>
      </c>
      <c r="S487" s="47">
        <f t="shared" si="275"/>
        <v>44607</v>
      </c>
      <c r="T487" s="34">
        <f t="shared" si="276"/>
        <v>3</v>
      </c>
    </row>
    <row r="488" spans="1:22" x14ac:dyDescent="0.4">
      <c r="A488" s="47">
        <f t="shared" si="268"/>
        <v>44607</v>
      </c>
      <c r="B488" s="48" t="str">
        <f t="shared" si="277"/>
        <v>火</v>
      </c>
      <c r="C488" s="46" t="s">
        <v>11</v>
      </c>
      <c r="D488" s="46" t="str" cm="1">
        <f t="array" aca="1" ref="D488" ca="1">INDIRECT("'"&amp;TEXT($A488,"d日(aaa)")&amp;"'!V13")</f>
        <v/>
      </c>
      <c r="E488" s="49" t="str" cm="1">
        <f t="array" aca="1" ref="E488" ca="1">INDIRECT("'"&amp;TEXT($A488,"d日(aaa)")&amp;"'!AB13")</f>
        <v/>
      </c>
      <c r="F488" s="49" t="str" cm="1">
        <f t="array" aca="1" ref="F488" ca="1">INDIRECT("'"&amp;TEXT($A488,"d日(aaa)")&amp;"'!AC13")</f>
        <v/>
      </c>
      <c r="G488" s="58" t="str">
        <f t="shared" ca="1" si="262"/>
        <v/>
      </c>
      <c r="H488" s="47">
        <f t="shared" si="263"/>
        <v>44607</v>
      </c>
      <c r="I488" s="34">
        <f t="shared" si="264"/>
        <v>3</v>
      </c>
      <c r="L488" s="47">
        <f t="shared" si="265"/>
        <v>44607</v>
      </c>
      <c r="M488" s="34" t="str">
        <f t="shared" si="271"/>
        <v>火</v>
      </c>
      <c r="N488" s="34" t="str">
        <f t="shared" si="272"/>
        <v>人件費</v>
      </c>
      <c r="O488" s="34" t="str">
        <f t="shared" ca="1" si="273"/>
        <v/>
      </c>
      <c r="P488" s="34" t="str">
        <f t="shared" ca="1" si="274"/>
        <v/>
      </c>
      <c r="Q488" s="34" t="str">
        <f t="shared" ca="1" si="266"/>
        <v/>
      </c>
      <c r="R488" s="34" t="str">
        <f t="shared" ca="1" si="267"/>
        <v/>
      </c>
      <c r="S488" s="47">
        <f t="shared" si="275"/>
        <v>44607</v>
      </c>
      <c r="T488" s="34">
        <f t="shared" si="276"/>
        <v>3</v>
      </c>
    </row>
    <row r="489" spans="1:22" x14ac:dyDescent="0.4">
      <c r="A489" s="47">
        <f t="shared" si="268"/>
        <v>44607</v>
      </c>
      <c r="B489" s="48" t="str">
        <f t="shared" ref="B489:B493" si="278">IF(A489="","",TEXT(A489,"aaa"))</f>
        <v>火</v>
      </c>
      <c r="C489" s="46" t="s">
        <v>11</v>
      </c>
      <c r="D489" s="46" t="str" cm="1">
        <f t="array" aca="1" ref="D489" ca="1">INDIRECT("'"&amp;TEXT($A489,"d日(aaa)")&amp;"'!V14")</f>
        <v/>
      </c>
      <c r="E489" s="49" t="str" cm="1">
        <f t="array" aca="1" ref="E489" ca="1">INDIRECT("'"&amp;TEXT($A489,"d日(aaa)")&amp;"'!AB14")</f>
        <v/>
      </c>
      <c r="F489" s="49" t="str" cm="1">
        <f t="array" aca="1" ref="F489" ca="1">INDIRECT("'"&amp;TEXT($A489,"d日(aaa)")&amp;"'!AC14")</f>
        <v/>
      </c>
      <c r="G489" s="58" t="str">
        <f t="shared" ca="1" si="262"/>
        <v/>
      </c>
      <c r="H489" s="47">
        <f t="shared" si="263"/>
        <v>44607</v>
      </c>
      <c r="I489" s="34">
        <f t="shared" si="264"/>
        <v>3</v>
      </c>
      <c r="L489" s="47">
        <f t="shared" si="265"/>
        <v>44607</v>
      </c>
      <c r="M489" s="34" t="str">
        <f t="shared" si="271"/>
        <v>火</v>
      </c>
      <c r="N489" s="34" t="str">
        <f t="shared" si="272"/>
        <v>人件費</v>
      </c>
      <c r="O489" s="34" t="str">
        <f t="shared" ca="1" si="273"/>
        <v/>
      </c>
      <c r="P489" s="34" t="str">
        <f t="shared" ca="1" si="274"/>
        <v/>
      </c>
      <c r="Q489" s="34" t="str">
        <f t="shared" ca="1" si="266"/>
        <v/>
      </c>
      <c r="R489" s="34" t="str">
        <f t="shared" ca="1" si="267"/>
        <v/>
      </c>
      <c r="S489" s="47">
        <f t="shared" si="275"/>
        <v>44607</v>
      </c>
      <c r="T489" s="34">
        <f t="shared" si="276"/>
        <v>3</v>
      </c>
    </row>
    <row r="490" spans="1:22" x14ac:dyDescent="0.4">
      <c r="A490" s="47">
        <f t="shared" si="268"/>
        <v>44607</v>
      </c>
      <c r="B490" s="48" t="str">
        <f t="shared" si="278"/>
        <v>火</v>
      </c>
      <c r="C490" s="46" t="s">
        <v>11</v>
      </c>
      <c r="D490" s="46" t="str" cm="1">
        <f t="array" aca="1" ref="D490" ca="1">INDIRECT("'"&amp;TEXT($A490,"d日(aaa)")&amp;"'!V15")</f>
        <v/>
      </c>
      <c r="E490" s="49" t="str" cm="1">
        <f t="array" aca="1" ref="E490" ca="1">INDIRECT("'"&amp;TEXT($A490,"d日(aaa)")&amp;"'!AB15")</f>
        <v/>
      </c>
      <c r="F490" s="49" t="str" cm="1">
        <f t="array" aca="1" ref="F490" ca="1">INDIRECT("'"&amp;TEXT($A490,"d日(aaa)")&amp;"'!AC15")</f>
        <v/>
      </c>
      <c r="G490" s="58" t="str">
        <f t="shared" ca="1" si="262"/>
        <v/>
      </c>
      <c r="H490" s="47">
        <f t="shared" si="263"/>
        <v>44607</v>
      </c>
      <c r="I490" s="34">
        <f t="shared" si="264"/>
        <v>3</v>
      </c>
      <c r="L490" s="47">
        <f t="shared" si="265"/>
        <v>44607</v>
      </c>
      <c r="M490" s="34" t="str">
        <f t="shared" si="271"/>
        <v>火</v>
      </c>
      <c r="N490" s="34" t="str">
        <f t="shared" si="272"/>
        <v>人件費</v>
      </c>
      <c r="O490" s="34" t="str">
        <f t="shared" ca="1" si="273"/>
        <v/>
      </c>
      <c r="P490" s="34" t="str">
        <f t="shared" ca="1" si="274"/>
        <v/>
      </c>
      <c r="Q490" s="34" t="str">
        <f t="shared" ca="1" si="266"/>
        <v/>
      </c>
      <c r="R490" s="34" t="str">
        <f t="shared" ca="1" si="267"/>
        <v/>
      </c>
      <c r="S490" s="47">
        <f t="shared" si="275"/>
        <v>44607</v>
      </c>
      <c r="T490" s="34">
        <f t="shared" si="276"/>
        <v>3</v>
      </c>
    </row>
    <row r="491" spans="1:22" x14ac:dyDescent="0.4">
      <c r="A491" s="47">
        <f t="shared" si="268"/>
        <v>44607</v>
      </c>
      <c r="B491" s="48" t="str">
        <f t="shared" si="278"/>
        <v>火</v>
      </c>
      <c r="C491" s="46" t="s">
        <v>11</v>
      </c>
      <c r="D491" s="46" t="str" cm="1">
        <f t="array" aca="1" ref="D491" ca="1">INDIRECT("'"&amp;TEXT($A491,"d日(aaa)")&amp;"'!V16")</f>
        <v/>
      </c>
      <c r="E491" s="49" t="str" cm="1">
        <f t="array" aca="1" ref="E491" ca="1">INDIRECT("'"&amp;TEXT($A491,"d日(aaa)")&amp;"'!AB16")</f>
        <v/>
      </c>
      <c r="F491" s="49" t="str" cm="1">
        <f t="array" aca="1" ref="F491" ca="1">INDIRECT("'"&amp;TEXT($A491,"d日(aaa)")&amp;"'!AC16")</f>
        <v/>
      </c>
      <c r="G491" s="58" t="str">
        <f t="shared" ca="1" si="262"/>
        <v/>
      </c>
      <c r="H491" s="47">
        <f t="shared" si="263"/>
        <v>44607</v>
      </c>
      <c r="I491" s="34">
        <f t="shared" si="264"/>
        <v>3</v>
      </c>
      <c r="L491" s="47">
        <f t="shared" si="265"/>
        <v>44607</v>
      </c>
      <c r="M491" s="34" t="str">
        <f t="shared" si="271"/>
        <v>火</v>
      </c>
      <c r="N491" s="34" t="str">
        <f t="shared" si="272"/>
        <v>人件費</v>
      </c>
      <c r="O491" s="34" t="str">
        <f t="shared" ca="1" si="273"/>
        <v/>
      </c>
      <c r="P491" s="34" t="str">
        <f t="shared" ca="1" si="274"/>
        <v/>
      </c>
      <c r="Q491" s="34" t="str">
        <f t="shared" ca="1" si="266"/>
        <v/>
      </c>
      <c r="R491" s="34" t="str">
        <f t="shared" ca="1" si="267"/>
        <v/>
      </c>
      <c r="S491" s="47">
        <f t="shared" si="275"/>
        <v>44607</v>
      </c>
      <c r="T491" s="34">
        <f t="shared" si="276"/>
        <v>3</v>
      </c>
    </row>
    <row r="492" spans="1:22" x14ac:dyDescent="0.4">
      <c r="A492" s="47">
        <f t="shared" si="268"/>
        <v>44607</v>
      </c>
      <c r="B492" s="48" t="str">
        <f t="shared" si="278"/>
        <v>火</v>
      </c>
      <c r="C492" s="46" t="s">
        <v>11</v>
      </c>
      <c r="D492" s="46" t="str" cm="1">
        <f t="array" aca="1" ref="D492" ca="1">INDIRECT("'"&amp;TEXT($A492,"d日(aaa)")&amp;"'!V17")</f>
        <v/>
      </c>
      <c r="E492" s="49" t="str" cm="1">
        <f t="array" aca="1" ref="E492" ca="1">INDIRECT("'"&amp;TEXT($A492,"d日(aaa)")&amp;"'!AB17")</f>
        <v/>
      </c>
      <c r="F492" s="49" t="str" cm="1">
        <f t="array" aca="1" ref="F492" ca="1">INDIRECT("'"&amp;TEXT($A492,"d日(aaa)")&amp;"'!AC17")</f>
        <v/>
      </c>
      <c r="G492" s="58" t="str">
        <f t="shared" ca="1" si="262"/>
        <v/>
      </c>
      <c r="H492" s="47">
        <f t="shared" si="263"/>
        <v>44607</v>
      </c>
      <c r="I492" s="34">
        <f t="shared" si="264"/>
        <v>3</v>
      </c>
      <c r="L492" s="47">
        <f t="shared" si="265"/>
        <v>44607</v>
      </c>
      <c r="M492" s="34" t="str">
        <f t="shared" si="271"/>
        <v>火</v>
      </c>
      <c r="N492" s="34" t="str">
        <f t="shared" si="272"/>
        <v>人件費</v>
      </c>
      <c r="O492" s="34" t="str">
        <f t="shared" ca="1" si="273"/>
        <v/>
      </c>
      <c r="P492" s="34" t="str">
        <f t="shared" ca="1" si="274"/>
        <v/>
      </c>
      <c r="Q492" s="34" t="str">
        <f t="shared" ca="1" si="266"/>
        <v/>
      </c>
      <c r="R492" s="34" t="str">
        <f t="shared" ca="1" si="267"/>
        <v/>
      </c>
      <c r="S492" s="47">
        <f t="shared" si="275"/>
        <v>44607</v>
      </c>
      <c r="T492" s="34">
        <f t="shared" si="276"/>
        <v>3</v>
      </c>
    </row>
    <row r="493" spans="1:22" x14ac:dyDescent="0.4">
      <c r="A493" s="47">
        <f t="shared" si="268"/>
        <v>44607</v>
      </c>
      <c r="B493" s="48" t="str">
        <f t="shared" si="278"/>
        <v>火</v>
      </c>
      <c r="C493" s="46" t="s">
        <v>11</v>
      </c>
      <c r="D493" s="46" t="str" cm="1">
        <f t="array" aca="1" ref="D493" ca="1">INDIRECT("'"&amp;TEXT($A493,"d日(aaa)")&amp;"'!V18")</f>
        <v/>
      </c>
      <c r="E493" s="49" t="str" cm="1">
        <f t="array" aca="1" ref="E493" ca="1">INDIRECT("'"&amp;TEXT($A493,"d日(aaa)")&amp;"'!AB18")</f>
        <v/>
      </c>
      <c r="F493" s="49" t="str" cm="1">
        <f t="array" aca="1" ref="F493" ca="1">INDIRECT("'"&amp;TEXT($A493,"d日(aaa)")&amp;"'!AC18")</f>
        <v/>
      </c>
      <c r="G493" s="58" t="str">
        <f t="shared" ca="1" si="262"/>
        <v/>
      </c>
      <c r="H493" s="47">
        <f t="shared" si="263"/>
        <v>44607</v>
      </c>
      <c r="I493" s="34">
        <f t="shared" si="264"/>
        <v>3</v>
      </c>
      <c r="J493" s="34">
        <f ca="1">SUMIF($A479:$A493,$A479,E479:E493)</f>
        <v>62250</v>
      </c>
      <c r="K493" s="34">
        <f ca="1">SUMIF($A479:$A493,$A479,F479:F493)</f>
        <v>62249.999999997592</v>
      </c>
      <c r="L493" s="47">
        <f t="shared" si="265"/>
        <v>44607</v>
      </c>
      <c r="M493" s="34" t="str">
        <f t="shared" si="271"/>
        <v>火</v>
      </c>
      <c r="N493" s="34" t="str">
        <f t="shared" si="272"/>
        <v>人件費</v>
      </c>
      <c r="O493" s="34" t="str">
        <f t="shared" ca="1" si="273"/>
        <v/>
      </c>
      <c r="P493" s="34" t="str">
        <f t="shared" ca="1" si="274"/>
        <v/>
      </c>
      <c r="Q493" s="34" t="str">
        <f t="shared" ca="1" si="266"/>
        <v/>
      </c>
      <c r="R493" s="34" t="str">
        <f t="shared" ca="1" si="267"/>
        <v/>
      </c>
      <c r="S493" s="47">
        <f t="shared" si="275"/>
        <v>44607</v>
      </c>
      <c r="T493" s="34">
        <f t="shared" si="276"/>
        <v>3</v>
      </c>
      <c r="U493" s="158">
        <f ca="1">IF(P479&lt;&gt;"",SUMIF($A479:$A493,$A479,P479:P493),"")</f>
        <v>62250</v>
      </c>
      <c r="V493" s="158">
        <f ca="1">IF(Q479&lt;&gt;"",SUMIF($A479:$A493,$A479,Q479:Q493),"")</f>
        <v>62249.999999997592</v>
      </c>
    </row>
    <row r="494" spans="1:22" x14ac:dyDescent="0.4">
      <c r="A494" s="47">
        <f>A485</f>
        <v>44607</v>
      </c>
      <c r="B494" s="48" t="str">
        <f t="shared" si="232"/>
        <v>火</v>
      </c>
      <c r="C494" s="46" t="s">
        <v>12</v>
      </c>
      <c r="D494" s="46" t="str" cm="1">
        <f t="array" aca="1" ref="D494" ca="1">INDIRECT("'"&amp;TEXT($A494,"d日(aaa)")&amp;"'!V22")</f>
        <v>-</v>
      </c>
      <c r="E494" s="49" t="str" cm="1">
        <f t="array" aca="1" ref="E494" ca="1">INDIRECT("'"&amp;TEXT($A494,"d日(aaa)")&amp;"'!W22")</f>
        <v/>
      </c>
      <c r="F494" s="49" cm="1">
        <f t="array" aca="1" ref="F494" ca="1">INDIRECT("'"&amp;TEXT($A494,"d日(aaa)")&amp;"'!X22")</f>
        <v>0</v>
      </c>
      <c r="G494" s="58" t="str">
        <f t="shared" ca="1" si="262"/>
        <v/>
      </c>
      <c r="H494" s="47">
        <f t="shared" si="263"/>
        <v>44607</v>
      </c>
      <c r="I494" s="34">
        <f t="shared" si="264"/>
        <v>3</v>
      </c>
      <c r="L494" s="47">
        <f t="shared" si="265"/>
        <v>44607</v>
      </c>
      <c r="M494" s="34" t="str">
        <f t="shared" si="271"/>
        <v>火</v>
      </c>
      <c r="N494" s="34" t="str">
        <f t="shared" si="272"/>
        <v>出荷数</v>
      </c>
      <c r="O494" s="34" t="str">
        <f t="shared" ca="1" si="273"/>
        <v>-</v>
      </c>
      <c r="P494" s="34" t="str">
        <f t="shared" ca="1" si="274"/>
        <v/>
      </c>
      <c r="Q494" s="34" t="str">
        <f t="shared" ca="1" si="266"/>
        <v/>
      </c>
      <c r="R494" s="34" t="str">
        <f t="shared" ca="1" si="267"/>
        <v/>
      </c>
      <c r="S494" s="47">
        <f t="shared" si="275"/>
        <v>44607</v>
      </c>
      <c r="T494" s="34">
        <f t="shared" si="276"/>
        <v>3</v>
      </c>
    </row>
    <row r="495" spans="1:22" x14ac:dyDescent="0.4">
      <c r="A495" s="47">
        <f t="shared" si="268"/>
        <v>44607</v>
      </c>
      <c r="B495" s="48" t="str">
        <f t="shared" si="232"/>
        <v>火</v>
      </c>
      <c r="C495" s="46" t="s">
        <v>239</v>
      </c>
      <c r="D495" s="46" t="str" cm="1">
        <f t="array" aca="1" ref="D495" ca="1">INDIRECT("'"&amp;TEXT($A495,"d日(aaa)")&amp;"'!V25")</f>
        <v>-</v>
      </c>
      <c r="E495" s="49" t="str" cm="1">
        <f t="array" aca="1" ref="E495" ca="1">INDIRECT("'"&amp;TEXT($A495,"d日(aaa)")&amp;"'!W25")</f>
        <v/>
      </c>
      <c r="F495" s="49" t="str" cm="1">
        <f t="array" aca="1" ref="F495" ca="1">INDIRECT("'"&amp;TEXT($A495,"d日(aaa)")&amp;"'!X25")</f>
        <v/>
      </c>
      <c r="G495" s="58" t="str">
        <f t="shared" ca="1" si="262"/>
        <v/>
      </c>
      <c r="H495" s="47">
        <f t="shared" si="263"/>
        <v>44607</v>
      </c>
      <c r="I495" s="34">
        <f t="shared" si="264"/>
        <v>3</v>
      </c>
      <c r="L495" s="47">
        <f t="shared" si="265"/>
        <v>44607</v>
      </c>
      <c r="M495" s="34" t="str">
        <f t="shared" si="271"/>
        <v>火</v>
      </c>
      <c r="N495" s="34" t="str">
        <f t="shared" si="272"/>
        <v>人時生産性</v>
      </c>
      <c r="O495" s="34" t="str">
        <f t="shared" ca="1" si="273"/>
        <v>-</v>
      </c>
      <c r="P495" s="34" t="str">
        <f t="shared" ca="1" si="274"/>
        <v/>
      </c>
      <c r="Q495" s="34" t="str">
        <f t="shared" ca="1" si="266"/>
        <v/>
      </c>
      <c r="R495" s="34" t="str">
        <f t="shared" ca="1" si="267"/>
        <v/>
      </c>
      <c r="S495" s="47">
        <f t="shared" si="275"/>
        <v>44607</v>
      </c>
      <c r="T495" s="34">
        <f t="shared" si="276"/>
        <v>3</v>
      </c>
    </row>
    <row r="496" spans="1:22" x14ac:dyDescent="0.4">
      <c r="A496" s="47">
        <f t="shared" si="268"/>
        <v>44607</v>
      </c>
      <c r="B496" s="48" t="str">
        <f t="shared" si="232"/>
        <v>火</v>
      </c>
      <c r="C496" s="46" t="s">
        <v>96</v>
      </c>
      <c r="D496" s="46" t="str" cm="1">
        <f t="array" aca="1" ref="D496" ca="1">INDIRECT("'"&amp;TEXT($A496,"d日(aaa)")&amp;"'!AA22")</f>
        <v>-</v>
      </c>
      <c r="E496" s="49" t="str" cm="1">
        <f t="array" aca="1" ref="E496" ca="1">INDIRECT("'"&amp;TEXT($A496,"d日(aaa)")&amp;"'!AB22")</f>
        <v/>
      </c>
      <c r="F496" s="49" t="str" cm="1">
        <f t="array" aca="1" ref="F496" ca="1">INDIRECT("'"&amp;TEXT($A496,"d日(aaa)")&amp;"'!AC22")</f>
        <v/>
      </c>
      <c r="G496" s="58" t="str">
        <f t="shared" ca="1" si="262"/>
        <v/>
      </c>
      <c r="H496" s="47">
        <f t="shared" si="263"/>
        <v>44607</v>
      </c>
      <c r="I496" s="34">
        <f t="shared" si="264"/>
        <v>3</v>
      </c>
      <c r="L496" s="47">
        <f t="shared" si="265"/>
        <v>44607</v>
      </c>
      <c r="M496" s="34" t="str">
        <f t="shared" si="271"/>
        <v>火</v>
      </c>
      <c r="N496" s="34" t="str">
        <f t="shared" si="272"/>
        <v>1Cs人件費</v>
      </c>
      <c r="O496" s="34" t="str">
        <f t="shared" ca="1" si="273"/>
        <v>-</v>
      </c>
      <c r="P496" s="34" t="str">
        <f t="shared" ca="1" si="274"/>
        <v/>
      </c>
      <c r="Q496" s="34" t="str">
        <f t="shared" ca="1" si="266"/>
        <v/>
      </c>
      <c r="R496" s="34" t="str">
        <f t="shared" ca="1" si="267"/>
        <v/>
      </c>
      <c r="S496" s="47">
        <f t="shared" si="275"/>
        <v>44607</v>
      </c>
      <c r="T496" s="34">
        <f t="shared" si="276"/>
        <v>3</v>
      </c>
    </row>
    <row r="497" spans="1:22" x14ac:dyDescent="0.4">
      <c r="A497" s="47">
        <f>月シフト!Q$9</f>
        <v>44608</v>
      </c>
      <c r="B497" s="48" t="str">
        <f t="shared" si="232"/>
        <v>水</v>
      </c>
      <c r="C497" s="46" t="s">
        <v>7</v>
      </c>
      <c r="D497" s="46" t="str" cm="1">
        <f t="array" aca="1" ref="D497" ca="1">INDIRECT("'"&amp;TEXT($A497,"d日(aaa)")&amp;"'!V4")</f>
        <v>ズオン バン フン</v>
      </c>
      <c r="E497" s="58" cm="1">
        <f t="array" aca="1" ref="E497" ca="1">INDIRECT("'"&amp;TEXT($A497,"d日(aaa)")&amp;"'!W4")</f>
        <v>8</v>
      </c>
      <c r="F497" s="58" cm="1">
        <f t="array" aca="1" ref="F497" ca="1">INDIRECT("'"&amp;TEXT($A497,"d日(aaa)")&amp;"'!X4")</f>
        <v>7.9999999999997389</v>
      </c>
      <c r="G497" s="58">
        <f ca="1">IF(AND(F497&lt;&gt;"",E497&lt;&gt;""),F497-E497,"")</f>
        <v>-2.6112445539183682E-13</v>
      </c>
      <c r="H497" s="47">
        <f>A497</f>
        <v>44608</v>
      </c>
      <c r="I497" s="34">
        <f>WEEKNUM(A497,1)-WEEKNUM(A$2,1)+1</f>
        <v>3</v>
      </c>
      <c r="L497" s="47">
        <f>IFERROR(A497,"")</f>
        <v>44608</v>
      </c>
      <c r="M497" s="34" t="str">
        <f t="shared" si="271"/>
        <v>水</v>
      </c>
      <c r="N497" s="34" t="str">
        <f t="shared" si="272"/>
        <v>作業時間</v>
      </c>
      <c r="O497" s="34" t="str">
        <f t="shared" ca="1" si="273"/>
        <v>ズオン バン フン</v>
      </c>
      <c r="P497" s="34">
        <f t="shared" ca="1" si="274"/>
        <v>8</v>
      </c>
      <c r="Q497" s="34">
        <f ca="1">IFERROR(IF(F497=0,"",F497),"")</f>
        <v>7.9999999999997389</v>
      </c>
      <c r="R497" s="34">
        <f ca="1">IFERROR(IF(N497="人時生産性",ROUND(G497,2),ROUND(G497,1)),"")</f>
        <v>0</v>
      </c>
      <c r="S497" s="47">
        <f t="shared" si="275"/>
        <v>44608</v>
      </c>
      <c r="T497" s="34">
        <f t="shared" si="276"/>
        <v>3</v>
      </c>
    </row>
    <row r="498" spans="1:22" x14ac:dyDescent="0.4">
      <c r="A498" s="47">
        <f>A497</f>
        <v>44608</v>
      </c>
      <c r="B498" s="48" t="str">
        <f t="shared" si="232"/>
        <v>水</v>
      </c>
      <c r="C498" s="46" t="s">
        <v>7</v>
      </c>
      <c r="D498" s="46" t="str" cm="1">
        <f t="array" aca="1" ref="D498" ca="1">INDIRECT("'"&amp;TEXT($A498,"d日(aaa)")&amp;"'!V5")</f>
        <v>チャモ</v>
      </c>
      <c r="E498" s="58" cm="1">
        <f t="array" aca="1" ref="E498" ca="1">INDIRECT("'"&amp;TEXT($A498,"d日(aaa)")&amp;"'!W5")</f>
        <v>8</v>
      </c>
      <c r="F498" s="58" cm="1">
        <f t="array" aca="1" ref="F498" ca="1">INDIRECT("'"&amp;TEXT($A498,"d日(aaa)")&amp;"'!X5")</f>
        <v>7.9999999999997389</v>
      </c>
      <c r="G498" s="58">
        <f t="shared" ref="G498:G529" ca="1" si="279">IF(AND(F498&lt;&gt;"",E498&lt;&gt;""),F498-E498,"")</f>
        <v>-2.6112445539183682E-13</v>
      </c>
      <c r="H498" s="47">
        <f t="shared" ref="H498:H529" si="280">A498</f>
        <v>44608</v>
      </c>
      <c r="I498" s="34">
        <f t="shared" ref="I498:I529" si="281">WEEKNUM(A498,1)-WEEKNUM(A$2,1)+1</f>
        <v>3</v>
      </c>
      <c r="L498" s="47">
        <f t="shared" ref="L498:L529" si="282">IFERROR(A498,"")</f>
        <v>44608</v>
      </c>
      <c r="M498" s="34" t="str">
        <f t="shared" si="271"/>
        <v>水</v>
      </c>
      <c r="N498" s="34" t="str">
        <f t="shared" si="272"/>
        <v>作業時間</v>
      </c>
      <c r="O498" s="34" t="str">
        <f t="shared" ca="1" si="273"/>
        <v>チャモ</v>
      </c>
      <c r="P498" s="34">
        <f t="shared" ca="1" si="274"/>
        <v>8</v>
      </c>
      <c r="Q498" s="34">
        <f t="shared" ref="Q498:Q529" ca="1" si="283">IFERROR(IF(F498=0,"",F498),"")</f>
        <v>7.9999999999997389</v>
      </c>
      <c r="R498" s="34">
        <f t="shared" ref="R498:R529" ca="1" si="284">IFERROR(IF(N498="人時生産性",ROUND(G498,2),ROUND(G498,1)),"")</f>
        <v>0</v>
      </c>
      <c r="S498" s="47">
        <f t="shared" si="275"/>
        <v>44608</v>
      </c>
      <c r="T498" s="34">
        <f t="shared" si="276"/>
        <v>3</v>
      </c>
    </row>
    <row r="499" spans="1:22" x14ac:dyDescent="0.4">
      <c r="A499" s="47">
        <f t="shared" ref="A499:A529" si="285">A498</f>
        <v>44608</v>
      </c>
      <c r="B499" s="48" t="str">
        <f t="shared" si="232"/>
        <v>水</v>
      </c>
      <c r="C499" s="46" t="s">
        <v>7</v>
      </c>
      <c r="D499" s="46" t="str" cm="1">
        <f t="array" aca="1" ref="D499" ca="1">INDIRECT("'"&amp;TEXT($A499,"d日(aaa)")&amp;"'!V6")</f>
        <v>サンミン</v>
      </c>
      <c r="E499" s="58" cm="1">
        <f t="array" aca="1" ref="E499" ca="1">INDIRECT("'"&amp;TEXT($A499,"d日(aaa)")&amp;"'!W6")</f>
        <v>8</v>
      </c>
      <c r="F499" s="58" cm="1">
        <f t="array" aca="1" ref="F499" ca="1">INDIRECT("'"&amp;TEXT($A499,"d日(aaa)")&amp;"'!X6")</f>
        <v>7.9999999999997389</v>
      </c>
      <c r="G499" s="58">
        <f t="shared" ca="1" si="279"/>
        <v>-2.6112445539183682E-13</v>
      </c>
      <c r="H499" s="47">
        <f t="shared" si="280"/>
        <v>44608</v>
      </c>
      <c r="I499" s="34">
        <f t="shared" si="281"/>
        <v>3</v>
      </c>
      <c r="L499" s="47">
        <f t="shared" si="282"/>
        <v>44608</v>
      </c>
      <c r="M499" s="34" t="str">
        <f t="shared" si="271"/>
        <v>水</v>
      </c>
      <c r="N499" s="34" t="str">
        <f t="shared" si="272"/>
        <v>作業時間</v>
      </c>
      <c r="O499" s="34" t="str">
        <f t="shared" ca="1" si="273"/>
        <v>サンミン</v>
      </c>
      <c r="P499" s="34">
        <f t="shared" ca="1" si="274"/>
        <v>8</v>
      </c>
      <c r="Q499" s="34">
        <f t="shared" ca="1" si="283"/>
        <v>7.9999999999997389</v>
      </c>
      <c r="R499" s="34">
        <f t="shared" ca="1" si="284"/>
        <v>0</v>
      </c>
      <c r="S499" s="47">
        <f t="shared" si="275"/>
        <v>44608</v>
      </c>
      <c r="T499" s="34">
        <f t="shared" si="276"/>
        <v>3</v>
      </c>
    </row>
    <row r="500" spans="1:22" x14ac:dyDescent="0.4">
      <c r="A500" s="47">
        <f t="shared" si="285"/>
        <v>44608</v>
      </c>
      <c r="B500" s="48" t="str">
        <f t="shared" si="232"/>
        <v>水</v>
      </c>
      <c r="C500" s="46" t="s">
        <v>7</v>
      </c>
      <c r="D500" s="46" t="str" cm="1">
        <f t="array" aca="1" ref="D500" ca="1">INDIRECT("'"&amp;TEXT($A500,"d日(aaa)")&amp;"'!V7")</f>
        <v>ユウ</v>
      </c>
      <c r="E500" s="58" cm="1">
        <f t="array" aca="1" ref="E500" ca="1">INDIRECT("'"&amp;TEXT($A500,"d日(aaa)")&amp;"'!W7")</f>
        <v>8</v>
      </c>
      <c r="F500" s="58" cm="1">
        <f t="array" aca="1" ref="F500" ca="1">INDIRECT("'"&amp;TEXT($A500,"d日(aaa)")&amp;"'!X7")</f>
        <v>7.9999999999997389</v>
      </c>
      <c r="G500" s="58">
        <f t="shared" ca="1" si="279"/>
        <v>-2.6112445539183682E-13</v>
      </c>
      <c r="H500" s="47">
        <f t="shared" si="280"/>
        <v>44608</v>
      </c>
      <c r="I500" s="34">
        <f t="shared" si="281"/>
        <v>3</v>
      </c>
      <c r="L500" s="47">
        <f t="shared" si="282"/>
        <v>44608</v>
      </c>
      <c r="M500" s="34" t="str">
        <f t="shared" si="271"/>
        <v>水</v>
      </c>
      <c r="N500" s="34" t="str">
        <f t="shared" si="272"/>
        <v>作業時間</v>
      </c>
      <c r="O500" s="34" t="str">
        <f t="shared" ca="1" si="273"/>
        <v>ユウ</v>
      </c>
      <c r="P500" s="34">
        <f t="shared" ca="1" si="274"/>
        <v>8</v>
      </c>
      <c r="Q500" s="34">
        <f t="shared" ca="1" si="283"/>
        <v>7.9999999999997389</v>
      </c>
      <c r="R500" s="34">
        <f t="shared" ca="1" si="284"/>
        <v>0</v>
      </c>
      <c r="S500" s="47">
        <f t="shared" si="275"/>
        <v>44608</v>
      </c>
      <c r="T500" s="34">
        <f t="shared" si="276"/>
        <v>3</v>
      </c>
    </row>
    <row r="501" spans="1:22" x14ac:dyDescent="0.4">
      <c r="A501" s="47">
        <f t="shared" si="285"/>
        <v>44608</v>
      </c>
      <c r="B501" s="48" t="str">
        <f t="shared" si="232"/>
        <v>水</v>
      </c>
      <c r="C501" s="46" t="s">
        <v>7</v>
      </c>
      <c r="D501" s="46" t="str" cm="1">
        <f t="array" aca="1" ref="D501" ca="1">INDIRECT("'"&amp;TEXT($A501,"d日(aaa)")&amp;"'!V8")</f>
        <v>インディカ</v>
      </c>
      <c r="E501" s="58" cm="1">
        <f t="array" aca="1" ref="E501" ca="1">INDIRECT("'"&amp;TEXT($A501,"d日(aaa)")&amp;"'!W8")</f>
        <v>7</v>
      </c>
      <c r="F501" s="58" cm="1">
        <f t="array" aca="1" ref="F501" ca="1">INDIRECT("'"&amp;TEXT($A501,"d日(aaa)")&amp;"'!X8")</f>
        <v>6.99999999999973</v>
      </c>
      <c r="G501" s="58">
        <f t="shared" ca="1" si="279"/>
        <v>-2.7000623958883807E-13</v>
      </c>
      <c r="H501" s="47">
        <f t="shared" si="280"/>
        <v>44608</v>
      </c>
      <c r="I501" s="34">
        <f t="shared" si="281"/>
        <v>3</v>
      </c>
      <c r="L501" s="47">
        <f t="shared" si="282"/>
        <v>44608</v>
      </c>
      <c r="M501" s="34" t="str">
        <f t="shared" si="271"/>
        <v>水</v>
      </c>
      <c r="N501" s="34" t="str">
        <f t="shared" si="272"/>
        <v>作業時間</v>
      </c>
      <c r="O501" s="34" t="str">
        <f t="shared" ca="1" si="273"/>
        <v>インディカ</v>
      </c>
      <c r="P501" s="34">
        <f t="shared" ca="1" si="274"/>
        <v>7</v>
      </c>
      <c r="Q501" s="34">
        <f t="shared" ca="1" si="283"/>
        <v>6.99999999999973</v>
      </c>
      <c r="R501" s="34">
        <f t="shared" ca="1" si="284"/>
        <v>0</v>
      </c>
      <c r="S501" s="47">
        <f t="shared" si="275"/>
        <v>44608</v>
      </c>
      <c r="T501" s="34">
        <f t="shared" si="276"/>
        <v>3</v>
      </c>
    </row>
    <row r="502" spans="1:22" x14ac:dyDescent="0.4">
      <c r="A502" s="47">
        <f t="shared" si="285"/>
        <v>44608</v>
      </c>
      <c r="B502" s="48" t="str">
        <f t="shared" si="232"/>
        <v>水</v>
      </c>
      <c r="C502" s="46" t="s">
        <v>7</v>
      </c>
      <c r="D502" s="46" t="str" cm="1">
        <f t="array" aca="1" ref="D502" ca="1">INDIRECT("'"&amp;TEXT($A502,"d日(aaa)")&amp;"'!V9")</f>
        <v>チャトランガ</v>
      </c>
      <c r="E502" s="58" cm="1">
        <f t="array" aca="1" ref="E502" ca="1">INDIRECT("'"&amp;TEXT($A502,"d日(aaa)")&amp;"'!W9")</f>
        <v>5</v>
      </c>
      <c r="F502" s="58" cm="1">
        <f t="array" aca="1" ref="F502" ca="1">INDIRECT("'"&amp;TEXT($A502,"d日(aaa)")&amp;"'!X9")</f>
        <v>4.9999999999996838</v>
      </c>
      <c r="G502" s="58">
        <f t="shared" ca="1" si="279"/>
        <v>-3.1619151741324458E-13</v>
      </c>
      <c r="H502" s="47">
        <f t="shared" si="280"/>
        <v>44608</v>
      </c>
      <c r="I502" s="34">
        <f t="shared" si="281"/>
        <v>3</v>
      </c>
      <c r="L502" s="47">
        <f t="shared" si="282"/>
        <v>44608</v>
      </c>
      <c r="M502" s="34" t="str">
        <f t="shared" si="271"/>
        <v>水</v>
      </c>
      <c r="N502" s="34" t="str">
        <f t="shared" si="272"/>
        <v>作業時間</v>
      </c>
      <c r="O502" s="34" t="str">
        <f t="shared" ca="1" si="273"/>
        <v>チャトランガ</v>
      </c>
      <c r="P502" s="34">
        <f t="shared" ca="1" si="274"/>
        <v>5</v>
      </c>
      <c r="Q502" s="34">
        <f t="shared" ca="1" si="283"/>
        <v>4.9999999999996838</v>
      </c>
      <c r="R502" s="34">
        <f t="shared" ca="1" si="284"/>
        <v>0</v>
      </c>
      <c r="S502" s="47">
        <f t="shared" si="275"/>
        <v>44608</v>
      </c>
      <c r="T502" s="34">
        <f t="shared" si="276"/>
        <v>3</v>
      </c>
    </row>
    <row r="503" spans="1:22" x14ac:dyDescent="0.4">
      <c r="A503" s="47">
        <f t="shared" si="285"/>
        <v>44608</v>
      </c>
      <c r="B503" s="48" t="str">
        <f t="shared" si="232"/>
        <v>水</v>
      </c>
      <c r="C503" s="46" t="s">
        <v>7</v>
      </c>
      <c r="D503" s="46" t="str" cm="1">
        <f t="array" aca="1" ref="D503" ca="1">INDIRECT("'"&amp;TEXT($A503,"d日(aaa)")&amp;"'!V10")</f>
        <v/>
      </c>
      <c r="E503" s="58" t="str" cm="1">
        <f t="array" aca="1" ref="E503" ca="1">INDIRECT("'"&amp;TEXT($A503,"d日(aaa)")&amp;"'!W10")</f>
        <v/>
      </c>
      <c r="F503" s="58" t="str" cm="1">
        <f t="array" aca="1" ref="F503" ca="1">INDIRECT("'"&amp;TEXT($A503,"d日(aaa)")&amp;"'!X10")</f>
        <v/>
      </c>
      <c r="G503" s="58" t="str">
        <f t="shared" ca="1" si="279"/>
        <v/>
      </c>
      <c r="H503" s="47">
        <f t="shared" si="280"/>
        <v>44608</v>
      </c>
      <c r="I503" s="34">
        <f t="shared" si="281"/>
        <v>3</v>
      </c>
      <c r="L503" s="47">
        <f t="shared" si="282"/>
        <v>44608</v>
      </c>
      <c r="M503" s="34" t="str">
        <f t="shared" si="271"/>
        <v>水</v>
      </c>
      <c r="N503" s="34" t="str">
        <f t="shared" si="272"/>
        <v>作業時間</v>
      </c>
      <c r="O503" s="34" t="str">
        <f t="shared" ca="1" si="273"/>
        <v/>
      </c>
      <c r="P503" s="34" t="str">
        <f t="shared" ca="1" si="274"/>
        <v/>
      </c>
      <c r="Q503" s="34" t="str">
        <f t="shared" ca="1" si="283"/>
        <v/>
      </c>
      <c r="R503" s="34" t="str">
        <f t="shared" ca="1" si="284"/>
        <v/>
      </c>
      <c r="S503" s="47">
        <f t="shared" si="275"/>
        <v>44608</v>
      </c>
      <c r="T503" s="34">
        <f t="shared" si="276"/>
        <v>3</v>
      </c>
    </row>
    <row r="504" spans="1:22" x14ac:dyDescent="0.4">
      <c r="A504" s="47">
        <f t="shared" si="285"/>
        <v>44608</v>
      </c>
      <c r="B504" s="48" t="str">
        <f t="shared" ref="B504:B506" si="286">IF(A504="","",TEXT(A504,"aaa"))</f>
        <v>水</v>
      </c>
      <c r="C504" s="46" t="s">
        <v>7</v>
      </c>
      <c r="D504" s="46" t="str" cm="1">
        <f t="array" aca="1" ref="D504" ca="1">INDIRECT("'"&amp;TEXT($A504,"d日(aaa)")&amp;"'!V11")</f>
        <v/>
      </c>
      <c r="E504" s="58" t="str" cm="1">
        <f t="array" aca="1" ref="E504" ca="1">INDIRECT("'"&amp;TEXT($A504,"d日(aaa)")&amp;"'!W11")</f>
        <v/>
      </c>
      <c r="F504" s="58" t="str" cm="1">
        <f t="array" aca="1" ref="F504" ca="1">INDIRECT("'"&amp;TEXT($A504,"d日(aaa)")&amp;"'!X11")</f>
        <v/>
      </c>
      <c r="G504" s="58" t="str">
        <f t="shared" ca="1" si="279"/>
        <v/>
      </c>
      <c r="H504" s="47">
        <f t="shared" si="280"/>
        <v>44608</v>
      </c>
      <c r="I504" s="34">
        <f t="shared" si="281"/>
        <v>3</v>
      </c>
      <c r="L504" s="47">
        <f t="shared" si="282"/>
        <v>44608</v>
      </c>
      <c r="M504" s="34" t="str">
        <f t="shared" si="271"/>
        <v>水</v>
      </c>
      <c r="N504" s="34" t="str">
        <f t="shared" si="272"/>
        <v>作業時間</v>
      </c>
      <c r="O504" s="34" t="str">
        <f t="shared" ca="1" si="273"/>
        <v/>
      </c>
      <c r="P504" s="34" t="str">
        <f t="shared" ca="1" si="274"/>
        <v/>
      </c>
      <c r="Q504" s="34" t="str">
        <f t="shared" ca="1" si="283"/>
        <v/>
      </c>
      <c r="R504" s="34" t="str">
        <f t="shared" ca="1" si="284"/>
        <v/>
      </c>
      <c r="S504" s="47">
        <f t="shared" si="275"/>
        <v>44608</v>
      </c>
      <c r="T504" s="34">
        <f t="shared" si="276"/>
        <v>3</v>
      </c>
    </row>
    <row r="505" spans="1:22" x14ac:dyDescent="0.4">
      <c r="A505" s="47">
        <f t="shared" si="285"/>
        <v>44608</v>
      </c>
      <c r="B505" s="48" t="str">
        <f t="shared" si="286"/>
        <v>水</v>
      </c>
      <c r="C505" s="46" t="s">
        <v>7</v>
      </c>
      <c r="D505" s="46" t="str" cm="1">
        <f t="array" aca="1" ref="D505" ca="1">INDIRECT("'"&amp;TEXT($A505,"d日(aaa)")&amp;"'!V12")</f>
        <v/>
      </c>
      <c r="E505" s="58" t="str" cm="1">
        <f t="array" aca="1" ref="E505" ca="1">INDIRECT("'"&amp;TEXT($A505,"d日(aaa)")&amp;"'!W12")</f>
        <v/>
      </c>
      <c r="F505" s="58" t="str" cm="1">
        <f t="array" aca="1" ref="F505" ca="1">INDIRECT("'"&amp;TEXT($A505,"d日(aaa)")&amp;"'!X12")</f>
        <v/>
      </c>
      <c r="G505" s="58" t="str">
        <f t="shared" ca="1" si="279"/>
        <v/>
      </c>
      <c r="H505" s="47">
        <f t="shared" si="280"/>
        <v>44608</v>
      </c>
      <c r="I505" s="34">
        <f t="shared" si="281"/>
        <v>3</v>
      </c>
      <c r="L505" s="47">
        <f t="shared" si="282"/>
        <v>44608</v>
      </c>
      <c r="M505" s="34" t="str">
        <f t="shared" si="271"/>
        <v>水</v>
      </c>
      <c r="N505" s="34" t="str">
        <f t="shared" si="272"/>
        <v>作業時間</v>
      </c>
      <c r="O505" s="34" t="str">
        <f t="shared" ca="1" si="273"/>
        <v/>
      </c>
      <c r="P505" s="34" t="str">
        <f t="shared" ca="1" si="274"/>
        <v/>
      </c>
      <c r="Q505" s="34" t="str">
        <f t="shared" ca="1" si="283"/>
        <v/>
      </c>
      <c r="R505" s="34" t="str">
        <f t="shared" ca="1" si="284"/>
        <v/>
      </c>
      <c r="S505" s="47">
        <f t="shared" si="275"/>
        <v>44608</v>
      </c>
      <c r="T505" s="34">
        <f t="shared" si="276"/>
        <v>3</v>
      </c>
    </row>
    <row r="506" spans="1:22" x14ac:dyDescent="0.4">
      <c r="A506" s="47">
        <f t="shared" si="285"/>
        <v>44608</v>
      </c>
      <c r="B506" s="48" t="str">
        <f t="shared" si="286"/>
        <v>水</v>
      </c>
      <c r="C506" s="46" t="s">
        <v>7</v>
      </c>
      <c r="D506" s="46" t="str" cm="1">
        <f t="array" aca="1" ref="D506" ca="1">INDIRECT("'"&amp;TEXT($A506,"d日(aaa)")&amp;"'!V13")</f>
        <v/>
      </c>
      <c r="E506" s="58" t="str" cm="1">
        <f t="array" aca="1" ref="E506" ca="1">INDIRECT("'"&amp;TEXT($A506,"d日(aaa)")&amp;"'!W13")</f>
        <v/>
      </c>
      <c r="F506" s="58" t="str" cm="1">
        <f t="array" aca="1" ref="F506" ca="1">INDIRECT("'"&amp;TEXT($A506,"d日(aaa)")&amp;"'!X13")</f>
        <v/>
      </c>
      <c r="G506" s="58" t="str">
        <f t="shared" ca="1" si="279"/>
        <v/>
      </c>
      <c r="H506" s="47">
        <f t="shared" si="280"/>
        <v>44608</v>
      </c>
      <c r="I506" s="34">
        <f t="shared" si="281"/>
        <v>3</v>
      </c>
      <c r="L506" s="47">
        <f t="shared" si="282"/>
        <v>44608</v>
      </c>
      <c r="M506" s="34" t="str">
        <f t="shared" si="271"/>
        <v>水</v>
      </c>
      <c r="N506" s="34" t="str">
        <f t="shared" si="272"/>
        <v>作業時間</v>
      </c>
      <c r="O506" s="34" t="str">
        <f t="shared" ca="1" si="273"/>
        <v/>
      </c>
      <c r="P506" s="34" t="str">
        <f t="shared" ca="1" si="274"/>
        <v/>
      </c>
      <c r="Q506" s="34" t="str">
        <f t="shared" ca="1" si="283"/>
        <v/>
      </c>
      <c r="R506" s="34" t="str">
        <f t="shared" ca="1" si="284"/>
        <v/>
      </c>
      <c r="S506" s="47">
        <f t="shared" si="275"/>
        <v>44608</v>
      </c>
      <c r="T506" s="34">
        <f t="shared" si="276"/>
        <v>3</v>
      </c>
    </row>
    <row r="507" spans="1:22" x14ac:dyDescent="0.4">
      <c r="A507" s="47">
        <f t="shared" si="285"/>
        <v>44608</v>
      </c>
      <c r="B507" s="48" t="str">
        <f t="shared" ref="B507:B511" si="287">IF(A507="","",TEXT(A507,"aaa"))</f>
        <v>水</v>
      </c>
      <c r="C507" s="46" t="s">
        <v>7</v>
      </c>
      <c r="D507" s="46" t="str" cm="1">
        <f t="array" aca="1" ref="D507" ca="1">INDIRECT("'"&amp;TEXT($A507,"d日(aaa)")&amp;"'!V14")</f>
        <v/>
      </c>
      <c r="E507" s="58" t="str" cm="1">
        <f t="array" aca="1" ref="E507" ca="1">INDIRECT("'"&amp;TEXT($A507,"d日(aaa)")&amp;"'!W14")</f>
        <v/>
      </c>
      <c r="F507" s="58" t="str" cm="1">
        <f t="array" aca="1" ref="F507" ca="1">INDIRECT("'"&amp;TEXT($A507,"d日(aaa)")&amp;"'!X14")</f>
        <v/>
      </c>
      <c r="G507" s="58" t="str">
        <f t="shared" ca="1" si="279"/>
        <v/>
      </c>
      <c r="H507" s="47">
        <f t="shared" si="280"/>
        <v>44608</v>
      </c>
      <c r="I507" s="34">
        <f t="shared" si="281"/>
        <v>3</v>
      </c>
      <c r="L507" s="47">
        <f t="shared" si="282"/>
        <v>44608</v>
      </c>
      <c r="M507" s="34" t="str">
        <f t="shared" si="271"/>
        <v>水</v>
      </c>
      <c r="N507" s="34" t="str">
        <f t="shared" si="272"/>
        <v>作業時間</v>
      </c>
      <c r="O507" s="34" t="str">
        <f t="shared" ca="1" si="273"/>
        <v/>
      </c>
      <c r="P507" s="34" t="str">
        <f t="shared" ca="1" si="274"/>
        <v/>
      </c>
      <c r="Q507" s="34" t="str">
        <f t="shared" ca="1" si="283"/>
        <v/>
      </c>
      <c r="R507" s="34" t="str">
        <f t="shared" ca="1" si="284"/>
        <v/>
      </c>
      <c r="S507" s="47">
        <f t="shared" si="275"/>
        <v>44608</v>
      </c>
      <c r="T507" s="34">
        <f t="shared" si="276"/>
        <v>3</v>
      </c>
    </row>
    <row r="508" spans="1:22" x14ac:dyDescent="0.4">
      <c r="A508" s="47">
        <f t="shared" si="285"/>
        <v>44608</v>
      </c>
      <c r="B508" s="48" t="str">
        <f t="shared" si="287"/>
        <v>水</v>
      </c>
      <c r="C508" s="46" t="s">
        <v>7</v>
      </c>
      <c r="D508" s="46" t="str" cm="1">
        <f t="array" aca="1" ref="D508" ca="1">INDIRECT("'"&amp;TEXT($A508,"d日(aaa)")&amp;"'!V15")</f>
        <v/>
      </c>
      <c r="E508" s="58" t="str" cm="1">
        <f t="array" aca="1" ref="E508" ca="1">INDIRECT("'"&amp;TEXT($A508,"d日(aaa)")&amp;"'!W15")</f>
        <v/>
      </c>
      <c r="F508" s="58" t="str" cm="1">
        <f t="array" aca="1" ref="F508" ca="1">INDIRECT("'"&amp;TEXT($A508,"d日(aaa)")&amp;"'!X15")</f>
        <v/>
      </c>
      <c r="G508" s="58" t="str">
        <f t="shared" ca="1" si="279"/>
        <v/>
      </c>
      <c r="H508" s="47">
        <f t="shared" si="280"/>
        <v>44608</v>
      </c>
      <c r="I508" s="34">
        <f t="shared" si="281"/>
        <v>3</v>
      </c>
      <c r="L508" s="47">
        <f t="shared" si="282"/>
        <v>44608</v>
      </c>
      <c r="M508" s="34" t="str">
        <f t="shared" si="271"/>
        <v>水</v>
      </c>
      <c r="N508" s="34" t="str">
        <f t="shared" si="272"/>
        <v>作業時間</v>
      </c>
      <c r="O508" s="34" t="str">
        <f t="shared" ca="1" si="273"/>
        <v/>
      </c>
      <c r="P508" s="34" t="str">
        <f t="shared" ca="1" si="274"/>
        <v/>
      </c>
      <c r="Q508" s="34" t="str">
        <f t="shared" ca="1" si="283"/>
        <v/>
      </c>
      <c r="R508" s="34" t="str">
        <f t="shared" ca="1" si="284"/>
        <v/>
      </c>
      <c r="S508" s="47">
        <f t="shared" si="275"/>
        <v>44608</v>
      </c>
      <c r="T508" s="34">
        <f t="shared" si="276"/>
        <v>3</v>
      </c>
    </row>
    <row r="509" spans="1:22" x14ac:dyDescent="0.4">
      <c r="A509" s="47">
        <f t="shared" si="285"/>
        <v>44608</v>
      </c>
      <c r="B509" s="48" t="str">
        <f t="shared" si="287"/>
        <v>水</v>
      </c>
      <c r="C509" s="46" t="s">
        <v>7</v>
      </c>
      <c r="D509" s="46" t="str" cm="1">
        <f t="array" aca="1" ref="D509" ca="1">INDIRECT("'"&amp;TEXT($A509,"d日(aaa)")&amp;"'!V16")</f>
        <v/>
      </c>
      <c r="E509" s="58" t="str" cm="1">
        <f t="array" aca="1" ref="E509" ca="1">INDIRECT("'"&amp;TEXT($A509,"d日(aaa)")&amp;"'!W16")</f>
        <v/>
      </c>
      <c r="F509" s="58" t="str" cm="1">
        <f t="array" aca="1" ref="F509" ca="1">INDIRECT("'"&amp;TEXT($A509,"d日(aaa)")&amp;"'!X16")</f>
        <v/>
      </c>
      <c r="G509" s="58" t="str">
        <f t="shared" ca="1" si="279"/>
        <v/>
      </c>
      <c r="H509" s="47">
        <f t="shared" si="280"/>
        <v>44608</v>
      </c>
      <c r="I509" s="34">
        <f t="shared" si="281"/>
        <v>3</v>
      </c>
      <c r="L509" s="47">
        <f t="shared" si="282"/>
        <v>44608</v>
      </c>
      <c r="M509" s="34" t="str">
        <f t="shared" si="271"/>
        <v>水</v>
      </c>
      <c r="N509" s="34" t="str">
        <f t="shared" si="272"/>
        <v>作業時間</v>
      </c>
      <c r="O509" s="34" t="str">
        <f t="shared" ca="1" si="273"/>
        <v/>
      </c>
      <c r="P509" s="34" t="str">
        <f t="shared" ca="1" si="274"/>
        <v/>
      </c>
      <c r="Q509" s="34" t="str">
        <f t="shared" ca="1" si="283"/>
        <v/>
      </c>
      <c r="R509" s="34" t="str">
        <f t="shared" ca="1" si="284"/>
        <v/>
      </c>
      <c r="S509" s="47">
        <f t="shared" si="275"/>
        <v>44608</v>
      </c>
      <c r="T509" s="34">
        <f t="shared" si="276"/>
        <v>3</v>
      </c>
    </row>
    <row r="510" spans="1:22" x14ac:dyDescent="0.4">
      <c r="A510" s="47">
        <f t="shared" si="285"/>
        <v>44608</v>
      </c>
      <c r="B510" s="48" t="str">
        <f t="shared" si="287"/>
        <v>水</v>
      </c>
      <c r="C510" s="46" t="s">
        <v>7</v>
      </c>
      <c r="D510" s="46" t="str" cm="1">
        <f t="array" aca="1" ref="D510" ca="1">INDIRECT("'"&amp;TEXT($A510,"d日(aaa)")&amp;"'!V17")</f>
        <v/>
      </c>
      <c r="E510" s="58" t="str" cm="1">
        <f t="array" aca="1" ref="E510" ca="1">INDIRECT("'"&amp;TEXT($A510,"d日(aaa)")&amp;"'!W17")</f>
        <v/>
      </c>
      <c r="F510" s="58" t="str" cm="1">
        <f t="array" aca="1" ref="F510" ca="1">INDIRECT("'"&amp;TEXT($A510,"d日(aaa)")&amp;"'!X17")</f>
        <v/>
      </c>
      <c r="G510" s="58" t="str">
        <f t="shared" ca="1" si="279"/>
        <v/>
      </c>
      <c r="H510" s="47">
        <f t="shared" si="280"/>
        <v>44608</v>
      </c>
      <c r="I510" s="34">
        <f t="shared" si="281"/>
        <v>3</v>
      </c>
      <c r="L510" s="47">
        <f t="shared" si="282"/>
        <v>44608</v>
      </c>
      <c r="M510" s="34" t="str">
        <f t="shared" si="271"/>
        <v>水</v>
      </c>
      <c r="N510" s="34" t="str">
        <f t="shared" si="272"/>
        <v>作業時間</v>
      </c>
      <c r="O510" s="34" t="str">
        <f t="shared" ca="1" si="273"/>
        <v/>
      </c>
      <c r="P510" s="34" t="str">
        <f t="shared" ca="1" si="274"/>
        <v/>
      </c>
      <c r="Q510" s="34" t="str">
        <f t="shared" ca="1" si="283"/>
        <v/>
      </c>
      <c r="R510" s="34" t="str">
        <f t="shared" ca="1" si="284"/>
        <v/>
      </c>
      <c r="S510" s="47">
        <f t="shared" si="275"/>
        <v>44608</v>
      </c>
      <c r="T510" s="34">
        <f t="shared" si="276"/>
        <v>3</v>
      </c>
    </row>
    <row r="511" spans="1:22" x14ac:dyDescent="0.4">
      <c r="A511" s="47">
        <f t="shared" si="285"/>
        <v>44608</v>
      </c>
      <c r="B511" s="48" t="str">
        <f t="shared" si="287"/>
        <v>水</v>
      </c>
      <c r="C511" s="46" t="s">
        <v>7</v>
      </c>
      <c r="D511" s="46" t="str" cm="1">
        <f t="array" aca="1" ref="D511" ca="1">INDIRECT("'"&amp;TEXT($A511,"d日(aaa)")&amp;"'!V18")</f>
        <v/>
      </c>
      <c r="E511" s="58" t="str" cm="1">
        <f t="array" aca="1" ref="E511" ca="1">INDIRECT("'"&amp;TEXT($A511,"d日(aaa)")&amp;"'!W18")</f>
        <v/>
      </c>
      <c r="F511" s="58" t="str" cm="1">
        <f t="array" aca="1" ref="F511" ca="1">INDIRECT("'"&amp;TEXT($A511,"d日(aaa)")&amp;"'!X18")</f>
        <v/>
      </c>
      <c r="G511" s="58" t="str">
        <f t="shared" ca="1" si="279"/>
        <v/>
      </c>
      <c r="H511" s="47">
        <f t="shared" si="280"/>
        <v>44608</v>
      </c>
      <c r="I511" s="34">
        <f t="shared" si="281"/>
        <v>3</v>
      </c>
      <c r="J511" s="34">
        <f ca="1">SUMIF($A497:$A511,$A497,E497:E511)</f>
        <v>44</v>
      </c>
      <c r="K511" s="34">
        <f ca="1">SUMIF($A497:$A511,$A497,F497:F511)</f>
        <v>43.999999999998366</v>
      </c>
      <c r="L511" s="47">
        <f t="shared" si="282"/>
        <v>44608</v>
      </c>
      <c r="M511" s="34" t="str">
        <f t="shared" si="271"/>
        <v>水</v>
      </c>
      <c r="N511" s="34" t="str">
        <f t="shared" si="272"/>
        <v>作業時間</v>
      </c>
      <c r="O511" s="34" t="str">
        <f t="shared" ca="1" si="273"/>
        <v/>
      </c>
      <c r="P511" s="34" t="str">
        <f t="shared" ca="1" si="274"/>
        <v/>
      </c>
      <c r="Q511" s="34" t="str">
        <f t="shared" ca="1" si="283"/>
        <v/>
      </c>
      <c r="R511" s="34" t="str">
        <f t="shared" ca="1" si="284"/>
        <v/>
      </c>
      <c r="S511" s="47">
        <f t="shared" si="275"/>
        <v>44608</v>
      </c>
      <c r="T511" s="34">
        <f t="shared" si="276"/>
        <v>3</v>
      </c>
      <c r="U511" s="158">
        <f ca="1">IF(P497&lt;&gt;"",SUMIF($A497:$A511,$A497,P497:P511),"")</f>
        <v>44</v>
      </c>
      <c r="V511" s="158">
        <f ca="1">IF(Q497&lt;&gt;"",SUMIF($A497:$A511,$A497,Q497:Q511),"")</f>
        <v>43.999999999998366</v>
      </c>
    </row>
    <row r="512" spans="1:22" x14ac:dyDescent="0.4">
      <c r="A512" s="47">
        <f>A503</f>
        <v>44608</v>
      </c>
      <c r="B512" s="48" t="str">
        <f t="shared" si="232"/>
        <v>水</v>
      </c>
      <c r="C512" s="46" t="s">
        <v>11</v>
      </c>
      <c r="D512" s="46" t="str" cm="1">
        <f t="array" aca="1" ref="D512" ca="1">INDIRECT("'"&amp;TEXT($A512,"d日(aaa)")&amp;"'!V4")</f>
        <v>ズオン バン フン</v>
      </c>
      <c r="E512" s="49" cm="1">
        <f t="array" aca="1" ref="E512" ca="1">INDIRECT("'"&amp;TEXT($A512,"d日(aaa)")&amp;"'!AB4")</f>
        <v>9600</v>
      </c>
      <c r="F512" s="49" cm="1">
        <f t="array" aca="1" ref="F512" ca="1">INDIRECT("'"&amp;TEXT($A512,"d日(aaa)")&amp;"'!AC4")</f>
        <v>9599.9999999996871</v>
      </c>
      <c r="G512" s="58">
        <f t="shared" ca="1" si="279"/>
        <v>-3.1286617740988731E-10</v>
      </c>
      <c r="H512" s="47">
        <f t="shared" si="280"/>
        <v>44608</v>
      </c>
      <c r="I512" s="34">
        <f t="shared" si="281"/>
        <v>3</v>
      </c>
      <c r="L512" s="47">
        <f t="shared" si="282"/>
        <v>44608</v>
      </c>
      <c r="M512" s="34" t="str">
        <f t="shared" si="271"/>
        <v>水</v>
      </c>
      <c r="N512" s="34" t="str">
        <f t="shared" si="272"/>
        <v>人件費</v>
      </c>
      <c r="O512" s="34" t="str">
        <f t="shared" ca="1" si="273"/>
        <v>ズオン バン フン</v>
      </c>
      <c r="P512" s="34">
        <f t="shared" ca="1" si="274"/>
        <v>9600</v>
      </c>
      <c r="Q512" s="34">
        <f t="shared" ca="1" si="283"/>
        <v>9599.9999999996871</v>
      </c>
      <c r="R512" s="34">
        <f t="shared" ca="1" si="284"/>
        <v>0</v>
      </c>
      <c r="S512" s="47">
        <f t="shared" si="275"/>
        <v>44608</v>
      </c>
      <c r="T512" s="34">
        <f t="shared" si="276"/>
        <v>3</v>
      </c>
    </row>
    <row r="513" spans="1:22" x14ac:dyDescent="0.4">
      <c r="A513" s="47">
        <f t="shared" si="285"/>
        <v>44608</v>
      </c>
      <c r="B513" s="48" t="str">
        <f t="shared" si="232"/>
        <v>水</v>
      </c>
      <c r="C513" s="46" t="s">
        <v>11</v>
      </c>
      <c r="D513" s="46" t="str" cm="1">
        <f t="array" aca="1" ref="D513" ca="1">INDIRECT("'"&amp;TEXT($A513,"d日(aaa)")&amp;"'!V5")</f>
        <v>チャモ</v>
      </c>
      <c r="E513" s="49" cm="1">
        <f t="array" aca="1" ref="E513" ca="1">INDIRECT("'"&amp;TEXT($A513,"d日(aaa)")&amp;"'!AB5")</f>
        <v>9200</v>
      </c>
      <c r="F513" s="49" cm="1">
        <f t="array" aca="1" ref="F513" ca="1">INDIRECT("'"&amp;TEXT($A513,"d日(aaa)")&amp;"'!AC5")</f>
        <v>9199.9999999996999</v>
      </c>
      <c r="G513" s="58">
        <f t="shared" ca="1" si="279"/>
        <v>-3.0013325158506632E-10</v>
      </c>
      <c r="H513" s="47">
        <f t="shared" si="280"/>
        <v>44608</v>
      </c>
      <c r="I513" s="34">
        <f t="shared" si="281"/>
        <v>3</v>
      </c>
      <c r="L513" s="47">
        <f t="shared" si="282"/>
        <v>44608</v>
      </c>
      <c r="M513" s="34" t="str">
        <f t="shared" si="271"/>
        <v>水</v>
      </c>
      <c r="N513" s="34" t="str">
        <f t="shared" si="272"/>
        <v>人件費</v>
      </c>
      <c r="O513" s="34" t="str">
        <f t="shared" ca="1" si="273"/>
        <v>チャモ</v>
      </c>
      <c r="P513" s="34">
        <f t="shared" ca="1" si="274"/>
        <v>9200</v>
      </c>
      <c r="Q513" s="34">
        <f t="shared" ca="1" si="283"/>
        <v>9199.9999999996999</v>
      </c>
      <c r="R513" s="34">
        <f t="shared" ca="1" si="284"/>
        <v>0</v>
      </c>
      <c r="S513" s="47">
        <f t="shared" si="275"/>
        <v>44608</v>
      </c>
      <c r="T513" s="34">
        <f t="shared" si="276"/>
        <v>3</v>
      </c>
    </row>
    <row r="514" spans="1:22" x14ac:dyDescent="0.4">
      <c r="A514" s="47">
        <f t="shared" si="285"/>
        <v>44608</v>
      </c>
      <c r="B514" s="48" t="str">
        <f t="shared" si="232"/>
        <v>水</v>
      </c>
      <c r="C514" s="46" t="s">
        <v>11</v>
      </c>
      <c r="D514" s="46" t="str" cm="1">
        <f t="array" aca="1" ref="D514" ca="1">INDIRECT("'"&amp;TEXT($A514,"d日(aaa)")&amp;"'!V6")</f>
        <v>サンミン</v>
      </c>
      <c r="E514" s="49" cm="1">
        <f t="array" aca="1" ref="E514" ca="1">INDIRECT("'"&amp;TEXT($A514,"d日(aaa)")&amp;"'!AB6")</f>
        <v>8400</v>
      </c>
      <c r="F514" s="49" cm="1">
        <f t="array" aca="1" ref="F514" ca="1">INDIRECT("'"&amp;TEXT($A514,"d日(aaa)")&amp;"'!AC6")</f>
        <v>8399.9999999997253</v>
      </c>
      <c r="G514" s="58">
        <f t="shared" ca="1" si="279"/>
        <v>-2.7466739993542433E-10</v>
      </c>
      <c r="H514" s="47">
        <f t="shared" si="280"/>
        <v>44608</v>
      </c>
      <c r="I514" s="34">
        <f t="shared" si="281"/>
        <v>3</v>
      </c>
      <c r="L514" s="47">
        <f t="shared" si="282"/>
        <v>44608</v>
      </c>
      <c r="M514" s="34" t="str">
        <f t="shared" si="271"/>
        <v>水</v>
      </c>
      <c r="N514" s="34" t="str">
        <f t="shared" si="272"/>
        <v>人件費</v>
      </c>
      <c r="O514" s="34" t="str">
        <f t="shared" ca="1" si="273"/>
        <v>サンミン</v>
      </c>
      <c r="P514" s="34">
        <f t="shared" ca="1" si="274"/>
        <v>8400</v>
      </c>
      <c r="Q514" s="34">
        <f t="shared" ca="1" si="283"/>
        <v>8399.9999999997253</v>
      </c>
      <c r="R514" s="34">
        <f t="shared" ca="1" si="284"/>
        <v>0</v>
      </c>
      <c r="S514" s="47">
        <f t="shared" si="275"/>
        <v>44608</v>
      </c>
      <c r="T514" s="34">
        <f t="shared" si="276"/>
        <v>3</v>
      </c>
    </row>
    <row r="515" spans="1:22" x14ac:dyDescent="0.4">
      <c r="A515" s="47">
        <f t="shared" si="285"/>
        <v>44608</v>
      </c>
      <c r="B515" s="48" t="str">
        <f t="shared" si="232"/>
        <v>水</v>
      </c>
      <c r="C515" s="46" t="s">
        <v>11</v>
      </c>
      <c r="D515" s="46" t="str" cm="1">
        <f t="array" aca="1" ref="D515" ca="1">INDIRECT("'"&amp;TEXT($A515,"d日(aaa)")&amp;"'!V7")</f>
        <v>ユウ</v>
      </c>
      <c r="E515" s="49" cm="1">
        <f t="array" aca="1" ref="E515" ca="1">INDIRECT("'"&amp;TEXT($A515,"d日(aaa)")&amp;"'!AB7")</f>
        <v>8400</v>
      </c>
      <c r="F515" s="49" cm="1">
        <f t="array" aca="1" ref="F515" ca="1">INDIRECT("'"&amp;TEXT($A515,"d日(aaa)")&amp;"'!AC7")</f>
        <v>8399.9999999997253</v>
      </c>
      <c r="G515" s="58">
        <f t="shared" ca="1" si="279"/>
        <v>-2.7466739993542433E-10</v>
      </c>
      <c r="H515" s="47">
        <f t="shared" si="280"/>
        <v>44608</v>
      </c>
      <c r="I515" s="34">
        <f t="shared" si="281"/>
        <v>3</v>
      </c>
      <c r="L515" s="47">
        <f t="shared" si="282"/>
        <v>44608</v>
      </c>
      <c r="M515" s="34" t="str">
        <f t="shared" si="271"/>
        <v>水</v>
      </c>
      <c r="N515" s="34" t="str">
        <f t="shared" si="272"/>
        <v>人件費</v>
      </c>
      <c r="O515" s="34" t="str">
        <f t="shared" ca="1" si="273"/>
        <v>ユウ</v>
      </c>
      <c r="P515" s="34">
        <f t="shared" ca="1" si="274"/>
        <v>8400</v>
      </c>
      <c r="Q515" s="34">
        <f t="shared" ca="1" si="283"/>
        <v>8399.9999999997253</v>
      </c>
      <c r="R515" s="34">
        <f t="shared" ca="1" si="284"/>
        <v>0</v>
      </c>
      <c r="S515" s="47">
        <f t="shared" si="275"/>
        <v>44608</v>
      </c>
      <c r="T515" s="34">
        <f t="shared" si="276"/>
        <v>3</v>
      </c>
    </row>
    <row r="516" spans="1:22" x14ac:dyDescent="0.4">
      <c r="A516" s="47">
        <f t="shared" si="285"/>
        <v>44608</v>
      </c>
      <c r="B516" s="48" t="str">
        <f t="shared" si="232"/>
        <v>水</v>
      </c>
      <c r="C516" s="46" t="s">
        <v>11</v>
      </c>
      <c r="D516" s="46" t="str" cm="1">
        <f t="array" aca="1" ref="D516" ca="1">INDIRECT("'"&amp;TEXT($A516,"d日(aaa)")&amp;"'!V8")</f>
        <v>インディカ</v>
      </c>
      <c r="E516" s="49" cm="1">
        <f t="array" aca="1" ref="E516" ca="1">INDIRECT("'"&amp;TEXT($A516,"d日(aaa)")&amp;"'!AB8")</f>
        <v>7350</v>
      </c>
      <c r="F516" s="49" cm="1">
        <f t="array" aca="1" ref="F516" ca="1">INDIRECT("'"&amp;TEXT($A516,"d日(aaa)")&amp;"'!AC8")</f>
        <v>7349.9999999997162</v>
      </c>
      <c r="G516" s="58">
        <f t="shared" ca="1" si="279"/>
        <v>-2.8376234695315361E-10</v>
      </c>
      <c r="H516" s="47">
        <f t="shared" si="280"/>
        <v>44608</v>
      </c>
      <c r="I516" s="34">
        <f t="shared" si="281"/>
        <v>3</v>
      </c>
      <c r="L516" s="47">
        <f t="shared" si="282"/>
        <v>44608</v>
      </c>
      <c r="M516" s="34" t="str">
        <f t="shared" si="271"/>
        <v>水</v>
      </c>
      <c r="N516" s="34" t="str">
        <f t="shared" si="272"/>
        <v>人件費</v>
      </c>
      <c r="O516" s="34" t="str">
        <f t="shared" ca="1" si="273"/>
        <v>インディカ</v>
      </c>
      <c r="P516" s="34">
        <f t="shared" ca="1" si="274"/>
        <v>7350</v>
      </c>
      <c r="Q516" s="34">
        <f t="shared" ca="1" si="283"/>
        <v>7349.9999999997162</v>
      </c>
      <c r="R516" s="34">
        <f t="shared" ca="1" si="284"/>
        <v>0</v>
      </c>
      <c r="S516" s="47">
        <f t="shared" si="275"/>
        <v>44608</v>
      </c>
      <c r="T516" s="34">
        <f t="shared" si="276"/>
        <v>3</v>
      </c>
    </row>
    <row r="517" spans="1:22" x14ac:dyDescent="0.4">
      <c r="A517" s="47">
        <f t="shared" si="285"/>
        <v>44608</v>
      </c>
      <c r="B517" s="48" t="str">
        <f t="shared" si="232"/>
        <v>水</v>
      </c>
      <c r="C517" s="46" t="s">
        <v>11</v>
      </c>
      <c r="D517" s="46" t="str" cm="1">
        <f t="array" aca="1" ref="D517" ca="1">INDIRECT("'"&amp;TEXT($A517,"d日(aaa)")&amp;"'!V9")</f>
        <v>チャトランガ</v>
      </c>
      <c r="E517" s="49" cm="1">
        <f t="array" aca="1" ref="E517" ca="1">INDIRECT("'"&amp;TEXT($A517,"d日(aaa)")&amp;"'!AB9")</f>
        <v>5250</v>
      </c>
      <c r="F517" s="49" cm="1">
        <f t="array" aca="1" ref="F517" ca="1">INDIRECT("'"&amp;TEXT($A517,"d日(aaa)")&amp;"'!AC9")</f>
        <v>5249.999999999668</v>
      </c>
      <c r="G517" s="58">
        <f t="shared" ca="1" si="279"/>
        <v>-3.3196556614711881E-10</v>
      </c>
      <c r="H517" s="47">
        <f t="shared" si="280"/>
        <v>44608</v>
      </c>
      <c r="I517" s="34">
        <f t="shared" si="281"/>
        <v>3</v>
      </c>
      <c r="L517" s="47">
        <f t="shared" si="282"/>
        <v>44608</v>
      </c>
      <c r="M517" s="34" t="str">
        <f t="shared" si="271"/>
        <v>水</v>
      </c>
      <c r="N517" s="34" t="str">
        <f t="shared" si="272"/>
        <v>人件費</v>
      </c>
      <c r="O517" s="34" t="str">
        <f t="shared" ca="1" si="273"/>
        <v>チャトランガ</v>
      </c>
      <c r="P517" s="34">
        <f t="shared" ca="1" si="274"/>
        <v>5250</v>
      </c>
      <c r="Q517" s="34">
        <f t="shared" ca="1" si="283"/>
        <v>5249.999999999668</v>
      </c>
      <c r="R517" s="34">
        <f t="shared" ca="1" si="284"/>
        <v>0</v>
      </c>
      <c r="S517" s="47">
        <f t="shared" si="275"/>
        <v>44608</v>
      </c>
      <c r="T517" s="34">
        <f t="shared" si="276"/>
        <v>3</v>
      </c>
    </row>
    <row r="518" spans="1:22" x14ac:dyDescent="0.4">
      <c r="A518" s="47">
        <f t="shared" si="285"/>
        <v>44608</v>
      </c>
      <c r="B518" s="48" t="str">
        <f t="shared" si="232"/>
        <v>水</v>
      </c>
      <c r="C518" s="46" t="s">
        <v>11</v>
      </c>
      <c r="D518" s="46" t="str" cm="1">
        <f t="array" aca="1" ref="D518" ca="1">INDIRECT("'"&amp;TEXT($A518,"d日(aaa)")&amp;"'!V10")</f>
        <v/>
      </c>
      <c r="E518" s="49" t="str" cm="1">
        <f t="array" aca="1" ref="E518" ca="1">INDIRECT("'"&amp;TEXT($A518,"d日(aaa)")&amp;"'!AB10")</f>
        <v/>
      </c>
      <c r="F518" s="49" t="str" cm="1">
        <f t="array" aca="1" ref="F518" ca="1">INDIRECT("'"&amp;TEXT($A518,"d日(aaa)")&amp;"'!AC10")</f>
        <v/>
      </c>
      <c r="G518" s="58" t="str">
        <f t="shared" ca="1" si="279"/>
        <v/>
      </c>
      <c r="H518" s="47">
        <f t="shared" si="280"/>
        <v>44608</v>
      </c>
      <c r="I518" s="34">
        <f t="shared" si="281"/>
        <v>3</v>
      </c>
      <c r="L518" s="47">
        <f t="shared" si="282"/>
        <v>44608</v>
      </c>
      <c r="M518" s="34" t="str">
        <f t="shared" si="271"/>
        <v>水</v>
      </c>
      <c r="N518" s="34" t="str">
        <f t="shared" si="272"/>
        <v>人件費</v>
      </c>
      <c r="O518" s="34" t="str">
        <f t="shared" ca="1" si="273"/>
        <v/>
      </c>
      <c r="P518" s="34" t="str">
        <f t="shared" ca="1" si="274"/>
        <v/>
      </c>
      <c r="Q518" s="34" t="str">
        <f t="shared" ca="1" si="283"/>
        <v/>
      </c>
      <c r="R518" s="34" t="str">
        <f t="shared" ca="1" si="284"/>
        <v/>
      </c>
      <c r="S518" s="47">
        <f t="shared" si="275"/>
        <v>44608</v>
      </c>
      <c r="T518" s="34">
        <f t="shared" si="276"/>
        <v>3</v>
      </c>
    </row>
    <row r="519" spans="1:22" x14ac:dyDescent="0.4">
      <c r="A519" s="47">
        <f t="shared" si="285"/>
        <v>44608</v>
      </c>
      <c r="B519" s="48" t="str">
        <f t="shared" ref="B519:B521" si="288">IF(A519="","",TEXT(A519,"aaa"))</f>
        <v>水</v>
      </c>
      <c r="C519" s="46" t="s">
        <v>11</v>
      </c>
      <c r="D519" s="46" t="str" cm="1">
        <f t="array" aca="1" ref="D519" ca="1">INDIRECT("'"&amp;TEXT($A519,"d日(aaa)")&amp;"'!V11")</f>
        <v/>
      </c>
      <c r="E519" s="49" t="str" cm="1">
        <f t="array" aca="1" ref="E519" ca="1">INDIRECT("'"&amp;TEXT($A519,"d日(aaa)")&amp;"'!AB11")</f>
        <v/>
      </c>
      <c r="F519" s="49" t="str" cm="1">
        <f t="array" aca="1" ref="F519" ca="1">INDIRECT("'"&amp;TEXT($A519,"d日(aaa)")&amp;"'!AC11")</f>
        <v/>
      </c>
      <c r="G519" s="58" t="str">
        <f t="shared" ca="1" si="279"/>
        <v/>
      </c>
      <c r="H519" s="47">
        <f t="shared" si="280"/>
        <v>44608</v>
      </c>
      <c r="I519" s="34">
        <f t="shared" si="281"/>
        <v>3</v>
      </c>
      <c r="L519" s="47">
        <f t="shared" si="282"/>
        <v>44608</v>
      </c>
      <c r="M519" s="34" t="str">
        <f t="shared" si="271"/>
        <v>水</v>
      </c>
      <c r="N519" s="34" t="str">
        <f t="shared" si="272"/>
        <v>人件費</v>
      </c>
      <c r="O519" s="34" t="str">
        <f t="shared" ca="1" si="273"/>
        <v/>
      </c>
      <c r="P519" s="34" t="str">
        <f t="shared" ca="1" si="274"/>
        <v/>
      </c>
      <c r="Q519" s="34" t="str">
        <f t="shared" ca="1" si="283"/>
        <v/>
      </c>
      <c r="R519" s="34" t="str">
        <f t="shared" ca="1" si="284"/>
        <v/>
      </c>
      <c r="S519" s="47">
        <f t="shared" si="275"/>
        <v>44608</v>
      </c>
      <c r="T519" s="34">
        <f t="shared" si="276"/>
        <v>3</v>
      </c>
    </row>
    <row r="520" spans="1:22" x14ac:dyDescent="0.4">
      <c r="A520" s="47">
        <f t="shared" si="285"/>
        <v>44608</v>
      </c>
      <c r="B520" s="48" t="str">
        <f t="shared" si="288"/>
        <v>水</v>
      </c>
      <c r="C520" s="46" t="s">
        <v>11</v>
      </c>
      <c r="D520" s="46" t="str" cm="1">
        <f t="array" aca="1" ref="D520" ca="1">INDIRECT("'"&amp;TEXT($A520,"d日(aaa)")&amp;"'!V12")</f>
        <v/>
      </c>
      <c r="E520" s="49" t="str" cm="1">
        <f t="array" aca="1" ref="E520" ca="1">INDIRECT("'"&amp;TEXT($A520,"d日(aaa)")&amp;"'!AB12")</f>
        <v/>
      </c>
      <c r="F520" s="49" t="str" cm="1">
        <f t="array" aca="1" ref="F520" ca="1">INDIRECT("'"&amp;TEXT($A520,"d日(aaa)")&amp;"'!AC12")</f>
        <v/>
      </c>
      <c r="G520" s="58" t="str">
        <f t="shared" ca="1" si="279"/>
        <v/>
      </c>
      <c r="H520" s="47">
        <f t="shared" si="280"/>
        <v>44608</v>
      </c>
      <c r="I520" s="34">
        <f t="shared" si="281"/>
        <v>3</v>
      </c>
      <c r="L520" s="47">
        <f t="shared" si="282"/>
        <v>44608</v>
      </c>
      <c r="M520" s="34" t="str">
        <f t="shared" si="271"/>
        <v>水</v>
      </c>
      <c r="N520" s="34" t="str">
        <f t="shared" si="272"/>
        <v>人件費</v>
      </c>
      <c r="O520" s="34" t="str">
        <f t="shared" ca="1" si="273"/>
        <v/>
      </c>
      <c r="P520" s="34" t="str">
        <f t="shared" ca="1" si="274"/>
        <v/>
      </c>
      <c r="Q520" s="34" t="str">
        <f t="shared" ca="1" si="283"/>
        <v/>
      </c>
      <c r="R520" s="34" t="str">
        <f t="shared" ca="1" si="284"/>
        <v/>
      </c>
      <c r="S520" s="47">
        <f t="shared" si="275"/>
        <v>44608</v>
      </c>
      <c r="T520" s="34">
        <f t="shared" si="276"/>
        <v>3</v>
      </c>
    </row>
    <row r="521" spans="1:22" x14ac:dyDescent="0.4">
      <c r="A521" s="47">
        <f t="shared" si="285"/>
        <v>44608</v>
      </c>
      <c r="B521" s="48" t="str">
        <f t="shared" si="288"/>
        <v>水</v>
      </c>
      <c r="C521" s="46" t="s">
        <v>11</v>
      </c>
      <c r="D521" s="46" t="str" cm="1">
        <f t="array" aca="1" ref="D521" ca="1">INDIRECT("'"&amp;TEXT($A521,"d日(aaa)")&amp;"'!V13")</f>
        <v/>
      </c>
      <c r="E521" s="49" t="str" cm="1">
        <f t="array" aca="1" ref="E521" ca="1">INDIRECT("'"&amp;TEXT($A521,"d日(aaa)")&amp;"'!AB13")</f>
        <v/>
      </c>
      <c r="F521" s="49" t="str" cm="1">
        <f t="array" aca="1" ref="F521" ca="1">INDIRECT("'"&amp;TEXT($A521,"d日(aaa)")&amp;"'!AC13")</f>
        <v/>
      </c>
      <c r="G521" s="58" t="str">
        <f t="shared" ca="1" si="279"/>
        <v/>
      </c>
      <c r="H521" s="47">
        <f t="shared" si="280"/>
        <v>44608</v>
      </c>
      <c r="I521" s="34">
        <f t="shared" si="281"/>
        <v>3</v>
      </c>
      <c r="L521" s="47">
        <f t="shared" si="282"/>
        <v>44608</v>
      </c>
      <c r="M521" s="34" t="str">
        <f t="shared" si="271"/>
        <v>水</v>
      </c>
      <c r="N521" s="34" t="str">
        <f t="shared" si="272"/>
        <v>人件費</v>
      </c>
      <c r="O521" s="34" t="str">
        <f t="shared" ca="1" si="273"/>
        <v/>
      </c>
      <c r="P521" s="34" t="str">
        <f t="shared" ca="1" si="274"/>
        <v/>
      </c>
      <c r="Q521" s="34" t="str">
        <f t="shared" ca="1" si="283"/>
        <v/>
      </c>
      <c r="R521" s="34" t="str">
        <f t="shared" ca="1" si="284"/>
        <v/>
      </c>
      <c r="S521" s="47">
        <f t="shared" si="275"/>
        <v>44608</v>
      </c>
      <c r="T521" s="34">
        <f t="shared" si="276"/>
        <v>3</v>
      </c>
    </row>
    <row r="522" spans="1:22" x14ac:dyDescent="0.4">
      <c r="A522" s="47">
        <f t="shared" si="285"/>
        <v>44608</v>
      </c>
      <c r="B522" s="48" t="str">
        <f t="shared" ref="B522:B526" si="289">IF(A522="","",TEXT(A522,"aaa"))</f>
        <v>水</v>
      </c>
      <c r="C522" s="46" t="s">
        <v>11</v>
      </c>
      <c r="D522" s="46" t="str" cm="1">
        <f t="array" aca="1" ref="D522" ca="1">INDIRECT("'"&amp;TEXT($A522,"d日(aaa)")&amp;"'!V14")</f>
        <v/>
      </c>
      <c r="E522" s="49" t="str" cm="1">
        <f t="array" aca="1" ref="E522" ca="1">INDIRECT("'"&amp;TEXT($A522,"d日(aaa)")&amp;"'!AB14")</f>
        <v/>
      </c>
      <c r="F522" s="49" t="str" cm="1">
        <f t="array" aca="1" ref="F522" ca="1">INDIRECT("'"&amp;TEXT($A522,"d日(aaa)")&amp;"'!AC14")</f>
        <v/>
      </c>
      <c r="G522" s="58" t="str">
        <f t="shared" ca="1" si="279"/>
        <v/>
      </c>
      <c r="H522" s="47">
        <f t="shared" si="280"/>
        <v>44608</v>
      </c>
      <c r="I522" s="34">
        <f t="shared" si="281"/>
        <v>3</v>
      </c>
      <c r="L522" s="47">
        <f t="shared" si="282"/>
        <v>44608</v>
      </c>
      <c r="M522" s="34" t="str">
        <f t="shared" si="271"/>
        <v>水</v>
      </c>
      <c r="N522" s="34" t="str">
        <f t="shared" si="272"/>
        <v>人件費</v>
      </c>
      <c r="O522" s="34" t="str">
        <f t="shared" ca="1" si="273"/>
        <v/>
      </c>
      <c r="P522" s="34" t="str">
        <f t="shared" ca="1" si="274"/>
        <v/>
      </c>
      <c r="Q522" s="34" t="str">
        <f t="shared" ca="1" si="283"/>
        <v/>
      </c>
      <c r="R522" s="34" t="str">
        <f t="shared" ca="1" si="284"/>
        <v/>
      </c>
      <c r="S522" s="47">
        <f t="shared" si="275"/>
        <v>44608</v>
      </c>
      <c r="T522" s="34">
        <f t="shared" si="276"/>
        <v>3</v>
      </c>
    </row>
    <row r="523" spans="1:22" x14ac:dyDescent="0.4">
      <c r="A523" s="47">
        <f t="shared" si="285"/>
        <v>44608</v>
      </c>
      <c r="B523" s="48" t="str">
        <f t="shared" si="289"/>
        <v>水</v>
      </c>
      <c r="C523" s="46" t="s">
        <v>11</v>
      </c>
      <c r="D523" s="46" t="str" cm="1">
        <f t="array" aca="1" ref="D523" ca="1">INDIRECT("'"&amp;TEXT($A523,"d日(aaa)")&amp;"'!V15")</f>
        <v/>
      </c>
      <c r="E523" s="49" t="str" cm="1">
        <f t="array" aca="1" ref="E523" ca="1">INDIRECT("'"&amp;TEXT($A523,"d日(aaa)")&amp;"'!AB15")</f>
        <v/>
      </c>
      <c r="F523" s="49" t="str" cm="1">
        <f t="array" aca="1" ref="F523" ca="1">INDIRECT("'"&amp;TEXT($A523,"d日(aaa)")&amp;"'!AC15")</f>
        <v/>
      </c>
      <c r="G523" s="58" t="str">
        <f t="shared" ca="1" si="279"/>
        <v/>
      </c>
      <c r="H523" s="47">
        <f t="shared" si="280"/>
        <v>44608</v>
      </c>
      <c r="I523" s="34">
        <f t="shared" si="281"/>
        <v>3</v>
      </c>
      <c r="L523" s="47">
        <f t="shared" si="282"/>
        <v>44608</v>
      </c>
      <c r="M523" s="34" t="str">
        <f t="shared" si="271"/>
        <v>水</v>
      </c>
      <c r="N523" s="34" t="str">
        <f t="shared" si="272"/>
        <v>人件費</v>
      </c>
      <c r="O523" s="34" t="str">
        <f t="shared" ca="1" si="273"/>
        <v/>
      </c>
      <c r="P523" s="34" t="str">
        <f t="shared" ca="1" si="274"/>
        <v/>
      </c>
      <c r="Q523" s="34" t="str">
        <f t="shared" ca="1" si="283"/>
        <v/>
      </c>
      <c r="R523" s="34" t="str">
        <f t="shared" ca="1" si="284"/>
        <v/>
      </c>
      <c r="S523" s="47">
        <f t="shared" si="275"/>
        <v>44608</v>
      </c>
      <c r="T523" s="34">
        <f t="shared" si="276"/>
        <v>3</v>
      </c>
    </row>
    <row r="524" spans="1:22" x14ac:dyDescent="0.4">
      <c r="A524" s="47">
        <f t="shared" si="285"/>
        <v>44608</v>
      </c>
      <c r="B524" s="48" t="str">
        <f t="shared" si="289"/>
        <v>水</v>
      </c>
      <c r="C524" s="46" t="s">
        <v>11</v>
      </c>
      <c r="D524" s="46" t="str" cm="1">
        <f t="array" aca="1" ref="D524" ca="1">INDIRECT("'"&amp;TEXT($A524,"d日(aaa)")&amp;"'!V16")</f>
        <v/>
      </c>
      <c r="E524" s="49" t="str" cm="1">
        <f t="array" aca="1" ref="E524" ca="1">INDIRECT("'"&amp;TEXT($A524,"d日(aaa)")&amp;"'!AB16")</f>
        <v/>
      </c>
      <c r="F524" s="49" t="str" cm="1">
        <f t="array" aca="1" ref="F524" ca="1">INDIRECT("'"&amp;TEXT($A524,"d日(aaa)")&amp;"'!AC16")</f>
        <v/>
      </c>
      <c r="G524" s="58" t="str">
        <f t="shared" ca="1" si="279"/>
        <v/>
      </c>
      <c r="H524" s="47">
        <f t="shared" si="280"/>
        <v>44608</v>
      </c>
      <c r="I524" s="34">
        <f t="shared" si="281"/>
        <v>3</v>
      </c>
      <c r="L524" s="47">
        <f t="shared" si="282"/>
        <v>44608</v>
      </c>
      <c r="M524" s="34" t="str">
        <f t="shared" si="271"/>
        <v>水</v>
      </c>
      <c r="N524" s="34" t="str">
        <f t="shared" si="272"/>
        <v>人件費</v>
      </c>
      <c r="O524" s="34" t="str">
        <f t="shared" ca="1" si="273"/>
        <v/>
      </c>
      <c r="P524" s="34" t="str">
        <f t="shared" ca="1" si="274"/>
        <v/>
      </c>
      <c r="Q524" s="34" t="str">
        <f t="shared" ca="1" si="283"/>
        <v/>
      </c>
      <c r="R524" s="34" t="str">
        <f t="shared" ca="1" si="284"/>
        <v/>
      </c>
      <c r="S524" s="47">
        <f t="shared" si="275"/>
        <v>44608</v>
      </c>
      <c r="T524" s="34">
        <f t="shared" si="276"/>
        <v>3</v>
      </c>
    </row>
    <row r="525" spans="1:22" x14ac:dyDescent="0.4">
      <c r="A525" s="47">
        <f t="shared" si="285"/>
        <v>44608</v>
      </c>
      <c r="B525" s="48" t="str">
        <f t="shared" si="289"/>
        <v>水</v>
      </c>
      <c r="C525" s="46" t="s">
        <v>11</v>
      </c>
      <c r="D525" s="46" t="str" cm="1">
        <f t="array" aca="1" ref="D525" ca="1">INDIRECT("'"&amp;TEXT($A525,"d日(aaa)")&amp;"'!V17")</f>
        <v/>
      </c>
      <c r="E525" s="49" t="str" cm="1">
        <f t="array" aca="1" ref="E525" ca="1">INDIRECT("'"&amp;TEXT($A525,"d日(aaa)")&amp;"'!AB17")</f>
        <v/>
      </c>
      <c r="F525" s="49" t="str" cm="1">
        <f t="array" aca="1" ref="F525" ca="1">INDIRECT("'"&amp;TEXT($A525,"d日(aaa)")&amp;"'!AC17")</f>
        <v/>
      </c>
      <c r="G525" s="58" t="str">
        <f t="shared" ca="1" si="279"/>
        <v/>
      </c>
      <c r="H525" s="47">
        <f t="shared" si="280"/>
        <v>44608</v>
      </c>
      <c r="I525" s="34">
        <f t="shared" si="281"/>
        <v>3</v>
      </c>
      <c r="L525" s="47">
        <f t="shared" si="282"/>
        <v>44608</v>
      </c>
      <c r="M525" s="34" t="str">
        <f t="shared" si="271"/>
        <v>水</v>
      </c>
      <c r="N525" s="34" t="str">
        <f t="shared" si="272"/>
        <v>人件費</v>
      </c>
      <c r="O525" s="34" t="str">
        <f t="shared" ca="1" si="273"/>
        <v/>
      </c>
      <c r="P525" s="34" t="str">
        <f t="shared" ca="1" si="274"/>
        <v/>
      </c>
      <c r="Q525" s="34" t="str">
        <f t="shared" ca="1" si="283"/>
        <v/>
      </c>
      <c r="R525" s="34" t="str">
        <f t="shared" ca="1" si="284"/>
        <v/>
      </c>
      <c r="S525" s="47">
        <f t="shared" si="275"/>
        <v>44608</v>
      </c>
      <c r="T525" s="34">
        <f t="shared" si="276"/>
        <v>3</v>
      </c>
    </row>
    <row r="526" spans="1:22" x14ac:dyDescent="0.4">
      <c r="A526" s="47">
        <f t="shared" si="285"/>
        <v>44608</v>
      </c>
      <c r="B526" s="48" t="str">
        <f t="shared" si="289"/>
        <v>水</v>
      </c>
      <c r="C526" s="46" t="s">
        <v>11</v>
      </c>
      <c r="D526" s="46" t="str" cm="1">
        <f t="array" aca="1" ref="D526" ca="1">INDIRECT("'"&amp;TEXT($A526,"d日(aaa)")&amp;"'!V18")</f>
        <v/>
      </c>
      <c r="E526" s="49" t="str" cm="1">
        <f t="array" aca="1" ref="E526" ca="1">INDIRECT("'"&amp;TEXT($A526,"d日(aaa)")&amp;"'!AB18")</f>
        <v/>
      </c>
      <c r="F526" s="49" t="str" cm="1">
        <f t="array" aca="1" ref="F526" ca="1">INDIRECT("'"&amp;TEXT($A526,"d日(aaa)")&amp;"'!AC18")</f>
        <v/>
      </c>
      <c r="G526" s="58" t="str">
        <f t="shared" ca="1" si="279"/>
        <v/>
      </c>
      <c r="H526" s="47">
        <f t="shared" si="280"/>
        <v>44608</v>
      </c>
      <c r="I526" s="34">
        <f t="shared" si="281"/>
        <v>3</v>
      </c>
      <c r="J526" s="34">
        <f ca="1">SUMIF($A512:$A526,$A512,E512:E526)</f>
        <v>48200</v>
      </c>
      <c r="K526" s="34">
        <f ca="1">SUMIF($A512:$A526,$A512,F512:F526)</f>
        <v>48199.999999998217</v>
      </c>
      <c r="L526" s="47">
        <f t="shared" si="282"/>
        <v>44608</v>
      </c>
      <c r="M526" s="34" t="str">
        <f t="shared" si="271"/>
        <v>水</v>
      </c>
      <c r="N526" s="34" t="str">
        <f t="shared" si="272"/>
        <v>人件費</v>
      </c>
      <c r="O526" s="34" t="str">
        <f t="shared" ca="1" si="273"/>
        <v/>
      </c>
      <c r="P526" s="34" t="str">
        <f t="shared" ca="1" si="274"/>
        <v/>
      </c>
      <c r="Q526" s="34" t="str">
        <f t="shared" ca="1" si="283"/>
        <v/>
      </c>
      <c r="R526" s="34" t="str">
        <f t="shared" ca="1" si="284"/>
        <v/>
      </c>
      <c r="S526" s="47">
        <f t="shared" si="275"/>
        <v>44608</v>
      </c>
      <c r="T526" s="34">
        <f t="shared" si="276"/>
        <v>3</v>
      </c>
      <c r="U526" s="158">
        <f ca="1">IF(P512&lt;&gt;"",SUMIF($A512:$A526,$A512,P512:P526),"")</f>
        <v>48200</v>
      </c>
      <c r="V526" s="158">
        <f ca="1">IF(Q512&lt;&gt;"",SUMIF($A512:$A526,$A512,Q512:Q526),"")</f>
        <v>48199.999999998217</v>
      </c>
    </row>
    <row r="527" spans="1:22" x14ac:dyDescent="0.4">
      <c r="A527" s="47">
        <f>A518</f>
        <v>44608</v>
      </c>
      <c r="B527" s="48" t="str">
        <f t="shared" si="232"/>
        <v>水</v>
      </c>
      <c r="C527" s="46" t="s">
        <v>12</v>
      </c>
      <c r="D527" s="46" t="str" cm="1">
        <f t="array" aca="1" ref="D527" ca="1">INDIRECT("'"&amp;TEXT($A527,"d日(aaa)")&amp;"'!V22")</f>
        <v>-</v>
      </c>
      <c r="E527" s="49" t="str" cm="1">
        <f t="array" aca="1" ref="E527" ca="1">INDIRECT("'"&amp;TEXT($A527,"d日(aaa)")&amp;"'!W22")</f>
        <v/>
      </c>
      <c r="F527" s="49" cm="1">
        <f t="array" aca="1" ref="F527" ca="1">INDIRECT("'"&amp;TEXT($A527,"d日(aaa)")&amp;"'!X22")</f>
        <v>0</v>
      </c>
      <c r="G527" s="58" t="str">
        <f t="shared" ca="1" si="279"/>
        <v/>
      </c>
      <c r="H527" s="47">
        <f t="shared" si="280"/>
        <v>44608</v>
      </c>
      <c r="I527" s="34">
        <f t="shared" si="281"/>
        <v>3</v>
      </c>
      <c r="L527" s="47">
        <f t="shared" si="282"/>
        <v>44608</v>
      </c>
      <c r="M527" s="34" t="str">
        <f t="shared" si="271"/>
        <v>水</v>
      </c>
      <c r="N527" s="34" t="str">
        <f t="shared" si="272"/>
        <v>出荷数</v>
      </c>
      <c r="O527" s="34" t="str">
        <f t="shared" ca="1" si="273"/>
        <v>-</v>
      </c>
      <c r="P527" s="34" t="str">
        <f t="shared" ca="1" si="274"/>
        <v/>
      </c>
      <c r="Q527" s="34" t="str">
        <f t="shared" ca="1" si="283"/>
        <v/>
      </c>
      <c r="R527" s="34" t="str">
        <f t="shared" ca="1" si="284"/>
        <v/>
      </c>
      <c r="S527" s="47">
        <f t="shared" si="275"/>
        <v>44608</v>
      </c>
      <c r="T527" s="34">
        <f t="shared" si="276"/>
        <v>3</v>
      </c>
    </row>
    <row r="528" spans="1:22" x14ac:dyDescent="0.4">
      <c r="A528" s="47">
        <f t="shared" si="285"/>
        <v>44608</v>
      </c>
      <c r="B528" s="48" t="str">
        <f t="shared" si="232"/>
        <v>水</v>
      </c>
      <c r="C528" s="46" t="s">
        <v>239</v>
      </c>
      <c r="D528" s="46" t="str" cm="1">
        <f t="array" aca="1" ref="D528" ca="1">INDIRECT("'"&amp;TEXT($A528,"d日(aaa)")&amp;"'!V25")</f>
        <v>-</v>
      </c>
      <c r="E528" s="49" t="str" cm="1">
        <f t="array" aca="1" ref="E528" ca="1">INDIRECT("'"&amp;TEXT($A528,"d日(aaa)")&amp;"'!W25")</f>
        <v/>
      </c>
      <c r="F528" s="49" t="str" cm="1">
        <f t="array" aca="1" ref="F528" ca="1">INDIRECT("'"&amp;TEXT($A528,"d日(aaa)")&amp;"'!X25")</f>
        <v/>
      </c>
      <c r="G528" s="58" t="str">
        <f t="shared" ca="1" si="279"/>
        <v/>
      </c>
      <c r="H528" s="47">
        <f t="shared" si="280"/>
        <v>44608</v>
      </c>
      <c r="I528" s="34">
        <f t="shared" si="281"/>
        <v>3</v>
      </c>
      <c r="L528" s="47">
        <f t="shared" si="282"/>
        <v>44608</v>
      </c>
      <c r="M528" s="34" t="str">
        <f t="shared" si="271"/>
        <v>水</v>
      </c>
      <c r="N528" s="34" t="str">
        <f t="shared" si="272"/>
        <v>人時生産性</v>
      </c>
      <c r="O528" s="34" t="str">
        <f t="shared" ca="1" si="273"/>
        <v>-</v>
      </c>
      <c r="P528" s="34" t="str">
        <f t="shared" ca="1" si="274"/>
        <v/>
      </c>
      <c r="Q528" s="34" t="str">
        <f t="shared" ca="1" si="283"/>
        <v/>
      </c>
      <c r="R528" s="34" t="str">
        <f t="shared" ca="1" si="284"/>
        <v/>
      </c>
      <c r="S528" s="47">
        <f t="shared" si="275"/>
        <v>44608</v>
      </c>
      <c r="T528" s="34">
        <f t="shared" si="276"/>
        <v>3</v>
      </c>
    </row>
    <row r="529" spans="1:22" x14ac:dyDescent="0.4">
      <c r="A529" s="47">
        <f t="shared" si="285"/>
        <v>44608</v>
      </c>
      <c r="B529" s="48" t="str">
        <f t="shared" ref="B529" si="290">IF(A529="","",TEXT(A529,"aaa"))</f>
        <v>水</v>
      </c>
      <c r="C529" s="46" t="s">
        <v>96</v>
      </c>
      <c r="D529" s="46" t="str" cm="1">
        <f t="array" aca="1" ref="D529" ca="1">INDIRECT("'"&amp;TEXT($A529,"d日(aaa)")&amp;"'!AA22")</f>
        <v>-</v>
      </c>
      <c r="E529" s="49" t="str" cm="1">
        <f t="array" aca="1" ref="E529" ca="1">INDIRECT("'"&amp;TEXT($A529,"d日(aaa)")&amp;"'!AB22")</f>
        <v/>
      </c>
      <c r="F529" s="49" t="str" cm="1">
        <f t="array" aca="1" ref="F529" ca="1">INDIRECT("'"&amp;TEXT($A529,"d日(aaa)")&amp;"'!AC22")</f>
        <v/>
      </c>
      <c r="G529" s="58" t="str">
        <f t="shared" ca="1" si="279"/>
        <v/>
      </c>
      <c r="H529" s="47">
        <f t="shared" si="280"/>
        <v>44608</v>
      </c>
      <c r="I529" s="34">
        <f t="shared" si="281"/>
        <v>3</v>
      </c>
      <c r="L529" s="47">
        <f t="shared" si="282"/>
        <v>44608</v>
      </c>
      <c r="M529" s="34" t="str">
        <f t="shared" si="271"/>
        <v>水</v>
      </c>
      <c r="N529" s="34" t="str">
        <f t="shared" si="272"/>
        <v>1Cs人件費</v>
      </c>
      <c r="O529" s="34" t="str">
        <f t="shared" ca="1" si="273"/>
        <v>-</v>
      </c>
      <c r="P529" s="34" t="str">
        <f t="shared" ca="1" si="274"/>
        <v/>
      </c>
      <c r="Q529" s="34" t="str">
        <f t="shared" ca="1" si="283"/>
        <v/>
      </c>
      <c r="R529" s="34" t="str">
        <f t="shared" ca="1" si="284"/>
        <v/>
      </c>
      <c r="S529" s="47">
        <f t="shared" si="275"/>
        <v>44608</v>
      </c>
      <c r="T529" s="34">
        <f t="shared" si="276"/>
        <v>3</v>
      </c>
    </row>
    <row r="530" spans="1:22" x14ac:dyDescent="0.4">
      <c r="A530" s="47">
        <f>月シフト!R$9</f>
        <v>44609</v>
      </c>
      <c r="B530" s="48" t="str">
        <f t="shared" ref="B530:B660" si="291">IF(A530="","",TEXT(A530,"aaa"))</f>
        <v>木</v>
      </c>
      <c r="C530" s="46" t="s">
        <v>7</v>
      </c>
      <c r="D530" s="46" t="str" cm="1">
        <f t="array" aca="1" ref="D530" ca="1">INDIRECT("'"&amp;TEXT($A530,"d日(aaa)")&amp;"'!V4")</f>
        <v>ズオン バン フン</v>
      </c>
      <c r="E530" s="58" cm="1">
        <f t="array" aca="1" ref="E530" ca="1">INDIRECT("'"&amp;TEXT($A530,"d日(aaa)")&amp;"'!W4")</f>
        <v>8</v>
      </c>
      <c r="F530" s="58" cm="1">
        <f t="array" aca="1" ref="F530" ca="1">INDIRECT("'"&amp;TEXT($A530,"d日(aaa)")&amp;"'!X4")</f>
        <v>7.9999999999997389</v>
      </c>
      <c r="G530" s="58">
        <f ca="1">IF(AND(F530&lt;&gt;"",E530&lt;&gt;""),F530-E530,"")</f>
        <v>-2.6112445539183682E-13</v>
      </c>
      <c r="H530" s="47">
        <f>A530</f>
        <v>44609</v>
      </c>
      <c r="I530" s="34">
        <f>WEEKNUM(A530,1)-WEEKNUM(A$2,1)+1</f>
        <v>3</v>
      </c>
      <c r="L530" s="47">
        <f>IFERROR(A530,"")</f>
        <v>44609</v>
      </c>
      <c r="M530" s="34" t="str">
        <f t="shared" si="271"/>
        <v>木</v>
      </c>
      <c r="N530" s="34" t="str">
        <f t="shared" si="272"/>
        <v>作業時間</v>
      </c>
      <c r="O530" s="34" t="str">
        <f t="shared" ca="1" si="273"/>
        <v>ズオン バン フン</v>
      </c>
      <c r="P530" s="34">
        <f t="shared" ca="1" si="274"/>
        <v>8</v>
      </c>
      <c r="Q530" s="34">
        <f ca="1">IFERROR(IF(F530=0,"",F530),"")</f>
        <v>7.9999999999997389</v>
      </c>
      <c r="R530" s="34">
        <f ca="1">IFERROR(IF(N530="人時生産性",ROUND(G530,2),ROUND(G530,1)),"")</f>
        <v>0</v>
      </c>
      <c r="S530" s="47">
        <f t="shared" si="275"/>
        <v>44609</v>
      </c>
      <c r="T530" s="34">
        <f t="shared" si="276"/>
        <v>3</v>
      </c>
    </row>
    <row r="531" spans="1:22" x14ac:dyDescent="0.4">
      <c r="A531" s="47">
        <f>A530</f>
        <v>44609</v>
      </c>
      <c r="B531" s="48" t="str">
        <f t="shared" si="291"/>
        <v>木</v>
      </c>
      <c r="C531" s="46" t="s">
        <v>7</v>
      </c>
      <c r="D531" s="46" t="str" cm="1">
        <f t="array" aca="1" ref="D531" ca="1">INDIRECT("'"&amp;TEXT($A531,"d日(aaa)")&amp;"'!V5")</f>
        <v>ディン コン ベト</v>
      </c>
      <c r="E531" s="58" cm="1">
        <f t="array" aca="1" ref="E531" ca="1">INDIRECT("'"&amp;TEXT($A531,"d日(aaa)")&amp;"'!W5")</f>
        <v>8</v>
      </c>
      <c r="F531" s="58" cm="1">
        <f t="array" aca="1" ref="F531" ca="1">INDIRECT("'"&amp;TEXT($A531,"d日(aaa)")&amp;"'!X5")</f>
        <v>7.9999999999997389</v>
      </c>
      <c r="G531" s="58">
        <f t="shared" ref="G531:G562" ca="1" si="292">IF(AND(F531&lt;&gt;"",E531&lt;&gt;""),F531-E531,"")</f>
        <v>-2.6112445539183682E-13</v>
      </c>
      <c r="H531" s="47">
        <f t="shared" ref="H531:H562" si="293">A531</f>
        <v>44609</v>
      </c>
      <c r="I531" s="34">
        <f t="shared" ref="I531:I562" si="294">WEEKNUM(A531,1)-WEEKNUM(A$2,1)+1</f>
        <v>3</v>
      </c>
      <c r="L531" s="47">
        <f t="shared" ref="L531:L562" si="295">IFERROR(A531,"")</f>
        <v>44609</v>
      </c>
      <c r="M531" s="34" t="str">
        <f t="shared" si="271"/>
        <v>木</v>
      </c>
      <c r="N531" s="34" t="str">
        <f t="shared" si="272"/>
        <v>作業時間</v>
      </c>
      <c r="O531" s="34" t="str">
        <f t="shared" ca="1" si="273"/>
        <v>ディン コン ベト</v>
      </c>
      <c r="P531" s="34">
        <f t="shared" ca="1" si="274"/>
        <v>8</v>
      </c>
      <c r="Q531" s="34">
        <f t="shared" ref="Q531:Q562" ca="1" si="296">IFERROR(IF(F531=0,"",F531),"")</f>
        <v>7.9999999999997389</v>
      </c>
      <c r="R531" s="34">
        <f t="shared" ref="R531:R562" ca="1" si="297">IFERROR(IF(N531="人時生産性",ROUND(G531,2),ROUND(G531,1)),"")</f>
        <v>0</v>
      </c>
      <c r="S531" s="47">
        <f t="shared" si="275"/>
        <v>44609</v>
      </c>
      <c r="T531" s="34">
        <f t="shared" si="276"/>
        <v>3</v>
      </c>
    </row>
    <row r="532" spans="1:22" x14ac:dyDescent="0.4">
      <c r="A532" s="47">
        <f t="shared" ref="A532:A562" si="298">A531</f>
        <v>44609</v>
      </c>
      <c r="B532" s="48" t="str">
        <f t="shared" si="291"/>
        <v>木</v>
      </c>
      <c r="C532" s="46" t="s">
        <v>7</v>
      </c>
      <c r="D532" s="46" t="str" cm="1">
        <f t="array" aca="1" ref="D532" ca="1">INDIRECT("'"&amp;TEXT($A532,"d日(aaa)")&amp;"'!V6")</f>
        <v>チャモ</v>
      </c>
      <c r="E532" s="58" cm="1">
        <f t="array" aca="1" ref="E532" ca="1">INDIRECT("'"&amp;TEXT($A532,"d日(aaa)")&amp;"'!W6")</f>
        <v>8</v>
      </c>
      <c r="F532" s="58" cm="1">
        <f t="array" aca="1" ref="F532" ca="1">INDIRECT("'"&amp;TEXT($A532,"d日(aaa)")&amp;"'!X6")</f>
        <v>7.9999999999997389</v>
      </c>
      <c r="G532" s="58">
        <f t="shared" ca="1" si="292"/>
        <v>-2.6112445539183682E-13</v>
      </c>
      <c r="H532" s="47">
        <f t="shared" si="293"/>
        <v>44609</v>
      </c>
      <c r="I532" s="34">
        <f t="shared" si="294"/>
        <v>3</v>
      </c>
      <c r="L532" s="47">
        <f t="shared" si="295"/>
        <v>44609</v>
      </c>
      <c r="M532" s="34" t="str">
        <f t="shared" si="271"/>
        <v>木</v>
      </c>
      <c r="N532" s="34" t="str">
        <f t="shared" si="272"/>
        <v>作業時間</v>
      </c>
      <c r="O532" s="34" t="str">
        <f t="shared" ca="1" si="273"/>
        <v>チャモ</v>
      </c>
      <c r="P532" s="34">
        <f t="shared" ca="1" si="274"/>
        <v>8</v>
      </c>
      <c r="Q532" s="34">
        <f t="shared" ca="1" si="296"/>
        <v>7.9999999999997389</v>
      </c>
      <c r="R532" s="34">
        <f t="shared" ca="1" si="297"/>
        <v>0</v>
      </c>
      <c r="S532" s="47">
        <f t="shared" si="275"/>
        <v>44609</v>
      </c>
      <c r="T532" s="34">
        <f t="shared" si="276"/>
        <v>3</v>
      </c>
    </row>
    <row r="533" spans="1:22" x14ac:dyDescent="0.4">
      <c r="A533" s="47">
        <f t="shared" si="298"/>
        <v>44609</v>
      </c>
      <c r="B533" s="48" t="str">
        <f t="shared" si="291"/>
        <v>木</v>
      </c>
      <c r="C533" s="46" t="s">
        <v>7</v>
      </c>
      <c r="D533" s="46" t="str" cm="1">
        <f t="array" aca="1" ref="D533" ca="1">INDIRECT("'"&amp;TEXT($A533,"d日(aaa)")&amp;"'!V7")</f>
        <v>サンミン</v>
      </c>
      <c r="E533" s="58" cm="1">
        <f t="array" aca="1" ref="E533" ca="1">INDIRECT("'"&amp;TEXT($A533,"d日(aaa)")&amp;"'!W7")</f>
        <v>8</v>
      </c>
      <c r="F533" s="58" cm="1">
        <f t="array" aca="1" ref="F533" ca="1">INDIRECT("'"&amp;TEXT($A533,"d日(aaa)")&amp;"'!X7")</f>
        <v>7.9999999999997389</v>
      </c>
      <c r="G533" s="58">
        <f t="shared" ca="1" si="292"/>
        <v>-2.6112445539183682E-13</v>
      </c>
      <c r="H533" s="47">
        <f t="shared" si="293"/>
        <v>44609</v>
      </c>
      <c r="I533" s="34">
        <f t="shared" si="294"/>
        <v>3</v>
      </c>
      <c r="L533" s="47">
        <f t="shared" si="295"/>
        <v>44609</v>
      </c>
      <c r="M533" s="34" t="str">
        <f t="shared" si="271"/>
        <v>木</v>
      </c>
      <c r="N533" s="34" t="str">
        <f t="shared" si="272"/>
        <v>作業時間</v>
      </c>
      <c r="O533" s="34" t="str">
        <f t="shared" ca="1" si="273"/>
        <v>サンミン</v>
      </c>
      <c r="P533" s="34">
        <f t="shared" ca="1" si="274"/>
        <v>8</v>
      </c>
      <c r="Q533" s="34">
        <f t="shared" ca="1" si="296"/>
        <v>7.9999999999997389</v>
      </c>
      <c r="R533" s="34">
        <f t="shared" ca="1" si="297"/>
        <v>0</v>
      </c>
      <c r="S533" s="47">
        <f t="shared" si="275"/>
        <v>44609</v>
      </c>
      <c r="T533" s="34">
        <f t="shared" si="276"/>
        <v>3</v>
      </c>
    </row>
    <row r="534" spans="1:22" x14ac:dyDescent="0.4">
      <c r="A534" s="47">
        <f t="shared" si="298"/>
        <v>44609</v>
      </c>
      <c r="B534" s="48" t="str">
        <f t="shared" si="291"/>
        <v>木</v>
      </c>
      <c r="C534" s="46" t="s">
        <v>7</v>
      </c>
      <c r="D534" s="46" t="str" cm="1">
        <f t="array" aca="1" ref="D534" ca="1">INDIRECT("'"&amp;TEXT($A534,"d日(aaa)")&amp;"'!V8")</f>
        <v>ハルシャナ</v>
      </c>
      <c r="E534" s="58" cm="1">
        <f t="array" aca="1" ref="E534" ca="1">INDIRECT("'"&amp;TEXT($A534,"d日(aaa)")&amp;"'!W8")</f>
        <v>8</v>
      </c>
      <c r="F534" s="58" cm="1">
        <f t="array" aca="1" ref="F534" ca="1">INDIRECT("'"&amp;TEXT($A534,"d日(aaa)")&amp;"'!X8")</f>
        <v>7.9999999999997389</v>
      </c>
      <c r="G534" s="58">
        <f t="shared" ca="1" si="292"/>
        <v>-2.6112445539183682E-13</v>
      </c>
      <c r="H534" s="47">
        <f t="shared" si="293"/>
        <v>44609</v>
      </c>
      <c r="I534" s="34">
        <f t="shared" si="294"/>
        <v>3</v>
      </c>
      <c r="L534" s="47">
        <f t="shared" si="295"/>
        <v>44609</v>
      </c>
      <c r="M534" s="34" t="str">
        <f t="shared" si="271"/>
        <v>木</v>
      </c>
      <c r="N534" s="34" t="str">
        <f t="shared" si="272"/>
        <v>作業時間</v>
      </c>
      <c r="O534" s="34" t="str">
        <f t="shared" ca="1" si="273"/>
        <v>ハルシャナ</v>
      </c>
      <c r="P534" s="34">
        <f t="shared" ca="1" si="274"/>
        <v>8</v>
      </c>
      <c r="Q534" s="34">
        <f t="shared" ca="1" si="296"/>
        <v>7.9999999999997389</v>
      </c>
      <c r="R534" s="34">
        <f t="shared" ca="1" si="297"/>
        <v>0</v>
      </c>
      <c r="S534" s="47">
        <f t="shared" si="275"/>
        <v>44609</v>
      </c>
      <c r="T534" s="34">
        <f t="shared" si="276"/>
        <v>3</v>
      </c>
    </row>
    <row r="535" spans="1:22" x14ac:dyDescent="0.4">
      <c r="A535" s="47">
        <f t="shared" si="298"/>
        <v>44609</v>
      </c>
      <c r="B535" s="48" t="str">
        <f t="shared" si="291"/>
        <v>木</v>
      </c>
      <c r="C535" s="46" t="s">
        <v>7</v>
      </c>
      <c r="D535" s="46" t="str" cm="1">
        <f t="array" aca="1" ref="D535" ca="1">INDIRECT("'"&amp;TEXT($A535,"d日(aaa)")&amp;"'!V9")</f>
        <v>イスリ</v>
      </c>
      <c r="E535" s="58" cm="1">
        <f t="array" aca="1" ref="E535" ca="1">INDIRECT("'"&amp;TEXT($A535,"d日(aaa)")&amp;"'!W9")</f>
        <v>5</v>
      </c>
      <c r="F535" s="58" cm="1">
        <f t="array" aca="1" ref="F535" ca="1">INDIRECT("'"&amp;TEXT($A535,"d日(aaa)")&amp;"'!X9")</f>
        <v>4.9999999999996838</v>
      </c>
      <c r="G535" s="58">
        <f t="shared" ca="1" si="292"/>
        <v>-3.1619151741324458E-13</v>
      </c>
      <c r="H535" s="47">
        <f t="shared" si="293"/>
        <v>44609</v>
      </c>
      <c r="I535" s="34">
        <f t="shared" si="294"/>
        <v>3</v>
      </c>
      <c r="L535" s="47">
        <f t="shared" si="295"/>
        <v>44609</v>
      </c>
      <c r="M535" s="34" t="str">
        <f t="shared" si="271"/>
        <v>木</v>
      </c>
      <c r="N535" s="34" t="str">
        <f t="shared" si="272"/>
        <v>作業時間</v>
      </c>
      <c r="O535" s="34" t="str">
        <f t="shared" ca="1" si="273"/>
        <v>イスリ</v>
      </c>
      <c r="P535" s="34">
        <f t="shared" ca="1" si="274"/>
        <v>5</v>
      </c>
      <c r="Q535" s="34">
        <f t="shared" ca="1" si="296"/>
        <v>4.9999999999996838</v>
      </c>
      <c r="R535" s="34">
        <f t="shared" ca="1" si="297"/>
        <v>0</v>
      </c>
      <c r="S535" s="47">
        <f t="shared" si="275"/>
        <v>44609</v>
      </c>
      <c r="T535" s="34">
        <f t="shared" si="276"/>
        <v>3</v>
      </c>
    </row>
    <row r="536" spans="1:22" x14ac:dyDescent="0.4">
      <c r="A536" s="47">
        <f t="shared" si="298"/>
        <v>44609</v>
      </c>
      <c r="B536" s="48" t="str">
        <f t="shared" si="291"/>
        <v>木</v>
      </c>
      <c r="C536" s="46" t="s">
        <v>7</v>
      </c>
      <c r="D536" s="46" t="str" cm="1">
        <f t="array" aca="1" ref="D536" ca="1">INDIRECT("'"&amp;TEXT($A536,"d日(aaa)")&amp;"'!V10")</f>
        <v>インディカ</v>
      </c>
      <c r="E536" s="58" cm="1">
        <f t="array" aca="1" ref="E536" ca="1">INDIRECT("'"&amp;TEXT($A536,"d日(aaa)")&amp;"'!W10")</f>
        <v>7</v>
      </c>
      <c r="F536" s="58" cm="1">
        <f t="array" aca="1" ref="F536" ca="1">INDIRECT("'"&amp;TEXT($A536,"d日(aaa)")&amp;"'!X10")</f>
        <v>6.99999999999973</v>
      </c>
      <c r="G536" s="58">
        <f t="shared" ca="1" si="292"/>
        <v>-2.7000623958883807E-13</v>
      </c>
      <c r="H536" s="47">
        <f t="shared" si="293"/>
        <v>44609</v>
      </c>
      <c r="I536" s="34">
        <f t="shared" si="294"/>
        <v>3</v>
      </c>
      <c r="L536" s="47">
        <f t="shared" si="295"/>
        <v>44609</v>
      </c>
      <c r="M536" s="34" t="str">
        <f t="shared" si="271"/>
        <v>木</v>
      </c>
      <c r="N536" s="34" t="str">
        <f t="shared" si="272"/>
        <v>作業時間</v>
      </c>
      <c r="O536" s="34" t="str">
        <f t="shared" ca="1" si="273"/>
        <v>インディカ</v>
      </c>
      <c r="P536" s="34">
        <f t="shared" ca="1" si="274"/>
        <v>7</v>
      </c>
      <c r="Q536" s="34">
        <f t="shared" ca="1" si="296"/>
        <v>6.99999999999973</v>
      </c>
      <c r="R536" s="34">
        <f t="shared" ca="1" si="297"/>
        <v>0</v>
      </c>
      <c r="S536" s="47">
        <f t="shared" si="275"/>
        <v>44609</v>
      </c>
      <c r="T536" s="34">
        <f t="shared" si="276"/>
        <v>3</v>
      </c>
    </row>
    <row r="537" spans="1:22" x14ac:dyDescent="0.4">
      <c r="A537" s="47">
        <f t="shared" si="298"/>
        <v>44609</v>
      </c>
      <c r="B537" s="48" t="str">
        <f t="shared" ref="B537:B539" si="299">IF(A537="","",TEXT(A537,"aaa"))</f>
        <v>木</v>
      </c>
      <c r="C537" s="46" t="s">
        <v>7</v>
      </c>
      <c r="D537" s="46" t="str" cm="1">
        <f t="array" aca="1" ref="D537" ca="1">INDIRECT("'"&amp;TEXT($A537,"d日(aaa)")&amp;"'!V11")</f>
        <v>チャトランガ</v>
      </c>
      <c r="E537" s="58" cm="1">
        <f t="array" aca="1" ref="E537" ca="1">INDIRECT("'"&amp;TEXT($A537,"d日(aaa)")&amp;"'!W11")</f>
        <v>5</v>
      </c>
      <c r="F537" s="58" cm="1">
        <f t="array" aca="1" ref="F537" ca="1">INDIRECT("'"&amp;TEXT($A537,"d日(aaa)")&amp;"'!X11")</f>
        <v>4.9999999999996838</v>
      </c>
      <c r="G537" s="58">
        <f t="shared" ca="1" si="292"/>
        <v>-3.1619151741324458E-13</v>
      </c>
      <c r="H537" s="47">
        <f t="shared" si="293"/>
        <v>44609</v>
      </c>
      <c r="I537" s="34">
        <f t="shared" si="294"/>
        <v>3</v>
      </c>
      <c r="L537" s="47">
        <f t="shared" si="295"/>
        <v>44609</v>
      </c>
      <c r="M537" s="34" t="str">
        <f t="shared" si="271"/>
        <v>木</v>
      </c>
      <c r="N537" s="34" t="str">
        <f t="shared" si="272"/>
        <v>作業時間</v>
      </c>
      <c r="O537" s="34" t="str">
        <f t="shared" ca="1" si="273"/>
        <v>チャトランガ</v>
      </c>
      <c r="P537" s="34">
        <f t="shared" ca="1" si="274"/>
        <v>5</v>
      </c>
      <c r="Q537" s="34">
        <f t="shared" ca="1" si="296"/>
        <v>4.9999999999996838</v>
      </c>
      <c r="R537" s="34">
        <f t="shared" ca="1" si="297"/>
        <v>0</v>
      </c>
      <c r="S537" s="47">
        <f t="shared" si="275"/>
        <v>44609</v>
      </c>
      <c r="T537" s="34">
        <f t="shared" si="276"/>
        <v>3</v>
      </c>
    </row>
    <row r="538" spans="1:22" x14ac:dyDescent="0.4">
      <c r="A538" s="47">
        <f t="shared" si="298"/>
        <v>44609</v>
      </c>
      <c r="B538" s="48" t="str">
        <f t="shared" si="299"/>
        <v>木</v>
      </c>
      <c r="C538" s="46" t="s">
        <v>7</v>
      </c>
      <c r="D538" s="46" t="str" cm="1">
        <f t="array" aca="1" ref="D538" ca="1">INDIRECT("'"&amp;TEXT($A538,"d日(aaa)")&amp;"'!V12")</f>
        <v/>
      </c>
      <c r="E538" s="58" t="str" cm="1">
        <f t="array" aca="1" ref="E538" ca="1">INDIRECT("'"&amp;TEXT($A538,"d日(aaa)")&amp;"'!W12")</f>
        <v/>
      </c>
      <c r="F538" s="58" t="str" cm="1">
        <f t="array" aca="1" ref="F538" ca="1">INDIRECT("'"&amp;TEXT($A538,"d日(aaa)")&amp;"'!X12")</f>
        <v/>
      </c>
      <c r="G538" s="58" t="str">
        <f t="shared" ca="1" si="292"/>
        <v/>
      </c>
      <c r="H538" s="47">
        <f t="shared" si="293"/>
        <v>44609</v>
      </c>
      <c r="I538" s="34">
        <f t="shared" si="294"/>
        <v>3</v>
      </c>
      <c r="L538" s="47">
        <f t="shared" si="295"/>
        <v>44609</v>
      </c>
      <c r="M538" s="34" t="str">
        <f t="shared" si="271"/>
        <v>木</v>
      </c>
      <c r="N538" s="34" t="str">
        <f t="shared" si="272"/>
        <v>作業時間</v>
      </c>
      <c r="O538" s="34" t="str">
        <f t="shared" ca="1" si="273"/>
        <v/>
      </c>
      <c r="P538" s="34" t="str">
        <f t="shared" ca="1" si="274"/>
        <v/>
      </c>
      <c r="Q538" s="34" t="str">
        <f t="shared" ca="1" si="296"/>
        <v/>
      </c>
      <c r="R538" s="34" t="str">
        <f t="shared" ca="1" si="297"/>
        <v/>
      </c>
      <c r="S538" s="47">
        <f t="shared" si="275"/>
        <v>44609</v>
      </c>
      <c r="T538" s="34">
        <f t="shared" si="276"/>
        <v>3</v>
      </c>
    </row>
    <row r="539" spans="1:22" x14ac:dyDescent="0.4">
      <c r="A539" s="47">
        <f t="shared" si="298"/>
        <v>44609</v>
      </c>
      <c r="B539" s="48" t="str">
        <f t="shared" si="299"/>
        <v>木</v>
      </c>
      <c r="C539" s="46" t="s">
        <v>7</v>
      </c>
      <c r="D539" s="46" t="str" cm="1">
        <f t="array" aca="1" ref="D539" ca="1">INDIRECT("'"&amp;TEXT($A539,"d日(aaa)")&amp;"'!V13")</f>
        <v/>
      </c>
      <c r="E539" s="58" t="str" cm="1">
        <f t="array" aca="1" ref="E539" ca="1">INDIRECT("'"&amp;TEXT($A539,"d日(aaa)")&amp;"'!W13")</f>
        <v/>
      </c>
      <c r="F539" s="58" t="str" cm="1">
        <f t="array" aca="1" ref="F539" ca="1">INDIRECT("'"&amp;TEXT($A539,"d日(aaa)")&amp;"'!X13")</f>
        <v/>
      </c>
      <c r="G539" s="58" t="str">
        <f t="shared" ca="1" si="292"/>
        <v/>
      </c>
      <c r="H539" s="47">
        <f t="shared" si="293"/>
        <v>44609</v>
      </c>
      <c r="I539" s="34">
        <f t="shared" si="294"/>
        <v>3</v>
      </c>
      <c r="L539" s="47">
        <f t="shared" si="295"/>
        <v>44609</v>
      </c>
      <c r="M539" s="34" t="str">
        <f t="shared" si="271"/>
        <v>木</v>
      </c>
      <c r="N539" s="34" t="str">
        <f t="shared" si="272"/>
        <v>作業時間</v>
      </c>
      <c r="O539" s="34" t="str">
        <f t="shared" ca="1" si="273"/>
        <v/>
      </c>
      <c r="P539" s="34" t="str">
        <f t="shared" ca="1" si="274"/>
        <v/>
      </c>
      <c r="Q539" s="34" t="str">
        <f t="shared" ca="1" si="296"/>
        <v/>
      </c>
      <c r="R539" s="34" t="str">
        <f t="shared" ca="1" si="297"/>
        <v/>
      </c>
      <c r="S539" s="47">
        <f t="shared" si="275"/>
        <v>44609</v>
      </c>
      <c r="T539" s="34">
        <f t="shared" si="276"/>
        <v>3</v>
      </c>
    </row>
    <row r="540" spans="1:22" x14ac:dyDescent="0.4">
      <c r="A540" s="47">
        <f t="shared" si="298"/>
        <v>44609</v>
      </c>
      <c r="B540" s="48" t="str">
        <f t="shared" ref="B540:B544" si="300">IF(A540="","",TEXT(A540,"aaa"))</f>
        <v>木</v>
      </c>
      <c r="C540" s="46" t="s">
        <v>7</v>
      </c>
      <c r="D540" s="46" t="str" cm="1">
        <f t="array" aca="1" ref="D540" ca="1">INDIRECT("'"&amp;TEXT($A540,"d日(aaa)")&amp;"'!V14")</f>
        <v/>
      </c>
      <c r="E540" s="58" t="str" cm="1">
        <f t="array" aca="1" ref="E540" ca="1">INDIRECT("'"&amp;TEXT($A540,"d日(aaa)")&amp;"'!W14")</f>
        <v/>
      </c>
      <c r="F540" s="58" t="str" cm="1">
        <f t="array" aca="1" ref="F540" ca="1">INDIRECT("'"&amp;TEXT($A540,"d日(aaa)")&amp;"'!X14")</f>
        <v/>
      </c>
      <c r="G540" s="58" t="str">
        <f t="shared" ca="1" si="292"/>
        <v/>
      </c>
      <c r="H540" s="47">
        <f t="shared" si="293"/>
        <v>44609</v>
      </c>
      <c r="I540" s="34">
        <f t="shared" si="294"/>
        <v>3</v>
      </c>
      <c r="L540" s="47">
        <f t="shared" si="295"/>
        <v>44609</v>
      </c>
      <c r="M540" s="34" t="str">
        <f t="shared" si="271"/>
        <v>木</v>
      </c>
      <c r="N540" s="34" t="str">
        <f t="shared" si="272"/>
        <v>作業時間</v>
      </c>
      <c r="O540" s="34" t="str">
        <f t="shared" ca="1" si="273"/>
        <v/>
      </c>
      <c r="P540" s="34" t="str">
        <f t="shared" ca="1" si="274"/>
        <v/>
      </c>
      <c r="Q540" s="34" t="str">
        <f t="shared" ca="1" si="296"/>
        <v/>
      </c>
      <c r="R540" s="34" t="str">
        <f t="shared" ca="1" si="297"/>
        <v/>
      </c>
      <c r="S540" s="47">
        <f t="shared" si="275"/>
        <v>44609</v>
      </c>
      <c r="T540" s="34">
        <f t="shared" si="276"/>
        <v>3</v>
      </c>
    </row>
    <row r="541" spans="1:22" x14ac:dyDescent="0.4">
      <c r="A541" s="47">
        <f t="shared" si="298"/>
        <v>44609</v>
      </c>
      <c r="B541" s="48" t="str">
        <f t="shared" si="300"/>
        <v>木</v>
      </c>
      <c r="C541" s="46" t="s">
        <v>7</v>
      </c>
      <c r="D541" s="46" t="str" cm="1">
        <f t="array" aca="1" ref="D541" ca="1">INDIRECT("'"&amp;TEXT($A541,"d日(aaa)")&amp;"'!V15")</f>
        <v/>
      </c>
      <c r="E541" s="58" t="str" cm="1">
        <f t="array" aca="1" ref="E541" ca="1">INDIRECT("'"&amp;TEXT($A541,"d日(aaa)")&amp;"'!W15")</f>
        <v/>
      </c>
      <c r="F541" s="58" t="str" cm="1">
        <f t="array" aca="1" ref="F541" ca="1">INDIRECT("'"&amp;TEXT($A541,"d日(aaa)")&amp;"'!X15")</f>
        <v/>
      </c>
      <c r="G541" s="58" t="str">
        <f t="shared" ca="1" si="292"/>
        <v/>
      </c>
      <c r="H541" s="47">
        <f t="shared" si="293"/>
        <v>44609</v>
      </c>
      <c r="I541" s="34">
        <f t="shared" si="294"/>
        <v>3</v>
      </c>
      <c r="L541" s="47">
        <f t="shared" si="295"/>
        <v>44609</v>
      </c>
      <c r="M541" s="34" t="str">
        <f t="shared" si="271"/>
        <v>木</v>
      </c>
      <c r="N541" s="34" t="str">
        <f t="shared" si="272"/>
        <v>作業時間</v>
      </c>
      <c r="O541" s="34" t="str">
        <f t="shared" ca="1" si="273"/>
        <v/>
      </c>
      <c r="P541" s="34" t="str">
        <f t="shared" ca="1" si="274"/>
        <v/>
      </c>
      <c r="Q541" s="34" t="str">
        <f t="shared" ca="1" si="296"/>
        <v/>
      </c>
      <c r="R541" s="34" t="str">
        <f t="shared" ca="1" si="297"/>
        <v/>
      </c>
      <c r="S541" s="47">
        <f t="shared" si="275"/>
        <v>44609</v>
      </c>
      <c r="T541" s="34">
        <f t="shared" si="276"/>
        <v>3</v>
      </c>
    </row>
    <row r="542" spans="1:22" x14ac:dyDescent="0.4">
      <c r="A542" s="47">
        <f t="shared" si="298"/>
        <v>44609</v>
      </c>
      <c r="B542" s="48" t="str">
        <f t="shared" si="300"/>
        <v>木</v>
      </c>
      <c r="C542" s="46" t="s">
        <v>7</v>
      </c>
      <c r="D542" s="46" t="str" cm="1">
        <f t="array" aca="1" ref="D542" ca="1">INDIRECT("'"&amp;TEXT($A542,"d日(aaa)")&amp;"'!V16")</f>
        <v/>
      </c>
      <c r="E542" s="58" t="str" cm="1">
        <f t="array" aca="1" ref="E542" ca="1">INDIRECT("'"&amp;TEXT($A542,"d日(aaa)")&amp;"'!W16")</f>
        <v/>
      </c>
      <c r="F542" s="58" t="str" cm="1">
        <f t="array" aca="1" ref="F542" ca="1">INDIRECT("'"&amp;TEXT($A542,"d日(aaa)")&amp;"'!X16")</f>
        <v/>
      </c>
      <c r="G542" s="58" t="str">
        <f t="shared" ca="1" si="292"/>
        <v/>
      </c>
      <c r="H542" s="47">
        <f t="shared" si="293"/>
        <v>44609</v>
      </c>
      <c r="I542" s="34">
        <f t="shared" si="294"/>
        <v>3</v>
      </c>
      <c r="L542" s="47">
        <f t="shared" si="295"/>
        <v>44609</v>
      </c>
      <c r="M542" s="34" t="str">
        <f t="shared" si="271"/>
        <v>木</v>
      </c>
      <c r="N542" s="34" t="str">
        <f t="shared" si="272"/>
        <v>作業時間</v>
      </c>
      <c r="O542" s="34" t="str">
        <f t="shared" ca="1" si="273"/>
        <v/>
      </c>
      <c r="P542" s="34" t="str">
        <f t="shared" ca="1" si="274"/>
        <v/>
      </c>
      <c r="Q542" s="34" t="str">
        <f t="shared" ca="1" si="296"/>
        <v/>
      </c>
      <c r="R542" s="34" t="str">
        <f t="shared" ca="1" si="297"/>
        <v/>
      </c>
      <c r="S542" s="47">
        <f t="shared" si="275"/>
        <v>44609</v>
      </c>
      <c r="T542" s="34">
        <f t="shared" si="276"/>
        <v>3</v>
      </c>
    </row>
    <row r="543" spans="1:22" x14ac:dyDescent="0.4">
      <c r="A543" s="47">
        <f t="shared" si="298"/>
        <v>44609</v>
      </c>
      <c r="B543" s="48" t="str">
        <f t="shared" si="300"/>
        <v>木</v>
      </c>
      <c r="C543" s="46" t="s">
        <v>7</v>
      </c>
      <c r="D543" s="46" t="str" cm="1">
        <f t="array" aca="1" ref="D543" ca="1">INDIRECT("'"&amp;TEXT($A543,"d日(aaa)")&amp;"'!V17")</f>
        <v/>
      </c>
      <c r="E543" s="58" t="str" cm="1">
        <f t="array" aca="1" ref="E543" ca="1">INDIRECT("'"&amp;TEXT($A543,"d日(aaa)")&amp;"'!W17")</f>
        <v/>
      </c>
      <c r="F543" s="58" t="str" cm="1">
        <f t="array" aca="1" ref="F543" ca="1">INDIRECT("'"&amp;TEXT($A543,"d日(aaa)")&amp;"'!X17")</f>
        <v/>
      </c>
      <c r="G543" s="58" t="str">
        <f t="shared" ca="1" si="292"/>
        <v/>
      </c>
      <c r="H543" s="47">
        <f t="shared" si="293"/>
        <v>44609</v>
      </c>
      <c r="I543" s="34">
        <f t="shared" si="294"/>
        <v>3</v>
      </c>
      <c r="L543" s="47">
        <f t="shared" si="295"/>
        <v>44609</v>
      </c>
      <c r="M543" s="34" t="str">
        <f t="shared" si="271"/>
        <v>木</v>
      </c>
      <c r="N543" s="34" t="str">
        <f t="shared" si="272"/>
        <v>作業時間</v>
      </c>
      <c r="O543" s="34" t="str">
        <f t="shared" ca="1" si="273"/>
        <v/>
      </c>
      <c r="P543" s="34" t="str">
        <f t="shared" ca="1" si="274"/>
        <v/>
      </c>
      <c r="Q543" s="34" t="str">
        <f t="shared" ca="1" si="296"/>
        <v/>
      </c>
      <c r="R543" s="34" t="str">
        <f t="shared" ca="1" si="297"/>
        <v/>
      </c>
      <c r="S543" s="47">
        <f t="shared" si="275"/>
        <v>44609</v>
      </c>
      <c r="T543" s="34">
        <f t="shared" si="276"/>
        <v>3</v>
      </c>
    </row>
    <row r="544" spans="1:22" x14ac:dyDescent="0.4">
      <c r="A544" s="47">
        <f t="shared" si="298"/>
        <v>44609</v>
      </c>
      <c r="B544" s="48" t="str">
        <f t="shared" si="300"/>
        <v>木</v>
      </c>
      <c r="C544" s="46" t="s">
        <v>7</v>
      </c>
      <c r="D544" s="46" t="str" cm="1">
        <f t="array" aca="1" ref="D544" ca="1">INDIRECT("'"&amp;TEXT($A544,"d日(aaa)")&amp;"'!V18")</f>
        <v/>
      </c>
      <c r="E544" s="58" t="str" cm="1">
        <f t="array" aca="1" ref="E544" ca="1">INDIRECT("'"&amp;TEXT($A544,"d日(aaa)")&amp;"'!W18")</f>
        <v/>
      </c>
      <c r="F544" s="58" t="str" cm="1">
        <f t="array" aca="1" ref="F544" ca="1">INDIRECT("'"&amp;TEXT($A544,"d日(aaa)")&amp;"'!X18")</f>
        <v/>
      </c>
      <c r="G544" s="58" t="str">
        <f t="shared" ca="1" si="292"/>
        <v/>
      </c>
      <c r="H544" s="47">
        <f t="shared" si="293"/>
        <v>44609</v>
      </c>
      <c r="I544" s="34">
        <f t="shared" si="294"/>
        <v>3</v>
      </c>
      <c r="J544" s="34">
        <f ca="1">SUMIF($A530:$A544,$A530,E530:E544)</f>
        <v>57</v>
      </c>
      <c r="K544" s="34">
        <f ca="1">SUMIF($A530:$A544,$A530,F530:F544)</f>
        <v>56.999999999997797</v>
      </c>
      <c r="L544" s="47">
        <f t="shared" si="295"/>
        <v>44609</v>
      </c>
      <c r="M544" s="34" t="str">
        <f t="shared" si="271"/>
        <v>木</v>
      </c>
      <c r="N544" s="34" t="str">
        <f t="shared" si="272"/>
        <v>作業時間</v>
      </c>
      <c r="O544" s="34" t="str">
        <f t="shared" ca="1" si="273"/>
        <v/>
      </c>
      <c r="P544" s="34" t="str">
        <f t="shared" ca="1" si="274"/>
        <v/>
      </c>
      <c r="Q544" s="34" t="str">
        <f t="shared" ca="1" si="296"/>
        <v/>
      </c>
      <c r="R544" s="34" t="str">
        <f t="shared" ca="1" si="297"/>
        <v/>
      </c>
      <c r="S544" s="47">
        <f t="shared" si="275"/>
        <v>44609</v>
      </c>
      <c r="T544" s="34">
        <f t="shared" si="276"/>
        <v>3</v>
      </c>
      <c r="U544" s="158">
        <f ca="1">IF(P530&lt;&gt;"",SUMIF($A530:$A544,$A530,P530:P544),"")</f>
        <v>57</v>
      </c>
      <c r="V544" s="158">
        <f ca="1">IF(Q530&lt;&gt;"",SUMIF($A530:$A544,$A530,Q530:Q544),"")</f>
        <v>56.999999999997797</v>
      </c>
    </row>
    <row r="545" spans="1:22" x14ac:dyDescent="0.4">
      <c r="A545" s="47">
        <f>A536</f>
        <v>44609</v>
      </c>
      <c r="B545" s="48" t="str">
        <f t="shared" si="291"/>
        <v>木</v>
      </c>
      <c r="C545" s="46" t="s">
        <v>11</v>
      </c>
      <c r="D545" s="46" t="str" cm="1">
        <f t="array" aca="1" ref="D545" ca="1">INDIRECT("'"&amp;TEXT($A545,"d日(aaa)")&amp;"'!V4")</f>
        <v>ズオン バン フン</v>
      </c>
      <c r="E545" s="49" cm="1">
        <f t="array" aca="1" ref="E545" ca="1">INDIRECT("'"&amp;TEXT($A545,"d日(aaa)")&amp;"'!AB4")</f>
        <v>9600</v>
      </c>
      <c r="F545" s="49" cm="1">
        <f t="array" aca="1" ref="F545" ca="1">INDIRECT("'"&amp;TEXT($A545,"d日(aaa)")&amp;"'!AC4")</f>
        <v>9599.9999999996871</v>
      </c>
      <c r="G545" s="58">
        <f t="shared" ca="1" si="292"/>
        <v>-3.1286617740988731E-10</v>
      </c>
      <c r="H545" s="47">
        <f t="shared" si="293"/>
        <v>44609</v>
      </c>
      <c r="I545" s="34">
        <f t="shared" si="294"/>
        <v>3</v>
      </c>
      <c r="L545" s="47">
        <f t="shared" si="295"/>
        <v>44609</v>
      </c>
      <c r="M545" s="34" t="str">
        <f t="shared" si="271"/>
        <v>木</v>
      </c>
      <c r="N545" s="34" t="str">
        <f t="shared" si="272"/>
        <v>人件費</v>
      </c>
      <c r="O545" s="34" t="str">
        <f t="shared" ca="1" si="273"/>
        <v>ズオン バン フン</v>
      </c>
      <c r="P545" s="34">
        <f t="shared" ca="1" si="274"/>
        <v>9600</v>
      </c>
      <c r="Q545" s="34">
        <f t="shared" ca="1" si="296"/>
        <v>9599.9999999996871</v>
      </c>
      <c r="R545" s="34">
        <f t="shared" ca="1" si="297"/>
        <v>0</v>
      </c>
      <c r="S545" s="47">
        <f t="shared" si="275"/>
        <v>44609</v>
      </c>
      <c r="T545" s="34">
        <f t="shared" si="276"/>
        <v>3</v>
      </c>
    </row>
    <row r="546" spans="1:22" x14ac:dyDescent="0.4">
      <c r="A546" s="47">
        <f t="shared" si="298"/>
        <v>44609</v>
      </c>
      <c r="B546" s="48" t="str">
        <f t="shared" si="291"/>
        <v>木</v>
      </c>
      <c r="C546" s="46" t="s">
        <v>11</v>
      </c>
      <c r="D546" s="46" t="str" cm="1">
        <f t="array" aca="1" ref="D546" ca="1">INDIRECT("'"&amp;TEXT($A546,"d日(aaa)")&amp;"'!V5")</f>
        <v>ディン コン ベト</v>
      </c>
      <c r="E546" s="49" cm="1">
        <f t="array" aca="1" ref="E546" ca="1">INDIRECT("'"&amp;TEXT($A546,"d日(aaa)")&amp;"'!AB5")</f>
        <v>8800</v>
      </c>
      <c r="F546" s="49" cm="1">
        <f t="array" aca="1" ref="F546" ca="1">INDIRECT("'"&amp;TEXT($A546,"d日(aaa)")&amp;"'!AC5")</f>
        <v>8799.9999999997126</v>
      </c>
      <c r="G546" s="58">
        <f t="shared" ca="1" si="292"/>
        <v>-2.8740032576024532E-10</v>
      </c>
      <c r="H546" s="47">
        <f t="shared" si="293"/>
        <v>44609</v>
      </c>
      <c r="I546" s="34">
        <f t="shared" si="294"/>
        <v>3</v>
      </c>
      <c r="L546" s="47">
        <f t="shared" si="295"/>
        <v>44609</v>
      </c>
      <c r="M546" s="34" t="str">
        <f t="shared" si="271"/>
        <v>木</v>
      </c>
      <c r="N546" s="34" t="str">
        <f t="shared" si="272"/>
        <v>人件費</v>
      </c>
      <c r="O546" s="34" t="str">
        <f t="shared" ca="1" si="273"/>
        <v>ディン コン ベト</v>
      </c>
      <c r="P546" s="34">
        <f t="shared" ca="1" si="274"/>
        <v>8800</v>
      </c>
      <c r="Q546" s="34">
        <f t="shared" ca="1" si="296"/>
        <v>8799.9999999997126</v>
      </c>
      <c r="R546" s="34">
        <f t="shared" ca="1" si="297"/>
        <v>0</v>
      </c>
      <c r="S546" s="47">
        <f t="shared" si="275"/>
        <v>44609</v>
      </c>
      <c r="T546" s="34">
        <f t="shared" si="276"/>
        <v>3</v>
      </c>
    </row>
    <row r="547" spans="1:22" x14ac:dyDescent="0.4">
      <c r="A547" s="47">
        <f t="shared" si="298"/>
        <v>44609</v>
      </c>
      <c r="B547" s="48" t="str">
        <f t="shared" si="291"/>
        <v>木</v>
      </c>
      <c r="C547" s="46" t="s">
        <v>11</v>
      </c>
      <c r="D547" s="46" t="str" cm="1">
        <f t="array" aca="1" ref="D547" ca="1">INDIRECT("'"&amp;TEXT($A547,"d日(aaa)")&amp;"'!V6")</f>
        <v>チャモ</v>
      </c>
      <c r="E547" s="49" cm="1">
        <f t="array" aca="1" ref="E547" ca="1">INDIRECT("'"&amp;TEXT($A547,"d日(aaa)")&amp;"'!AB6")</f>
        <v>9200</v>
      </c>
      <c r="F547" s="49" cm="1">
        <f t="array" aca="1" ref="F547" ca="1">INDIRECT("'"&amp;TEXT($A547,"d日(aaa)")&amp;"'!AC6")</f>
        <v>9199.9999999996999</v>
      </c>
      <c r="G547" s="58">
        <f t="shared" ca="1" si="292"/>
        <v>-3.0013325158506632E-10</v>
      </c>
      <c r="H547" s="47">
        <f t="shared" si="293"/>
        <v>44609</v>
      </c>
      <c r="I547" s="34">
        <f t="shared" si="294"/>
        <v>3</v>
      </c>
      <c r="L547" s="47">
        <f t="shared" si="295"/>
        <v>44609</v>
      </c>
      <c r="M547" s="34" t="str">
        <f t="shared" si="271"/>
        <v>木</v>
      </c>
      <c r="N547" s="34" t="str">
        <f t="shared" si="272"/>
        <v>人件費</v>
      </c>
      <c r="O547" s="34" t="str">
        <f t="shared" ca="1" si="273"/>
        <v>チャモ</v>
      </c>
      <c r="P547" s="34">
        <f t="shared" ca="1" si="274"/>
        <v>9200</v>
      </c>
      <c r="Q547" s="34">
        <f t="shared" ca="1" si="296"/>
        <v>9199.9999999996999</v>
      </c>
      <c r="R547" s="34">
        <f t="shared" ca="1" si="297"/>
        <v>0</v>
      </c>
      <c r="S547" s="47">
        <f t="shared" si="275"/>
        <v>44609</v>
      </c>
      <c r="T547" s="34">
        <f t="shared" si="276"/>
        <v>3</v>
      </c>
    </row>
    <row r="548" spans="1:22" x14ac:dyDescent="0.4">
      <c r="A548" s="47">
        <f t="shared" si="298"/>
        <v>44609</v>
      </c>
      <c r="B548" s="48" t="str">
        <f t="shared" si="291"/>
        <v>木</v>
      </c>
      <c r="C548" s="46" t="s">
        <v>11</v>
      </c>
      <c r="D548" s="46" t="str" cm="1">
        <f t="array" aca="1" ref="D548" ca="1">INDIRECT("'"&amp;TEXT($A548,"d日(aaa)")&amp;"'!V7")</f>
        <v>サンミン</v>
      </c>
      <c r="E548" s="49" cm="1">
        <f t="array" aca="1" ref="E548" ca="1">INDIRECT("'"&amp;TEXT($A548,"d日(aaa)")&amp;"'!AB7")</f>
        <v>8400</v>
      </c>
      <c r="F548" s="49" cm="1">
        <f t="array" aca="1" ref="F548" ca="1">INDIRECT("'"&amp;TEXT($A548,"d日(aaa)")&amp;"'!AC7")</f>
        <v>8399.9999999997253</v>
      </c>
      <c r="G548" s="58">
        <f t="shared" ca="1" si="292"/>
        <v>-2.7466739993542433E-10</v>
      </c>
      <c r="H548" s="47">
        <f t="shared" si="293"/>
        <v>44609</v>
      </c>
      <c r="I548" s="34">
        <f t="shared" si="294"/>
        <v>3</v>
      </c>
      <c r="L548" s="47">
        <f t="shared" si="295"/>
        <v>44609</v>
      </c>
      <c r="M548" s="34" t="str">
        <f t="shared" ref="M548:M611" si="301">IFERROR(B548,"")</f>
        <v>木</v>
      </c>
      <c r="N548" s="34" t="str">
        <f t="shared" ref="N548:N611" si="302">IFERROR(C548,"")</f>
        <v>人件費</v>
      </c>
      <c r="O548" s="34" t="str">
        <f t="shared" ref="O548:O611" ca="1" si="303">IFERROR(D548,"")</f>
        <v>サンミン</v>
      </c>
      <c r="P548" s="34">
        <f t="shared" ref="P548:P611" ca="1" si="304">IFERROR(E548,"")</f>
        <v>8400</v>
      </c>
      <c r="Q548" s="34">
        <f t="shared" ca="1" si="296"/>
        <v>8399.9999999997253</v>
      </c>
      <c r="R548" s="34">
        <f t="shared" ca="1" si="297"/>
        <v>0</v>
      </c>
      <c r="S548" s="47">
        <f t="shared" ref="S548:S611" si="305">IFERROR(H548,"")</f>
        <v>44609</v>
      </c>
      <c r="T548" s="34">
        <f t="shared" ref="T548:T611" si="306">IFERROR(I548,"")</f>
        <v>3</v>
      </c>
    </row>
    <row r="549" spans="1:22" x14ac:dyDescent="0.4">
      <c r="A549" s="47">
        <f t="shared" si="298"/>
        <v>44609</v>
      </c>
      <c r="B549" s="48" t="str">
        <f t="shared" si="291"/>
        <v>木</v>
      </c>
      <c r="C549" s="46" t="s">
        <v>11</v>
      </c>
      <c r="D549" s="46" t="str" cm="1">
        <f t="array" aca="1" ref="D549" ca="1">INDIRECT("'"&amp;TEXT($A549,"d日(aaa)")&amp;"'!V8")</f>
        <v>ハルシャナ</v>
      </c>
      <c r="E549" s="49" cm="1">
        <f t="array" aca="1" ref="E549" ca="1">INDIRECT("'"&amp;TEXT($A549,"d日(aaa)")&amp;"'!AB8")</f>
        <v>8400</v>
      </c>
      <c r="F549" s="49" cm="1">
        <f t="array" aca="1" ref="F549" ca="1">INDIRECT("'"&amp;TEXT($A549,"d日(aaa)")&amp;"'!AC8")</f>
        <v>8399.9999999997253</v>
      </c>
      <c r="G549" s="58">
        <f t="shared" ca="1" si="292"/>
        <v>-2.7466739993542433E-10</v>
      </c>
      <c r="H549" s="47">
        <f t="shared" si="293"/>
        <v>44609</v>
      </c>
      <c r="I549" s="34">
        <f t="shared" si="294"/>
        <v>3</v>
      </c>
      <c r="L549" s="47">
        <f t="shared" si="295"/>
        <v>44609</v>
      </c>
      <c r="M549" s="34" t="str">
        <f t="shared" si="301"/>
        <v>木</v>
      </c>
      <c r="N549" s="34" t="str">
        <f t="shared" si="302"/>
        <v>人件費</v>
      </c>
      <c r="O549" s="34" t="str">
        <f t="shared" ca="1" si="303"/>
        <v>ハルシャナ</v>
      </c>
      <c r="P549" s="34">
        <f t="shared" ca="1" si="304"/>
        <v>8400</v>
      </c>
      <c r="Q549" s="34">
        <f t="shared" ca="1" si="296"/>
        <v>8399.9999999997253</v>
      </c>
      <c r="R549" s="34">
        <f t="shared" ca="1" si="297"/>
        <v>0</v>
      </c>
      <c r="S549" s="47">
        <f t="shared" si="305"/>
        <v>44609</v>
      </c>
      <c r="T549" s="34">
        <f t="shared" si="306"/>
        <v>3</v>
      </c>
    </row>
    <row r="550" spans="1:22" x14ac:dyDescent="0.4">
      <c r="A550" s="47">
        <f t="shared" si="298"/>
        <v>44609</v>
      </c>
      <c r="B550" s="48" t="str">
        <f t="shared" si="291"/>
        <v>木</v>
      </c>
      <c r="C550" s="46" t="s">
        <v>11</v>
      </c>
      <c r="D550" s="46" t="str" cm="1">
        <f t="array" aca="1" ref="D550" ca="1">INDIRECT("'"&amp;TEXT($A550,"d日(aaa)")&amp;"'!V9")</f>
        <v>イスリ</v>
      </c>
      <c r="E550" s="49" cm="1">
        <f t="array" aca="1" ref="E550" ca="1">INDIRECT("'"&amp;TEXT($A550,"d日(aaa)")&amp;"'!AB9")</f>
        <v>5250</v>
      </c>
      <c r="F550" s="49" cm="1">
        <f t="array" aca="1" ref="F550" ca="1">INDIRECT("'"&amp;TEXT($A550,"d日(aaa)")&amp;"'!AC9")</f>
        <v>5249.999999999668</v>
      </c>
      <c r="G550" s="58">
        <f t="shared" ca="1" si="292"/>
        <v>-3.3196556614711881E-10</v>
      </c>
      <c r="H550" s="47">
        <f t="shared" si="293"/>
        <v>44609</v>
      </c>
      <c r="I550" s="34">
        <f t="shared" si="294"/>
        <v>3</v>
      </c>
      <c r="L550" s="47">
        <f t="shared" si="295"/>
        <v>44609</v>
      </c>
      <c r="M550" s="34" t="str">
        <f t="shared" si="301"/>
        <v>木</v>
      </c>
      <c r="N550" s="34" t="str">
        <f t="shared" si="302"/>
        <v>人件費</v>
      </c>
      <c r="O550" s="34" t="str">
        <f t="shared" ca="1" si="303"/>
        <v>イスリ</v>
      </c>
      <c r="P550" s="34">
        <f t="shared" ca="1" si="304"/>
        <v>5250</v>
      </c>
      <c r="Q550" s="34">
        <f t="shared" ca="1" si="296"/>
        <v>5249.999999999668</v>
      </c>
      <c r="R550" s="34">
        <f t="shared" ca="1" si="297"/>
        <v>0</v>
      </c>
      <c r="S550" s="47">
        <f t="shared" si="305"/>
        <v>44609</v>
      </c>
      <c r="T550" s="34">
        <f t="shared" si="306"/>
        <v>3</v>
      </c>
    </row>
    <row r="551" spans="1:22" x14ac:dyDescent="0.4">
      <c r="A551" s="47">
        <f t="shared" si="298"/>
        <v>44609</v>
      </c>
      <c r="B551" s="48" t="str">
        <f t="shared" si="291"/>
        <v>木</v>
      </c>
      <c r="C551" s="46" t="s">
        <v>11</v>
      </c>
      <c r="D551" s="46" t="str" cm="1">
        <f t="array" aca="1" ref="D551" ca="1">INDIRECT("'"&amp;TEXT($A551,"d日(aaa)")&amp;"'!V10")</f>
        <v>インディカ</v>
      </c>
      <c r="E551" s="49" cm="1">
        <f t="array" aca="1" ref="E551" ca="1">INDIRECT("'"&amp;TEXT($A551,"d日(aaa)")&amp;"'!AB10")</f>
        <v>7350</v>
      </c>
      <c r="F551" s="49" cm="1">
        <f t="array" aca="1" ref="F551" ca="1">INDIRECT("'"&amp;TEXT($A551,"d日(aaa)")&amp;"'!AC10")</f>
        <v>7349.9999999997162</v>
      </c>
      <c r="G551" s="58">
        <f t="shared" ca="1" si="292"/>
        <v>-2.8376234695315361E-10</v>
      </c>
      <c r="H551" s="47">
        <f t="shared" si="293"/>
        <v>44609</v>
      </c>
      <c r="I551" s="34">
        <f t="shared" si="294"/>
        <v>3</v>
      </c>
      <c r="L551" s="47">
        <f t="shared" si="295"/>
        <v>44609</v>
      </c>
      <c r="M551" s="34" t="str">
        <f t="shared" si="301"/>
        <v>木</v>
      </c>
      <c r="N551" s="34" t="str">
        <f t="shared" si="302"/>
        <v>人件費</v>
      </c>
      <c r="O551" s="34" t="str">
        <f t="shared" ca="1" si="303"/>
        <v>インディカ</v>
      </c>
      <c r="P551" s="34">
        <f t="shared" ca="1" si="304"/>
        <v>7350</v>
      </c>
      <c r="Q551" s="34">
        <f t="shared" ca="1" si="296"/>
        <v>7349.9999999997162</v>
      </c>
      <c r="R551" s="34">
        <f t="shared" ca="1" si="297"/>
        <v>0</v>
      </c>
      <c r="S551" s="47">
        <f t="shared" si="305"/>
        <v>44609</v>
      </c>
      <c r="T551" s="34">
        <f t="shared" si="306"/>
        <v>3</v>
      </c>
    </row>
    <row r="552" spans="1:22" x14ac:dyDescent="0.4">
      <c r="A552" s="47">
        <f t="shared" si="298"/>
        <v>44609</v>
      </c>
      <c r="B552" s="48" t="str">
        <f t="shared" ref="B552:B554" si="307">IF(A552="","",TEXT(A552,"aaa"))</f>
        <v>木</v>
      </c>
      <c r="C552" s="46" t="s">
        <v>11</v>
      </c>
      <c r="D552" s="46" t="str" cm="1">
        <f t="array" aca="1" ref="D552" ca="1">INDIRECT("'"&amp;TEXT($A552,"d日(aaa)")&amp;"'!V11")</f>
        <v>チャトランガ</v>
      </c>
      <c r="E552" s="49" cm="1">
        <f t="array" aca="1" ref="E552" ca="1">INDIRECT("'"&amp;TEXT($A552,"d日(aaa)")&amp;"'!AB11")</f>
        <v>5250</v>
      </c>
      <c r="F552" s="49" cm="1">
        <f t="array" aca="1" ref="F552" ca="1">INDIRECT("'"&amp;TEXT($A552,"d日(aaa)")&amp;"'!AC11")</f>
        <v>5249.999999999668</v>
      </c>
      <c r="G552" s="58">
        <f t="shared" ca="1" si="292"/>
        <v>-3.3196556614711881E-10</v>
      </c>
      <c r="H552" s="47">
        <f t="shared" si="293"/>
        <v>44609</v>
      </c>
      <c r="I552" s="34">
        <f t="shared" si="294"/>
        <v>3</v>
      </c>
      <c r="L552" s="47">
        <f t="shared" si="295"/>
        <v>44609</v>
      </c>
      <c r="M552" s="34" t="str">
        <f t="shared" si="301"/>
        <v>木</v>
      </c>
      <c r="N552" s="34" t="str">
        <f t="shared" si="302"/>
        <v>人件費</v>
      </c>
      <c r="O552" s="34" t="str">
        <f t="shared" ca="1" si="303"/>
        <v>チャトランガ</v>
      </c>
      <c r="P552" s="34">
        <f t="shared" ca="1" si="304"/>
        <v>5250</v>
      </c>
      <c r="Q552" s="34">
        <f t="shared" ca="1" si="296"/>
        <v>5249.999999999668</v>
      </c>
      <c r="R552" s="34">
        <f t="shared" ca="1" si="297"/>
        <v>0</v>
      </c>
      <c r="S552" s="47">
        <f t="shared" si="305"/>
        <v>44609</v>
      </c>
      <c r="T552" s="34">
        <f t="shared" si="306"/>
        <v>3</v>
      </c>
    </row>
    <row r="553" spans="1:22" x14ac:dyDescent="0.4">
      <c r="A553" s="47">
        <f t="shared" si="298"/>
        <v>44609</v>
      </c>
      <c r="B553" s="48" t="str">
        <f t="shared" si="307"/>
        <v>木</v>
      </c>
      <c r="C553" s="46" t="s">
        <v>11</v>
      </c>
      <c r="D553" s="46" t="str" cm="1">
        <f t="array" aca="1" ref="D553" ca="1">INDIRECT("'"&amp;TEXT($A553,"d日(aaa)")&amp;"'!V12")</f>
        <v/>
      </c>
      <c r="E553" s="49" t="str" cm="1">
        <f t="array" aca="1" ref="E553" ca="1">INDIRECT("'"&amp;TEXT($A553,"d日(aaa)")&amp;"'!AB12")</f>
        <v/>
      </c>
      <c r="F553" s="49" t="str" cm="1">
        <f t="array" aca="1" ref="F553" ca="1">INDIRECT("'"&amp;TEXT($A553,"d日(aaa)")&amp;"'!AC12")</f>
        <v/>
      </c>
      <c r="G553" s="58" t="str">
        <f t="shared" ca="1" si="292"/>
        <v/>
      </c>
      <c r="H553" s="47">
        <f t="shared" si="293"/>
        <v>44609</v>
      </c>
      <c r="I553" s="34">
        <f t="shared" si="294"/>
        <v>3</v>
      </c>
      <c r="L553" s="47">
        <f t="shared" si="295"/>
        <v>44609</v>
      </c>
      <c r="M553" s="34" t="str">
        <f t="shared" si="301"/>
        <v>木</v>
      </c>
      <c r="N553" s="34" t="str">
        <f t="shared" si="302"/>
        <v>人件費</v>
      </c>
      <c r="O553" s="34" t="str">
        <f t="shared" ca="1" si="303"/>
        <v/>
      </c>
      <c r="P553" s="34" t="str">
        <f t="shared" ca="1" si="304"/>
        <v/>
      </c>
      <c r="Q553" s="34" t="str">
        <f t="shared" ca="1" si="296"/>
        <v/>
      </c>
      <c r="R553" s="34" t="str">
        <f t="shared" ca="1" si="297"/>
        <v/>
      </c>
      <c r="S553" s="47">
        <f t="shared" si="305"/>
        <v>44609</v>
      </c>
      <c r="T553" s="34">
        <f t="shared" si="306"/>
        <v>3</v>
      </c>
    </row>
    <row r="554" spans="1:22" x14ac:dyDescent="0.4">
      <c r="A554" s="47">
        <f t="shared" si="298"/>
        <v>44609</v>
      </c>
      <c r="B554" s="48" t="str">
        <f t="shared" si="307"/>
        <v>木</v>
      </c>
      <c r="C554" s="46" t="s">
        <v>11</v>
      </c>
      <c r="D554" s="46" t="str" cm="1">
        <f t="array" aca="1" ref="D554" ca="1">INDIRECT("'"&amp;TEXT($A554,"d日(aaa)")&amp;"'!V13")</f>
        <v/>
      </c>
      <c r="E554" s="49" t="str" cm="1">
        <f t="array" aca="1" ref="E554" ca="1">INDIRECT("'"&amp;TEXT($A554,"d日(aaa)")&amp;"'!AB13")</f>
        <v/>
      </c>
      <c r="F554" s="49" t="str" cm="1">
        <f t="array" aca="1" ref="F554" ca="1">INDIRECT("'"&amp;TEXT($A554,"d日(aaa)")&amp;"'!AC13")</f>
        <v/>
      </c>
      <c r="G554" s="58" t="str">
        <f t="shared" ca="1" si="292"/>
        <v/>
      </c>
      <c r="H554" s="47">
        <f t="shared" si="293"/>
        <v>44609</v>
      </c>
      <c r="I554" s="34">
        <f t="shared" si="294"/>
        <v>3</v>
      </c>
      <c r="L554" s="47">
        <f t="shared" si="295"/>
        <v>44609</v>
      </c>
      <c r="M554" s="34" t="str">
        <f t="shared" si="301"/>
        <v>木</v>
      </c>
      <c r="N554" s="34" t="str">
        <f t="shared" si="302"/>
        <v>人件費</v>
      </c>
      <c r="O554" s="34" t="str">
        <f t="shared" ca="1" si="303"/>
        <v/>
      </c>
      <c r="P554" s="34" t="str">
        <f t="shared" ca="1" si="304"/>
        <v/>
      </c>
      <c r="Q554" s="34" t="str">
        <f t="shared" ca="1" si="296"/>
        <v/>
      </c>
      <c r="R554" s="34" t="str">
        <f t="shared" ca="1" si="297"/>
        <v/>
      </c>
      <c r="S554" s="47">
        <f t="shared" si="305"/>
        <v>44609</v>
      </c>
      <c r="T554" s="34">
        <f t="shared" si="306"/>
        <v>3</v>
      </c>
    </row>
    <row r="555" spans="1:22" x14ac:dyDescent="0.4">
      <c r="A555" s="47">
        <f t="shared" si="298"/>
        <v>44609</v>
      </c>
      <c r="B555" s="48" t="str">
        <f t="shared" ref="B555:B559" si="308">IF(A555="","",TEXT(A555,"aaa"))</f>
        <v>木</v>
      </c>
      <c r="C555" s="46" t="s">
        <v>11</v>
      </c>
      <c r="D555" s="46" t="str" cm="1">
        <f t="array" aca="1" ref="D555" ca="1">INDIRECT("'"&amp;TEXT($A555,"d日(aaa)")&amp;"'!V14")</f>
        <v/>
      </c>
      <c r="E555" s="49" t="str" cm="1">
        <f t="array" aca="1" ref="E555" ca="1">INDIRECT("'"&amp;TEXT($A555,"d日(aaa)")&amp;"'!AB14")</f>
        <v/>
      </c>
      <c r="F555" s="49" t="str" cm="1">
        <f t="array" aca="1" ref="F555" ca="1">INDIRECT("'"&amp;TEXT($A555,"d日(aaa)")&amp;"'!AC14")</f>
        <v/>
      </c>
      <c r="G555" s="58" t="str">
        <f t="shared" ca="1" si="292"/>
        <v/>
      </c>
      <c r="H555" s="47">
        <f t="shared" si="293"/>
        <v>44609</v>
      </c>
      <c r="I555" s="34">
        <f t="shared" si="294"/>
        <v>3</v>
      </c>
      <c r="L555" s="47">
        <f t="shared" si="295"/>
        <v>44609</v>
      </c>
      <c r="M555" s="34" t="str">
        <f t="shared" si="301"/>
        <v>木</v>
      </c>
      <c r="N555" s="34" t="str">
        <f t="shared" si="302"/>
        <v>人件費</v>
      </c>
      <c r="O555" s="34" t="str">
        <f t="shared" ca="1" si="303"/>
        <v/>
      </c>
      <c r="P555" s="34" t="str">
        <f t="shared" ca="1" si="304"/>
        <v/>
      </c>
      <c r="Q555" s="34" t="str">
        <f t="shared" ca="1" si="296"/>
        <v/>
      </c>
      <c r="R555" s="34" t="str">
        <f t="shared" ca="1" si="297"/>
        <v/>
      </c>
      <c r="S555" s="47">
        <f t="shared" si="305"/>
        <v>44609</v>
      </c>
      <c r="T555" s="34">
        <f t="shared" si="306"/>
        <v>3</v>
      </c>
    </row>
    <row r="556" spans="1:22" x14ac:dyDescent="0.4">
      <c r="A556" s="47">
        <f t="shared" si="298"/>
        <v>44609</v>
      </c>
      <c r="B556" s="48" t="str">
        <f t="shared" si="308"/>
        <v>木</v>
      </c>
      <c r="C556" s="46" t="s">
        <v>11</v>
      </c>
      <c r="D556" s="46" t="str" cm="1">
        <f t="array" aca="1" ref="D556" ca="1">INDIRECT("'"&amp;TEXT($A556,"d日(aaa)")&amp;"'!V15")</f>
        <v/>
      </c>
      <c r="E556" s="49" t="str" cm="1">
        <f t="array" aca="1" ref="E556" ca="1">INDIRECT("'"&amp;TEXT($A556,"d日(aaa)")&amp;"'!AB15")</f>
        <v/>
      </c>
      <c r="F556" s="49" t="str" cm="1">
        <f t="array" aca="1" ref="F556" ca="1">INDIRECT("'"&amp;TEXT($A556,"d日(aaa)")&amp;"'!AC15")</f>
        <v/>
      </c>
      <c r="G556" s="58" t="str">
        <f t="shared" ca="1" si="292"/>
        <v/>
      </c>
      <c r="H556" s="47">
        <f t="shared" si="293"/>
        <v>44609</v>
      </c>
      <c r="I556" s="34">
        <f t="shared" si="294"/>
        <v>3</v>
      </c>
      <c r="L556" s="47">
        <f t="shared" si="295"/>
        <v>44609</v>
      </c>
      <c r="M556" s="34" t="str">
        <f t="shared" si="301"/>
        <v>木</v>
      </c>
      <c r="N556" s="34" t="str">
        <f t="shared" si="302"/>
        <v>人件費</v>
      </c>
      <c r="O556" s="34" t="str">
        <f t="shared" ca="1" si="303"/>
        <v/>
      </c>
      <c r="P556" s="34" t="str">
        <f t="shared" ca="1" si="304"/>
        <v/>
      </c>
      <c r="Q556" s="34" t="str">
        <f t="shared" ca="1" si="296"/>
        <v/>
      </c>
      <c r="R556" s="34" t="str">
        <f t="shared" ca="1" si="297"/>
        <v/>
      </c>
      <c r="S556" s="47">
        <f t="shared" si="305"/>
        <v>44609</v>
      </c>
      <c r="T556" s="34">
        <f t="shared" si="306"/>
        <v>3</v>
      </c>
    </row>
    <row r="557" spans="1:22" x14ac:dyDescent="0.4">
      <c r="A557" s="47">
        <f t="shared" si="298"/>
        <v>44609</v>
      </c>
      <c r="B557" s="48" t="str">
        <f t="shared" si="308"/>
        <v>木</v>
      </c>
      <c r="C557" s="46" t="s">
        <v>11</v>
      </c>
      <c r="D557" s="46" t="str" cm="1">
        <f t="array" aca="1" ref="D557" ca="1">INDIRECT("'"&amp;TEXT($A557,"d日(aaa)")&amp;"'!V16")</f>
        <v/>
      </c>
      <c r="E557" s="49" t="str" cm="1">
        <f t="array" aca="1" ref="E557" ca="1">INDIRECT("'"&amp;TEXT($A557,"d日(aaa)")&amp;"'!AB16")</f>
        <v/>
      </c>
      <c r="F557" s="49" t="str" cm="1">
        <f t="array" aca="1" ref="F557" ca="1">INDIRECT("'"&amp;TEXT($A557,"d日(aaa)")&amp;"'!AC16")</f>
        <v/>
      </c>
      <c r="G557" s="58" t="str">
        <f t="shared" ca="1" si="292"/>
        <v/>
      </c>
      <c r="H557" s="47">
        <f t="shared" si="293"/>
        <v>44609</v>
      </c>
      <c r="I557" s="34">
        <f t="shared" si="294"/>
        <v>3</v>
      </c>
      <c r="L557" s="47">
        <f t="shared" si="295"/>
        <v>44609</v>
      </c>
      <c r="M557" s="34" t="str">
        <f t="shared" si="301"/>
        <v>木</v>
      </c>
      <c r="N557" s="34" t="str">
        <f t="shared" si="302"/>
        <v>人件費</v>
      </c>
      <c r="O557" s="34" t="str">
        <f t="shared" ca="1" si="303"/>
        <v/>
      </c>
      <c r="P557" s="34" t="str">
        <f t="shared" ca="1" si="304"/>
        <v/>
      </c>
      <c r="Q557" s="34" t="str">
        <f t="shared" ca="1" si="296"/>
        <v/>
      </c>
      <c r="R557" s="34" t="str">
        <f t="shared" ca="1" si="297"/>
        <v/>
      </c>
      <c r="S557" s="47">
        <f t="shared" si="305"/>
        <v>44609</v>
      </c>
      <c r="T557" s="34">
        <f t="shared" si="306"/>
        <v>3</v>
      </c>
    </row>
    <row r="558" spans="1:22" x14ac:dyDescent="0.4">
      <c r="A558" s="47">
        <f t="shared" si="298"/>
        <v>44609</v>
      </c>
      <c r="B558" s="48" t="str">
        <f t="shared" si="308"/>
        <v>木</v>
      </c>
      <c r="C558" s="46" t="s">
        <v>11</v>
      </c>
      <c r="D558" s="46" t="str" cm="1">
        <f t="array" aca="1" ref="D558" ca="1">INDIRECT("'"&amp;TEXT($A558,"d日(aaa)")&amp;"'!V17")</f>
        <v/>
      </c>
      <c r="E558" s="49" t="str" cm="1">
        <f t="array" aca="1" ref="E558" ca="1">INDIRECT("'"&amp;TEXT($A558,"d日(aaa)")&amp;"'!AB17")</f>
        <v/>
      </c>
      <c r="F558" s="49" t="str" cm="1">
        <f t="array" aca="1" ref="F558" ca="1">INDIRECT("'"&amp;TEXT($A558,"d日(aaa)")&amp;"'!AC17")</f>
        <v/>
      </c>
      <c r="G558" s="58" t="str">
        <f t="shared" ca="1" si="292"/>
        <v/>
      </c>
      <c r="H558" s="47">
        <f t="shared" si="293"/>
        <v>44609</v>
      </c>
      <c r="I558" s="34">
        <f t="shared" si="294"/>
        <v>3</v>
      </c>
      <c r="L558" s="47">
        <f t="shared" si="295"/>
        <v>44609</v>
      </c>
      <c r="M558" s="34" t="str">
        <f t="shared" si="301"/>
        <v>木</v>
      </c>
      <c r="N558" s="34" t="str">
        <f t="shared" si="302"/>
        <v>人件費</v>
      </c>
      <c r="O558" s="34" t="str">
        <f t="shared" ca="1" si="303"/>
        <v/>
      </c>
      <c r="P558" s="34" t="str">
        <f t="shared" ca="1" si="304"/>
        <v/>
      </c>
      <c r="Q558" s="34" t="str">
        <f t="shared" ca="1" si="296"/>
        <v/>
      </c>
      <c r="R558" s="34" t="str">
        <f t="shared" ca="1" si="297"/>
        <v/>
      </c>
      <c r="S558" s="47">
        <f t="shared" si="305"/>
        <v>44609</v>
      </c>
      <c r="T558" s="34">
        <f t="shared" si="306"/>
        <v>3</v>
      </c>
    </row>
    <row r="559" spans="1:22" x14ac:dyDescent="0.4">
      <c r="A559" s="47">
        <f t="shared" si="298"/>
        <v>44609</v>
      </c>
      <c r="B559" s="48" t="str">
        <f t="shared" si="308"/>
        <v>木</v>
      </c>
      <c r="C559" s="46" t="s">
        <v>11</v>
      </c>
      <c r="D559" s="46" t="str" cm="1">
        <f t="array" aca="1" ref="D559" ca="1">INDIRECT("'"&amp;TEXT($A559,"d日(aaa)")&amp;"'!V18")</f>
        <v/>
      </c>
      <c r="E559" s="49" t="str" cm="1">
        <f t="array" aca="1" ref="E559" ca="1">INDIRECT("'"&amp;TEXT($A559,"d日(aaa)")&amp;"'!AB18")</f>
        <v/>
      </c>
      <c r="F559" s="49" t="str" cm="1">
        <f t="array" aca="1" ref="F559" ca="1">INDIRECT("'"&amp;TEXT($A559,"d日(aaa)")&amp;"'!AC18")</f>
        <v/>
      </c>
      <c r="G559" s="58" t="str">
        <f t="shared" ca="1" si="292"/>
        <v/>
      </c>
      <c r="H559" s="47">
        <f t="shared" si="293"/>
        <v>44609</v>
      </c>
      <c r="I559" s="34">
        <f t="shared" si="294"/>
        <v>3</v>
      </c>
      <c r="J559" s="34">
        <f ca="1">SUMIF($A545:$A559,$A545,E545:E559)</f>
        <v>62250</v>
      </c>
      <c r="K559" s="34">
        <f ca="1">SUMIF($A545:$A559,$A545,F545:F559)</f>
        <v>62249.999999997592</v>
      </c>
      <c r="L559" s="47">
        <f t="shared" si="295"/>
        <v>44609</v>
      </c>
      <c r="M559" s="34" t="str">
        <f t="shared" si="301"/>
        <v>木</v>
      </c>
      <c r="N559" s="34" t="str">
        <f t="shared" si="302"/>
        <v>人件費</v>
      </c>
      <c r="O559" s="34" t="str">
        <f t="shared" ca="1" si="303"/>
        <v/>
      </c>
      <c r="P559" s="34" t="str">
        <f t="shared" ca="1" si="304"/>
        <v/>
      </c>
      <c r="Q559" s="34" t="str">
        <f t="shared" ca="1" si="296"/>
        <v/>
      </c>
      <c r="R559" s="34" t="str">
        <f t="shared" ca="1" si="297"/>
        <v/>
      </c>
      <c r="S559" s="47">
        <f t="shared" si="305"/>
        <v>44609</v>
      </c>
      <c r="T559" s="34">
        <f t="shared" si="306"/>
        <v>3</v>
      </c>
      <c r="U559" s="158">
        <f ca="1">IF(P545&lt;&gt;"",SUMIF($A545:$A559,$A545,P545:P559),"")</f>
        <v>62250</v>
      </c>
      <c r="V559" s="158">
        <f ca="1">IF(Q545&lt;&gt;"",SUMIF($A545:$A559,$A545,Q545:Q559),"")</f>
        <v>62249.999999997592</v>
      </c>
    </row>
    <row r="560" spans="1:22" x14ac:dyDescent="0.4">
      <c r="A560" s="47">
        <f>A551</f>
        <v>44609</v>
      </c>
      <c r="B560" s="48" t="str">
        <f t="shared" si="291"/>
        <v>木</v>
      </c>
      <c r="C560" s="46" t="s">
        <v>12</v>
      </c>
      <c r="D560" s="46" t="str" cm="1">
        <f t="array" aca="1" ref="D560" ca="1">INDIRECT("'"&amp;TEXT($A560,"d日(aaa)")&amp;"'!V22")</f>
        <v>-</v>
      </c>
      <c r="E560" s="49" t="str" cm="1">
        <f t="array" aca="1" ref="E560" ca="1">INDIRECT("'"&amp;TEXT($A560,"d日(aaa)")&amp;"'!W22")</f>
        <v/>
      </c>
      <c r="F560" s="49" cm="1">
        <f t="array" aca="1" ref="F560" ca="1">INDIRECT("'"&amp;TEXT($A560,"d日(aaa)")&amp;"'!X22")</f>
        <v>0</v>
      </c>
      <c r="G560" s="58" t="str">
        <f t="shared" ca="1" si="292"/>
        <v/>
      </c>
      <c r="H560" s="47">
        <f t="shared" si="293"/>
        <v>44609</v>
      </c>
      <c r="I560" s="34">
        <f t="shared" si="294"/>
        <v>3</v>
      </c>
      <c r="L560" s="47">
        <f t="shared" si="295"/>
        <v>44609</v>
      </c>
      <c r="M560" s="34" t="str">
        <f t="shared" si="301"/>
        <v>木</v>
      </c>
      <c r="N560" s="34" t="str">
        <f t="shared" si="302"/>
        <v>出荷数</v>
      </c>
      <c r="O560" s="34" t="str">
        <f t="shared" ca="1" si="303"/>
        <v>-</v>
      </c>
      <c r="P560" s="34" t="str">
        <f t="shared" ca="1" si="304"/>
        <v/>
      </c>
      <c r="Q560" s="34" t="str">
        <f t="shared" ca="1" si="296"/>
        <v/>
      </c>
      <c r="R560" s="34" t="str">
        <f t="shared" ca="1" si="297"/>
        <v/>
      </c>
      <c r="S560" s="47">
        <f t="shared" si="305"/>
        <v>44609</v>
      </c>
      <c r="T560" s="34">
        <f t="shared" si="306"/>
        <v>3</v>
      </c>
    </row>
    <row r="561" spans="1:20" x14ac:dyDescent="0.4">
      <c r="A561" s="47">
        <f t="shared" si="298"/>
        <v>44609</v>
      </c>
      <c r="B561" s="48" t="str">
        <f t="shared" si="291"/>
        <v>木</v>
      </c>
      <c r="C561" s="46" t="s">
        <v>239</v>
      </c>
      <c r="D561" s="46" t="str" cm="1">
        <f t="array" aca="1" ref="D561" ca="1">INDIRECT("'"&amp;TEXT($A561,"d日(aaa)")&amp;"'!V25")</f>
        <v>-</v>
      </c>
      <c r="E561" s="49" t="str" cm="1">
        <f t="array" aca="1" ref="E561" ca="1">INDIRECT("'"&amp;TEXT($A561,"d日(aaa)")&amp;"'!W25")</f>
        <v/>
      </c>
      <c r="F561" s="49" t="str" cm="1">
        <f t="array" aca="1" ref="F561" ca="1">INDIRECT("'"&amp;TEXT($A561,"d日(aaa)")&amp;"'!X25")</f>
        <v/>
      </c>
      <c r="G561" s="58" t="str">
        <f t="shared" ca="1" si="292"/>
        <v/>
      </c>
      <c r="H561" s="47">
        <f t="shared" si="293"/>
        <v>44609</v>
      </c>
      <c r="I561" s="34">
        <f t="shared" si="294"/>
        <v>3</v>
      </c>
      <c r="L561" s="47">
        <f t="shared" si="295"/>
        <v>44609</v>
      </c>
      <c r="M561" s="34" t="str">
        <f t="shared" si="301"/>
        <v>木</v>
      </c>
      <c r="N561" s="34" t="str">
        <f t="shared" si="302"/>
        <v>人時生産性</v>
      </c>
      <c r="O561" s="34" t="str">
        <f t="shared" ca="1" si="303"/>
        <v>-</v>
      </c>
      <c r="P561" s="34" t="str">
        <f t="shared" ca="1" si="304"/>
        <v/>
      </c>
      <c r="Q561" s="34" t="str">
        <f t="shared" ca="1" si="296"/>
        <v/>
      </c>
      <c r="R561" s="34" t="str">
        <f t="shared" ca="1" si="297"/>
        <v/>
      </c>
      <c r="S561" s="47">
        <f t="shared" si="305"/>
        <v>44609</v>
      </c>
      <c r="T561" s="34">
        <f t="shared" si="306"/>
        <v>3</v>
      </c>
    </row>
    <row r="562" spans="1:20" x14ac:dyDescent="0.4">
      <c r="A562" s="47">
        <f t="shared" si="298"/>
        <v>44609</v>
      </c>
      <c r="B562" s="48" t="str">
        <f t="shared" si="291"/>
        <v>木</v>
      </c>
      <c r="C562" s="46" t="s">
        <v>96</v>
      </c>
      <c r="D562" s="46" t="str" cm="1">
        <f t="array" aca="1" ref="D562" ca="1">INDIRECT("'"&amp;TEXT($A562,"d日(aaa)")&amp;"'!AA22")</f>
        <v>-</v>
      </c>
      <c r="E562" s="49" t="str" cm="1">
        <f t="array" aca="1" ref="E562" ca="1">INDIRECT("'"&amp;TEXT($A562,"d日(aaa)")&amp;"'!AB22")</f>
        <v/>
      </c>
      <c r="F562" s="49" t="str" cm="1">
        <f t="array" aca="1" ref="F562" ca="1">INDIRECT("'"&amp;TEXT($A562,"d日(aaa)")&amp;"'!AC22")</f>
        <v/>
      </c>
      <c r="G562" s="58" t="str">
        <f t="shared" ca="1" si="292"/>
        <v/>
      </c>
      <c r="H562" s="47">
        <f t="shared" si="293"/>
        <v>44609</v>
      </c>
      <c r="I562" s="34">
        <f t="shared" si="294"/>
        <v>3</v>
      </c>
      <c r="L562" s="47">
        <f t="shared" si="295"/>
        <v>44609</v>
      </c>
      <c r="M562" s="34" t="str">
        <f t="shared" si="301"/>
        <v>木</v>
      </c>
      <c r="N562" s="34" t="str">
        <f t="shared" si="302"/>
        <v>1Cs人件費</v>
      </c>
      <c r="O562" s="34" t="str">
        <f t="shared" ca="1" si="303"/>
        <v>-</v>
      </c>
      <c r="P562" s="34" t="str">
        <f t="shared" ca="1" si="304"/>
        <v/>
      </c>
      <c r="Q562" s="34" t="str">
        <f t="shared" ca="1" si="296"/>
        <v/>
      </c>
      <c r="R562" s="34" t="str">
        <f t="shared" ca="1" si="297"/>
        <v/>
      </c>
      <c r="S562" s="47">
        <f t="shared" si="305"/>
        <v>44609</v>
      </c>
      <c r="T562" s="34">
        <f t="shared" si="306"/>
        <v>3</v>
      </c>
    </row>
    <row r="563" spans="1:20" x14ac:dyDescent="0.4">
      <c r="A563" s="47">
        <f>月シフト!S$9</f>
        <v>44610</v>
      </c>
      <c r="B563" s="48" t="str">
        <f t="shared" si="291"/>
        <v>金</v>
      </c>
      <c r="C563" s="46" t="s">
        <v>7</v>
      </c>
      <c r="D563" s="46" t="str" cm="1">
        <f t="array" aca="1" ref="D563" ca="1">INDIRECT("'"&amp;TEXT($A563,"d日(aaa)")&amp;"'!V4")</f>
        <v>ディン コン ベト</v>
      </c>
      <c r="E563" s="58" cm="1">
        <f t="array" aca="1" ref="E563" ca="1">INDIRECT("'"&amp;TEXT($A563,"d日(aaa)")&amp;"'!W4")</f>
        <v>8</v>
      </c>
      <c r="F563" s="58" cm="1">
        <f t="array" aca="1" ref="F563" ca="1">INDIRECT("'"&amp;TEXT($A563,"d日(aaa)")&amp;"'!X4")</f>
        <v>7.9999999999997389</v>
      </c>
      <c r="G563" s="58">
        <f ca="1">IF(AND(F563&lt;&gt;"",E563&lt;&gt;""),F563-E563,"")</f>
        <v>-2.6112445539183682E-13</v>
      </c>
      <c r="H563" s="47">
        <f>A563</f>
        <v>44610</v>
      </c>
      <c r="I563" s="34">
        <f>WEEKNUM(A563,1)-WEEKNUM(A$2,1)+1</f>
        <v>3</v>
      </c>
      <c r="L563" s="47">
        <f>IFERROR(A563,"")</f>
        <v>44610</v>
      </c>
      <c r="M563" s="34" t="str">
        <f t="shared" si="301"/>
        <v>金</v>
      </c>
      <c r="N563" s="34" t="str">
        <f t="shared" si="302"/>
        <v>作業時間</v>
      </c>
      <c r="O563" s="34" t="str">
        <f t="shared" ca="1" si="303"/>
        <v>ディン コン ベト</v>
      </c>
      <c r="P563" s="34">
        <f t="shared" ca="1" si="304"/>
        <v>8</v>
      </c>
      <c r="Q563" s="34">
        <f ca="1">IFERROR(IF(F563=0,"",F563),"")</f>
        <v>7.9999999999997389</v>
      </c>
      <c r="R563" s="34">
        <f ca="1">IFERROR(IF(N563="人時生産性",ROUND(G563,2),ROUND(G563,1)),"")</f>
        <v>0</v>
      </c>
      <c r="S563" s="47">
        <f t="shared" si="305"/>
        <v>44610</v>
      </c>
      <c r="T563" s="34">
        <f t="shared" si="306"/>
        <v>3</v>
      </c>
    </row>
    <row r="564" spans="1:20" x14ac:dyDescent="0.4">
      <c r="A564" s="47">
        <f>A563</f>
        <v>44610</v>
      </c>
      <c r="B564" s="48" t="str">
        <f t="shared" si="291"/>
        <v>金</v>
      </c>
      <c r="C564" s="46" t="s">
        <v>7</v>
      </c>
      <c r="D564" s="46" t="str" cm="1">
        <f t="array" aca="1" ref="D564" ca="1">INDIRECT("'"&amp;TEXT($A564,"d日(aaa)")&amp;"'!V5")</f>
        <v>チャモ</v>
      </c>
      <c r="E564" s="58" cm="1">
        <f t="array" aca="1" ref="E564" ca="1">INDIRECT("'"&amp;TEXT($A564,"d日(aaa)")&amp;"'!W5")</f>
        <v>8</v>
      </c>
      <c r="F564" s="58" cm="1">
        <f t="array" aca="1" ref="F564" ca="1">INDIRECT("'"&amp;TEXT($A564,"d日(aaa)")&amp;"'!X5")</f>
        <v>7.9999999999997389</v>
      </c>
      <c r="G564" s="58">
        <f t="shared" ref="G564:G595" ca="1" si="309">IF(AND(F564&lt;&gt;"",E564&lt;&gt;""),F564-E564,"")</f>
        <v>-2.6112445539183682E-13</v>
      </c>
      <c r="H564" s="47">
        <f t="shared" ref="H564:H595" si="310">A564</f>
        <v>44610</v>
      </c>
      <c r="I564" s="34">
        <f t="shared" ref="I564:I595" si="311">WEEKNUM(A564,1)-WEEKNUM(A$2,1)+1</f>
        <v>3</v>
      </c>
      <c r="L564" s="47">
        <f t="shared" ref="L564:L595" si="312">IFERROR(A564,"")</f>
        <v>44610</v>
      </c>
      <c r="M564" s="34" t="str">
        <f t="shared" si="301"/>
        <v>金</v>
      </c>
      <c r="N564" s="34" t="str">
        <f t="shared" si="302"/>
        <v>作業時間</v>
      </c>
      <c r="O564" s="34" t="str">
        <f t="shared" ca="1" si="303"/>
        <v>チャモ</v>
      </c>
      <c r="P564" s="34">
        <f t="shared" ca="1" si="304"/>
        <v>8</v>
      </c>
      <c r="Q564" s="34">
        <f t="shared" ref="Q564:Q595" ca="1" si="313">IFERROR(IF(F564=0,"",F564),"")</f>
        <v>7.9999999999997389</v>
      </c>
      <c r="R564" s="34">
        <f t="shared" ref="R564:R595" ca="1" si="314">IFERROR(IF(N564="人時生産性",ROUND(G564,2),ROUND(G564,1)),"")</f>
        <v>0</v>
      </c>
      <c r="S564" s="47">
        <f t="shared" si="305"/>
        <v>44610</v>
      </c>
      <c r="T564" s="34">
        <f t="shared" si="306"/>
        <v>3</v>
      </c>
    </row>
    <row r="565" spans="1:20" x14ac:dyDescent="0.4">
      <c r="A565" s="47">
        <f t="shared" ref="A565:A595" si="315">A564</f>
        <v>44610</v>
      </c>
      <c r="B565" s="48" t="str">
        <f t="shared" si="291"/>
        <v>金</v>
      </c>
      <c r="C565" s="46" t="s">
        <v>7</v>
      </c>
      <c r="D565" s="46" t="str" cm="1">
        <f t="array" aca="1" ref="D565" ca="1">INDIRECT("'"&amp;TEXT($A565,"d日(aaa)")&amp;"'!V6")</f>
        <v>サンミン</v>
      </c>
      <c r="E565" s="58" cm="1">
        <f t="array" aca="1" ref="E565" ca="1">INDIRECT("'"&amp;TEXT($A565,"d日(aaa)")&amp;"'!W6")</f>
        <v>8</v>
      </c>
      <c r="F565" s="58" cm="1">
        <f t="array" aca="1" ref="F565" ca="1">INDIRECT("'"&amp;TEXT($A565,"d日(aaa)")&amp;"'!X6")</f>
        <v>7.9999999999997389</v>
      </c>
      <c r="G565" s="58">
        <f t="shared" ca="1" si="309"/>
        <v>-2.6112445539183682E-13</v>
      </c>
      <c r="H565" s="47">
        <f t="shared" si="310"/>
        <v>44610</v>
      </c>
      <c r="I565" s="34">
        <f t="shared" si="311"/>
        <v>3</v>
      </c>
      <c r="L565" s="47">
        <f t="shared" si="312"/>
        <v>44610</v>
      </c>
      <c r="M565" s="34" t="str">
        <f t="shared" si="301"/>
        <v>金</v>
      </c>
      <c r="N565" s="34" t="str">
        <f t="shared" si="302"/>
        <v>作業時間</v>
      </c>
      <c r="O565" s="34" t="str">
        <f t="shared" ca="1" si="303"/>
        <v>サンミン</v>
      </c>
      <c r="P565" s="34">
        <f t="shared" ca="1" si="304"/>
        <v>8</v>
      </c>
      <c r="Q565" s="34">
        <f t="shared" ca="1" si="313"/>
        <v>7.9999999999997389</v>
      </c>
      <c r="R565" s="34">
        <f t="shared" ca="1" si="314"/>
        <v>0</v>
      </c>
      <c r="S565" s="47">
        <f t="shared" si="305"/>
        <v>44610</v>
      </c>
      <c r="T565" s="34">
        <f t="shared" si="306"/>
        <v>3</v>
      </c>
    </row>
    <row r="566" spans="1:20" x14ac:dyDescent="0.4">
      <c r="A566" s="47">
        <f t="shared" si="315"/>
        <v>44610</v>
      </c>
      <c r="B566" s="48" t="str">
        <f t="shared" si="291"/>
        <v>金</v>
      </c>
      <c r="C566" s="46" t="s">
        <v>7</v>
      </c>
      <c r="D566" s="46" t="str" cm="1">
        <f t="array" aca="1" ref="D566" ca="1">INDIRECT("'"&amp;TEXT($A566,"d日(aaa)")&amp;"'!V7")</f>
        <v>ハルシャナ</v>
      </c>
      <c r="E566" s="58" cm="1">
        <f t="array" aca="1" ref="E566" ca="1">INDIRECT("'"&amp;TEXT($A566,"d日(aaa)")&amp;"'!W7")</f>
        <v>8</v>
      </c>
      <c r="F566" s="58" cm="1">
        <f t="array" aca="1" ref="F566" ca="1">INDIRECT("'"&amp;TEXT($A566,"d日(aaa)")&amp;"'!X7")</f>
        <v>7.9999999999997389</v>
      </c>
      <c r="G566" s="58">
        <f t="shared" ca="1" si="309"/>
        <v>-2.6112445539183682E-13</v>
      </c>
      <c r="H566" s="47">
        <f t="shared" si="310"/>
        <v>44610</v>
      </c>
      <c r="I566" s="34">
        <f t="shared" si="311"/>
        <v>3</v>
      </c>
      <c r="L566" s="47">
        <f t="shared" si="312"/>
        <v>44610</v>
      </c>
      <c r="M566" s="34" t="str">
        <f t="shared" si="301"/>
        <v>金</v>
      </c>
      <c r="N566" s="34" t="str">
        <f t="shared" si="302"/>
        <v>作業時間</v>
      </c>
      <c r="O566" s="34" t="str">
        <f t="shared" ca="1" si="303"/>
        <v>ハルシャナ</v>
      </c>
      <c r="P566" s="34">
        <f t="shared" ca="1" si="304"/>
        <v>8</v>
      </c>
      <c r="Q566" s="34">
        <f t="shared" ca="1" si="313"/>
        <v>7.9999999999997389</v>
      </c>
      <c r="R566" s="34">
        <f t="shared" ca="1" si="314"/>
        <v>0</v>
      </c>
      <c r="S566" s="47">
        <f t="shared" si="305"/>
        <v>44610</v>
      </c>
      <c r="T566" s="34">
        <f t="shared" si="306"/>
        <v>3</v>
      </c>
    </row>
    <row r="567" spans="1:20" x14ac:dyDescent="0.4">
      <c r="A567" s="47">
        <f t="shared" si="315"/>
        <v>44610</v>
      </c>
      <c r="B567" s="48" t="str">
        <f t="shared" si="291"/>
        <v>金</v>
      </c>
      <c r="C567" s="46" t="s">
        <v>7</v>
      </c>
      <c r="D567" s="46" t="str" cm="1">
        <f t="array" aca="1" ref="D567" ca="1">INDIRECT("'"&amp;TEXT($A567,"d日(aaa)")&amp;"'!V8")</f>
        <v>インディカ</v>
      </c>
      <c r="E567" s="58" cm="1">
        <f t="array" aca="1" ref="E567" ca="1">INDIRECT("'"&amp;TEXT($A567,"d日(aaa)")&amp;"'!W8")</f>
        <v>7</v>
      </c>
      <c r="F567" s="58" cm="1">
        <f t="array" aca="1" ref="F567" ca="1">INDIRECT("'"&amp;TEXT($A567,"d日(aaa)")&amp;"'!X8")</f>
        <v>6.99999999999973</v>
      </c>
      <c r="G567" s="58">
        <f t="shared" ca="1" si="309"/>
        <v>-2.7000623958883807E-13</v>
      </c>
      <c r="H567" s="47">
        <f t="shared" si="310"/>
        <v>44610</v>
      </c>
      <c r="I567" s="34">
        <f t="shared" si="311"/>
        <v>3</v>
      </c>
      <c r="L567" s="47">
        <f t="shared" si="312"/>
        <v>44610</v>
      </c>
      <c r="M567" s="34" t="str">
        <f t="shared" si="301"/>
        <v>金</v>
      </c>
      <c r="N567" s="34" t="str">
        <f t="shared" si="302"/>
        <v>作業時間</v>
      </c>
      <c r="O567" s="34" t="str">
        <f t="shared" ca="1" si="303"/>
        <v>インディカ</v>
      </c>
      <c r="P567" s="34">
        <f t="shared" ca="1" si="304"/>
        <v>7</v>
      </c>
      <c r="Q567" s="34">
        <f t="shared" ca="1" si="313"/>
        <v>6.99999999999973</v>
      </c>
      <c r="R567" s="34">
        <f t="shared" ca="1" si="314"/>
        <v>0</v>
      </c>
      <c r="S567" s="47">
        <f t="shared" si="305"/>
        <v>44610</v>
      </c>
      <c r="T567" s="34">
        <f t="shared" si="306"/>
        <v>3</v>
      </c>
    </row>
    <row r="568" spans="1:20" x14ac:dyDescent="0.4">
      <c r="A568" s="47">
        <f t="shared" si="315"/>
        <v>44610</v>
      </c>
      <c r="B568" s="48" t="str">
        <f t="shared" si="291"/>
        <v>金</v>
      </c>
      <c r="C568" s="46" t="s">
        <v>7</v>
      </c>
      <c r="D568" s="46" t="str" cm="1">
        <f t="array" aca="1" ref="D568" ca="1">INDIRECT("'"&amp;TEXT($A568,"d日(aaa)")&amp;"'!V9")</f>
        <v>チャトランガ</v>
      </c>
      <c r="E568" s="58" cm="1">
        <f t="array" aca="1" ref="E568" ca="1">INDIRECT("'"&amp;TEXT($A568,"d日(aaa)")&amp;"'!W9")</f>
        <v>5</v>
      </c>
      <c r="F568" s="58" cm="1">
        <f t="array" aca="1" ref="F568" ca="1">INDIRECT("'"&amp;TEXT($A568,"d日(aaa)")&amp;"'!X9")</f>
        <v>4.9999999999996838</v>
      </c>
      <c r="G568" s="58">
        <f t="shared" ca="1" si="309"/>
        <v>-3.1619151741324458E-13</v>
      </c>
      <c r="H568" s="47">
        <f t="shared" si="310"/>
        <v>44610</v>
      </c>
      <c r="I568" s="34">
        <f t="shared" si="311"/>
        <v>3</v>
      </c>
      <c r="L568" s="47">
        <f t="shared" si="312"/>
        <v>44610</v>
      </c>
      <c r="M568" s="34" t="str">
        <f t="shared" si="301"/>
        <v>金</v>
      </c>
      <c r="N568" s="34" t="str">
        <f t="shared" si="302"/>
        <v>作業時間</v>
      </c>
      <c r="O568" s="34" t="str">
        <f t="shared" ca="1" si="303"/>
        <v>チャトランガ</v>
      </c>
      <c r="P568" s="34">
        <f t="shared" ca="1" si="304"/>
        <v>5</v>
      </c>
      <c r="Q568" s="34">
        <f t="shared" ca="1" si="313"/>
        <v>4.9999999999996838</v>
      </c>
      <c r="R568" s="34">
        <f t="shared" ca="1" si="314"/>
        <v>0</v>
      </c>
      <c r="S568" s="47">
        <f t="shared" si="305"/>
        <v>44610</v>
      </c>
      <c r="T568" s="34">
        <f t="shared" si="306"/>
        <v>3</v>
      </c>
    </row>
    <row r="569" spans="1:20" x14ac:dyDescent="0.4">
      <c r="A569" s="47">
        <f t="shared" si="315"/>
        <v>44610</v>
      </c>
      <c r="B569" s="48" t="str">
        <f t="shared" si="291"/>
        <v>金</v>
      </c>
      <c r="C569" s="46" t="s">
        <v>7</v>
      </c>
      <c r="D569" s="46" t="str" cm="1">
        <f t="array" aca="1" ref="D569" ca="1">INDIRECT("'"&amp;TEXT($A569,"d日(aaa)")&amp;"'!V10")</f>
        <v/>
      </c>
      <c r="E569" s="58" t="str" cm="1">
        <f t="array" aca="1" ref="E569" ca="1">INDIRECT("'"&amp;TEXT($A569,"d日(aaa)")&amp;"'!W10")</f>
        <v/>
      </c>
      <c r="F569" s="58" t="str" cm="1">
        <f t="array" aca="1" ref="F569" ca="1">INDIRECT("'"&amp;TEXT($A569,"d日(aaa)")&amp;"'!X10")</f>
        <v/>
      </c>
      <c r="G569" s="58" t="str">
        <f t="shared" ca="1" si="309"/>
        <v/>
      </c>
      <c r="H569" s="47">
        <f t="shared" si="310"/>
        <v>44610</v>
      </c>
      <c r="I569" s="34">
        <f t="shared" si="311"/>
        <v>3</v>
      </c>
      <c r="L569" s="47">
        <f t="shared" si="312"/>
        <v>44610</v>
      </c>
      <c r="M569" s="34" t="str">
        <f t="shared" si="301"/>
        <v>金</v>
      </c>
      <c r="N569" s="34" t="str">
        <f t="shared" si="302"/>
        <v>作業時間</v>
      </c>
      <c r="O569" s="34" t="str">
        <f t="shared" ca="1" si="303"/>
        <v/>
      </c>
      <c r="P569" s="34" t="str">
        <f t="shared" ca="1" si="304"/>
        <v/>
      </c>
      <c r="Q569" s="34" t="str">
        <f t="shared" ca="1" si="313"/>
        <v/>
      </c>
      <c r="R569" s="34" t="str">
        <f t="shared" ca="1" si="314"/>
        <v/>
      </c>
      <c r="S569" s="47">
        <f t="shared" si="305"/>
        <v>44610</v>
      </c>
      <c r="T569" s="34">
        <f t="shared" si="306"/>
        <v>3</v>
      </c>
    </row>
    <row r="570" spans="1:20" x14ac:dyDescent="0.4">
      <c r="A570" s="47">
        <f t="shared" si="315"/>
        <v>44610</v>
      </c>
      <c r="B570" s="48" t="str">
        <f t="shared" ref="B570:B572" si="316">IF(A570="","",TEXT(A570,"aaa"))</f>
        <v>金</v>
      </c>
      <c r="C570" s="46" t="s">
        <v>7</v>
      </c>
      <c r="D570" s="46" t="str" cm="1">
        <f t="array" aca="1" ref="D570" ca="1">INDIRECT("'"&amp;TEXT($A570,"d日(aaa)")&amp;"'!V11")</f>
        <v/>
      </c>
      <c r="E570" s="58" t="str" cm="1">
        <f t="array" aca="1" ref="E570" ca="1">INDIRECT("'"&amp;TEXT($A570,"d日(aaa)")&amp;"'!W11")</f>
        <v/>
      </c>
      <c r="F570" s="58" t="str" cm="1">
        <f t="array" aca="1" ref="F570" ca="1">INDIRECT("'"&amp;TEXT($A570,"d日(aaa)")&amp;"'!X11")</f>
        <v/>
      </c>
      <c r="G570" s="58" t="str">
        <f t="shared" ca="1" si="309"/>
        <v/>
      </c>
      <c r="H570" s="47">
        <f t="shared" si="310"/>
        <v>44610</v>
      </c>
      <c r="I570" s="34">
        <f t="shared" si="311"/>
        <v>3</v>
      </c>
      <c r="L570" s="47">
        <f t="shared" si="312"/>
        <v>44610</v>
      </c>
      <c r="M570" s="34" t="str">
        <f t="shared" si="301"/>
        <v>金</v>
      </c>
      <c r="N570" s="34" t="str">
        <f t="shared" si="302"/>
        <v>作業時間</v>
      </c>
      <c r="O570" s="34" t="str">
        <f t="shared" ca="1" si="303"/>
        <v/>
      </c>
      <c r="P570" s="34" t="str">
        <f t="shared" ca="1" si="304"/>
        <v/>
      </c>
      <c r="Q570" s="34" t="str">
        <f t="shared" ca="1" si="313"/>
        <v/>
      </c>
      <c r="R570" s="34" t="str">
        <f t="shared" ca="1" si="314"/>
        <v/>
      </c>
      <c r="S570" s="47">
        <f t="shared" si="305"/>
        <v>44610</v>
      </c>
      <c r="T570" s="34">
        <f t="shared" si="306"/>
        <v>3</v>
      </c>
    </row>
    <row r="571" spans="1:20" x14ac:dyDescent="0.4">
      <c r="A571" s="47">
        <f t="shared" si="315"/>
        <v>44610</v>
      </c>
      <c r="B571" s="48" t="str">
        <f t="shared" si="316"/>
        <v>金</v>
      </c>
      <c r="C571" s="46" t="s">
        <v>7</v>
      </c>
      <c r="D571" s="46" t="str" cm="1">
        <f t="array" aca="1" ref="D571" ca="1">INDIRECT("'"&amp;TEXT($A571,"d日(aaa)")&amp;"'!V12")</f>
        <v/>
      </c>
      <c r="E571" s="58" t="str" cm="1">
        <f t="array" aca="1" ref="E571" ca="1">INDIRECT("'"&amp;TEXT($A571,"d日(aaa)")&amp;"'!W12")</f>
        <v/>
      </c>
      <c r="F571" s="58" t="str" cm="1">
        <f t="array" aca="1" ref="F571" ca="1">INDIRECT("'"&amp;TEXT($A571,"d日(aaa)")&amp;"'!X12")</f>
        <v/>
      </c>
      <c r="G571" s="58" t="str">
        <f t="shared" ca="1" si="309"/>
        <v/>
      </c>
      <c r="H571" s="47">
        <f t="shared" si="310"/>
        <v>44610</v>
      </c>
      <c r="I571" s="34">
        <f t="shared" si="311"/>
        <v>3</v>
      </c>
      <c r="L571" s="47">
        <f t="shared" si="312"/>
        <v>44610</v>
      </c>
      <c r="M571" s="34" t="str">
        <f t="shared" si="301"/>
        <v>金</v>
      </c>
      <c r="N571" s="34" t="str">
        <f t="shared" si="302"/>
        <v>作業時間</v>
      </c>
      <c r="O571" s="34" t="str">
        <f t="shared" ca="1" si="303"/>
        <v/>
      </c>
      <c r="P571" s="34" t="str">
        <f t="shared" ca="1" si="304"/>
        <v/>
      </c>
      <c r="Q571" s="34" t="str">
        <f t="shared" ca="1" si="313"/>
        <v/>
      </c>
      <c r="R571" s="34" t="str">
        <f t="shared" ca="1" si="314"/>
        <v/>
      </c>
      <c r="S571" s="47">
        <f t="shared" si="305"/>
        <v>44610</v>
      </c>
      <c r="T571" s="34">
        <f t="shared" si="306"/>
        <v>3</v>
      </c>
    </row>
    <row r="572" spans="1:20" x14ac:dyDescent="0.4">
      <c r="A572" s="47">
        <f t="shared" si="315"/>
        <v>44610</v>
      </c>
      <c r="B572" s="48" t="str">
        <f t="shared" si="316"/>
        <v>金</v>
      </c>
      <c r="C572" s="46" t="s">
        <v>7</v>
      </c>
      <c r="D572" s="46" t="str" cm="1">
        <f t="array" aca="1" ref="D572" ca="1">INDIRECT("'"&amp;TEXT($A572,"d日(aaa)")&amp;"'!V13")</f>
        <v/>
      </c>
      <c r="E572" s="58" t="str" cm="1">
        <f t="array" aca="1" ref="E572" ca="1">INDIRECT("'"&amp;TEXT($A572,"d日(aaa)")&amp;"'!W13")</f>
        <v/>
      </c>
      <c r="F572" s="58" t="str" cm="1">
        <f t="array" aca="1" ref="F572" ca="1">INDIRECT("'"&amp;TEXT($A572,"d日(aaa)")&amp;"'!X13")</f>
        <v/>
      </c>
      <c r="G572" s="58" t="str">
        <f t="shared" ca="1" si="309"/>
        <v/>
      </c>
      <c r="H572" s="47">
        <f t="shared" si="310"/>
        <v>44610</v>
      </c>
      <c r="I572" s="34">
        <f t="shared" si="311"/>
        <v>3</v>
      </c>
      <c r="L572" s="47">
        <f t="shared" si="312"/>
        <v>44610</v>
      </c>
      <c r="M572" s="34" t="str">
        <f t="shared" si="301"/>
        <v>金</v>
      </c>
      <c r="N572" s="34" t="str">
        <f t="shared" si="302"/>
        <v>作業時間</v>
      </c>
      <c r="O572" s="34" t="str">
        <f t="shared" ca="1" si="303"/>
        <v/>
      </c>
      <c r="P572" s="34" t="str">
        <f t="shared" ca="1" si="304"/>
        <v/>
      </c>
      <c r="Q572" s="34" t="str">
        <f t="shared" ca="1" si="313"/>
        <v/>
      </c>
      <c r="R572" s="34" t="str">
        <f t="shared" ca="1" si="314"/>
        <v/>
      </c>
      <c r="S572" s="47">
        <f t="shared" si="305"/>
        <v>44610</v>
      </c>
      <c r="T572" s="34">
        <f t="shared" si="306"/>
        <v>3</v>
      </c>
    </row>
    <row r="573" spans="1:20" x14ac:dyDescent="0.4">
      <c r="A573" s="47">
        <f t="shared" si="315"/>
        <v>44610</v>
      </c>
      <c r="B573" s="48" t="str">
        <f t="shared" ref="B573:B577" si="317">IF(A573="","",TEXT(A573,"aaa"))</f>
        <v>金</v>
      </c>
      <c r="C573" s="46" t="s">
        <v>7</v>
      </c>
      <c r="D573" s="46" t="str" cm="1">
        <f t="array" aca="1" ref="D573" ca="1">INDIRECT("'"&amp;TEXT($A573,"d日(aaa)")&amp;"'!V14")</f>
        <v/>
      </c>
      <c r="E573" s="58" t="str" cm="1">
        <f t="array" aca="1" ref="E573" ca="1">INDIRECT("'"&amp;TEXT($A573,"d日(aaa)")&amp;"'!W14")</f>
        <v/>
      </c>
      <c r="F573" s="58" t="str" cm="1">
        <f t="array" aca="1" ref="F573" ca="1">INDIRECT("'"&amp;TEXT($A573,"d日(aaa)")&amp;"'!X14")</f>
        <v/>
      </c>
      <c r="G573" s="58" t="str">
        <f t="shared" ca="1" si="309"/>
        <v/>
      </c>
      <c r="H573" s="47">
        <f t="shared" si="310"/>
        <v>44610</v>
      </c>
      <c r="I573" s="34">
        <f t="shared" si="311"/>
        <v>3</v>
      </c>
      <c r="L573" s="47">
        <f t="shared" si="312"/>
        <v>44610</v>
      </c>
      <c r="M573" s="34" t="str">
        <f t="shared" si="301"/>
        <v>金</v>
      </c>
      <c r="N573" s="34" t="str">
        <f t="shared" si="302"/>
        <v>作業時間</v>
      </c>
      <c r="O573" s="34" t="str">
        <f t="shared" ca="1" si="303"/>
        <v/>
      </c>
      <c r="P573" s="34" t="str">
        <f t="shared" ca="1" si="304"/>
        <v/>
      </c>
      <c r="Q573" s="34" t="str">
        <f t="shared" ca="1" si="313"/>
        <v/>
      </c>
      <c r="R573" s="34" t="str">
        <f t="shared" ca="1" si="314"/>
        <v/>
      </c>
      <c r="S573" s="47">
        <f t="shared" si="305"/>
        <v>44610</v>
      </c>
      <c r="T573" s="34">
        <f t="shared" si="306"/>
        <v>3</v>
      </c>
    </row>
    <row r="574" spans="1:20" x14ac:dyDescent="0.4">
      <c r="A574" s="47">
        <f t="shared" si="315"/>
        <v>44610</v>
      </c>
      <c r="B574" s="48" t="str">
        <f t="shared" si="317"/>
        <v>金</v>
      </c>
      <c r="C574" s="46" t="s">
        <v>7</v>
      </c>
      <c r="D574" s="46" t="str" cm="1">
        <f t="array" aca="1" ref="D574" ca="1">INDIRECT("'"&amp;TEXT($A574,"d日(aaa)")&amp;"'!V15")</f>
        <v/>
      </c>
      <c r="E574" s="58" t="str" cm="1">
        <f t="array" aca="1" ref="E574" ca="1">INDIRECT("'"&amp;TEXT($A574,"d日(aaa)")&amp;"'!W15")</f>
        <v/>
      </c>
      <c r="F574" s="58" t="str" cm="1">
        <f t="array" aca="1" ref="F574" ca="1">INDIRECT("'"&amp;TEXT($A574,"d日(aaa)")&amp;"'!X15")</f>
        <v/>
      </c>
      <c r="G574" s="58" t="str">
        <f t="shared" ca="1" si="309"/>
        <v/>
      </c>
      <c r="H574" s="47">
        <f t="shared" si="310"/>
        <v>44610</v>
      </c>
      <c r="I574" s="34">
        <f t="shared" si="311"/>
        <v>3</v>
      </c>
      <c r="L574" s="47">
        <f t="shared" si="312"/>
        <v>44610</v>
      </c>
      <c r="M574" s="34" t="str">
        <f t="shared" si="301"/>
        <v>金</v>
      </c>
      <c r="N574" s="34" t="str">
        <f t="shared" si="302"/>
        <v>作業時間</v>
      </c>
      <c r="O574" s="34" t="str">
        <f t="shared" ca="1" si="303"/>
        <v/>
      </c>
      <c r="P574" s="34" t="str">
        <f t="shared" ca="1" si="304"/>
        <v/>
      </c>
      <c r="Q574" s="34" t="str">
        <f t="shared" ca="1" si="313"/>
        <v/>
      </c>
      <c r="R574" s="34" t="str">
        <f t="shared" ca="1" si="314"/>
        <v/>
      </c>
      <c r="S574" s="47">
        <f t="shared" si="305"/>
        <v>44610</v>
      </c>
      <c r="T574" s="34">
        <f t="shared" si="306"/>
        <v>3</v>
      </c>
    </row>
    <row r="575" spans="1:20" x14ac:dyDescent="0.4">
      <c r="A575" s="47">
        <f t="shared" si="315"/>
        <v>44610</v>
      </c>
      <c r="B575" s="48" t="str">
        <f t="shared" si="317"/>
        <v>金</v>
      </c>
      <c r="C575" s="46" t="s">
        <v>7</v>
      </c>
      <c r="D575" s="46" t="str" cm="1">
        <f t="array" aca="1" ref="D575" ca="1">INDIRECT("'"&amp;TEXT($A575,"d日(aaa)")&amp;"'!V16")</f>
        <v/>
      </c>
      <c r="E575" s="58" t="str" cm="1">
        <f t="array" aca="1" ref="E575" ca="1">INDIRECT("'"&amp;TEXT($A575,"d日(aaa)")&amp;"'!W16")</f>
        <v/>
      </c>
      <c r="F575" s="58" t="str" cm="1">
        <f t="array" aca="1" ref="F575" ca="1">INDIRECT("'"&amp;TEXT($A575,"d日(aaa)")&amp;"'!X16")</f>
        <v/>
      </c>
      <c r="G575" s="58" t="str">
        <f t="shared" ca="1" si="309"/>
        <v/>
      </c>
      <c r="H575" s="47">
        <f t="shared" si="310"/>
        <v>44610</v>
      </c>
      <c r="I575" s="34">
        <f t="shared" si="311"/>
        <v>3</v>
      </c>
      <c r="L575" s="47">
        <f t="shared" si="312"/>
        <v>44610</v>
      </c>
      <c r="M575" s="34" t="str">
        <f t="shared" si="301"/>
        <v>金</v>
      </c>
      <c r="N575" s="34" t="str">
        <f t="shared" si="302"/>
        <v>作業時間</v>
      </c>
      <c r="O575" s="34" t="str">
        <f t="shared" ca="1" si="303"/>
        <v/>
      </c>
      <c r="P575" s="34" t="str">
        <f t="shared" ca="1" si="304"/>
        <v/>
      </c>
      <c r="Q575" s="34" t="str">
        <f t="shared" ca="1" si="313"/>
        <v/>
      </c>
      <c r="R575" s="34" t="str">
        <f t="shared" ca="1" si="314"/>
        <v/>
      </c>
      <c r="S575" s="47">
        <f t="shared" si="305"/>
        <v>44610</v>
      </c>
      <c r="T575" s="34">
        <f t="shared" si="306"/>
        <v>3</v>
      </c>
    </row>
    <row r="576" spans="1:20" x14ac:dyDescent="0.4">
      <c r="A576" s="47">
        <f t="shared" si="315"/>
        <v>44610</v>
      </c>
      <c r="B576" s="48" t="str">
        <f t="shared" si="317"/>
        <v>金</v>
      </c>
      <c r="C576" s="46" t="s">
        <v>7</v>
      </c>
      <c r="D576" s="46" t="str" cm="1">
        <f t="array" aca="1" ref="D576" ca="1">INDIRECT("'"&amp;TEXT($A576,"d日(aaa)")&amp;"'!V17")</f>
        <v/>
      </c>
      <c r="E576" s="58" t="str" cm="1">
        <f t="array" aca="1" ref="E576" ca="1">INDIRECT("'"&amp;TEXT($A576,"d日(aaa)")&amp;"'!W17")</f>
        <v/>
      </c>
      <c r="F576" s="58" t="str" cm="1">
        <f t="array" aca="1" ref="F576" ca="1">INDIRECT("'"&amp;TEXT($A576,"d日(aaa)")&amp;"'!X17")</f>
        <v/>
      </c>
      <c r="G576" s="58" t="str">
        <f t="shared" ca="1" si="309"/>
        <v/>
      </c>
      <c r="H576" s="47">
        <f t="shared" si="310"/>
        <v>44610</v>
      </c>
      <c r="I576" s="34">
        <f t="shared" si="311"/>
        <v>3</v>
      </c>
      <c r="L576" s="47">
        <f t="shared" si="312"/>
        <v>44610</v>
      </c>
      <c r="M576" s="34" t="str">
        <f t="shared" si="301"/>
        <v>金</v>
      </c>
      <c r="N576" s="34" t="str">
        <f t="shared" si="302"/>
        <v>作業時間</v>
      </c>
      <c r="O576" s="34" t="str">
        <f t="shared" ca="1" si="303"/>
        <v/>
      </c>
      <c r="P576" s="34" t="str">
        <f t="shared" ca="1" si="304"/>
        <v/>
      </c>
      <c r="Q576" s="34" t="str">
        <f t="shared" ca="1" si="313"/>
        <v/>
      </c>
      <c r="R576" s="34" t="str">
        <f t="shared" ca="1" si="314"/>
        <v/>
      </c>
      <c r="S576" s="47">
        <f t="shared" si="305"/>
        <v>44610</v>
      </c>
      <c r="T576" s="34">
        <f t="shared" si="306"/>
        <v>3</v>
      </c>
    </row>
    <row r="577" spans="1:22" x14ac:dyDescent="0.4">
      <c r="A577" s="47">
        <f t="shared" si="315"/>
        <v>44610</v>
      </c>
      <c r="B577" s="48" t="str">
        <f t="shared" si="317"/>
        <v>金</v>
      </c>
      <c r="C577" s="46" t="s">
        <v>7</v>
      </c>
      <c r="D577" s="46" t="str" cm="1">
        <f t="array" aca="1" ref="D577" ca="1">INDIRECT("'"&amp;TEXT($A577,"d日(aaa)")&amp;"'!V18")</f>
        <v/>
      </c>
      <c r="E577" s="58" t="str" cm="1">
        <f t="array" aca="1" ref="E577" ca="1">INDIRECT("'"&amp;TEXT($A577,"d日(aaa)")&amp;"'!W18")</f>
        <v/>
      </c>
      <c r="F577" s="58" t="str" cm="1">
        <f t="array" aca="1" ref="F577" ca="1">INDIRECT("'"&amp;TEXT($A577,"d日(aaa)")&amp;"'!X18")</f>
        <v/>
      </c>
      <c r="G577" s="58" t="str">
        <f t="shared" ca="1" si="309"/>
        <v/>
      </c>
      <c r="H577" s="47">
        <f t="shared" si="310"/>
        <v>44610</v>
      </c>
      <c r="I577" s="34">
        <f t="shared" si="311"/>
        <v>3</v>
      </c>
      <c r="J577" s="34">
        <f ca="1">SUMIF($A563:$A577,$A563,E563:E577)</f>
        <v>44</v>
      </c>
      <c r="K577" s="34">
        <f ca="1">SUMIF($A563:$A577,$A563,F563:F577)</f>
        <v>43.999999999998366</v>
      </c>
      <c r="L577" s="47">
        <f t="shared" si="312"/>
        <v>44610</v>
      </c>
      <c r="M577" s="34" t="str">
        <f t="shared" si="301"/>
        <v>金</v>
      </c>
      <c r="N577" s="34" t="str">
        <f t="shared" si="302"/>
        <v>作業時間</v>
      </c>
      <c r="O577" s="34" t="str">
        <f t="shared" ca="1" si="303"/>
        <v/>
      </c>
      <c r="P577" s="34" t="str">
        <f t="shared" ca="1" si="304"/>
        <v/>
      </c>
      <c r="Q577" s="34" t="str">
        <f t="shared" ca="1" si="313"/>
        <v/>
      </c>
      <c r="R577" s="34" t="str">
        <f t="shared" ca="1" si="314"/>
        <v/>
      </c>
      <c r="S577" s="47">
        <f t="shared" si="305"/>
        <v>44610</v>
      </c>
      <c r="T577" s="34">
        <f t="shared" si="306"/>
        <v>3</v>
      </c>
      <c r="U577" s="158">
        <f ca="1">IF(P563&lt;&gt;"",SUMIF($A563:$A577,$A563,P563:P577),"")</f>
        <v>44</v>
      </c>
      <c r="V577" s="158">
        <f ca="1">IF(Q563&lt;&gt;"",SUMIF($A563:$A577,$A563,Q563:Q577),"")</f>
        <v>43.999999999998366</v>
      </c>
    </row>
    <row r="578" spans="1:22" x14ac:dyDescent="0.4">
      <c r="A578" s="47">
        <f>A569</f>
        <v>44610</v>
      </c>
      <c r="B578" s="48" t="str">
        <f t="shared" si="291"/>
        <v>金</v>
      </c>
      <c r="C578" s="46" t="s">
        <v>11</v>
      </c>
      <c r="D578" s="46" t="str" cm="1">
        <f t="array" aca="1" ref="D578" ca="1">INDIRECT("'"&amp;TEXT($A578,"d日(aaa)")&amp;"'!V4")</f>
        <v>ディン コン ベト</v>
      </c>
      <c r="E578" s="49" cm="1">
        <f t="array" aca="1" ref="E578" ca="1">INDIRECT("'"&amp;TEXT($A578,"d日(aaa)")&amp;"'!AB4")</f>
        <v>8800</v>
      </c>
      <c r="F578" s="49" cm="1">
        <f t="array" aca="1" ref="F578" ca="1">INDIRECT("'"&amp;TEXT($A578,"d日(aaa)")&amp;"'!AC4")</f>
        <v>8799.9999999997126</v>
      </c>
      <c r="G578" s="58">
        <f t="shared" ca="1" si="309"/>
        <v>-2.8740032576024532E-10</v>
      </c>
      <c r="H578" s="47">
        <f t="shared" si="310"/>
        <v>44610</v>
      </c>
      <c r="I578" s="34">
        <f t="shared" si="311"/>
        <v>3</v>
      </c>
      <c r="L578" s="47">
        <f t="shared" si="312"/>
        <v>44610</v>
      </c>
      <c r="M578" s="34" t="str">
        <f t="shared" si="301"/>
        <v>金</v>
      </c>
      <c r="N578" s="34" t="str">
        <f t="shared" si="302"/>
        <v>人件費</v>
      </c>
      <c r="O578" s="34" t="str">
        <f t="shared" ca="1" si="303"/>
        <v>ディン コン ベト</v>
      </c>
      <c r="P578" s="34">
        <f t="shared" ca="1" si="304"/>
        <v>8800</v>
      </c>
      <c r="Q578" s="34">
        <f t="shared" ca="1" si="313"/>
        <v>8799.9999999997126</v>
      </c>
      <c r="R578" s="34">
        <f t="shared" ca="1" si="314"/>
        <v>0</v>
      </c>
      <c r="S578" s="47">
        <f t="shared" si="305"/>
        <v>44610</v>
      </c>
      <c r="T578" s="34">
        <f t="shared" si="306"/>
        <v>3</v>
      </c>
    </row>
    <row r="579" spans="1:22" x14ac:dyDescent="0.4">
      <c r="A579" s="47">
        <f t="shared" si="315"/>
        <v>44610</v>
      </c>
      <c r="B579" s="48" t="str">
        <f t="shared" si="291"/>
        <v>金</v>
      </c>
      <c r="C579" s="46" t="s">
        <v>11</v>
      </c>
      <c r="D579" s="46" t="str" cm="1">
        <f t="array" aca="1" ref="D579" ca="1">INDIRECT("'"&amp;TEXT($A579,"d日(aaa)")&amp;"'!V5")</f>
        <v>チャモ</v>
      </c>
      <c r="E579" s="49" cm="1">
        <f t="array" aca="1" ref="E579" ca="1">INDIRECT("'"&amp;TEXT($A579,"d日(aaa)")&amp;"'!AB5")</f>
        <v>9200</v>
      </c>
      <c r="F579" s="49" cm="1">
        <f t="array" aca="1" ref="F579" ca="1">INDIRECT("'"&amp;TEXT($A579,"d日(aaa)")&amp;"'!AC5")</f>
        <v>9199.9999999996999</v>
      </c>
      <c r="G579" s="58">
        <f t="shared" ca="1" si="309"/>
        <v>-3.0013325158506632E-10</v>
      </c>
      <c r="H579" s="47">
        <f t="shared" si="310"/>
        <v>44610</v>
      </c>
      <c r="I579" s="34">
        <f t="shared" si="311"/>
        <v>3</v>
      </c>
      <c r="L579" s="47">
        <f t="shared" si="312"/>
        <v>44610</v>
      </c>
      <c r="M579" s="34" t="str">
        <f t="shared" si="301"/>
        <v>金</v>
      </c>
      <c r="N579" s="34" t="str">
        <f t="shared" si="302"/>
        <v>人件費</v>
      </c>
      <c r="O579" s="34" t="str">
        <f t="shared" ca="1" si="303"/>
        <v>チャモ</v>
      </c>
      <c r="P579" s="34">
        <f t="shared" ca="1" si="304"/>
        <v>9200</v>
      </c>
      <c r="Q579" s="34">
        <f t="shared" ca="1" si="313"/>
        <v>9199.9999999996999</v>
      </c>
      <c r="R579" s="34">
        <f t="shared" ca="1" si="314"/>
        <v>0</v>
      </c>
      <c r="S579" s="47">
        <f t="shared" si="305"/>
        <v>44610</v>
      </c>
      <c r="T579" s="34">
        <f t="shared" si="306"/>
        <v>3</v>
      </c>
    </row>
    <row r="580" spans="1:22" x14ac:dyDescent="0.4">
      <c r="A580" s="47">
        <f t="shared" si="315"/>
        <v>44610</v>
      </c>
      <c r="B580" s="48" t="str">
        <f t="shared" si="291"/>
        <v>金</v>
      </c>
      <c r="C580" s="46" t="s">
        <v>11</v>
      </c>
      <c r="D580" s="46" t="str" cm="1">
        <f t="array" aca="1" ref="D580" ca="1">INDIRECT("'"&amp;TEXT($A580,"d日(aaa)")&amp;"'!V6")</f>
        <v>サンミン</v>
      </c>
      <c r="E580" s="49" cm="1">
        <f t="array" aca="1" ref="E580" ca="1">INDIRECT("'"&amp;TEXT($A580,"d日(aaa)")&amp;"'!AB6")</f>
        <v>8400</v>
      </c>
      <c r="F580" s="49" cm="1">
        <f t="array" aca="1" ref="F580" ca="1">INDIRECT("'"&amp;TEXT($A580,"d日(aaa)")&amp;"'!AC6")</f>
        <v>8399.9999999997253</v>
      </c>
      <c r="G580" s="58">
        <f t="shared" ca="1" si="309"/>
        <v>-2.7466739993542433E-10</v>
      </c>
      <c r="H580" s="47">
        <f t="shared" si="310"/>
        <v>44610</v>
      </c>
      <c r="I580" s="34">
        <f t="shared" si="311"/>
        <v>3</v>
      </c>
      <c r="L580" s="47">
        <f t="shared" si="312"/>
        <v>44610</v>
      </c>
      <c r="M580" s="34" t="str">
        <f t="shared" si="301"/>
        <v>金</v>
      </c>
      <c r="N580" s="34" t="str">
        <f t="shared" si="302"/>
        <v>人件費</v>
      </c>
      <c r="O580" s="34" t="str">
        <f t="shared" ca="1" si="303"/>
        <v>サンミン</v>
      </c>
      <c r="P580" s="34">
        <f t="shared" ca="1" si="304"/>
        <v>8400</v>
      </c>
      <c r="Q580" s="34">
        <f t="shared" ca="1" si="313"/>
        <v>8399.9999999997253</v>
      </c>
      <c r="R580" s="34">
        <f t="shared" ca="1" si="314"/>
        <v>0</v>
      </c>
      <c r="S580" s="47">
        <f t="shared" si="305"/>
        <v>44610</v>
      </c>
      <c r="T580" s="34">
        <f t="shared" si="306"/>
        <v>3</v>
      </c>
    </row>
    <row r="581" spans="1:22" x14ac:dyDescent="0.4">
      <c r="A581" s="47">
        <f t="shared" si="315"/>
        <v>44610</v>
      </c>
      <c r="B581" s="48" t="str">
        <f t="shared" si="291"/>
        <v>金</v>
      </c>
      <c r="C581" s="46" t="s">
        <v>11</v>
      </c>
      <c r="D581" s="46" t="str" cm="1">
        <f t="array" aca="1" ref="D581" ca="1">INDIRECT("'"&amp;TEXT($A581,"d日(aaa)")&amp;"'!V7")</f>
        <v>ハルシャナ</v>
      </c>
      <c r="E581" s="49" cm="1">
        <f t="array" aca="1" ref="E581" ca="1">INDIRECT("'"&amp;TEXT($A581,"d日(aaa)")&amp;"'!AB7")</f>
        <v>8400</v>
      </c>
      <c r="F581" s="49" cm="1">
        <f t="array" aca="1" ref="F581" ca="1">INDIRECT("'"&amp;TEXT($A581,"d日(aaa)")&amp;"'!AC7")</f>
        <v>8399.9999999997253</v>
      </c>
      <c r="G581" s="58">
        <f t="shared" ca="1" si="309"/>
        <v>-2.7466739993542433E-10</v>
      </c>
      <c r="H581" s="47">
        <f t="shared" si="310"/>
        <v>44610</v>
      </c>
      <c r="I581" s="34">
        <f t="shared" si="311"/>
        <v>3</v>
      </c>
      <c r="L581" s="47">
        <f t="shared" si="312"/>
        <v>44610</v>
      </c>
      <c r="M581" s="34" t="str">
        <f t="shared" si="301"/>
        <v>金</v>
      </c>
      <c r="N581" s="34" t="str">
        <f t="shared" si="302"/>
        <v>人件費</v>
      </c>
      <c r="O581" s="34" t="str">
        <f t="shared" ca="1" si="303"/>
        <v>ハルシャナ</v>
      </c>
      <c r="P581" s="34">
        <f t="shared" ca="1" si="304"/>
        <v>8400</v>
      </c>
      <c r="Q581" s="34">
        <f t="shared" ca="1" si="313"/>
        <v>8399.9999999997253</v>
      </c>
      <c r="R581" s="34">
        <f t="shared" ca="1" si="314"/>
        <v>0</v>
      </c>
      <c r="S581" s="47">
        <f t="shared" si="305"/>
        <v>44610</v>
      </c>
      <c r="T581" s="34">
        <f t="shared" si="306"/>
        <v>3</v>
      </c>
    </row>
    <row r="582" spans="1:22" x14ac:dyDescent="0.4">
      <c r="A582" s="47">
        <f t="shared" si="315"/>
        <v>44610</v>
      </c>
      <c r="B582" s="48" t="str">
        <f t="shared" si="291"/>
        <v>金</v>
      </c>
      <c r="C582" s="46" t="s">
        <v>11</v>
      </c>
      <c r="D582" s="46" t="str" cm="1">
        <f t="array" aca="1" ref="D582" ca="1">INDIRECT("'"&amp;TEXT($A582,"d日(aaa)")&amp;"'!V8")</f>
        <v>インディカ</v>
      </c>
      <c r="E582" s="49" cm="1">
        <f t="array" aca="1" ref="E582" ca="1">INDIRECT("'"&amp;TEXT($A582,"d日(aaa)")&amp;"'!AB8")</f>
        <v>7350</v>
      </c>
      <c r="F582" s="49" cm="1">
        <f t="array" aca="1" ref="F582" ca="1">INDIRECT("'"&amp;TEXT($A582,"d日(aaa)")&amp;"'!AC8")</f>
        <v>7349.9999999997162</v>
      </c>
      <c r="G582" s="58">
        <f t="shared" ca="1" si="309"/>
        <v>-2.8376234695315361E-10</v>
      </c>
      <c r="H582" s="47">
        <f t="shared" si="310"/>
        <v>44610</v>
      </c>
      <c r="I582" s="34">
        <f t="shared" si="311"/>
        <v>3</v>
      </c>
      <c r="L582" s="47">
        <f t="shared" si="312"/>
        <v>44610</v>
      </c>
      <c r="M582" s="34" t="str">
        <f t="shared" si="301"/>
        <v>金</v>
      </c>
      <c r="N582" s="34" t="str">
        <f t="shared" si="302"/>
        <v>人件費</v>
      </c>
      <c r="O582" s="34" t="str">
        <f t="shared" ca="1" si="303"/>
        <v>インディカ</v>
      </c>
      <c r="P582" s="34">
        <f t="shared" ca="1" si="304"/>
        <v>7350</v>
      </c>
      <c r="Q582" s="34">
        <f t="shared" ca="1" si="313"/>
        <v>7349.9999999997162</v>
      </c>
      <c r="R582" s="34">
        <f t="shared" ca="1" si="314"/>
        <v>0</v>
      </c>
      <c r="S582" s="47">
        <f t="shared" si="305"/>
        <v>44610</v>
      </c>
      <c r="T582" s="34">
        <f t="shared" si="306"/>
        <v>3</v>
      </c>
    </row>
    <row r="583" spans="1:22" x14ac:dyDescent="0.4">
      <c r="A583" s="47">
        <f t="shared" si="315"/>
        <v>44610</v>
      </c>
      <c r="B583" s="48" t="str">
        <f t="shared" si="291"/>
        <v>金</v>
      </c>
      <c r="C583" s="46" t="s">
        <v>11</v>
      </c>
      <c r="D583" s="46" t="str" cm="1">
        <f t="array" aca="1" ref="D583" ca="1">INDIRECT("'"&amp;TEXT($A583,"d日(aaa)")&amp;"'!V9")</f>
        <v>チャトランガ</v>
      </c>
      <c r="E583" s="49" cm="1">
        <f t="array" aca="1" ref="E583" ca="1">INDIRECT("'"&amp;TEXT($A583,"d日(aaa)")&amp;"'!AB9")</f>
        <v>5250</v>
      </c>
      <c r="F583" s="49" cm="1">
        <f t="array" aca="1" ref="F583" ca="1">INDIRECT("'"&amp;TEXT($A583,"d日(aaa)")&amp;"'!AC9")</f>
        <v>5249.999999999668</v>
      </c>
      <c r="G583" s="58">
        <f t="shared" ca="1" si="309"/>
        <v>-3.3196556614711881E-10</v>
      </c>
      <c r="H583" s="47">
        <f t="shared" si="310"/>
        <v>44610</v>
      </c>
      <c r="I583" s="34">
        <f t="shared" si="311"/>
        <v>3</v>
      </c>
      <c r="L583" s="47">
        <f t="shared" si="312"/>
        <v>44610</v>
      </c>
      <c r="M583" s="34" t="str">
        <f t="shared" si="301"/>
        <v>金</v>
      </c>
      <c r="N583" s="34" t="str">
        <f t="shared" si="302"/>
        <v>人件費</v>
      </c>
      <c r="O583" s="34" t="str">
        <f t="shared" ca="1" si="303"/>
        <v>チャトランガ</v>
      </c>
      <c r="P583" s="34">
        <f t="shared" ca="1" si="304"/>
        <v>5250</v>
      </c>
      <c r="Q583" s="34">
        <f t="shared" ca="1" si="313"/>
        <v>5249.999999999668</v>
      </c>
      <c r="R583" s="34">
        <f t="shared" ca="1" si="314"/>
        <v>0</v>
      </c>
      <c r="S583" s="47">
        <f t="shared" si="305"/>
        <v>44610</v>
      </c>
      <c r="T583" s="34">
        <f t="shared" si="306"/>
        <v>3</v>
      </c>
    </row>
    <row r="584" spans="1:22" x14ac:dyDescent="0.4">
      <c r="A584" s="47">
        <f t="shared" si="315"/>
        <v>44610</v>
      </c>
      <c r="B584" s="48" t="str">
        <f t="shared" si="291"/>
        <v>金</v>
      </c>
      <c r="C584" s="46" t="s">
        <v>11</v>
      </c>
      <c r="D584" s="46" t="str" cm="1">
        <f t="array" aca="1" ref="D584" ca="1">INDIRECT("'"&amp;TEXT($A584,"d日(aaa)")&amp;"'!V10")</f>
        <v/>
      </c>
      <c r="E584" s="49" t="str" cm="1">
        <f t="array" aca="1" ref="E584" ca="1">INDIRECT("'"&amp;TEXT($A584,"d日(aaa)")&amp;"'!AB10")</f>
        <v/>
      </c>
      <c r="F584" s="49" t="str" cm="1">
        <f t="array" aca="1" ref="F584" ca="1">INDIRECT("'"&amp;TEXT($A584,"d日(aaa)")&amp;"'!AC10")</f>
        <v/>
      </c>
      <c r="G584" s="58" t="str">
        <f t="shared" ca="1" si="309"/>
        <v/>
      </c>
      <c r="H584" s="47">
        <f t="shared" si="310"/>
        <v>44610</v>
      </c>
      <c r="I584" s="34">
        <f t="shared" si="311"/>
        <v>3</v>
      </c>
      <c r="L584" s="47">
        <f t="shared" si="312"/>
        <v>44610</v>
      </c>
      <c r="M584" s="34" t="str">
        <f t="shared" si="301"/>
        <v>金</v>
      </c>
      <c r="N584" s="34" t="str">
        <f t="shared" si="302"/>
        <v>人件費</v>
      </c>
      <c r="O584" s="34" t="str">
        <f t="shared" ca="1" si="303"/>
        <v/>
      </c>
      <c r="P584" s="34" t="str">
        <f t="shared" ca="1" si="304"/>
        <v/>
      </c>
      <c r="Q584" s="34" t="str">
        <f t="shared" ca="1" si="313"/>
        <v/>
      </c>
      <c r="R584" s="34" t="str">
        <f t="shared" ca="1" si="314"/>
        <v/>
      </c>
      <c r="S584" s="47">
        <f t="shared" si="305"/>
        <v>44610</v>
      </c>
      <c r="T584" s="34">
        <f t="shared" si="306"/>
        <v>3</v>
      </c>
    </row>
    <row r="585" spans="1:22" x14ac:dyDescent="0.4">
      <c r="A585" s="47">
        <f t="shared" si="315"/>
        <v>44610</v>
      </c>
      <c r="B585" s="48" t="str">
        <f t="shared" ref="B585:B587" si="318">IF(A585="","",TEXT(A585,"aaa"))</f>
        <v>金</v>
      </c>
      <c r="C585" s="46" t="s">
        <v>11</v>
      </c>
      <c r="D585" s="46" t="str" cm="1">
        <f t="array" aca="1" ref="D585" ca="1">INDIRECT("'"&amp;TEXT($A585,"d日(aaa)")&amp;"'!V11")</f>
        <v/>
      </c>
      <c r="E585" s="49" t="str" cm="1">
        <f t="array" aca="1" ref="E585" ca="1">INDIRECT("'"&amp;TEXT($A585,"d日(aaa)")&amp;"'!AB11")</f>
        <v/>
      </c>
      <c r="F585" s="49" t="str" cm="1">
        <f t="array" aca="1" ref="F585" ca="1">INDIRECT("'"&amp;TEXT($A585,"d日(aaa)")&amp;"'!AC11")</f>
        <v/>
      </c>
      <c r="G585" s="58" t="str">
        <f t="shared" ca="1" si="309"/>
        <v/>
      </c>
      <c r="H585" s="47">
        <f t="shared" si="310"/>
        <v>44610</v>
      </c>
      <c r="I585" s="34">
        <f t="shared" si="311"/>
        <v>3</v>
      </c>
      <c r="L585" s="47">
        <f t="shared" si="312"/>
        <v>44610</v>
      </c>
      <c r="M585" s="34" t="str">
        <f t="shared" si="301"/>
        <v>金</v>
      </c>
      <c r="N585" s="34" t="str">
        <f t="shared" si="302"/>
        <v>人件費</v>
      </c>
      <c r="O585" s="34" t="str">
        <f t="shared" ca="1" si="303"/>
        <v/>
      </c>
      <c r="P585" s="34" t="str">
        <f t="shared" ca="1" si="304"/>
        <v/>
      </c>
      <c r="Q585" s="34" t="str">
        <f t="shared" ca="1" si="313"/>
        <v/>
      </c>
      <c r="R585" s="34" t="str">
        <f t="shared" ca="1" si="314"/>
        <v/>
      </c>
      <c r="S585" s="47">
        <f t="shared" si="305"/>
        <v>44610</v>
      </c>
      <c r="T585" s="34">
        <f t="shared" si="306"/>
        <v>3</v>
      </c>
    </row>
    <row r="586" spans="1:22" x14ac:dyDescent="0.4">
      <c r="A586" s="47">
        <f t="shared" si="315"/>
        <v>44610</v>
      </c>
      <c r="B586" s="48" t="str">
        <f t="shared" si="318"/>
        <v>金</v>
      </c>
      <c r="C586" s="46" t="s">
        <v>11</v>
      </c>
      <c r="D586" s="46" t="str" cm="1">
        <f t="array" aca="1" ref="D586" ca="1">INDIRECT("'"&amp;TEXT($A586,"d日(aaa)")&amp;"'!V12")</f>
        <v/>
      </c>
      <c r="E586" s="49" t="str" cm="1">
        <f t="array" aca="1" ref="E586" ca="1">INDIRECT("'"&amp;TEXT($A586,"d日(aaa)")&amp;"'!AB12")</f>
        <v/>
      </c>
      <c r="F586" s="49" t="str" cm="1">
        <f t="array" aca="1" ref="F586" ca="1">INDIRECT("'"&amp;TEXT($A586,"d日(aaa)")&amp;"'!AC12")</f>
        <v/>
      </c>
      <c r="G586" s="58" t="str">
        <f t="shared" ca="1" si="309"/>
        <v/>
      </c>
      <c r="H586" s="47">
        <f t="shared" si="310"/>
        <v>44610</v>
      </c>
      <c r="I586" s="34">
        <f t="shared" si="311"/>
        <v>3</v>
      </c>
      <c r="L586" s="47">
        <f t="shared" si="312"/>
        <v>44610</v>
      </c>
      <c r="M586" s="34" t="str">
        <f t="shared" si="301"/>
        <v>金</v>
      </c>
      <c r="N586" s="34" t="str">
        <f t="shared" si="302"/>
        <v>人件費</v>
      </c>
      <c r="O586" s="34" t="str">
        <f t="shared" ca="1" si="303"/>
        <v/>
      </c>
      <c r="P586" s="34" t="str">
        <f t="shared" ca="1" si="304"/>
        <v/>
      </c>
      <c r="Q586" s="34" t="str">
        <f t="shared" ca="1" si="313"/>
        <v/>
      </c>
      <c r="R586" s="34" t="str">
        <f t="shared" ca="1" si="314"/>
        <v/>
      </c>
      <c r="S586" s="47">
        <f t="shared" si="305"/>
        <v>44610</v>
      </c>
      <c r="T586" s="34">
        <f t="shared" si="306"/>
        <v>3</v>
      </c>
    </row>
    <row r="587" spans="1:22" x14ac:dyDescent="0.4">
      <c r="A587" s="47">
        <f t="shared" si="315"/>
        <v>44610</v>
      </c>
      <c r="B587" s="48" t="str">
        <f t="shared" si="318"/>
        <v>金</v>
      </c>
      <c r="C587" s="46" t="s">
        <v>11</v>
      </c>
      <c r="D587" s="46" t="str" cm="1">
        <f t="array" aca="1" ref="D587" ca="1">INDIRECT("'"&amp;TEXT($A587,"d日(aaa)")&amp;"'!V13")</f>
        <v/>
      </c>
      <c r="E587" s="49" t="str" cm="1">
        <f t="array" aca="1" ref="E587" ca="1">INDIRECT("'"&amp;TEXT($A587,"d日(aaa)")&amp;"'!AB13")</f>
        <v/>
      </c>
      <c r="F587" s="49" t="str" cm="1">
        <f t="array" aca="1" ref="F587" ca="1">INDIRECT("'"&amp;TEXT($A587,"d日(aaa)")&amp;"'!AC13")</f>
        <v/>
      </c>
      <c r="G587" s="58" t="str">
        <f t="shared" ca="1" si="309"/>
        <v/>
      </c>
      <c r="H587" s="47">
        <f t="shared" si="310"/>
        <v>44610</v>
      </c>
      <c r="I587" s="34">
        <f t="shared" si="311"/>
        <v>3</v>
      </c>
      <c r="L587" s="47">
        <f t="shared" si="312"/>
        <v>44610</v>
      </c>
      <c r="M587" s="34" t="str">
        <f t="shared" si="301"/>
        <v>金</v>
      </c>
      <c r="N587" s="34" t="str">
        <f t="shared" si="302"/>
        <v>人件費</v>
      </c>
      <c r="O587" s="34" t="str">
        <f t="shared" ca="1" si="303"/>
        <v/>
      </c>
      <c r="P587" s="34" t="str">
        <f t="shared" ca="1" si="304"/>
        <v/>
      </c>
      <c r="Q587" s="34" t="str">
        <f t="shared" ca="1" si="313"/>
        <v/>
      </c>
      <c r="R587" s="34" t="str">
        <f t="shared" ca="1" si="314"/>
        <v/>
      </c>
      <c r="S587" s="47">
        <f t="shared" si="305"/>
        <v>44610</v>
      </c>
      <c r="T587" s="34">
        <f t="shared" si="306"/>
        <v>3</v>
      </c>
    </row>
    <row r="588" spans="1:22" x14ac:dyDescent="0.4">
      <c r="A588" s="47">
        <f t="shared" si="315"/>
        <v>44610</v>
      </c>
      <c r="B588" s="48" t="str">
        <f t="shared" ref="B588:B592" si="319">IF(A588="","",TEXT(A588,"aaa"))</f>
        <v>金</v>
      </c>
      <c r="C588" s="46" t="s">
        <v>11</v>
      </c>
      <c r="D588" s="46" t="str" cm="1">
        <f t="array" aca="1" ref="D588" ca="1">INDIRECT("'"&amp;TEXT($A588,"d日(aaa)")&amp;"'!V14")</f>
        <v/>
      </c>
      <c r="E588" s="49" t="str" cm="1">
        <f t="array" aca="1" ref="E588" ca="1">INDIRECT("'"&amp;TEXT($A588,"d日(aaa)")&amp;"'!AB14")</f>
        <v/>
      </c>
      <c r="F588" s="49" t="str" cm="1">
        <f t="array" aca="1" ref="F588" ca="1">INDIRECT("'"&amp;TEXT($A588,"d日(aaa)")&amp;"'!AC14")</f>
        <v/>
      </c>
      <c r="G588" s="58" t="str">
        <f t="shared" ca="1" si="309"/>
        <v/>
      </c>
      <c r="H588" s="47">
        <f t="shared" si="310"/>
        <v>44610</v>
      </c>
      <c r="I588" s="34">
        <f t="shared" si="311"/>
        <v>3</v>
      </c>
      <c r="L588" s="47">
        <f t="shared" si="312"/>
        <v>44610</v>
      </c>
      <c r="M588" s="34" t="str">
        <f t="shared" si="301"/>
        <v>金</v>
      </c>
      <c r="N588" s="34" t="str">
        <f t="shared" si="302"/>
        <v>人件費</v>
      </c>
      <c r="O588" s="34" t="str">
        <f t="shared" ca="1" si="303"/>
        <v/>
      </c>
      <c r="P588" s="34" t="str">
        <f t="shared" ca="1" si="304"/>
        <v/>
      </c>
      <c r="Q588" s="34" t="str">
        <f t="shared" ca="1" si="313"/>
        <v/>
      </c>
      <c r="R588" s="34" t="str">
        <f t="shared" ca="1" si="314"/>
        <v/>
      </c>
      <c r="S588" s="47">
        <f t="shared" si="305"/>
        <v>44610</v>
      </c>
      <c r="T588" s="34">
        <f t="shared" si="306"/>
        <v>3</v>
      </c>
    </row>
    <row r="589" spans="1:22" x14ac:dyDescent="0.4">
      <c r="A589" s="47">
        <f t="shared" si="315"/>
        <v>44610</v>
      </c>
      <c r="B589" s="48" t="str">
        <f t="shared" si="319"/>
        <v>金</v>
      </c>
      <c r="C589" s="46" t="s">
        <v>11</v>
      </c>
      <c r="D589" s="46" t="str" cm="1">
        <f t="array" aca="1" ref="D589" ca="1">INDIRECT("'"&amp;TEXT($A589,"d日(aaa)")&amp;"'!V15")</f>
        <v/>
      </c>
      <c r="E589" s="49" t="str" cm="1">
        <f t="array" aca="1" ref="E589" ca="1">INDIRECT("'"&amp;TEXT($A589,"d日(aaa)")&amp;"'!AB15")</f>
        <v/>
      </c>
      <c r="F589" s="49" t="str" cm="1">
        <f t="array" aca="1" ref="F589" ca="1">INDIRECT("'"&amp;TEXT($A589,"d日(aaa)")&amp;"'!AC15")</f>
        <v/>
      </c>
      <c r="G589" s="58" t="str">
        <f t="shared" ca="1" si="309"/>
        <v/>
      </c>
      <c r="H589" s="47">
        <f t="shared" si="310"/>
        <v>44610</v>
      </c>
      <c r="I589" s="34">
        <f t="shared" si="311"/>
        <v>3</v>
      </c>
      <c r="L589" s="47">
        <f t="shared" si="312"/>
        <v>44610</v>
      </c>
      <c r="M589" s="34" t="str">
        <f t="shared" si="301"/>
        <v>金</v>
      </c>
      <c r="N589" s="34" t="str">
        <f t="shared" si="302"/>
        <v>人件費</v>
      </c>
      <c r="O589" s="34" t="str">
        <f t="shared" ca="1" si="303"/>
        <v/>
      </c>
      <c r="P589" s="34" t="str">
        <f t="shared" ca="1" si="304"/>
        <v/>
      </c>
      <c r="Q589" s="34" t="str">
        <f t="shared" ca="1" si="313"/>
        <v/>
      </c>
      <c r="R589" s="34" t="str">
        <f t="shared" ca="1" si="314"/>
        <v/>
      </c>
      <c r="S589" s="47">
        <f t="shared" si="305"/>
        <v>44610</v>
      </c>
      <c r="T589" s="34">
        <f t="shared" si="306"/>
        <v>3</v>
      </c>
    </row>
    <row r="590" spans="1:22" x14ac:dyDescent="0.4">
      <c r="A590" s="47">
        <f t="shared" si="315"/>
        <v>44610</v>
      </c>
      <c r="B590" s="48" t="str">
        <f t="shared" si="319"/>
        <v>金</v>
      </c>
      <c r="C590" s="46" t="s">
        <v>11</v>
      </c>
      <c r="D590" s="46" t="str" cm="1">
        <f t="array" aca="1" ref="D590" ca="1">INDIRECT("'"&amp;TEXT($A590,"d日(aaa)")&amp;"'!V16")</f>
        <v/>
      </c>
      <c r="E590" s="49" t="str" cm="1">
        <f t="array" aca="1" ref="E590" ca="1">INDIRECT("'"&amp;TEXT($A590,"d日(aaa)")&amp;"'!AB16")</f>
        <v/>
      </c>
      <c r="F590" s="49" t="str" cm="1">
        <f t="array" aca="1" ref="F590" ca="1">INDIRECT("'"&amp;TEXT($A590,"d日(aaa)")&amp;"'!AC16")</f>
        <v/>
      </c>
      <c r="G590" s="58" t="str">
        <f t="shared" ca="1" si="309"/>
        <v/>
      </c>
      <c r="H590" s="47">
        <f t="shared" si="310"/>
        <v>44610</v>
      </c>
      <c r="I590" s="34">
        <f t="shared" si="311"/>
        <v>3</v>
      </c>
      <c r="L590" s="47">
        <f t="shared" si="312"/>
        <v>44610</v>
      </c>
      <c r="M590" s="34" t="str">
        <f t="shared" si="301"/>
        <v>金</v>
      </c>
      <c r="N590" s="34" t="str">
        <f t="shared" si="302"/>
        <v>人件費</v>
      </c>
      <c r="O590" s="34" t="str">
        <f t="shared" ca="1" si="303"/>
        <v/>
      </c>
      <c r="P590" s="34" t="str">
        <f t="shared" ca="1" si="304"/>
        <v/>
      </c>
      <c r="Q590" s="34" t="str">
        <f t="shared" ca="1" si="313"/>
        <v/>
      </c>
      <c r="R590" s="34" t="str">
        <f t="shared" ca="1" si="314"/>
        <v/>
      </c>
      <c r="S590" s="47">
        <f t="shared" si="305"/>
        <v>44610</v>
      </c>
      <c r="T590" s="34">
        <f t="shared" si="306"/>
        <v>3</v>
      </c>
    </row>
    <row r="591" spans="1:22" x14ac:dyDescent="0.4">
      <c r="A591" s="47">
        <f t="shared" si="315"/>
        <v>44610</v>
      </c>
      <c r="B591" s="48" t="str">
        <f t="shared" si="319"/>
        <v>金</v>
      </c>
      <c r="C591" s="46" t="s">
        <v>11</v>
      </c>
      <c r="D591" s="46" t="str" cm="1">
        <f t="array" aca="1" ref="D591" ca="1">INDIRECT("'"&amp;TEXT($A591,"d日(aaa)")&amp;"'!V17")</f>
        <v/>
      </c>
      <c r="E591" s="49" t="str" cm="1">
        <f t="array" aca="1" ref="E591" ca="1">INDIRECT("'"&amp;TEXT($A591,"d日(aaa)")&amp;"'!AB17")</f>
        <v/>
      </c>
      <c r="F591" s="49" t="str" cm="1">
        <f t="array" aca="1" ref="F591" ca="1">INDIRECT("'"&amp;TEXT($A591,"d日(aaa)")&amp;"'!AC17")</f>
        <v/>
      </c>
      <c r="G591" s="58" t="str">
        <f t="shared" ca="1" si="309"/>
        <v/>
      </c>
      <c r="H591" s="47">
        <f t="shared" si="310"/>
        <v>44610</v>
      </c>
      <c r="I591" s="34">
        <f t="shared" si="311"/>
        <v>3</v>
      </c>
      <c r="L591" s="47">
        <f t="shared" si="312"/>
        <v>44610</v>
      </c>
      <c r="M591" s="34" t="str">
        <f t="shared" si="301"/>
        <v>金</v>
      </c>
      <c r="N591" s="34" t="str">
        <f t="shared" si="302"/>
        <v>人件費</v>
      </c>
      <c r="O591" s="34" t="str">
        <f t="shared" ca="1" si="303"/>
        <v/>
      </c>
      <c r="P591" s="34" t="str">
        <f t="shared" ca="1" si="304"/>
        <v/>
      </c>
      <c r="Q591" s="34" t="str">
        <f t="shared" ca="1" si="313"/>
        <v/>
      </c>
      <c r="R591" s="34" t="str">
        <f t="shared" ca="1" si="314"/>
        <v/>
      </c>
      <c r="S591" s="47">
        <f t="shared" si="305"/>
        <v>44610</v>
      </c>
      <c r="T591" s="34">
        <f t="shared" si="306"/>
        <v>3</v>
      </c>
    </row>
    <row r="592" spans="1:22" x14ac:dyDescent="0.4">
      <c r="A592" s="47">
        <f t="shared" si="315"/>
        <v>44610</v>
      </c>
      <c r="B592" s="48" t="str">
        <f t="shared" si="319"/>
        <v>金</v>
      </c>
      <c r="C592" s="46" t="s">
        <v>11</v>
      </c>
      <c r="D592" s="46" t="str" cm="1">
        <f t="array" aca="1" ref="D592" ca="1">INDIRECT("'"&amp;TEXT($A592,"d日(aaa)")&amp;"'!V18")</f>
        <v/>
      </c>
      <c r="E592" s="49" t="str" cm="1">
        <f t="array" aca="1" ref="E592" ca="1">INDIRECT("'"&amp;TEXT($A592,"d日(aaa)")&amp;"'!AB18")</f>
        <v/>
      </c>
      <c r="F592" s="49" t="str" cm="1">
        <f t="array" aca="1" ref="F592" ca="1">INDIRECT("'"&amp;TEXT($A592,"d日(aaa)")&amp;"'!AC18")</f>
        <v/>
      </c>
      <c r="G592" s="58" t="str">
        <f t="shared" ca="1" si="309"/>
        <v/>
      </c>
      <c r="H592" s="47">
        <f t="shared" si="310"/>
        <v>44610</v>
      </c>
      <c r="I592" s="34">
        <f t="shared" si="311"/>
        <v>3</v>
      </c>
      <c r="J592" s="34">
        <f ca="1">SUMIF($A578:$A592,$A578,E578:E592)</f>
        <v>47400</v>
      </c>
      <c r="K592" s="34">
        <f ca="1">SUMIF($A578:$A592,$A578,F578:F592)</f>
        <v>47399.999999998239</v>
      </c>
      <c r="L592" s="47">
        <f t="shared" si="312"/>
        <v>44610</v>
      </c>
      <c r="M592" s="34" t="str">
        <f t="shared" si="301"/>
        <v>金</v>
      </c>
      <c r="N592" s="34" t="str">
        <f t="shared" si="302"/>
        <v>人件費</v>
      </c>
      <c r="O592" s="34" t="str">
        <f t="shared" ca="1" si="303"/>
        <v/>
      </c>
      <c r="P592" s="34" t="str">
        <f t="shared" ca="1" si="304"/>
        <v/>
      </c>
      <c r="Q592" s="34" t="str">
        <f t="shared" ca="1" si="313"/>
        <v/>
      </c>
      <c r="R592" s="34" t="str">
        <f t="shared" ca="1" si="314"/>
        <v/>
      </c>
      <c r="S592" s="47">
        <f t="shared" si="305"/>
        <v>44610</v>
      </c>
      <c r="T592" s="34">
        <f t="shared" si="306"/>
        <v>3</v>
      </c>
      <c r="U592" s="158">
        <f ca="1">IF(P578&lt;&gt;"",SUMIF($A578:$A592,$A578,P578:P592),"")</f>
        <v>47400</v>
      </c>
      <c r="V592" s="158">
        <f ca="1">IF(Q578&lt;&gt;"",SUMIF($A578:$A592,$A578,Q578:Q592),"")</f>
        <v>47399.999999998239</v>
      </c>
    </row>
    <row r="593" spans="1:20" x14ac:dyDescent="0.4">
      <c r="A593" s="47">
        <f>A584</f>
        <v>44610</v>
      </c>
      <c r="B593" s="48" t="str">
        <f t="shared" si="291"/>
        <v>金</v>
      </c>
      <c r="C593" s="46" t="s">
        <v>12</v>
      </c>
      <c r="D593" s="46" t="str" cm="1">
        <f t="array" aca="1" ref="D593" ca="1">INDIRECT("'"&amp;TEXT($A593,"d日(aaa)")&amp;"'!V22")</f>
        <v>-</v>
      </c>
      <c r="E593" s="49" t="str" cm="1">
        <f t="array" aca="1" ref="E593" ca="1">INDIRECT("'"&amp;TEXT($A593,"d日(aaa)")&amp;"'!W22")</f>
        <v/>
      </c>
      <c r="F593" s="49" cm="1">
        <f t="array" aca="1" ref="F593" ca="1">INDIRECT("'"&amp;TEXT($A593,"d日(aaa)")&amp;"'!X22")</f>
        <v>0</v>
      </c>
      <c r="G593" s="58" t="str">
        <f t="shared" ca="1" si="309"/>
        <v/>
      </c>
      <c r="H593" s="47">
        <f t="shared" si="310"/>
        <v>44610</v>
      </c>
      <c r="I593" s="34">
        <f t="shared" si="311"/>
        <v>3</v>
      </c>
      <c r="L593" s="47">
        <f t="shared" si="312"/>
        <v>44610</v>
      </c>
      <c r="M593" s="34" t="str">
        <f t="shared" si="301"/>
        <v>金</v>
      </c>
      <c r="N593" s="34" t="str">
        <f t="shared" si="302"/>
        <v>出荷数</v>
      </c>
      <c r="O593" s="34" t="str">
        <f t="shared" ca="1" si="303"/>
        <v>-</v>
      </c>
      <c r="P593" s="34" t="str">
        <f t="shared" ca="1" si="304"/>
        <v/>
      </c>
      <c r="Q593" s="34" t="str">
        <f t="shared" ca="1" si="313"/>
        <v/>
      </c>
      <c r="R593" s="34" t="str">
        <f t="shared" ca="1" si="314"/>
        <v/>
      </c>
      <c r="S593" s="47">
        <f t="shared" si="305"/>
        <v>44610</v>
      </c>
      <c r="T593" s="34">
        <f t="shared" si="306"/>
        <v>3</v>
      </c>
    </row>
    <row r="594" spans="1:20" x14ac:dyDescent="0.4">
      <c r="A594" s="47">
        <f t="shared" si="315"/>
        <v>44610</v>
      </c>
      <c r="B594" s="48" t="str">
        <f t="shared" si="291"/>
        <v>金</v>
      </c>
      <c r="C594" s="46" t="s">
        <v>239</v>
      </c>
      <c r="D594" s="46" t="str" cm="1">
        <f t="array" aca="1" ref="D594" ca="1">INDIRECT("'"&amp;TEXT($A594,"d日(aaa)")&amp;"'!V25")</f>
        <v>-</v>
      </c>
      <c r="E594" s="49" t="str" cm="1">
        <f t="array" aca="1" ref="E594" ca="1">INDIRECT("'"&amp;TEXT($A594,"d日(aaa)")&amp;"'!W25")</f>
        <v/>
      </c>
      <c r="F594" s="49" t="str" cm="1">
        <f t="array" aca="1" ref="F594" ca="1">INDIRECT("'"&amp;TEXT($A594,"d日(aaa)")&amp;"'!X25")</f>
        <v/>
      </c>
      <c r="G594" s="58" t="str">
        <f t="shared" ca="1" si="309"/>
        <v/>
      </c>
      <c r="H594" s="47">
        <f t="shared" si="310"/>
        <v>44610</v>
      </c>
      <c r="I594" s="34">
        <f t="shared" si="311"/>
        <v>3</v>
      </c>
      <c r="L594" s="47">
        <f t="shared" si="312"/>
        <v>44610</v>
      </c>
      <c r="M594" s="34" t="str">
        <f t="shared" si="301"/>
        <v>金</v>
      </c>
      <c r="N594" s="34" t="str">
        <f t="shared" si="302"/>
        <v>人時生産性</v>
      </c>
      <c r="O594" s="34" t="str">
        <f t="shared" ca="1" si="303"/>
        <v>-</v>
      </c>
      <c r="P594" s="34" t="str">
        <f t="shared" ca="1" si="304"/>
        <v/>
      </c>
      <c r="Q594" s="34" t="str">
        <f t="shared" ca="1" si="313"/>
        <v/>
      </c>
      <c r="R594" s="34" t="str">
        <f t="shared" ca="1" si="314"/>
        <v/>
      </c>
      <c r="S594" s="47">
        <f t="shared" si="305"/>
        <v>44610</v>
      </c>
      <c r="T594" s="34">
        <f t="shared" si="306"/>
        <v>3</v>
      </c>
    </row>
    <row r="595" spans="1:20" x14ac:dyDescent="0.4">
      <c r="A595" s="47">
        <f t="shared" si="315"/>
        <v>44610</v>
      </c>
      <c r="B595" s="48" t="str">
        <f t="shared" ref="B595" si="320">IF(A595="","",TEXT(A595,"aaa"))</f>
        <v>金</v>
      </c>
      <c r="C595" s="46" t="s">
        <v>96</v>
      </c>
      <c r="D595" s="46" t="str" cm="1">
        <f t="array" aca="1" ref="D595" ca="1">INDIRECT("'"&amp;TEXT($A595,"d日(aaa)")&amp;"'!AA22")</f>
        <v>-</v>
      </c>
      <c r="E595" s="49" t="str" cm="1">
        <f t="array" aca="1" ref="E595" ca="1">INDIRECT("'"&amp;TEXT($A595,"d日(aaa)")&amp;"'!AB22")</f>
        <v/>
      </c>
      <c r="F595" s="49" t="str" cm="1">
        <f t="array" aca="1" ref="F595" ca="1">INDIRECT("'"&amp;TEXT($A595,"d日(aaa)")&amp;"'!AC22")</f>
        <v/>
      </c>
      <c r="G595" s="58" t="str">
        <f t="shared" ca="1" si="309"/>
        <v/>
      </c>
      <c r="H595" s="47">
        <f t="shared" si="310"/>
        <v>44610</v>
      </c>
      <c r="I595" s="34">
        <f t="shared" si="311"/>
        <v>3</v>
      </c>
      <c r="L595" s="47">
        <f t="shared" si="312"/>
        <v>44610</v>
      </c>
      <c r="M595" s="34" t="str">
        <f t="shared" si="301"/>
        <v>金</v>
      </c>
      <c r="N595" s="34" t="str">
        <f t="shared" si="302"/>
        <v>1Cs人件費</v>
      </c>
      <c r="O595" s="34" t="str">
        <f t="shared" ca="1" si="303"/>
        <v>-</v>
      </c>
      <c r="P595" s="34" t="str">
        <f t="shared" ca="1" si="304"/>
        <v/>
      </c>
      <c r="Q595" s="34" t="str">
        <f t="shared" ca="1" si="313"/>
        <v/>
      </c>
      <c r="R595" s="34" t="str">
        <f t="shared" ca="1" si="314"/>
        <v/>
      </c>
      <c r="S595" s="47">
        <f t="shared" si="305"/>
        <v>44610</v>
      </c>
      <c r="T595" s="34">
        <f t="shared" si="306"/>
        <v>3</v>
      </c>
    </row>
    <row r="596" spans="1:20" x14ac:dyDescent="0.4">
      <c r="A596" s="47">
        <f>月シフト!T$9</f>
        <v>44611</v>
      </c>
      <c r="B596" s="48" t="str">
        <f t="shared" si="291"/>
        <v>土</v>
      </c>
      <c r="C596" s="46" t="s">
        <v>7</v>
      </c>
      <c r="D596" s="46" t="str" cm="1">
        <f t="array" aca="1" ref="D596" ca="1">INDIRECT("'"&amp;TEXT($A596,"d日(aaa)")&amp;"'!V4")</f>
        <v>ディン コン ベト</v>
      </c>
      <c r="E596" s="58" cm="1">
        <f t="array" aca="1" ref="E596" ca="1">INDIRECT("'"&amp;TEXT($A596,"d日(aaa)")&amp;"'!W4")</f>
        <v>8</v>
      </c>
      <c r="F596" s="58" cm="1">
        <f t="array" aca="1" ref="F596" ca="1">INDIRECT("'"&amp;TEXT($A596,"d日(aaa)")&amp;"'!X4")</f>
        <v>7.9999999999997389</v>
      </c>
      <c r="G596" s="58">
        <f ca="1">IF(AND(F596&lt;&gt;"",E596&lt;&gt;""),F596-E596,"")</f>
        <v>-2.6112445539183682E-13</v>
      </c>
      <c r="H596" s="47">
        <f>A596</f>
        <v>44611</v>
      </c>
      <c r="I596" s="34">
        <f>WEEKNUM(A596,1)-WEEKNUM(A$2,1)+1</f>
        <v>3</v>
      </c>
      <c r="L596" s="47">
        <f>IFERROR(A596,"")</f>
        <v>44611</v>
      </c>
      <c r="M596" s="34" t="str">
        <f t="shared" si="301"/>
        <v>土</v>
      </c>
      <c r="N596" s="34" t="str">
        <f t="shared" si="302"/>
        <v>作業時間</v>
      </c>
      <c r="O596" s="34" t="str">
        <f t="shared" ca="1" si="303"/>
        <v>ディン コン ベト</v>
      </c>
      <c r="P596" s="34">
        <f t="shared" ca="1" si="304"/>
        <v>8</v>
      </c>
      <c r="Q596" s="34">
        <f ca="1">IFERROR(IF(F596=0,"",F596),"")</f>
        <v>7.9999999999997389</v>
      </c>
      <c r="R596" s="34">
        <f ca="1">IFERROR(IF(N596="人時生産性",ROUND(G596,2),ROUND(G596,1)),"")</f>
        <v>0</v>
      </c>
      <c r="S596" s="47">
        <f t="shared" si="305"/>
        <v>44611</v>
      </c>
      <c r="T596" s="34">
        <f t="shared" si="306"/>
        <v>3</v>
      </c>
    </row>
    <row r="597" spans="1:20" x14ac:dyDescent="0.4">
      <c r="A597" s="47">
        <f>A596</f>
        <v>44611</v>
      </c>
      <c r="B597" s="48" t="str">
        <f t="shared" si="291"/>
        <v>土</v>
      </c>
      <c r="C597" s="46" t="s">
        <v>7</v>
      </c>
      <c r="D597" s="46" t="str" cm="1">
        <f t="array" aca="1" ref="D597" ca="1">INDIRECT("'"&amp;TEXT($A597,"d日(aaa)")&amp;"'!V5")</f>
        <v>チャモ</v>
      </c>
      <c r="E597" s="58" cm="1">
        <f t="array" aca="1" ref="E597" ca="1">INDIRECT("'"&amp;TEXT($A597,"d日(aaa)")&amp;"'!W5")</f>
        <v>4</v>
      </c>
      <c r="F597" s="58" cm="1">
        <f t="array" aca="1" ref="F597" ca="1">INDIRECT("'"&amp;TEXT($A597,"d日(aaa)")&amp;"'!X5")</f>
        <v>4.0000000000000089</v>
      </c>
      <c r="G597" s="58">
        <f t="shared" ref="G597:G628" ca="1" si="321">IF(AND(F597&lt;&gt;"",E597&lt;&gt;""),F597-E597,"")</f>
        <v>8.8817841970012523E-15</v>
      </c>
      <c r="H597" s="47">
        <f t="shared" ref="H597:H628" si="322">A597</f>
        <v>44611</v>
      </c>
      <c r="I597" s="34">
        <f t="shared" ref="I597:I628" si="323">WEEKNUM(A597,1)-WEEKNUM(A$2,1)+1</f>
        <v>3</v>
      </c>
      <c r="L597" s="47">
        <f t="shared" ref="L597:L628" si="324">IFERROR(A597,"")</f>
        <v>44611</v>
      </c>
      <c r="M597" s="34" t="str">
        <f t="shared" si="301"/>
        <v>土</v>
      </c>
      <c r="N597" s="34" t="str">
        <f t="shared" si="302"/>
        <v>作業時間</v>
      </c>
      <c r="O597" s="34" t="str">
        <f t="shared" ca="1" si="303"/>
        <v>チャモ</v>
      </c>
      <c r="P597" s="34">
        <f t="shared" ca="1" si="304"/>
        <v>4</v>
      </c>
      <c r="Q597" s="34">
        <f t="shared" ref="Q597:Q628" ca="1" si="325">IFERROR(IF(F597=0,"",F597),"")</f>
        <v>4.0000000000000089</v>
      </c>
      <c r="R597" s="34">
        <f t="shared" ref="R597:R628" ca="1" si="326">IFERROR(IF(N597="人時生産性",ROUND(G597,2),ROUND(G597,1)),"")</f>
        <v>0</v>
      </c>
      <c r="S597" s="47">
        <f t="shared" si="305"/>
        <v>44611</v>
      </c>
      <c r="T597" s="34">
        <f t="shared" si="306"/>
        <v>3</v>
      </c>
    </row>
    <row r="598" spans="1:20" x14ac:dyDescent="0.4">
      <c r="A598" s="47">
        <f t="shared" ref="A598:A628" si="327">A597</f>
        <v>44611</v>
      </c>
      <c r="B598" s="48" t="str">
        <f t="shared" si="291"/>
        <v>土</v>
      </c>
      <c r="C598" s="46" t="s">
        <v>7</v>
      </c>
      <c r="D598" s="46" t="str" cm="1">
        <f t="array" aca="1" ref="D598" ca="1">INDIRECT("'"&amp;TEXT($A598,"d日(aaa)")&amp;"'!V6")</f>
        <v>ホン ゴック</v>
      </c>
      <c r="E598" s="58" cm="1">
        <f t="array" aca="1" ref="E598" ca="1">INDIRECT("'"&amp;TEXT($A598,"d日(aaa)")&amp;"'!W6")</f>
        <v>8</v>
      </c>
      <c r="F598" s="58" cm="1">
        <f t="array" aca="1" ref="F598" ca="1">INDIRECT("'"&amp;TEXT($A598,"d日(aaa)")&amp;"'!X6")</f>
        <v>7.9999999999997389</v>
      </c>
      <c r="G598" s="58">
        <f t="shared" ca="1" si="321"/>
        <v>-2.6112445539183682E-13</v>
      </c>
      <c r="H598" s="47">
        <f t="shared" si="322"/>
        <v>44611</v>
      </c>
      <c r="I598" s="34">
        <f t="shared" si="323"/>
        <v>3</v>
      </c>
      <c r="L598" s="47">
        <f t="shared" si="324"/>
        <v>44611</v>
      </c>
      <c r="M598" s="34" t="str">
        <f t="shared" si="301"/>
        <v>土</v>
      </c>
      <c r="N598" s="34" t="str">
        <f t="shared" si="302"/>
        <v>作業時間</v>
      </c>
      <c r="O598" s="34" t="str">
        <f t="shared" ca="1" si="303"/>
        <v>ホン ゴック</v>
      </c>
      <c r="P598" s="34">
        <f t="shared" ca="1" si="304"/>
        <v>8</v>
      </c>
      <c r="Q598" s="34">
        <f t="shared" ca="1" si="325"/>
        <v>7.9999999999997389</v>
      </c>
      <c r="R598" s="34">
        <f t="shared" ca="1" si="326"/>
        <v>0</v>
      </c>
      <c r="S598" s="47">
        <f t="shared" si="305"/>
        <v>44611</v>
      </c>
      <c r="T598" s="34">
        <f t="shared" si="306"/>
        <v>3</v>
      </c>
    </row>
    <row r="599" spans="1:20" x14ac:dyDescent="0.4">
      <c r="A599" s="47">
        <f t="shared" si="327"/>
        <v>44611</v>
      </c>
      <c r="B599" s="48" t="str">
        <f t="shared" si="291"/>
        <v>土</v>
      </c>
      <c r="C599" s="46" t="s">
        <v>7</v>
      </c>
      <c r="D599" s="46" t="str" cm="1">
        <f t="array" aca="1" ref="D599" ca="1">INDIRECT("'"&amp;TEXT($A599,"d日(aaa)")&amp;"'!V7")</f>
        <v>サンミン</v>
      </c>
      <c r="E599" s="58" cm="1">
        <f t="array" aca="1" ref="E599" ca="1">INDIRECT("'"&amp;TEXT($A599,"d日(aaa)")&amp;"'!W7")</f>
        <v>8</v>
      </c>
      <c r="F599" s="58" cm="1">
        <f t="array" aca="1" ref="F599" ca="1">INDIRECT("'"&amp;TEXT($A599,"d日(aaa)")&amp;"'!X7")</f>
        <v>7.9999999999997389</v>
      </c>
      <c r="G599" s="58">
        <f t="shared" ca="1" si="321"/>
        <v>-2.6112445539183682E-13</v>
      </c>
      <c r="H599" s="47">
        <f t="shared" si="322"/>
        <v>44611</v>
      </c>
      <c r="I599" s="34">
        <f t="shared" si="323"/>
        <v>3</v>
      </c>
      <c r="L599" s="47">
        <f t="shared" si="324"/>
        <v>44611</v>
      </c>
      <c r="M599" s="34" t="str">
        <f t="shared" si="301"/>
        <v>土</v>
      </c>
      <c r="N599" s="34" t="str">
        <f t="shared" si="302"/>
        <v>作業時間</v>
      </c>
      <c r="O599" s="34" t="str">
        <f t="shared" ca="1" si="303"/>
        <v>サンミン</v>
      </c>
      <c r="P599" s="34">
        <f t="shared" ca="1" si="304"/>
        <v>8</v>
      </c>
      <c r="Q599" s="34">
        <f t="shared" ca="1" si="325"/>
        <v>7.9999999999997389</v>
      </c>
      <c r="R599" s="34">
        <f t="shared" ca="1" si="326"/>
        <v>0</v>
      </c>
      <c r="S599" s="47">
        <f t="shared" si="305"/>
        <v>44611</v>
      </c>
      <c r="T599" s="34">
        <f t="shared" si="306"/>
        <v>3</v>
      </c>
    </row>
    <row r="600" spans="1:20" x14ac:dyDescent="0.4">
      <c r="A600" s="47">
        <f t="shared" si="327"/>
        <v>44611</v>
      </c>
      <c r="B600" s="48" t="str">
        <f t="shared" si="291"/>
        <v>土</v>
      </c>
      <c r="C600" s="46" t="s">
        <v>7</v>
      </c>
      <c r="D600" s="46" t="str" cm="1">
        <f t="array" aca="1" ref="D600" ca="1">INDIRECT("'"&amp;TEXT($A600,"d日(aaa)")&amp;"'!V8")</f>
        <v>ハルシャナ</v>
      </c>
      <c r="E600" s="58" cm="1">
        <f t="array" aca="1" ref="E600" ca="1">INDIRECT("'"&amp;TEXT($A600,"d日(aaa)")&amp;"'!W8")</f>
        <v>8</v>
      </c>
      <c r="F600" s="58" cm="1">
        <f t="array" aca="1" ref="F600" ca="1">INDIRECT("'"&amp;TEXT($A600,"d日(aaa)")&amp;"'!X8")</f>
        <v>7.9999999999997389</v>
      </c>
      <c r="G600" s="58">
        <f t="shared" ca="1" si="321"/>
        <v>-2.6112445539183682E-13</v>
      </c>
      <c r="H600" s="47">
        <f t="shared" si="322"/>
        <v>44611</v>
      </c>
      <c r="I600" s="34">
        <f t="shared" si="323"/>
        <v>3</v>
      </c>
      <c r="L600" s="47">
        <f t="shared" si="324"/>
        <v>44611</v>
      </c>
      <c r="M600" s="34" t="str">
        <f t="shared" si="301"/>
        <v>土</v>
      </c>
      <c r="N600" s="34" t="str">
        <f t="shared" si="302"/>
        <v>作業時間</v>
      </c>
      <c r="O600" s="34" t="str">
        <f t="shared" ca="1" si="303"/>
        <v>ハルシャナ</v>
      </c>
      <c r="P600" s="34">
        <f t="shared" ca="1" si="304"/>
        <v>8</v>
      </c>
      <c r="Q600" s="34">
        <f t="shared" ca="1" si="325"/>
        <v>7.9999999999997389</v>
      </c>
      <c r="R600" s="34">
        <f t="shared" ca="1" si="326"/>
        <v>0</v>
      </c>
      <c r="S600" s="47">
        <f t="shared" si="305"/>
        <v>44611</v>
      </c>
      <c r="T600" s="34">
        <f t="shared" si="306"/>
        <v>3</v>
      </c>
    </row>
    <row r="601" spans="1:20" x14ac:dyDescent="0.4">
      <c r="A601" s="47">
        <f t="shared" si="327"/>
        <v>44611</v>
      </c>
      <c r="B601" s="48" t="str">
        <f t="shared" si="291"/>
        <v>土</v>
      </c>
      <c r="C601" s="46" t="s">
        <v>7</v>
      </c>
      <c r="D601" s="46" t="str" cm="1">
        <f t="array" aca="1" ref="D601" ca="1">INDIRECT("'"&amp;TEXT($A601,"d日(aaa)")&amp;"'!V9")</f>
        <v>イスリ</v>
      </c>
      <c r="E601" s="58" cm="1">
        <f t="array" aca="1" ref="E601" ca="1">INDIRECT("'"&amp;TEXT($A601,"d日(aaa)")&amp;"'!W9")</f>
        <v>5</v>
      </c>
      <c r="F601" s="58" cm="1">
        <f t="array" aca="1" ref="F601" ca="1">INDIRECT("'"&amp;TEXT($A601,"d日(aaa)")&amp;"'!X9")</f>
        <v>4.9999999999996838</v>
      </c>
      <c r="G601" s="58">
        <f t="shared" ca="1" si="321"/>
        <v>-3.1619151741324458E-13</v>
      </c>
      <c r="H601" s="47">
        <f t="shared" si="322"/>
        <v>44611</v>
      </c>
      <c r="I601" s="34">
        <f t="shared" si="323"/>
        <v>3</v>
      </c>
      <c r="L601" s="47">
        <f t="shared" si="324"/>
        <v>44611</v>
      </c>
      <c r="M601" s="34" t="str">
        <f t="shared" si="301"/>
        <v>土</v>
      </c>
      <c r="N601" s="34" t="str">
        <f t="shared" si="302"/>
        <v>作業時間</v>
      </c>
      <c r="O601" s="34" t="str">
        <f t="shared" ca="1" si="303"/>
        <v>イスリ</v>
      </c>
      <c r="P601" s="34">
        <f t="shared" ca="1" si="304"/>
        <v>5</v>
      </c>
      <c r="Q601" s="34">
        <f t="shared" ca="1" si="325"/>
        <v>4.9999999999996838</v>
      </c>
      <c r="R601" s="34">
        <f t="shared" ca="1" si="326"/>
        <v>0</v>
      </c>
      <c r="S601" s="47">
        <f t="shared" si="305"/>
        <v>44611</v>
      </c>
      <c r="T601" s="34">
        <f t="shared" si="306"/>
        <v>3</v>
      </c>
    </row>
    <row r="602" spans="1:20" x14ac:dyDescent="0.4">
      <c r="A602" s="47">
        <f t="shared" si="327"/>
        <v>44611</v>
      </c>
      <c r="B602" s="48" t="str">
        <f t="shared" si="291"/>
        <v>土</v>
      </c>
      <c r="C602" s="46" t="s">
        <v>7</v>
      </c>
      <c r="D602" s="46" t="str" cm="1">
        <f t="array" aca="1" ref="D602" ca="1">INDIRECT("'"&amp;TEXT($A602,"d日(aaa)")&amp;"'!V10")</f>
        <v>インディカ</v>
      </c>
      <c r="E602" s="58" cm="1">
        <f t="array" aca="1" ref="E602" ca="1">INDIRECT("'"&amp;TEXT($A602,"d日(aaa)")&amp;"'!W10")</f>
        <v>7</v>
      </c>
      <c r="F602" s="58" cm="1">
        <f t="array" aca="1" ref="F602" ca="1">INDIRECT("'"&amp;TEXT($A602,"d日(aaa)")&amp;"'!X10")</f>
        <v>6.99999999999973</v>
      </c>
      <c r="G602" s="58">
        <f t="shared" ca="1" si="321"/>
        <v>-2.7000623958883807E-13</v>
      </c>
      <c r="H602" s="47">
        <f t="shared" si="322"/>
        <v>44611</v>
      </c>
      <c r="I602" s="34">
        <f t="shared" si="323"/>
        <v>3</v>
      </c>
      <c r="L602" s="47">
        <f t="shared" si="324"/>
        <v>44611</v>
      </c>
      <c r="M602" s="34" t="str">
        <f t="shared" si="301"/>
        <v>土</v>
      </c>
      <c r="N602" s="34" t="str">
        <f t="shared" si="302"/>
        <v>作業時間</v>
      </c>
      <c r="O602" s="34" t="str">
        <f t="shared" ca="1" si="303"/>
        <v>インディカ</v>
      </c>
      <c r="P602" s="34">
        <f t="shared" ca="1" si="304"/>
        <v>7</v>
      </c>
      <c r="Q602" s="34">
        <f t="shared" ca="1" si="325"/>
        <v>6.99999999999973</v>
      </c>
      <c r="R602" s="34">
        <f t="shared" ca="1" si="326"/>
        <v>0</v>
      </c>
      <c r="S602" s="47">
        <f t="shared" si="305"/>
        <v>44611</v>
      </c>
      <c r="T602" s="34">
        <f t="shared" si="306"/>
        <v>3</v>
      </c>
    </row>
    <row r="603" spans="1:20" x14ac:dyDescent="0.4">
      <c r="A603" s="47">
        <f t="shared" si="327"/>
        <v>44611</v>
      </c>
      <c r="B603" s="48" t="str">
        <f t="shared" ref="B603:B605" si="328">IF(A603="","",TEXT(A603,"aaa"))</f>
        <v>土</v>
      </c>
      <c r="C603" s="46" t="s">
        <v>7</v>
      </c>
      <c r="D603" s="46" t="str" cm="1">
        <f t="array" aca="1" ref="D603" ca="1">INDIRECT("'"&amp;TEXT($A603,"d日(aaa)")&amp;"'!V11")</f>
        <v/>
      </c>
      <c r="E603" s="58" t="str" cm="1">
        <f t="array" aca="1" ref="E603" ca="1">INDIRECT("'"&amp;TEXT($A603,"d日(aaa)")&amp;"'!W11")</f>
        <v/>
      </c>
      <c r="F603" s="58" t="str" cm="1">
        <f t="array" aca="1" ref="F603" ca="1">INDIRECT("'"&amp;TEXT($A603,"d日(aaa)")&amp;"'!X11")</f>
        <v/>
      </c>
      <c r="G603" s="58" t="str">
        <f t="shared" ca="1" si="321"/>
        <v/>
      </c>
      <c r="H603" s="47">
        <f t="shared" si="322"/>
        <v>44611</v>
      </c>
      <c r="I603" s="34">
        <f t="shared" si="323"/>
        <v>3</v>
      </c>
      <c r="L603" s="47">
        <f t="shared" si="324"/>
        <v>44611</v>
      </c>
      <c r="M603" s="34" t="str">
        <f t="shared" si="301"/>
        <v>土</v>
      </c>
      <c r="N603" s="34" t="str">
        <f t="shared" si="302"/>
        <v>作業時間</v>
      </c>
      <c r="O603" s="34" t="str">
        <f t="shared" ca="1" si="303"/>
        <v/>
      </c>
      <c r="P603" s="34" t="str">
        <f t="shared" ca="1" si="304"/>
        <v/>
      </c>
      <c r="Q603" s="34" t="str">
        <f t="shared" ca="1" si="325"/>
        <v/>
      </c>
      <c r="R603" s="34" t="str">
        <f t="shared" ca="1" si="326"/>
        <v/>
      </c>
      <c r="S603" s="47">
        <f t="shared" si="305"/>
        <v>44611</v>
      </c>
      <c r="T603" s="34">
        <f t="shared" si="306"/>
        <v>3</v>
      </c>
    </row>
    <row r="604" spans="1:20" x14ac:dyDescent="0.4">
      <c r="A604" s="47">
        <f t="shared" si="327"/>
        <v>44611</v>
      </c>
      <c r="B604" s="48" t="str">
        <f t="shared" si="328"/>
        <v>土</v>
      </c>
      <c r="C604" s="46" t="s">
        <v>7</v>
      </c>
      <c r="D604" s="46" t="str" cm="1">
        <f t="array" aca="1" ref="D604" ca="1">INDIRECT("'"&amp;TEXT($A604,"d日(aaa)")&amp;"'!V12")</f>
        <v/>
      </c>
      <c r="E604" s="58" t="str" cm="1">
        <f t="array" aca="1" ref="E604" ca="1">INDIRECT("'"&amp;TEXT($A604,"d日(aaa)")&amp;"'!W12")</f>
        <v/>
      </c>
      <c r="F604" s="58" t="str" cm="1">
        <f t="array" aca="1" ref="F604" ca="1">INDIRECT("'"&amp;TEXT($A604,"d日(aaa)")&amp;"'!X12")</f>
        <v/>
      </c>
      <c r="G604" s="58" t="str">
        <f t="shared" ca="1" si="321"/>
        <v/>
      </c>
      <c r="H604" s="47">
        <f t="shared" si="322"/>
        <v>44611</v>
      </c>
      <c r="I604" s="34">
        <f t="shared" si="323"/>
        <v>3</v>
      </c>
      <c r="L604" s="47">
        <f t="shared" si="324"/>
        <v>44611</v>
      </c>
      <c r="M604" s="34" t="str">
        <f t="shared" si="301"/>
        <v>土</v>
      </c>
      <c r="N604" s="34" t="str">
        <f t="shared" si="302"/>
        <v>作業時間</v>
      </c>
      <c r="O604" s="34" t="str">
        <f t="shared" ca="1" si="303"/>
        <v/>
      </c>
      <c r="P604" s="34" t="str">
        <f t="shared" ca="1" si="304"/>
        <v/>
      </c>
      <c r="Q604" s="34" t="str">
        <f t="shared" ca="1" si="325"/>
        <v/>
      </c>
      <c r="R604" s="34" t="str">
        <f t="shared" ca="1" si="326"/>
        <v/>
      </c>
      <c r="S604" s="47">
        <f t="shared" si="305"/>
        <v>44611</v>
      </c>
      <c r="T604" s="34">
        <f t="shared" si="306"/>
        <v>3</v>
      </c>
    </row>
    <row r="605" spans="1:20" x14ac:dyDescent="0.4">
      <c r="A605" s="47">
        <f t="shared" si="327"/>
        <v>44611</v>
      </c>
      <c r="B605" s="48" t="str">
        <f t="shared" si="328"/>
        <v>土</v>
      </c>
      <c r="C605" s="46" t="s">
        <v>7</v>
      </c>
      <c r="D605" s="46" t="str" cm="1">
        <f t="array" aca="1" ref="D605" ca="1">INDIRECT("'"&amp;TEXT($A605,"d日(aaa)")&amp;"'!V13")</f>
        <v/>
      </c>
      <c r="E605" s="58" t="str" cm="1">
        <f t="array" aca="1" ref="E605" ca="1">INDIRECT("'"&amp;TEXT($A605,"d日(aaa)")&amp;"'!W13")</f>
        <v/>
      </c>
      <c r="F605" s="58" t="str" cm="1">
        <f t="array" aca="1" ref="F605" ca="1">INDIRECT("'"&amp;TEXT($A605,"d日(aaa)")&amp;"'!X13")</f>
        <v/>
      </c>
      <c r="G605" s="58" t="str">
        <f t="shared" ca="1" si="321"/>
        <v/>
      </c>
      <c r="H605" s="47">
        <f t="shared" si="322"/>
        <v>44611</v>
      </c>
      <c r="I605" s="34">
        <f t="shared" si="323"/>
        <v>3</v>
      </c>
      <c r="L605" s="47">
        <f t="shared" si="324"/>
        <v>44611</v>
      </c>
      <c r="M605" s="34" t="str">
        <f t="shared" si="301"/>
        <v>土</v>
      </c>
      <c r="N605" s="34" t="str">
        <f t="shared" si="302"/>
        <v>作業時間</v>
      </c>
      <c r="O605" s="34" t="str">
        <f t="shared" ca="1" si="303"/>
        <v/>
      </c>
      <c r="P605" s="34" t="str">
        <f t="shared" ca="1" si="304"/>
        <v/>
      </c>
      <c r="Q605" s="34" t="str">
        <f t="shared" ca="1" si="325"/>
        <v/>
      </c>
      <c r="R605" s="34" t="str">
        <f t="shared" ca="1" si="326"/>
        <v/>
      </c>
      <c r="S605" s="47">
        <f t="shared" si="305"/>
        <v>44611</v>
      </c>
      <c r="T605" s="34">
        <f t="shared" si="306"/>
        <v>3</v>
      </c>
    </row>
    <row r="606" spans="1:20" x14ac:dyDescent="0.4">
      <c r="A606" s="47">
        <f t="shared" si="327"/>
        <v>44611</v>
      </c>
      <c r="B606" s="48" t="str">
        <f t="shared" ref="B606:B610" si="329">IF(A606="","",TEXT(A606,"aaa"))</f>
        <v>土</v>
      </c>
      <c r="C606" s="46" t="s">
        <v>7</v>
      </c>
      <c r="D606" s="46" t="str" cm="1">
        <f t="array" aca="1" ref="D606" ca="1">INDIRECT("'"&amp;TEXT($A606,"d日(aaa)")&amp;"'!V14")</f>
        <v/>
      </c>
      <c r="E606" s="58" t="str" cm="1">
        <f t="array" aca="1" ref="E606" ca="1">INDIRECT("'"&amp;TEXT($A606,"d日(aaa)")&amp;"'!W14")</f>
        <v/>
      </c>
      <c r="F606" s="58" t="str" cm="1">
        <f t="array" aca="1" ref="F606" ca="1">INDIRECT("'"&amp;TEXT($A606,"d日(aaa)")&amp;"'!X14")</f>
        <v/>
      </c>
      <c r="G606" s="58" t="str">
        <f t="shared" ca="1" si="321"/>
        <v/>
      </c>
      <c r="H606" s="47">
        <f t="shared" si="322"/>
        <v>44611</v>
      </c>
      <c r="I606" s="34">
        <f t="shared" si="323"/>
        <v>3</v>
      </c>
      <c r="L606" s="47">
        <f t="shared" si="324"/>
        <v>44611</v>
      </c>
      <c r="M606" s="34" t="str">
        <f t="shared" si="301"/>
        <v>土</v>
      </c>
      <c r="N606" s="34" t="str">
        <f t="shared" si="302"/>
        <v>作業時間</v>
      </c>
      <c r="O606" s="34" t="str">
        <f t="shared" ca="1" si="303"/>
        <v/>
      </c>
      <c r="P606" s="34" t="str">
        <f t="shared" ca="1" si="304"/>
        <v/>
      </c>
      <c r="Q606" s="34" t="str">
        <f t="shared" ca="1" si="325"/>
        <v/>
      </c>
      <c r="R606" s="34" t="str">
        <f t="shared" ca="1" si="326"/>
        <v/>
      </c>
      <c r="S606" s="47">
        <f t="shared" si="305"/>
        <v>44611</v>
      </c>
      <c r="T606" s="34">
        <f t="shared" si="306"/>
        <v>3</v>
      </c>
    </row>
    <row r="607" spans="1:20" x14ac:dyDescent="0.4">
      <c r="A607" s="47">
        <f t="shared" si="327"/>
        <v>44611</v>
      </c>
      <c r="B607" s="48" t="str">
        <f t="shared" si="329"/>
        <v>土</v>
      </c>
      <c r="C607" s="46" t="s">
        <v>7</v>
      </c>
      <c r="D607" s="46" t="str" cm="1">
        <f t="array" aca="1" ref="D607" ca="1">INDIRECT("'"&amp;TEXT($A607,"d日(aaa)")&amp;"'!V15")</f>
        <v/>
      </c>
      <c r="E607" s="58" t="str" cm="1">
        <f t="array" aca="1" ref="E607" ca="1">INDIRECT("'"&amp;TEXT($A607,"d日(aaa)")&amp;"'!W15")</f>
        <v/>
      </c>
      <c r="F607" s="58" t="str" cm="1">
        <f t="array" aca="1" ref="F607" ca="1">INDIRECT("'"&amp;TEXT($A607,"d日(aaa)")&amp;"'!X15")</f>
        <v/>
      </c>
      <c r="G607" s="58" t="str">
        <f t="shared" ca="1" si="321"/>
        <v/>
      </c>
      <c r="H607" s="47">
        <f t="shared" si="322"/>
        <v>44611</v>
      </c>
      <c r="I607" s="34">
        <f t="shared" si="323"/>
        <v>3</v>
      </c>
      <c r="L607" s="47">
        <f t="shared" si="324"/>
        <v>44611</v>
      </c>
      <c r="M607" s="34" t="str">
        <f t="shared" si="301"/>
        <v>土</v>
      </c>
      <c r="N607" s="34" t="str">
        <f t="shared" si="302"/>
        <v>作業時間</v>
      </c>
      <c r="O607" s="34" t="str">
        <f t="shared" ca="1" si="303"/>
        <v/>
      </c>
      <c r="P607" s="34" t="str">
        <f t="shared" ca="1" si="304"/>
        <v/>
      </c>
      <c r="Q607" s="34" t="str">
        <f t="shared" ca="1" si="325"/>
        <v/>
      </c>
      <c r="R607" s="34" t="str">
        <f t="shared" ca="1" si="326"/>
        <v/>
      </c>
      <c r="S607" s="47">
        <f t="shared" si="305"/>
        <v>44611</v>
      </c>
      <c r="T607" s="34">
        <f t="shared" si="306"/>
        <v>3</v>
      </c>
    </row>
    <row r="608" spans="1:20" x14ac:dyDescent="0.4">
      <c r="A608" s="47">
        <f t="shared" si="327"/>
        <v>44611</v>
      </c>
      <c r="B608" s="48" t="str">
        <f t="shared" si="329"/>
        <v>土</v>
      </c>
      <c r="C608" s="46" t="s">
        <v>7</v>
      </c>
      <c r="D608" s="46" t="str" cm="1">
        <f t="array" aca="1" ref="D608" ca="1">INDIRECT("'"&amp;TEXT($A608,"d日(aaa)")&amp;"'!V16")</f>
        <v/>
      </c>
      <c r="E608" s="58" t="str" cm="1">
        <f t="array" aca="1" ref="E608" ca="1">INDIRECT("'"&amp;TEXT($A608,"d日(aaa)")&amp;"'!W16")</f>
        <v/>
      </c>
      <c r="F608" s="58" t="str" cm="1">
        <f t="array" aca="1" ref="F608" ca="1">INDIRECT("'"&amp;TEXT($A608,"d日(aaa)")&amp;"'!X16")</f>
        <v/>
      </c>
      <c r="G608" s="58" t="str">
        <f t="shared" ca="1" si="321"/>
        <v/>
      </c>
      <c r="H608" s="47">
        <f t="shared" si="322"/>
        <v>44611</v>
      </c>
      <c r="I608" s="34">
        <f t="shared" si="323"/>
        <v>3</v>
      </c>
      <c r="L608" s="47">
        <f t="shared" si="324"/>
        <v>44611</v>
      </c>
      <c r="M608" s="34" t="str">
        <f t="shared" si="301"/>
        <v>土</v>
      </c>
      <c r="N608" s="34" t="str">
        <f t="shared" si="302"/>
        <v>作業時間</v>
      </c>
      <c r="O608" s="34" t="str">
        <f t="shared" ca="1" si="303"/>
        <v/>
      </c>
      <c r="P608" s="34" t="str">
        <f t="shared" ca="1" si="304"/>
        <v/>
      </c>
      <c r="Q608" s="34" t="str">
        <f t="shared" ca="1" si="325"/>
        <v/>
      </c>
      <c r="R608" s="34" t="str">
        <f t="shared" ca="1" si="326"/>
        <v/>
      </c>
      <c r="S608" s="47">
        <f t="shared" si="305"/>
        <v>44611</v>
      </c>
      <c r="T608" s="34">
        <f t="shared" si="306"/>
        <v>3</v>
      </c>
    </row>
    <row r="609" spans="1:22" x14ac:dyDescent="0.4">
      <c r="A609" s="47">
        <f t="shared" si="327"/>
        <v>44611</v>
      </c>
      <c r="B609" s="48" t="str">
        <f t="shared" si="329"/>
        <v>土</v>
      </c>
      <c r="C609" s="46" t="s">
        <v>7</v>
      </c>
      <c r="D609" s="46" t="str" cm="1">
        <f t="array" aca="1" ref="D609" ca="1">INDIRECT("'"&amp;TEXT($A609,"d日(aaa)")&amp;"'!V17")</f>
        <v/>
      </c>
      <c r="E609" s="58" t="str" cm="1">
        <f t="array" aca="1" ref="E609" ca="1">INDIRECT("'"&amp;TEXT($A609,"d日(aaa)")&amp;"'!W17")</f>
        <v/>
      </c>
      <c r="F609" s="58" t="str" cm="1">
        <f t="array" aca="1" ref="F609" ca="1">INDIRECT("'"&amp;TEXT($A609,"d日(aaa)")&amp;"'!X17")</f>
        <v/>
      </c>
      <c r="G609" s="58" t="str">
        <f t="shared" ca="1" si="321"/>
        <v/>
      </c>
      <c r="H609" s="47">
        <f t="shared" si="322"/>
        <v>44611</v>
      </c>
      <c r="I609" s="34">
        <f t="shared" si="323"/>
        <v>3</v>
      </c>
      <c r="L609" s="47">
        <f t="shared" si="324"/>
        <v>44611</v>
      </c>
      <c r="M609" s="34" t="str">
        <f t="shared" si="301"/>
        <v>土</v>
      </c>
      <c r="N609" s="34" t="str">
        <f t="shared" si="302"/>
        <v>作業時間</v>
      </c>
      <c r="O609" s="34" t="str">
        <f t="shared" ca="1" si="303"/>
        <v/>
      </c>
      <c r="P609" s="34" t="str">
        <f t="shared" ca="1" si="304"/>
        <v/>
      </c>
      <c r="Q609" s="34" t="str">
        <f t="shared" ca="1" si="325"/>
        <v/>
      </c>
      <c r="R609" s="34" t="str">
        <f t="shared" ca="1" si="326"/>
        <v/>
      </c>
      <c r="S609" s="47">
        <f t="shared" si="305"/>
        <v>44611</v>
      </c>
      <c r="T609" s="34">
        <f t="shared" si="306"/>
        <v>3</v>
      </c>
    </row>
    <row r="610" spans="1:22" x14ac:dyDescent="0.4">
      <c r="A610" s="47">
        <f t="shared" si="327"/>
        <v>44611</v>
      </c>
      <c r="B610" s="48" t="str">
        <f t="shared" si="329"/>
        <v>土</v>
      </c>
      <c r="C610" s="46" t="s">
        <v>7</v>
      </c>
      <c r="D610" s="46" t="str" cm="1">
        <f t="array" aca="1" ref="D610" ca="1">INDIRECT("'"&amp;TEXT($A610,"d日(aaa)")&amp;"'!V18")</f>
        <v/>
      </c>
      <c r="E610" s="58" t="str" cm="1">
        <f t="array" aca="1" ref="E610" ca="1">INDIRECT("'"&amp;TEXT($A610,"d日(aaa)")&amp;"'!W18")</f>
        <v/>
      </c>
      <c r="F610" s="58" t="str" cm="1">
        <f t="array" aca="1" ref="F610" ca="1">INDIRECT("'"&amp;TEXT($A610,"d日(aaa)")&amp;"'!X18")</f>
        <v/>
      </c>
      <c r="G610" s="58" t="str">
        <f t="shared" ca="1" si="321"/>
        <v/>
      </c>
      <c r="H610" s="47">
        <f t="shared" si="322"/>
        <v>44611</v>
      </c>
      <c r="I610" s="34">
        <f t="shared" si="323"/>
        <v>3</v>
      </c>
      <c r="J610" s="34">
        <f ca="1">SUMIF($A596:$A610,$A596,E596:E610)</f>
        <v>48</v>
      </c>
      <c r="K610" s="34">
        <f ca="1">SUMIF($A596:$A610,$A596,F596:F610)</f>
        <v>47.99999999999838</v>
      </c>
      <c r="L610" s="47">
        <f t="shared" si="324"/>
        <v>44611</v>
      </c>
      <c r="M610" s="34" t="str">
        <f t="shared" si="301"/>
        <v>土</v>
      </c>
      <c r="N610" s="34" t="str">
        <f t="shared" si="302"/>
        <v>作業時間</v>
      </c>
      <c r="O610" s="34" t="str">
        <f t="shared" ca="1" si="303"/>
        <v/>
      </c>
      <c r="P610" s="34" t="str">
        <f t="shared" ca="1" si="304"/>
        <v/>
      </c>
      <c r="Q610" s="34" t="str">
        <f t="shared" ca="1" si="325"/>
        <v/>
      </c>
      <c r="R610" s="34" t="str">
        <f t="shared" ca="1" si="326"/>
        <v/>
      </c>
      <c r="S610" s="47">
        <f t="shared" si="305"/>
        <v>44611</v>
      </c>
      <c r="T610" s="34">
        <f t="shared" si="306"/>
        <v>3</v>
      </c>
      <c r="U610" s="158">
        <f ca="1">IF(P596&lt;&gt;"",SUMIF($A596:$A610,$A596,P596:P610),"")</f>
        <v>48</v>
      </c>
      <c r="V610" s="158">
        <f ca="1">IF(Q596&lt;&gt;"",SUMIF($A596:$A610,$A596,Q596:Q610),"")</f>
        <v>47.99999999999838</v>
      </c>
    </row>
    <row r="611" spans="1:22" x14ac:dyDescent="0.4">
      <c r="A611" s="47">
        <f>A602</f>
        <v>44611</v>
      </c>
      <c r="B611" s="48" t="str">
        <f t="shared" si="291"/>
        <v>土</v>
      </c>
      <c r="C611" s="46" t="s">
        <v>11</v>
      </c>
      <c r="D611" s="46" t="str" cm="1">
        <f t="array" aca="1" ref="D611" ca="1">INDIRECT("'"&amp;TEXT($A611,"d日(aaa)")&amp;"'!V4")</f>
        <v>ディン コン ベト</v>
      </c>
      <c r="E611" s="49" cm="1">
        <f t="array" aca="1" ref="E611" ca="1">INDIRECT("'"&amp;TEXT($A611,"d日(aaa)")&amp;"'!AB4")</f>
        <v>8800</v>
      </c>
      <c r="F611" s="49" cm="1">
        <f t="array" aca="1" ref="F611" ca="1">INDIRECT("'"&amp;TEXT($A611,"d日(aaa)")&amp;"'!AC4")</f>
        <v>8799.9999999997126</v>
      </c>
      <c r="G611" s="58">
        <f t="shared" ca="1" si="321"/>
        <v>-2.8740032576024532E-10</v>
      </c>
      <c r="H611" s="47">
        <f t="shared" si="322"/>
        <v>44611</v>
      </c>
      <c r="I611" s="34">
        <f t="shared" si="323"/>
        <v>3</v>
      </c>
      <c r="L611" s="47">
        <f t="shared" si="324"/>
        <v>44611</v>
      </c>
      <c r="M611" s="34" t="str">
        <f t="shared" si="301"/>
        <v>土</v>
      </c>
      <c r="N611" s="34" t="str">
        <f t="shared" si="302"/>
        <v>人件費</v>
      </c>
      <c r="O611" s="34" t="str">
        <f t="shared" ca="1" si="303"/>
        <v>ディン コン ベト</v>
      </c>
      <c r="P611" s="34">
        <f t="shared" ca="1" si="304"/>
        <v>8800</v>
      </c>
      <c r="Q611" s="34">
        <f t="shared" ca="1" si="325"/>
        <v>8799.9999999997126</v>
      </c>
      <c r="R611" s="34">
        <f t="shared" ca="1" si="326"/>
        <v>0</v>
      </c>
      <c r="S611" s="47">
        <f t="shared" si="305"/>
        <v>44611</v>
      </c>
      <c r="T611" s="34">
        <f t="shared" si="306"/>
        <v>3</v>
      </c>
    </row>
    <row r="612" spans="1:22" x14ac:dyDescent="0.4">
      <c r="A612" s="47">
        <f t="shared" si="327"/>
        <v>44611</v>
      </c>
      <c r="B612" s="48" t="str">
        <f t="shared" si="291"/>
        <v>土</v>
      </c>
      <c r="C612" s="46" t="s">
        <v>11</v>
      </c>
      <c r="D612" s="46" t="str" cm="1">
        <f t="array" aca="1" ref="D612" ca="1">INDIRECT("'"&amp;TEXT($A612,"d日(aaa)")&amp;"'!V5")</f>
        <v>チャモ</v>
      </c>
      <c r="E612" s="49" cm="1">
        <f t="array" aca="1" ref="E612" ca="1">INDIRECT("'"&amp;TEXT($A612,"d日(aaa)")&amp;"'!AB5")</f>
        <v>4600</v>
      </c>
      <c r="F612" s="49" cm="1">
        <f t="array" aca="1" ref="F612" ca="1">INDIRECT("'"&amp;TEXT($A612,"d日(aaa)")&amp;"'!AC5")</f>
        <v>4600.00000000001</v>
      </c>
      <c r="G612" s="58">
        <f t="shared" ca="1" si="321"/>
        <v>1.0004441719502211E-11</v>
      </c>
      <c r="H612" s="47">
        <f t="shared" si="322"/>
        <v>44611</v>
      </c>
      <c r="I612" s="34">
        <f t="shared" si="323"/>
        <v>3</v>
      </c>
      <c r="L612" s="47">
        <f t="shared" si="324"/>
        <v>44611</v>
      </c>
      <c r="M612" s="34" t="str">
        <f t="shared" ref="M612:M675" si="330">IFERROR(B612,"")</f>
        <v>土</v>
      </c>
      <c r="N612" s="34" t="str">
        <f t="shared" ref="N612:N675" si="331">IFERROR(C612,"")</f>
        <v>人件費</v>
      </c>
      <c r="O612" s="34" t="str">
        <f t="shared" ref="O612:O675" ca="1" si="332">IFERROR(D612,"")</f>
        <v>チャモ</v>
      </c>
      <c r="P612" s="34">
        <f t="shared" ref="P612:P675" ca="1" si="333">IFERROR(E612,"")</f>
        <v>4600</v>
      </c>
      <c r="Q612" s="34">
        <f t="shared" ca="1" si="325"/>
        <v>4600.00000000001</v>
      </c>
      <c r="R612" s="34">
        <f t="shared" ca="1" si="326"/>
        <v>0</v>
      </c>
      <c r="S612" s="47">
        <f t="shared" ref="S612:S675" si="334">IFERROR(H612,"")</f>
        <v>44611</v>
      </c>
      <c r="T612" s="34">
        <f t="shared" ref="T612:T675" si="335">IFERROR(I612,"")</f>
        <v>3</v>
      </c>
    </row>
    <row r="613" spans="1:22" x14ac:dyDescent="0.4">
      <c r="A613" s="47">
        <f t="shared" si="327"/>
        <v>44611</v>
      </c>
      <c r="B613" s="48" t="str">
        <f t="shared" si="291"/>
        <v>土</v>
      </c>
      <c r="C613" s="46" t="s">
        <v>11</v>
      </c>
      <c r="D613" s="46" t="str" cm="1">
        <f t="array" aca="1" ref="D613" ca="1">INDIRECT("'"&amp;TEXT($A613,"d日(aaa)")&amp;"'!V6")</f>
        <v>ホン ゴック</v>
      </c>
      <c r="E613" s="49" cm="1">
        <f t="array" aca="1" ref="E613" ca="1">INDIRECT("'"&amp;TEXT($A613,"d日(aaa)")&amp;"'!AB6")</f>
        <v>8800</v>
      </c>
      <c r="F613" s="49" cm="1">
        <f t="array" aca="1" ref="F613" ca="1">INDIRECT("'"&amp;TEXT($A613,"d日(aaa)")&amp;"'!AC6")</f>
        <v>8799.9999999997126</v>
      </c>
      <c r="G613" s="58">
        <f t="shared" ca="1" si="321"/>
        <v>-2.8740032576024532E-10</v>
      </c>
      <c r="H613" s="47">
        <f t="shared" si="322"/>
        <v>44611</v>
      </c>
      <c r="I613" s="34">
        <f t="shared" si="323"/>
        <v>3</v>
      </c>
      <c r="L613" s="47">
        <f t="shared" si="324"/>
        <v>44611</v>
      </c>
      <c r="M613" s="34" t="str">
        <f t="shared" si="330"/>
        <v>土</v>
      </c>
      <c r="N613" s="34" t="str">
        <f t="shared" si="331"/>
        <v>人件費</v>
      </c>
      <c r="O613" s="34" t="str">
        <f t="shared" ca="1" si="332"/>
        <v>ホン ゴック</v>
      </c>
      <c r="P613" s="34">
        <f t="shared" ca="1" si="333"/>
        <v>8800</v>
      </c>
      <c r="Q613" s="34">
        <f t="shared" ca="1" si="325"/>
        <v>8799.9999999997126</v>
      </c>
      <c r="R613" s="34">
        <f t="shared" ca="1" si="326"/>
        <v>0</v>
      </c>
      <c r="S613" s="47">
        <f t="shared" si="334"/>
        <v>44611</v>
      </c>
      <c r="T613" s="34">
        <f t="shared" si="335"/>
        <v>3</v>
      </c>
    </row>
    <row r="614" spans="1:22" x14ac:dyDescent="0.4">
      <c r="A614" s="47">
        <f t="shared" si="327"/>
        <v>44611</v>
      </c>
      <c r="B614" s="48" t="str">
        <f t="shared" si="291"/>
        <v>土</v>
      </c>
      <c r="C614" s="46" t="s">
        <v>11</v>
      </c>
      <c r="D614" s="46" t="str" cm="1">
        <f t="array" aca="1" ref="D614" ca="1">INDIRECT("'"&amp;TEXT($A614,"d日(aaa)")&amp;"'!V7")</f>
        <v>サンミン</v>
      </c>
      <c r="E614" s="49" cm="1">
        <f t="array" aca="1" ref="E614" ca="1">INDIRECT("'"&amp;TEXT($A614,"d日(aaa)")&amp;"'!AB7")</f>
        <v>8400</v>
      </c>
      <c r="F614" s="49" cm="1">
        <f t="array" aca="1" ref="F614" ca="1">INDIRECT("'"&amp;TEXT($A614,"d日(aaa)")&amp;"'!AC7")</f>
        <v>8399.9999999997253</v>
      </c>
      <c r="G614" s="58">
        <f t="shared" ca="1" si="321"/>
        <v>-2.7466739993542433E-10</v>
      </c>
      <c r="H614" s="47">
        <f t="shared" si="322"/>
        <v>44611</v>
      </c>
      <c r="I614" s="34">
        <f t="shared" si="323"/>
        <v>3</v>
      </c>
      <c r="L614" s="47">
        <f t="shared" si="324"/>
        <v>44611</v>
      </c>
      <c r="M614" s="34" t="str">
        <f t="shared" si="330"/>
        <v>土</v>
      </c>
      <c r="N614" s="34" t="str">
        <f t="shared" si="331"/>
        <v>人件費</v>
      </c>
      <c r="O614" s="34" t="str">
        <f t="shared" ca="1" si="332"/>
        <v>サンミン</v>
      </c>
      <c r="P614" s="34">
        <f t="shared" ca="1" si="333"/>
        <v>8400</v>
      </c>
      <c r="Q614" s="34">
        <f t="shared" ca="1" si="325"/>
        <v>8399.9999999997253</v>
      </c>
      <c r="R614" s="34">
        <f t="shared" ca="1" si="326"/>
        <v>0</v>
      </c>
      <c r="S614" s="47">
        <f t="shared" si="334"/>
        <v>44611</v>
      </c>
      <c r="T614" s="34">
        <f t="shared" si="335"/>
        <v>3</v>
      </c>
    </row>
    <row r="615" spans="1:22" x14ac:dyDescent="0.4">
      <c r="A615" s="47">
        <f t="shared" si="327"/>
        <v>44611</v>
      </c>
      <c r="B615" s="48" t="str">
        <f t="shared" si="291"/>
        <v>土</v>
      </c>
      <c r="C615" s="46" t="s">
        <v>11</v>
      </c>
      <c r="D615" s="46" t="str" cm="1">
        <f t="array" aca="1" ref="D615" ca="1">INDIRECT("'"&amp;TEXT($A615,"d日(aaa)")&amp;"'!V8")</f>
        <v>ハルシャナ</v>
      </c>
      <c r="E615" s="49" cm="1">
        <f t="array" aca="1" ref="E615" ca="1">INDIRECT("'"&amp;TEXT($A615,"d日(aaa)")&amp;"'!AB8")</f>
        <v>8400</v>
      </c>
      <c r="F615" s="49" cm="1">
        <f t="array" aca="1" ref="F615" ca="1">INDIRECT("'"&amp;TEXT($A615,"d日(aaa)")&amp;"'!AC8")</f>
        <v>8399.9999999997253</v>
      </c>
      <c r="G615" s="58">
        <f t="shared" ca="1" si="321"/>
        <v>-2.7466739993542433E-10</v>
      </c>
      <c r="H615" s="47">
        <f t="shared" si="322"/>
        <v>44611</v>
      </c>
      <c r="I615" s="34">
        <f t="shared" si="323"/>
        <v>3</v>
      </c>
      <c r="L615" s="47">
        <f t="shared" si="324"/>
        <v>44611</v>
      </c>
      <c r="M615" s="34" t="str">
        <f t="shared" si="330"/>
        <v>土</v>
      </c>
      <c r="N615" s="34" t="str">
        <f t="shared" si="331"/>
        <v>人件費</v>
      </c>
      <c r="O615" s="34" t="str">
        <f t="shared" ca="1" si="332"/>
        <v>ハルシャナ</v>
      </c>
      <c r="P615" s="34">
        <f t="shared" ca="1" si="333"/>
        <v>8400</v>
      </c>
      <c r="Q615" s="34">
        <f t="shared" ca="1" si="325"/>
        <v>8399.9999999997253</v>
      </c>
      <c r="R615" s="34">
        <f t="shared" ca="1" si="326"/>
        <v>0</v>
      </c>
      <c r="S615" s="47">
        <f t="shared" si="334"/>
        <v>44611</v>
      </c>
      <c r="T615" s="34">
        <f t="shared" si="335"/>
        <v>3</v>
      </c>
    </row>
    <row r="616" spans="1:22" x14ac:dyDescent="0.4">
      <c r="A616" s="47">
        <f t="shared" si="327"/>
        <v>44611</v>
      </c>
      <c r="B616" s="48" t="str">
        <f t="shared" si="291"/>
        <v>土</v>
      </c>
      <c r="C616" s="46" t="s">
        <v>11</v>
      </c>
      <c r="D616" s="46" t="str" cm="1">
        <f t="array" aca="1" ref="D616" ca="1">INDIRECT("'"&amp;TEXT($A616,"d日(aaa)")&amp;"'!V9")</f>
        <v>イスリ</v>
      </c>
      <c r="E616" s="49" cm="1">
        <f t="array" aca="1" ref="E616" ca="1">INDIRECT("'"&amp;TEXT($A616,"d日(aaa)")&amp;"'!AB9")</f>
        <v>5250</v>
      </c>
      <c r="F616" s="49" cm="1">
        <f t="array" aca="1" ref="F616" ca="1">INDIRECT("'"&amp;TEXT($A616,"d日(aaa)")&amp;"'!AC9")</f>
        <v>5249.999999999668</v>
      </c>
      <c r="G616" s="58">
        <f t="shared" ca="1" si="321"/>
        <v>-3.3196556614711881E-10</v>
      </c>
      <c r="H616" s="47">
        <f t="shared" si="322"/>
        <v>44611</v>
      </c>
      <c r="I616" s="34">
        <f t="shared" si="323"/>
        <v>3</v>
      </c>
      <c r="L616" s="47">
        <f t="shared" si="324"/>
        <v>44611</v>
      </c>
      <c r="M616" s="34" t="str">
        <f t="shared" si="330"/>
        <v>土</v>
      </c>
      <c r="N616" s="34" t="str">
        <f t="shared" si="331"/>
        <v>人件費</v>
      </c>
      <c r="O616" s="34" t="str">
        <f t="shared" ca="1" si="332"/>
        <v>イスリ</v>
      </c>
      <c r="P616" s="34">
        <f t="shared" ca="1" si="333"/>
        <v>5250</v>
      </c>
      <c r="Q616" s="34">
        <f t="shared" ca="1" si="325"/>
        <v>5249.999999999668</v>
      </c>
      <c r="R616" s="34">
        <f t="shared" ca="1" si="326"/>
        <v>0</v>
      </c>
      <c r="S616" s="47">
        <f t="shared" si="334"/>
        <v>44611</v>
      </c>
      <c r="T616" s="34">
        <f t="shared" si="335"/>
        <v>3</v>
      </c>
    </row>
    <row r="617" spans="1:22" x14ac:dyDescent="0.4">
      <c r="A617" s="47">
        <f t="shared" si="327"/>
        <v>44611</v>
      </c>
      <c r="B617" s="48" t="str">
        <f t="shared" si="291"/>
        <v>土</v>
      </c>
      <c r="C617" s="46" t="s">
        <v>11</v>
      </c>
      <c r="D617" s="46" t="str" cm="1">
        <f t="array" aca="1" ref="D617" ca="1">INDIRECT("'"&amp;TEXT($A617,"d日(aaa)")&amp;"'!V10")</f>
        <v>インディカ</v>
      </c>
      <c r="E617" s="49" cm="1">
        <f t="array" aca="1" ref="E617" ca="1">INDIRECT("'"&amp;TEXT($A617,"d日(aaa)")&amp;"'!AB10")</f>
        <v>7350</v>
      </c>
      <c r="F617" s="49" cm="1">
        <f t="array" aca="1" ref="F617" ca="1">INDIRECT("'"&amp;TEXT($A617,"d日(aaa)")&amp;"'!AC10")</f>
        <v>7349.9999999997162</v>
      </c>
      <c r="G617" s="58">
        <f t="shared" ca="1" si="321"/>
        <v>-2.8376234695315361E-10</v>
      </c>
      <c r="H617" s="47">
        <f t="shared" si="322"/>
        <v>44611</v>
      </c>
      <c r="I617" s="34">
        <f t="shared" si="323"/>
        <v>3</v>
      </c>
      <c r="L617" s="47">
        <f t="shared" si="324"/>
        <v>44611</v>
      </c>
      <c r="M617" s="34" t="str">
        <f t="shared" si="330"/>
        <v>土</v>
      </c>
      <c r="N617" s="34" t="str">
        <f t="shared" si="331"/>
        <v>人件費</v>
      </c>
      <c r="O617" s="34" t="str">
        <f t="shared" ca="1" si="332"/>
        <v>インディカ</v>
      </c>
      <c r="P617" s="34">
        <f t="shared" ca="1" si="333"/>
        <v>7350</v>
      </c>
      <c r="Q617" s="34">
        <f t="shared" ca="1" si="325"/>
        <v>7349.9999999997162</v>
      </c>
      <c r="R617" s="34">
        <f t="shared" ca="1" si="326"/>
        <v>0</v>
      </c>
      <c r="S617" s="47">
        <f t="shared" si="334"/>
        <v>44611</v>
      </c>
      <c r="T617" s="34">
        <f t="shared" si="335"/>
        <v>3</v>
      </c>
    </row>
    <row r="618" spans="1:22" x14ac:dyDescent="0.4">
      <c r="A618" s="47">
        <f t="shared" si="327"/>
        <v>44611</v>
      </c>
      <c r="B618" s="48" t="str">
        <f t="shared" ref="B618:B620" si="336">IF(A618="","",TEXT(A618,"aaa"))</f>
        <v>土</v>
      </c>
      <c r="C618" s="46" t="s">
        <v>11</v>
      </c>
      <c r="D618" s="46" t="str" cm="1">
        <f t="array" aca="1" ref="D618" ca="1">INDIRECT("'"&amp;TEXT($A618,"d日(aaa)")&amp;"'!V11")</f>
        <v/>
      </c>
      <c r="E618" s="49" t="str" cm="1">
        <f t="array" aca="1" ref="E618" ca="1">INDIRECT("'"&amp;TEXT($A618,"d日(aaa)")&amp;"'!AB11")</f>
        <v/>
      </c>
      <c r="F618" s="49" t="str" cm="1">
        <f t="array" aca="1" ref="F618" ca="1">INDIRECT("'"&amp;TEXT($A618,"d日(aaa)")&amp;"'!AC11")</f>
        <v/>
      </c>
      <c r="G618" s="58" t="str">
        <f t="shared" ca="1" si="321"/>
        <v/>
      </c>
      <c r="H618" s="47">
        <f t="shared" si="322"/>
        <v>44611</v>
      </c>
      <c r="I618" s="34">
        <f t="shared" si="323"/>
        <v>3</v>
      </c>
      <c r="L618" s="47">
        <f t="shared" si="324"/>
        <v>44611</v>
      </c>
      <c r="M618" s="34" t="str">
        <f t="shared" si="330"/>
        <v>土</v>
      </c>
      <c r="N618" s="34" t="str">
        <f t="shared" si="331"/>
        <v>人件費</v>
      </c>
      <c r="O618" s="34" t="str">
        <f t="shared" ca="1" si="332"/>
        <v/>
      </c>
      <c r="P618" s="34" t="str">
        <f t="shared" ca="1" si="333"/>
        <v/>
      </c>
      <c r="Q618" s="34" t="str">
        <f t="shared" ca="1" si="325"/>
        <v/>
      </c>
      <c r="R618" s="34" t="str">
        <f t="shared" ca="1" si="326"/>
        <v/>
      </c>
      <c r="S618" s="47">
        <f t="shared" si="334"/>
        <v>44611</v>
      </c>
      <c r="T618" s="34">
        <f t="shared" si="335"/>
        <v>3</v>
      </c>
    </row>
    <row r="619" spans="1:22" x14ac:dyDescent="0.4">
      <c r="A619" s="47">
        <f t="shared" si="327"/>
        <v>44611</v>
      </c>
      <c r="B619" s="48" t="str">
        <f t="shared" si="336"/>
        <v>土</v>
      </c>
      <c r="C619" s="46" t="s">
        <v>11</v>
      </c>
      <c r="D619" s="46" t="str" cm="1">
        <f t="array" aca="1" ref="D619" ca="1">INDIRECT("'"&amp;TEXT($A619,"d日(aaa)")&amp;"'!V12")</f>
        <v/>
      </c>
      <c r="E619" s="49" t="str" cm="1">
        <f t="array" aca="1" ref="E619" ca="1">INDIRECT("'"&amp;TEXT($A619,"d日(aaa)")&amp;"'!AB12")</f>
        <v/>
      </c>
      <c r="F619" s="49" t="str" cm="1">
        <f t="array" aca="1" ref="F619" ca="1">INDIRECT("'"&amp;TEXT($A619,"d日(aaa)")&amp;"'!AC12")</f>
        <v/>
      </c>
      <c r="G619" s="58" t="str">
        <f t="shared" ca="1" si="321"/>
        <v/>
      </c>
      <c r="H619" s="47">
        <f t="shared" si="322"/>
        <v>44611</v>
      </c>
      <c r="I619" s="34">
        <f t="shared" si="323"/>
        <v>3</v>
      </c>
      <c r="L619" s="47">
        <f t="shared" si="324"/>
        <v>44611</v>
      </c>
      <c r="M619" s="34" t="str">
        <f t="shared" si="330"/>
        <v>土</v>
      </c>
      <c r="N619" s="34" t="str">
        <f t="shared" si="331"/>
        <v>人件費</v>
      </c>
      <c r="O619" s="34" t="str">
        <f t="shared" ca="1" si="332"/>
        <v/>
      </c>
      <c r="P619" s="34" t="str">
        <f t="shared" ca="1" si="333"/>
        <v/>
      </c>
      <c r="Q619" s="34" t="str">
        <f t="shared" ca="1" si="325"/>
        <v/>
      </c>
      <c r="R619" s="34" t="str">
        <f t="shared" ca="1" si="326"/>
        <v/>
      </c>
      <c r="S619" s="47">
        <f t="shared" si="334"/>
        <v>44611</v>
      </c>
      <c r="T619" s="34">
        <f t="shared" si="335"/>
        <v>3</v>
      </c>
    </row>
    <row r="620" spans="1:22" x14ac:dyDescent="0.4">
      <c r="A620" s="47">
        <f t="shared" si="327"/>
        <v>44611</v>
      </c>
      <c r="B620" s="48" t="str">
        <f t="shared" si="336"/>
        <v>土</v>
      </c>
      <c r="C620" s="46" t="s">
        <v>11</v>
      </c>
      <c r="D620" s="46" t="str" cm="1">
        <f t="array" aca="1" ref="D620" ca="1">INDIRECT("'"&amp;TEXT($A620,"d日(aaa)")&amp;"'!V13")</f>
        <v/>
      </c>
      <c r="E620" s="49" t="str" cm="1">
        <f t="array" aca="1" ref="E620" ca="1">INDIRECT("'"&amp;TEXT($A620,"d日(aaa)")&amp;"'!AB13")</f>
        <v/>
      </c>
      <c r="F620" s="49" t="str" cm="1">
        <f t="array" aca="1" ref="F620" ca="1">INDIRECT("'"&amp;TEXT($A620,"d日(aaa)")&amp;"'!AC13")</f>
        <v/>
      </c>
      <c r="G620" s="58" t="str">
        <f t="shared" ca="1" si="321"/>
        <v/>
      </c>
      <c r="H620" s="47">
        <f t="shared" si="322"/>
        <v>44611</v>
      </c>
      <c r="I620" s="34">
        <f t="shared" si="323"/>
        <v>3</v>
      </c>
      <c r="L620" s="47">
        <f t="shared" si="324"/>
        <v>44611</v>
      </c>
      <c r="M620" s="34" t="str">
        <f t="shared" si="330"/>
        <v>土</v>
      </c>
      <c r="N620" s="34" t="str">
        <f t="shared" si="331"/>
        <v>人件費</v>
      </c>
      <c r="O620" s="34" t="str">
        <f t="shared" ca="1" si="332"/>
        <v/>
      </c>
      <c r="P620" s="34" t="str">
        <f t="shared" ca="1" si="333"/>
        <v/>
      </c>
      <c r="Q620" s="34" t="str">
        <f t="shared" ca="1" si="325"/>
        <v/>
      </c>
      <c r="R620" s="34" t="str">
        <f t="shared" ca="1" si="326"/>
        <v/>
      </c>
      <c r="S620" s="47">
        <f t="shared" si="334"/>
        <v>44611</v>
      </c>
      <c r="T620" s="34">
        <f t="shared" si="335"/>
        <v>3</v>
      </c>
    </row>
    <row r="621" spans="1:22" x14ac:dyDescent="0.4">
      <c r="A621" s="47">
        <f t="shared" si="327"/>
        <v>44611</v>
      </c>
      <c r="B621" s="48" t="str">
        <f t="shared" ref="B621:B625" si="337">IF(A621="","",TEXT(A621,"aaa"))</f>
        <v>土</v>
      </c>
      <c r="C621" s="46" t="s">
        <v>11</v>
      </c>
      <c r="D621" s="46" t="str" cm="1">
        <f t="array" aca="1" ref="D621" ca="1">INDIRECT("'"&amp;TEXT($A621,"d日(aaa)")&amp;"'!V14")</f>
        <v/>
      </c>
      <c r="E621" s="49" t="str" cm="1">
        <f t="array" aca="1" ref="E621" ca="1">INDIRECT("'"&amp;TEXT($A621,"d日(aaa)")&amp;"'!AB14")</f>
        <v/>
      </c>
      <c r="F621" s="49" t="str" cm="1">
        <f t="array" aca="1" ref="F621" ca="1">INDIRECT("'"&amp;TEXT($A621,"d日(aaa)")&amp;"'!AC14")</f>
        <v/>
      </c>
      <c r="G621" s="58" t="str">
        <f t="shared" ca="1" si="321"/>
        <v/>
      </c>
      <c r="H621" s="47">
        <f t="shared" si="322"/>
        <v>44611</v>
      </c>
      <c r="I621" s="34">
        <f t="shared" si="323"/>
        <v>3</v>
      </c>
      <c r="L621" s="47">
        <f t="shared" si="324"/>
        <v>44611</v>
      </c>
      <c r="M621" s="34" t="str">
        <f t="shared" si="330"/>
        <v>土</v>
      </c>
      <c r="N621" s="34" t="str">
        <f t="shared" si="331"/>
        <v>人件費</v>
      </c>
      <c r="O621" s="34" t="str">
        <f t="shared" ca="1" si="332"/>
        <v/>
      </c>
      <c r="P621" s="34" t="str">
        <f t="shared" ca="1" si="333"/>
        <v/>
      </c>
      <c r="Q621" s="34" t="str">
        <f t="shared" ca="1" si="325"/>
        <v/>
      </c>
      <c r="R621" s="34" t="str">
        <f t="shared" ca="1" si="326"/>
        <v/>
      </c>
      <c r="S621" s="47">
        <f t="shared" si="334"/>
        <v>44611</v>
      </c>
      <c r="T621" s="34">
        <f t="shared" si="335"/>
        <v>3</v>
      </c>
    </row>
    <row r="622" spans="1:22" x14ac:dyDescent="0.4">
      <c r="A622" s="47">
        <f t="shared" si="327"/>
        <v>44611</v>
      </c>
      <c r="B622" s="48" t="str">
        <f t="shared" si="337"/>
        <v>土</v>
      </c>
      <c r="C622" s="46" t="s">
        <v>11</v>
      </c>
      <c r="D622" s="46" t="str" cm="1">
        <f t="array" aca="1" ref="D622" ca="1">INDIRECT("'"&amp;TEXT($A622,"d日(aaa)")&amp;"'!V15")</f>
        <v/>
      </c>
      <c r="E622" s="49" t="str" cm="1">
        <f t="array" aca="1" ref="E622" ca="1">INDIRECT("'"&amp;TEXT($A622,"d日(aaa)")&amp;"'!AB15")</f>
        <v/>
      </c>
      <c r="F622" s="49" t="str" cm="1">
        <f t="array" aca="1" ref="F622" ca="1">INDIRECT("'"&amp;TEXT($A622,"d日(aaa)")&amp;"'!AC15")</f>
        <v/>
      </c>
      <c r="G622" s="58" t="str">
        <f t="shared" ca="1" si="321"/>
        <v/>
      </c>
      <c r="H622" s="47">
        <f t="shared" si="322"/>
        <v>44611</v>
      </c>
      <c r="I622" s="34">
        <f t="shared" si="323"/>
        <v>3</v>
      </c>
      <c r="L622" s="47">
        <f t="shared" si="324"/>
        <v>44611</v>
      </c>
      <c r="M622" s="34" t="str">
        <f t="shared" si="330"/>
        <v>土</v>
      </c>
      <c r="N622" s="34" t="str">
        <f t="shared" si="331"/>
        <v>人件費</v>
      </c>
      <c r="O622" s="34" t="str">
        <f t="shared" ca="1" si="332"/>
        <v/>
      </c>
      <c r="P622" s="34" t="str">
        <f t="shared" ca="1" si="333"/>
        <v/>
      </c>
      <c r="Q622" s="34" t="str">
        <f t="shared" ca="1" si="325"/>
        <v/>
      </c>
      <c r="R622" s="34" t="str">
        <f t="shared" ca="1" si="326"/>
        <v/>
      </c>
      <c r="S622" s="47">
        <f t="shared" si="334"/>
        <v>44611</v>
      </c>
      <c r="T622" s="34">
        <f t="shared" si="335"/>
        <v>3</v>
      </c>
    </row>
    <row r="623" spans="1:22" x14ac:dyDescent="0.4">
      <c r="A623" s="47">
        <f t="shared" si="327"/>
        <v>44611</v>
      </c>
      <c r="B623" s="48" t="str">
        <f t="shared" si="337"/>
        <v>土</v>
      </c>
      <c r="C623" s="46" t="s">
        <v>11</v>
      </c>
      <c r="D623" s="46" t="str" cm="1">
        <f t="array" aca="1" ref="D623" ca="1">INDIRECT("'"&amp;TEXT($A623,"d日(aaa)")&amp;"'!V16")</f>
        <v/>
      </c>
      <c r="E623" s="49" t="str" cm="1">
        <f t="array" aca="1" ref="E623" ca="1">INDIRECT("'"&amp;TEXT($A623,"d日(aaa)")&amp;"'!AB16")</f>
        <v/>
      </c>
      <c r="F623" s="49" t="str" cm="1">
        <f t="array" aca="1" ref="F623" ca="1">INDIRECT("'"&amp;TEXT($A623,"d日(aaa)")&amp;"'!AC16")</f>
        <v/>
      </c>
      <c r="G623" s="58" t="str">
        <f t="shared" ca="1" si="321"/>
        <v/>
      </c>
      <c r="H623" s="47">
        <f t="shared" si="322"/>
        <v>44611</v>
      </c>
      <c r="I623" s="34">
        <f t="shared" si="323"/>
        <v>3</v>
      </c>
      <c r="L623" s="47">
        <f t="shared" si="324"/>
        <v>44611</v>
      </c>
      <c r="M623" s="34" t="str">
        <f t="shared" si="330"/>
        <v>土</v>
      </c>
      <c r="N623" s="34" t="str">
        <f t="shared" si="331"/>
        <v>人件費</v>
      </c>
      <c r="O623" s="34" t="str">
        <f t="shared" ca="1" si="332"/>
        <v/>
      </c>
      <c r="P623" s="34" t="str">
        <f t="shared" ca="1" si="333"/>
        <v/>
      </c>
      <c r="Q623" s="34" t="str">
        <f t="shared" ca="1" si="325"/>
        <v/>
      </c>
      <c r="R623" s="34" t="str">
        <f t="shared" ca="1" si="326"/>
        <v/>
      </c>
      <c r="S623" s="47">
        <f t="shared" si="334"/>
        <v>44611</v>
      </c>
      <c r="T623" s="34">
        <f t="shared" si="335"/>
        <v>3</v>
      </c>
    </row>
    <row r="624" spans="1:22" x14ac:dyDescent="0.4">
      <c r="A624" s="47">
        <f t="shared" si="327"/>
        <v>44611</v>
      </c>
      <c r="B624" s="48" t="str">
        <f t="shared" si="337"/>
        <v>土</v>
      </c>
      <c r="C624" s="46" t="s">
        <v>11</v>
      </c>
      <c r="D624" s="46" t="str" cm="1">
        <f t="array" aca="1" ref="D624" ca="1">INDIRECT("'"&amp;TEXT($A624,"d日(aaa)")&amp;"'!V17")</f>
        <v/>
      </c>
      <c r="E624" s="49" t="str" cm="1">
        <f t="array" aca="1" ref="E624" ca="1">INDIRECT("'"&amp;TEXT($A624,"d日(aaa)")&amp;"'!AB17")</f>
        <v/>
      </c>
      <c r="F624" s="49" t="str" cm="1">
        <f t="array" aca="1" ref="F624" ca="1">INDIRECT("'"&amp;TEXT($A624,"d日(aaa)")&amp;"'!AC17")</f>
        <v/>
      </c>
      <c r="G624" s="58" t="str">
        <f t="shared" ca="1" si="321"/>
        <v/>
      </c>
      <c r="H624" s="47">
        <f t="shared" si="322"/>
        <v>44611</v>
      </c>
      <c r="I624" s="34">
        <f t="shared" si="323"/>
        <v>3</v>
      </c>
      <c r="L624" s="47">
        <f t="shared" si="324"/>
        <v>44611</v>
      </c>
      <c r="M624" s="34" t="str">
        <f t="shared" si="330"/>
        <v>土</v>
      </c>
      <c r="N624" s="34" t="str">
        <f t="shared" si="331"/>
        <v>人件費</v>
      </c>
      <c r="O624" s="34" t="str">
        <f t="shared" ca="1" si="332"/>
        <v/>
      </c>
      <c r="P624" s="34" t="str">
        <f t="shared" ca="1" si="333"/>
        <v/>
      </c>
      <c r="Q624" s="34" t="str">
        <f t="shared" ca="1" si="325"/>
        <v/>
      </c>
      <c r="R624" s="34" t="str">
        <f t="shared" ca="1" si="326"/>
        <v/>
      </c>
      <c r="S624" s="47">
        <f t="shared" si="334"/>
        <v>44611</v>
      </c>
      <c r="T624" s="34">
        <f t="shared" si="335"/>
        <v>3</v>
      </c>
    </row>
    <row r="625" spans="1:22" x14ac:dyDescent="0.4">
      <c r="A625" s="47">
        <f t="shared" si="327"/>
        <v>44611</v>
      </c>
      <c r="B625" s="48" t="str">
        <f t="shared" si="337"/>
        <v>土</v>
      </c>
      <c r="C625" s="46" t="s">
        <v>11</v>
      </c>
      <c r="D625" s="46" t="str" cm="1">
        <f t="array" aca="1" ref="D625" ca="1">INDIRECT("'"&amp;TEXT($A625,"d日(aaa)")&amp;"'!V18")</f>
        <v/>
      </c>
      <c r="E625" s="49" t="str" cm="1">
        <f t="array" aca="1" ref="E625" ca="1">INDIRECT("'"&amp;TEXT($A625,"d日(aaa)")&amp;"'!AB18")</f>
        <v/>
      </c>
      <c r="F625" s="49" t="str" cm="1">
        <f t="array" aca="1" ref="F625" ca="1">INDIRECT("'"&amp;TEXT($A625,"d日(aaa)")&amp;"'!AC18")</f>
        <v/>
      </c>
      <c r="G625" s="58" t="str">
        <f t="shared" ca="1" si="321"/>
        <v/>
      </c>
      <c r="H625" s="47">
        <f t="shared" si="322"/>
        <v>44611</v>
      </c>
      <c r="I625" s="34">
        <f t="shared" si="323"/>
        <v>3</v>
      </c>
      <c r="J625" s="34">
        <f ca="1">SUMIF($A611:$A625,$A611,E611:E625)</f>
        <v>51600</v>
      </c>
      <c r="K625" s="34">
        <f ca="1">SUMIF($A611:$A625,$A611,F611:F625)</f>
        <v>51599.999999998268</v>
      </c>
      <c r="L625" s="47">
        <f t="shared" si="324"/>
        <v>44611</v>
      </c>
      <c r="M625" s="34" t="str">
        <f t="shared" si="330"/>
        <v>土</v>
      </c>
      <c r="N625" s="34" t="str">
        <f t="shared" si="331"/>
        <v>人件費</v>
      </c>
      <c r="O625" s="34" t="str">
        <f t="shared" ca="1" si="332"/>
        <v/>
      </c>
      <c r="P625" s="34" t="str">
        <f t="shared" ca="1" si="333"/>
        <v/>
      </c>
      <c r="Q625" s="34" t="str">
        <f t="shared" ca="1" si="325"/>
        <v/>
      </c>
      <c r="R625" s="34" t="str">
        <f t="shared" ca="1" si="326"/>
        <v/>
      </c>
      <c r="S625" s="47">
        <f t="shared" si="334"/>
        <v>44611</v>
      </c>
      <c r="T625" s="34">
        <f t="shared" si="335"/>
        <v>3</v>
      </c>
      <c r="U625" s="158">
        <f ca="1">IF(P611&lt;&gt;"",SUMIF($A611:$A625,$A611,P611:P625),"")</f>
        <v>51600</v>
      </c>
      <c r="V625" s="158">
        <f ca="1">IF(Q611&lt;&gt;"",SUMIF($A611:$A625,$A611,Q611:Q625),"")</f>
        <v>51599.999999998268</v>
      </c>
    </row>
    <row r="626" spans="1:22" x14ac:dyDescent="0.4">
      <c r="A626" s="47">
        <f>A617</f>
        <v>44611</v>
      </c>
      <c r="B626" s="48" t="str">
        <f t="shared" si="291"/>
        <v>土</v>
      </c>
      <c r="C626" s="46" t="s">
        <v>12</v>
      </c>
      <c r="D626" s="46" t="str" cm="1">
        <f t="array" aca="1" ref="D626" ca="1">INDIRECT("'"&amp;TEXT($A626,"d日(aaa)")&amp;"'!V22")</f>
        <v>-</v>
      </c>
      <c r="E626" s="49" t="str" cm="1">
        <f t="array" aca="1" ref="E626" ca="1">INDIRECT("'"&amp;TEXT($A626,"d日(aaa)")&amp;"'!W22")</f>
        <v/>
      </c>
      <c r="F626" s="49" cm="1">
        <f t="array" aca="1" ref="F626" ca="1">INDIRECT("'"&amp;TEXT($A626,"d日(aaa)")&amp;"'!X22")</f>
        <v>0</v>
      </c>
      <c r="G626" s="58" t="str">
        <f t="shared" ca="1" si="321"/>
        <v/>
      </c>
      <c r="H626" s="47">
        <f t="shared" si="322"/>
        <v>44611</v>
      </c>
      <c r="I626" s="34">
        <f t="shared" si="323"/>
        <v>3</v>
      </c>
      <c r="L626" s="47">
        <f t="shared" si="324"/>
        <v>44611</v>
      </c>
      <c r="M626" s="34" t="str">
        <f t="shared" si="330"/>
        <v>土</v>
      </c>
      <c r="N626" s="34" t="str">
        <f t="shared" si="331"/>
        <v>出荷数</v>
      </c>
      <c r="O626" s="34" t="str">
        <f t="shared" ca="1" si="332"/>
        <v>-</v>
      </c>
      <c r="P626" s="34" t="str">
        <f t="shared" ca="1" si="333"/>
        <v/>
      </c>
      <c r="Q626" s="34" t="str">
        <f t="shared" ca="1" si="325"/>
        <v/>
      </c>
      <c r="R626" s="34" t="str">
        <f t="shared" ca="1" si="326"/>
        <v/>
      </c>
      <c r="S626" s="47">
        <f t="shared" si="334"/>
        <v>44611</v>
      </c>
      <c r="T626" s="34">
        <f t="shared" si="335"/>
        <v>3</v>
      </c>
    </row>
    <row r="627" spans="1:22" x14ac:dyDescent="0.4">
      <c r="A627" s="47">
        <f t="shared" si="327"/>
        <v>44611</v>
      </c>
      <c r="B627" s="48" t="str">
        <f t="shared" si="291"/>
        <v>土</v>
      </c>
      <c r="C627" s="46" t="s">
        <v>239</v>
      </c>
      <c r="D627" s="46" t="str" cm="1">
        <f t="array" aca="1" ref="D627" ca="1">INDIRECT("'"&amp;TEXT($A627,"d日(aaa)")&amp;"'!V25")</f>
        <v>-</v>
      </c>
      <c r="E627" s="49" t="str" cm="1">
        <f t="array" aca="1" ref="E627" ca="1">INDIRECT("'"&amp;TEXT($A627,"d日(aaa)")&amp;"'!W25")</f>
        <v/>
      </c>
      <c r="F627" s="49" t="str" cm="1">
        <f t="array" aca="1" ref="F627" ca="1">INDIRECT("'"&amp;TEXT($A627,"d日(aaa)")&amp;"'!X25")</f>
        <v/>
      </c>
      <c r="G627" s="58" t="str">
        <f t="shared" ca="1" si="321"/>
        <v/>
      </c>
      <c r="H627" s="47">
        <f t="shared" si="322"/>
        <v>44611</v>
      </c>
      <c r="I627" s="34">
        <f t="shared" si="323"/>
        <v>3</v>
      </c>
      <c r="L627" s="47">
        <f t="shared" si="324"/>
        <v>44611</v>
      </c>
      <c r="M627" s="34" t="str">
        <f t="shared" si="330"/>
        <v>土</v>
      </c>
      <c r="N627" s="34" t="str">
        <f t="shared" si="331"/>
        <v>人時生産性</v>
      </c>
      <c r="O627" s="34" t="str">
        <f t="shared" ca="1" si="332"/>
        <v>-</v>
      </c>
      <c r="P627" s="34" t="str">
        <f t="shared" ca="1" si="333"/>
        <v/>
      </c>
      <c r="Q627" s="34" t="str">
        <f t="shared" ca="1" si="325"/>
        <v/>
      </c>
      <c r="R627" s="34" t="str">
        <f t="shared" ca="1" si="326"/>
        <v/>
      </c>
      <c r="S627" s="47">
        <f t="shared" si="334"/>
        <v>44611</v>
      </c>
      <c r="T627" s="34">
        <f t="shared" si="335"/>
        <v>3</v>
      </c>
    </row>
    <row r="628" spans="1:22" x14ac:dyDescent="0.4">
      <c r="A628" s="47">
        <f t="shared" si="327"/>
        <v>44611</v>
      </c>
      <c r="B628" s="48" t="str">
        <f t="shared" si="291"/>
        <v>土</v>
      </c>
      <c r="C628" s="46" t="s">
        <v>96</v>
      </c>
      <c r="D628" s="46" t="str" cm="1">
        <f t="array" aca="1" ref="D628" ca="1">INDIRECT("'"&amp;TEXT($A628,"d日(aaa)")&amp;"'!AA22")</f>
        <v>-</v>
      </c>
      <c r="E628" s="49" t="str" cm="1">
        <f t="array" aca="1" ref="E628" ca="1">INDIRECT("'"&amp;TEXT($A628,"d日(aaa)")&amp;"'!AB22")</f>
        <v/>
      </c>
      <c r="F628" s="49" t="str" cm="1">
        <f t="array" aca="1" ref="F628" ca="1">INDIRECT("'"&amp;TEXT($A628,"d日(aaa)")&amp;"'!AC22")</f>
        <v/>
      </c>
      <c r="G628" s="58" t="str">
        <f t="shared" ca="1" si="321"/>
        <v/>
      </c>
      <c r="H628" s="47">
        <f t="shared" si="322"/>
        <v>44611</v>
      </c>
      <c r="I628" s="34">
        <f t="shared" si="323"/>
        <v>3</v>
      </c>
      <c r="L628" s="47">
        <f t="shared" si="324"/>
        <v>44611</v>
      </c>
      <c r="M628" s="34" t="str">
        <f t="shared" si="330"/>
        <v>土</v>
      </c>
      <c r="N628" s="34" t="str">
        <f t="shared" si="331"/>
        <v>1Cs人件費</v>
      </c>
      <c r="O628" s="34" t="str">
        <f t="shared" ca="1" si="332"/>
        <v>-</v>
      </c>
      <c r="P628" s="34" t="str">
        <f t="shared" ca="1" si="333"/>
        <v/>
      </c>
      <c r="Q628" s="34" t="str">
        <f t="shared" ca="1" si="325"/>
        <v/>
      </c>
      <c r="R628" s="34" t="str">
        <f t="shared" ca="1" si="326"/>
        <v/>
      </c>
      <c r="S628" s="47">
        <f t="shared" si="334"/>
        <v>44611</v>
      </c>
      <c r="T628" s="34">
        <f t="shared" si="335"/>
        <v>3</v>
      </c>
    </row>
    <row r="629" spans="1:22" x14ac:dyDescent="0.4">
      <c r="A629" s="47">
        <f>月シフト!U$9</f>
        <v>44612</v>
      </c>
      <c r="B629" s="48" t="str">
        <f t="shared" si="291"/>
        <v>日</v>
      </c>
      <c r="C629" s="46" t="s">
        <v>7</v>
      </c>
      <c r="D629" s="46" t="str" cm="1">
        <f t="array" aca="1" ref="D629" ca="1">INDIRECT("'"&amp;TEXT($A629,"d日(aaa)")&amp;"'!V4")</f>
        <v>ズオン バン フン</v>
      </c>
      <c r="E629" s="58" cm="1">
        <f t="array" aca="1" ref="E629" ca="1">INDIRECT("'"&amp;TEXT($A629,"d日(aaa)")&amp;"'!W4")</f>
        <v>8</v>
      </c>
      <c r="F629" s="58" cm="1">
        <f t="array" aca="1" ref="F629" ca="1">INDIRECT("'"&amp;TEXT($A629,"d日(aaa)")&amp;"'!X4")</f>
        <v>7.9999999999997389</v>
      </c>
      <c r="G629" s="58">
        <f ca="1">IF(AND(F629&lt;&gt;"",E629&lt;&gt;""),F629-E629,"")</f>
        <v>-2.6112445539183682E-13</v>
      </c>
      <c r="H629" s="47">
        <f>A629</f>
        <v>44612</v>
      </c>
      <c r="I629" s="34">
        <f>WEEKNUM(A629,1)-WEEKNUM(A$2,1)+1</f>
        <v>4</v>
      </c>
      <c r="L629" s="47">
        <f>IFERROR(A629,"")</f>
        <v>44612</v>
      </c>
      <c r="M629" s="34" t="str">
        <f t="shared" si="330"/>
        <v>日</v>
      </c>
      <c r="N629" s="34" t="str">
        <f t="shared" si="331"/>
        <v>作業時間</v>
      </c>
      <c r="O629" s="34" t="str">
        <f t="shared" ca="1" si="332"/>
        <v>ズオン バン フン</v>
      </c>
      <c r="P629" s="34">
        <f t="shared" ca="1" si="333"/>
        <v>8</v>
      </c>
      <c r="Q629" s="34">
        <f ca="1">IFERROR(IF(F629=0,"",F629),"")</f>
        <v>7.9999999999997389</v>
      </c>
      <c r="R629" s="34">
        <f ca="1">IFERROR(IF(N629="人時生産性",ROUND(G629,2),ROUND(G629,1)),"")</f>
        <v>0</v>
      </c>
      <c r="S629" s="47">
        <f t="shared" si="334"/>
        <v>44612</v>
      </c>
      <c r="T629" s="34">
        <f t="shared" si="335"/>
        <v>4</v>
      </c>
    </row>
    <row r="630" spans="1:22" x14ac:dyDescent="0.4">
      <c r="A630" s="47">
        <f>A629</f>
        <v>44612</v>
      </c>
      <c r="B630" s="48" t="str">
        <f t="shared" si="291"/>
        <v>日</v>
      </c>
      <c r="C630" s="46" t="s">
        <v>7</v>
      </c>
      <c r="D630" s="46" t="str" cm="1">
        <f t="array" aca="1" ref="D630" ca="1">INDIRECT("'"&amp;TEXT($A630,"d日(aaa)")&amp;"'!V5")</f>
        <v>ディン コン ベト</v>
      </c>
      <c r="E630" s="58" cm="1">
        <f t="array" aca="1" ref="E630" ca="1">INDIRECT("'"&amp;TEXT($A630,"d日(aaa)")&amp;"'!W5")</f>
        <v>8</v>
      </c>
      <c r="F630" s="58" cm="1">
        <f t="array" aca="1" ref="F630" ca="1">INDIRECT("'"&amp;TEXT($A630,"d日(aaa)")&amp;"'!X5")</f>
        <v>7.9999999999997389</v>
      </c>
      <c r="G630" s="58">
        <f t="shared" ref="G630:G661" ca="1" si="338">IF(AND(F630&lt;&gt;"",E630&lt;&gt;""),F630-E630,"")</f>
        <v>-2.6112445539183682E-13</v>
      </c>
      <c r="H630" s="47">
        <f t="shared" ref="H630:H661" si="339">A630</f>
        <v>44612</v>
      </c>
      <c r="I630" s="34">
        <f t="shared" ref="I630:I661" si="340">WEEKNUM(A630,1)-WEEKNUM(A$2,1)+1</f>
        <v>4</v>
      </c>
      <c r="L630" s="47">
        <f t="shared" ref="L630:L661" si="341">IFERROR(A630,"")</f>
        <v>44612</v>
      </c>
      <c r="M630" s="34" t="str">
        <f t="shared" si="330"/>
        <v>日</v>
      </c>
      <c r="N630" s="34" t="str">
        <f t="shared" si="331"/>
        <v>作業時間</v>
      </c>
      <c r="O630" s="34" t="str">
        <f t="shared" ca="1" si="332"/>
        <v>ディン コン ベト</v>
      </c>
      <c r="P630" s="34">
        <f t="shared" ca="1" si="333"/>
        <v>8</v>
      </c>
      <c r="Q630" s="34">
        <f t="shared" ref="Q630:Q661" ca="1" si="342">IFERROR(IF(F630=0,"",F630),"")</f>
        <v>7.9999999999997389</v>
      </c>
      <c r="R630" s="34">
        <f t="shared" ref="R630:R661" ca="1" si="343">IFERROR(IF(N630="人時生産性",ROUND(G630,2),ROUND(G630,1)),"")</f>
        <v>0</v>
      </c>
      <c r="S630" s="47">
        <f t="shared" si="334"/>
        <v>44612</v>
      </c>
      <c r="T630" s="34">
        <f t="shared" si="335"/>
        <v>4</v>
      </c>
    </row>
    <row r="631" spans="1:22" x14ac:dyDescent="0.4">
      <c r="A631" s="47">
        <f t="shared" ref="A631:A661" si="344">A630</f>
        <v>44612</v>
      </c>
      <c r="B631" s="48" t="str">
        <f t="shared" si="291"/>
        <v>日</v>
      </c>
      <c r="C631" s="46" t="s">
        <v>7</v>
      </c>
      <c r="D631" s="46" t="str" cm="1">
        <f t="array" aca="1" ref="D631" ca="1">INDIRECT("'"&amp;TEXT($A631,"d日(aaa)")&amp;"'!V6")</f>
        <v>ホン ゴック</v>
      </c>
      <c r="E631" s="58" cm="1">
        <f t="array" aca="1" ref="E631" ca="1">INDIRECT("'"&amp;TEXT($A631,"d日(aaa)")&amp;"'!W6")</f>
        <v>8</v>
      </c>
      <c r="F631" s="58" cm="1">
        <f t="array" aca="1" ref="F631" ca="1">INDIRECT("'"&amp;TEXT($A631,"d日(aaa)")&amp;"'!X6")</f>
        <v>7.9999999999997389</v>
      </c>
      <c r="G631" s="58">
        <f t="shared" ca="1" si="338"/>
        <v>-2.6112445539183682E-13</v>
      </c>
      <c r="H631" s="47">
        <f t="shared" si="339"/>
        <v>44612</v>
      </c>
      <c r="I631" s="34">
        <f t="shared" si="340"/>
        <v>4</v>
      </c>
      <c r="L631" s="47">
        <f t="shared" si="341"/>
        <v>44612</v>
      </c>
      <c r="M631" s="34" t="str">
        <f t="shared" si="330"/>
        <v>日</v>
      </c>
      <c r="N631" s="34" t="str">
        <f t="shared" si="331"/>
        <v>作業時間</v>
      </c>
      <c r="O631" s="34" t="str">
        <f t="shared" ca="1" si="332"/>
        <v>ホン ゴック</v>
      </c>
      <c r="P631" s="34">
        <f t="shared" ca="1" si="333"/>
        <v>8</v>
      </c>
      <c r="Q631" s="34">
        <f t="shared" ca="1" si="342"/>
        <v>7.9999999999997389</v>
      </c>
      <c r="R631" s="34">
        <f t="shared" ca="1" si="343"/>
        <v>0</v>
      </c>
      <c r="S631" s="47">
        <f t="shared" si="334"/>
        <v>44612</v>
      </c>
      <c r="T631" s="34">
        <f t="shared" si="335"/>
        <v>4</v>
      </c>
    </row>
    <row r="632" spans="1:22" x14ac:dyDescent="0.4">
      <c r="A632" s="47">
        <f t="shared" si="344"/>
        <v>44612</v>
      </c>
      <c r="B632" s="48" t="str">
        <f t="shared" si="291"/>
        <v>日</v>
      </c>
      <c r="C632" s="46" t="s">
        <v>7</v>
      </c>
      <c r="D632" s="46" t="str" cm="1">
        <f t="array" aca="1" ref="D632" ca="1">INDIRECT("'"&amp;TEXT($A632,"d日(aaa)")&amp;"'!V7")</f>
        <v>ハルシャナ</v>
      </c>
      <c r="E632" s="58" cm="1">
        <f t="array" aca="1" ref="E632" ca="1">INDIRECT("'"&amp;TEXT($A632,"d日(aaa)")&amp;"'!W7")</f>
        <v>8</v>
      </c>
      <c r="F632" s="58" cm="1">
        <f t="array" aca="1" ref="F632" ca="1">INDIRECT("'"&amp;TEXT($A632,"d日(aaa)")&amp;"'!X7")</f>
        <v>7.9999999999997389</v>
      </c>
      <c r="G632" s="58">
        <f t="shared" ca="1" si="338"/>
        <v>-2.6112445539183682E-13</v>
      </c>
      <c r="H632" s="47">
        <f t="shared" si="339"/>
        <v>44612</v>
      </c>
      <c r="I632" s="34">
        <f t="shared" si="340"/>
        <v>4</v>
      </c>
      <c r="L632" s="47">
        <f t="shared" si="341"/>
        <v>44612</v>
      </c>
      <c r="M632" s="34" t="str">
        <f t="shared" si="330"/>
        <v>日</v>
      </c>
      <c r="N632" s="34" t="str">
        <f t="shared" si="331"/>
        <v>作業時間</v>
      </c>
      <c r="O632" s="34" t="str">
        <f t="shared" ca="1" si="332"/>
        <v>ハルシャナ</v>
      </c>
      <c r="P632" s="34">
        <f t="shared" ca="1" si="333"/>
        <v>8</v>
      </c>
      <c r="Q632" s="34">
        <f t="shared" ca="1" si="342"/>
        <v>7.9999999999997389</v>
      </c>
      <c r="R632" s="34">
        <f t="shared" ca="1" si="343"/>
        <v>0</v>
      </c>
      <c r="S632" s="47">
        <f t="shared" si="334"/>
        <v>44612</v>
      </c>
      <c r="T632" s="34">
        <f t="shared" si="335"/>
        <v>4</v>
      </c>
    </row>
    <row r="633" spans="1:22" x14ac:dyDescent="0.4">
      <c r="A633" s="47">
        <f t="shared" si="344"/>
        <v>44612</v>
      </c>
      <c r="B633" s="48" t="str">
        <f t="shared" si="291"/>
        <v>日</v>
      </c>
      <c r="C633" s="46" t="s">
        <v>7</v>
      </c>
      <c r="D633" s="46" t="str" cm="1">
        <f t="array" aca="1" ref="D633" ca="1">INDIRECT("'"&amp;TEXT($A633,"d日(aaa)")&amp;"'!V8")</f>
        <v>ユウ</v>
      </c>
      <c r="E633" s="58" cm="1">
        <f t="array" aca="1" ref="E633" ca="1">INDIRECT("'"&amp;TEXT($A633,"d日(aaa)")&amp;"'!W8")</f>
        <v>8</v>
      </c>
      <c r="F633" s="58" cm="1">
        <f t="array" aca="1" ref="F633" ca="1">INDIRECT("'"&amp;TEXT($A633,"d日(aaa)")&amp;"'!X8")</f>
        <v>7.9999999999997389</v>
      </c>
      <c r="G633" s="58">
        <f t="shared" ca="1" si="338"/>
        <v>-2.6112445539183682E-13</v>
      </c>
      <c r="H633" s="47">
        <f t="shared" si="339"/>
        <v>44612</v>
      </c>
      <c r="I633" s="34">
        <f t="shared" si="340"/>
        <v>4</v>
      </c>
      <c r="L633" s="47">
        <f t="shared" si="341"/>
        <v>44612</v>
      </c>
      <c r="M633" s="34" t="str">
        <f t="shared" si="330"/>
        <v>日</v>
      </c>
      <c r="N633" s="34" t="str">
        <f t="shared" si="331"/>
        <v>作業時間</v>
      </c>
      <c r="O633" s="34" t="str">
        <f t="shared" ca="1" si="332"/>
        <v>ユウ</v>
      </c>
      <c r="P633" s="34">
        <f t="shared" ca="1" si="333"/>
        <v>8</v>
      </c>
      <c r="Q633" s="34">
        <f t="shared" ca="1" si="342"/>
        <v>7.9999999999997389</v>
      </c>
      <c r="R633" s="34">
        <f t="shared" ca="1" si="343"/>
        <v>0</v>
      </c>
      <c r="S633" s="47">
        <f t="shared" si="334"/>
        <v>44612</v>
      </c>
      <c r="T633" s="34">
        <f t="shared" si="335"/>
        <v>4</v>
      </c>
    </row>
    <row r="634" spans="1:22" x14ac:dyDescent="0.4">
      <c r="A634" s="47">
        <f t="shared" si="344"/>
        <v>44612</v>
      </c>
      <c r="B634" s="48" t="str">
        <f t="shared" si="291"/>
        <v>日</v>
      </c>
      <c r="C634" s="46" t="s">
        <v>7</v>
      </c>
      <c r="D634" s="46" t="str" cm="1">
        <f t="array" aca="1" ref="D634" ca="1">INDIRECT("'"&amp;TEXT($A634,"d日(aaa)")&amp;"'!V9")</f>
        <v>チャトランガ</v>
      </c>
      <c r="E634" s="58" cm="1">
        <f t="array" aca="1" ref="E634" ca="1">INDIRECT("'"&amp;TEXT($A634,"d日(aaa)")&amp;"'!W9")</f>
        <v>5</v>
      </c>
      <c r="F634" s="58" cm="1">
        <f t="array" aca="1" ref="F634" ca="1">INDIRECT("'"&amp;TEXT($A634,"d日(aaa)")&amp;"'!X9")</f>
        <v>4.9999999999996838</v>
      </c>
      <c r="G634" s="58">
        <f t="shared" ca="1" si="338"/>
        <v>-3.1619151741324458E-13</v>
      </c>
      <c r="H634" s="47">
        <f t="shared" si="339"/>
        <v>44612</v>
      </c>
      <c r="I634" s="34">
        <f t="shared" si="340"/>
        <v>4</v>
      </c>
      <c r="L634" s="47">
        <f t="shared" si="341"/>
        <v>44612</v>
      </c>
      <c r="M634" s="34" t="str">
        <f t="shared" si="330"/>
        <v>日</v>
      </c>
      <c r="N634" s="34" t="str">
        <f t="shared" si="331"/>
        <v>作業時間</v>
      </c>
      <c r="O634" s="34" t="str">
        <f t="shared" ca="1" si="332"/>
        <v>チャトランガ</v>
      </c>
      <c r="P634" s="34">
        <f t="shared" ca="1" si="333"/>
        <v>5</v>
      </c>
      <c r="Q634" s="34">
        <f t="shared" ca="1" si="342"/>
        <v>4.9999999999996838</v>
      </c>
      <c r="R634" s="34">
        <f t="shared" ca="1" si="343"/>
        <v>0</v>
      </c>
      <c r="S634" s="47">
        <f t="shared" si="334"/>
        <v>44612</v>
      </c>
      <c r="T634" s="34">
        <f t="shared" si="335"/>
        <v>4</v>
      </c>
    </row>
    <row r="635" spans="1:22" x14ac:dyDescent="0.4">
      <c r="A635" s="47">
        <f t="shared" si="344"/>
        <v>44612</v>
      </c>
      <c r="B635" s="48" t="str">
        <f t="shared" si="291"/>
        <v>日</v>
      </c>
      <c r="C635" s="46" t="s">
        <v>7</v>
      </c>
      <c r="D635" s="46" t="str" cm="1">
        <f t="array" aca="1" ref="D635" ca="1">INDIRECT("'"&amp;TEXT($A635,"d日(aaa)")&amp;"'!V10")</f>
        <v/>
      </c>
      <c r="E635" s="58" t="str" cm="1">
        <f t="array" aca="1" ref="E635" ca="1">INDIRECT("'"&amp;TEXT($A635,"d日(aaa)")&amp;"'!W10")</f>
        <v/>
      </c>
      <c r="F635" s="58" t="str" cm="1">
        <f t="array" aca="1" ref="F635" ca="1">INDIRECT("'"&amp;TEXT($A635,"d日(aaa)")&amp;"'!X10")</f>
        <v/>
      </c>
      <c r="G635" s="58" t="str">
        <f t="shared" ca="1" si="338"/>
        <v/>
      </c>
      <c r="H635" s="47">
        <f t="shared" si="339"/>
        <v>44612</v>
      </c>
      <c r="I635" s="34">
        <f t="shared" si="340"/>
        <v>4</v>
      </c>
      <c r="L635" s="47">
        <f t="shared" si="341"/>
        <v>44612</v>
      </c>
      <c r="M635" s="34" t="str">
        <f t="shared" si="330"/>
        <v>日</v>
      </c>
      <c r="N635" s="34" t="str">
        <f t="shared" si="331"/>
        <v>作業時間</v>
      </c>
      <c r="O635" s="34" t="str">
        <f t="shared" ca="1" si="332"/>
        <v/>
      </c>
      <c r="P635" s="34" t="str">
        <f t="shared" ca="1" si="333"/>
        <v/>
      </c>
      <c r="Q635" s="34" t="str">
        <f t="shared" ca="1" si="342"/>
        <v/>
      </c>
      <c r="R635" s="34" t="str">
        <f t="shared" ca="1" si="343"/>
        <v/>
      </c>
      <c r="S635" s="47">
        <f t="shared" si="334"/>
        <v>44612</v>
      </c>
      <c r="T635" s="34">
        <f t="shared" si="335"/>
        <v>4</v>
      </c>
    </row>
    <row r="636" spans="1:22" x14ac:dyDescent="0.4">
      <c r="A636" s="47">
        <f t="shared" si="344"/>
        <v>44612</v>
      </c>
      <c r="B636" s="48" t="str">
        <f t="shared" ref="B636:B638" si="345">IF(A636="","",TEXT(A636,"aaa"))</f>
        <v>日</v>
      </c>
      <c r="C636" s="46" t="s">
        <v>7</v>
      </c>
      <c r="D636" s="46" t="str" cm="1">
        <f t="array" aca="1" ref="D636" ca="1">INDIRECT("'"&amp;TEXT($A636,"d日(aaa)")&amp;"'!V11")</f>
        <v/>
      </c>
      <c r="E636" s="58" t="str" cm="1">
        <f t="array" aca="1" ref="E636" ca="1">INDIRECT("'"&amp;TEXT($A636,"d日(aaa)")&amp;"'!W11")</f>
        <v/>
      </c>
      <c r="F636" s="58" t="str" cm="1">
        <f t="array" aca="1" ref="F636" ca="1">INDIRECT("'"&amp;TEXT($A636,"d日(aaa)")&amp;"'!X11")</f>
        <v/>
      </c>
      <c r="G636" s="58" t="str">
        <f t="shared" ca="1" si="338"/>
        <v/>
      </c>
      <c r="H636" s="47">
        <f t="shared" si="339"/>
        <v>44612</v>
      </c>
      <c r="I636" s="34">
        <f t="shared" si="340"/>
        <v>4</v>
      </c>
      <c r="L636" s="47">
        <f t="shared" si="341"/>
        <v>44612</v>
      </c>
      <c r="M636" s="34" t="str">
        <f t="shared" si="330"/>
        <v>日</v>
      </c>
      <c r="N636" s="34" t="str">
        <f t="shared" si="331"/>
        <v>作業時間</v>
      </c>
      <c r="O636" s="34" t="str">
        <f t="shared" ca="1" si="332"/>
        <v/>
      </c>
      <c r="P636" s="34" t="str">
        <f t="shared" ca="1" si="333"/>
        <v/>
      </c>
      <c r="Q636" s="34" t="str">
        <f t="shared" ca="1" si="342"/>
        <v/>
      </c>
      <c r="R636" s="34" t="str">
        <f t="shared" ca="1" si="343"/>
        <v/>
      </c>
      <c r="S636" s="47">
        <f t="shared" si="334"/>
        <v>44612</v>
      </c>
      <c r="T636" s="34">
        <f t="shared" si="335"/>
        <v>4</v>
      </c>
    </row>
    <row r="637" spans="1:22" x14ac:dyDescent="0.4">
      <c r="A637" s="47">
        <f t="shared" si="344"/>
        <v>44612</v>
      </c>
      <c r="B637" s="48" t="str">
        <f t="shared" si="345"/>
        <v>日</v>
      </c>
      <c r="C637" s="46" t="s">
        <v>7</v>
      </c>
      <c r="D637" s="46" t="str" cm="1">
        <f t="array" aca="1" ref="D637" ca="1">INDIRECT("'"&amp;TEXT($A637,"d日(aaa)")&amp;"'!V12")</f>
        <v/>
      </c>
      <c r="E637" s="58" t="str" cm="1">
        <f t="array" aca="1" ref="E637" ca="1">INDIRECT("'"&amp;TEXT($A637,"d日(aaa)")&amp;"'!W12")</f>
        <v/>
      </c>
      <c r="F637" s="58" t="str" cm="1">
        <f t="array" aca="1" ref="F637" ca="1">INDIRECT("'"&amp;TEXT($A637,"d日(aaa)")&amp;"'!X12")</f>
        <v/>
      </c>
      <c r="G637" s="58" t="str">
        <f t="shared" ca="1" si="338"/>
        <v/>
      </c>
      <c r="H637" s="47">
        <f t="shared" si="339"/>
        <v>44612</v>
      </c>
      <c r="I637" s="34">
        <f t="shared" si="340"/>
        <v>4</v>
      </c>
      <c r="L637" s="47">
        <f t="shared" si="341"/>
        <v>44612</v>
      </c>
      <c r="M637" s="34" t="str">
        <f t="shared" si="330"/>
        <v>日</v>
      </c>
      <c r="N637" s="34" t="str">
        <f t="shared" si="331"/>
        <v>作業時間</v>
      </c>
      <c r="O637" s="34" t="str">
        <f t="shared" ca="1" si="332"/>
        <v/>
      </c>
      <c r="P637" s="34" t="str">
        <f t="shared" ca="1" si="333"/>
        <v/>
      </c>
      <c r="Q637" s="34" t="str">
        <f t="shared" ca="1" si="342"/>
        <v/>
      </c>
      <c r="R637" s="34" t="str">
        <f t="shared" ca="1" si="343"/>
        <v/>
      </c>
      <c r="S637" s="47">
        <f t="shared" si="334"/>
        <v>44612</v>
      </c>
      <c r="T637" s="34">
        <f t="shared" si="335"/>
        <v>4</v>
      </c>
    </row>
    <row r="638" spans="1:22" x14ac:dyDescent="0.4">
      <c r="A638" s="47">
        <f t="shared" si="344"/>
        <v>44612</v>
      </c>
      <c r="B638" s="48" t="str">
        <f t="shared" si="345"/>
        <v>日</v>
      </c>
      <c r="C638" s="46" t="s">
        <v>7</v>
      </c>
      <c r="D638" s="46" t="str" cm="1">
        <f t="array" aca="1" ref="D638" ca="1">INDIRECT("'"&amp;TEXT($A638,"d日(aaa)")&amp;"'!V13")</f>
        <v/>
      </c>
      <c r="E638" s="58" t="str" cm="1">
        <f t="array" aca="1" ref="E638" ca="1">INDIRECT("'"&amp;TEXT($A638,"d日(aaa)")&amp;"'!W13")</f>
        <v/>
      </c>
      <c r="F638" s="58" t="str" cm="1">
        <f t="array" aca="1" ref="F638" ca="1">INDIRECT("'"&amp;TEXT($A638,"d日(aaa)")&amp;"'!X13")</f>
        <v/>
      </c>
      <c r="G638" s="58" t="str">
        <f t="shared" ca="1" si="338"/>
        <v/>
      </c>
      <c r="H638" s="47">
        <f t="shared" si="339"/>
        <v>44612</v>
      </c>
      <c r="I638" s="34">
        <f t="shared" si="340"/>
        <v>4</v>
      </c>
      <c r="L638" s="47">
        <f t="shared" si="341"/>
        <v>44612</v>
      </c>
      <c r="M638" s="34" t="str">
        <f t="shared" si="330"/>
        <v>日</v>
      </c>
      <c r="N638" s="34" t="str">
        <f t="shared" si="331"/>
        <v>作業時間</v>
      </c>
      <c r="O638" s="34" t="str">
        <f t="shared" ca="1" si="332"/>
        <v/>
      </c>
      <c r="P638" s="34" t="str">
        <f t="shared" ca="1" si="333"/>
        <v/>
      </c>
      <c r="Q638" s="34" t="str">
        <f t="shared" ca="1" si="342"/>
        <v/>
      </c>
      <c r="R638" s="34" t="str">
        <f t="shared" ca="1" si="343"/>
        <v/>
      </c>
      <c r="S638" s="47">
        <f t="shared" si="334"/>
        <v>44612</v>
      </c>
      <c r="T638" s="34">
        <f t="shared" si="335"/>
        <v>4</v>
      </c>
    </row>
    <row r="639" spans="1:22" x14ac:dyDescent="0.4">
      <c r="A639" s="47">
        <f t="shared" si="344"/>
        <v>44612</v>
      </c>
      <c r="B639" s="48" t="str">
        <f t="shared" ref="B639:B643" si="346">IF(A639="","",TEXT(A639,"aaa"))</f>
        <v>日</v>
      </c>
      <c r="C639" s="46" t="s">
        <v>7</v>
      </c>
      <c r="D639" s="46" t="str" cm="1">
        <f t="array" aca="1" ref="D639" ca="1">INDIRECT("'"&amp;TEXT($A639,"d日(aaa)")&amp;"'!V14")</f>
        <v/>
      </c>
      <c r="E639" s="58" t="str" cm="1">
        <f t="array" aca="1" ref="E639" ca="1">INDIRECT("'"&amp;TEXT($A639,"d日(aaa)")&amp;"'!W14")</f>
        <v/>
      </c>
      <c r="F639" s="58" t="str" cm="1">
        <f t="array" aca="1" ref="F639" ca="1">INDIRECT("'"&amp;TEXT($A639,"d日(aaa)")&amp;"'!X14")</f>
        <v/>
      </c>
      <c r="G639" s="58" t="str">
        <f t="shared" ca="1" si="338"/>
        <v/>
      </c>
      <c r="H639" s="47">
        <f t="shared" si="339"/>
        <v>44612</v>
      </c>
      <c r="I639" s="34">
        <f t="shared" si="340"/>
        <v>4</v>
      </c>
      <c r="L639" s="47">
        <f t="shared" si="341"/>
        <v>44612</v>
      </c>
      <c r="M639" s="34" t="str">
        <f t="shared" si="330"/>
        <v>日</v>
      </c>
      <c r="N639" s="34" t="str">
        <f t="shared" si="331"/>
        <v>作業時間</v>
      </c>
      <c r="O639" s="34" t="str">
        <f t="shared" ca="1" si="332"/>
        <v/>
      </c>
      <c r="P639" s="34" t="str">
        <f t="shared" ca="1" si="333"/>
        <v/>
      </c>
      <c r="Q639" s="34" t="str">
        <f t="shared" ca="1" si="342"/>
        <v/>
      </c>
      <c r="R639" s="34" t="str">
        <f t="shared" ca="1" si="343"/>
        <v/>
      </c>
      <c r="S639" s="47">
        <f t="shared" si="334"/>
        <v>44612</v>
      </c>
      <c r="T639" s="34">
        <f t="shared" si="335"/>
        <v>4</v>
      </c>
    </row>
    <row r="640" spans="1:22" x14ac:dyDescent="0.4">
      <c r="A640" s="47">
        <f t="shared" si="344"/>
        <v>44612</v>
      </c>
      <c r="B640" s="48" t="str">
        <f t="shared" si="346"/>
        <v>日</v>
      </c>
      <c r="C640" s="46" t="s">
        <v>7</v>
      </c>
      <c r="D640" s="46" t="str" cm="1">
        <f t="array" aca="1" ref="D640" ca="1">INDIRECT("'"&amp;TEXT($A640,"d日(aaa)")&amp;"'!V15")</f>
        <v/>
      </c>
      <c r="E640" s="58" t="str" cm="1">
        <f t="array" aca="1" ref="E640" ca="1">INDIRECT("'"&amp;TEXT($A640,"d日(aaa)")&amp;"'!W15")</f>
        <v/>
      </c>
      <c r="F640" s="58" t="str" cm="1">
        <f t="array" aca="1" ref="F640" ca="1">INDIRECT("'"&amp;TEXT($A640,"d日(aaa)")&amp;"'!X15")</f>
        <v/>
      </c>
      <c r="G640" s="58" t="str">
        <f t="shared" ca="1" si="338"/>
        <v/>
      </c>
      <c r="H640" s="47">
        <f t="shared" si="339"/>
        <v>44612</v>
      </c>
      <c r="I640" s="34">
        <f t="shared" si="340"/>
        <v>4</v>
      </c>
      <c r="L640" s="47">
        <f t="shared" si="341"/>
        <v>44612</v>
      </c>
      <c r="M640" s="34" t="str">
        <f t="shared" si="330"/>
        <v>日</v>
      </c>
      <c r="N640" s="34" t="str">
        <f t="shared" si="331"/>
        <v>作業時間</v>
      </c>
      <c r="O640" s="34" t="str">
        <f t="shared" ca="1" si="332"/>
        <v/>
      </c>
      <c r="P640" s="34" t="str">
        <f t="shared" ca="1" si="333"/>
        <v/>
      </c>
      <c r="Q640" s="34" t="str">
        <f t="shared" ca="1" si="342"/>
        <v/>
      </c>
      <c r="R640" s="34" t="str">
        <f t="shared" ca="1" si="343"/>
        <v/>
      </c>
      <c r="S640" s="47">
        <f t="shared" si="334"/>
        <v>44612</v>
      </c>
      <c r="T640" s="34">
        <f t="shared" si="335"/>
        <v>4</v>
      </c>
    </row>
    <row r="641" spans="1:22" x14ac:dyDescent="0.4">
      <c r="A641" s="47">
        <f t="shared" si="344"/>
        <v>44612</v>
      </c>
      <c r="B641" s="48" t="str">
        <f t="shared" si="346"/>
        <v>日</v>
      </c>
      <c r="C641" s="46" t="s">
        <v>7</v>
      </c>
      <c r="D641" s="46" t="str" cm="1">
        <f t="array" aca="1" ref="D641" ca="1">INDIRECT("'"&amp;TEXT($A641,"d日(aaa)")&amp;"'!V16")</f>
        <v/>
      </c>
      <c r="E641" s="58" t="str" cm="1">
        <f t="array" aca="1" ref="E641" ca="1">INDIRECT("'"&amp;TEXT($A641,"d日(aaa)")&amp;"'!W16")</f>
        <v/>
      </c>
      <c r="F641" s="58" t="str" cm="1">
        <f t="array" aca="1" ref="F641" ca="1">INDIRECT("'"&amp;TEXT($A641,"d日(aaa)")&amp;"'!X16")</f>
        <v/>
      </c>
      <c r="G641" s="58" t="str">
        <f t="shared" ca="1" si="338"/>
        <v/>
      </c>
      <c r="H641" s="47">
        <f t="shared" si="339"/>
        <v>44612</v>
      </c>
      <c r="I641" s="34">
        <f t="shared" si="340"/>
        <v>4</v>
      </c>
      <c r="L641" s="47">
        <f t="shared" si="341"/>
        <v>44612</v>
      </c>
      <c r="M641" s="34" t="str">
        <f t="shared" si="330"/>
        <v>日</v>
      </c>
      <c r="N641" s="34" t="str">
        <f t="shared" si="331"/>
        <v>作業時間</v>
      </c>
      <c r="O641" s="34" t="str">
        <f t="shared" ca="1" si="332"/>
        <v/>
      </c>
      <c r="P641" s="34" t="str">
        <f t="shared" ca="1" si="333"/>
        <v/>
      </c>
      <c r="Q641" s="34" t="str">
        <f t="shared" ca="1" si="342"/>
        <v/>
      </c>
      <c r="R641" s="34" t="str">
        <f t="shared" ca="1" si="343"/>
        <v/>
      </c>
      <c r="S641" s="47">
        <f t="shared" si="334"/>
        <v>44612</v>
      </c>
      <c r="T641" s="34">
        <f t="shared" si="335"/>
        <v>4</v>
      </c>
    </row>
    <row r="642" spans="1:22" x14ac:dyDescent="0.4">
      <c r="A642" s="47">
        <f t="shared" si="344"/>
        <v>44612</v>
      </c>
      <c r="B642" s="48" t="str">
        <f t="shared" si="346"/>
        <v>日</v>
      </c>
      <c r="C642" s="46" t="s">
        <v>7</v>
      </c>
      <c r="D642" s="46" t="str" cm="1">
        <f t="array" aca="1" ref="D642" ca="1">INDIRECT("'"&amp;TEXT($A642,"d日(aaa)")&amp;"'!V17")</f>
        <v/>
      </c>
      <c r="E642" s="58" t="str" cm="1">
        <f t="array" aca="1" ref="E642" ca="1">INDIRECT("'"&amp;TEXT($A642,"d日(aaa)")&amp;"'!W17")</f>
        <v/>
      </c>
      <c r="F642" s="58" t="str" cm="1">
        <f t="array" aca="1" ref="F642" ca="1">INDIRECT("'"&amp;TEXT($A642,"d日(aaa)")&amp;"'!X17")</f>
        <v/>
      </c>
      <c r="G642" s="58" t="str">
        <f t="shared" ca="1" si="338"/>
        <v/>
      </c>
      <c r="H642" s="47">
        <f t="shared" si="339"/>
        <v>44612</v>
      </c>
      <c r="I642" s="34">
        <f t="shared" si="340"/>
        <v>4</v>
      </c>
      <c r="L642" s="47">
        <f t="shared" si="341"/>
        <v>44612</v>
      </c>
      <c r="M642" s="34" t="str">
        <f t="shared" si="330"/>
        <v>日</v>
      </c>
      <c r="N642" s="34" t="str">
        <f t="shared" si="331"/>
        <v>作業時間</v>
      </c>
      <c r="O642" s="34" t="str">
        <f t="shared" ca="1" si="332"/>
        <v/>
      </c>
      <c r="P642" s="34" t="str">
        <f t="shared" ca="1" si="333"/>
        <v/>
      </c>
      <c r="Q642" s="34" t="str">
        <f t="shared" ca="1" si="342"/>
        <v/>
      </c>
      <c r="R642" s="34" t="str">
        <f t="shared" ca="1" si="343"/>
        <v/>
      </c>
      <c r="S642" s="47">
        <f t="shared" si="334"/>
        <v>44612</v>
      </c>
      <c r="T642" s="34">
        <f t="shared" si="335"/>
        <v>4</v>
      </c>
    </row>
    <row r="643" spans="1:22" x14ac:dyDescent="0.4">
      <c r="A643" s="47">
        <f t="shared" si="344"/>
        <v>44612</v>
      </c>
      <c r="B643" s="48" t="str">
        <f t="shared" si="346"/>
        <v>日</v>
      </c>
      <c r="C643" s="46" t="s">
        <v>7</v>
      </c>
      <c r="D643" s="46" t="str" cm="1">
        <f t="array" aca="1" ref="D643" ca="1">INDIRECT("'"&amp;TEXT($A643,"d日(aaa)")&amp;"'!V18")</f>
        <v/>
      </c>
      <c r="E643" s="58" t="str" cm="1">
        <f t="array" aca="1" ref="E643" ca="1">INDIRECT("'"&amp;TEXT($A643,"d日(aaa)")&amp;"'!W18")</f>
        <v/>
      </c>
      <c r="F643" s="58" t="str" cm="1">
        <f t="array" aca="1" ref="F643" ca="1">INDIRECT("'"&amp;TEXT($A643,"d日(aaa)")&amp;"'!X18")</f>
        <v/>
      </c>
      <c r="G643" s="58" t="str">
        <f t="shared" ca="1" si="338"/>
        <v/>
      </c>
      <c r="H643" s="47">
        <f t="shared" si="339"/>
        <v>44612</v>
      </c>
      <c r="I643" s="34">
        <f t="shared" si="340"/>
        <v>4</v>
      </c>
      <c r="J643" s="34">
        <f ca="1">SUMIF($A629:$A643,$A629,E629:E643)</f>
        <v>45</v>
      </c>
      <c r="K643" s="34">
        <f ca="1">SUMIF($A629:$A643,$A629,F629:F643)</f>
        <v>44.99999999999838</v>
      </c>
      <c r="L643" s="47">
        <f t="shared" si="341"/>
        <v>44612</v>
      </c>
      <c r="M643" s="34" t="str">
        <f t="shared" si="330"/>
        <v>日</v>
      </c>
      <c r="N643" s="34" t="str">
        <f t="shared" si="331"/>
        <v>作業時間</v>
      </c>
      <c r="O643" s="34" t="str">
        <f t="shared" ca="1" si="332"/>
        <v/>
      </c>
      <c r="P643" s="34" t="str">
        <f t="shared" ca="1" si="333"/>
        <v/>
      </c>
      <c r="Q643" s="34" t="str">
        <f t="shared" ca="1" si="342"/>
        <v/>
      </c>
      <c r="R643" s="34" t="str">
        <f t="shared" ca="1" si="343"/>
        <v/>
      </c>
      <c r="S643" s="47">
        <f t="shared" si="334"/>
        <v>44612</v>
      </c>
      <c r="T643" s="34">
        <f t="shared" si="335"/>
        <v>4</v>
      </c>
      <c r="U643" s="158">
        <f ca="1">IF(P629&lt;&gt;"",SUMIF($A629:$A643,$A629,P629:P643),"")</f>
        <v>45</v>
      </c>
      <c r="V643" s="158">
        <f ca="1">IF(Q629&lt;&gt;"",SUMIF($A629:$A643,$A629,Q629:Q643),"")</f>
        <v>44.99999999999838</v>
      </c>
    </row>
    <row r="644" spans="1:22" x14ac:dyDescent="0.4">
      <c r="A644" s="47">
        <f>A635</f>
        <v>44612</v>
      </c>
      <c r="B644" s="48" t="str">
        <f t="shared" si="291"/>
        <v>日</v>
      </c>
      <c r="C644" s="46" t="s">
        <v>11</v>
      </c>
      <c r="D644" s="46" t="str" cm="1">
        <f t="array" aca="1" ref="D644" ca="1">INDIRECT("'"&amp;TEXT($A644,"d日(aaa)")&amp;"'!V4")</f>
        <v>ズオン バン フン</v>
      </c>
      <c r="E644" s="49" cm="1">
        <f t="array" aca="1" ref="E644" ca="1">INDIRECT("'"&amp;TEXT($A644,"d日(aaa)")&amp;"'!AB4")</f>
        <v>9600</v>
      </c>
      <c r="F644" s="49" cm="1">
        <f t="array" aca="1" ref="F644" ca="1">INDIRECT("'"&amp;TEXT($A644,"d日(aaa)")&amp;"'!AC4")</f>
        <v>9599.9999999996871</v>
      </c>
      <c r="G644" s="58">
        <f t="shared" ca="1" si="338"/>
        <v>-3.1286617740988731E-10</v>
      </c>
      <c r="H644" s="47">
        <f t="shared" si="339"/>
        <v>44612</v>
      </c>
      <c r="I644" s="34">
        <f t="shared" si="340"/>
        <v>4</v>
      </c>
      <c r="L644" s="47">
        <f t="shared" si="341"/>
        <v>44612</v>
      </c>
      <c r="M644" s="34" t="str">
        <f t="shared" si="330"/>
        <v>日</v>
      </c>
      <c r="N644" s="34" t="str">
        <f t="shared" si="331"/>
        <v>人件費</v>
      </c>
      <c r="O644" s="34" t="str">
        <f t="shared" ca="1" si="332"/>
        <v>ズオン バン フン</v>
      </c>
      <c r="P644" s="34">
        <f t="shared" ca="1" si="333"/>
        <v>9600</v>
      </c>
      <c r="Q644" s="34">
        <f t="shared" ca="1" si="342"/>
        <v>9599.9999999996871</v>
      </c>
      <c r="R644" s="34">
        <f t="shared" ca="1" si="343"/>
        <v>0</v>
      </c>
      <c r="S644" s="47">
        <f t="shared" si="334"/>
        <v>44612</v>
      </c>
      <c r="T644" s="34">
        <f t="shared" si="335"/>
        <v>4</v>
      </c>
    </row>
    <row r="645" spans="1:22" x14ac:dyDescent="0.4">
      <c r="A645" s="47">
        <f t="shared" si="344"/>
        <v>44612</v>
      </c>
      <c r="B645" s="48" t="str">
        <f t="shared" si="291"/>
        <v>日</v>
      </c>
      <c r="C645" s="46" t="s">
        <v>11</v>
      </c>
      <c r="D645" s="46" t="str" cm="1">
        <f t="array" aca="1" ref="D645" ca="1">INDIRECT("'"&amp;TEXT($A645,"d日(aaa)")&amp;"'!V5")</f>
        <v>ディン コン ベト</v>
      </c>
      <c r="E645" s="49" cm="1">
        <f t="array" aca="1" ref="E645" ca="1">INDIRECT("'"&amp;TEXT($A645,"d日(aaa)")&amp;"'!AB5")</f>
        <v>8800</v>
      </c>
      <c r="F645" s="49" cm="1">
        <f t="array" aca="1" ref="F645" ca="1">INDIRECT("'"&amp;TEXT($A645,"d日(aaa)")&amp;"'!AC5")</f>
        <v>8799.9999999997126</v>
      </c>
      <c r="G645" s="58">
        <f t="shared" ca="1" si="338"/>
        <v>-2.8740032576024532E-10</v>
      </c>
      <c r="H645" s="47">
        <f t="shared" si="339"/>
        <v>44612</v>
      </c>
      <c r="I645" s="34">
        <f t="shared" si="340"/>
        <v>4</v>
      </c>
      <c r="L645" s="47">
        <f t="shared" si="341"/>
        <v>44612</v>
      </c>
      <c r="M645" s="34" t="str">
        <f t="shared" si="330"/>
        <v>日</v>
      </c>
      <c r="N645" s="34" t="str">
        <f t="shared" si="331"/>
        <v>人件費</v>
      </c>
      <c r="O645" s="34" t="str">
        <f t="shared" ca="1" si="332"/>
        <v>ディン コン ベト</v>
      </c>
      <c r="P645" s="34">
        <f t="shared" ca="1" si="333"/>
        <v>8800</v>
      </c>
      <c r="Q645" s="34">
        <f t="shared" ca="1" si="342"/>
        <v>8799.9999999997126</v>
      </c>
      <c r="R645" s="34">
        <f t="shared" ca="1" si="343"/>
        <v>0</v>
      </c>
      <c r="S645" s="47">
        <f t="shared" si="334"/>
        <v>44612</v>
      </c>
      <c r="T645" s="34">
        <f t="shared" si="335"/>
        <v>4</v>
      </c>
    </row>
    <row r="646" spans="1:22" x14ac:dyDescent="0.4">
      <c r="A646" s="47">
        <f t="shared" si="344"/>
        <v>44612</v>
      </c>
      <c r="B646" s="48" t="str">
        <f t="shared" si="291"/>
        <v>日</v>
      </c>
      <c r="C646" s="46" t="s">
        <v>11</v>
      </c>
      <c r="D646" s="46" t="str" cm="1">
        <f t="array" aca="1" ref="D646" ca="1">INDIRECT("'"&amp;TEXT($A646,"d日(aaa)")&amp;"'!V6")</f>
        <v>ホン ゴック</v>
      </c>
      <c r="E646" s="49" cm="1">
        <f t="array" aca="1" ref="E646" ca="1">INDIRECT("'"&amp;TEXT($A646,"d日(aaa)")&amp;"'!AB6")</f>
        <v>8800</v>
      </c>
      <c r="F646" s="49" cm="1">
        <f t="array" aca="1" ref="F646" ca="1">INDIRECT("'"&amp;TEXT($A646,"d日(aaa)")&amp;"'!AC6")</f>
        <v>8799.9999999997126</v>
      </c>
      <c r="G646" s="58">
        <f t="shared" ca="1" si="338"/>
        <v>-2.8740032576024532E-10</v>
      </c>
      <c r="H646" s="47">
        <f t="shared" si="339"/>
        <v>44612</v>
      </c>
      <c r="I646" s="34">
        <f t="shared" si="340"/>
        <v>4</v>
      </c>
      <c r="L646" s="47">
        <f t="shared" si="341"/>
        <v>44612</v>
      </c>
      <c r="M646" s="34" t="str">
        <f t="shared" si="330"/>
        <v>日</v>
      </c>
      <c r="N646" s="34" t="str">
        <f t="shared" si="331"/>
        <v>人件費</v>
      </c>
      <c r="O646" s="34" t="str">
        <f t="shared" ca="1" si="332"/>
        <v>ホン ゴック</v>
      </c>
      <c r="P646" s="34">
        <f t="shared" ca="1" si="333"/>
        <v>8800</v>
      </c>
      <c r="Q646" s="34">
        <f t="shared" ca="1" si="342"/>
        <v>8799.9999999997126</v>
      </c>
      <c r="R646" s="34">
        <f t="shared" ca="1" si="343"/>
        <v>0</v>
      </c>
      <c r="S646" s="47">
        <f t="shared" si="334"/>
        <v>44612</v>
      </c>
      <c r="T646" s="34">
        <f t="shared" si="335"/>
        <v>4</v>
      </c>
    </row>
    <row r="647" spans="1:22" x14ac:dyDescent="0.4">
      <c r="A647" s="47">
        <f t="shared" si="344"/>
        <v>44612</v>
      </c>
      <c r="B647" s="48" t="str">
        <f t="shared" si="291"/>
        <v>日</v>
      </c>
      <c r="C647" s="46" t="s">
        <v>11</v>
      </c>
      <c r="D647" s="46" t="str" cm="1">
        <f t="array" aca="1" ref="D647" ca="1">INDIRECT("'"&amp;TEXT($A647,"d日(aaa)")&amp;"'!V7")</f>
        <v>ハルシャナ</v>
      </c>
      <c r="E647" s="49" cm="1">
        <f t="array" aca="1" ref="E647" ca="1">INDIRECT("'"&amp;TEXT($A647,"d日(aaa)")&amp;"'!AB7")</f>
        <v>8400</v>
      </c>
      <c r="F647" s="49" cm="1">
        <f t="array" aca="1" ref="F647" ca="1">INDIRECT("'"&amp;TEXT($A647,"d日(aaa)")&amp;"'!AC7")</f>
        <v>8399.9999999997253</v>
      </c>
      <c r="G647" s="58">
        <f t="shared" ca="1" si="338"/>
        <v>-2.7466739993542433E-10</v>
      </c>
      <c r="H647" s="47">
        <f t="shared" si="339"/>
        <v>44612</v>
      </c>
      <c r="I647" s="34">
        <f t="shared" si="340"/>
        <v>4</v>
      </c>
      <c r="L647" s="47">
        <f t="shared" si="341"/>
        <v>44612</v>
      </c>
      <c r="M647" s="34" t="str">
        <f t="shared" si="330"/>
        <v>日</v>
      </c>
      <c r="N647" s="34" t="str">
        <f t="shared" si="331"/>
        <v>人件費</v>
      </c>
      <c r="O647" s="34" t="str">
        <f t="shared" ca="1" si="332"/>
        <v>ハルシャナ</v>
      </c>
      <c r="P647" s="34">
        <f t="shared" ca="1" si="333"/>
        <v>8400</v>
      </c>
      <c r="Q647" s="34">
        <f t="shared" ca="1" si="342"/>
        <v>8399.9999999997253</v>
      </c>
      <c r="R647" s="34">
        <f t="shared" ca="1" si="343"/>
        <v>0</v>
      </c>
      <c r="S647" s="47">
        <f t="shared" si="334"/>
        <v>44612</v>
      </c>
      <c r="T647" s="34">
        <f t="shared" si="335"/>
        <v>4</v>
      </c>
    </row>
    <row r="648" spans="1:22" x14ac:dyDescent="0.4">
      <c r="A648" s="47">
        <f t="shared" si="344"/>
        <v>44612</v>
      </c>
      <c r="B648" s="48" t="str">
        <f t="shared" si="291"/>
        <v>日</v>
      </c>
      <c r="C648" s="46" t="s">
        <v>11</v>
      </c>
      <c r="D648" s="46" t="str" cm="1">
        <f t="array" aca="1" ref="D648" ca="1">INDIRECT("'"&amp;TEXT($A648,"d日(aaa)")&amp;"'!V8")</f>
        <v>ユウ</v>
      </c>
      <c r="E648" s="49" cm="1">
        <f t="array" aca="1" ref="E648" ca="1">INDIRECT("'"&amp;TEXT($A648,"d日(aaa)")&amp;"'!AB8")</f>
        <v>8400</v>
      </c>
      <c r="F648" s="49" cm="1">
        <f t="array" aca="1" ref="F648" ca="1">INDIRECT("'"&amp;TEXT($A648,"d日(aaa)")&amp;"'!AC8")</f>
        <v>8399.9999999997253</v>
      </c>
      <c r="G648" s="58">
        <f t="shared" ca="1" si="338"/>
        <v>-2.7466739993542433E-10</v>
      </c>
      <c r="H648" s="47">
        <f t="shared" si="339"/>
        <v>44612</v>
      </c>
      <c r="I648" s="34">
        <f t="shared" si="340"/>
        <v>4</v>
      </c>
      <c r="L648" s="47">
        <f t="shared" si="341"/>
        <v>44612</v>
      </c>
      <c r="M648" s="34" t="str">
        <f t="shared" si="330"/>
        <v>日</v>
      </c>
      <c r="N648" s="34" t="str">
        <f t="shared" si="331"/>
        <v>人件費</v>
      </c>
      <c r="O648" s="34" t="str">
        <f t="shared" ca="1" si="332"/>
        <v>ユウ</v>
      </c>
      <c r="P648" s="34">
        <f t="shared" ca="1" si="333"/>
        <v>8400</v>
      </c>
      <c r="Q648" s="34">
        <f t="shared" ca="1" si="342"/>
        <v>8399.9999999997253</v>
      </c>
      <c r="R648" s="34">
        <f t="shared" ca="1" si="343"/>
        <v>0</v>
      </c>
      <c r="S648" s="47">
        <f t="shared" si="334"/>
        <v>44612</v>
      </c>
      <c r="T648" s="34">
        <f t="shared" si="335"/>
        <v>4</v>
      </c>
    </row>
    <row r="649" spans="1:22" x14ac:dyDescent="0.4">
      <c r="A649" s="47">
        <f t="shared" si="344"/>
        <v>44612</v>
      </c>
      <c r="B649" s="48" t="str">
        <f t="shared" si="291"/>
        <v>日</v>
      </c>
      <c r="C649" s="46" t="s">
        <v>11</v>
      </c>
      <c r="D649" s="46" t="str" cm="1">
        <f t="array" aca="1" ref="D649" ca="1">INDIRECT("'"&amp;TEXT($A649,"d日(aaa)")&amp;"'!V9")</f>
        <v>チャトランガ</v>
      </c>
      <c r="E649" s="49" cm="1">
        <f t="array" aca="1" ref="E649" ca="1">INDIRECT("'"&amp;TEXT($A649,"d日(aaa)")&amp;"'!AB9")</f>
        <v>5250</v>
      </c>
      <c r="F649" s="49" cm="1">
        <f t="array" aca="1" ref="F649" ca="1">INDIRECT("'"&amp;TEXT($A649,"d日(aaa)")&amp;"'!AC9")</f>
        <v>5249.999999999668</v>
      </c>
      <c r="G649" s="58">
        <f t="shared" ca="1" si="338"/>
        <v>-3.3196556614711881E-10</v>
      </c>
      <c r="H649" s="47">
        <f t="shared" si="339"/>
        <v>44612</v>
      </c>
      <c r="I649" s="34">
        <f t="shared" si="340"/>
        <v>4</v>
      </c>
      <c r="L649" s="47">
        <f t="shared" si="341"/>
        <v>44612</v>
      </c>
      <c r="M649" s="34" t="str">
        <f t="shared" si="330"/>
        <v>日</v>
      </c>
      <c r="N649" s="34" t="str">
        <f t="shared" si="331"/>
        <v>人件費</v>
      </c>
      <c r="O649" s="34" t="str">
        <f t="shared" ca="1" si="332"/>
        <v>チャトランガ</v>
      </c>
      <c r="P649" s="34">
        <f t="shared" ca="1" si="333"/>
        <v>5250</v>
      </c>
      <c r="Q649" s="34">
        <f t="shared" ca="1" si="342"/>
        <v>5249.999999999668</v>
      </c>
      <c r="R649" s="34">
        <f t="shared" ca="1" si="343"/>
        <v>0</v>
      </c>
      <c r="S649" s="47">
        <f t="shared" si="334"/>
        <v>44612</v>
      </c>
      <c r="T649" s="34">
        <f t="shared" si="335"/>
        <v>4</v>
      </c>
    </row>
    <row r="650" spans="1:22" x14ac:dyDescent="0.4">
      <c r="A650" s="47">
        <f t="shared" si="344"/>
        <v>44612</v>
      </c>
      <c r="B650" s="48" t="str">
        <f t="shared" si="291"/>
        <v>日</v>
      </c>
      <c r="C650" s="46" t="s">
        <v>11</v>
      </c>
      <c r="D650" s="46" t="str" cm="1">
        <f t="array" aca="1" ref="D650" ca="1">INDIRECT("'"&amp;TEXT($A650,"d日(aaa)")&amp;"'!V10")</f>
        <v/>
      </c>
      <c r="E650" s="49" t="str" cm="1">
        <f t="array" aca="1" ref="E650" ca="1">INDIRECT("'"&amp;TEXT($A650,"d日(aaa)")&amp;"'!AB10")</f>
        <v/>
      </c>
      <c r="F650" s="49" t="str" cm="1">
        <f t="array" aca="1" ref="F650" ca="1">INDIRECT("'"&amp;TEXT($A650,"d日(aaa)")&amp;"'!AC10")</f>
        <v/>
      </c>
      <c r="G650" s="58" t="str">
        <f t="shared" ca="1" si="338"/>
        <v/>
      </c>
      <c r="H650" s="47">
        <f t="shared" si="339"/>
        <v>44612</v>
      </c>
      <c r="I650" s="34">
        <f t="shared" si="340"/>
        <v>4</v>
      </c>
      <c r="L650" s="47">
        <f t="shared" si="341"/>
        <v>44612</v>
      </c>
      <c r="M650" s="34" t="str">
        <f t="shared" si="330"/>
        <v>日</v>
      </c>
      <c r="N650" s="34" t="str">
        <f t="shared" si="331"/>
        <v>人件費</v>
      </c>
      <c r="O650" s="34" t="str">
        <f t="shared" ca="1" si="332"/>
        <v/>
      </c>
      <c r="P650" s="34" t="str">
        <f t="shared" ca="1" si="333"/>
        <v/>
      </c>
      <c r="Q650" s="34" t="str">
        <f t="shared" ca="1" si="342"/>
        <v/>
      </c>
      <c r="R650" s="34" t="str">
        <f t="shared" ca="1" si="343"/>
        <v/>
      </c>
      <c r="S650" s="47">
        <f t="shared" si="334"/>
        <v>44612</v>
      </c>
      <c r="T650" s="34">
        <f t="shared" si="335"/>
        <v>4</v>
      </c>
    </row>
    <row r="651" spans="1:22" x14ac:dyDescent="0.4">
      <c r="A651" s="47">
        <f t="shared" si="344"/>
        <v>44612</v>
      </c>
      <c r="B651" s="48" t="str">
        <f t="shared" ref="B651:B653" si="347">IF(A651="","",TEXT(A651,"aaa"))</f>
        <v>日</v>
      </c>
      <c r="C651" s="46" t="s">
        <v>11</v>
      </c>
      <c r="D651" s="46" t="str" cm="1">
        <f t="array" aca="1" ref="D651" ca="1">INDIRECT("'"&amp;TEXT($A651,"d日(aaa)")&amp;"'!V11")</f>
        <v/>
      </c>
      <c r="E651" s="49" t="str" cm="1">
        <f t="array" aca="1" ref="E651" ca="1">INDIRECT("'"&amp;TEXT($A651,"d日(aaa)")&amp;"'!AB11")</f>
        <v/>
      </c>
      <c r="F651" s="49" t="str" cm="1">
        <f t="array" aca="1" ref="F651" ca="1">INDIRECT("'"&amp;TEXT($A651,"d日(aaa)")&amp;"'!AC11")</f>
        <v/>
      </c>
      <c r="G651" s="58" t="str">
        <f t="shared" ca="1" si="338"/>
        <v/>
      </c>
      <c r="H651" s="47">
        <f t="shared" si="339"/>
        <v>44612</v>
      </c>
      <c r="I651" s="34">
        <f t="shared" si="340"/>
        <v>4</v>
      </c>
      <c r="L651" s="47">
        <f t="shared" si="341"/>
        <v>44612</v>
      </c>
      <c r="M651" s="34" t="str">
        <f t="shared" si="330"/>
        <v>日</v>
      </c>
      <c r="N651" s="34" t="str">
        <f t="shared" si="331"/>
        <v>人件費</v>
      </c>
      <c r="O651" s="34" t="str">
        <f t="shared" ca="1" si="332"/>
        <v/>
      </c>
      <c r="P651" s="34" t="str">
        <f t="shared" ca="1" si="333"/>
        <v/>
      </c>
      <c r="Q651" s="34" t="str">
        <f t="shared" ca="1" si="342"/>
        <v/>
      </c>
      <c r="R651" s="34" t="str">
        <f t="shared" ca="1" si="343"/>
        <v/>
      </c>
      <c r="S651" s="47">
        <f t="shared" si="334"/>
        <v>44612</v>
      </c>
      <c r="T651" s="34">
        <f t="shared" si="335"/>
        <v>4</v>
      </c>
    </row>
    <row r="652" spans="1:22" x14ac:dyDescent="0.4">
      <c r="A652" s="47">
        <f t="shared" si="344"/>
        <v>44612</v>
      </c>
      <c r="B652" s="48" t="str">
        <f t="shared" si="347"/>
        <v>日</v>
      </c>
      <c r="C652" s="46" t="s">
        <v>11</v>
      </c>
      <c r="D652" s="46" t="str" cm="1">
        <f t="array" aca="1" ref="D652" ca="1">INDIRECT("'"&amp;TEXT($A652,"d日(aaa)")&amp;"'!V12")</f>
        <v/>
      </c>
      <c r="E652" s="49" t="str" cm="1">
        <f t="array" aca="1" ref="E652" ca="1">INDIRECT("'"&amp;TEXT($A652,"d日(aaa)")&amp;"'!AB12")</f>
        <v/>
      </c>
      <c r="F652" s="49" t="str" cm="1">
        <f t="array" aca="1" ref="F652" ca="1">INDIRECT("'"&amp;TEXT($A652,"d日(aaa)")&amp;"'!AC12")</f>
        <v/>
      </c>
      <c r="G652" s="58" t="str">
        <f t="shared" ca="1" si="338"/>
        <v/>
      </c>
      <c r="H652" s="47">
        <f t="shared" si="339"/>
        <v>44612</v>
      </c>
      <c r="I652" s="34">
        <f t="shared" si="340"/>
        <v>4</v>
      </c>
      <c r="L652" s="47">
        <f t="shared" si="341"/>
        <v>44612</v>
      </c>
      <c r="M652" s="34" t="str">
        <f t="shared" si="330"/>
        <v>日</v>
      </c>
      <c r="N652" s="34" t="str">
        <f t="shared" si="331"/>
        <v>人件費</v>
      </c>
      <c r="O652" s="34" t="str">
        <f t="shared" ca="1" si="332"/>
        <v/>
      </c>
      <c r="P652" s="34" t="str">
        <f t="shared" ca="1" si="333"/>
        <v/>
      </c>
      <c r="Q652" s="34" t="str">
        <f t="shared" ca="1" si="342"/>
        <v/>
      </c>
      <c r="R652" s="34" t="str">
        <f t="shared" ca="1" si="343"/>
        <v/>
      </c>
      <c r="S652" s="47">
        <f t="shared" si="334"/>
        <v>44612</v>
      </c>
      <c r="T652" s="34">
        <f t="shared" si="335"/>
        <v>4</v>
      </c>
    </row>
    <row r="653" spans="1:22" x14ac:dyDescent="0.4">
      <c r="A653" s="47">
        <f t="shared" si="344"/>
        <v>44612</v>
      </c>
      <c r="B653" s="48" t="str">
        <f t="shared" si="347"/>
        <v>日</v>
      </c>
      <c r="C653" s="46" t="s">
        <v>11</v>
      </c>
      <c r="D653" s="46" t="str" cm="1">
        <f t="array" aca="1" ref="D653" ca="1">INDIRECT("'"&amp;TEXT($A653,"d日(aaa)")&amp;"'!V13")</f>
        <v/>
      </c>
      <c r="E653" s="49" t="str" cm="1">
        <f t="array" aca="1" ref="E653" ca="1">INDIRECT("'"&amp;TEXT($A653,"d日(aaa)")&amp;"'!AB13")</f>
        <v/>
      </c>
      <c r="F653" s="49" t="str" cm="1">
        <f t="array" aca="1" ref="F653" ca="1">INDIRECT("'"&amp;TEXT($A653,"d日(aaa)")&amp;"'!AC13")</f>
        <v/>
      </c>
      <c r="G653" s="58" t="str">
        <f t="shared" ca="1" si="338"/>
        <v/>
      </c>
      <c r="H653" s="47">
        <f t="shared" si="339"/>
        <v>44612</v>
      </c>
      <c r="I653" s="34">
        <f t="shared" si="340"/>
        <v>4</v>
      </c>
      <c r="L653" s="47">
        <f t="shared" si="341"/>
        <v>44612</v>
      </c>
      <c r="M653" s="34" t="str">
        <f t="shared" si="330"/>
        <v>日</v>
      </c>
      <c r="N653" s="34" t="str">
        <f t="shared" si="331"/>
        <v>人件費</v>
      </c>
      <c r="O653" s="34" t="str">
        <f t="shared" ca="1" si="332"/>
        <v/>
      </c>
      <c r="P653" s="34" t="str">
        <f t="shared" ca="1" si="333"/>
        <v/>
      </c>
      <c r="Q653" s="34" t="str">
        <f t="shared" ca="1" si="342"/>
        <v/>
      </c>
      <c r="R653" s="34" t="str">
        <f t="shared" ca="1" si="343"/>
        <v/>
      </c>
      <c r="S653" s="47">
        <f t="shared" si="334"/>
        <v>44612</v>
      </c>
      <c r="T653" s="34">
        <f t="shared" si="335"/>
        <v>4</v>
      </c>
    </row>
    <row r="654" spans="1:22" x14ac:dyDescent="0.4">
      <c r="A654" s="47">
        <f t="shared" si="344"/>
        <v>44612</v>
      </c>
      <c r="B654" s="48" t="str">
        <f t="shared" ref="B654:B658" si="348">IF(A654="","",TEXT(A654,"aaa"))</f>
        <v>日</v>
      </c>
      <c r="C654" s="46" t="s">
        <v>11</v>
      </c>
      <c r="D654" s="46" t="str" cm="1">
        <f t="array" aca="1" ref="D654" ca="1">INDIRECT("'"&amp;TEXT($A654,"d日(aaa)")&amp;"'!V14")</f>
        <v/>
      </c>
      <c r="E654" s="49" t="str" cm="1">
        <f t="array" aca="1" ref="E654" ca="1">INDIRECT("'"&amp;TEXT($A654,"d日(aaa)")&amp;"'!AB14")</f>
        <v/>
      </c>
      <c r="F654" s="49" t="str" cm="1">
        <f t="array" aca="1" ref="F654" ca="1">INDIRECT("'"&amp;TEXT($A654,"d日(aaa)")&amp;"'!AC14")</f>
        <v/>
      </c>
      <c r="G654" s="58" t="str">
        <f t="shared" ca="1" si="338"/>
        <v/>
      </c>
      <c r="H654" s="47">
        <f t="shared" si="339"/>
        <v>44612</v>
      </c>
      <c r="I654" s="34">
        <f t="shared" si="340"/>
        <v>4</v>
      </c>
      <c r="L654" s="47">
        <f t="shared" si="341"/>
        <v>44612</v>
      </c>
      <c r="M654" s="34" t="str">
        <f t="shared" si="330"/>
        <v>日</v>
      </c>
      <c r="N654" s="34" t="str">
        <f t="shared" si="331"/>
        <v>人件費</v>
      </c>
      <c r="O654" s="34" t="str">
        <f t="shared" ca="1" si="332"/>
        <v/>
      </c>
      <c r="P654" s="34" t="str">
        <f t="shared" ca="1" si="333"/>
        <v/>
      </c>
      <c r="Q654" s="34" t="str">
        <f t="shared" ca="1" si="342"/>
        <v/>
      </c>
      <c r="R654" s="34" t="str">
        <f t="shared" ca="1" si="343"/>
        <v/>
      </c>
      <c r="S654" s="47">
        <f t="shared" si="334"/>
        <v>44612</v>
      </c>
      <c r="T654" s="34">
        <f t="shared" si="335"/>
        <v>4</v>
      </c>
    </row>
    <row r="655" spans="1:22" x14ac:dyDescent="0.4">
      <c r="A655" s="47">
        <f t="shared" si="344"/>
        <v>44612</v>
      </c>
      <c r="B655" s="48" t="str">
        <f t="shared" si="348"/>
        <v>日</v>
      </c>
      <c r="C655" s="46" t="s">
        <v>11</v>
      </c>
      <c r="D655" s="46" t="str" cm="1">
        <f t="array" aca="1" ref="D655" ca="1">INDIRECT("'"&amp;TEXT($A655,"d日(aaa)")&amp;"'!V15")</f>
        <v/>
      </c>
      <c r="E655" s="49" t="str" cm="1">
        <f t="array" aca="1" ref="E655" ca="1">INDIRECT("'"&amp;TEXT($A655,"d日(aaa)")&amp;"'!AB15")</f>
        <v/>
      </c>
      <c r="F655" s="49" t="str" cm="1">
        <f t="array" aca="1" ref="F655" ca="1">INDIRECT("'"&amp;TEXT($A655,"d日(aaa)")&amp;"'!AC15")</f>
        <v/>
      </c>
      <c r="G655" s="58" t="str">
        <f t="shared" ca="1" si="338"/>
        <v/>
      </c>
      <c r="H655" s="47">
        <f t="shared" si="339"/>
        <v>44612</v>
      </c>
      <c r="I655" s="34">
        <f t="shared" si="340"/>
        <v>4</v>
      </c>
      <c r="L655" s="47">
        <f t="shared" si="341"/>
        <v>44612</v>
      </c>
      <c r="M655" s="34" t="str">
        <f t="shared" si="330"/>
        <v>日</v>
      </c>
      <c r="N655" s="34" t="str">
        <f t="shared" si="331"/>
        <v>人件費</v>
      </c>
      <c r="O655" s="34" t="str">
        <f t="shared" ca="1" si="332"/>
        <v/>
      </c>
      <c r="P655" s="34" t="str">
        <f t="shared" ca="1" si="333"/>
        <v/>
      </c>
      <c r="Q655" s="34" t="str">
        <f t="shared" ca="1" si="342"/>
        <v/>
      </c>
      <c r="R655" s="34" t="str">
        <f t="shared" ca="1" si="343"/>
        <v/>
      </c>
      <c r="S655" s="47">
        <f t="shared" si="334"/>
        <v>44612</v>
      </c>
      <c r="T655" s="34">
        <f t="shared" si="335"/>
        <v>4</v>
      </c>
    </row>
    <row r="656" spans="1:22" x14ac:dyDescent="0.4">
      <c r="A656" s="47">
        <f t="shared" si="344"/>
        <v>44612</v>
      </c>
      <c r="B656" s="48" t="str">
        <f t="shared" si="348"/>
        <v>日</v>
      </c>
      <c r="C656" s="46" t="s">
        <v>11</v>
      </c>
      <c r="D656" s="46" t="str" cm="1">
        <f t="array" aca="1" ref="D656" ca="1">INDIRECT("'"&amp;TEXT($A656,"d日(aaa)")&amp;"'!V16")</f>
        <v/>
      </c>
      <c r="E656" s="49" t="str" cm="1">
        <f t="array" aca="1" ref="E656" ca="1">INDIRECT("'"&amp;TEXT($A656,"d日(aaa)")&amp;"'!AB16")</f>
        <v/>
      </c>
      <c r="F656" s="49" t="str" cm="1">
        <f t="array" aca="1" ref="F656" ca="1">INDIRECT("'"&amp;TEXT($A656,"d日(aaa)")&amp;"'!AC16")</f>
        <v/>
      </c>
      <c r="G656" s="58" t="str">
        <f t="shared" ca="1" si="338"/>
        <v/>
      </c>
      <c r="H656" s="47">
        <f t="shared" si="339"/>
        <v>44612</v>
      </c>
      <c r="I656" s="34">
        <f t="shared" si="340"/>
        <v>4</v>
      </c>
      <c r="L656" s="47">
        <f t="shared" si="341"/>
        <v>44612</v>
      </c>
      <c r="M656" s="34" t="str">
        <f t="shared" si="330"/>
        <v>日</v>
      </c>
      <c r="N656" s="34" t="str">
        <f t="shared" si="331"/>
        <v>人件費</v>
      </c>
      <c r="O656" s="34" t="str">
        <f t="shared" ca="1" si="332"/>
        <v/>
      </c>
      <c r="P656" s="34" t="str">
        <f t="shared" ca="1" si="333"/>
        <v/>
      </c>
      <c r="Q656" s="34" t="str">
        <f t="shared" ca="1" si="342"/>
        <v/>
      </c>
      <c r="R656" s="34" t="str">
        <f t="shared" ca="1" si="343"/>
        <v/>
      </c>
      <c r="S656" s="47">
        <f t="shared" si="334"/>
        <v>44612</v>
      </c>
      <c r="T656" s="34">
        <f t="shared" si="335"/>
        <v>4</v>
      </c>
    </row>
    <row r="657" spans="1:22" x14ac:dyDescent="0.4">
      <c r="A657" s="47">
        <f t="shared" si="344"/>
        <v>44612</v>
      </c>
      <c r="B657" s="48" t="str">
        <f t="shared" si="348"/>
        <v>日</v>
      </c>
      <c r="C657" s="46" t="s">
        <v>11</v>
      </c>
      <c r="D657" s="46" t="str" cm="1">
        <f t="array" aca="1" ref="D657" ca="1">INDIRECT("'"&amp;TEXT($A657,"d日(aaa)")&amp;"'!V17")</f>
        <v/>
      </c>
      <c r="E657" s="49" t="str" cm="1">
        <f t="array" aca="1" ref="E657" ca="1">INDIRECT("'"&amp;TEXT($A657,"d日(aaa)")&amp;"'!AB17")</f>
        <v/>
      </c>
      <c r="F657" s="49" t="str" cm="1">
        <f t="array" aca="1" ref="F657" ca="1">INDIRECT("'"&amp;TEXT($A657,"d日(aaa)")&amp;"'!AC17")</f>
        <v/>
      </c>
      <c r="G657" s="58" t="str">
        <f t="shared" ca="1" si="338"/>
        <v/>
      </c>
      <c r="H657" s="47">
        <f t="shared" si="339"/>
        <v>44612</v>
      </c>
      <c r="I657" s="34">
        <f t="shared" si="340"/>
        <v>4</v>
      </c>
      <c r="L657" s="47">
        <f t="shared" si="341"/>
        <v>44612</v>
      </c>
      <c r="M657" s="34" t="str">
        <f t="shared" si="330"/>
        <v>日</v>
      </c>
      <c r="N657" s="34" t="str">
        <f t="shared" si="331"/>
        <v>人件費</v>
      </c>
      <c r="O657" s="34" t="str">
        <f t="shared" ca="1" si="332"/>
        <v/>
      </c>
      <c r="P657" s="34" t="str">
        <f t="shared" ca="1" si="333"/>
        <v/>
      </c>
      <c r="Q657" s="34" t="str">
        <f t="shared" ca="1" si="342"/>
        <v/>
      </c>
      <c r="R657" s="34" t="str">
        <f t="shared" ca="1" si="343"/>
        <v/>
      </c>
      <c r="S657" s="47">
        <f t="shared" si="334"/>
        <v>44612</v>
      </c>
      <c r="T657" s="34">
        <f t="shared" si="335"/>
        <v>4</v>
      </c>
    </row>
    <row r="658" spans="1:22" x14ac:dyDescent="0.4">
      <c r="A658" s="47">
        <f t="shared" si="344"/>
        <v>44612</v>
      </c>
      <c r="B658" s="48" t="str">
        <f t="shared" si="348"/>
        <v>日</v>
      </c>
      <c r="C658" s="46" t="s">
        <v>11</v>
      </c>
      <c r="D658" s="46" t="str" cm="1">
        <f t="array" aca="1" ref="D658" ca="1">INDIRECT("'"&amp;TEXT($A658,"d日(aaa)")&amp;"'!V18")</f>
        <v/>
      </c>
      <c r="E658" s="49" t="str" cm="1">
        <f t="array" aca="1" ref="E658" ca="1">INDIRECT("'"&amp;TEXT($A658,"d日(aaa)")&amp;"'!AB18")</f>
        <v/>
      </c>
      <c r="F658" s="49" t="str" cm="1">
        <f t="array" aca="1" ref="F658" ca="1">INDIRECT("'"&amp;TEXT($A658,"d日(aaa)")&amp;"'!AC18")</f>
        <v/>
      </c>
      <c r="G658" s="58" t="str">
        <f t="shared" ca="1" si="338"/>
        <v/>
      </c>
      <c r="H658" s="47">
        <f t="shared" si="339"/>
        <v>44612</v>
      </c>
      <c r="I658" s="34">
        <f t="shared" si="340"/>
        <v>4</v>
      </c>
      <c r="J658" s="34">
        <f ca="1">SUMIF($A644:$A658,$A644,E644:E658)</f>
        <v>49250</v>
      </c>
      <c r="K658" s="34">
        <f ca="1">SUMIF($A644:$A658,$A644,F644:F658)</f>
        <v>49249.999999998225</v>
      </c>
      <c r="L658" s="47">
        <f t="shared" si="341"/>
        <v>44612</v>
      </c>
      <c r="M658" s="34" t="str">
        <f t="shared" si="330"/>
        <v>日</v>
      </c>
      <c r="N658" s="34" t="str">
        <f t="shared" si="331"/>
        <v>人件費</v>
      </c>
      <c r="O658" s="34" t="str">
        <f t="shared" ca="1" si="332"/>
        <v/>
      </c>
      <c r="P658" s="34" t="str">
        <f t="shared" ca="1" si="333"/>
        <v/>
      </c>
      <c r="Q658" s="34" t="str">
        <f t="shared" ca="1" si="342"/>
        <v/>
      </c>
      <c r="R658" s="34" t="str">
        <f t="shared" ca="1" si="343"/>
        <v/>
      </c>
      <c r="S658" s="47">
        <f t="shared" si="334"/>
        <v>44612</v>
      </c>
      <c r="T658" s="34">
        <f t="shared" si="335"/>
        <v>4</v>
      </c>
      <c r="U658" s="158">
        <f ca="1">IF(P644&lt;&gt;"",SUMIF($A644:$A658,$A644,P644:P658),"")</f>
        <v>49250</v>
      </c>
      <c r="V658" s="158">
        <f ca="1">IF(Q644&lt;&gt;"",SUMIF($A644:$A658,$A644,Q644:Q658),"")</f>
        <v>49249.999999998225</v>
      </c>
    </row>
    <row r="659" spans="1:22" x14ac:dyDescent="0.4">
      <c r="A659" s="47">
        <f>A650</f>
        <v>44612</v>
      </c>
      <c r="B659" s="48" t="str">
        <f t="shared" si="291"/>
        <v>日</v>
      </c>
      <c r="C659" s="46" t="s">
        <v>12</v>
      </c>
      <c r="D659" s="46" t="str" cm="1">
        <f t="array" aca="1" ref="D659" ca="1">INDIRECT("'"&amp;TEXT($A659,"d日(aaa)")&amp;"'!V22")</f>
        <v>-</v>
      </c>
      <c r="E659" s="49" t="str" cm="1">
        <f t="array" aca="1" ref="E659" ca="1">INDIRECT("'"&amp;TEXT($A659,"d日(aaa)")&amp;"'!W22")</f>
        <v/>
      </c>
      <c r="F659" s="49" cm="1">
        <f t="array" aca="1" ref="F659" ca="1">INDIRECT("'"&amp;TEXT($A659,"d日(aaa)")&amp;"'!X22")</f>
        <v>0</v>
      </c>
      <c r="G659" s="58" t="str">
        <f t="shared" ca="1" si="338"/>
        <v/>
      </c>
      <c r="H659" s="47">
        <f t="shared" si="339"/>
        <v>44612</v>
      </c>
      <c r="I659" s="34">
        <f t="shared" si="340"/>
        <v>4</v>
      </c>
      <c r="L659" s="47">
        <f t="shared" si="341"/>
        <v>44612</v>
      </c>
      <c r="M659" s="34" t="str">
        <f t="shared" si="330"/>
        <v>日</v>
      </c>
      <c r="N659" s="34" t="str">
        <f t="shared" si="331"/>
        <v>出荷数</v>
      </c>
      <c r="O659" s="34" t="str">
        <f t="shared" ca="1" si="332"/>
        <v>-</v>
      </c>
      <c r="P659" s="34" t="str">
        <f t="shared" ca="1" si="333"/>
        <v/>
      </c>
      <c r="Q659" s="34" t="str">
        <f t="shared" ca="1" si="342"/>
        <v/>
      </c>
      <c r="R659" s="34" t="str">
        <f t="shared" ca="1" si="343"/>
        <v/>
      </c>
      <c r="S659" s="47">
        <f t="shared" si="334"/>
        <v>44612</v>
      </c>
      <c r="T659" s="34">
        <f t="shared" si="335"/>
        <v>4</v>
      </c>
    </row>
    <row r="660" spans="1:22" x14ac:dyDescent="0.4">
      <c r="A660" s="47">
        <f t="shared" si="344"/>
        <v>44612</v>
      </c>
      <c r="B660" s="48" t="str">
        <f t="shared" si="291"/>
        <v>日</v>
      </c>
      <c r="C660" s="46" t="s">
        <v>239</v>
      </c>
      <c r="D660" s="46" t="str" cm="1">
        <f t="array" aca="1" ref="D660" ca="1">INDIRECT("'"&amp;TEXT($A660,"d日(aaa)")&amp;"'!V25")</f>
        <v>-</v>
      </c>
      <c r="E660" s="49" t="str" cm="1">
        <f t="array" aca="1" ref="E660" ca="1">INDIRECT("'"&amp;TEXT($A660,"d日(aaa)")&amp;"'!W25")</f>
        <v/>
      </c>
      <c r="F660" s="49" t="str" cm="1">
        <f t="array" aca="1" ref="F660" ca="1">INDIRECT("'"&amp;TEXT($A660,"d日(aaa)")&amp;"'!X25")</f>
        <v/>
      </c>
      <c r="G660" s="58" t="str">
        <f t="shared" ca="1" si="338"/>
        <v/>
      </c>
      <c r="H660" s="47">
        <f t="shared" si="339"/>
        <v>44612</v>
      </c>
      <c r="I660" s="34">
        <f t="shared" si="340"/>
        <v>4</v>
      </c>
      <c r="L660" s="47">
        <f t="shared" si="341"/>
        <v>44612</v>
      </c>
      <c r="M660" s="34" t="str">
        <f t="shared" si="330"/>
        <v>日</v>
      </c>
      <c r="N660" s="34" t="str">
        <f t="shared" si="331"/>
        <v>人時生産性</v>
      </c>
      <c r="O660" s="34" t="str">
        <f t="shared" ca="1" si="332"/>
        <v>-</v>
      </c>
      <c r="P660" s="34" t="str">
        <f t="shared" ca="1" si="333"/>
        <v/>
      </c>
      <c r="Q660" s="34" t="str">
        <f t="shared" ca="1" si="342"/>
        <v/>
      </c>
      <c r="R660" s="34" t="str">
        <f t="shared" ca="1" si="343"/>
        <v/>
      </c>
      <c r="S660" s="47">
        <f t="shared" si="334"/>
        <v>44612</v>
      </c>
      <c r="T660" s="34">
        <f t="shared" si="335"/>
        <v>4</v>
      </c>
    </row>
    <row r="661" spans="1:22" x14ac:dyDescent="0.4">
      <c r="A661" s="47">
        <f t="shared" si="344"/>
        <v>44612</v>
      </c>
      <c r="B661" s="48" t="str">
        <f t="shared" ref="B661" si="349">IF(A661="","",TEXT(A661,"aaa"))</f>
        <v>日</v>
      </c>
      <c r="C661" s="46" t="s">
        <v>96</v>
      </c>
      <c r="D661" s="46" t="str" cm="1">
        <f t="array" aca="1" ref="D661" ca="1">INDIRECT("'"&amp;TEXT($A661,"d日(aaa)")&amp;"'!AA22")</f>
        <v>-</v>
      </c>
      <c r="E661" s="49" t="str" cm="1">
        <f t="array" aca="1" ref="E661" ca="1">INDIRECT("'"&amp;TEXT($A661,"d日(aaa)")&amp;"'!AB22")</f>
        <v/>
      </c>
      <c r="F661" s="49" t="str" cm="1">
        <f t="array" aca="1" ref="F661" ca="1">INDIRECT("'"&amp;TEXT($A661,"d日(aaa)")&amp;"'!AC22")</f>
        <v/>
      </c>
      <c r="G661" s="58" t="str">
        <f t="shared" ca="1" si="338"/>
        <v/>
      </c>
      <c r="H661" s="47">
        <f t="shared" si="339"/>
        <v>44612</v>
      </c>
      <c r="I661" s="34">
        <f t="shared" si="340"/>
        <v>4</v>
      </c>
      <c r="L661" s="47">
        <f t="shared" si="341"/>
        <v>44612</v>
      </c>
      <c r="M661" s="34" t="str">
        <f t="shared" si="330"/>
        <v>日</v>
      </c>
      <c r="N661" s="34" t="str">
        <f t="shared" si="331"/>
        <v>1Cs人件費</v>
      </c>
      <c r="O661" s="34" t="str">
        <f t="shared" ca="1" si="332"/>
        <v>-</v>
      </c>
      <c r="P661" s="34" t="str">
        <f t="shared" ca="1" si="333"/>
        <v/>
      </c>
      <c r="Q661" s="34" t="str">
        <f t="shared" ca="1" si="342"/>
        <v/>
      </c>
      <c r="R661" s="34" t="str">
        <f t="shared" ca="1" si="343"/>
        <v/>
      </c>
      <c r="S661" s="47">
        <f t="shared" si="334"/>
        <v>44612</v>
      </c>
      <c r="T661" s="34">
        <f t="shared" si="335"/>
        <v>4</v>
      </c>
    </row>
    <row r="662" spans="1:22" x14ac:dyDescent="0.4">
      <c r="A662" s="47">
        <f>月シフト!V$9</f>
        <v>44613</v>
      </c>
      <c r="B662" s="48" t="str">
        <f t="shared" ref="B662:B792" si="350">IF(A662="","",TEXT(A662,"aaa"))</f>
        <v>月</v>
      </c>
      <c r="C662" s="46" t="s">
        <v>7</v>
      </c>
      <c r="D662" s="46" t="str" cm="1">
        <f t="array" aca="1" ref="D662" ca="1">INDIRECT("'"&amp;TEXT($A662,"d日(aaa)")&amp;"'!V4")</f>
        <v>ズオン バン フン</v>
      </c>
      <c r="E662" s="58" cm="1">
        <f t="array" aca="1" ref="E662" ca="1">INDIRECT("'"&amp;TEXT($A662,"d日(aaa)")&amp;"'!W4")</f>
        <v>8</v>
      </c>
      <c r="F662" s="58" cm="1">
        <f t="array" aca="1" ref="F662" ca="1">INDIRECT("'"&amp;TEXT($A662,"d日(aaa)")&amp;"'!X4")</f>
        <v>7.9999999999997389</v>
      </c>
      <c r="G662" s="58">
        <f ca="1">IF(AND(F662&lt;&gt;"",E662&lt;&gt;""),F662-E662,"")</f>
        <v>-2.6112445539183682E-13</v>
      </c>
      <c r="H662" s="47">
        <f>A662</f>
        <v>44613</v>
      </c>
      <c r="I662" s="34">
        <f>WEEKNUM(A662,1)-WEEKNUM(A$2,1)+1</f>
        <v>4</v>
      </c>
      <c r="L662" s="47">
        <f>IFERROR(A662,"")</f>
        <v>44613</v>
      </c>
      <c r="M662" s="34" t="str">
        <f t="shared" si="330"/>
        <v>月</v>
      </c>
      <c r="N662" s="34" t="str">
        <f t="shared" si="331"/>
        <v>作業時間</v>
      </c>
      <c r="O662" s="34" t="str">
        <f t="shared" ca="1" si="332"/>
        <v>ズオン バン フン</v>
      </c>
      <c r="P662" s="34">
        <f t="shared" ca="1" si="333"/>
        <v>8</v>
      </c>
      <c r="Q662" s="34">
        <f ca="1">IFERROR(IF(F662=0,"",F662),"")</f>
        <v>7.9999999999997389</v>
      </c>
      <c r="R662" s="34">
        <f ca="1">IFERROR(IF(N662="人時生産性",ROUND(G662,2),ROUND(G662,1)),"")</f>
        <v>0</v>
      </c>
      <c r="S662" s="47">
        <f t="shared" si="334"/>
        <v>44613</v>
      </c>
      <c r="T662" s="34">
        <f t="shared" si="335"/>
        <v>4</v>
      </c>
    </row>
    <row r="663" spans="1:22" x14ac:dyDescent="0.4">
      <c r="A663" s="47">
        <f>A662</f>
        <v>44613</v>
      </c>
      <c r="B663" s="48" t="str">
        <f t="shared" si="350"/>
        <v>月</v>
      </c>
      <c r="C663" s="46" t="s">
        <v>7</v>
      </c>
      <c r="D663" s="46" t="str" cm="1">
        <f t="array" aca="1" ref="D663" ca="1">INDIRECT("'"&amp;TEXT($A663,"d日(aaa)")&amp;"'!V5")</f>
        <v>ディン コン ベト</v>
      </c>
      <c r="E663" s="58" cm="1">
        <f t="array" aca="1" ref="E663" ca="1">INDIRECT("'"&amp;TEXT($A663,"d日(aaa)")&amp;"'!W5")</f>
        <v>8</v>
      </c>
      <c r="F663" s="58" cm="1">
        <f t="array" aca="1" ref="F663" ca="1">INDIRECT("'"&amp;TEXT($A663,"d日(aaa)")&amp;"'!X5")</f>
        <v>7.9999999999997389</v>
      </c>
      <c r="G663" s="58">
        <f t="shared" ref="G663:G694" ca="1" si="351">IF(AND(F663&lt;&gt;"",E663&lt;&gt;""),F663-E663,"")</f>
        <v>-2.6112445539183682E-13</v>
      </c>
      <c r="H663" s="47">
        <f t="shared" ref="H663:H694" si="352">A663</f>
        <v>44613</v>
      </c>
      <c r="I663" s="34">
        <f t="shared" ref="I663:I694" si="353">WEEKNUM(A663,1)-WEEKNUM(A$2,1)+1</f>
        <v>4</v>
      </c>
      <c r="L663" s="47">
        <f t="shared" ref="L663:L694" si="354">IFERROR(A663,"")</f>
        <v>44613</v>
      </c>
      <c r="M663" s="34" t="str">
        <f t="shared" si="330"/>
        <v>月</v>
      </c>
      <c r="N663" s="34" t="str">
        <f t="shared" si="331"/>
        <v>作業時間</v>
      </c>
      <c r="O663" s="34" t="str">
        <f t="shared" ca="1" si="332"/>
        <v>ディン コン ベト</v>
      </c>
      <c r="P663" s="34">
        <f t="shared" ca="1" si="333"/>
        <v>8</v>
      </c>
      <c r="Q663" s="34">
        <f t="shared" ref="Q663:Q694" ca="1" si="355">IFERROR(IF(F663=0,"",F663),"")</f>
        <v>7.9999999999997389</v>
      </c>
      <c r="R663" s="34">
        <f t="shared" ref="R663:R694" ca="1" si="356">IFERROR(IF(N663="人時生産性",ROUND(G663,2),ROUND(G663,1)),"")</f>
        <v>0</v>
      </c>
      <c r="S663" s="47">
        <f t="shared" si="334"/>
        <v>44613</v>
      </c>
      <c r="T663" s="34">
        <f t="shared" si="335"/>
        <v>4</v>
      </c>
    </row>
    <row r="664" spans="1:22" x14ac:dyDescent="0.4">
      <c r="A664" s="47">
        <f t="shared" ref="A664:A694" si="357">A663</f>
        <v>44613</v>
      </c>
      <c r="B664" s="48" t="str">
        <f t="shared" si="350"/>
        <v>月</v>
      </c>
      <c r="C664" s="46" t="s">
        <v>7</v>
      </c>
      <c r="D664" s="46" t="str" cm="1">
        <f t="array" aca="1" ref="D664" ca="1">INDIRECT("'"&amp;TEXT($A664,"d日(aaa)")&amp;"'!V6")</f>
        <v>チャモ</v>
      </c>
      <c r="E664" s="58" cm="1">
        <f t="array" aca="1" ref="E664" ca="1">INDIRECT("'"&amp;TEXT($A664,"d日(aaa)")&amp;"'!W6")</f>
        <v>8</v>
      </c>
      <c r="F664" s="58" cm="1">
        <f t="array" aca="1" ref="F664" ca="1">INDIRECT("'"&amp;TEXT($A664,"d日(aaa)")&amp;"'!X6")</f>
        <v>7.9999999999997389</v>
      </c>
      <c r="G664" s="58">
        <f t="shared" ca="1" si="351"/>
        <v>-2.6112445539183682E-13</v>
      </c>
      <c r="H664" s="47">
        <f t="shared" si="352"/>
        <v>44613</v>
      </c>
      <c r="I664" s="34">
        <f t="shared" si="353"/>
        <v>4</v>
      </c>
      <c r="L664" s="47">
        <f t="shared" si="354"/>
        <v>44613</v>
      </c>
      <c r="M664" s="34" t="str">
        <f t="shared" si="330"/>
        <v>月</v>
      </c>
      <c r="N664" s="34" t="str">
        <f t="shared" si="331"/>
        <v>作業時間</v>
      </c>
      <c r="O664" s="34" t="str">
        <f t="shared" ca="1" si="332"/>
        <v>チャモ</v>
      </c>
      <c r="P664" s="34">
        <f t="shared" ca="1" si="333"/>
        <v>8</v>
      </c>
      <c r="Q664" s="34">
        <f t="shared" ca="1" si="355"/>
        <v>7.9999999999997389</v>
      </c>
      <c r="R664" s="34">
        <f t="shared" ca="1" si="356"/>
        <v>0</v>
      </c>
      <c r="S664" s="47">
        <f t="shared" si="334"/>
        <v>44613</v>
      </c>
      <c r="T664" s="34">
        <f t="shared" si="335"/>
        <v>4</v>
      </c>
    </row>
    <row r="665" spans="1:22" x14ac:dyDescent="0.4">
      <c r="A665" s="47">
        <f t="shared" si="357"/>
        <v>44613</v>
      </c>
      <c r="B665" s="48" t="str">
        <f t="shared" si="350"/>
        <v>月</v>
      </c>
      <c r="C665" s="46" t="s">
        <v>7</v>
      </c>
      <c r="D665" s="46" t="str" cm="1">
        <f t="array" aca="1" ref="D665" ca="1">INDIRECT("'"&amp;TEXT($A665,"d日(aaa)")&amp;"'!V7")</f>
        <v>サンミン</v>
      </c>
      <c r="E665" s="58" cm="1">
        <f t="array" aca="1" ref="E665" ca="1">INDIRECT("'"&amp;TEXT($A665,"d日(aaa)")&amp;"'!W7")</f>
        <v>8</v>
      </c>
      <c r="F665" s="58" cm="1">
        <f t="array" aca="1" ref="F665" ca="1">INDIRECT("'"&amp;TEXT($A665,"d日(aaa)")&amp;"'!X7")</f>
        <v>7.9999999999997389</v>
      </c>
      <c r="G665" s="58">
        <f t="shared" ca="1" si="351"/>
        <v>-2.6112445539183682E-13</v>
      </c>
      <c r="H665" s="47">
        <f t="shared" si="352"/>
        <v>44613</v>
      </c>
      <c r="I665" s="34">
        <f t="shared" si="353"/>
        <v>4</v>
      </c>
      <c r="L665" s="47">
        <f t="shared" si="354"/>
        <v>44613</v>
      </c>
      <c r="M665" s="34" t="str">
        <f t="shared" si="330"/>
        <v>月</v>
      </c>
      <c r="N665" s="34" t="str">
        <f t="shared" si="331"/>
        <v>作業時間</v>
      </c>
      <c r="O665" s="34" t="str">
        <f t="shared" ca="1" si="332"/>
        <v>サンミン</v>
      </c>
      <c r="P665" s="34">
        <f t="shared" ca="1" si="333"/>
        <v>8</v>
      </c>
      <c r="Q665" s="34">
        <f t="shared" ca="1" si="355"/>
        <v>7.9999999999997389</v>
      </c>
      <c r="R665" s="34">
        <f t="shared" ca="1" si="356"/>
        <v>0</v>
      </c>
      <c r="S665" s="47">
        <f t="shared" si="334"/>
        <v>44613</v>
      </c>
      <c r="T665" s="34">
        <f t="shared" si="335"/>
        <v>4</v>
      </c>
    </row>
    <row r="666" spans="1:22" x14ac:dyDescent="0.4">
      <c r="A666" s="47">
        <f t="shared" si="357"/>
        <v>44613</v>
      </c>
      <c r="B666" s="48" t="str">
        <f t="shared" si="350"/>
        <v>月</v>
      </c>
      <c r="C666" s="46" t="s">
        <v>7</v>
      </c>
      <c r="D666" s="46" t="str" cm="1">
        <f t="array" aca="1" ref="D666" ca="1">INDIRECT("'"&amp;TEXT($A666,"d日(aaa)")&amp;"'!V8")</f>
        <v>ハルシャナ</v>
      </c>
      <c r="E666" s="58" cm="1">
        <f t="array" aca="1" ref="E666" ca="1">INDIRECT("'"&amp;TEXT($A666,"d日(aaa)")&amp;"'!W8")</f>
        <v>8</v>
      </c>
      <c r="F666" s="58" cm="1">
        <f t="array" aca="1" ref="F666" ca="1">INDIRECT("'"&amp;TEXT($A666,"d日(aaa)")&amp;"'!X8")</f>
        <v>7.9999999999997389</v>
      </c>
      <c r="G666" s="58">
        <f t="shared" ca="1" si="351"/>
        <v>-2.6112445539183682E-13</v>
      </c>
      <c r="H666" s="47">
        <f t="shared" si="352"/>
        <v>44613</v>
      </c>
      <c r="I666" s="34">
        <f t="shared" si="353"/>
        <v>4</v>
      </c>
      <c r="L666" s="47">
        <f t="shared" si="354"/>
        <v>44613</v>
      </c>
      <c r="M666" s="34" t="str">
        <f t="shared" si="330"/>
        <v>月</v>
      </c>
      <c r="N666" s="34" t="str">
        <f t="shared" si="331"/>
        <v>作業時間</v>
      </c>
      <c r="O666" s="34" t="str">
        <f t="shared" ca="1" si="332"/>
        <v>ハルシャナ</v>
      </c>
      <c r="P666" s="34">
        <f t="shared" ca="1" si="333"/>
        <v>8</v>
      </c>
      <c r="Q666" s="34">
        <f t="shared" ca="1" si="355"/>
        <v>7.9999999999997389</v>
      </c>
      <c r="R666" s="34">
        <f t="shared" ca="1" si="356"/>
        <v>0</v>
      </c>
      <c r="S666" s="47">
        <f t="shared" si="334"/>
        <v>44613</v>
      </c>
      <c r="T666" s="34">
        <f t="shared" si="335"/>
        <v>4</v>
      </c>
    </row>
    <row r="667" spans="1:22" x14ac:dyDescent="0.4">
      <c r="A667" s="47">
        <f t="shared" si="357"/>
        <v>44613</v>
      </c>
      <c r="B667" s="48" t="str">
        <f t="shared" si="350"/>
        <v>月</v>
      </c>
      <c r="C667" s="46" t="s">
        <v>7</v>
      </c>
      <c r="D667" s="46" t="str" cm="1">
        <f t="array" aca="1" ref="D667" ca="1">INDIRECT("'"&amp;TEXT($A667,"d日(aaa)")&amp;"'!V9")</f>
        <v>イスリ</v>
      </c>
      <c r="E667" s="58" cm="1">
        <f t="array" aca="1" ref="E667" ca="1">INDIRECT("'"&amp;TEXT($A667,"d日(aaa)")&amp;"'!W9")</f>
        <v>5</v>
      </c>
      <c r="F667" s="58" cm="1">
        <f t="array" aca="1" ref="F667" ca="1">INDIRECT("'"&amp;TEXT($A667,"d日(aaa)")&amp;"'!X9")</f>
        <v>4.9999999999996838</v>
      </c>
      <c r="G667" s="58">
        <f t="shared" ca="1" si="351"/>
        <v>-3.1619151741324458E-13</v>
      </c>
      <c r="H667" s="47">
        <f t="shared" si="352"/>
        <v>44613</v>
      </c>
      <c r="I667" s="34">
        <f t="shared" si="353"/>
        <v>4</v>
      </c>
      <c r="L667" s="47">
        <f t="shared" si="354"/>
        <v>44613</v>
      </c>
      <c r="M667" s="34" t="str">
        <f t="shared" si="330"/>
        <v>月</v>
      </c>
      <c r="N667" s="34" t="str">
        <f t="shared" si="331"/>
        <v>作業時間</v>
      </c>
      <c r="O667" s="34" t="str">
        <f t="shared" ca="1" si="332"/>
        <v>イスリ</v>
      </c>
      <c r="P667" s="34">
        <f t="shared" ca="1" si="333"/>
        <v>5</v>
      </c>
      <c r="Q667" s="34">
        <f t="shared" ca="1" si="355"/>
        <v>4.9999999999996838</v>
      </c>
      <c r="R667" s="34">
        <f t="shared" ca="1" si="356"/>
        <v>0</v>
      </c>
      <c r="S667" s="47">
        <f t="shared" si="334"/>
        <v>44613</v>
      </c>
      <c r="T667" s="34">
        <f t="shared" si="335"/>
        <v>4</v>
      </c>
    </row>
    <row r="668" spans="1:22" x14ac:dyDescent="0.4">
      <c r="A668" s="47">
        <f t="shared" si="357"/>
        <v>44613</v>
      </c>
      <c r="B668" s="48" t="str">
        <f t="shared" si="350"/>
        <v>月</v>
      </c>
      <c r="C668" s="46" t="s">
        <v>7</v>
      </c>
      <c r="D668" s="46" t="str" cm="1">
        <f t="array" aca="1" ref="D668" ca="1">INDIRECT("'"&amp;TEXT($A668,"d日(aaa)")&amp;"'!V10")</f>
        <v>インディカ</v>
      </c>
      <c r="E668" s="58" cm="1">
        <f t="array" aca="1" ref="E668" ca="1">INDIRECT("'"&amp;TEXT($A668,"d日(aaa)")&amp;"'!W10")</f>
        <v>7</v>
      </c>
      <c r="F668" s="58" cm="1">
        <f t="array" aca="1" ref="F668" ca="1">INDIRECT("'"&amp;TEXT($A668,"d日(aaa)")&amp;"'!X10")</f>
        <v>6.99999999999973</v>
      </c>
      <c r="G668" s="58">
        <f t="shared" ca="1" si="351"/>
        <v>-2.7000623958883807E-13</v>
      </c>
      <c r="H668" s="47">
        <f t="shared" si="352"/>
        <v>44613</v>
      </c>
      <c r="I668" s="34">
        <f t="shared" si="353"/>
        <v>4</v>
      </c>
      <c r="L668" s="47">
        <f t="shared" si="354"/>
        <v>44613</v>
      </c>
      <c r="M668" s="34" t="str">
        <f t="shared" si="330"/>
        <v>月</v>
      </c>
      <c r="N668" s="34" t="str">
        <f t="shared" si="331"/>
        <v>作業時間</v>
      </c>
      <c r="O668" s="34" t="str">
        <f t="shared" ca="1" si="332"/>
        <v>インディカ</v>
      </c>
      <c r="P668" s="34">
        <f t="shared" ca="1" si="333"/>
        <v>7</v>
      </c>
      <c r="Q668" s="34">
        <f t="shared" ca="1" si="355"/>
        <v>6.99999999999973</v>
      </c>
      <c r="R668" s="34">
        <f t="shared" ca="1" si="356"/>
        <v>0</v>
      </c>
      <c r="S668" s="47">
        <f t="shared" si="334"/>
        <v>44613</v>
      </c>
      <c r="T668" s="34">
        <f t="shared" si="335"/>
        <v>4</v>
      </c>
    </row>
    <row r="669" spans="1:22" x14ac:dyDescent="0.4">
      <c r="A669" s="47">
        <f t="shared" si="357"/>
        <v>44613</v>
      </c>
      <c r="B669" s="48" t="str">
        <f t="shared" ref="B669:B671" si="358">IF(A669="","",TEXT(A669,"aaa"))</f>
        <v>月</v>
      </c>
      <c r="C669" s="46" t="s">
        <v>7</v>
      </c>
      <c r="D669" s="46" t="str" cm="1">
        <f t="array" aca="1" ref="D669" ca="1">INDIRECT("'"&amp;TEXT($A669,"d日(aaa)")&amp;"'!V11")</f>
        <v/>
      </c>
      <c r="E669" s="58" t="str" cm="1">
        <f t="array" aca="1" ref="E669" ca="1">INDIRECT("'"&amp;TEXT($A669,"d日(aaa)")&amp;"'!W11")</f>
        <v/>
      </c>
      <c r="F669" s="58" t="str" cm="1">
        <f t="array" aca="1" ref="F669" ca="1">INDIRECT("'"&amp;TEXT($A669,"d日(aaa)")&amp;"'!X11")</f>
        <v/>
      </c>
      <c r="G669" s="58" t="str">
        <f t="shared" ca="1" si="351"/>
        <v/>
      </c>
      <c r="H669" s="47">
        <f t="shared" si="352"/>
        <v>44613</v>
      </c>
      <c r="I669" s="34">
        <f t="shared" si="353"/>
        <v>4</v>
      </c>
      <c r="L669" s="47">
        <f t="shared" si="354"/>
        <v>44613</v>
      </c>
      <c r="M669" s="34" t="str">
        <f t="shared" si="330"/>
        <v>月</v>
      </c>
      <c r="N669" s="34" t="str">
        <f t="shared" si="331"/>
        <v>作業時間</v>
      </c>
      <c r="O669" s="34" t="str">
        <f t="shared" ca="1" si="332"/>
        <v/>
      </c>
      <c r="P669" s="34" t="str">
        <f t="shared" ca="1" si="333"/>
        <v/>
      </c>
      <c r="Q669" s="34" t="str">
        <f t="shared" ca="1" si="355"/>
        <v/>
      </c>
      <c r="R669" s="34" t="str">
        <f t="shared" ca="1" si="356"/>
        <v/>
      </c>
      <c r="S669" s="47">
        <f t="shared" si="334"/>
        <v>44613</v>
      </c>
      <c r="T669" s="34">
        <f t="shared" si="335"/>
        <v>4</v>
      </c>
    </row>
    <row r="670" spans="1:22" x14ac:dyDescent="0.4">
      <c r="A670" s="47">
        <f t="shared" si="357"/>
        <v>44613</v>
      </c>
      <c r="B670" s="48" t="str">
        <f t="shared" si="358"/>
        <v>月</v>
      </c>
      <c r="C670" s="46" t="s">
        <v>7</v>
      </c>
      <c r="D670" s="46" t="str" cm="1">
        <f t="array" aca="1" ref="D670" ca="1">INDIRECT("'"&amp;TEXT($A670,"d日(aaa)")&amp;"'!V12")</f>
        <v/>
      </c>
      <c r="E670" s="58" t="str" cm="1">
        <f t="array" aca="1" ref="E670" ca="1">INDIRECT("'"&amp;TEXT($A670,"d日(aaa)")&amp;"'!W12")</f>
        <v/>
      </c>
      <c r="F670" s="58" t="str" cm="1">
        <f t="array" aca="1" ref="F670" ca="1">INDIRECT("'"&amp;TEXT($A670,"d日(aaa)")&amp;"'!X12")</f>
        <v/>
      </c>
      <c r="G670" s="58" t="str">
        <f t="shared" ca="1" si="351"/>
        <v/>
      </c>
      <c r="H670" s="47">
        <f t="shared" si="352"/>
        <v>44613</v>
      </c>
      <c r="I670" s="34">
        <f t="shared" si="353"/>
        <v>4</v>
      </c>
      <c r="L670" s="47">
        <f t="shared" si="354"/>
        <v>44613</v>
      </c>
      <c r="M670" s="34" t="str">
        <f t="shared" si="330"/>
        <v>月</v>
      </c>
      <c r="N670" s="34" t="str">
        <f t="shared" si="331"/>
        <v>作業時間</v>
      </c>
      <c r="O670" s="34" t="str">
        <f t="shared" ca="1" si="332"/>
        <v/>
      </c>
      <c r="P670" s="34" t="str">
        <f t="shared" ca="1" si="333"/>
        <v/>
      </c>
      <c r="Q670" s="34" t="str">
        <f t="shared" ca="1" si="355"/>
        <v/>
      </c>
      <c r="R670" s="34" t="str">
        <f t="shared" ca="1" si="356"/>
        <v/>
      </c>
      <c r="S670" s="47">
        <f t="shared" si="334"/>
        <v>44613</v>
      </c>
      <c r="T670" s="34">
        <f t="shared" si="335"/>
        <v>4</v>
      </c>
    </row>
    <row r="671" spans="1:22" x14ac:dyDescent="0.4">
      <c r="A671" s="47">
        <f t="shared" si="357"/>
        <v>44613</v>
      </c>
      <c r="B671" s="48" t="str">
        <f t="shared" si="358"/>
        <v>月</v>
      </c>
      <c r="C671" s="46" t="s">
        <v>7</v>
      </c>
      <c r="D671" s="46" t="str" cm="1">
        <f t="array" aca="1" ref="D671" ca="1">INDIRECT("'"&amp;TEXT($A671,"d日(aaa)")&amp;"'!V13")</f>
        <v/>
      </c>
      <c r="E671" s="58" t="str" cm="1">
        <f t="array" aca="1" ref="E671" ca="1">INDIRECT("'"&amp;TEXT($A671,"d日(aaa)")&amp;"'!W13")</f>
        <v/>
      </c>
      <c r="F671" s="58" t="str" cm="1">
        <f t="array" aca="1" ref="F671" ca="1">INDIRECT("'"&amp;TEXT($A671,"d日(aaa)")&amp;"'!X13")</f>
        <v/>
      </c>
      <c r="G671" s="58" t="str">
        <f t="shared" ca="1" si="351"/>
        <v/>
      </c>
      <c r="H671" s="47">
        <f t="shared" si="352"/>
        <v>44613</v>
      </c>
      <c r="I671" s="34">
        <f t="shared" si="353"/>
        <v>4</v>
      </c>
      <c r="L671" s="47">
        <f t="shared" si="354"/>
        <v>44613</v>
      </c>
      <c r="M671" s="34" t="str">
        <f t="shared" si="330"/>
        <v>月</v>
      </c>
      <c r="N671" s="34" t="str">
        <f t="shared" si="331"/>
        <v>作業時間</v>
      </c>
      <c r="O671" s="34" t="str">
        <f t="shared" ca="1" si="332"/>
        <v/>
      </c>
      <c r="P671" s="34" t="str">
        <f t="shared" ca="1" si="333"/>
        <v/>
      </c>
      <c r="Q671" s="34" t="str">
        <f t="shared" ca="1" si="355"/>
        <v/>
      </c>
      <c r="R671" s="34" t="str">
        <f t="shared" ca="1" si="356"/>
        <v/>
      </c>
      <c r="S671" s="47">
        <f t="shared" si="334"/>
        <v>44613</v>
      </c>
      <c r="T671" s="34">
        <f t="shared" si="335"/>
        <v>4</v>
      </c>
    </row>
    <row r="672" spans="1:22" x14ac:dyDescent="0.4">
      <c r="A672" s="47">
        <f t="shared" si="357"/>
        <v>44613</v>
      </c>
      <c r="B672" s="48" t="str">
        <f t="shared" ref="B672:B676" si="359">IF(A672="","",TEXT(A672,"aaa"))</f>
        <v>月</v>
      </c>
      <c r="C672" s="46" t="s">
        <v>7</v>
      </c>
      <c r="D672" s="46" t="str" cm="1">
        <f t="array" aca="1" ref="D672" ca="1">INDIRECT("'"&amp;TEXT($A672,"d日(aaa)")&amp;"'!V14")</f>
        <v/>
      </c>
      <c r="E672" s="58" t="str" cm="1">
        <f t="array" aca="1" ref="E672" ca="1">INDIRECT("'"&amp;TEXT($A672,"d日(aaa)")&amp;"'!W14")</f>
        <v/>
      </c>
      <c r="F672" s="58" t="str" cm="1">
        <f t="array" aca="1" ref="F672" ca="1">INDIRECT("'"&amp;TEXT($A672,"d日(aaa)")&amp;"'!X14")</f>
        <v/>
      </c>
      <c r="G672" s="58" t="str">
        <f t="shared" ca="1" si="351"/>
        <v/>
      </c>
      <c r="H672" s="47">
        <f t="shared" si="352"/>
        <v>44613</v>
      </c>
      <c r="I672" s="34">
        <f t="shared" si="353"/>
        <v>4</v>
      </c>
      <c r="L672" s="47">
        <f t="shared" si="354"/>
        <v>44613</v>
      </c>
      <c r="M672" s="34" t="str">
        <f t="shared" si="330"/>
        <v>月</v>
      </c>
      <c r="N672" s="34" t="str">
        <f t="shared" si="331"/>
        <v>作業時間</v>
      </c>
      <c r="O672" s="34" t="str">
        <f t="shared" ca="1" si="332"/>
        <v/>
      </c>
      <c r="P672" s="34" t="str">
        <f t="shared" ca="1" si="333"/>
        <v/>
      </c>
      <c r="Q672" s="34" t="str">
        <f t="shared" ca="1" si="355"/>
        <v/>
      </c>
      <c r="R672" s="34" t="str">
        <f t="shared" ca="1" si="356"/>
        <v/>
      </c>
      <c r="S672" s="47">
        <f t="shared" si="334"/>
        <v>44613</v>
      </c>
      <c r="T672" s="34">
        <f t="shared" si="335"/>
        <v>4</v>
      </c>
    </row>
    <row r="673" spans="1:22" x14ac:dyDescent="0.4">
      <c r="A673" s="47">
        <f t="shared" si="357"/>
        <v>44613</v>
      </c>
      <c r="B673" s="48" t="str">
        <f t="shared" si="359"/>
        <v>月</v>
      </c>
      <c r="C673" s="46" t="s">
        <v>7</v>
      </c>
      <c r="D673" s="46" t="str" cm="1">
        <f t="array" aca="1" ref="D673" ca="1">INDIRECT("'"&amp;TEXT($A673,"d日(aaa)")&amp;"'!V15")</f>
        <v/>
      </c>
      <c r="E673" s="58" t="str" cm="1">
        <f t="array" aca="1" ref="E673" ca="1">INDIRECT("'"&amp;TEXT($A673,"d日(aaa)")&amp;"'!W15")</f>
        <v/>
      </c>
      <c r="F673" s="58" t="str" cm="1">
        <f t="array" aca="1" ref="F673" ca="1">INDIRECT("'"&amp;TEXT($A673,"d日(aaa)")&amp;"'!X15")</f>
        <v/>
      </c>
      <c r="G673" s="58" t="str">
        <f t="shared" ca="1" si="351"/>
        <v/>
      </c>
      <c r="H673" s="47">
        <f t="shared" si="352"/>
        <v>44613</v>
      </c>
      <c r="I673" s="34">
        <f t="shared" si="353"/>
        <v>4</v>
      </c>
      <c r="L673" s="47">
        <f t="shared" si="354"/>
        <v>44613</v>
      </c>
      <c r="M673" s="34" t="str">
        <f t="shared" si="330"/>
        <v>月</v>
      </c>
      <c r="N673" s="34" t="str">
        <f t="shared" si="331"/>
        <v>作業時間</v>
      </c>
      <c r="O673" s="34" t="str">
        <f t="shared" ca="1" si="332"/>
        <v/>
      </c>
      <c r="P673" s="34" t="str">
        <f t="shared" ca="1" si="333"/>
        <v/>
      </c>
      <c r="Q673" s="34" t="str">
        <f t="shared" ca="1" si="355"/>
        <v/>
      </c>
      <c r="R673" s="34" t="str">
        <f t="shared" ca="1" si="356"/>
        <v/>
      </c>
      <c r="S673" s="47">
        <f t="shared" si="334"/>
        <v>44613</v>
      </c>
      <c r="T673" s="34">
        <f t="shared" si="335"/>
        <v>4</v>
      </c>
    </row>
    <row r="674" spans="1:22" x14ac:dyDescent="0.4">
      <c r="A674" s="47">
        <f t="shared" si="357"/>
        <v>44613</v>
      </c>
      <c r="B674" s="48" t="str">
        <f t="shared" si="359"/>
        <v>月</v>
      </c>
      <c r="C674" s="46" t="s">
        <v>7</v>
      </c>
      <c r="D674" s="46" t="str" cm="1">
        <f t="array" aca="1" ref="D674" ca="1">INDIRECT("'"&amp;TEXT($A674,"d日(aaa)")&amp;"'!V16")</f>
        <v/>
      </c>
      <c r="E674" s="58" t="str" cm="1">
        <f t="array" aca="1" ref="E674" ca="1">INDIRECT("'"&amp;TEXT($A674,"d日(aaa)")&amp;"'!W16")</f>
        <v/>
      </c>
      <c r="F674" s="58" t="str" cm="1">
        <f t="array" aca="1" ref="F674" ca="1">INDIRECT("'"&amp;TEXT($A674,"d日(aaa)")&amp;"'!X16")</f>
        <v/>
      </c>
      <c r="G674" s="58" t="str">
        <f t="shared" ca="1" si="351"/>
        <v/>
      </c>
      <c r="H674" s="47">
        <f t="shared" si="352"/>
        <v>44613</v>
      </c>
      <c r="I674" s="34">
        <f t="shared" si="353"/>
        <v>4</v>
      </c>
      <c r="L674" s="47">
        <f t="shared" si="354"/>
        <v>44613</v>
      </c>
      <c r="M674" s="34" t="str">
        <f t="shared" si="330"/>
        <v>月</v>
      </c>
      <c r="N674" s="34" t="str">
        <f t="shared" si="331"/>
        <v>作業時間</v>
      </c>
      <c r="O674" s="34" t="str">
        <f t="shared" ca="1" si="332"/>
        <v/>
      </c>
      <c r="P674" s="34" t="str">
        <f t="shared" ca="1" si="333"/>
        <v/>
      </c>
      <c r="Q674" s="34" t="str">
        <f t="shared" ca="1" si="355"/>
        <v/>
      </c>
      <c r="R674" s="34" t="str">
        <f t="shared" ca="1" si="356"/>
        <v/>
      </c>
      <c r="S674" s="47">
        <f t="shared" si="334"/>
        <v>44613</v>
      </c>
      <c r="T674" s="34">
        <f t="shared" si="335"/>
        <v>4</v>
      </c>
    </row>
    <row r="675" spans="1:22" x14ac:dyDescent="0.4">
      <c r="A675" s="47">
        <f t="shared" si="357"/>
        <v>44613</v>
      </c>
      <c r="B675" s="48" t="str">
        <f t="shared" si="359"/>
        <v>月</v>
      </c>
      <c r="C675" s="46" t="s">
        <v>7</v>
      </c>
      <c r="D675" s="46" t="str" cm="1">
        <f t="array" aca="1" ref="D675" ca="1">INDIRECT("'"&amp;TEXT($A675,"d日(aaa)")&amp;"'!V17")</f>
        <v/>
      </c>
      <c r="E675" s="58" t="str" cm="1">
        <f t="array" aca="1" ref="E675" ca="1">INDIRECT("'"&amp;TEXT($A675,"d日(aaa)")&amp;"'!W17")</f>
        <v/>
      </c>
      <c r="F675" s="58" t="str" cm="1">
        <f t="array" aca="1" ref="F675" ca="1">INDIRECT("'"&amp;TEXT($A675,"d日(aaa)")&amp;"'!X17")</f>
        <v/>
      </c>
      <c r="G675" s="58" t="str">
        <f t="shared" ca="1" si="351"/>
        <v/>
      </c>
      <c r="H675" s="47">
        <f t="shared" si="352"/>
        <v>44613</v>
      </c>
      <c r="I675" s="34">
        <f t="shared" si="353"/>
        <v>4</v>
      </c>
      <c r="L675" s="47">
        <f t="shared" si="354"/>
        <v>44613</v>
      </c>
      <c r="M675" s="34" t="str">
        <f t="shared" si="330"/>
        <v>月</v>
      </c>
      <c r="N675" s="34" t="str">
        <f t="shared" si="331"/>
        <v>作業時間</v>
      </c>
      <c r="O675" s="34" t="str">
        <f t="shared" ca="1" si="332"/>
        <v/>
      </c>
      <c r="P675" s="34" t="str">
        <f t="shared" ca="1" si="333"/>
        <v/>
      </c>
      <c r="Q675" s="34" t="str">
        <f t="shared" ca="1" si="355"/>
        <v/>
      </c>
      <c r="R675" s="34" t="str">
        <f t="shared" ca="1" si="356"/>
        <v/>
      </c>
      <c r="S675" s="47">
        <f t="shared" si="334"/>
        <v>44613</v>
      </c>
      <c r="T675" s="34">
        <f t="shared" si="335"/>
        <v>4</v>
      </c>
    </row>
    <row r="676" spans="1:22" x14ac:dyDescent="0.4">
      <c r="A676" s="47">
        <f t="shared" si="357"/>
        <v>44613</v>
      </c>
      <c r="B676" s="48" t="str">
        <f t="shared" si="359"/>
        <v>月</v>
      </c>
      <c r="C676" s="46" t="s">
        <v>7</v>
      </c>
      <c r="D676" s="46" t="str" cm="1">
        <f t="array" aca="1" ref="D676" ca="1">INDIRECT("'"&amp;TEXT($A676,"d日(aaa)")&amp;"'!V18")</f>
        <v/>
      </c>
      <c r="E676" s="58" t="str" cm="1">
        <f t="array" aca="1" ref="E676" ca="1">INDIRECT("'"&amp;TEXT($A676,"d日(aaa)")&amp;"'!W18")</f>
        <v/>
      </c>
      <c r="F676" s="58" t="str" cm="1">
        <f t="array" aca="1" ref="F676" ca="1">INDIRECT("'"&amp;TEXT($A676,"d日(aaa)")&amp;"'!X18")</f>
        <v/>
      </c>
      <c r="G676" s="58" t="str">
        <f t="shared" ca="1" si="351"/>
        <v/>
      </c>
      <c r="H676" s="47">
        <f t="shared" si="352"/>
        <v>44613</v>
      </c>
      <c r="I676" s="34">
        <f t="shared" si="353"/>
        <v>4</v>
      </c>
      <c r="J676" s="34">
        <f ca="1">SUMIF($A662:$A676,$A662,E662:E676)</f>
        <v>52</v>
      </c>
      <c r="K676" s="34">
        <f ca="1">SUMIF($A662:$A676,$A662,F662:F676)</f>
        <v>51.99999999999811</v>
      </c>
      <c r="L676" s="47">
        <f t="shared" si="354"/>
        <v>44613</v>
      </c>
      <c r="M676" s="34" t="str">
        <f t="shared" ref="M676:M739" si="360">IFERROR(B676,"")</f>
        <v>月</v>
      </c>
      <c r="N676" s="34" t="str">
        <f t="shared" ref="N676:N739" si="361">IFERROR(C676,"")</f>
        <v>作業時間</v>
      </c>
      <c r="O676" s="34" t="str">
        <f t="shared" ref="O676:O739" ca="1" si="362">IFERROR(D676,"")</f>
        <v/>
      </c>
      <c r="P676" s="34" t="str">
        <f t="shared" ref="P676:P739" ca="1" si="363">IFERROR(E676,"")</f>
        <v/>
      </c>
      <c r="Q676" s="34" t="str">
        <f t="shared" ca="1" si="355"/>
        <v/>
      </c>
      <c r="R676" s="34" t="str">
        <f t="shared" ca="1" si="356"/>
        <v/>
      </c>
      <c r="S676" s="47">
        <f t="shared" ref="S676:S739" si="364">IFERROR(H676,"")</f>
        <v>44613</v>
      </c>
      <c r="T676" s="34">
        <f t="shared" ref="T676:T739" si="365">IFERROR(I676,"")</f>
        <v>4</v>
      </c>
      <c r="U676" s="158">
        <f ca="1">IF(P662&lt;&gt;"",SUMIF($A662:$A676,$A662,P662:P676),"")</f>
        <v>52</v>
      </c>
      <c r="V676" s="158">
        <f ca="1">IF(Q662&lt;&gt;"",SUMIF($A662:$A676,$A662,Q662:Q676),"")</f>
        <v>51.99999999999811</v>
      </c>
    </row>
    <row r="677" spans="1:22" x14ac:dyDescent="0.4">
      <c r="A677" s="47">
        <f>A668</f>
        <v>44613</v>
      </c>
      <c r="B677" s="48" t="str">
        <f t="shared" si="350"/>
        <v>月</v>
      </c>
      <c r="C677" s="46" t="s">
        <v>11</v>
      </c>
      <c r="D677" s="46" t="str" cm="1">
        <f t="array" aca="1" ref="D677" ca="1">INDIRECT("'"&amp;TEXT($A677,"d日(aaa)")&amp;"'!V4")</f>
        <v>ズオン バン フン</v>
      </c>
      <c r="E677" s="49" cm="1">
        <f t="array" aca="1" ref="E677" ca="1">INDIRECT("'"&amp;TEXT($A677,"d日(aaa)")&amp;"'!AB4")</f>
        <v>9600</v>
      </c>
      <c r="F677" s="49" cm="1">
        <f t="array" aca="1" ref="F677" ca="1">INDIRECT("'"&amp;TEXT($A677,"d日(aaa)")&amp;"'!AC4")</f>
        <v>9599.9999999996871</v>
      </c>
      <c r="G677" s="58">
        <f t="shared" ca="1" si="351"/>
        <v>-3.1286617740988731E-10</v>
      </c>
      <c r="H677" s="47">
        <f t="shared" si="352"/>
        <v>44613</v>
      </c>
      <c r="I677" s="34">
        <f t="shared" si="353"/>
        <v>4</v>
      </c>
      <c r="L677" s="47">
        <f t="shared" si="354"/>
        <v>44613</v>
      </c>
      <c r="M677" s="34" t="str">
        <f t="shared" si="360"/>
        <v>月</v>
      </c>
      <c r="N677" s="34" t="str">
        <f t="shared" si="361"/>
        <v>人件費</v>
      </c>
      <c r="O677" s="34" t="str">
        <f t="shared" ca="1" si="362"/>
        <v>ズオン バン フン</v>
      </c>
      <c r="P677" s="34">
        <f t="shared" ca="1" si="363"/>
        <v>9600</v>
      </c>
      <c r="Q677" s="34">
        <f t="shared" ca="1" si="355"/>
        <v>9599.9999999996871</v>
      </c>
      <c r="R677" s="34">
        <f t="shared" ca="1" si="356"/>
        <v>0</v>
      </c>
      <c r="S677" s="47">
        <f t="shared" si="364"/>
        <v>44613</v>
      </c>
      <c r="T677" s="34">
        <f t="shared" si="365"/>
        <v>4</v>
      </c>
    </row>
    <row r="678" spans="1:22" x14ac:dyDescent="0.4">
      <c r="A678" s="47">
        <f t="shared" si="357"/>
        <v>44613</v>
      </c>
      <c r="B678" s="48" t="str">
        <f t="shared" si="350"/>
        <v>月</v>
      </c>
      <c r="C678" s="46" t="s">
        <v>11</v>
      </c>
      <c r="D678" s="46" t="str" cm="1">
        <f t="array" aca="1" ref="D678" ca="1">INDIRECT("'"&amp;TEXT($A678,"d日(aaa)")&amp;"'!V5")</f>
        <v>ディン コン ベト</v>
      </c>
      <c r="E678" s="49" cm="1">
        <f t="array" aca="1" ref="E678" ca="1">INDIRECT("'"&amp;TEXT($A678,"d日(aaa)")&amp;"'!AB5")</f>
        <v>8800</v>
      </c>
      <c r="F678" s="49" cm="1">
        <f t="array" aca="1" ref="F678" ca="1">INDIRECT("'"&amp;TEXT($A678,"d日(aaa)")&amp;"'!AC5")</f>
        <v>8799.9999999997126</v>
      </c>
      <c r="G678" s="58">
        <f t="shared" ca="1" si="351"/>
        <v>-2.8740032576024532E-10</v>
      </c>
      <c r="H678" s="47">
        <f t="shared" si="352"/>
        <v>44613</v>
      </c>
      <c r="I678" s="34">
        <f t="shared" si="353"/>
        <v>4</v>
      </c>
      <c r="L678" s="47">
        <f t="shared" si="354"/>
        <v>44613</v>
      </c>
      <c r="M678" s="34" t="str">
        <f t="shared" si="360"/>
        <v>月</v>
      </c>
      <c r="N678" s="34" t="str">
        <f t="shared" si="361"/>
        <v>人件費</v>
      </c>
      <c r="O678" s="34" t="str">
        <f t="shared" ca="1" si="362"/>
        <v>ディン コン ベト</v>
      </c>
      <c r="P678" s="34">
        <f t="shared" ca="1" si="363"/>
        <v>8800</v>
      </c>
      <c r="Q678" s="34">
        <f t="shared" ca="1" si="355"/>
        <v>8799.9999999997126</v>
      </c>
      <c r="R678" s="34">
        <f t="shared" ca="1" si="356"/>
        <v>0</v>
      </c>
      <c r="S678" s="47">
        <f t="shared" si="364"/>
        <v>44613</v>
      </c>
      <c r="T678" s="34">
        <f t="shared" si="365"/>
        <v>4</v>
      </c>
    </row>
    <row r="679" spans="1:22" x14ac:dyDescent="0.4">
      <c r="A679" s="47">
        <f t="shared" si="357"/>
        <v>44613</v>
      </c>
      <c r="B679" s="48" t="str">
        <f t="shared" si="350"/>
        <v>月</v>
      </c>
      <c r="C679" s="46" t="s">
        <v>11</v>
      </c>
      <c r="D679" s="46" t="str" cm="1">
        <f t="array" aca="1" ref="D679" ca="1">INDIRECT("'"&amp;TEXT($A679,"d日(aaa)")&amp;"'!V6")</f>
        <v>チャモ</v>
      </c>
      <c r="E679" s="49" cm="1">
        <f t="array" aca="1" ref="E679" ca="1">INDIRECT("'"&amp;TEXT($A679,"d日(aaa)")&amp;"'!AB6")</f>
        <v>9200</v>
      </c>
      <c r="F679" s="49" cm="1">
        <f t="array" aca="1" ref="F679" ca="1">INDIRECT("'"&amp;TEXT($A679,"d日(aaa)")&amp;"'!AC6")</f>
        <v>9199.9999999996999</v>
      </c>
      <c r="G679" s="58">
        <f t="shared" ca="1" si="351"/>
        <v>-3.0013325158506632E-10</v>
      </c>
      <c r="H679" s="47">
        <f t="shared" si="352"/>
        <v>44613</v>
      </c>
      <c r="I679" s="34">
        <f t="shared" si="353"/>
        <v>4</v>
      </c>
      <c r="L679" s="47">
        <f t="shared" si="354"/>
        <v>44613</v>
      </c>
      <c r="M679" s="34" t="str">
        <f t="shared" si="360"/>
        <v>月</v>
      </c>
      <c r="N679" s="34" t="str">
        <f t="shared" si="361"/>
        <v>人件費</v>
      </c>
      <c r="O679" s="34" t="str">
        <f t="shared" ca="1" si="362"/>
        <v>チャモ</v>
      </c>
      <c r="P679" s="34">
        <f t="shared" ca="1" si="363"/>
        <v>9200</v>
      </c>
      <c r="Q679" s="34">
        <f t="shared" ca="1" si="355"/>
        <v>9199.9999999996999</v>
      </c>
      <c r="R679" s="34">
        <f t="shared" ca="1" si="356"/>
        <v>0</v>
      </c>
      <c r="S679" s="47">
        <f t="shared" si="364"/>
        <v>44613</v>
      </c>
      <c r="T679" s="34">
        <f t="shared" si="365"/>
        <v>4</v>
      </c>
    </row>
    <row r="680" spans="1:22" x14ac:dyDescent="0.4">
      <c r="A680" s="47">
        <f t="shared" si="357"/>
        <v>44613</v>
      </c>
      <c r="B680" s="48" t="str">
        <f t="shared" si="350"/>
        <v>月</v>
      </c>
      <c r="C680" s="46" t="s">
        <v>11</v>
      </c>
      <c r="D680" s="46" t="str" cm="1">
        <f t="array" aca="1" ref="D680" ca="1">INDIRECT("'"&amp;TEXT($A680,"d日(aaa)")&amp;"'!V7")</f>
        <v>サンミン</v>
      </c>
      <c r="E680" s="49" cm="1">
        <f t="array" aca="1" ref="E680" ca="1">INDIRECT("'"&amp;TEXT($A680,"d日(aaa)")&amp;"'!AB7")</f>
        <v>8400</v>
      </c>
      <c r="F680" s="49" cm="1">
        <f t="array" aca="1" ref="F680" ca="1">INDIRECT("'"&amp;TEXT($A680,"d日(aaa)")&amp;"'!AC7")</f>
        <v>8399.9999999997253</v>
      </c>
      <c r="G680" s="58">
        <f t="shared" ca="1" si="351"/>
        <v>-2.7466739993542433E-10</v>
      </c>
      <c r="H680" s="47">
        <f t="shared" si="352"/>
        <v>44613</v>
      </c>
      <c r="I680" s="34">
        <f t="shared" si="353"/>
        <v>4</v>
      </c>
      <c r="L680" s="47">
        <f t="shared" si="354"/>
        <v>44613</v>
      </c>
      <c r="M680" s="34" t="str">
        <f t="shared" si="360"/>
        <v>月</v>
      </c>
      <c r="N680" s="34" t="str">
        <f t="shared" si="361"/>
        <v>人件費</v>
      </c>
      <c r="O680" s="34" t="str">
        <f t="shared" ca="1" si="362"/>
        <v>サンミン</v>
      </c>
      <c r="P680" s="34">
        <f t="shared" ca="1" si="363"/>
        <v>8400</v>
      </c>
      <c r="Q680" s="34">
        <f t="shared" ca="1" si="355"/>
        <v>8399.9999999997253</v>
      </c>
      <c r="R680" s="34">
        <f t="shared" ca="1" si="356"/>
        <v>0</v>
      </c>
      <c r="S680" s="47">
        <f t="shared" si="364"/>
        <v>44613</v>
      </c>
      <c r="T680" s="34">
        <f t="shared" si="365"/>
        <v>4</v>
      </c>
    </row>
    <row r="681" spans="1:22" x14ac:dyDescent="0.4">
      <c r="A681" s="47">
        <f t="shared" si="357"/>
        <v>44613</v>
      </c>
      <c r="B681" s="48" t="str">
        <f t="shared" si="350"/>
        <v>月</v>
      </c>
      <c r="C681" s="46" t="s">
        <v>11</v>
      </c>
      <c r="D681" s="46" t="str" cm="1">
        <f t="array" aca="1" ref="D681" ca="1">INDIRECT("'"&amp;TEXT($A681,"d日(aaa)")&amp;"'!V8")</f>
        <v>ハルシャナ</v>
      </c>
      <c r="E681" s="49" cm="1">
        <f t="array" aca="1" ref="E681" ca="1">INDIRECT("'"&amp;TEXT($A681,"d日(aaa)")&amp;"'!AB8")</f>
        <v>8400</v>
      </c>
      <c r="F681" s="49" cm="1">
        <f t="array" aca="1" ref="F681" ca="1">INDIRECT("'"&amp;TEXT($A681,"d日(aaa)")&amp;"'!AC8")</f>
        <v>8399.9999999997253</v>
      </c>
      <c r="G681" s="58">
        <f t="shared" ca="1" si="351"/>
        <v>-2.7466739993542433E-10</v>
      </c>
      <c r="H681" s="47">
        <f t="shared" si="352"/>
        <v>44613</v>
      </c>
      <c r="I681" s="34">
        <f t="shared" si="353"/>
        <v>4</v>
      </c>
      <c r="L681" s="47">
        <f t="shared" si="354"/>
        <v>44613</v>
      </c>
      <c r="M681" s="34" t="str">
        <f t="shared" si="360"/>
        <v>月</v>
      </c>
      <c r="N681" s="34" t="str">
        <f t="shared" si="361"/>
        <v>人件費</v>
      </c>
      <c r="O681" s="34" t="str">
        <f t="shared" ca="1" si="362"/>
        <v>ハルシャナ</v>
      </c>
      <c r="P681" s="34">
        <f t="shared" ca="1" si="363"/>
        <v>8400</v>
      </c>
      <c r="Q681" s="34">
        <f t="shared" ca="1" si="355"/>
        <v>8399.9999999997253</v>
      </c>
      <c r="R681" s="34">
        <f t="shared" ca="1" si="356"/>
        <v>0</v>
      </c>
      <c r="S681" s="47">
        <f t="shared" si="364"/>
        <v>44613</v>
      </c>
      <c r="T681" s="34">
        <f t="shared" si="365"/>
        <v>4</v>
      </c>
    </row>
    <row r="682" spans="1:22" x14ac:dyDescent="0.4">
      <c r="A682" s="47">
        <f t="shared" si="357"/>
        <v>44613</v>
      </c>
      <c r="B682" s="48" t="str">
        <f t="shared" si="350"/>
        <v>月</v>
      </c>
      <c r="C682" s="46" t="s">
        <v>11</v>
      </c>
      <c r="D682" s="46" t="str" cm="1">
        <f t="array" aca="1" ref="D682" ca="1">INDIRECT("'"&amp;TEXT($A682,"d日(aaa)")&amp;"'!V9")</f>
        <v>イスリ</v>
      </c>
      <c r="E682" s="49" cm="1">
        <f t="array" aca="1" ref="E682" ca="1">INDIRECT("'"&amp;TEXT($A682,"d日(aaa)")&amp;"'!AB9")</f>
        <v>5250</v>
      </c>
      <c r="F682" s="49" cm="1">
        <f t="array" aca="1" ref="F682" ca="1">INDIRECT("'"&amp;TEXT($A682,"d日(aaa)")&amp;"'!AC9")</f>
        <v>5249.999999999668</v>
      </c>
      <c r="G682" s="58">
        <f t="shared" ca="1" si="351"/>
        <v>-3.3196556614711881E-10</v>
      </c>
      <c r="H682" s="47">
        <f t="shared" si="352"/>
        <v>44613</v>
      </c>
      <c r="I682" s="34">
        <f t="shared" si="353"/>
        <v>4</v>
      </c>
      <c r="L682" s="47">
        <f t="shared" si="354"/>
        <v>44613</v>
      </c>
      <c r="M682" s="34" t="str">
        <f t="shared" si="360"/>
        <v>月</v>
      </c>
      <c r="N682" s="34" t="str">
        <f t="shared" si="361"/>
        <v>人件費</v>
      </c>
      <c r="O682" s="34" t="str">
        <f t="shared" ca="1" si="362"/>
        <v>イスリ</v>
      </c>
      <c r="P682" s="34">
        <f t="shared" ca="1" si="363"/>
        <v>5250</v>
      </c>
      <c r="Q682" s="34">
        <f t="shared" ca="1" si="355"/>
        <v>5249.999999999668</v>
      </c>
      <c r="R682" s="34">
        <f t="shared" ca="1" si="356"/>
        <v>0</v>
      </c>
      <c r="S682" s="47">
        <f t="shared" si="364"/>
        <v>44613</v>
      </c>
      <c r="T682" s="34">
        <f t="shared" si="365"/>
        <v>4</v>
      </c>
    </row>
    <row r="683" spans="1:22" x14ac:dyDescent="0.4">
      <c r="A683" s="47">
        <f t="shared" si="357"/>
        <v>44613</v>
      </c>
      <c r="B683" s="48" t="str">
        <f t="shared" si="350"/>
        <v>月</v>
      </c>
      <c r="C683" s="46" t="s">
        <v>11</v>
      </c>
      <c r="D683" s="46" t="str" cm="1">
        <f t="array" aca="1" ref="D683" ca="1">INDIRECT("'"&amp;TEXT($A683,"d日(aaa)")&amp;"'!V10")</f>
        <v>インディカ</v>
      </c>
      <c r="E683" s="49" cm="1">
        <f t="array" aca="1" ref="E683" ca="1">INDIRECT("'"&amp;TEXT($A683,"d日(aaa)")&amp;"'!AB10")</f>
        <v>7350</v>
      </c>
      <c r="F683" s="49" cm="1">
        <f t="array" aca="1" ref="F683" ca="1">INDIRECT("'"&amp;TEXT($A683,"d日(aaa)")&amp;"'!AC10")</f>
        <v>7349.9999999997162</v>
      </c>
      <c r="G683" s="58">
        <f t="shared" ca="1" si="351"/>
        <v>-2.8376234695315361E-10</v>
      </c>
      <c r="H683" s="47">
        <f t="shared" si="352"/>
        <v>44613</v>
      </c>
      <c r="I683" s="34">
        <f t="shared" si="353"/>
        <v>4</v>
      </c>
      <c r="L683" s="47">
        <f t="shared" si="354"/>
        <v>44613</v>
      </c>
      <c r="M683" s="34" t="str">
        <f t="shared" si="360"/>
        <v>月</v>
      </c>
      <c r="N683" s="34" t="str">
        <f t="shared" si="361"/>
        <v>人件費</v>
      </c>
      <c r="O683" s="34" t="str">
        <f t="shared" ca="1" si="362"/>
        <v>インディカ</v>
      </c>
      <c r="P683" s="34">
        <f t="shared" ca="1" si="363"/>
        <v>7350</v>
      </c>
      <c r="Q683" s="34">
        <f t="shared" ca="1" si="355"/>
        <v>7349.9999999997162</v>
      </c>
      <c r="R683" s="34">
        <f t="shared" ca="1" si="356"/>
        <v>0</v>
      </c>
      <c r="S683" s="47">
        <f t="shared" si="364"/>
        <v>44613</v>
      </c>
      <c r="T683" s="34">
        <f t="shared" si="365"/>
        <v>4</v>
      </c>
    </row>
    <row r="684" spans="1:22" x14ac:dyDescent="0.4">
      <c r="A684" s="47">
        <f t="shared" si="357"/>
        <v>44613</v>
      </c>
      <c r="B684" s="48" t="str">
        <f t="shared" ref="B684:B686" si="366">IF(A684="","",TEXT(A684,"aaa"))</f>
        <v>月</v>
      </c>
      <c r="C684" s="46" t="s">
        <v>11</v>
      </c>
      <c r="D684" s="46" t="str" cm="1">
        <f t="array" aca="1" ref="D684" ca="1">INDIRECT("'"&amp;TEXT($A684,"d日(aaa)")&amp;"'!V11")</f>
        <v/>
      </c>
      <c r="E684" s="49" t="str" cm="1">
        <f t="array" aca="1" ref="E684" ca="1">INDIRECT("'"&amp;TEXT($A684,"d日(aaa)")&amp;"'!AB11")</f>
        <v/>
      </c>
      <c r="F684" s="49" t="str" cm="1">
        <f t="array" aca="1" ref="F684" ca="1">INDIRECT("'"&amp;TEXT($A684,"d日(aaa)")&amp;"'!AC11")</f>
        <v/>
      </c>
      <c r="G684" s="58" t="str">
        <f t="shared" ca="1" si="351"/>
        <v/>
      </c>
      <c r="H684" s="47">
        <f t="shared" si="352"/>
        <v>44613</v>
      </c>
      <c r="I684" s="34">
        <f t="shared" si="353"/>
        <v>4</v>
      </c>
      <c r="L684" s="47">
        <f t="shared" si="354"/>
        <v>44613</v>
      </c>
      <c r="M684" s="34" t="str">
        <f t="shared" si="360"/>
        <v>月</v>
      </c>
      <c r="N684" s="34" t="str">
        <f t="shared" si="361"/>
        <v>人件費</v>
      </c>
      <c r="O684" s="34" t="str">
        <f t="shared" ca="1" si="362"/>
        <v/>
      </c>
      <c r="P684" s="34" t="str">
        <f t="shared" ca="1" si="363"/>
        <v/>
      </c>
      <c r="Q684" s="34" t="str">
        <f t="shared" ca="1" si="355"/>
        <v/>
      </c>
      <c r="R684" s="34" t="str">
        <f t="shared" ca="1" si="356"/>
        <v/>
      </c>
      <c r="S684" s="47">
        <f t="shared" si="364"/>
        <v>44613</v>
      </c>
      <c r="T684" s="34">
        <f t="shared" si="365"/>
        <v>4</v>
      </c>
    </row>
    <row r="685" spans="1:22" x14ac:dyDescent="0.4">
      <c r="A685" s="47">
        <f t="shared" si="357"/>
        <v>44613</v>
      </c>
      <c r="B685" s="48" t="str">
        <f t="shared" si="366"/>
        <v>月</v>
      </c>
      <c r="C685" s="46" t="s">
        <v>11</v>
      </c>
      <c r="D685" s="46" t="str" cm="1">
        <f t="array" aca="1" ref="D685" ca="1">INDIRECT("'"&amp;TEXT($A685,"d日(aaa)")&amp;"'!V12")</f>
        <v/>
      </c>
      <c r="E685" s="49" t="str" cm="1">
        <f t="array" aca="1" ref="E685" ca="1">INDIRECT("'"&amp;TEXT($A685,"d日(aaa)")&amp;"'!AB12")</f>
        <v/>
      </c>
      <c r="F685" s="49" t="str" cm="1">
        <f t="array" aca="1" ref="F685" ca="1">INDIRECT("'"&amp;TEXT($A685,"d日(aaa)")&amp;"'!AC12")</f>
        <v/>
      </c>
      <c r="G685" s="58" t="str">
        <f t="shared" ca="1" si="351"/>
        <v/>
      </c>
      <c r="H685" s="47">
        <f t="shared" si="352"/>
        <v>44613</v>
      </c>
      <c r="I685" s="34">
        <f t="shared" si="353"/>
        <v>4</v>
      </c>
      <c r="L685" s="47">
        <f t="shared" si="354"/>
        <v>44613</v>
      </c>
      <c r="M685" s="34" t="str">
        <f t="shared" si="360"/>
        <v>月</v>
      </c>
      <c r="N685" s="34" t="str">
        <f t="shared" si="361"/>
        <v>人件費</v>
      </c>
      <c r="O685" s="34" t="str">
        <f t="shared" ca="1" si="362"/>
        <v/>
      </c>
      <c r="P685" s="34" t="str">
        <f t="shared" ca="1" si="363"/>
        <v/>
      </c>
      <c r="Q685" s="34" t="str">
        <f t="shared" ca="1" si="355"/>
        <v/>
      </c>
      <c r="R685" s="34" t="str">
        <f t="shared" ca="1" si="356"/>
        <v/>
      </c>
      <c r="S685" s="47">
        <f t="shared" si="364"/>
        <v>44613</v>
      </c>
      <c r="T685" s="34">
        <f t="shared" si="365"/>
        <v>4</v>
      </c>
    </row>
    <row r="686" spans="1:22" x14ac:dyDescent="0.4">
      <c r="A686" s="47">
        <f t="shared" si="357"/>
        <v>44613</v>
      </c>
      <c r="B686" s="48" t="str">
        <f t="shared" si="366"/>
        <v>月</v>
      </c>
      <c r="C686" s="46" t="s">
        <v>11</v>
      </c>
      <c r="D686" s="46" t="str" cm="1">
        <f t="array" aca="1" ref="D686" ca="1">INDIRECT("'"&amp;TEXT($A686,"d日(aaa)")&amp;"'!V13")</f>
        <v/>
      </c>
      <c r="E686" s="49" t="str" cm="1">
        <f t="array" aca="1" ref="E686" ca="1">INDIRECT("'"&amp;TEXT($A686,"d日(aaa)")&amp;"'!AB13")</f>
        <v/>
      </c>
      <c r="F686" s="49" t="str" cm="1">
        <f t="array" aca="1" ref="F686" ca="1">INDIRECT("'"&amp;TEXT($A686,"d日(aaa)")&amp;"'!AC13")</f>
        <v/>
      </c>
      <c r="G686" s="58" t="str">
        <f t="shared" ca="1" si="351"/>
        <v/>
      </c>
      <c r="H686" s="47">
        <f t="shared" si="352"/>
        <v>44613</v>
      </c>
      <c r="I686" s="34">
        <f t="shared" si="353"/>
        <v>4</v>
      </c>
      <c r="L686" s="47">
        <f t="shared" si="354"/>
        <v>44613</v>
      </c>
      <c r="M686" s="34" t="str">
        <f t="shared" si="360"/>
        <v>月</v>
      </c>
      <c r="N686" s="34" t="str">
        <f t="shared" si="361"/>
        <v>人件費</v>
      </c>
      <c r="O686" s="34" t="str">
        <f t="shared" ca="1" si="362"/>
        <v/>
      </c>
      <c r="P686" s="34" t="str">
        <f t="shared" ca="1" si="363"/>
        <v/>
      </c>
      <c r="Q686" s="34" t="str">
        <f t="shared" ca="1" si="355"/>
        <v/>
      </c>
      <c r="R686" s="34" t="str">
        <f t="shared" ca="1" si="356"/>
        <v/>
      </c>
      <c r="S686" s="47">
        <f t="shared" si="364"/>
        <v>44613</v>
      </c>
      <c r="T686" s="34">
        <f t="shared" si="365"/>
        <v>4</v>
      </c>
    </row>
    <row r="687" spans="1:22" x14ac:dyDescent="0.4">
      <c r="A687" s="47">
        <f t="shared" si="357"/>
        <v>44613</v>
      </c>
      <c r="B687" s="48" t="str">
        <f t="shared" ref="B687:B691" si="367">IF(A687="","",TEXT(A687,"aaa"))</f>
        <v>月</v>
      </c>
      <c r="C687" s="46" t="s">
        <v>11</v>
      </c>
      <c r="D687" s="46" t="str" cm="1">
        <f t="array" aca="1" ref="D687" ca="1">INDIRECT("'"&amp;TEXT($A687,"d日(aaa)")&amp;"'!V14")</f>
        <v/>
      </c>
      <c r="E687" s="49" t="str" cm="1">
        <f t="array" aca="1" ref="E687" ca="1">INDIRECT("'"&amp;TEXT($A687,"d日(aaa)")&amp;"'!AB14")</f>
        <v/>
      </c>
      <c r="F687" s="49" t="str" cm="1">
        <f t="array" aca="1" ref="F687" ca="1">INDIRECT("'"&amp;TEXT($A687,"d日(aaa)")&amp;"'!AC14")</f>
        <v/>
      </c>
      <c r="G687" s="58" t="str">
        <f t="shared" ca="1" si="351"/>
        <v/>
      </c>
      <c r="H687" s="47">
        <f t="shared" si="352"/>
        <v>44613</v>
      </c>
      <c r="I687" s="34">
        <f t="shared" si="353"/>
        <v>4</v>
      </c>
      <c r="L687" s="47">
        <f t="shared" si="354"/>
        <v>44613</v>
      </c>
      <c r="M687" s="34" t="str">
        <f t="shared" si="360"/>
        <v>月</v>
      </c>
      <c r="N687" s="34" t="str">
        <f t="shared" si="361"/>
        <v>人件費</v>
      </c>
      <c r="O687" s="34" t="str">
        <f t="shared" ca="1" si="362"/>
        <v/>
      </c>
      <c r="P687" s="34" t="str">
        <f t="shared" ca="1" si="363"/>
        <v/>
      </c>
      <c r="Q687" s="34" t="str">
        <f t="shared" ca="1" si="355"/>
        <v/>
      </c>
      <c r="R687" s="34" t="str">
        <f t="shared" ca="1" si="356"/>
        <v/>
      </c>
      <c r="S687" s="47">
        <f t="shared" si="364"/>
        <v>44613</v>
      </c>
      <c r="T687" s="34">
        <f t="shared" si="365"/>
        <v>4</v>
      </c>
    </row>
    <row r="688" spans="1:22" x14ac:dyDescent="0.4">
      <c r="A688" s="47">
        <f t="shared" si="357"/>
        <v>44613</v>
      </c>
      <c r="B688" s="48" t="str">
        <f t="shared" si="367"/>
        <v>月</v>
      </c>
      <c r="C688" s="46" t="s">
        <v>11</v>
      </c>
      <c r="D688" s="46" t="str" cm="1">
        <f t="array" aca="1" ref="D688" ca="1">INDIRECT("'"&amp;TEXT($A688,"d日(aaa)")&amp;"'!V15")</f>
        <v/>
      </c>
      <c r="E688" s="49" t="str" cm="1">
        <f t="array" aca="1" ref="E688" ca="1">INDIRECT("'"&amp;TEXT($A688,"d日(aaa)")&amp;"'!AB15")</f>
        <v/>
      </c>
      <c r="F688" s="49" t="str" cm="1">
        <f t="array" aca="1" ref="F688" ca="1">INDIRECT("'"&amp;TEXT($A688,"d日(aaa)")&amp;"'!AC15")</f>
        <v/>
      </c>
      <c r="G688" s="58" t="str">
        <f t="shared" ca="1" si="351"/>
        <v/>
      </c>
      <c r="H688" s="47">
        <f t="shared" si="352"/>
        <v>44613</v>
      </c>
      <c r="I688" s="34">
        <f t="shared" si="353"/>
        <v>4</v>
      </c>
      <c r="L688" s="47">
        <f t="shared" si="354"/>
        <v>44613</v>
      </c>
      <c r="M688" s="34" t="str">
        <f t="shared" si="360"/>
        <v>月</v>
      </c>
      <c r="N688" s="34" t="str">
        <f t="shared" si="361"/>
        <v>人件費</v>
      </c>
      <c r="O688" s="34" t="str">
        <f t="shared" ca="1" si="362"/>
        <v/>
      </c>
      <c r="P688" s="34" t="str">
        <f t="shared" ca="1" si="363"/>
        <v/>
      </c>
      <c r="Q688" s="34" t="str">
        <f t="shared" ca="1" si="355"/>
        <v/>
      </c>
      <c r="R688" s="34" t="str">
        <f t="shared" ca="1" si="356"/>
        <v/>
      </c>
      <c r="S688" s="47">
        <f t="shared" si="364"/>
        <v>44613</v>
      </c>
      <c r="T688" s="34">
        <f t="shared" si="365"/>
        <v>4</v>
      </c>
    </row>
    <row r="689" spans="1:22" x14ac:dyDescent="0.4">
      <c r="A689" s="47">
        <f t="shared" si="357"/>
        <v>44613</v>
      </c>
      <c r="B689" s="48" t="str">
        <f t="shared" si="367"/>
        <v>月</v>
      </c>
      <c r="C689" s="46" t="s">
        <v>11</v>
      </c>
      <c r="D689" s="46" t="str" cm="1">
        <f t="array" aca="1" ref="D689" ca="1">INDIRECT("'"&amp;TEXT($A689,"d日(aaa)")&amp;"'!V16")</f>
        <v/>
      </c>
      <c r="E689" s="49" t="str" cm="1">
        <f t="array" aca="1" ref="E689" ca="1">INDIRECT("'"&amp;TEXT($A689,"d日(aaa)")&amp;"'!AB16")</f>
        <v/>
      </c>
      <c r="F689" s="49" t="str" cm="1">
        <f t="array" aca="1" ref="F689" ca="1">INDIRECT("'"&amp;TEXT($A689,"d日(aaa)")&amp;"'!AC16")</f>
        <v/>
      </c>
      <c r="G689" s="58" t="str">
        <f t="shared" ca="1" si="351"/>
        <v/>
      </c>
      <c r="H689" s="47">
        <f t="shared" si="352"/>
        <v>44613</v>
      </c>
      <c r="I689" s="34">
        <f t="shared" si="353"/>
        <v>4</v>
      </c>
      <c r="L689" s="47">
        <f t="shared" si="354"/>
        <v>44613</v>
      </c>
      <c r="M689" s="34" t="str">
        <f t="shared" si="360"/>
        <v>月</v>
      </c>
      <c r="N689" s="34" t="str">
        <f t="shared" si="361"/>
        <v>人件費</v>
      </c>
      <c r="O689" s="34" t="str">
        <f t="shared" ca="1" si="362"/>
        <v/>
      </c>
      <c r="P689" s="34" t="str">
        <f t="shared" ca="1" si="363"/>
        <v/>
      </c>
      <c r="Q689" s="34" t="str">
        <f t="shared" ca="1" si="355"/>
        <v/>
      </c>
      <c r="R689" s="34" t="str">
        <f t="shared" ca="1" si="356"/>
        <v/>
      </c>
      <c r="S689" s="47">
        <f t="shared" si="364"/>
        <v>44613</v>
      </c>
      <c r="T689" s="34">
        <f t="shared" si="365"/>
        <v>4</v>
      </c>
    </row>
    <row r="690" spans="1:22" x14ac:dyDescent="0.4">
      <c r="A690" s="47">
        <f t="shared" si="357"/>
        <v>44613</v>
      </c>
      <c r="B690" s="48" t="str">
        <f t="shared" si="367"/>
        <v>月</v>
      </c>
      <c r="C690" s="46" t="s">
        <v>11</v>
      </c>
      <c r="D690" s="46" t="str" cm="1">
        <f t="array" aca="1" ref="D690" ca="1">INDIRECT("'"&amp;TEXT($A690,"d日(aaa)")&amp;"'!V17")</f>
        <v/>
      </c>
      <c r="E690" s="49" t="str" cm="1">
        <f t="array" aca="1" ref="E690" ca="1">INDIRECT("'"&amp;TEXT($A690,"d日(aaa)")&amp;"'!AB17")</f>
        <v/>
      </c>
      <c r="F690" s="49" t="str" cm="1">
        <f t="array" aca="1" ref="F690" ca="1">INDIRECT("'"&amp;TEXT($A690,"d日(aaa)")&amp;"'!AC17")</f>
        <v/>
      </c>
      <c r="G690" s="58" t="str">
        <f t="shared" ca="1" si="351"/>
        <v/>
      </c>
      <c r="H690" s="47">
        <f t="shared" si="352"/>
        <v>44613</v>
      </c>
      <c r="I690" s="34">
        <f t="shared" si="353"/>
        <v>4</v>
      </c>
      <c r="L690" s="47">
        <f t="shared" si="354"/>
        <v>44613</v>
      </c>
      <c r="M690" s="34" t="str">
        <f t="shared" si="360"/>
        <v>月</v>
      </c>
      <c r="N690" s="34" t="str">
        <f t="shared" si="361"/>
        <v>人件費</v>
      </c>
      <c r="O690" s="34" t="str">
        <f t="shared" ca="1" si="362"/>
        <v/>
      </c>
      <c r="P690" s="34" t="str">
        <f t="shared" ca="1" si="363"/>
        <v/>
      </c>
      <c r="Q690" s="34" t="str">
        <f t="shared" ca="1" si="355"/>
        <v/>
      </c>
      <c r="R690" s="34" t="str">
        <f t="shared" ca="1" si="356"/>
        <v/>
      </c>
      <c r="S690" s="47">
        <f t="shared" si="364"/>
        <v>44613</v>
      </c>
      <c r="T690" s="34">
        <f t="shared" si="365"/>
        <v>4</v>
      </c>
    </row>
    <row r="691" spans="1:22" x14ac:dyDescent="0.4">
      <c r="A691" s="47">
        <f t="shared" si="357"/>
        <v>44613</v>
      </c>
      <c r="B691" s="48" t="str">
        <f t="shared" si="367"/>
        <v>月</v>
      </c>
      <c r="C691" s="46" t="s">
        <v>11</v>
      </c>
      <c r="D691" s="46" t="str" cm="1">
        <f t="array" aca="1" ref="D691" ca="1">INDIRECT("'"&amp;TEXT($A691,"d日(aaa)")&amp;"'!V18")</f>
        <v/>
      </c>
      <c r="E691" s="49" t="str" cm="1">
        <f t="array" aca="1" ref="E691" ca="1">INDIRECT("'"&amp;TEXT($A691,"d日(aaa)")&amp;"'!AB18")</f>
        <v/>
      </c>
      <c r="F691" s="49" t="str" cm="1">
        <f t="array" aca="1" ref="F691" ca="1">INDIRECT("'"&amp;TEXT($A691,"d日(aaa)")&amp;"'!AC18")</f>
        <v/>
      </c>
      <c r="G691" s="58" t="str">
        <f t="shared" ca="1" si="351"/>
        <v/>
      </c>
      <c r="H691" s="47">
        <f t="shared" si="352"/>
        <v>44613</v>
      </c>
      <c r="I691" s="34">
        <f t="shared" si="353"/>
        <v>4</v>
      </c>
      <c r="J691" s="34">
        <f ca="1">SUMIF($A677:$A691,$A677,E677:E691)</f>
        <v>57000</v>
      </c>
      <c r="K691" s="34">
        <f ca="1">SUMIF($A677:$A691,$A677,F677:F691)</f>
        <v>56999.999999997926</v>
      </c>
      <c r="L691" s="47">
        <f t="shared" si="354"/>
        <v>44613</v>
      </c>
      <c r="M691" s="34" t="str">
        <f t="shared" si="360"/>
        <v>月</v>
      </c>
      <c r="N691" s="34" t="str">
        <f t="shared" si="361"/>
        <v>人件費</v>
      </c>
      <c r="O691" s="34" t="str">
        <f t="shared" ca="1" si="362"/>
        <v/>
      </c>
      <c r="P691" s="34" t="str">
        <f t="shared" ca="1" si="363"/>
        <v/>
      </c>
      <c r="Q691" s="34" t="str">
        <f t="shared" ca="1" si="355"/>
        <v/>
      </c>
      <c r="R691" s="34" t="str">
        <f t="shared" ca="1" si="356"/>
        <v/>
      </c>
      <c r="S691" s="47">
        <f t="shared" si="364"/>
        <v>44613</v>
      </c>
      <c r="T691" s="34">
        <f t="shared" si="365"/>
        <v>4</v>
      </c>
      <c r="U691" s="158">
        <f ca="1">IF(P677&lt;&gt;"",SUMIF($A677:$A691,$A677,P677:P691),"")</f>
        <v>57000</v>
      </c>
      <c r="V691" s="158">
        <f ca="1">IF(Q677&lt;&gt;"",SUMIF($A677:$A691,$A677,Q677:Q691),"")</f>
        <v>56999.999999997926</v>
      </c>
    </row>
    <row r="692" spans="1:22" x14ac:dyDescent="0.4">
      <c r="A692" s="47">
        <f>A683</f>
        <v>44613</v>
      </c>
      <c r="B692" s="48" t="str">
        <f t="shared" si="350"/>
        <v>月</v>
      </c>
      <c r="C692" s="46" t="s">
        <v>12</v>
      </c>
      <c r="D692" s="46" t="str" cm="1">
        <f t="array" aca="1" ref="D692" ca="1">INDIRECT("'"&amp;TEXT($A692,"d日(aaa)")&amp;"'!V22")</f>
        <v>-</v>
      </c>
      <c r="E692" s="49" t="str" cm="1">
        <f t="array" aca="1" ref="E692" ca="1">INDIRECT("'"&amp;TEXT($A692,"d日(aaa)")&amp;"'!W22")</f>
        <v/>
      </c>
      <c r="F692" s="49" cm="1">
        <f t="array" aca="1" ref="F692" ca="1">INDIRECT("'"&amp;TEXT($A692,"d日(aaa)")&amp;"'!X22")</f>
        <v>0</v>
      </c>
      <c r="G692" s="58" t="str">
        <f t="shared" ca="1" si="351"/>
        <v/>
      </c>
      <c r="H692" s="47">
        <f t="shared" si="352"/>
        <v>44613</v>
      </c>
      <c r="I692" s="34">
        <f t="shared" si="353"/>
        <v>4</v>
      </c>
      <c r="L692" s="47">
        <f t="shared" si="354"/>
        <v>44613</v>
      </c>
      <c r="M692" s="34" t="str">
        <f t="shared" si="360"/>
        <v>月</v>
      </c>
      <c r="N692" s="34" t="str">
        <f t="shared" si="361"/>
        <v>出荷数</v>
      </c>
      <c r="O692" s="34" t="str">
        <f t="shared" ca="1" si="362"/>
        <v>-</v>
      </c>
      <c r="P692" s="34" t="str">
        <f t="shared" ca="1" si="363"/>
        <v/>
      </c>
      <c r="Q692" s="34" t="str">
        <f t="shared" ca="1" si="355"/>
        <v/>
      </c>
      <c r="R692" s="34" t="str">
        <f t="shared" ca="1" si="356"/>
        <v/>
      </c>
      <c r="S692" s="47">
        <f t="shared" si="364"/>
        <v>44613</v>
      </c>
      <c r="T692" s="34">
        <f t="shared" si="365"/>
        <v>4</v>
      </c>
    </row>
    <row r="693" spans="1:22" x14ac:dyDescent="0.4">
      <c r="A693" s="47">
        <f t="shared" si="357"/>
        <v>44613</v>
      </c>
      <c r="B693" s="48" t="str">
        <f t="shared" si="350"/>
        <v>月</v>
      </c>
      <c r="C693" s="46" t="s">
        <v>239</v>
      </c>
      <c r="D693" s="46" t="str" cm="1">
        <f t="array" aca="1" ref="D693" ca="1">INDIRECT("'"&amp;TEXT($A693,"d日(aaa)")&amp;"'!V25")</f>
        <v>-</v>
      </c>
      <c r="E693" s="49" t="str" cm="1">
        <f t="array" aca="1" ref="E693" ca="1">INDIRECT("'"&amp;TEXT($A693,"d日(aaa)")&amp;"'!W25")</f>
        <v/>
      </c>
      <c r="F693" s="49" t="str" cm="1">
        <f t="array" aca="1" ref="F693" ca="1">INDIRECT("'"&amp;TEXT($A693,"d日(aaa)")&amp;"'!X25")</f>
        <v/>
      </c>
      <c r="G693" s="58" t="str">
        <f t="shared" ca="1" si="351"/>
        <v/>
      </c>
      <c r="H693" s="47">
        <f t="shared" si="352"/>
        <v>44613</v>
      </c>
      <c r="I693" s="34">
        <f t="shared" si="353"/>
        <v>4</v>
      </c>
      <c r="L693" s="47">
        <f t="shared" si="354"/>
        <v>44613</v>
      </c>
      <c r="M693" s="34" t="str">
        <f t="shared" si="360"/>
        <v>月</v>
      </c>
      <c r="N693" s="34" t="str">
        <f t="shared" si="361"/>
        <v>人時生産性</v>
      </c>
      <c r="O693" s="34" t="str">
        <f t="shared" ca="1" si="362"/>
        <v>-</v>
      </c>
      <c r="P693" s="34" t="str">
        <f t="shared" ca="1" si="363"/>
        <v/>
      </c>
      <c r="Q693" s="34" t="str">
        <f t="shared" ca="1" si="355"/>
        <v/>
      </c>
      <c r="R693" s="34" t="str">
        <f t="shared" ca="1" si="356"/>
        <v/>
      </c>
      <c r="S693" s="47">
        <f t="shared" si="364"/>
        <v>44613</v>
      </c>
      <c r="T693" s="34">
        <f t="shared" si="365"/>
        <v>4</v>
      </c>
    </row>
    <row r="694" spans="1:22" x14ac:dyDescent="0.4">
      <c r="A694" s="47">
        <f t="shared" si="357"/>
        <v>44613</v>
      </c>
      <c r="B694" s="48" t="str">
        <f t="shared" si="350"/>
        <v>月</v>
      </c>
      <c r="C694" s="46" t="s">
        <v>96</v>
      </c>
      <c r="D694" s="46" t="str" cm="1">
        <f t="array" aca="1" ref="D694" ca="1">INDIRECT("'"&amp;TEXT($A694,"d日(aaa)")&amp;"'!AA22")</f>
        <v>-</v>
      </c>
      <c r="E694" s="49" t="str" cm="1">
        <f t="array" aca="1" ref="E694" ca="1">INDIRECT("'"&amp;TEXT($A694,"d日(aaa)")&amp;"'!AB22")</f>
        <v/>
      </c>
      <c r="F694" s="49" t="str" cm="1">
        <f t="array" aca="1" ref="F694" ca="1">INDIRECT("'"&amp;TEXT($A694,"d日(aaa)")&amp;"'!AC22")</f>
        <v/>
      </c>
      <c r="G694" s="58" t="str">
        <f t="shared" ca="1" si="351"/>
        <v/>
      </c>
      <c r="H694" s="47">
        <f t="shared" si="352"/>
        <v>44613</v>
      </c>
      <c r="I694" s="34">
        <f t="shared" si="353"/>
        <v>4</v>
      </c>
      <c r="L694" s="47">
        <f t="shared" si="354"/>
        <v>44613</v>
      </c>
      <c r="M694" s="34" t="str">
        <f t="shared" si="360"/>
        <v>月</v>
      </c>
      <c r="N694" s="34" t="str">
        <f t="shared" si="361"/>
        <v>1Cs人件費</v>
      </c>
      <c r="O694" s="34" t="str">
        <f t="shared" ca="1" si="362"/>
        <v>-</v>
      </c>
      <c r="P694" s="34" t="str">
        <f t="shared" ca="1" si="363"/>
        <v/>
      </c>
      <c r="Q694" s="34" t="str">
        <f t="shared" ca="1" si="355"/>
        <v/>
      </c>
      <c r="R694" s="34" t="str">
        <f t="shared" ca="1" si="356"/>
        <v/>
      </c>
      <c r="S694" s="47">
        <f t="shared" si="364"/>
        <v>44613</v>
      </c>
      <c r="T694" s="34">
        <f t="shared" si="365"/>
        <v>4</v>
      </c>
    </row>
    <row r="695" spans="1:22" x14ac:dyDescent="0.4">
      <c r="A695" s="47">
        <f>月シフト!W$9</f>
        <v>44614</v>
      </c>
      <c r="B695" s="48" t="str">
        <f t="shared" si="350"/>
        <v>火</v>
      </c>
      <c r="C695" s="46" t="s">
        <v>7</v>
      </c>
      <c r="D695" s="46" t="str" cm="1">
        <f t="array" aca="1" ref="D695" ca="1">INDIRECT("'"&amp;TEXT($A695,"d日(aaa)")&amp;"'!V4")</f>
        <v>ズオン バン フン</v>
      </c>
      <c r="E695" s="58" cm="1">
        <f t="array" aca="1" ref="E695" ca="1">INDIRECT("'"&amp;TEXT($A695,"d日(aaa)")&amp;"'!W4")</f>
        <v>8</v>
      </c>
      <c r="F695" s="58" cm="1">
        <f t="array" aca="1" ref="F695" ca="1">INDIRECT("'"&amp;TEXT($A695,"d日(aaa)")&amp;"'!X4")</f>
        <v>7.9999999999997389</v>
      </c>
      <c r="G695" s="58">
        <f ca="1">IF(AND(F695&lt;&gt;"",E695&lt;&gt;""),F695-E695,"")</f>
        <v>-2.6112445539183682E-13</v>
      </c>
      <c r="H695" s="47">
        <f>A695</f>
        <v>44614</v>
      </c>
      <c r="I695" s="34">
        <f>WEEKNUM(A695,1)-WEEKNUM(A$2,1)+1</f>
        <v>4</v>
      </c>
      <c r="L695" s="47">
        <f>IFERROR(A695,"")</f>
        <v>44614</v>
      </c>
      <c r="M695" s="34" t="str">
        <f t="shared" si="360"/>
        <v>火</v>
      </c>
      <c r="N695" s="34" t="str">
        <f t="shared" si="361"/>
        <v>作業時間</v>
      </c>
      <c r="O695" s="34" t="str">
        <f t="shared" ca="1" si="362"/>
        <v>ズオン バン フン</v>
      </c>
      <c r="P695" s="34">
        <f t="shared" ca="1" si="363"/>
        <v>8</v>
      </c>
      <c r="Q695" s="34">
        <f ca="1">IFERROR(IF(F695=0,"",F695),"")</f>
        <v>7.9999999999997389</v>
      </c>
      <c r="R695" s="34">
        <f ca="1">IFERROR(IF(N695="人時生産性",ROUND(G695,2),ROUND(G695,1)),"")</f>
        <v>0</v>
      </c>
      <c r="S695" s="47">
        <f t="shared" si="364"/>
        <v>44614</v>
      </c>
      <c r="T695" s="34">
        <f t="shared" si="365"/>
        <v>4</v>
      </c>
    </row>
    <row r="696" spans="1:22" x14ac:dyDescent="0.4">
      <c r="A696" s="47">
        <f>A695</f>
        <v>44614</v>
      </c>
      <c r="B696" s="48" t="str">
        <f t="shared" si="350"/>
        <v>火</v>
      </c>
      <c r="C696" s="46" t="s">
        <v>7</v>
      </c>
      <c r="D696" s="46" t="str" cm="1">
        <f t="array" aca="1" ref="D696" ca="1">INDIRECT("'"&amp;TEXT($A696,"d日(aaa)")&amp;"'!V5")</f>
        <v>ディン コン ベト</v>
      </c>
      <c r="E696" s="58" cm="1">
        <f t="array" aca="1" ref="E696" ca="1">INDIRECT("'"&amp;TEXT($A696,"d日(aaa)")&amp;"'!W5")</f>
        <v>8</v>
      </c>
      <c r="F696" s="58" cm="1">
        <f t="array" aca="1" ref="F696" ca="1">INDIRECT("'"&amp;TEXT($A696,"d日(aaa)")&amp;"'!X5")</f>
        <v>7.9999999999997389</v>
      </c>
      <c r="G696" s="58">
        <f t="shared" ref="G696:G727" ca="1" si="368">IF(AND(F696&lt;&gt;"",E696&lt;&gt;""),F696-E696,"")</f>
        <v>-2.6112445539183682E-13</v>
      </c>
      <c r="H696" s="47">
        <f t="shared" ref="H696:H727" si="369">A696</f>
        <v>44614</v>
      </c>
      <c r="I696" s="34">
        <f t="shared" ref="I696:I727" si="370">WEEKNUM(A696,1)-WEEKNUM(A$2,1)+1</f>
        <v>4</v>
      </c>
      <c r="L696" s="47">
        <f t="shared" ref="L696:L727" si="371">IFERROR(A696,"")</f>
        <v>44614</v>
      </c>
      <c r="M696" s="34" t="str">
        <f t="shared" si="360"/>
        <v>火</v>
      </c>
      <c r="N696" s="34" t="str">
        <f t="shared" si="361"/>
        <v>作業時間</v>
      </c>
      <c r="O696" s="34" t="str">
        <f t="shared" ca="1" si="362"/>
        <v>ディン コン ベト</v>
      </c>
      <c r="P696" s="34">
        <f t="shared" ca="1" si="363"/>
        <v>8</v>
      </c>
      <c r="Q696" s="34">
        <f t="shared" ref="Q696:Q727" ca="1" si="372">IFERROR(IF(F696=0,"",F696),"")</f>
        <v>7.9999999999997389</v>
      </c>
      <c r="R696" s="34">
        <f t="shared" ref="R696:R727" ca="1" si="373">IFERROR(IF(N696="人時生産性",ROUND(G696,2),ROUND(G696,1)),"")</f>
        <v>0</v>
      </c>
      <c r="S696" s="47">
        <f t="shared" si="364"/>
        <v>44614</v>
      </c>
      <c r="T696" s="34">
        <f t="shared" si="365"/>
        <v>4</v>
      </c>
    </row>
    <row r="697" spans="1:22" x14ac:dyDescent="0.4">
      <c r="A697" s="47">
        <f t="shared" ref="A697:A727" si="374">A696</f>
        <v>44614</v>
      </c>
      <c r="B697" s="48" t="str">
        <f t="shared" si="350"/>
        <v>火</v>
      </c>
      <c r="C697" s="46" t="s">
        <v>7</v>
      </c>
      <c r="D697" s="46" t="str" cm="1">
        <f t="array" aca="1" ref="D697" ca="1">INDIRECT("'"&amp;TEXT($A697,"d日(aaa)")&amp;"'!V6")</f>
        <v>チャモ</v>
      </c>
      <c r="E697" s="58" cm="1">
        <f t="array" aca="1" ref="E697" ca="1">INDIRECT("'"&amp;TEXT($A697,"d日(aaa)")&amp;"'!W6")</f>
        <v>8</v>
      </c>
      <c r="F697" s="58" cm="1">
        <f t="array" aca="1" ref="F697" ca="1">INDIRECT("'"&amp;TEXT($A697,"d日(aaa)")&amp;"'!X6")</f>
        <v>7.9999999999997389</v>
      </c>
      <c r="G697" s="58">
        <f t="shared" ca="1" si="368"/>
        <v>-2.6112445539183682E-13</v>
      </c>
      <c r="H697" s="47">
        <f t="shared" si="369"/>
        <v>44614</v>
      </c>
      <c r="I697" s="34">
        <f t="shared" si="370"/>
        <v>4</v>
      </c>
      <c r="L697" s="47">
        <f t="shared" si="371"/>
        <v>44614</v>
      </c>
      <c r="M697" s="34" t="str">
        <f t="shared" si="360"/>
        <v>火</v>
      </c>
      <c r="N697" s="34" t="str">
        <f t="shared" si="361"/>
        <v>作業時間</v>
      </c>
      <c r="O697" s="34" t="str">
        <f t="shared" ca="1" si="362"/>
        <v>チャモ</v>
      </c>
      <c r="P697" s="34">
        <f t="shared" ca="1" si="363"/>
        <v>8</v>
      </c>
      <c r="Q697" s="34">
        <f t="shared" ca="1" si="372"/>
        <v>7.9999999999997389</v>
      </c>
      <c r="R697" s="34">
        <f t="shared" ca="1" si="373"/>
        <v>0</v>
      </c>
      <c r="S697" s="47">
        <f t="shared" si="364"/>
        <v>44614</v>
      </c>
      <c r="T697" s="34">
        <f t="shared" si="365"/>
        <v>4</v>
      </c>
    </row>
    <row r="698" spans="1:22" x14ac:dyDescent="0.4">
      <c r="A698" s="47">
        <f t="shared" si="374"/>
        <v>44614</v>
      </c>
      <c r="B698" s="48" t="str">
        <f t="shared" si="350"/>
        <v>火</v>
      </c>
      <c r="C698" s="46" t="s">
        <v>7</v>
      </c>
      <c r="D698" s="46" t="str" cm="1">
        <f t="array" aca="1" ref="D698" ca="1">INDIRECT("'"&amp;TEXT($A698,"d日(aaa)")&amp;"'!V7")</f>
        <v>サンミン</v>
      </c>
      <c r="E698" s="58" cm="1">
        <f t="array" aca="1" ref="E698" ca="1">INDIRECT("'"&amp;TEXT($A698,"d日(aaa)")&amp;"'!W7")</f>
        <v>8</v>
      </c>
      <c r="F698" s="58" cm="1">
        <f t="array" aca="1" ref="F698" ca="1">INDIRECT("'"&amp;TEXT($A698,"d日(aaa)")&amp;"'!X7")</f>
        <v>7.9999999999997389</v>
      </c>
      <c r="G698" s="58">
        <f t="shared" ca="1" si="368"/>
        <v>-2.6112445539183682E-13</v>
      </c>
      <c r="H698" s="47">
        <f t="shared" si="369"/>
        <v>44614</v>
      </c>
      <c r="I698" s="34">
        <f t="shared" si="370"/>
        <v>4</v>
      </c>
      <c r="L698" s="47">
        <f t="shared" si="371"/>
        <v>44614</v>
      </c>
      <c r="M698" s="34" t="str">
        <f t="shared" si="360"/>
        <v>火</v>
      </c>
      <c r="N698" s="34" t="str">
        <f t="shared" si="361"/>
        <v>作業時間</v>
      </c>
      <c r="O698" s="34" t="str">
        <f t="shared" ca="1" si="362"/>
        <v>サンミン</v>
      </c>
      <c r="P698" s="34">
        <f t="shared" ca="1" si="363"/>
        <v>8</v>
      </c>
      <c r="Q698" s="34">
        <f t="shared" ca="1" si="372"/>
        <v>7.9999999999997389</v>
      </c>
      <c r="R698" s="34">
        <f t="shared" ca="1" si="373"/>
        <v>0</v>
      </c>
      <c r="S698" s="47">
        <f t="shared" si="364"/>
        <v>44614</v>
      </c>
      <c r="T698" s="34">
        <f t="shared" si="365"/>
        <v>4</v>
      </c>
    </row>
    <row r="699" spans="1:22" x14ac:dyDescent="0.4">
      <c r="A699" s="47">
        <f t="shared" si="374"/>
        <v>44614</v>
      </c>
      <c r="B699" s="48" t="str">
        <f t="shared" si="350"/>
        <v>火</v>
      </c>
      <c r="C699" s="46" t="s">
        <v>7</v>
      </c>
      <c r="D699" s="46" t="str" cm="1">
        <f t="array" aca="1" ref="D699" ca="1">INDIRECT("'"&amp;TEXT($A699,"d日(aaa)")&amp;"'!V8")</f>
        <v>ハルシャナ</v>
      </c>
      <c r="E699" s="58" cm="1">
        <f t="array" aca="1" ref="E699" ca="1">INDIRECT("'"&amp;TEXT($A699,"d日(aaa)")&amp;"'!W8")</f>
        <v>8</v>
      </c>
      <c r="F699" s="58" cm="1">
        <f t="array" aca="1" ref="F699" ca="1">INDIRECT("'"&amp;TEXT($A699,"d日(aaa)")&amp;"'!X8")</f>
        <v>7.9999999999997389</v>
      </c>
      <c r="G699" s="58">
        <f t="shared" ca="1" si="368"/>
        <v>-2.6112445539183682E-13</v>
      </c>
      <c r="H699" s="47">
        <f t="shared" si="369"/>
        <v>44614</v>
      </c>
      <c r="I699" s="34">
        <f t="shared" si="370"/>
        <v>4</v>
      </c>
      <c r="L699" s="47">
        <f t="shared" si="371"/>
        <v>44614</v>
      </c>
      <c r="M699" s="34" t="str">
        <f t="shared" si="360"/>
        <v>火</v>
      </c>
      <c r="N699" s="34" t="str">
        <f t="shared" si="361"/>
        <v>作業時間</v>
      </c>
      <c r="O699" s="34" t="str">
        <f t="shared" ca="1" si="362"/>
        <v>ハルシャナ</v>
      </c>
      <c r="P699" s="34">
        <f t="shared" ca="1" si="363"/>
        <v>8</v>
      </c>
      <c r="Q699" s="34">
        <f t="shared" ca="1" si="372"/>
        <v>7.9999999999997389</v>
      </c>
      <c r="R699" s="34">
        <f t="shared" ca="1" si="373"/>
        <v>0</v>
      </c>
      <c r="S699" s="47">
        <f t="shared" si="364"/>
        <v>44614</v>
      </c>
      <c r="T699" s="34">
        <f t="shared" si="365"/>
        <v>4</v>
      </c>
    </row>
    <row r="700" spans="1:22" x14ac:dyDescent="0.4">
      <c r="A700" s="47">
        <f t="shared" si="374"/>
        <v>44614</v>
      </c>
      <c r="B700" s="48" t="str">
        <f t="shared" si="350"/>
        <v>火</v>
      </c>
      <c r="C700" s="46" t="s">
        <v>7</v>
      </c>
      <c r="D700" s="46" t="str" cm="1">
        <f t="array" aca="1" ref="D700" ca="1">INDIRECT("'"&amp;TEXT($A700,"d日(aaa)")&amp;"'!V9")</f>
        <v>イスリ</v>
      </c>
      <c r="E700" s="58" cm="1">
        <f t="array" aca="1" ref="E700" ca="1">INDIRECT("'"&amp;TEXT($A700,"d日(aaa)")&amp;"'!W9")</f>
        <v>5</v>
      </c>
      <c r="F700" s="58" cm="1">
        <f t="array" aca="1" ref="F700" ca="1">INDIRECT("'"&amp;TEXT($A700,"d日(aaa)")&amp;"'!X9")</f>
        <v>4.9999999999996838</v>
      </c>
      <c r="G700" s="58">
        <f t="shared" ca="1" si="368"/>
        <v>-3.1619151741324458E-13</v>
      </c>
      <c r="H700" s="47">
        <f t="shared" si="369"/>
        <v>44614</v>
      </c>
      <c r="I700" s="34">
        <f t="shared" si="370"/>
        <v>4</v>
      </c>
      <c r="L700" s="47">
        <f t="shared" si="371"/>
        <v>44614</v>
      </c>
      <c r="M700" s="34" t="str">
        <f t="shared" si="360"/>
        <v>火</v>
      </c>
      <c r="N700" s="34" t="str">
        <f t="shared" si="361"/>
        <v>作業時間</v>
      </c>
      <c r="O700" s="34" t="str">
        <f t="shared" ca="1" si="362"/>
        <v>イスリ</v>
      </c>
      <c r="P700" s="34">
        <f t="shared" ca="1" si="363"/>
        <v>5</v>
      </c>
      <c r="Q700" s="34">
        <f t="shared" ca="1" si="372"/>
        <v>4.9999999999996838</v>
      </c>
      <c r="R700" s="34">
        <f t="shared" ca="1" si="373"/>
        <v>0</v>
      </c>
      <c r="S700" s="47">
        <f t="shared" si="364"/>
        <v>44614</v>
      </c>
      <c r="T700" s="34">
        <f t="shared" si="365"/>
        <v>4</v>
      </c>
    </row>
    <row r="701" spans="1:22" x14ac:dyDescent="0.4">
      <c r="A701" s="47">
        <f t="shared" si="374"/>
        <v>44614</v>
      </c>
      <c r="B701" s="48" t="str">
        <f t="shared" si="350"/>
        <v>火</v>
      </c>
      <c r="C701" s="46" t="s">
        <v>7</v>
      </c>
      <c r="D701" s="46" t="str" cm="1">
        <f t="array" aca="1" ref="D701" ca="1">INDIRECT("'"&amp;TEXT($A701,"d日(aaa)")&amp;"'!V10")</f>
        <v>インディカ</v>
      </c>
      <c r="E701" s="58" cm="1">
        <f t="array" aca="1" ref="E701" ca="1">INDIRECT("'"&amp;TEXT($A701,"d日(aaa)")&amp;"'!W10")</f>
        <v>7</v>
      </c>
      <c r="F701" s="58" cm="1">
        <f t="array" aca="1" ref="F701" ca="1">INDIRECT("'"&amp;TEXT($A701,"d日(aaa)")&amp;"'!X10")</f>
        <v>6.99999999999973</v>
      </c>
      <c r="G701" s="58">
        <f t="shared" ca="1" si="368"/>
        <v>-2.7000623958883807E-13</v>
      </c>
      <c r="H701" s="47">
        <f t="shared" si="369"/>
        <v>44614</v>
      </c>
      <c r="I701" s="34">
        <f t="shared" si="370"/>
        <v>4</v>
      </c>
      <c r="L701" s="47">
        <f t="shared" si="371"/>
        <v>44614</v>
      </c>
      <c r="M701" s="34" t="str">
        <f t="shared" si="360"/>
        <v>火</v>
      </c>
      <c r="N701" s="34" t="str">
        <f t="shared" si="361"/>
        <v>作業時間</v>
      </c>
      <c r="O701" s="34" t="str">
        <f t="shared" ca="1" si="362"/>
        <v>インディカ</v>
      </c>
      <c r="P701" s="34">
        <f t="shared" ca="1" si="363"/>
        <v>7</v>
      </c>
      <c r="Q701" s="34">
        <f t="shared" ca="1" si="372"/>
        <v>6.99999999999973</v>
      </c>
      <c r="R701" s="34">
        <f t="shared" ca="1" si="373"/>
        <v>0</v>
      </c>
      <c r="S701" s="47">
        <f t="shared" si="364"/>
        <v>44614</v>
      </c>
      <c r="T701" s="34">
        <f t="shared" si="365"/>
        <v>4</v>
      </c>
    </row>
    <row r="702" spans="1:22" x14ac:dyDescent="0.4">
      <c r="A702" s="47">
        <f t="shared" si="374"/>
        <v>44614</v>
      </c>
      <c r="B702" s="48" t="str">
        <f t="shared" ref="B702:B704" si="375">IF(A702="","",TEXT(A702,"aaa"))</f>
        <v>火</v>
      </c>
      <c r="C702" s="46" t="s">
        <v>7</v>
      </c>
      <c r="D702" s="46" t="str" cm="1">
        <f t="array" aca="1" ref="D702" ca="1">INDIRECT("'"&amp;TEXT($A702,"d日(aaa)")&amp;"'!V11")</f>
        <v>チャトランガ</v>
      </c>
      <c r="E702" s="58" cm="1">
        <f t="array" aca="1" ref="E702" ca="1">INDIRECT("'"&amp;TEXT($A702,"d日(aaa)")&amp;"'!W11")</f>
        <v>5</v>
      </c>
      <c r="F702" s="58" cm="1">
        <f t="array" aca="1" ref="F702" ca="1">INDIRECT("'"&amp;TEXT($A702,"d日(aaa)")&amp;"'!X11")</f>
        <v>4.9999999999996838</v>
      </c>
      <c r="G702" s="58">
        <f t="shared" ca="1" si="368"/>
        <v>-3.1619151741324458E-13</v>
      </c>
      <c r="H702" s="47">
        <f t="shared" si="369"/>
        <v>44614</v>
      </c>
      <c r="I702" s="34">
        <f t="shared" si="370"/>
        <v>4</v>
      </c>
      <c r="L702" s="47">
        <f t="shared" si="371"/>
        <v>44614</v>
      </c>
      <c r="M702" s="34" t="str">
        <f t="shared" si="360"/>
        <v>火</v>
      </c>
      <c r="N702" s="34" t="str">
        <f t="shared" si="361"/>
        <v>作業時間</v>
      </c>
      <c r="O702" s="34" t="str">
        <f t="shared" ca="1" si="362"/>
        <v>チャトランガ</v>
      </c>
      <c r="P702" s="34">
        <f t="shared" ca="1" si="363"/>
        <v>5</v>
      </c>
      <c r="Q702" s="34">
        <f t="shared" ca="1" si="372"/>
        <v>4.9999999999996838</v>
      </c>
      <c r="R702" s="34">
        <f t="shared" ca="1" si="373"/>
        <v>0</v>
      </c>
      <c r="S702" s="47">
        <f t="shared" si="364"/>
        <v>44614</v>
      </c>
      <c r="T702" s="34">
        <f t="shared" si="365"/>
        <v>4</v>
      </c>
    </row>
    <row r="703" spans="1:22" x14ac:dyDescent="0.4">
      <c r="A703" s="47">
        <f t="shared" si="374"/>
        <v>44614</v>
      </c>
      <c r="B703" s="48" t="str">
        <f t="shared" si="375"/>
        <v>火</v>
      </c>
      <c r="C703" s="46" t="s">
        <v>7</v>
      </c>
      <c r="D703" s="46" t="str" cm="1">
        <f t="array" aca="1" ref="D703" ca="1">INDIRECT("'"&amp;TEXT($A703,"d日(aaa)")&amp;"'!V12")</f>
        <v/>
      </c>
      <c r="E703" s="58" t="str" cm="1">
        <f t="array" aca="1" ref="E703" ca="1">INDIRECT("'"&amp;TEXT($A703,"d日(aaa)")&amp;"'!W12")</f>
        <v/>
      </c>
      <c r="F703" s="58" t="str" cm="1">
        <f t="array" aca="1" ref="F703" ca="1">INDIRECT("'"&amp;TEXT($A703,"d日(aaa)")&amp;"'!X12")</f>
        <v/>
      </c>
      <c r="G703" s="58" t="str">
        <f t="shared" ca="1" si="368"/>
        <v/>
      </c>
      <c r="H703" s="47">
        <f t="shared" si="369"/>
        <v>44614</v>
      </c>
      <c r="I703" s="34">
        <f t="shared" si="370"/>
        <v>4</v>
      </c>
      <c r="L703" s="47">
        <f t="shared" si="371"/>
        <v>44614</v>
      </c>
      <c r="M703" s="34" t="str">
        <f t="shared" si="360"/>
        <v>火</v>
      </c>
      <c r="N703" s="34" t="str">
        <f t="shared" si="361"/>
        <v>作業時間</v>
      </c>
      <c r="O703" s="34" t="str">
        <f t="shared" ca="1" si="362"/>
        <v/>
      </c>
      <c r="P703" s="34" t="str">
        <f t="shared" ca="1" si="363"/>
        <v/>
      </c>
      <c r="Q703" s="34" t="str">
        <f t="shared" ca="1" si="372"/>
        <v/>
      </c>
      <c r="R703" s="34" t="str">
        <f t="shared" ca="1" si="373"/>
        <v/>
      </c>
      <c r="S703" s="47">
        <f t="shared" si="364"/>
        <v>44614</v>
      </c>
      <c r="T703" s="34">
        <f t="shared" si="365"/>
        <v>4</v>
      </c>
    </row>
    <row r="704" spans="1:22" x14ac:dyDescent="0.4">
      <c r="A704" s="47">
        <f t="shared" si="374"/>
        <v>44614</v>
      </c>
      <c r="B704" s="48" t="str">
        <f t="shared" si="375"/>
        <v>火</v>
      </c>
      <c r="C704" s="46" t="s">
        <v>7</v>
      </c>
      <c r="D704" s="46" t="str" cm="1">
        <f t="array" aca="1" ref="D704" ca="1">INDIRECT("'"&amp;TEXT($A704,"d日(aaa)")&amp;"'!V13")</f>
        <v/>
      </c>
      <c r="E704" s="58" t="str" cm="1">
        <f t="array" aca="1" ref="E704" ca="1">INDIRECT("'"&amp;TEXT($A704,"d日(aaa)")&amp;"'!W13")</f>
        <v/>
      </c>
      <c r="F704" s="58" t="str" cm="1">
        <f t="array" aca="1" ref="F704" ca="1">INDIRECT("'"&amp;TEXT($A704,"d日(aaa)")&amp;"'!X13")</f>
        <v/>
      </c>
      <c r="G704" s="58" t="str">
        <f t="shared" ca="1" si="368"/>
        <v/>
      </c>
      <c r="H704" s="47">
        <f t="shared" si="369"/>
        <v>44614</v>
      </c>
      <c r="I704" s="34">
        <f t="shared" si="370"/>
        <v>4</v>
      </c>
      <c r="L704" s="47">
        <f t="shared" si="371"/>
        <v>44614</v>
      </c>
      <c r="M704" s="34" t="str">
        <f t="shared" si="360"/>
        <v>火</v>
      </c>
      <c r="N704" s="34" t="str">
        <f t="shared" si="361"/>
        <v>作業時間</v>
      </c>
      <c r="O704" s="34" t="str">
        <f t="shared" ca="1" si="362"/>
        <v/>
      </c>
      <c r="P704" s="34" t="str">
        <f t="shared" ca="1" si="363"/>
        <v/>
      </c>
      <c r="Q704" s="34" t="str">
        <f t="shared" ca="1" si="372"/>
        <v/>
      </c>
      <c r="R704" s="34" t="str">
        <f t="shared" ca="1" si="373"/>
        <v/>
      </c>
      <c r="S704" s="47">
        <f t="shared" si="364"/>
        <v>44614</v>
      </c>
      <c r="T704" s="34">
        <f t="shared" si="365"/>
        <v>4</v>
      </c>
    </row>
    <row r="705" spans="1:22" x14ac:dyDescent="0.4">
      <c r="A705" s="47">
        <f t="shared" si="374"/>
        <v>44614</v>
      </c>
      <c r="B705" s="48" t="str">
        <f t="shared" ref="B705:B709" si="376">IF(A705="","",TEXT(A705,"aaa"))</f>
        <v>火</v>
      </c>
      <c r="C705" s="46" t="s">
        <v>7</v>
      </c>
      <c r="D705" s="46" t="str" cm="1">
        <f t="array" aca="1" ref="D705" ca="1">INDIRECT("'"&amp;TEXT($A705,"d日(aaa)")&amp;"'!V14")</f>
        <v/>
      </c>
      <c r="E705" s="58" t="str" cm="1">
        <f t="array" aca="1" ref="E705" ca="1">INDIRECT("'"&amp;TEXT($A705,"d日(aaa)")&amp;"'!W14")</f>
        <v/>
      </c>
      <c r="F705" s="58" t="str" cm="1">
        <f t="array" aca="1" ref="F705" ca="1">INDIRECT("'"&amp;TEXT($A705,"d日(aaa)")&amp;"'!X14")</f>
        <v/>
      </c>
      <c r="G705" s="58" t="str">
        <f t="shared" ca="1" si="368"/>
        <v/>
      </c>
      <c r="H705" s="47">
        <f t="shared" si="369"/>
        <v>44614</v>
      </c>
      <c r="I705" s="34">
        <f t="shared" si="370"/>
        <v>4</v>
      </c>
      <c r="L705" s="47">
        <f t="shared" si="371"/>
        <v>44614</v>
      </c>
      <c r="M705" s="34" t="str">
        <f t="shared" si="360"/>
        <v>火</v>
      </c>
      <c r="N705" s="34" t="str">
        <f t="shared" si="361"/>
        <v>作業時間</v>
      </c>
      <c r="O705" s="34" t="str">
        <f t="shared" ca="1" si="362"/>
        <v/>
      </c>
      <c r="P705" s="34" t="str">
        <f t="shared" ca="1" si="363"/>
        <v/>
      </c>
      <c r="Q705" s="34" t="str">
        <f t="shared" ca="1" si="372"/>
        <v/>
      </c>
      <c r="R705" s="34" t="str">
        <f t="shared" ca="1" si="373"/>
        <v/>
      </c>
      <c r="S705" s="47">
        <f t="shared" si="364"/>
        <v>44614</v>
      </c>
      <c r="T705" s="34">
        <f t="shared" si="365"/>
        <v>4</v>
      </c>
    </row>
    <row r="706" spans="1:22" x14ac:dyDescent="0.4">
      <c r="A706" s="47">
        <f t="shared" si="374"/>
        <v>44614</v>
      </c>
      <c r="B706" s="48" t="str">
        <f t="shared" si="376"/>
        <v>火</v>
      </c>
      <c r="C706" s="46" t="s">
        <v>7</v>
      </c>
      <c r="D706" s="46" t="str" cm="1">
        <f t="array" aca="1" ref="D706" ca="1">INDIRECT("'"&amp;TEXT($A706,"d日(aaa)")&amp;"'!V15")</f>
        <v/>
      </c>
      <c r="E706" s="58" t="str" cm="1">
        <f t="array" aca="1" ref="E706" ca="1">INDIRECT("'"&amp;TEXT($A706,"d日(aaa)")&amp;"'!W15")</f>
        <v/>
      </c>
      <c r="F706" s="58" t="str" cm="1">
        <f t="array" aca="1" ref="F706" ca="1">INDIRECT("'"&amp;TEXT($A706,"d日(aaa)")&amp;"'!X15")</f>
        <v/>
      </c>
      <c r="G706" s="58" t="str">
        <f t="shared" ca="1" si="368"/>
        <v/>
      </c>
      <c r="H706" s="47">
        <f t="shared" si="369"/>
        <v>44614</v>
      </c>
      <c r="I706" s="34">
        <f t="shared" si="370"/>
        <v>4</v>
      </c>
      <c r="L706" s="47">
        <f t="shared" si="371"/>
        <v>44614</v>
      </c>
      <c r="M706" s="34" t="str">
        <f t="shared" si="360"/>
        <v>火</v>
      </c>
      <c r="N706" s="34" t="str">
        <f t="shared" si="361"/>
        <v>作業時間</v>
      </c>
      <c r="O706" s="34" t="str">
        <f t="shared" ca="1" si="362"/>
        <v/>
      </c>
      <c r="P706" s="34" t="str">
        <f t="shared" ca="1" si="363"/>
        <v/>
      </c>
      <c r="Q706" s="34" t="str">
        <f t="shared" ca="1" si="372"/>
        <v/>
      </c>
      <c r="R706" s="34" t="str">
        <f t="shared" ca="1" si="373"/>
        <v/>
      </c>
      <c r="S706" s="47">
        <f t="shared" si="364"/>
        <v>44614</v>
      </c>
      <c r="T706" s="34">
        <f t="shared" si="365"/>
        <v>4</v>
      </c>
    </row>
    <row r="707" spans="1:22" x14ac:dyDescent="0.4">
      <c r="A707" s="47">
        <f t="shared" si="374"/>
        <v>44614</v>
      </c>
      <c r="B707" s="48" t="str">
        <f t="shared" si="376"/>
        <v>火</v>
      </c>
      <c r="C707" s="46" t="s">
        <v>7</v>
      </c>
      <c r="D707" s="46" t="str" cm="1">
        <f t="array" aca="1" ref="D707" ca="1">INDIRECT("'"&amp;TEXT($A707,"d日(aaa)")&amp;"'!V16")</f>
        <v/>
      </c>
      <c r="E707" s="58" t="str" cm="1">
        <f t="array" aca="1" ref="E707" ca="1">INDIRECT("'"&amp;TEXT($A707,"d日(aaa)")&amp;"'!W16")</f>
        <v/>
      </c>
      <c r="F707" s="58" t="str" cm="1">
        <f t="array" aca="1" ref="F707" ca="1">INDIRECT("'"&amp;TEXT($A707,"d日(aaa)")&amp;"'!X16")</f>
        <v/>
      </c>
      <c r="G707" s="58" t="str">
        <f t="shared" ca="1" si="368"/>
        <v/>
      </c>
      <c r="H707" s="47">
        <f t="shared" si="369"/>
        <v>44614</v>
      </c>
      <c r="I707" s="34">
        <f t="shared" si="370"/>
        <v>4</v>
      </c>
      <c r="L707" s="47">
        <f t="shared" si="371"/>
        <v>44614</v>
      </c>
      <c r="M707" s="34" t="str">
        <f t="shared" si="360"/>
        <v>火</v>
      </c>
      <c r="N707" s="34" t="str">
        <f t="shared" si="361"/>
        <v>作業時間</v>
      </c>
      <c r="O707" s="34" t="str">
        <f t="shared" ca="1" si="362"/>
        <v/>
      </c>
      <c r="P707" s="34" t="str">
        <f t="shared" ca="1" si="363"/>
        <v/>
      </c>
      <c r="Q707" s="34" t="str">
        <f t="shared" ca="1" si="372"/>
        <v/>
      </c>
      <c r="R707" s="34" t="str">
        <f t="shared" ca="1" si="373"/>
        <v/>
      </c>
      <c r="S707" s="47">
        <f t="shared" si="364"/>
        <v>44614</v>
      </c>
      <c r="T707" s="34">
        <f t="shared" si="365"/>
        <v>4</v>
      </c>
    </row>
    <row r="708" spans="1:22" x14ac:dyDescent="0.4">
      <c r="A708" s="47">
        <f t="shared" si="374"/>
        <v>44614</v>
      </c>
      <c r="B708" s="48" t="str">
        <f t="shared" si="376"/>
        <v>火</v>
      </c>
      <c r="C708" s="46" t="s">
        <v>7</v>
      </c>
      <c r="D708" s="46" t="str" cm="1">
        <f t="array" aca="1" ref="D708" ca="1">INDIRECT("'"&amp;TEXT($A708,"d日(aaa)")&amp;"'!V17")</f>
        <v/>
      </c>
      <c r="E708" s="58" t="str" cm="1">
        <f t="array" aca="1" ref="E708" ca="1">INDIRECT("'"&amp;TEXT($A708,"d日(aaa)")&amp;"'!W17")</f>
        <v/>
      </c>
      <c r="F708" s="58" t="str" cm="1">
        <f t="array" aca="1" ref="F708" ca="1">INDIRECT("'"&amp;TEXT($A708,"d日(aaa)")&amp;"'!X17")</f>
        <v/>
      </c>
      <c r="G708" s="58" t="str">
        <f t="shared" ca="1" si="368"/>
        <v/>
      </c>
      <c r="H708" s="47">
        <f t="shared" si="369"/>
        <v>44614</v>
      </c>
      <c r="I708" s="34">
        <f t="shared" si="370"/>
        <v>4</v>
      </c>
      <c r="L708" s="47">
        <f t="shared" si="371"/>
        <v>44614</v>
      </c>
      <c r="M708" s="34" t="str">
        <f t="shared" si="360"/>
        <v>火</v>
      </c>
      <c r="N708" s="34" t="str">
        <f t="shared" si="361"/>
        <v>作業時間</v>
      </c>
      <c r="O708" s="34" t="str">
        <f t="shared" ca="1" si="362"/>
        <v/>
      </c>
      <c r="P708" s="34" t="str">
        <f t="shared" ca="1" si="363"/>
        <v/>
      </c>
      <c r="Q708" s="34" t="str">
        <f t="shared" ca="1" si="372"/>
        <v/>
      </c>
      <c r="R708" s="34" t="str">
        <f t="shared" ca="1" si="373"/>
        <v/>
      </c>
      <c r="S708" s="47">
        <f t="shared" si="364"/>
        <v>44614</v>
      </c>
      <c r="T708" s="34">
        <f t="shared" si="365"/>
        <v>4</v>
      </c>
    </row>
    <row r="709" spans="1:22" x14ac:dyDescent="0.4">
      <c r="A709" s="47">
        <f t="shared" si="374"/>
        <v>44614</v>
      </c>
      <c r="B709" s="48" t="str">
        <f t="shared" si="376"/>
        <v>火</v>
      </c>
      <c r="C709" s="46" t="s">
        <v>7</v>
      </c>
      <c r="D709" s="46" t="str" cm="1">
        <f t="array" aca="1" ref="D709" ca="1">INDIRECT("'"&amp;TEXT($A709,"d日(aaa)")&amp;"'!V18")</f>
        <v/>
      </c>
      <c r="E709" s="58" t="str" cm="1">
        <f t="array" aca="1" ref="E709" ca="1">INDIRECT("'"&amp;TEXT($A709,"d日(aaa)")&amp;"'!W18")</f>
        <v/>
      </c>
      <c r="F709" s="58" t="str" cm="1">
        <f t="array" aca="1" ref="F709" ca="1">INDIRECT("'"&amp;TEXT($A709,"d日(aaa)")&amp;"'!X18")</f>
        <v/>
      </c>
      <c r="G709" s="58" t="str">
        <f t="shared" ca="1" si="368"/>
        <v/>
      </c>
      <c r="H709" s="47">
        <f t="shared" si="369"/>
        <v>44614</v>
      </c>
      <c r="I709" s="34">
        <f t="shared" si="370"/>
        <v>4</v>
      </c>
      <c r="J709" s="34">
        <f ca="1">SUMIF($A695:$A709,$A695,E695:E709)</f>
        <v>57</v>
      </c>
      <c r="K709" s="34">
        <f ca="1">SUMIF($A695:$A709,$A695,F695:F709)</f>
        <v>56.999999999997797</v>
      </c>
      <c r="L709" s="47">
        <f t="shared" si="371"/>
        <v>44614</v>
      </c>
      <c r="M709" s="34" t="str">
        <f t="shared" si="360"/>
        <v>火</v>
      </c>
      <c r="N709" s="34" t="str">
        <f t="shared" si="361"/>
        <v>作業時間</v>
      </c>
      <c r="O709" s="34" t="str">
        <f t="shared" ca="1" si="362"/>
        <v/>
      </c>
      <c r="P709" s="34" t="str">
        <f t="shared" ca="1" si="363"/>
        <v/>
      </c>
      <c r="Q709" s="34" t="str">
        <f t="shared" ca="1" si="372"/>
        <v/>
      </c>
      <c r="R709" s="34" t="str">
        <f t="shared" ca="1" si="373"/>
        <v/>
      </c>
      <c r="S709" s="47">
        <f t="shared" si="364"/>
        <v>44614</v>
      </c>
      <c r="T709" s="34">
        <f t="shared" si="365"/>
        <v>4</v>
      </c>
      <c r="U709" s="158">
        <f ca="1">IF(P695&lt;&gt;"",SUMIF($A695:$A709,$A695,P695:P709),"")</f>
        <v>57</v>
      </c>
      <c r="V709" s="158">
        <f ca="1">IF(Q695&lt;&gt;"",SUMIF($A695:$A709,$A695,Q695:Q709),"")</f>
        <v>56.999999999997797</v>
      </c>
    </row>
    <row r="710" spans="1:22" x14ac:dyDescent="0.4">
      <c r="A710" s="47">
        <f>A701</f>
        <v>44614</v>
      </c>
      <c r="B710" s="48" t="str">
        <f t="shared" si="350"/>
        <v>火</v>
      </c>
      <c r="C710" s="46" t="s">
        <v>11</v>
      </c>
      <c r="D710" s="46" t="str" cm="1">
        <f t="array" aca="1" ref="D710" ca="1">INDIRECT("'"&amp;TEXT($A710,"d日(aaa)")&amp;"'!V4")</f>
        <v>ズオン バン フン</v>
      </c>
      <c r="E710" s="49" cm="1">
        <f t="array" aca="1" ref="E710" ca="1">INDIRECT("'"&amp;TEXT($A710,"d日(aaa)")&amp;"'!AB4")</f>
        <v>9600</v>
      </c>
      <c r="F710" s="49" cm="1">
        <f t="array" aca="1" ref="F710" ca="1">INDIRECT("'"&amp;TEXT($A710,"d日(aaa)")&amp;"'!AC4")</f>
        <v>9599.9999999996871</v>
      </c>
      <c r="G710" s="58">
        <f t="shared" ca="1" si="368"/>
        <v>-3.1286617740988731E-10</v>
      </c>
      <c r="H710" s="47">
        <f t="shared" si="369"/>
        <v>44614</v>
      </c>
      <c r="I710" s="34">
        <f t="shared" si="370"/>
        <v>4</v>
      </c>
      <c r="L710" s="47">
        <f t="shared" si="371"/>
        <v>44614</v>
      </c>
      <c r="M710" s="34" t="str">
        <f t="shared" si="360"/>
        <v>火</v>
      </c>
      <c r="N710" s="34" t="str">
        <f t="shared" si="361"/>
        <v>人件費</v>
      </c>
      <c r="O710" s="34" t="str">
        <f t="shared" ca="1" si="362"/>
        <v>ズオン バン フン</v>
      </c>
      <c r="P710" s="34">
        <f t="shared" ca="1" si="363"/>
        <v>9600</v>
      </c>
      <c r="Q710" s="34">
        <f t="shared" ca="1" si="372"/>
        <v>9599.9999999996871</v>
      </c>
      <c r="R710" s="34">
        <f t="shared" ca="1" si="373"/>
        <v>0</v>
      </c>
      <c r="S710" s="47">
        <f t="shared" si="364"/>
        <v>44614</v>
      </c>
      <c r="T710" s="34">
        <f t="shared" si="365"/>
        <v>4</v>
      </c>
    </row>
    <row r="711" spans="1:22" x14ac:dyDescent="0.4">
      <c r="A711" s="47">
        <f t="shared" si="374"/>
        <v>44614</v>
      </c>
      <c r="B711" s="48" t="str">
        <f t="shared" si="350"/>
        <v>火</v>
      </c>
      <c r="C711" s="46" t="s">
        <v>11</v>
      </c>
      <c r="D711" s="46" t="str" cm="1">
        <f t="array" aca="1" ref="D711" ca="1">INDIRECT("'"&amp;TEXT($A711,"d日(aaa)")&amp;"'!V5")</f>
        <v>ディン コン ベト</v>
      </c>
      <c r="E711" s="49" cm="1">
        <f t="array" aca="1" ref="E711" ca="1">INDIRECT("'"&amp;TEXT($A711,"d日(aaa)")&amp;"'!AB5")</f>
        <v>8800</v>
      </c>
      <c r="F711" s="49" cm="1">
        <f t="array" aca="1" ref="F711" ca="1">INDIRECT("'"&amp;TEXT($A711,"d日(aaa)")&amp;"'!AC5")</f>
        <v>8799.9999999997126</v>
      </c>
      <c r="G711" s="58">
        <f t="shared" ca="1" si="368"/>
        <v>-2.8740032576024532E-10</v>
      </c>
      <c r="H711" s="47">
        <f t="shared" si="369"/>
        <v>44614</v>
      </c>
      <c r="I711" s="34">
        <f t="shared" si="370"/>
        <v>4</v>
      </c>
      <c r="L711" s="47">
        <f t="shared" si="371"/>
        <v>44614</v>
      </c>
      <c r="M711" s="34" t="str">
        <f t="shared" si="360"/>
        <v>火</v>
      </c>
      <c r="N711" s="34" t="str">
        <f t="shared" si="361"/>
        <v>人件費</v>
      </c>
      <c r="O711" s="34" t="str">
        <f t="shared" ca="1" si="362"/>
        <v>ディン コン ベト</v>
      </c>
      <c r="P711" s="34">
        <f t="shared" ca="1" si="363"/>
        <v>8800</v>
      </c>
      <c r="Q711" s="34">
        <f t="shared" ca="1" si="372"/>
        <v>8799.9999999997126</v>
      </c>
      <c r="R711" s="34">
        <f t="shared" ca="1" si="373"/>
        <v>0</v>
      </c>
      <c r="S711" s="47">
        <f t="shared" si="364"/>
        <v>44614</v>
      </c>
      <c r="T711" s="34">
        <f t="shared" si="365"/>
        <v>4</v>
      </c>
    </row>
    <row r="712" spans="1:22" x14ac:dyDescent="0.4">
      <c r="A712" s="47">
        <f t="shared" si="374"/>
        <v>44614</v>
      </c>
      <c r="B712" s="48" t="str">
        <f t="shared" si="350"/>
        <v>火</v>
      </c>
      <c r="C712" s="46" t="s">
        <v>11</v>
      </c>
      <c r="D712" s="46" t="str" cm="1">
        <f t="array" aca="1" ref="D712" ca="1">INDIRECT("'"&amp;TEXT($A712,"d日(aaa)")&amp;"'!V6")</f>
        <v>チャモ</v>
      </c>
      <c r="E712" s="49" cm="1">
        <f t="array" aca="1" ref="E712" ca="1">INDIRECT("'"&amp;TEXT($A712,"d日(aaa)")&amp;"'!AB6")</f>
        <v>9200</v>
      </c>
      <c r="F712" s="49" cm="1">
        <f t="array" aca="1" ref="F712" ca="1">INDIRECT("'"&amp;TEXT($A712,"d日(aaa)")&amp;"'!AC6")</f>
        <v>9199.9999999996999</v>
      </c>
      <c r="G712" s="58">
        <f t="shared" ca="1" si="368"/>
        <v>-3.0013325158506632E-10</v>
      </c>
      <c r="H712" s="47">
        <f t="shared" si="369"/>
        <v>44614</v>
      </c>
      <c r="I712" s="34">
        <f t="shared" si="370"/>
        <v>4</v>
      </c>
      <c r="L712" s="47">
        <f t="shared" si="371"/>
        <v>44614</v>
      </c>
      <c r="M712" s="34" t="str">
        <f t="shared" si="360"/>
        <v>火</v>
      </c>
      <c r="N712" s="34" t="str">
        <f t="shared" si="361"/>
        <v>人件費</v>
      </c>
      <c r="O712" s="34" t="str">
        <f t="shared" ca="1" si="362"/>
        <v>チャモ</v>
      </c>
      <c r="P712" s="34">
        <f t="shared" ca="1" si="363"/>
        <v>9200</v>
      </c>
      <c r="Q712" s="34">
        <f t="shared" ca="1" si="372"/>
        <v>9199.9999999996999</v>
      </c>
      <c r="R712" s="34">
        <f t="shared" ca="1" si="373"/>
        <v>0</v>
      </c>
      <c r="S712" s="47">
        <f t="shared" si="364"/>
        <v>44614</v>
      </c>
      <c r="T712" s="34">
        <f t="shared" si="365"/>
        <v>4</v>
      </c>
    </row>
    <row r="713" spans="1:22" x14ac:dyDescent="0.4">
      <c r="A713" s="47">
        <f t="shared" si="374"/>
        <v>44614</v>
      </c>
      <c r="B713" s="48" t="str">
        <f t="shared" si="350"/>
        <v>火</v>
      </c>
      <c r="C713" s="46" t="s">
        <v>11</v>
      </c>
      <c r="D713" s="46" t="str" cm="1">
        <f t="array" aca="1" ref="D713" ca="1">INDIRECT("'"&amp;TEXT($A713,"d日(aaa)")&amp;"'!V7")</f>
        <v>サンミン</v>
      </c>
      <c r="E713" s="49" cm="1">
        <f t="array" aca="1" ref="E713" ca="1">INDIRECT("'"&amp;TEXT($A713,"d日(aaa)")&amp;"'!AB7")</f>
        <v>8400</v>
      </c>
      <c r="F713" s="49" cm="1">
        <f t="array" aca="1" ref="F713" ca="1">INDIRECT("'"&amp;TEXT($A713,"d日(aaa)")&amp;"'!AC7")</f>
        <v>8399.9999999997253</v>
      </c>
      <c r="G713" s="58">
        <f t="shared" ca="1" si="368"/>
        <v>-2.7466739993542433E-10</v>
      </c>
      <c r="H713" s="47">
        <f t="shared" si="369"/>
        <v>44614</v>
      </c>
      <c r="I713" s="34">
        <f t="shared" si="370"/>
        <v>4</v>
      </c>
      <c r="L713" s="47">
        <f t="shared" si="371"/>
        <v>44614</v>
      </c>
      <c r="M713" s="34" t="str">
        <f t="shared" si="360"/>
        <v>火</v>
      </c>
      <c r="N713" s="34" t="str">
        <f t="shared" si="361"/>
        <v>人件費</v>
      </c>
      <c r="O713" s="34" t="str">
        <f t="shared" ca="1" si="362"/>
        <v>サンミン</v>
      </c>
      <c r="P713" s="34">
        <f t="shared" ca="1" si="363"/>
        <v>8400</v>
      </c>
      <c r="Q713" s="34">
        <f t="shared" ca="1" si="372"/>
        <v>8399.9999999997253</v>
      </c>
      <c r="R713" s="34">
        <f t="shared" ca="1" si="373"/>
        <v>0</v>
      </c>
      <c r="S713" s="47">
        <f t="shared" si="364"/>
        <v>44614</v>
      </c>
      <c r="T713" s="34">
        <f t="shared" si="365"/>
        <v>4</v>
      </c>
    </row>
    <row r="714" spans="1:22" x14ac:dyDescent="0.4">
      <c r="A714" s="47">
        <f t="shared" si="374"/>
        <v>44614</v>
      </c>
      <c r="B714" s="48" t="str">
        <f t="shared" si="350"/>
        <v>火</v>
      </c>
      <c r="C714" s="46" t="s">
        <v>11</v>
      </c>
      <c r="D714" s="46" t="str" cm="1">
        <f t="array" aca="1" ref="D714" ca="1">INDIRECT("'"&amp;TEXT($A714,"d日(aaa)")&amp;"'!V8")</f>
        <v>ハルシャナ</v>
      </c>
      <c r="E714" s="49" cm="1">
        <f t="array" aca="1" ref="E714" ca="1">INDIRECT("'"&amp;TEXT($A714,"d日(aaa)")&amp;"'!AB8")</f>
        <v>8400</v>
      </c>
      <c r="F714" s="49" cm="1">
        <f t="array" aca="1" ref="F714" ca="1">INDIRECT("'"&amp;TEXT($A714,"d日(aaa)")&amp;"'!AC8")</f>
        <v>8399.9999999997253</v>
      </c>
      <c r="G714" s="58">
        <f t="shared" ca="1" si="368"/>
        <v>-2.7466739993542433E-10</v>
      </c>
      <c r="H714" s="47">
        <f t="shared" si="369"/>
        <v>44614</v>
      </c>
      <c r="I714" s="34">
        <f t="shared" si="370"/>
        <v>4</v>
      </c>
      <c r="L714" s="47">
        <f t="shared" si="371"/>
        <v>44614</v>
      </c>
      <c r="M714" s="34" t="str">
        <f t="shared" si="360"/>
        <v>火</v>
      </c>
      <c r="N714" s="34" t="str">
        <f t="shared" si="361"/>
        <v>人件費</v>
      </c>
      <c r="O714" s="34" t="str">
        <f t="shared" ca="1" si="362"/>
        <v>ハルシャナ</v>
      </c>
      <c r="P714" s="34">
        <f t="shared" ca="1" si="363"/>
        <v>8400</v>
      </c>
      <c r="Q714" s="34">
        <f t="shared" ca="1" si="372"/>
        <v>8399.9999999997253</v>
      </c>
      <c r="R714" s="34">
        <f t="shared" ca="1" si="373"/>
        <v>0</v>
      </c>
      <c r="S714" s="47">
        <f t="shared" si="364"/>
        <v>44614</v>
      </c>
      <c r="T714" s="34">
        <f t="shared" si="365"/>
        <v>4</v>
      </c>
    </row>
    <row r="715" spans="1:22" x14ac:dyDescent="0.4">
      <c r="A715" s="47">
        <f t="shared" si="374"/>
        <v>44614</v>
      </c>
      <c r="B715" s="48" t="str">
        <f t="shared" si="350"/>
        <v>火</v>
      </c>
      <c r="C715" s="46" t="s">
        <v>11</v>
      </c>
      <c r="D715" s="46" t="str" cm="1">
        <f t="array" aca="1" ref="D715" ca="1">INDIRECT("'"&amp;TEXT($A715,"d日(aaa)")&amp;"'!V9")</f>
        <v>イスリ</v>
      </c>
      <c r="E715" s="49" cm="1">
        <f t="array" aca="1" ref="E715" ca="1">INDIRECT("'"&amp;TEXT($A715,"d日(aaa)")&amp;"'!AB9")</f>
        <v>5250</v>
      </c>
      <c r="F715" s="49" cm="1">
        <f t="array" aca="1" ref="F715" ca="1">INDIRECT("'"&amp;TEXT($A715,"d日(aaa)")&amp;"'!AC9")</f>
        <v>5249.999999999668</v>
      </c>
      <c r="G715" s="58">
        <f t="shared" ca="1" si="368"/>
        <v>-3.3196556614711881E-10</v>
      </c>
      <c r="H715" s="47">
        <f t="shared" si="369"/>
        <v>44614</v>
      </c>
      <c r="I715" s="34">
        <f t="shared" si="370"/>
        <v>4</v>
      </c>
      <c r="L715" s="47">
        <f t="shared" si="371"/>
        <v>44614</v>
      </c>
      <c r="M715" s="34" t="str">
        <f t="shared" si="360"/>
        <v>火</v>
      </c>
      <c r="N715" s="34" t="str">
        <f t="shared" si="361"/>
        <v>人件費</v>
      </c>
      <c r="O715" s="34" t="str">
        <f t="shared" ca="1" si="362"/>
        <v>イスリ</v>
      </c>
      <c r="P715" s="34">
        <f t="shared" ca="1" si="363"/>
        <v>5250</v>
      </c>
      <c r="Q715" s="34">
        <f t="shared" ca="1" si="372"/>
        <v>5249.999999999668</v>
      </c>
      <c r="R715" s="34">
        <f t="shared" ca="1" si="373"/>
        <v>0</v>
      </c>
      <c r="S715" s="47">
        <f t="shared" si="364"/>
        <v>44614</v>
      </c>
      <c r="T715" s="34">
        <f t="shared" si="365"/>
        <v>4</v>
      </c>
    </row>
    <row r="716" spans="1:22" x14ac:dyDescent="0.4">
      <c r="A716" s="47">
        <f t="shared" si="374"/>
        <v>44614</v>
      </c>
      <c r="B716" s="48" t="str">
        <f t="shared" si="350"/>
        <v>火</v>
      </c>
      <c r="C716" s="46" t="s">
        <v>11</v>
      </c>
      <c r="D716" s="46" t="str" cm="1">
        <f t="array" aca="1" ref="D716" ca="1">INDIRECT("'"&amp;TEXT($A716,"d日(aaa)")&amp;"'!V10")</f>
        <v>インディカ</v>
      </c>
      <c r="E716" s="49" cm="1">
        <f t="array" aca="1" ref="E716" ca="1">INDIRECT("'"&amp;TEXT($A716,"d日(aaa)")&amp;"'!AB10")</f>
        <v>7350</v>
      </c>
      <c r="F716" s="49" cm="1">
        <f t="array" aca="1" ref="F716" ca="1">INDIRECT("'"&amp;TEXT($A716,"d日(aaa)")&amp;"'!AC10")</f>
        <v>7349.9999999997162</v>
      </c>
      <c r="G716" s="58">
        <f t="shared" ca="1" si="368"/>
        <v>-2.8376234695315361E-10</v>
      </c>
      <c r="H716" s="47">
        <f t="shared" si="369"/>
        <v>44614</v>
      </c>
      <c r="I716" s="34">
        <f t="shared" si="370"/>
        <v>4</v>
      </c>
      <c r="L716" s="47">
        <f t="shared" si="371"/>
        <v>44614</v>
      </c>
      <c r="M716" s="34" t="str">
        <f t="shared" si="360"/>
        <v>火</v>
      </c>
      <c r="N716" s="34" t="str">
        <f t="shared" si="361"/>
        <v>人件費</v>
      </c>
      <c r="O716" s="34" t="str">
        <f t="shared" ca="1" si="362"/>
        <v>インディカ</v>
      </c>
      <c r="P716" s="34">
        <f t="shared" ca="1" si="363"/>
        <v>7350</v>
      </c>
      <c r="Q716" s="34">
        <f t="shared" ca="1" si="372"/>
        <v>7349.9999999997162</v>
      </c>
      <c r="R716" s="34">
        <f t="shared" ca="1" si="373"/>
        <v>0</v>
      </c>
      <c r="S716" s="47">
        <f t="shared" si="364"/>
        <v>44614</v>
      </c>
      <c r="T716" s="34">
        <f t="shared" si="365"/>
        <v>4</v>
      </c>
    </row>
    <row r="717" spans="1:22" x14ac:dyDescent="0.4">
      <c r="A717" s="47">
        <f t="shared" si="374"/>
        <v>44614</v>
      </c>
      <c r="B717" s="48" t="str">
        <f t="shared" ref="B717:B719" si="377">IF(A717="","",TEXT(A717,"aaa"))</f>
        <v>火</v>
      </c>
      <c r="C717" s="46" t="s">
        <v>11</v>
      </c>
      <c r="D717" s="46" t="str" cm="1">
        <f t="array" aca="1" ref="D717" ca="1">INDIRECT("'"&amp;TEXT($A717,"d日(aaa)")&amp;"'!V11")</f>
        <v>チャトランガ</v>
      </c>
      <c r="E717" s="49" cm="1">
        <f t="array" aca="1" ref="E717" ca="1">INDIRECT("'"&amp;TEXT($A717,"d日(aaa)")&amp;"'!AB11")</f>
        <v>5250</v>
      </c>
      <c r="F717" s="49" cm="1">
        <f t="array" aca="1" ref="F717" ca="1">INDIRECT("'"&amp;TEXT($A717,"d日(aaa)")&amp;"'!AC11")</f>
        <v>5249.999999999668</v>
      </c>
      <c r="G717" s="58">
        <f t="shared" ca="1" si="368"/>
        <v>-3.3196556614711881E-10</v>
      </c>
      <c r="H717" s="47">
        <f t="shared" si="369"/>
        <v>44614</v>
      </c>
      <c r="I717" s="34">
        <f t="shared" si="370"/>
        <v>4</v>
      </c>
      <c r="L717" s="47">
        <f t="shared" si="371"/>
        <v>44614</v>
      </c>
      <c r="M717" s="34" t="str">
        <f t="shared" si="360"/>
        <v>火</v>
      </c>
      <c r="N717" s="34" t="str">
        <f t="shared" si="361"/>
        <v>人件費</v>
      </c>
      <c r="O717" s="34" t="str">
        <f t="shared" ca="1" si="362"/>
        <v>チャトランガ</v>
      </c>
      <c r="P717" s="34">
        <f t="shared" ca="1" si="363"/>
        <v>5250</v>
      </c>
      <c r="Q717" s="34">
        <f t="shared" ca="1" si="372"/>
        <v>5249.999999999668</v>
      </c>
      <c r="R717" s="34">
        <f t="shared" ca="1" si="373"/>
        <v>0</v>
      </c>
      <c r="S717" s="47">
        <f t="shared" si="364"/>
        <v>44614</v>
      </c>
      <c r="T717" s="34">
        <f t="shared" si="365"/>
        <v>4</v>
      </c>
    </row>
    <row r="718" spans="1:22" x14ac:dyDescent="0.4">
      <c r="A718" s="47">
        <f t="shared" si="374"/>
        <v>44614</v>
      </c>
      <c r="B718" s="48" t="str">
        <f t="shared" si="377"/>
        <v>火</v>
      </c>
      <c r="C718" s="46" t="s">
        <v>11</v>
      </c>
      <c r="D718" s="46" t="str" cm="1">
        <f t="array" aca="1" ref="D718" ca="1">INDIRECT("'"&amp;TEXT($A718,"d日(aaa)")&amp;"'!V12")</f>
        <v/>
      </c>
      <c r="E718" s="49" t="str" cm="1">
        <f t="array" aca="1" ref="E718" ca="1">INDIRECT("'"&amp;TEXT($A718,"d日(aaa)")&amp;"'!AB12")</f>
        <v/>
      </c>
      <c r="F718" s="49" t="str" cm="1">
        <f t="array" aca="1" ref="F718" ca="1">INDIRECT("'"&amp;TEXT($A718,"d日(aaa)")&amp;"'!AC12")</f>
        <v/>
      </c>
      <c r="G718" s="58" t="str">
        <f t="shared" ca="1" si="368"/>
        <v/>
      </c>
      <c r="H718" s="47">
        <f t="shared" si="369"/>
        <v>44614</v>
      </c>
      <c r="I718" s="34">
        <f t="shared" si="370"/>
        <v>4</v>
      </c>
      <c r="L718" s="47">
        <f t="shared" si="371"/>
        <v>44614</v>
      </c>
      <c r="M718" s="34" t="str">
        <f t="shared" si="360"/>
        <v>火</v>
      </c>
      <c r="N718" s="34" t="str">
        <f t="shared" si="361"/>
        <v>人件費</v>
      </c>
      <c r="O718" s="34" t="str">
        <f t="shared" ca="1" si="362"/>
        <v/>
      </c>
      <c r="P718" s="34" t="str">
        <f t="shared" ca="1" si="363"/>
        <v/>
      </c>
      <c r="Q718" s="34" t="str">
        <f t="shared" ca="1" si="372"/>
        <v/>
      </c>
      <c r="R718" s="34" t="str">
        <f t="shared" ca="1" si="373"/>
        <v/>
      </c>
      <c r="S718" s="47">
        <f t="shared" si="364"/>
        <v>44614</v>
      </c>
      <c r="T718" s="34">
        <f t="shared" si="365"/>
        <v>4</v>
      </c>
    </row>
    <row r="719" spans="1:22" x14ac:dyDescent="0.4">
      <c r="A719" s="47">
        <f t="shared" si="374"/>
        <v>44614</v>
      </c>
      <c r="B719" s="48" t="str">
        <f t="shared" si="377"/>
        <v>火</v>
      </c>
      <c r="C719" s="46" t="s">
        <v>11</v>
      </c>
      <c r="D719" s="46" t="str" cm="1">
        <f t="array" aca="1" ref="D719" ca="1">INDIRECT("'"&amp;TEXT($A719,"d日(aaa)")&amp;"'!V13")</f>
        <v/>
      </c>
      <c r="E719" s="49" t="str" cm="1">
        <f t="array" aca="1" ref="E719" ca="1">INDIRECT("'"&amp;TEXT($A719,"d日(aaa)")&amp;"'!AB13")</f>
        <v/>
      </c>
      <c r="F719" s="49" t="str" cm="1">
        <f t="array" aca="1" ref="F719" ca="1">INDIRECT("'"&amp;TEXT($A719,"d日(aaa)")&amp;"'!AC13")</f>
        <v/>
      </c>
      <c r="G719" s="58" t="str">
        <f t="shared" ca="1" si="368"/>
        <v/>
      </c>
      <c r="H719" s="47">
        <f t="shared" si="369"/>
        <v>44614</v>
      </c>
      <c r="I719" s="34">
        <f t="shared" si="370"/>
        <v>4</v>
      </c>
      <c r="L719" s="47">
        <f t="shared" si="371"/>
        <v>44614</v>
      </c>
      <c r="M719" s="34" t="str">
        <f t="shared" si="360"/>
        <v>火</v>
      </c>
      <c r="N719" s="34" t="str">
        <f t="shared" si="361"/>
        <v>人件費</v>
      </c>
      <c r="O719" s="34" t="str">
        <f t="shared" ca="1" si="362"/>
        <v/>
      </c>
      <c r="P719" s="34" t="str">
        <f t="shared" ca="1" si="363"/>
        <v/>
      </c>
      <c r="Q719" s="34" t="str">
        <f t="shared" ca="1" si="372"/>
        <v/>
      </c>
      <c r="R719" s="34" t="str">
        <f t="shared" ca="1" si="373"/>
        <v/>
      </c>
      <c r="S719" s="47">
        <f t="shared" si="364"/>
        <v>44614</v>
      </c>
      <c r="T719" s="34">
        <f t="shared" si="365"/>
        <v>4</v>
      </c>
    </row>
    <row r="720" spans="1:22" x14ac:dyDescent="0.4">
      <c r="A720" s="47">
        <f t="shared" si="374"/>
        <v>44614</v>
      </c>
      <c r="B720" s="48" t="str">
        <f t="shared" ref="B720:B724" si="378">IF(A720="","",TEXT(A720,"aaa"))</f>
        <v>火</v>
      </c>
      <c r="C720" s="46" t="s">
        <v>11</v>
      </c>
      <c r="D720" s="46" t="str" cm="1">
        <f t="array" aca="1" ref="D720" ca="1">INDIRECT("'"&amp;TEXT($A720,"d日(aaa)")&amp;"'!V14")</f>
        <v/>
      </c>
      <c r="E720" s="49" t="str" cm="1">
        <f t="array" aca="1" ref="E720" ca="1">INDIRECT("'"&amp;TEXT($A720,"d日(aaa)")&amp;"'!AB14")</f>
        <v/>
      </c>
      <c r="F720" s="49" t="str" cm="1">
        <f t="array" aca="1" ref="F720" ca="1">INDIRECT("'"&amp;TEXT($A720,"d日(aaa)")&amp;"'!AC14")</f>
        <v/>
      </c>
      <c r="G720" s="58" t="str">
        <f t="shared" ca="1" si="368"/>
        <v/>
      </c>
      <c r="H720" s="47">
        <f t="shared" si="369"/>
        <v>44614</v>
      </c>
      <c r="I720" s="34">
        <f t="shared" si="370"/>
        <v>4</v>
      </c>
      <c r="L720" s="47">
        <f t="shared" si="371"/>
        <v>44614</v>
      </c>
      <c r="M720" s="34" t="str">
        <f t="shared" si="360"/>
        <v>火</v>
      </c>
      <c r="N720" s="34" t="str">
        <f t="shared" si="361"/>
        <v>人件費</v>
      </c>
      <c r="O720" s="34" t="str">
        <f t="shared" ca="1" si="362"/>
        <v/>
      </c>
      <c r="P720" s="34" t="str">
        <f t="shared" ca="1" si="363"/>
        <v/>
      </c>
      <c r="Q720" s="34" t="str">
        <f t="shared" ca="1" si="372"/>
        <v/>
      </c>
      <c r="R720" s="34" t="str">
        <f t="shared" ca="1" si="373"/>
        <v/>
      </c>
      <c r="S720" s="47">
        <f t="shared" si="364"/>
        <v>44614</v>
      </c>
      <c r="T720" s="34">
        <f t="shared" si="365"/>
        <v>4</v>
      </c>
    </row>
    <row r="721" spans="1:22" x14ac:dyDescent="0.4">
      <c r="A721" s="47">
        <f t="shared" si="374"/>
        <v>44614</v>
      </c>
      <c r="B721" s="48" t="str">
        <f t="shared" si="378"/>
        <v>火</v>
      </c>
      <c r="C721" s="46" t="s">
        <v>11</v>
      </c>
      <c r="D721" s="46" t="str" cm="1">
        <f t="array" aca="1" ref="D721" ca="1">INDIRECT("'"&amp;TEXT($A721,"d日(aaa)")&amp;"'!V15")</f>
        <v/>
      </c>
      <c r="E721" s="49" t="str" cm="1">
        <f t="array" aca="1" ref="E721" ca="1">INDIRECT("'"&amp;TEXT($A721,"d日(aaa)")&amp;"'!AB15")</f>
        <v/>
      </c>
      <c r="F721" s="49" t="str" cm="1">
        <f t="array" aca="1" ref="F721" ca="1">INDIRECT("'"&amp;TEXT($A721,"d日(aaa)")&amp;"'!AC15")</f>
        <v/>
      </c>
      <c r="G721" s="58" t="str">
        <f t="shared" ca="1" si="368"/>
        <v/>
      </c>
      <c r="H721" s="47">
        <f t="shared" si="369"/>
        <v>44614</v>
      </c>
      <c r="I721" s="34">
        <f t="shared" si="370"/>
        <v>4</v>
      </c>
      <c r="L721" s="47">
        <f t="shared" si="371"/>
        <v>44614</v>
      </c>
      <c r="M721" s="34" t="str">
        <f t="shared" si="360"/>
        <v>火</v>
      </c>
      <c r="N721" s="34" t="str">
        <f t="shared" si="361"/>
        <v>人件費</v>
      </c>
      <c r="O721" s="34" t="str">
        <f t="shared" ca="1" si="362"/>
        <v/>
      </c>
      <c r="P721" s="34" t="str">
        <f t="shared" ca="1" si="363"/>
        <v/>
      </c>
      <c r="Q721" s="34" t="str">
        <f t="shared" ca="1" si="372"/>
        <v/>
      </c>
      <c r="R721" s="34" t="str">
        <f t="shared" ca="1" si="373"/>
        <v/>
      </c>
      <c r="S721" s="47">
        <f t="shared" si="364"/>
        <v>44614</v>
      </c>
      <c r="T721" s="34">
        <f t="shared" si="365"/>
        <v>4</v>
      </c>
    </row>
    <row r="722" spans="1:22" x14ac:dyDescent="0.4">
      <c r="A722" s="47">
        <f t="shared" si="374"/>
        <v>44614</v>
      </c>
      <c r="B722" s="48" t="str">
        <f t="shared" si="378"/>
        <v>火</v>
      </c>
      <c r="C722" s="46" t="s">
        <v>11</v>
      </c>
      <c r="D722" s="46" t="str" cm="1">
        <f t="array" aca="1" ref="D722" ca="1">INDIRECT("'"&amp;TEXT($A722,"d日(aaa)")&amp;"'!V16")</f>
        <v/>
      </c>
      <c r="E722" s="49" t="str" cm="1">
        <f t="array" aca="1" ref="E722" ca="1">INDIRECT("'"&amp;TEXT($A722,"d日(aaa)")&amp;"'!AB16")</f>
        <v/>
      </c>
      <c r="F722" s="49" t="str" cm="1">
        <f t="array" aca="1" ref="F722" ca="1">INDIRECT("'"&amp;TEXT($A722,"d日(aaa)")&amp;"'!AC16")</f>
        <v/>
      </c>
      <c r="G722" s="58" t="str">
        <f t="shared" ca="1" si="368"/>
        <v/>
      </c>
      <c r="H722" s="47">
        <f t="shared" si="369"/>
        <v>44614</v>
      </c>
      <c r="I722" s="34">
        <f t="shared" si="370"/>
        <v>4</v>
      </c>
      <c r="L722" s="47">
        <f t="shared" si="371"/>
        <v>44614</v>
      </c>
      <c r="M722" s="34" t="str">
        <f t="shared" si="360"/>
        <v>火</v>
      </c>
      <c r="N722" s="34" t="str">
        <f t="shared" si="361"/>
        <v>人件費</v>
      </c>
      <c r="O722" s="34" t="str">
        <f t="shared" ca="1" si="362"/>
        <v/>
      </c>
      <c r="P722" s="34" t="str">
        <f t="shared" ca="1" si="363"/>
        <v/>
      </c>
      <c r="Q722" s="34" t="str">
        <f t="shared" ca="1" si="372"/>
        <v/>
      </c>
      <c r="R722" s="34" t="str">
        <f t="shared" ca="1" si="373"/>
        <v/>
      </c>
      <c r="S722" s="47">
        <f t="shared" si="364"/>
        <v>44614</v>
      </c>
      <c r="T722" s="34">
        <f t="shared" si="365"/>
        <v>4</v>
      </c>
    </row>
    <row r="723" spans="1:22" x14ac:dyDescent="0.4">
      <c r="A723" s="47">
        <f t="shared" si="374"/>
        <v>44614</v>
      </c>
      <c r="B723" s="48" t="str">
        <f t="shared" si="378"/>
        <v>火</v>
      </c>
      <c r="C723" s="46" t="s">
        <v>11</v>
      </c>
      <c r="D723" s="46" t="str" cm="1">
        <f t="array" aca="1" ref="D723" ca="1">INDIRECT("'"&amp;TEXT($A723,"d日(aaa)")&amp;"'!V17")</f>
        <v/>
      </c>
      <c r="E723" s="49" t="str" cm="1">
        <f t="array" aca="1" ref="E723" ca="1">INDIRECT("'"&amp;TEXT($A723,"d日(aaa)")&amp;"'!AB17")</f>
        <v/>
      </c>
      <c r="F723" s="49" t="str" cm="1">
        <f t="array" aca="1" ref="F723" ca="1">INDIRECT("'"&amp;TEXT($A723,"d日(aaa)")&amp;"'!AC17")</f>
        <v/>
      </c>
      <c r="G723" s="58" t="str">
        <f t="shared" ca="1" si="368"/>
        <v/>
      </c>
      <c r="H723" s="47">
        <f t="shared" si="369"/>
        <v>44614</v>
      </c>
      <c r="I723" s="34">
        <f t="shared" si="370"/>
        <v>4</v>
      </c>
      <c r="L723" s="47">
        <f t="shared" si="371"/>
        <v>44614</v>
      </c>
      <c r="M723" s="34" t="str">
        <f t="shared" si="360"/>
        <v>火</v>
      </c>
      <c r="N723" s="34" t="str">
        <f t="shared" si="361"/>
        <v>人件費</v>
      </c>
      <c r="O723" s="34" t="str">
        <f t="shared" ca="1" si="362"/>
        <v/>
      </c>
      <c r="P723" s="34" t="str">
        <f t="shared" ca="1" si="363"/>
        <v/>
      </c>
      <c r="Q723" s="34" t="str">
        <f t="shared" ca="1" si="372"/>
        <v/>
      </c>
      <c r="R723" s="34" t="str">
        <f t="shared" ca="1" si="373"/>
        <v/>
      </c>
      <c r="S723" s="47">
        <f t="shared" si="364"/>
        <v>44614</v>
      </c>
      <c r="T723" s="34">
        <f t="shared" si="365"/>
        <v>4</v>
      </c>
    </row>
    <row r="724" spans="1:22" x14ac:dyDescent="0.4">
      <c r="A724" s="47">
        <f t="shared" si="374"/>
        <v>44614</v>
      </c>
      <c r="B724" s="48" t="str">
        <f t="shared" si="378"/>
        <v>火</v>
      </c>
      <c r="C724" s="46" t="s">
        <v>11</v>
      </c>
      <c r="D724" s="46" t="str" cm="1">
        <f t="array" aca="1" ref="D724" ca="1">INDIRECT("'"&amp;TEXT($A724,"d日(aaa)")&amp;"'!V18")</f>
        <v/>
      </c>
      <c r="E724" s="49" t="str" cm="1">
        <f t="array" aca="1" ref="E724" ca="1">INDIRECT("'"&amp;TEXT($A724,"d日(aaa)")&amp;"'!AB18")</f>
        <v/>
      </c>
      <c r="F724" s="49" t="str" cm="1">
        <f t="array" aca="1" ref="F724" ca="1">INDIRECT("'"&amp;TEXT($A724,"d日(aaa)")&amp;"'!AC18")</f>
        <v/>
      </c>
      <c r="G724" s="58" t="str">
        <f t="shared" ca="1" si="368"/>
        <v/>
      </c>
      <c r="H724" s="47">
        <f t="shared" si="369"/>
        <v>44614</v>
      </c>
      <c r="I724" s="34">
        <f t="shared" si="370"/>
        <v>4</v>
      </c>
      <c r="J724" s="34">
        <f ca="1">SUMIF($A710:$A724,$A710,E710:E724)</f>
        <v>62250</v>
      </c>
      <c r="K724" s="34">
        <f ca="1">SUMIF($A710:$A724,$A710,F710:F724)</f>
        <v>62249.999999997592</v>
      </c>
      <c r="L724" s="47">
        <f t="shared" si="371"/>
        <v>44614</v>
      </c>
      <c r="M724" s="34" t="str">
        <f t="shared" si="360"/>
        <v>火</v>
      </c>
      <c r="N724" s="34" t="str">
        <f t="shared" si="361"/>
        <v>人件費</v>
      </c>
      <c r="O724" s="34" t="str">
        <f t="shared" ca="1" si="362"/>
        <v/>
      </c>
      <c r="P724" s="34" t="str">
        <f t="shared" ca="1" si="363"/>
        <v/>
      </c>
      <c r="Q724" s="34" t="str">
        <f t="shared" ca="1" si="372"/>
        <v/>
      </c>
      <c r="R724" s="34" t="str">
        <f t="shared" ca="1" si="373"/>
        <v/>
      </c>
      <c r="S724" s="47">
        <f t="shared" si="364"/>
        <v>44614</v>
      </c>
      <c r="T724" s="34">
        <f t="shared" si="365"/>
        <v>4</v>
      </c>
      <c r="U724" s="158">
        <f ca="1">IF(P710&lt;&gt;"",SUMIF($A710:$A724,$A710,P710:P724),"")</f>
        <v>62250</v>
      </c>
      <c r="V724" s="158">
        <f ca="1">IF(Q710&lt;&gt;"",SUMIF($A710:$A724,$A710,Q710:Q724),"")</f>
        <v>62249.999999997592</v>
      </c>
    </row>
    <row r="725" spans="1:22" x14ac:dyDescent="0.4">
      <c r="A725" s="47">
        <f>A716</f>
        <v>44614</v>
      </c>
      <c r="B725" s="48" t="str">
        <f t="shared" si="350"/>
        <v>火</v>
      </c>
      <c r="C725" s="46" t="s">
        <v>12</v>
      </c>
      <c r="D725" s="46" t="str" cm="1">
        <f t="array" aca="1" ref="D725" ca="1">INDIRECT("'"&amp;TEXT($A725,"d日(aaa)")&amp;"'!V22")</f>
        <v>-</v>
      </c>
      <c r="E725" s="49" t="str" cm="1">
        <f t="array" aca="1" ref="E725" ca="1">INDIRECT("'"&amp;TEXT($A725,"d日(aaa)")&amp;"'!W22")</f>
        <v/>
      </c>
      <c r="F725" s="49" cm="1">
        <f t="array" aca="1" ref="F725" ca="1">INDIRECT("'"&amp;TEXT($A725,"d日(aaa)")&amp;"'!X22")</f>
        <v>0</v>
      </c>
      <c r="G725" s="58" t="str">
        <f t="shared" ca="1" si="368"/>
        <v/>
      </c>
      <c r="H725" s="47">
        <f t="shared" si="369"/>
        <v>44614</v>
      </c>
      <c r="I725" s="34">
        <f t="shared" si="370"/>
        <v>4</v>
      </c>
      <c r="L725" s="47">
        <f t="shared" si="371"/>
        <v>44614</v>
      </c>
      <c r="M725" s="34" t="str">
        <f t="shared" si="360"/>
        <v>火</v>
      </c>
      <c r="N725" s="34" t="str">
        <f t="shared" si="361"/>
        <v>出荷数</v>
      </c>
      <c r="O725" s="34" t="str">
        <f t="shared" ca="1" si="362"/>
        <v>-</v>
      </c>
      <c r="P725" s="34" t="str">
        <f t="shared" ca="1" si="363"/>
        <v/>
      </c>
      <c r="Q725" s="34" t="str">
        <f t="shared" ca="1" si="372"/>
        <v/>
      </c>
      <c r="R725" s="34" t="str">
        <f t="shared" ca="1" si="373"/>
        <v/>
      </c>
      <c r="S725" s="47">
        <f t="shared" si="364"/>
        <v>44614</v>
      </c>
      <c r="T725" s="34">
        <f t="shared" si="365"/>
        <v>4</v>
      </c>
    </row>
    <row r="726" spans="1:22" x14ac:dyDescent="0.4">
      <c r="A726" s="47">
        <f t="shared" si="374"/>
        <v>44614</v>
      </c>
      <c r="B726" s="48" t="str">
        <f t="shared" si="350"/>
        <v>火</v>
      </c>
      <c r="C726" s="46" t="s">
        <v>239</v>
      </c>
      <c r="D726" s="46" t="str" cm="1">
        <f t="array" aca="1" ref="D726" ca="1">INDIRECT("'"&amp;TEXT($A726,"d日(aaa)")&amp;"'!V25")</f>
        <v>-</v>
      </c>
      <c r="E726" s="49" t="str" cm="1">
        <f t="array" aca="1" ref="E726" ca="1">INDIRECT("'"&amp;TEXT($A726,"d日(aaa)")&amp;"'!W25")</f>
        <v/>
      </c>
      <c r="F726" s="49" t="str" cm="1">
        <f t="array" aca="1" ref="F726" ca="1">INDIRECT("'"&amp;TEXT($A726,"d日(aaa)")&amp;"'!X25")</f>
        <v/>
      </c>
      <c r="G726" s="58" t="str">
        <f t="shared" ca="1" si="368"/>
        <v/>
      </c>
      <c r="H726" s="47">
        <f t="shared" si="369"/>
        <v>44614</v>
      </c>
      <c r="I726" s="34">
        <f t="shared" si="370"/>
        <v>4</v>
      </c>
      <c r="L726" s="47">
        <f t="shared" si="371"/>
        <v>44614</v>
      </c>
      <c r="M726" s="34" t="str">
        <f t="shared" si="360"/>
        <v>火</v>
      </c>
      <c r="N726" s="34" t="str">
        <f t="shared" si="361"/>
        <v>人時生産性</v>
      </c>
      <c r="O726" s="34" t="str">
        <f t="shared" ca="1" si="362"/>
        <v>-</v>
      </c>
      <c r="P726" s="34" t="str">
        <f t="shared" ca="1" si="363"/>
        <v/>
      </c>
      <c r="Q726" s="34" t="str">
        <f t="shared" ca="1" si="372"/>
        <v/>
      </c>
      <c r="R726" s="34" t="str">
        <f t="shared" ca="1" si="373"/>
        <v/>
      </c>
      <c r="S726" s="47">
        <f t="shared" si="364"/>
        <v>44614</v>
      </c>
      <c r="T726" s="34">
        <f t="shared" si="365"/>
        <v>4</v>
      </c>
    </row>
    <row r="727" spans="1:22" x14ac:dyDescent="0.4">
      <c r="A727" s="47">
        <f t="shared" si="374"/>
        <v>44614</v>
      </c>
      <c r="B727" s="48" t="str">
        <f t="shared" ref="B727" si="379">IF(A727="","",TEXT(A727,"aaa"))</f>
        <v>火</v>
      </c>
      <c r="C727" s="46" t="s">
        <v>96</v>
      </c>
      <c r="D727" s="46" t="str" cm="1">
        <f t="array" aca="1" ref="D727" ca="1">INDIRECT("'"&amp;TEXT($A727,"d日(aaa)")&amp;"'!AA22")</f>
        <v>-</v>
      </c>
      <c r="E727" s="49" t="str" cm="1">
        <f t="array" aca="1" ref="E727" ca="1">INDIRECT("'"&amp;TEXT($A727,"d日(aaa)")&amp;"'!AB22")</f>
        <v/>
      </c>
      <c r="F727" s="49" t="str" cm="1">
        <f t="array" aca="1" ref="F727" ca="1">INDIRECT("'"&amp;TEXT($A727,"d日(aaa)")&amp;"'!AC22")</f>
        <v/>
      </c>
      <c r="G727" s="58" t="str">
        <f t="shared" ca="1" si="368"/>
        <v/>
      </c>
      <c r="H727" s="47">
        <f t="shared" si="369"/>
        <v>44614</v>
      </c>
      <c r="I727" s="34">
        <f t="shared" si="370"/>
        <v>4</v>
      </c>
      <c r="L727" s="47">
        <f t="shared" si="371"/>
        <v>44614</v>
      </c>
      <c r="M727" s="34" t="str">
        <f t="shared" si="360"/>
        <v>火</v>
      </c>
      <c r="N727" s="34" t="str">
        <f t="shared" si="361"/>
        <v>1Cs人件費</v>
      </c>
      <c r="O727" s="34" t="str">
        <f t="shared" ca="1" si="362"/>
        <v>-</v>
      </c>
      <c r="P727" s="34" t="str">
        <f t="shared" ca="1" si="363"/>
        <v/>
      </c>
      <c r="Q727" s="34" t="str">
        <f t="shared" ca="1" si="372"/>
        <v/>
      </c>
      <c r="R727" s="34" t="str">
        <f t="shared" ca="1" si="373"/>
        <v/>
      </c>
      <c r="S727" s="47">
        <f t="shared" si="364"/>
        <v>44614</v>
      </c>
      <c r="T727" s="34">
        <f t="shared" si="365"/>
        <v>4</v>
      </c>
    </row>
    <row r="728" spans="1:22" x14ac:dyDescent="0.4">
      <c r="A728" s="47">
        <f>月シフト!X$9</f>
        <v>44615</v>
      </c>
      <c r="B728" s="48" t="str">
        <f t="shared" si="350"/>
        <v>水</v>
      </c>
      <c r="C728" s="46" t="s">
        <v>7</v>
      </c>
      <c r="D728" s="46" t="str" cm="1">
        <f t="array" aca="1" ref="D728" ca="1">INDIRECT("'"&amp;TEXT($A728,"d日(aaa)")&amp;"'!V4")</f>
        <v>ズオン バン フン</v>
      </c>
      <c r="E728" s="58" cm="1">
        <f t="array" aca="1" ref="E728" ca="1">INDIRECT("'"&amp;TEXT($A728,"d日(aaa)")&amp;"'!W4")</f>
        <v>8</v>
      </c>
      <c r="F728" s="58" cm="1">
        <f t="array" aca="1" ref="F728" ca="1">INDIRECT("'"&amp;TEXT($A728,"d日(aaa)")&amp;"'!X4")</f>
        <v>7.9999999999997389</v>
      </c>
      <c r="G728" s="58">
        <f ca="1">IF(AND(F728&lt;&gt;"",E728&lt;&gt;""),F728-E728,"")</f>
        <v>-2.6112445539183682E-13</v>
      </c>
      <c r="H728" s="47">
        <f>A728</f>
        <v>44615</v>
      </c>
      <c r="I728" s="34">
        <f>WEEKNUM(A728,1)-WEEKNUM(A$2,1)+1</f>
        <v>4</v>
      </c>
      <c r="L728" s="47">
        <f>IFERROR(A728,"")</f>
        <v>44615</v>
      </c>
      <c r="M728" s="34" t="str">
        <f t="shared" si="360"/>
        <v>水</v>
      </c>
      <c r="N728" s="34" t="str">
        <f t="shared" si="361"/>
        <v>作業時間</v>
      </c>
      <c r="O728" s="34" t="str">
        <f t="shared" ca="1" si="362"/>
        <v>ズオン バン フン</v>
      </c>
      <c r="P728" s="34">
        <f t="shared" ca="1" si="363"/>
        <v>8</v>
      </c>
      <c r="Q728" s="34">
        <f ca="1">IFERROR(IF(F728=0,"",F728),"")</f>
        <v>7.9999999999997389</v>
      </c>
      <c r="R728" s="34">
        <f ca="1">IFERROR(IF(N728="人時生産性",ROUND(G728,2),ROUND(G728,1)),"")</f>
        <v>0</v>
      </c>
      <c r="S728" s="47">
        <f t="shared" si="364"/>
        <v>44615</v>
      </c>
      <c r="T728" s="34">
        <f t="shared" si="365"/>
        <v>4</v>
      </c>
    </row>
    <row r="729" spans="1:22" x14ac:dyDescent="0.4">
      <c r="A729" s="47">
        <f>A728</f>
        <v>44615</v>
      </c>
      <c r="B729" s="48" t="str">
        <f t="shared" si="350"/>
        <v>水</v>
      </c>
      <c r="C729" s="46" t="s">
        <v>7</v>
      </c>
      <c r="D729" s="46" t="str" cm="1">
        <f t="array" aca="1" ref="D729" ca="1">INDIRECT("'"&amp;TEXT($A729,"d日(aaa)")&amp;"'!V5")</f>
        <v>チャモ</v>
      </c>
      <c r="E729" s="58" cm="1">
        <f t="array" aca="1" ref="E729" ca="1">INDIRECT("'"&amp;TEXT($A729,"d日(aaa)")&amp;"'!W5")</f>
        <v>8</v>
      </c>
      <c r="F729" s="58" cm="1">
        <f t="array" aca="1" ref="F729" ca="1">INDIRECT("'"&amp;TEXT($A729,"d日(aaa)")&amp;"'!X5")</f>
        <v>7.9999999999997389</v>
      </c>
      <c r="G729" s="58">
        <f t="shared" ref="G729:G760" ca="1" si="380">IF(AND(F729&lt;&gt;"",E729&lt;&gt;""),F729-E729,"")</f>
        <v>-2.6112445539183682E-13</v>
      </c>
      <c r="H729" s="47">
        <f t="shared" ref="H729:H760" si="381">A729</f>
        <v>44615</v>
      </c>
      <c r="I729" s="34">
        <f t="shared" ref="I729:I760" si="382">WEEKNUM(A729,1)-WEEKNUM(A$2,1)+1</f>
        <v>4</v>
      </c>
      <c r="L729" s="47">
        <f t="shared" ref="L729:L760" si="383">IFERROR(A729,"")</f>
        <v>44615</v>
      </c>
      <c r="M729" s="34" t="str">
        <f t="shared" si="360"/>
        <v>水</v>
      </c>
      <c r="N729" s="34" t="str">
        <f t="shared" si="361"/>
        <v>作業時間</v>
      </c>
      <c r="O729" s="34" t="str">
        <f t="shared" ca="1" si="362"/>
        <v>チャモ</v>
      </c>
      <c r="P729" s="34">
        <f t="shared" ca="1" si="363"/>
        <v>8</v>
      </c>
      <c r="Q729" s="34">
        <f t="shared" ref="Q729:Q760" ca="1" si="384">IFERROR(IF(F729=0,"",F729),"")</f>
        <v>7.9999999999997389</v>
      </c>
      <c r="R729" s="34">
        <f t="shared" ref="R729:R760" ca="1" si="385">IFERROR(IF(N729="人時生産性",ROUND(G729,2),ROUND(G729,1)),"")</f>
        <v>0</v>
      </c>
      <c r="S729" s="47">
        <f t="shared" si="364"/>
        <v>44615</v>
      </c>
      <c r="T729" s="34">
        <f t="shared" si="365"/>
        <v>4</v>
      </c>
    </row>
    <row r="730" spans="1:22" x14ac:dyDescent="0.4">
      <c r="A730" s="47">
        <f t="shared" ref="A730:A760" si="386">A729</f>
        <v>44615</v>
      </c>
      <c r="B730" s="48" t="str">
        <f t="shared" si="350"/>
        <v>水</v>
      </c>
      <c r="C730" s="46" t="s">
        <v>7</v>
      </c>
      <c r="D730" s="46" t="str" cm="1">
        <f t="array" aca="1" ref="D730" ca="1">INDIRECT("'"&amp;TEXT($A730,"d日(aaa)")&amp;"'!V6")</f>
        <v>ホン ゴック</v>
      </c>
      <c r="E730" s="58" cm="1">
        <f t="array" aca="1" ref="E730" ca="1">INDIRECT("'"&amp;TEXT($A730,"d日(aaa)")&amp;"'!W6")</f>
        <v>8</v>
      </c>
      <c r="F730" s="58" cm="1">
        <f t="array" aca="1" ref="F730" ca="1">INDIRECT("'"&amp;TEXT($A730,"d日(aaa)")&amp;"'!X6")</f>
        <v>7.9999999999997389</v>
      </c>
      <c r="G730" s="58">
        <f t="shared" ca="1" si="380"/>
        <v>-2.6112445539183682E-13</v>
      </c>
      <c r="H730" s="47">
        <f t="shared" si="381"/>
        <v>44615</v>
      </c>
      <c r="I730" s="34">
        <f t="shared" si="382"/>
        <v>4</v>
      </c>
      <c r="L730" s="47">
        <f t="shared" si="383"/>
        <v>44615</v>
      </c>
      <c r="M730" s="34" t="str">
        <f t="shared" si="360"/>
        <v>水</v>
      </c>
      <c r="N730" s="34" t="str">
        <f t="shared" si="361"/>
        <v>作業時間</v>
      </c>
      <c r="O730" s="34" t="str">
        <f t="shared" ca="1" si="362"/>
        <v>ホン ゴック</v>
      </c>
      <c r="P730" s="34">
        <f t="shared" ca="1" si="363"/>
        <v>8</v>
      </c>
      <c r="Q730" s="34">
        <f t="shared" ca="1" si="384"/>
        <v>7.9999999999997389</v>
      </c>
      <c r="R730" s="34">
        <f t="shared" ca="1" si="385"/>
        <v>0</v>
      </c>
      <c r="S730" s="47">
        <f t="shared" si="364"/>
        <v>44615</v>
      </c>
      <c r="T730" s="34">
        <f t="shared" si="365"/>
        <v>4</v>
      </c>
    </row>
    <row r="731" spans="1:22" x14ac:dyDescent="0.4">
      <c r="A731" s="47">
        <f t="shared" si="386"/>
        <v>44615</v>
      </c>
      <c r="B731" s="48" t="str">
        <f t="shared" si="350"/>
        <v>水</v>
      </c>
      <c r="C731" s="46" t="s">
        <v>7</v>
      </c>
      <c r="D731" s="46" t="str" cm="1">
        <f t="array" aca="1" ref="D731" ca="1">INDIRECT("'"&amp;TEXT($A731,"d日(aaa)")&amp;"'!V7")</f>
        <v>サンミン</v>
      </c>
      <c r="E731" s="58" cm="1">
        <f t="array" aca="1" ref="E731" ca="1">INDIRECT("'"&amp;TEXT($A731,"d日(aaa)")&amp;"'!W7")</f>
        <v>8</v>
      </c>
      <c r="F731" s="58" cm="1">
        <f t="array" aca="1" ref="F731" ca="1">INDIRECT("'"&amp;TEXT($A731,"d日(aaa)")&amp;"'!X7")</f>
        <v>7.9999999999997389</v>
      </c>
      <c r="G731" s="58">
        <f t="shared" ca="1" si="380"/>
        <v>-2.6112445539183682E-13</v>
      </c>
      <c r="H731" s="47">
        <f t="shared" si="381"/>
        <v>44615</v>
      </c>
      <c r="I731" s="34">
        <f t="shared" si="382"/>
        <v>4</v>
      </c>
      <c r="L731" s="47">
        <f t="shared" si="383"/>
        <v>44615</v>
      </c>
      <c r="M731" s="34" t="str">
        <f t="shared" si="360"/>
        <v>水</v>
      </c>
      <c r="N731" s="34" t="str">
        <f t="shared" si="361"/>
        <v>作業時間</v>
      </c>
      <c r="O731" s="34" t="str">
        <f t="shared" ca="1" si="362"/>
        <v>サンミン</v>
      </c>
      <c r="P731" s="34">
        <f t="shared" ca="1" si="363"/>
        <v>8</v>
      </c>
      <c r="Q731" s="34">
        <f t="shared" ca="1" si="384"/>
        <v>7.9999999999997389</v>
      </c>
      <c r="R731" s="34">
        <f t="shared" ca="1" si="385"/>
        <v>0</v>
      </c>
      <c r="S731" s="47">
        <f t="shared" si="364"/>
        <v>44615</v>
      </c>
      <c r="T731" s="34">
        <f t="shared" si="365"/>
        <v>4</v>
      </c>
    </row>
    <row r="732" spans="1:22" x14ac:dyDescent="0.4">
      <c r="A732" s="47">
        <f t="shared" si="386"/>
        <v>44615</v>
      </c>
      <c r="B732" s="48" t="str">
        <f t="shared" si="350"/>
        <v>水</v>
      </c>
      <c r="C732" s="46" t="s">
        <v>7</v>
      </c>
      <c r="D732" s="46" t="str" cm="1">
        <f t="array" aca="1" ref="D732" ca="1">INDIRECT("'"&amp;TEXT($A732,"d日(aaa)")&amp;"'!V8")</f>
        <v>ユウ</v>
      </c>
      <c r="E732" s="58" cm="1">
        <f t="array" aca="1" ref="E732" ca="1">INDIRECT("'"&amp;TEXT($A732,"d日(aaa)")&amp;"'!W8")</f>
        <v>8</v>
      </c>
      <c r="F732" s="58" cm="1">
        <f t="array" aca="1" ref="F732" ca="1">INDIRECT("'"&amp;TEXT($A732,"d日(aaa)")&amp;"'!X8")</f>
        <v>7.9999999999997389</v>
      </c>
      <c r="G732" s="58">
        <f t="shared" ca="1" si="380"/>
        <v>-2.6112445539183682E-13</v>
      </c>
      <c r="H732" s="47">
        <f t="shared" si="381"/>
        <v>44615</v>
      </c>
      <c r="I732" s="34">
        <f t="shared" si="382"/>
        <v>4</v>
      </c>
      <c r="L732" s="47">
        <f t="shared" si="383"/>
        <v>44615</v>
      </c>
      <c r="M732" s="34" t="str">
        <f t="shared" si="360"/>
        <v>水</v>
      </c>
      <c r="N732" s="34" t="str">
        <f t="shared" si="361"/>
        <v>作業時間</v>
      </c>
      <c r="O732" s="34" t="str">
        <f t="shared" ca="1" si="362"/>
        <v>ユウ</v>
      </c>
      <c r="P732" s="34">
        <f t="shared" ca="1" si="363"/>
        <v>8</v>
      </c>
      <c r="Q732" s="34">
        <f t="shared" ca="1" si="384"/>
        <v>7.9999999999997389</v>
      </c>
      <c r="R732" s="34">
        <f t="shared" ca="1" si="385"/>
        <v>0</v>
      </c>
      <c r="S732" s="47">
        <f t="shared" si="364"/>
        <v>44615</v>
      </c>
      <c r="T732" s="34">
        <f t="shared" si="365"/>
        <v>4</v>
      </c>
    </row>
    <row r="733" spans="1:22" x14ac:dyDescent="0.4">
      <c r="A733" s="47">
        <f t="shared" si="386"/>
        <v>44615</v>
      </c>
      <c r="B733" s="48" t="str">
        <f t="shared" si="350"/>
        <v>水</v>
      </c>
      <c r="C733" s="46" t="s">
        <v>7</v>
      </c>
      <c r="D733" s="46" t="str" cm="1">
        <f t="array" aca="1" ref="D733" ca="1">INDIRECT("'"&amp;TEXT($A733,"d日(aaa)")&amp;"'!V9")</f>
        <v>インディカ</v>
      </c>
      <c r="E733" s="58" cm="1">
        <f t="array" aca="1" ref="E733" ca="1">INDIRECT("'"&amp;TEXT($A733,"d日(aaa)")&amp;"'!W9")</f>
        <v>7</v>
      </c>
      <c r="F733" s="58" cm="1">
        <f t="array" aca="1" ref="F733" ca="1">INDIRECT("'"&amp;TEXT($A733,"d日(aaa)")&amp;"'!X9")</f>
        <v>6.99999999999973</v>
      </c>
      <c r="G733" s="58">
        <f t="shared" ca="1" si="380"/>
        <v>-2.7000623958883807E-13</v>
      </c>
      <c r="H733" s="47">
        <f t="shared" si="381"/>
        <v>44615</v>
      </c>
      <c r="I733" s="34">
        <f t="shared" si="382"/>
        <v>4</v>
      </c>
      <c r="L733" s="47">
        <f t="shared" si="383"/>
        <v>44615</v>
      </c>
      <c r="M733" s="34" t="str">
        <f t="shared" si="360"/>
        <v>水</v>
      </c>
      <c r="N733" s="34" t="str">
        <f t="shared" si="361"/>
        <v>作業時間</v>
      </c>
      <c r="O733" s="34" t="str">
        <f t="shared" ca="1" si="362"/>
        <v>インディカ</v>
      </c>
      <c r="P733" s="34">
        <f t="shared" ca="1" si="363"/>
        <v>7</v>
      </c>
      <c r="Q733" s="34">
        <f t="shared" ca="1" si="384"/>
        <v>6.99999999999973</v>
      </c>
      <c r="R733" s="34">
        <f t="shared" ca="1" si="385"/>
        <v>0</v>
      </c>
      <c r="S733" s="47">
        <f t="shared" si="364"/>
        <v>44615</v>
      </c>
      <c r="T733" s="34">
        <f t="shared" si="365"/>
        <v>4</v>
      </c>
    </row>
    <row r="734" spans="1:22" x14ac:dyDescent="0.4">
      <c r="A734" s="47">
        <f t="shared" si="386"/>
        <v>44615</v>
      </c>
      <c r="B734" s="48" t="str">
        <f t="shared" si="350"/>
        <v>水</v>
      </c>
      <c r="C734" s="46" t="s">
        <v>7</v>
      </c>
      <c r="D734" s="46" t="str" cm="1">
        <f t="array" aca="1" ref="D734" ca="1">INDIRECT("'"&amp;TEXT($A734,"d日(aaa)")&amp;"'!V10")</f>
        <v>チャトランガ</v>
      </c>
      <c r="E734" s="58" cm="1">
        <f t="array" aca="1" ref="E734" ca="1">INDIRECT("'"&amp;TEXT($A734,"d日(aaa)")&amp;"'!W10")</f>
        <v>5</v>
      </c>
      <c r="F734" s="58" cm="1">
        <f t="array" aca="1" ref="F734" ca="1">INDIRECT("'"&amp;TEXT($A734,"d日(aaa)")&amp;"'!X10")</f>
        <v>4.9999999999996838</v>
      </c>
      <c r="G734" s="58">
        <f t="shared" ca="1" si="380"/>
        <v>-3.1619151741324458E-13</v>
      </c>
      <c r="H734" s="47">
        <f t="shared" si="381"/>
        <v>44615</v>
      </c>
      <c r="I734" s="34">
        <f t="shared" si="382"/>
        <v>4</v>
      </c>
      <c r="L734" s="47">
        <f t="shared" si="383"/>
        <v>44615</v>
      </c>
      <c r="M734" s="34" t="str">
        <f t="shared" si="360"/>
        <v>水</v>
      </c>
      <c r="N734" s="34" t="str">
        <f t="shared" si="361"/>
        <v>作業時間</v>
      </c>
      <c r="O734" s="34" t="str">
        <f t="shared" ca="1" si="362"/>
        <v>チャトランガ</v>
      </c>
      <c r="P734" s="34">
        <f t="shared" ca="1" si="363"/>
        <v>5</v>
      </c>
      <c r="Q734" s="34">
        <f t="shared" ca="1" si="384"/>
        <v>4.9999999999996838</v>
      </c>
      <c r="R734" s="34">
        <f t="shared" ca="1" si="385"/>
        <v>0</v>
      </c>
      <c r="S734" s="47">
        <f t="shared" si="364"/>
        <v>44615</v>
      </c>
      <c r="T734" s="34">
        <f t="shared" si="365"/>
        <v>4</v>
      </c>
    </row>
    <row r="735" spans="1:22" x14ac:dyDescent="0.4">
      <c r="A735" s="47">
        <f t="shared" si="386"/>
        <v>44615</v>
      </c>
      <c r="B735" s="48" t="str">
        <f t="shared" ref="B735:B737" si="387">IF(A735="","",TEXT(A735,"aaa"))</f>
        <v>水</v>
      </c>
      <c r="C735" s="46" t="s">
        <v>7</v>
      </c>
      <c r="D735" s="46" t="str" cm="1">
        <f t="array" aca="1" ref="D735" ca="1">INDIRECT("'"&amp;TEXT($A735,"d日(aaa)")&amp;"'!V11")</f>
        <v/>
      </c>
      <c r="E735" s="58" t="str" cm="1">
        <f t="array" aca="1" ref="E735" ca="1">INDIRECT("'"&amp;TEXT($A735,"d日(aaa)")&amp;"'!W11")</f>
        <v/>
      </c>
      <c r="F735" s="58" t="str" cm="1">
        <f t="array" aca="1" ref="F735" ca="1">INDIRECT("'"&amp;TEXT($A735,"d日(aaa)")&amp;"'!X11")</f>
        <v/>
      </c>
      <c r="G735" s="58" t="str">
        <f t="shared" ca="1" si="380"/>
        <v/>
      </c>
      <c r="H735" s="47">
        <f t="shared" si="381"/>
        <v>44615</v>
      </c>
      <c r="I735" s="34">
        <f t="shared" si="382"/>
        <v>4</v>
      </c>
      <c r="L735" s="47">
        <f t="shared" si="383"/>
        <v>44615</v>
      </c>
      <c r="M735" s="34" t="str">
        <f t="shared" si="360"/>
        <v>水</v>
      </c>
      <c r="N735" s="34" t="str">
        <f t="shared" si="361"/>
        <v>作業時間</v>
      </c>
      <c r="O735" s="34" t="str">
        <f t="shared" ca="1" si="362"/>
        <v/>
      </c>
      <c r="P735" s="34" t="str">
        <f t="shared" ca="1" si="363"/>
        <v/>
      </c>
      <c r="Q735" s="34" t="str">
        <f t="shared" ca="1" si="384"/>
        <v/>
      </c>
      <c r="R735" s="34" t="str">
        <f t="shared" ca="1" si="385"/>
        <v/>
      </c>
      <c r="S735" s="47">
        <f t="shared" si="364"/>
        <v>44615</v>
      </c>
      <c r="T735" s="34">
        <f t="shared" si="365"/>
        <v>4</v>
      </c>
    </row>
    <row r="736" spans="1:22" x14ac:dyDescent="0.4">
      <c r="A736" s="47">
        <f t="shared" si="386"/>
        <v>44615</v>
      </c>
      <c r="B736" s="48" t="str">
        <f t="shared" si="387"/>
        <v>水</v>
      </c>
      <c r="C736" s="46" t="s">
        <v>7</v>
      </c>
      <c r="D736" s="46" t="str" cm="1">
        <f t="array" aca="1" ref="D736" ca="1">INDIRECT("'"&amp;TEXT($A736,"d日(aaa)")&amp;"'!V12")</f>
        <v/>
      </c>
      <c r="E736" s="58" t="str" cm="1">
        <f t="array" aca="1" ref="E736" ca="1">INDIRECT("'"&amp;TEXT($A736,"d日(aaa)")&amp;"'!W12")</f>
        <v/>
      </c>
      <c r="F736" s="58" t="str" cm="1">
        <f t="array" aca="1" ref="F736" ca="1">INDIRECT("'"&amp;TEXT($A736,"d日(aaa)")&amp;"'!X12")</f>
        <v/>
      </c>
      <c r="G736" s="58" t="str">
        <f t="shared" ca="1" si="380"/>
        <v/>
      </c>
      <c r="H736" s="47">
        <f t="shared" si="381"/>
        <v>44615</v>
      </c>
      <c r="I736" s="34">
        <f t="shared" si="382"/>
        <v>4</v>
      </c>
      <c r="L736" s="47">
        <f t="shared" si="383"/>
        <v>44615</v>
      </c>
      <c r="M736" s="34" t="str">
        <f t="shared" si="360"/>
        <v>水</v>
      </c>
      <c r="N736" s="34" t="str">
        <f t="shared" si="361"/>
        <v>作業時間</v>
      </c>
      <c r="O736" s="34" t="str">
        <f t="shared" ca="1" si="362"/>
        <v/>
      </c>
      <c r="P736" s="34" t="str">
        <f t="shared" ca="1" si="363"/>
        <v/>
      </c>
      <c r="Q736" s="34" t="str">
        <f t="shared" ca="1" si="384"/>
        <v/>
      </c>
      <c r="R736" s="34" t="str">
        <f t="shared" ca="1" si="385"/>
        <v/>
      </c>
      <c r="S736" s="47">
        <f t="shared" si="364"/>
        <v>44615</v>
      </c>
      <c r="T736" s="34">
        <f t="shared" si="365"/>
        <v>4</v>
      </c>
    </row>
    <row r="737" spans="1:22" x14ac:dyDescent="0.4">
      <c r="A737" s="47">
        <f t="shared" si="386"/>
        <v>44615</v>
      </c>
      <c r="B737" s="48" t="str">
        <f t="shared" si="387"/>
        <v>水</v>
      </c>
      <c r="C737" s="46" t="s">
        <v>7</v>
      </c>
      <c r="D737" s="46" t="str" cm="1">
        <f t="array" aca="1" ref="D737" ca="1">INDIRECT("'"&amp;TEXT($A737,"d日(aaa)")&amp;"'!V13")</f>
        <v/>
      </c>
      <c r="E737" s="58" t="str" cm="1">
        <f t="array" aca="1" ref="E737" ca="1">INDIRECT("'"&amp;TEXT($A737,"d日(aaa)")&amp;"'!W13")</f>
        <v/>
      </c>
      <c r="F737" s="58" t="str" cm="1">
        <f t="array" aca="1" ref="F737" ca="1">INDIRECT("'"&amp;TEXT($A737,"d日(aaa)")&amp;"'!X13")</f>
        <v/>
      </c>
      <c r="G737" s="58" t="str">
        <f t="shared" ca="1" si="380"/>
        <v/>
      </c>
      <c r="H737" s="47">
        <f t="shared" si="381"/>
        <v>44615</v>
      </c>
      <c r="I737" s="34">
        <f t="shared" si="382"/>
        <v>4</v>
      </c>
      <c r="L737" s="47">
        <f t="shared" si="383"/>
        <v>44615</v>
      </c>
      <c r="M737" s="34" t="str">
        <f t="shared" si="360"/>
        <v>水</v>
      </c>
      <c r="N737" s="34" t="str">
        <f t="shared" si="361"/>
        <v>作業時間</v>
      </c>
      <c r="O737" s="34" t="str">
        <f t="shared" ca="1" si="362"/>
        <v/>
      </c>
      <c r="P737" s="34" t="str">
        <f t="shared" ca="1" si="363"/>
        <v/>
      </c>
      <c r="Q737" s="34" t="str">
        <f t="shared" ca="1" si="384"/>
        <v/>
      </c>
      <c r="R737" s="34" t="str">
        <f t="shared" ca="1" si="385"/>
        <v/>
      </c>
      <c r="S737" s="47">
        <f t="shared" si="364"/>
        <v>44615</v>
      </c>
      <c r="T737" s="34">
        <f t="shared" si="365"/>
        <v>4</v>
      </c>
    </row>
    <row r="738" spans="1:22" x14ac:dyDescent="0.4">
      <c r="A738" s="47">
        <f t="shared" si="386"/>
        <v>44615</v>
      </c>
      <c r="B738" s="48" t="str">
        <f t="shared" ref="B738:B742" si="388">IF(A738="","",TEXT(A738,"aaa"))</f>
        <v>水</v>
      </c>
      <c r="C738" s="46" t="s">
        <v>7</v>
      </c>
      <c r="D738" s="46" t="str" cm="1">
        <f t="array" aca="1" ref="D738" ca="1">INDIRECT("'"&amp;TEXT($A738,"d日(aaa)")&amp;"'!V14")</f>
        <v/>
      </c>
      <c r="E738" s="58" t="str" cm="1">
        <f t="array" aca="1" ref="E738" ca="1">INDIRECT("'"&amp;TEXT($A738,"d日(aaa)")&amp;"'!W14")</f>
        <v/>
      </c>
      <c r="F738" s="58" t="str" cm="1">
        <f t="array" aca="1" ref="F738" ca="1">INDIRECT("'"&amp;TEXT($A738,"d日(aaa)")&amp;"'!X14")</f>
        <v/>
      </c>
      <c r="G738" s="58" t="str">
        <f t="shared" ca="1" si="380"/>
        <v/>
      </c>
      <c r="H738" s="47">
        <f t="shared" si="381"/>
        <v>44615</v>
      </c>
      <c r="I738" s="34">
        <f t="shared" si="382"/>
        <v>4</v>
      </c>
      <c r="L738" s="47">
        <f t="shared" si="383"/>
        <v>44615</v>
      </c>
      <c r="M738" s="34" t="str">
        <f t="shared" si="360"/>
        <v>水</v>
      </c>
      <c r="N738" s="34" t="str">
        <f t="shared" si="361"/>
        <v>作業時間</v>
      </c>
      <c r="O738" s="34" t="str">
        <f t="shared" ca="1" si="362"/>
        <v/>
      </c>
      <c r="P738" s="34" t="str">
        <f t="shared" ca="1" si="363"/>
        <v/>
      </c>
      <c r="Q738" s="34" t="str">
        <f t="shared" ca="1" si="384"/>
        <v/>
      </c>
      <c r="R738" s="34" t="str">
        <f t="shared" ca="1" si="385"/>
        <v/>
      </c>
      <c r="S738" s="47">
        <f t="shared" si="364"/>
        <v>44615</v>
      </c>
      <c r="T738" s="34">
        <f t="shared" si="365"/>
        <v>4</v>
      </c>
    </row>
    <row r="739" spans="1:22" x14ac:dyDescent="0.4">
      <c r="A739" s="47">
        <f t="shared" si="386"/>
        <v>44615</v>
      </c>
      <c r="B739" s="48" t="str">
        <f t="shared" si="388"/>
        <v>水</v>
      </c>
      <c r="C739" s="46" t="s">
        <v>7</v>
      </c>
      <c r="D739" s="46" t="str" cm="1">
        <f t="array" aca="1" ref="D739" ca="1">INDIRECT("'"&amp;TEXT($A739,"d日(aaa)")&amp;"'!V15")</f>
        <v/>
      </c>
      <c r="E739" s="58" t="str" cm="1">
        <f t="array" aca="1" ref="E739" ca="1">INDIRECT("'"&amp;TEXT($A739,"d日(aaa)")&amp;"'!W15")</f>
        <v/>
      </c>
      <c r="F739" s="58" t="str" cm="1">
        <f t="array" aca="1" ref="F739" ca="1">INDIRECT("'"&amp;TEXT($A739,"d日(aaa)")&amp;"'!X15")</f>
        <v/>
      </c>
      <c r="G739" s="58" t="str">
        <f t="shared" ca="1" si="380"/>
        <v/>
      </c>
      <c r="H739" s="47">
        <f t="shared" si="381"/>
        <v>44615</v>
      </c>
      <c r="I739" s="34">
        <f t="shared" si="382"/>
        <v>4</v>
      </c>
      <c r="L739" s="47">
        <f t="shared" si="383"/>
        <v>44615</v>
      </c>
      <c r="M739" s="34" t="str">
        <f t="shared" si="360"/>
        <v>水</v>
      </c>
      <c r="N739" s="34" t="str">
        <f t="shared" si="361"/>
        <v>作業時間</v>
      </c>
      <c r="O739" s="34" t="str">
        <f t="shared" ca="1" si="362"/>
        <v/>
      </c>
      <c r="P739" s="34" t="str">
        <f t="shared" ca="1" si="363"/>
        <v/>
      </c>
      <c r="Q739" s="34" t="str">
        <f t="shared" ca="1" si="384"/>
        <v/>
      </c>
      <c r="R739" s="34" t="str">
        <f t="shared" ca="1" si="385"/>
        <v/>
      </c>
      <c r="S739" s="47">
        <f t="shared" si="364"/>
        <v>44615</v>
      </c>
      <c r="T739" s="34">
        <f t="shared" si="365"/>
        <v>4</v>
      </c>
    </row>
    <row r="740" spans="1:22" x14ac:dyDescent="0.4">
      <c r="A740" s="47">
        <f t="shared" si="386"/>
        <v>44615</v>
      </c>
      <c r="B740" s="48" t="str">
        <f t="shared" si="388"/>
        <v>水</v>
      </c>
      <c r="C740" s="46" t="s">
        <v>7</v>
      </c>
      <c r="D740" s="46" t="str" cm="1">
        <f t="array" aca="1" ref="D740" ca="1">INDIRECT("'"&amp;TEXT($A740,"d日(aaa)")&amp;"'!V16")</f>
        <v/>
      </c>
      <c r="E740" s="58" t="str" cm="1">
        <f t="array" aca="1" ref="E740" ca="1">INDIRECT("'"&amp;TEXT($A740,"d日(aaa)")&amp;"'!W16")</f>
        <v/>
      </c>
      <c r="F740" s="58" t="str" cm="1">
        <f t="array" aca="1" ref="F740" ca="1">INDIRECT("'"&amp;TEXT($A740,"d日(aaa)")&amp;"'!X16")</f>
        <v/>
      </c>
      <c r="G740" s="58" t="str">
        <f t="shared" ca="1" si="380"/>
        <v/>
      </c>
      <c r="H740" s="47">
        <f t="shared" si="381"/>
        <v>44615</v>
      </c>
      <c r="I740" s="34">
        <f t="shared" si="382"/>
        <v>4</v>
      </c>
      <c r="L740" s="47">
        <f t="shared" si="383"/>
        <v>44615</v>
      </c>
      <c r="M740" s="34" t="str">
        <f t="shared" ref="M740:M803" si="389">IFERROR(B740,"")</f>
        <v>水</v>
      </c>
      <c r="N740" s="34" t="str">
        <f t="shared" ref="N740:N803" si="390">IFERROR(C740,"")</f>
        <v>作業時間</v>
      </c>
      <c r="O740" s="34" t="str">
        <f t="shared" ref="O740:O803" ca="1" si="391">IFERROR(D740,"")</f>
        <v/>
      </c>
      <c r="P740" s="34" t="str">
        <f t="shared" ref="P740:P803" ca="1" si="392">IFERROR(E740,"")</f>
        <v/>
      </c>
      <c r="Q740" s="34" t="str">
        <f t="shared" ca="1" si="384"/>
        <v/>
      </c>
      <c r="R740" s="34" t="str">
        <f t="shared" ca="1" si="385"/>
        <v/>
      </c>
      <c r="S740" s="47">
        <f t="shared" ref="S740:S803" si="393">IFERROR(H740,"")</f>
        <v>44615</v>
      </c>
      <c r="T740" s="34">
        <f t="shared" ref="T740:T803" si="394">IFERROR(I740,"")</f>
        <v>4</v>
      </c>
    </row>
    <row r="741" spans="1:22" x14ac:dyDescent="0.4">
      <c r="A741" s="47">
        <f t="shared" si="386"/>
        <v>44615</v>
      </c>
      <c r="B741" s="48" t="str">
        <f t="shared" si="388"/>
        <v>水</v>
      </c>
      <c r="C741" s="46" t="s">
        <v>7</v>
      </c>
      <c r="D741" s="46" t="str" cm="1">
        <f t="array" aca="1" ref="D741" ca="1">INDIRECT("'"&amp;TEXT($A741,"d日(aaa)")&amp;"'!V17")</f>
        <v/>
      </c>
      <c r="E741" s="58" t="str" cm="1">
        <f t="array" aca="1" ref="E741" ca="1">INDIRECT("'"&amp;TEXT($A741,"d日(aaa)")&amp;"'!W17")</f>
        <v/>
      </c>
      <c r="F741" s="58" t="str" cm="1">
        <f t="array" aca="1" ref="F741" ca="1">INDIRECT("'"&amp;TEXT($A741,"d日(aaa)")&amp;"'!X17")</f>
        <v/>
      </c>
      <c r="G741" s="58" t="str">
        <f t="shared" ca="1" si="380"/>
        <v/>
      </c>
      <c r="H741" s="47">
        <f t="shared" si="381"/>
        <v>44615</v>
      </c>
      <c r="I741" s="34">
        <f t="shared" si="382"/>
        <v>4</v>
      </c>
      <c r="L741" s="47">
        <f t="shared" si="383"/>
        <v>44615</v>
      </c>
      <c r="M741" s="34" t="str">
        <f t="shared" si="389"/>
        <v>水</v>
      </c>
      <c r="N741" s="34" t="str">
        <f t="shared" si="390"/>
        <v>作業時間</v>
      </c>
      <c r="O741" s="34" t="str">
        <f t="shared" ca="1" si="391"/>
        <v/>
      </c>
      <c r="P741" s="34" t="str">
        <f t="shared" ca="1" si="392"/>
        <v/>
      </c>
      <c r="Q741" s="34" t="str">
        <f t="shared" ca="1" si="384"/>
        <v/>
      </c>
      <c r="R741" s="34" t="str">
        <f t="shared" ca="1" si="385"/>
        <v/>
      </c>
      <c r="S741" s="47">
        <f t="shared" si="393"/>
        <v>44615</v>
      </c>
      <c r="T741" s="34">
        <f t="shared" si="394"/>
        <v>4</v>
      </c>
    </row>
    <row r="742" spans="1:22" x14ac:dyDescent="0.4">
      <c r="A742" s="47">
        <f t="shared" si="386"/>
        <v>44615</v>
      </c>
      <c r="B742" s="48" t="str">
        <f t="shared" si="388"/>
        <v>水</v>
      </c>
      <c r="C742" s="46" t="s">
        <v>7</v>
      </c>
      <c r="D742" s="46" t="str" cm="1">
        <f t="array" aca="1" ref="D742" ca="1">INDIRECT("'"&amp;TEXT($A742,"d日(aaa)")&amp;"'!V18")</f>
        <v/>
      </c>
      <c r="E742" s="58" t="str" cm="1">
        <f t="array" aca="1" ref="E742" ca="1">INDIRECT("'"&amp;TEXT($A742,"d日(aaa)")&amp;"'!W18")</f>
        <v/>
      </c>
      <c r="F742" s="58" t="str" cm="1">
        <f t="array" aca="1" ref="F742" ca="1">INDIRECT("'"&amp;TEXT($A742,"d日(aaa)")&amp;"'!X18")</f>
        <v/>
      </c>
      <c r="G742" s="58" t="str">
        <f t="shared" ca="1" si="380"/>
        <v/>
      </c>
      <c r="H742" s="47">
        <f t="shared" si="381"/>
        <v>44615</v>
      </c>
      <c r="I742" s="34">
        <f t="shared" si="382"/>
        <v>4</v>
      </c>
      <c r="J742" s="34">
        <f ca="1">SUMIF($A728:$A742,$A728,E728:E742)</f>
        <v>52</v>
      </c>
      <c r="K742" s="34">
        <f ca="1">SUMIF($A728:$A742,$A728,F728:F742)</f>
        <v>51.99999999999811</v>
      </c>
      <c r="L742" s="47">
        <f t="shared" si="383"/>
        <v>44615</v>
      </c>
      <c r="M742" s="34" t="str">
        <f t="shared" si="389"/>
        <v>水</v>
      </c>
      <c r="N742" s="34" t="str">
        <f t="shared" si="390"/>
        <v>作業時間</v>
      </c>
      <c r="O742" s="34" t="str">
        <f t="shared" ca="1" si="391"/>
        <v/>
      </c>
      <c r="P742" s="34" t="str">
        <f t="shared" ca="1" si="392"/>
        <v/>
      </c>
      <c r="Q742" s="34" t="str">
        <f t="shared" ca="1" si="384"/>
        <v/>
      </c>
      <c r="R742" s="34" t="str">
        <f t="shared" ca="1" si="385"/>
        <v/>
      </c>
      <c r="S742" s="47">
        <f t="shared" si="393"/>
        <v>44615</v>
      </c>
      <c r="T742" s="34">
        <f t="shared" si="394"/>
        <v>4</v>
      </c>
      <c r="U742" s="158">
        <f ca="1">IF(P728&lt;&gt;"",SUMIF($A728:$A742,$A728,P728:P742),"")</f>
        <v>52</v>
      </c>
      <c r="V742" s="158">
        <f ca="1">IF(Q728&lt;&gt;"",SUMIF($A728:$A742,$A728,Q728:Q742),"")</f>
        <v>51.99999999999811</v>
      </c>
    </row>
    <row r="743" spans="1:22" x14ac:dyDescent="0.4">
      <c r="A743" s="47">
        <f>A734</f>
        <v>44615</v>
      </c>
      <c r="B743" s="48" t="str">
        <f t="shared" si="350"/>
        <v>水</v>
      </c>
      <c r="C743" s="46" t="s">
        <v>11</v>
      </c>
      <c r="D743" s="46" t="str" cm="1">
        <f t="array" aca="1" ref="D743" ca="1">INDIRECT("'"&amp;TEXT($A743,"d日(aaa)")&amp;"'!V4")</f>
        <v>ズオン バン フン</v>
      </c>
      <c r="E743" s="49" cm="1">
        <f t="array" aca="1" ref="E743" ca="1">INDIRECT("'"&amp;TEXT($A743,"d日(aaa)")&amp;"'!AB4")</f>
        <v>9600</v>
      </c>
      <c r="F743" s="49" cm="1">
        <f t="array" aca="1" ref="F743" ca="1">INDIRECT("'"&amp;TEXT($A743,"d日(aaa)")&amp;"'!AC4")</f>
        <v>9599.9999999996871</v>
      </c>
      <c r="G743" s="58">
        <f t="shared" ca="1" si="380"/>
        <v>-3.1286617740988731E-10</v>
      </c>
      <c r="H743" s="47">
        <f t="shared" si="381"/>
        <v>44615</v>
      </c>
      <c r="I743" s="34">
        <f t="shared" si="382"/>
        <v>4</v>
      </c>
      <c r="L743" s="47">
        <f t="shared" si="383"/>
        <v>44615</v>
      </c>
      <c r="M743" s="34" t="str">
        <f t="shared" si="389"/>
        <v>水</v>
      </c>
      <c r="N743" s="34" t="str">
        <f t="shared" si="390"/>
        <v>人件費</v>
      </c>
      <c r="O743" s="34" t="str">
        <f t="shared" ca="1" si="391"/>
        <v>ズオン バン フン</v>
      </c>
      <c r="P743" s="34">
        <f t="shared" ca="1" si="392"/>
        <v>9600</v>
      </c>
      <c r="Q743" s="34">
        <f t="shared" ca="1" si="384"/>
        <v>9599.9999999996871</v>
      </c>
      <c r="R743" s="34">
        <f t="shared" ca="1" si="385"/>
        <v>0</v>
      </c>
      <c r="S743" s="47">
        <f t="shared" si="393"/>
        <v>44615</v>
      </c>
      <c r="T743" s="34">
        <f t="shared" si="394"/>
        <v>4</v>
      </c>
    </row>
    <row r="744" spans="1:22" x14ac:dyDescent="0.4">
      <c r="A744" s="47">
        <f t="shared" si="386"/>
        <v>44615</v>
      </c>
      <c r="B744" s="48" t="str">
        <f t="shared" si="350"/>
        <v>水</v>
      </c>
      <c r="C744" s="46" t="s">
        <v>11</v>
      </c>
      <c r="D744" s="46" t="str" cm="1">
        <f t="array" aca="1" ref="D744" ca="1">INDIRECT("'"&amp;TEXT($A744,"d日(aaa)")&amp;"'!V5")</f>
        <v>チャモ</v>
      </c>
      <c r="E744" s="49" cm="1">
        <f t="array" aca="1" ref="E744" ca="1">INDIRECT("'"&amp;TEXT($A744,"d日(aaa)")&amp;"'!AB5")</f>
        <v>9200</v>
      </c>
      <c r="F744" s="49" cm="1">
        <f t="array" aca="1" ref="F744" ca="1">INDIRECT("'"&amp;TEXT($A744,"d日(aaa)")&amp;"'!AC5")</f>
        <v>9199.9999999996999</v>
      </c>
      <c r="G744" s="58">
        <f t="shared" ca="1" si="380"/>
        <v>-3.0013325158506632E-10</v>
      </c>
      <c r="H744" s="47">
        <f t="shared" si="381"/>
        <v>44615</v>
      </c>
      <c r="I744" s="34">
        <f t="shared" si="382"/>
        <v>4</v>
      </c>
      <c r="L744" s="47">
        <f t="shared" si="383"/>
        <v>44615</v>
      </c>
      <c r="M744" s="34" t="str">
        <f t="shared" si="389"/>
        <v>水</v>
      </c>
      <c r="N744" s="34" t="str">
        <f t="shared" si="390"/>
        <v>人件費</v>
      </c>
      <c r="O744" s="34" t="str">
        <f t="shared" ca="1" si="391"/>
        <v>チャモ</v>
      </c>
      <c r="P744" s="34">
        <f t="shared" ca="1" si="392"/>
        <v>9200</v>
      </c>
      <c r="Q744" s="34">
        <f t="shared" ca="1" si="384"/>
        <v>9199.9999999996999</v>
      </c>
      <c r="R744" s="34">
        <f t="shared" ca="1" si="385"/>
        <v>0</v>
      </c>
      <c r="S744" s="47">
        <f t="shared" si="393"/>
        <v>44615</v>
      </c>
      <c r="T744" s="34">
        <f t="shared" si="394"/>
        <v>4</v>
      </c>
    </row>
    <row r="745" spans="1:22" x14ac:dyDescent="0.4">
      <c r="A745" s="47">
        <f t="shared" si="386"/>
        <v>44615</v>
      </c>
      <c r="B745" s="48" t="str">
        <f t="shared" si="350"/>
        <v>水</v>
      </c>
      <c r="C745" s="46" t="s">
        <v>11</v>
      </c>
      <c r="D745" s="46" t="str" cm="1">
        <f t="array" aca="1" ref="D745" ca="1">INDIRECT("'"&amp;TEXT($A745,"d日(aaa)")&amp;"'!V6")</f>
        <v>ホン ゴック</v>
      </c>
      <c r="E745" s="49" cm="1">
        <f t="array" aca="1" ref="E745" ca="1">INDIRECT("'"&amp;TEXT($A745,"d日(aaa)")&amp;"'!AB6")</f>
        <v>8800</v>
      </c>
      <c r="F745" s="49" cm="1">
        <f t="array" aca="1" ref="F745" ca="1">INDIRECT("'"&amp;TEXT($A745,"d日(aaa)")&amp;"'!AC6")</f>
        <v>8799.9999999997126</v>
      </c>
      <c r="G745" s="58">
        <f t="shared" ca="1" si="380"/>
        <v>-2.8740032576024532E-10</v>
      </c>
      <c r="H745" s="47">
        <f t="shared" si="381"/>
        <v>44615</v>
      </c>
      <c r="I745" s="34">
        <f t="shared" si="382"/>
        <v>4</v>
      </c>
      <c r="L745" s="47">
        <f t="shared" si="383"/>
        <v>44615</v>
      </c>
      <c r="M745" s="34" t="str">
        <f t="shared" si="389"/>
        <v>水</v>
      </c>
      <c r="N745" s="34" t="str">
        <f t="shared" si="390"/>
        <v>人件費</v>
      </c>
      <c r="O745" s="34" t="str">
        <f t="shared" ca="1" si="391"/>
        <v>ホン ゴック</v>
      </c>
      <c r="P745" s="34">
        <f t="shared" ca="1" si="392"/>
        <v>8800</v>
      </c>
      <c r="Q745" s="34">
        <f t="shared" ca="1" si="384"/>
        <v>8799.9999999997126</v>
      </c>
      <c r="R745" s="34">
        <f t="shared" ca="1" si="385"/>
        <v>0</v>
      </c>
      <c r="S745" s="47">
        <f t="shared" si="393"/>
        <v>44615</v>
      </c>
      <c r="T745" s="34">
        <f t="shared" si="394"/>
        <v>4</v>
      </c>
    </row>
    <row r="746" spans="1:22" x14ac:dyDescent="0.4">
      <c r="A746" s="47">
        <f t="shared" si="386"/>
        <v>44615</v>
      </c>
      <c r="B746" s="48" t="str">
        <f t="shared" si="350"/>
        <v>水</v>
      </c>
      <c r="C746" s="46" t="s">
        <v>11</v>
      </c>
      <c r="D746" s="46" t="str" cm="1">
        <f t="array" aca="1" ref="D746" ca="1">INDIRECT("'"&amp;TEXT($A746,"d日(aaa)")&amp;"'!V7")</f>
        <v>サンミン</v>
      </c>
      <c r="E746" s="49" cm="1">
        <f t="array" aca="1" ref="E746" ca="1">INDIRECT("'"&amp;TEXT($A746,"d日(aaa)")&amp;"'!AB7")</f>
        <v>8400</v>
      </c>
      <c r="F746" s="49" cm="1">
        <f t="array" aca="1" ref="F746" ca="1">INDIRECT("'"&amp;TEXT($A746,"d日(aaa)")&amp;"'!AC7")</f>
        <v>8399.9999999997253</v>
      </c>
      <c r="G746" s="58">
        <f t="shared" ca="1" si="380"/>
        <v>-2.7466739993542433E-10</v>
      </c>
      <c r="H746" s="47">
        <f t="shared" si="381"/>
        <v>44615</v>
      </c>
      <c r="I746" s="34">
        <f t="shared" si="382"/>
        <v>4</v>
      </c>
      <c r="L746" s="47">
        <f t="shared" si="383"/>
        <v>44615</v>
      </c>
      <c r="M746" s="34" t="str">
        <f t="shared" si="389"/>
        <v>水</v>
      </c>
      <c r="N746" s="34" t="str">
        <f t="shared" si="390"/>
        <v>人件費</v>
      </c>
      <c r="O746" s="34" t="str">
        <f t="shared" ca="1" si="391"/>
        <v>サンミン</v>
      </c>
      <c r="P746" s="34">
        <f t="shared" ca="1" si="392"/>
        <v>8400</v>
      </c>
      <c r="Q746" s="34">
        <f t="shared" ca="1" si="384"/>
        <v>8399.9999999997253</v>
      </c>
      <c r="R746" s="34">
        <f t="shared" ca="1" si="385"/>
        <v>0</v>
      </c>
      <c r="S746" s="47">
        <f t="shared" si="393"/>
        <v>44615</v>
      </c>
      <c r="T746" s="34">
        <f t="shared" si="394"/>
        <v>4</v>
      </c>
    </row>
    <row r="747" spans="1:22" x14ac:dyDescent="0.4">
      <c r="A747" s="47">
        <f t="shared" si="386"/>
        <v>44615</v>
      </c>
      <c r="B747" s="48" t="str">
        <f t="shared" si="350"/>
        <v>水</v>
      </c>
      <c r="C747" s="46" t="s">
        <v>11</v>
      </c>
      <c r="D747" s="46" t="str" cm="1">
        <f t="array" aca="1" ref="D747" ca="1">INDIRECT("'"&amp;TEXT($A747,"d日(aaa)")&amp;"'!V8")</f>
        <v>ユウ</v>
      </c>
      <c r="E747" s="49" cm="1">
        <f t="array" aca="1" ref="E747" ca="1">INDIRECT("'"&amp;TEXT($A747,"d日(aaa)")&amp;"'!AB8")</f>
        <v>8400</v>
      </c>
      <c r="F747" s="49" cm="1">
        <f t="array" aca="1" ref="F747" ca="1">INDIRECT("'"&amp;TEXT($A747,"d日(aaa)")&amp;"'!AC8")</f>
        <v>8399.9999999997253</v>
      </c>
      <c r="G747" s="58">
        <f t="shared" ca="1" si="380"/>
        <v>-2.7466739993542433E-10</v>
      </c>
      <c r="H747" s="47">
        <f t="shared" si="381"/>
        <v>44615</v>
      </c>
      <c r="I747" s="34">
        <f t="shared" si="382"/>
        <v>4</v>
      </c>
      <c r="L747" s="47">
        <f t="shared" si="383"/>
        <v>44615</v>
      </c>
      <c r="M747" s="34" t="str">
        <f t="shared" si="389"/>
        <v>水</v>
      </c>
      <c r="N747" s="34" t="str">
        <f t="shared" si="390"/>
        <v>人件費</v>
      </c>
      <c r="O747" s="34" t="str">
        <f t="shared" ca="1" si="391"/>
        <v>ユウ</v>
      </c>
      <c r="P747" s="34">
        <f t="shared" ca="1" si="392"/>
        <v>8400</v>
      </c>
      <c r="Q747" s="34">
        <f t="shared" ca="1" si="384"/>
        <v>8399.9999999997253</v>
      </c>
      <c r="R747" s="34">
        <f t="shared" ca="1" si="385"/>
        <v>0</v>
      </c>
      <c r="S747" s="47">
        <f t="shared" si="393"/>
        <v>44615</v>
      </c>
      <c r="T747" s="34">
        <f t="shared" si="394"/>
        <v>4</v>
      </c>
    </row>
    <row r="748" spans="1:22" x14ac:dyDescent="0.4">
      <c r="A748" s="47">
        <f t="shared" si="386"/>
        <v>44615</v>
      </c>
      <c r="B748" s="48" t="str">
        <f t="shared" si="350"/>
        <v>水</v>
      </c>
      <c r="C748" s="46" t="s">
        <v>11</v>
      </c>
      <c r="D748" s="46" t="str" cm="1">
        <f t="array" aca="1" ref="D748" ca="1">INDIRECT("'"&amp;TEXT($A748,"d日(aaa)")&amp;"'!V9")</f>
        <v>インディカ</v>
      </c>
      <c r="E748" s="49" cm="1">
        <f t="array" aca="1" ref="E748" ca="1">INDIRECT("'"&amp;TEXT($A748,"d日(aaa)")&amp;"'!AB9")</f>
        <v>7350</v>
      </c>
      <c r="F748" s="49" cm="1">
        <f t="array" aca="1" ref="F748" ca="1">INDIRECT("'"&amp;TEXT($A748,"d日(aaa)")&amp;"'!AC9")</f>
        <v>7349.9999999997162</v>
      </c>
      <c r="G748" s="58">
        <f t="shared" ca="1" si="380"/>
        <v>-2.8376234695315361E-10</v>
      </c>
      <c r="H748" s="47">
        <f t="shared" si="381"/>
        <v>44615</v>
      </c>
      <c r="I748" s="34">
        <f t="shared" si="382"/>
        <v>4</v>
      </c>
      <c r="L748" s="47">
        <f t="shared" si="383"/>
        <v>44615</v>
      </c>
      <c r="M748" s="34" t="str">
        <f t="shared" si="389"/>
        <v>水</v>
      </c>
      <c r="N748" s="34" t="str">
        <f t="shared" si="390"/>
        <v>人件費</v>
      </c>
      <c r="O748" s="34" t="str">
        <f t="shared" ca="1" si="391"/>
        <v>インディカ</v>
      </c>
      <c r="P748" s="34">
        <f t="shared" ca="1" si="392"/>
        <v>7350</v>
      </c>
      <c r="Q748" s="34">
        <f t="shared" ca="1" si="384"/>
        <v>7349.9999999997162</v>
      </c>
      <c r="R748" s="34">
        <f t="shared" ca="1" si="385"/>
        <v>0</v>
      </c>
      <c r="S748" s="47">
        <f t="shared" si="393"/>
        <v>44615</v>
      </c>
      <c r="T748" s="34">
        <f t="shared" si="394"/>
        <v>4</v>
      </c>
    </row>
    <row r="749" spans="1:22" x14ac:dyDescent="0.4">
      <c r="A749" s="47">
        <f t="shared" si="386"/>
        <v>44615</v>
      </c>
      <c r="B749" s="48" t="str">
        <f t="shared" si="350"/>
        <v>水</v>
      </c>
      <c r="C749" s="46" t="s">
        <v>11</v>
      </c>
      <c r="D749" s="46" t="str" cm="1">
        <f t="array" aca="1" ref="D749" ca="1">INDIRECT("'"&amp;TEXT($A749,"d日(aaa)")&amp;"'!V10")</f>
        <v>チャトランガ</v>
      </c>
      <c r="E749" s="49" cm="1">
        <f t="array" aca="1" ref="E749" ca="1">INDIRECT("'"&amp;TEXT($A749,"d日(aaa)")&amp;"'!AB10")</f>
        <v>5250</v>
      </c>
      <c r="F749" s="49" cm="1">
        <f t="array" aca="1" ref="F749" ca="1">INDIRECT("'"&amp;TEXT($A749,"d日(aaa)")&amp;"'!AC10")</f>
        <v>5249.999999999668</v>
      </c>
      <c r="G749" s="58">
        <f t="shared" ca="1" si="380"/>
        <v>-3.3196556614711881E-10</v>
      </c>
      <c r="H749" s="47">
        <f t="shared" si="381"/>
        <v>44615</v>
      </c>
      <c r="I749" s="34">
        <f t="shared" si="382"/>
        <v>4</v>
      </c>
      <c r="L749" s="47">
        <f t="shared" si="383"/>
        <v>44615</v>
      </c>
      <c r="M749" s="34" t="str">
        <f t="shared" si="389"/>
        <v>水</v>
      </c>
      <c r="N749" s="34" t="str">
        <f t="shared" si="390"/>
        <v>人件費</v>
      </c>
      <c r="O749" s="34" t="str">
        <f t="shared" ca="1" si="391"/>
        <v>チャトランガ</v>
      </c>
      <c r="P749" s="34">
        <f t="shared" ca="1" si="392"/>
        <v>5250</v>
      </c>
      <c r="Q749" s="34">
        <f t="shared" ca="1" si="384"/>
        <v>5249.999999999668</v>
      </c>
      <c r="R749" s="34">
        <f t="shared" ca="1" si="385"/>
        <v>0</v>
      </c>
      <c r="S749" s="47">
        <f t="shared" si="393"/>
        <v>44615</v>
      </c>
      <c r="T749" s="34">
        <f t="shared" si="394"/>
        <v>4</v>
      </c>
    </row>
    <row r="750" spans="1:22" x14ac:dyDescent="0.4">
      <c r="A750" s="47">
        <f t="shared" si="386"/>
        <v>44615</v>
      </c>
      <c r="B750" s="48" t="str">
        <f t="shared" ref="B750:B752" si="395">IF(A750="","",TEXT(A750,"aaa"))</f>
        <v>水</v>
      </c>
      <c r="C750" s="46" t="s">
        <v>11</v>
      </c>
      <c r="D750" s="46" t="str" cm="1">
        <f t="array" aca="1" ref="D750" ca="1">INDIRECT("'"&amp;TEXT($A750,"d日(aaa)")&amp;"'!V11")</f>
        <v/>
      </c>
      <c r="E750" s="49" t="str" cm="1">
        <f t="array" aca="1" ref="E750" ca="1">INDIRECT("'"&amp;TEXT($A750,"d日(aaa)")&amp;"'!AB11")</f>
        <v/>
      </c>
      <c r="F750" s="49" t="str" cm="1">
        <f t="array" aca="1" ref="F750" ca="1">INDIRECT("'"&amp;TEXT($A750,"d日(aaa)")&amp;"'!AC11")</f>
        <v/>
      </c>
      <c r="G750" s="58" t="str">
        <f t="shared" ca="1" si="380"/>
        <v/>
      </c>
      <c r="H750" s="47">
        <f t="shared" si="381"/>
        <v>44615</v>
      </c>
      <c r="I750" s="34">
        <f t="shared" si="382"/>
        <v>4</v>
      </c>
      <c r="L750" s="47">
        <f t="shared" si="383"/>
        <v>44615</v>
      </c>
      <c r="M750" s="34" t="str">
        <f t="shared" si="389"/>
        <v>水</v>
      </c>
      <c r="N750" s="34" t="str">
        <f t="shared" si="390"/>
        <v>人件費</v>
      </c>
      <c r="O750" s="34" t="str">
        <f t="shared" ca="1" si="391"/>
        <v/>
      </c>
      <c r="P750" s="34" t="str">
        <f t="shared" ca="1" si="392"/>
        <v/>
      </c>
      <c r="Q750" s="34" t="str">
        <f t="shared" ca="1" si="384"/>
        <v/>
      </c>
      <c r="R750" s="34" t="str">
        <f t="shared" ca="1" si="385"/>
        <v/>
      </c>
      <c r="S750" s="47">
        <f t="shared" si="393"/>
        <v>44615</v>
      </c>
      <c r="T750" s="34">
        <f t="shared" si="394"/>
        <v>4</v>
      </c>
    </row>
    <row r="751" spans="1:22" x14ac:dyDescent="0.4">
      <c r="A751" s="47">
        <f t="shared" si="386"/>
        <v>44615</v>
      </c>
      <c r="B751" s="48" t="str">
        <f t="shared" si="395"/>
        <v>水</v>
      </c>
      <c r="C751" s="46" t="s">
        <v>11</v>
      </c>
      <c r="D751" s="46" t="str" cm="1">
        <f t="array" aca="1" ref="D751" ca="1">INDIRECT("'"&amp;TEXT($A751,"d日(aaa)")&amp;"'!V12")</f>
        <v/>
      </c>
      <c r="E751" s="49" t="str" cm="1">
        <f t="array" aca="1" ref="E751" ca="1">INDIRECT("'"&amp;TEXT($A751,"d日(aaa)")&amp;"'!AB12")</f>
        <v/>
      </c>
      <c r="F751" s="49" t="str" cm="1">
        <f t="array" aca="1" ref="F751" ca="1">INDIRECT("'"&amp;TEXT($A751,"d日(aaa)")&amp;"'!AC12")</f>
        <v/>
      </c>
      <c r="G751" s="58" t="str">
        <f t="shared" ca="1" si="380"/>
        <v/>
      </c>
      <c r="H751" s="47">
        <f t="shared" si="381"/>
        <v>44615</v>
      </c>
      <c r="I751" s="34">
        <f t="shared" si="382"/>
        <v>4</v>
      </c>
      <c r="L751" s="47">
        <f t="shared" si="383"/>
        <v>44615</v>
      </c>
      <c r="M751" s="34" t="str">
        <f t="shared" si="389"/>
        <v>水</v>
      </c>
      <c r="N751" s="34" t="str">
        <f t="shared" si="390"/>
        <v>人件費</v>
      </c>
      <c r="O751" s="34" t="str">
        <f t="shared" ca="1" si="391"/>
        <v/>
      </c>
      <c r="P751" s="34" t="str">
        <f t="shared" ca="1" si="392"/>
        <v/>
      </c>
      <c r="Q751" s="34" t="str">
        <f t="shared" ca="1" si="384"/>
        <v/>
      </c>
      <c r="R751" s="34" t="str">
        <f t="shared" ca="1" si="385"/>
        <v/>
      </c>
      <c r="S751" s="47">
        <f t="shared" si="393"/>
        <v>44615</v>
      </c>
      <c r="T751" s="34">
        <f t="shared" si="394"/>
        <v>4</v>
      </c>
    </row>
    <row r="752" spans="1:22" x14ac:dyDescent="0.4">
      <c r="A752" s="47">
        <f t="shared" si="386"/>
        <v>44615</v>
      </c>
      <c r="B752" s="48" t="str">
        <f t="shared" si="395"/>
        <v>水</v>
      </c>
      <c r="C752" s="46" t="s">
        <v>11</v>
      </c>
      <c r="D752" s="46" t="str" cm="1">
        <f t="array" aca="1" ref="D752" ca="1">INDIRECT("'"&amp;TEXT($A752,"d日(aaa)")&amp;"'!V13")</f>
        <v/>
      </c>
      <c r="E752" s="49" t="str" cm="1">
        <f t="array" aca="1" ref="E752" ca="1">INDIRECT("'"&amp;TEXT($A752,"d日(aaa)")&amp;"'!AB13")</f>
        <v/>
      </c>
      <c r="F752" s="49" t="str" cm="1">
        <f t="array" aca="1" ref="F752" ca="1">INDIRECT("'"&amp;TEXT($A752,"d日(aaa)")&amp;"'!AC13")</f>
        <v/>
      </c>
      <c r="G752" s="58" t="str">
        <f t="shared" ca="1" si="380"/>
        <v/>
      </c>
      <c r="H752" s="47">
        <f t="shared" si="381"/>
        <v>44615</v>
      </c>
      <c r="I752" s="34">
        <f t="shared" si="382"/>
        <v>4</v>
      </c>
      <c r="L752" s="47">
        <f t="shared" si="383"/>
        <v>44615</v>
      </c>
      <c r="M752" s="34" t="str">
        <f t="shared" si="389"/>
        <v>水</v>
      </c>
      <c r="N752" s="34" t="str">
        <f t="shared" si="390"/>
        <v>人件費</v>
      </c>
      <c r="O752" s="34" t="str">
        <f t="shared" ca="1" si="391"/>
        <v/>
      </c>
      <c r="P752" s="34" t="str">
        <f t="shared" ca="1" si="392"/>
        <v/>
      </c>
      <c r="Q752" s="34" t="str">
        <f t="shared" ca="1" si="384"/>
        <v/>
      </c>
      <c r="R752" s="34" t="str">
        <f t="shared" ca="1" si="385"/>
        <v/>
      </c>
      <c r="S752" s="47">
        <f t="shared" si="393"/>
        <v>44615</v>
      </c>
      <c r="T752" s="34">
        <f t="shared" si="394"/>
        <v>4</v>
      </c>
    </row>
    <row r="753" spans="1:22" x14ac:dyDescent="0.4">
      <c r="A753" s="47">
        <f t="shared" si="386"/>
        <v>44615</v>
      </c>
      <c r="B753" s="48" t="str">
        <f t="shared" ref="B753:B757" si="396">IF(A753="","",TEXT(A753,"aaa"))</f>
        <v>水</v>
      </c>
      <c r="C753" s="46" t="s">
        <v>11</v>
      </c>
      <c r="D753" s="46" t="str" cm="1">
        <f t="array" aca="1" ref="D753" ca="1">INDIRECT("'"&amp;TEXT($A753,"d日(aaa)")&amp;"'!V14")</f>
        <v/>
      </c>
      <c r="E753" s="49" t="str" cm="1">
        <f t="array" aca="1" ref="E753" ca="1">INDIRECT("'"&amp;TEXT($A753,"d日(aaa)")&amp;"'!AB14")</f>
        <v/>
      </c>
      <c r="F753" s="49" t="str" cm="1">
        <f t="array" aca="1" ref="F753" ca="1">INDIRECT("'"&amp;TEXT($A753,"d日(aaa)")&amp;"'!AC14")</f>
        <v/>
      </c>
      <c r="G753" s="58" t="str">
        <f t="shared" ca="1" si="380"/>
        <v/>
      </c>
      <c r="H753" s="47">
        <f t="shared" si="381"/>
        <v>44615</v>
      </c>
      <c r="I753" s="34">
        <f t="shared" si="382"/>
        <v>4</v>
      </c>
      <c r="L753" s="47">
        <f t="shared" si="383"/>
        <v>44615</v>
      </c>
      <c r="M753" s="34" t="str">
        <f t="shared" si="389"/>
        <v>水</v>
      </c>
      <c r="N753" s="34" t="str">
        <f t="shared" si="390"/>
        <v>人件費</v>
      </c>
      <c r="O753" s="34" t="str">
        <f t="shared" ca="1" si="391"/>
        <v/>
      </c>
      <c r="P753" s="34" t="str">
        <f t="shared" ca="1" si="392"/>
        <v/>
      </c>
      <c r="Q753" s="34" t="str">
        <f t="shared" ca="1" si="384"/>
        <v/>
      </c>
      <c r="R753" s="34" t="str">
        <f t="shared" ca="1" si="385"/>
        <v/>
      </c>
      <c r="S753" s="47">
        <f t="shared" si="393"/>
        <v>44615</v>
      </c>
      <c r="T753" s="34">
        <f t="shared" si="394"/>
        <v>4</v>
      </c>
    </row>
    <row r="754" spans="1:22" x14ac:dyDescent="0.4">
      <c r="A754" s="47">
        <f t="shared" si="386"/>
        <v>44615</v>
      </c>
      <c r="B754" s="48" t="str">
        <f t="shared" si="396"/>
        <v>水</v>
      </c>
      <c r="C754" s="46" t="s">
        <v>11</v>
      </c>
      <c r="D754" s="46" t="str" cm="1">
        <f t="array" aca="1" ref="D754" ca="1">INDIRECT("'"&amp;TEXT($A754,"d日(aaa)")&amp;"'!V15")</f>
        <v/>
      </c>
      <c r="E754" s="49" t="str" cm="1">
        <f t="array" aca="1" ref="E754" ca="1">INDIRECT("'"&amp;TEXT($A754,"d日(aaa)")&amp;"'!AB15")</f>
        <v/>
      </c>
      <c r="F754" s="49" t="str" cm="1">
        <f t="array" aca="1" ref="F754" ca="1">INDIRECT("'"&amp;TEXT($A754,"d日(aaa)")&amp;"'!AC15")</f>
        <v/>
      </c>
      <c r="G754" s="58" t="str">
        <f t="shared" ca="1" si="380"/>
        <v/>
      </c>
      <c r="H754" s="47">
        <f t="shared" si="381"/>
        <v>44615</v>
      </c>
      <c r="I754" s="34">
        <f t="shared" si="382"/>
        <v>4</v>
      </c>
      <c r="L754" s="47">
        <f t="shared" si="383"/>
        <v>44615</v>
      </c>
      <c r="M754" s="34" t="str">
        <f t="shared" si="389"/>
        <v>水</v>
      </c>
      <c r="N754" s="34" t="str">
        <f t="shared" si="390"/>
        <v>人件費</v>
      </c>
      <c r="O754" s="34" t="str">
        <f t="shared" ca="1" si="391"/>
        <v/>
      </c>
      <c r="P754" s="34" t="str">
        <f t="shared" ca="1" si="392"/>
        <v/>
      </c>
      <c r="Q754" s="34" t="str">
        <f t="shared" ca="1" si="384"/>
        <v/>
      </c>
      <c r="R754" s="34" t="str">
        <f t="shared" ca="1" si="385"/>
        <v/>
      </c>
      <c r="S754" s="47">
        <f t="shared" si="393"/>
        <v>44615</v>
      </c>
      <c r="T754" s="34">
        <f t="shared" si="394"/>
        <v>4</v>
      </c>
    </row>
    <row r="755" spans="1:22" x14ac:dyDescent="0.4">
      <c r="A755" s="47">
        <f t="shared" si="386"/>
        <v>44615</v>
      </c>
      <c r="B755" s="48" t="str">
        <f t="shared" si="396"/>
        <v>水</v>
      </c>
      <c r="C755" s="46" t="s">
        <v>11</v>
      </c>
      <c r="D755" s="46" t="str" cm="1">
        <f t="array" aca="1" ref="D755" ca="1">INDIRECT("'"&amp;TEXT($A755,"d日(aaa)")&amp;"'!V16")</f>
        <v/>
      </c>
      <c r="E755" s="49" t="str" cm="1">
        <f t="array" aca="1" ref="E755" ca="1">INDIRECT("'"&amp;TEXT($A755,"d日(aaa)")&amp;"'!AB16")</f>
        <v/>
      </c>
      <c r="F755" s="49" t="str" cm="1">
        <f t="array" aca="1" ref="F755" ca="1">INDIRECT("'"&amp;TEXT($A755,"d日(aaa)")&amp;"'!AC16")</f>
        <v/>
      </c>
      <c r="G755" s="58" t="str">
        <f t="shared" ca="1" si="380"/>
        <v/>
      </c>
      <c r="H755" s="47">
        <f t="shared" si="381"/>
        <v>44615</v>
      </c>
      <c r="I755" s="34">
        <f t="shared" si="382"/>
        <v>4</v>
      </c>
      <c r="L755" s="47">
        <f t="shared" si="383"/>
        <v>44615</v>
      </c>
      <c r="M755" s="34" t="str">
        <f t="shared" si="389"/>
        <v>水</v>
      </c>
      <c r="N755" s="34" t="str">
        <f t="shared" si="390"/>
        <v>人件費</v>
      </c>
      <c r="O755" s="34" t="str">
        <f t="shared" ca="1" si="391"/>
        <v/>
      </c>
      <c r="P755" s="34" t="str">
        <f t="shared" ca="1" si="392"/>
        <v/>
      </c>
      <c r="Q755" s="34" t="str">
        <f t="shared" ca="1" si="384"/>
        <v/>
      </c>
      <c r="R755" s="34" t="str">
        <f t="shared" ca="1" si="385"/>
        <v/>
      </c>
      <c r="S755" s="47">
        <f t="shared" si="393"/>
        <v>44615</v>
      </c>
      <c r="T755" s="34">
        <f t="shared" si="394"/>
        <v>4</v>
      </c>
    </row>
    <row r="756" spans="1:22" x14ac:dyDescent="0.4">
      <c r="A756" s="47">
        <f t="shared" si="386"/>
        <v>44615</v>
      </c>
      <c r="B756" s="48" t="str">
        <f t="shared" si="396"/>
        <v>水</v>
      </c>
      <c r="C756" s="46" t="s">
        <v>11</v>
      </c>
      <c r="D756" s="46" t="str" cm="1">
        <f t="array" aca="1" ref="D756" ca="1">INDIRECT("'"&amp;TEXT($A756,"d日(aaa)")&amp;"'!V17")</f>
        <v/>
      </c>
      <c r="E756" s="49" t="str" cm="1">
        <f t="array" aca="1" ref="E756" ca="1">INDIRECT("'"&amp;TEXT($A756,"d日(aaa)")&amp;"'!AB17")</f>
        <v/>
      </c>
      <c r="F756" s="49" t="str" cm="1">
        <f t="array" aca="1" ref="F756" ca="1">INDIRECT("'"&amp;TEXT($A756,"d日(aaa)")&amp;"'!AC17")</f>
        <v/>
      </c>
      <c r="G756" s="58" t="str">
        <f t="shared" ca="1" si="380"/>
        <v/>
      </c>
      <c r="H756" s="47">
        <f t="shared" si="381"/>
        <v>44615</v>
      </c>
      <c r="I756" s="34">
        <f t="shared" si="382"/>
        <v>4</v>
      </c>
      <c r="L756" s="47">
        <f t="shared" si="383"/>
        <v>44615</v>
      </c>
      <c r="M756" s="34" t="str">
        <f t="shared" si="389"/>
        <v>水</v>
      </c>
      <c r="N756" s="34" t="str">
        <f t="shared" si="390"/>
        <v>人件費</v>
      </c>
      <c r="O756" s="34" t="str">
        <f t="shared" ca="1" si="391"/>
        <v/>
      </c>
      <c r="P756" s="34" t="str">
        <f t="shared" ca="1" si="392"/>
        <v/>
      </c>
      <c r="Q756" s="34" t="str">
        <f t="shared" ca="1" si="384"/>
        <v/>
      </c>
      <c r="R756" s="34" t="str">
        <f t="shared" ca="1" si="385"/>
        <v/>
      </c>
      <c r="S756" s="47">
        <f t="shared" si="393"/>
        <v>44615</v>
      </c>
      <c r="T756" s="34">
        <f t="shared" si="394"/>
        <v>4</v>
      </c>
    </row>
    <row r="757" spans="1:22" x14ac:dyDescent="0.4">
      <c r="A757" s="47">
        <f t="shared" si="386"/>
        <v>44615</v>
      </c>
      <c r="B757" s="48" t="str">
        <f t="shared" si="396"/>
        <v>水</v>
      </c>
      <c r="C757" s="46" t="s">
        <v>11</v>
      </c>
      <c r="D757" s="46" t="str" cm="1">
        <f t="array" aca="1" ref="D757" ca="1">INDIRECT("'"&amp;TEXT($A757,"d日(aaa)")&amp;"'!V18")</f>
        <v/>
      </c>
      <c r="E757" s="49" t="str" cm="1">
        <f t="array" aca="1" ref="E757" ca="1">INDIRECT("'"&amp;TEXT($A757,"d日(aaa)")&amp;"'!AB18")</f>
        <v/>
      </c>
      <c r="F757" s="49" t="str" cm="1">
        <f t="array" aca="1" ref="F757" ca="1">INDIRECT("'"&amp;TEXT($A757,"d日(aaa)")&amp;"'!AC18")</f>
        <v/>
      </c>
      <c r="G757" s="58" t="str">
        <f t="shared" ca="1" si="380"/>
        <v/>
      </c>
      <c r="H757" s="47">
        <f t="shared" si="381"/>
        <v>44615</v>
      </c>
      <c r="I757" s="34">
        <f t="shared" si="382"/>
        <v>4</v>
      </c>
      <c r="J757" s="34">
        <f ca="1">SUMIF($A743:$A757,$A743,E743:E757)</f>
        <v>57000</v>
      </c>
      <c r="K757" s="34">
        <f ca="1">SUMIF($A743:$A757,$A743,F743:F757)</f>
        <v>56999.999999997934</v>
      </c>
      <c r="L757" s="47">
        <f t="shared" si="383"/>
        <v>44615</v>
      </c>
      <c r="M757" s="34" t="str">
        <f t="shared" si="389"/>
        <v>水</v>
      </c>
      <c r="N757" s="34" t="str">
        <f t="shared" si="390"/>
        <v>人件費</v>
      </c>
      <c r="O757" s="34" t="str">
        <f t="shared" ca="1" si="391"/>
        <v/>
      </c>
      <c r="P757" s="34" t="str">
        <f t="shared" ca="1" si="392"/>
        <v/>
      </c>
      <c r="Q757" s="34" t="str">
        <f t="shared" ca="1" si="384"/>
        <v/>
      </c>
      <c r="R757" s="34" t="str">
        <f t="shared" ca="1" si="385"/>
        <v/>
      </c>
      <c r="S757" s="47">
        <f t="shared" si="393"/>
        <v>44615</v>
      </c>
      <c r="T757" s="34">
        <f t="shared" si="394"/>
        <v>4</v>
      </c>
      <c r="U757" s="158">
        <f ca="1">IF(P743&lt;&gt;"",SUMIF($A743:$A757,$A743,P743:P757),"")</f>
        <v>57000</v>
      </c>
      <c r="V757" s="158">
        <f ca="1">IF(Q743&lt;&gt;"",SUMIF($A743:$A757,$A743,Q743:Q757),"")</f>
        <v>56999.999999997934</v>
      </c>
    </row>
    <row r="758" spans="1:22" x14ac:dyDescent="0.4">
      <c r="A758" s="47">
        <f>A749</f>
        <v>44615</v>
      </c>
      <c r="B758" s="48" t="str">
        <f t="shared" si="350"/>
        <v>水</v>
      </c>
      <c r="C758" s="46" t="s">
        <v>12</v>
      </c>
      <c r="D758" s="46" t="str" cm="1">
        <f t="array" aca="1" ref="D758" ca="1">INDIRECT("'"&amp;TEXT($A758,"d日(aaa)")&amp;"'!V22")</f>
        <v>-</v>
      </c>
      <c r="E758" s="49" t="str" cm="1">
        <f t="array" aca="1" ref="E758" ca="1">INDIRECT("'"&amp;TEXT($A758,"d日(aaa)")&amp;"'!W22")</f>
        <v/>
      </c>
      <c r="F758" s="49" cm="1">
        <f t="array" aca="1" ref="F758" ca="1">INDIRECT("'"&amp;TEXT($A758,"d日(aaa)")&amp;"'!X22")</f>
        <v>0</v>
      </c>
      <c r="G758" s="58" t="str">
        <f t="shared" ca="1" si="380"/>
        <v/>
      </c>
      <c r="H758" s="47">
        <f t="shared" si="381"/>
        <v>44615</v>
      </c>
      <c r="I758" s="34">
        <f t="shared" si="382"/>
        <v>4</v>
      </c>
      <c r="L758" s="47">
        <f t="shared" si="383"/>
        <v>44615</v>
      </c>
      <c r="M758" s="34" t="str">
        <f t="shared" si="389"/>
        <v>水</v>
      </c>
      <c r="N758" s="34" t="str">
        <f t="shared" si="390"/>
        <v>出荷数</v>
      </c>
      <c r="O758" s="34" t="str">
        <f t="shared" ca="1" si="391"/>
        <v>-</v>
      </c>
      <c r="P758" s="34" t="str">
        <f t="shared" ca="1" si="392"/>
        <v/>
      </c>
      <c r="Q758" s="34" t="str">
        <f t="shared" ca="1" si="384"/>
        <v/>
      </c>
      <c r="R758" s="34" t="str">
        <f t="shared" ca="1" si="385"/>
        <v/>
      </c>
      <c r="S758" s="47">
        <f t="shared" si="393"/>
        <v>44615</v>
      </c>
      <c r="T758" s="34">
        <f t="shared" si="394"/>
        <v>4</v>
      </c>
    </row>
    <row r="759" spans="1:22" x14ac:dyDescent="0.4">
      <c r="A759" s="47">
        <f t="shared" si="386"/>
        <v>44615</v>
      </c>
      <c r="B759" s="48" t="str">
        <f t="shared" si="350"/>
        <v>水</v>
      </c>
      <c r="C759" s="46" t="s">
        <v>239</v>
      </c>
      <c r="D759" s="46" t="str" cm="1">
        <f t="array" aca="1" ref="D759" ca="1">INDIRECT("'"&amp;TEXT($A759,"d日(aaa)")&amp;"'!V25")</f>
        <v>-</v>
      </c>
      <c r="E759" s="49" t="str" cm="1">
        <f t="array" aca="1" ref="E759" ca="1">INDIRECT("'"&amp;TEXT($A759,"d日(aaa)")&amp;"'!W25")</f>
        <v/>
      </c>
      <c r="F759" s="49" t="str" cm="1">
        <f t="array" aca="1" ref="F759" ca="1">INDIRECT("'"&amp;TEXT($A759,"d日(aaa)")&amp;"'!X25")</f>
        <v/>
      </c>
      <c r="G759" s="58" t="str">
        <f t="shared" ca="1" si="380"/>
        <v/>
      </c>
      <c r="H759" s="47">
        <f t="shared" si="381"/>
        <v>44615</v>
      </c>
      <c r="I759" s="34">
        <f t="shared" si="382"/>
        <v>4</v>
      </c>
      <c r="L759" s="47">
        <f t="shared" si="383"/>
        <v>44615</v>
      </c>
      <c r="M759" s="34" t="str">
        <f t="shared" si="389"/>
        <v>水</v>
      </c>
      <c r="N759" s="34" t="str">
        <f t="shared" si="390"/>
        <v>人時生産性</v>
      </c>
      <c r="O759" s="34" t="str">
        <f t="shared" ca="1" si="391"/>
        <v>-</v>
      </c>
      <c r="P759" s="34" t="str">
        <f t="shared" ca="1" si="392"/>
        <v/>
      </c>
      <c r="Q759" s="34" t="str">
        <f t="shared" ca="1" si="384"/>
        <v/>
      </c>
      <c r="R759" s="34" t="str">
        <f t="shared" ca="1" si="385"/>
        <v/>
      </c>
      <c r="S759" s="47">
        <f t="shared" si="393"/>
        <v>44615</v>
      </c>
      <c r="T759" s="34">
        <f t="shared" si="394"/>
        <v>4</v>
      </c>
    </row>
    <row r="760" spans="1:22" x14ac:dyDescent="0.4">
      <c r="A760" s="47">
        <f t="shared" si="386"/>
        <v>44615</v>
      </c>
      <c r="B760" s="48" t="str">
        <f t="shared" si="350"/>
        <v>水</v>
      </c>
      <c r="C760" s="46" t="s">
        <v>96</v>
      </c>
      <c r="D760" s="46" t="str" cm="1">
        <f t="array" aca="1" ref="D760" ca="1">INDIRECT("'"&amp;TEXT($A760,"d日(aaa)")&amp;"'!AA22")</f>
        <v>-</v>
      </c>
      <c r="E760" s="49" t="str" cm="1">
        <f t="array" aca="1" ref="E760" ca="1">INDIRECT("'"&amp;TEXT($A760,"d日(aaa)")&amp;"'!AB22")</f>
        <v/>
      </c>
      <c r="F760" s="49" t="str" cm="1">
        <f t="array" aca="1" ref="F760" ca="1">INDIRECT("'"&amp;TEXT($A760,"d日(aaa)")&amp;"'!AC22")</f>
        <v/>
      </c>
      <c r="G760" s="58" t="str">
        <f t="shared" ca="1" si="380"/>
        <v/>
      </c>
      <c r="H760" s="47">
        <f t="shared" si="381"/>
        <v>44615</v>
      </c>
      <c r="I760" s="34">
        <f t="shared" si="382"/>
        <v>4</v>
      </c>
      <c r="L760" s="47">
        <f t="shared" si="383"/>
        <v>44615</v>
      </c>
      <c r="M760" s="34" t="str">
        <f t="shared" si="389"/>
        <v>水</v>
      </c>
      <c r="N760" s="34" t="str">
        <f t="shared" si="390"/>
        <v>1Cs人件費</v>
      </c>
      <c r="O760" s="34" t="str">
        <f t="shared" ca="1" si="391"/>
        <v>-</v>
      </c>
      <c r="P760" s="34" t="str">
        <f t="shared" ca="1" si="392"/>
        <v/>
      </c>
      <c r="Q760" s="34" t="str">
        <f t="shared" ca="1" si="384"/>
        <v/>
      </c>
      <c r="R760" s="34" t="str">
        <f t="shared" ca="1" si="385"/>
        <v/>
      </c>
      <c r="S760" s="47">
        <f t="shared" si="393"/>
        <v>44615</v>
      </c>
      <c r="T760" s="34">
        <f t="shared" si="394"/>
        <v>4</v>
      </c>
    </row>
    <row r="761" spans="1:22" x14ac:dyDescent="0.4">
      <c r="A761" s="47">
        <f>月シフト!Y$9</f>
        <v>44616</v>
      </c>
      <c r="B761" s="48" t="str">
        <f t="shared" si="350"/>
        <v>木</v>
      </c>
      <c r="C761" s="46" t="s">
        <v>7</v>
      </c>
      <c r="D761" s="46" t="str" cm="1">
        <f t="array" aca="1" ref="D761" ca="1">INDIRECT("'"&amp;TEXT($A761,"d日(aaa)")&amp;"'!V4")</f>
        <v>ズオン バン フン</v>
      </c>
      <c r="E761" s="58" cm="1">
        <f t="array" aca="1" ref="E761" ca="1">INDIRECT("'"&amp;TEXT($A761,"d日(aaa)")&amp;"'!W4")</f>
        <v>8</v>
      </c>
      <c r="F761" s="58" cm="1">
        <f t="array" aca="1" ref="F761" ca="1">INDIRECT("'"&amp;TEXT($A761,"d日(aaa)")&amp;"'!X4")</f>
        <v>7.9999999999997389</v>
      </c>
      <c r="G761" s="58">
        <f ca="1">IF(AND(F761&lt;&gt;"",E761&lt;&gt;""),F761-E761,"")</f>
        <v>-2.6112445539183682E-13</v>
      </c>
      <c r="H761" s="47">
        <f>A761</f>
        <v>44616</v>
      </c>
      <c r="I761" s="34">
        <f>WEEKNUM(A761,1)-WEEKNUM(A$2,1)+1</f>
        <v>4</v>
      </c>
      <c r="L761" s="47">
        <f>IFERROR(A761,"")</f>
        <v>44616</v>
      </c>
      <c r="M761" s="34" t="str">
        <f t="shared" si="389"/>
        <v>木</v>
      </c>
      <c r="N761" s="34" t="str">
        <f t="shared" si="390"/>
        <v>作業時間</v>
      </c>
      <c r="O761" s="34" t="str">
        <f t="shared" ca="1" si="391"/>
        <v>ズオン バン フン</v>
      </c>
      <c r="P761" s="34">
        <f t="shared" ca="1" si="392"/>
        <v>8</v>
      </c>
      <c r="Q761" s="34">
        <f ca="1">IFERROR(IF(F761=0,"",F761),"")</f>
        <v>7.9999999999997389</v>
      </c>
      <c r="R761" s="34">
        <f ca="1">IFERROR(IF(N761="人時生産性",ROUND(G761,2),ROUND(G761,1)),"")</f>
        <v>0</v>
      </c>
      <c r="S761" s="47">
        <f t="shared" si="393"/>
        <v>44616</v>
      </c>
      <c r="T761" s="34">
        <f t="shared" si="394"/>
        <v>4</v>
      </c>
    </row>
    <row r="762" spans="1:22" x14ac:dyDescent="0.4">
      <c r="A762" s="47">
        <f>A761</f>
        <v>44616</v>
      </c>
      <c r="B762" s="48" t="str">
        <f t="shared" si="350"/>
        <v>木</v>
      </c>
      <c r="C762" s="46" t="s">
        <v>7</v>
      </c>
      <c r="D762" s="46" t="str" cm="1">
        <f t="array" aca="1" ref="D762" ca="1">INDIRECT("'"&amp;TEXT($A762,"d日(aaa)")&amp;"'!V5")</f>
        <v>ディン コン ベト</v>
      </c>
      <c r="E762" s="58" cm="1">
        <f t="array" aca="1" ref="E762" ca="1">INDIRECT("'"&amp;TEXT($A762,"d日(aaa)")&amp;"'!W5")</f>
        <v>8</v>
      </c>
      <c r="F762" s="58" cm="1">
        <f t="array" aca="1" ref="F762" ca="1">INDIRECT("'"&amp;TEXT($A762,"d日(aaa)")&amp;"'!X5")</f>
        <v>7.9999999999997389</v>
      </c>
      <c r="G762" s="58">
        <f t="shared" ref="G762:G793" ca="1" si="397">IF(AND(F762&lt;&gt;"",E762&lt;&gt;""),F762-E762,"")</f>
        <v>-2.6112445539183682E-13</v>
      </c>
      <c r="H762" s="47">
        <f t="shared" ref="H762:H793" si="398">A762</f>
        <v>44616</v>
      </c>
      <c r="I762" s="34">
        <f t="shared" ref="I762:I793" si="399">WEEKNUM(A762,1)-WEEKNUM(A$2,1)+1</f>
        <v>4</v>
      </c>
      <c r="L762" s="47">
        <f t="shared" ref="L762:L793" si="400">IFERROR(A762,"")</f>
        <v>44616</v>
      </c>
      <c r="M762" s="34" t="str">
        <f t="shared" si="389"/>
        <v>木</v>
      </c>
      <c r="N762" s="34" t="str">
        <f t="shared" si="390"/>
        <v>作業時間</v>
      </c>
      <c r="O762" s="34" t="str">
        <f t="shared" ca="1" si="391"/>
        <v>ディン コン ベト</v>
      </c>
      <c r="P762" s="34">
        <f t="shared" ca="1" si="392"/>
        <v>8</v>
      </c>
      <c r="Q762" s="34">
        <f t="shared" ref="Q762:Q793" ca="1" si="401">IFERROR(IF(F762=0,"",F762),"")</f>
        <v>7.9999999999997389</v>
      </c>
      <c r="R762" s="34">
        <f t="shared" ref="R762:R793" ca="1" si="402">IFERROR(IF(N762="人時生産性",ROUND(G762,2),ROUND(G762,1)),"")</f>
        <v>0</v>
      </c>
      <c r="S762" s="47">
        <f t="shared" si="393"/>
        <v>44616</v>
      </c>
      <c r="T762" s="34">
        <f t="shared" si="394"/>
        <v>4</v>
      </c>
    </row>
    <row r="763" spans="1:22" x14ac:dyDescent="0.4">
      <c r="A763" s="47">
        <f t="shared" ref="A763:A793" si="403">A762</f>
        <v>44616</v>
      </c>
      <c r="B763" s="48" t="str">
        <f t="shared" si="350"/>
        <v>木</v>
      </c>
      <c r="C763" s="46" t="s">
        <v>7</v>
      </c>
      <c r="D763" s="46" t="str" cm="1">
        <f t="array" aca="1" ref="D763" ca="1">INDIRECT("'"&amp;TEXT($A763,"d日(aaa)")&amp;"'!V6")</f>
        <v>チャモ</v>
      </c>
      <c r="E763" s="58" cm="1">
        <f t="array" aca="1" ref="E763" ca="1">INDIRECT("'"&amp;TEXT($A763,"d日(aaa)")&amp;"'!W6")</f>
        <v>8</v>
      </c>
      <c r="F763" s="58" cm="1">
        <f t="array" aca="1" ref="F763" ca="1">INDIRECT("'"&amp;TEXT($A763,"d日(aaa)")&amp;"'!X6")</f>
        <v>7.9999999999997389</v>
      </c>
      <c r="G763" s="58">
        <f t="shared" ca="1" si="397"/>
        <v>-2.6112445539183682E-13</v>
      </c>
      <c r="H763" s="47">
        <f t="shared" si="398"/>
        <v>44616</v>
      </c>
      <c r="I763" s="34">
        <f t="shared" si="399"/>
        <v>4</v>
      </c>
      <c r="L763" s="47">
        <f t="shared" si="400"/>
        <v>44616</v>
      </c>
      <c r="M763" s="34" t="str">
        <f t="shared" si="389"/>
        <v>木</v>
      </c>
      <c r="N763" s="34" t="str">
        <f t="shared" si="390"/>
        <v>作業時間</v>
      </c>
      <c r="O763" s="34" t="str">
        <f t="shared" ca="1" si="391"/>
        <v>チャモ</v>
      </c>
      <c r="P763" s="34">
        <f t="shared" ca="1" si="392"/>
        <v>8</v>
      </c>
      <c r="Q763" s="34">
        <f t="shared" ca="1" si="401"/>
        <v>7.9999999999997389</v>
      </c>
      <c r="R763" s="34">
        <f t="shared" ca="1" si="402"/>
        <v>0</v>
      </c>
      <c r="S763" s="47">
        <f t="shared" si="393"/>
        <v>44616</v>
      </c>
      <c r="T763" s="34">
        <f t="shared" si="394"/>
        <v>4</v>
      </c>
    </row>
    <row r="764" spans="1:22" x14ac:dyDescent="0.4">
      <c r="A764" s="47">
        <f t="shared" si="403"/>
        <v>44616</v>
      </c>
      <c r="B764" s="48" t="str">
        <f t="shared" si="350"/>
        <v>木</v>
      </c>
      <c r="C764" s="46" t="s">
        <v>7</v>
      </c>
      <c r="D764" s="46" t="str" cm="1">
        <f t="array" aca="1" ref="D764" ca="1">INDIRECT("'"&amp;TEXT($A764,"d日(aaa)")&amp;"'!V7")</f>
        <v>サンミン</v>
      </c>
      <c r="E764" s="58" cm="1">
        <f t="array" aca="1" ref="E764" ca="1">INDIRECT("'"&amp;TEXT($A764,"d日(aaa)")&amp;"'!W7")</f>
        <v>8</v>
      </c>
      <c r="F764" s="58" cm="1">
        <f t="array" aca="1" ref="F764" ca="1">INDIRECT("'"&amp;TEXT($A764,"d日(aaa)")&amp;"'!X7")</f>
        <v>7.9999999999997389</v>
      </c>
      <c r="G764" s="58">
        <f t="shared" ca="1" si="397"/>
        <v>-2.6112445539183682E-13</v>
      </c>
      <c r="H764" s="47">
        <f t="shared" si="398"/>
        <v>44616</v>
      </c>
      <c r="I764" s="34">
        <f t="shared" si="399"/>
        <v>4</v>
      </c>
      <c r="L764" s="47">
        <f t="shared" si="400"/>
        <v>44616</v>
      </c>
      <c r="M764" s="34" t="str">
        <f t="shared" si="389"/>
        <v>木</v>
      </c>
      <c r="N764" s="34" t="str">
        <f t="shared" si="390"/>
        <v>作業時間</v>
      </c>
      <c r="O764" s="34" t="str">
        <f t="shared" ca="1" si="391"/>
        <v>サンミン</v>
      </c>
      <c r="P764" s="34">
        <f t="shared" ca="1" si="392"/>
        <v>8</v>
      </c>
      <c r="Q764" s="34">
        <f t="shared" ca="1" si="401"/>
        <v>7.9999999999997389</v>
      </c>
      <c r="R764" s="34">
        <f t="shared" ca="1" si="402"/>
        <v>0</v>
      </c>
      <c r="S764" s="47">
        <f t="shared" si="393"/>
        <v>44616</v>
      </c>
      <c r="T764" s="34">
        <f t="shared" si="394"/>
        <v>4</v>
      </c>
    </row>
    <row r="765" spans="1:22" x14ac:dyDescent="0.4">
      <c r="A765" s="47">
        <f t="shared" si="403"/>
        <v>44616</v>
      </c>
      <c r="B765" s="48" t="str">
        <f t="shared" si="350"/>
        <v>木</v>
      </c>
      <c r="C765" s="46" t="s">
        <v>7</v>
      </c>
      <c r="D765" s="46" t="str" cm="1">
        <f t="array" aca="1" ref="D765" ca="1">INDIRECT("'"&amp;TEXT($A765,"d日(aaa)")&amp;"'!V8")</f>
        <v>ハルシャナ</v>
      </c>
      <c r="E765" s="58" cm="1">
        <f t="array" aca="1" ref="E765" ca="1">INDIRECT("'"&amp;TEXT($A765,"d日(aaa)")&amp;"'!W8")</f>
        <v>8</v>
      </c>
      <c r="F765" s="58" cm="1">
        <f t="array" aca="1" ref="F765" ca="1">INDIRECT("'"&amp;TEXT($A765,"d日(aaa)")&amp;"'!X8")</f>
        <v>7.9999999999997389</v>
      </c>
      <c r="G765" s="58">
        <f t="shared" ca="1" si="397"/>
        <v>-2.6112445539183682E-13</v>
      </c>
      <c r="H765" s="47">
        <f t="shared" si="398"/>
        <v>44616</v>
      </c>
      <c r="I765" s="34">
        <f t="shared" si="399"/>
        <v>4</v>
      </c>
      <c r="L765" s="47">
        <f t="shared" si="400"/>
        <v>44616</v>
      </c>
      <c r="M765" s="34" t="str">
        <f t="shared" si="389"/>
        <v>木</v>
      </c>
      <c r="N765" s="34" t="str">
        <f t="shared" si="390"/>
        <v>作業時間</v>
      </c>
      <c r="O765" s="34" t="str">
        <f t="shared" ca="1" si="391"/>
        <v>ハルシャナ</v>
      </c>
      <c r="P765" s="34">
        <f t="shared" ca="1" si="392"/>
        <v>8</v>
      </c>
      <c r="Q765" s="34">
        <f t="shared" ca="1" si="401"/>
        <v>7.9999999999997389</v>
      </c>
      <c r="R765" s="34">
        <f t="shared" ca="1" si="402"/>
        <v>0</v>
      </c>
      <c r="S765" s="47">
        <f t="shared" si="393"/>
        <v>44616</v>
      </c>
      <c r="T765" s="34">
        <f t="shared" si="394"/>
        <v>4</v>
      </c>
    </row>
    <row r="766" spans="1:22" x14ac:dyDescent="0.4">
      <c r="A766" s="47">
        <f t="shared" si="403"/>
        <v>44616</v>
      </c>
      <c r="B766" s="48" t="str">
        <f t="shared" si="350"/>
        <v>木</v>
      </c>
      <c r="C766" s="46" t="s">
        <v>7</v>
      </c>
      <c r="D766" s="46" t="str" cm="1">
        <f t="array" aca="1" ref="D766" ca="1">INDIRECT("'"&amp;TEXT($A766,"d日(aaa)")&amp;"'!V9")</f>
        <v>イスリ</v>
      </c>
      <c r="E766" s="58" cm="1">
        <f t="array" aca="1" ref="E766" ca="1">INDIRECT("'"&amp;TEXT($A766,"d日(aaa)")&amp;"'!W9")</f>
        <v>5</v>
      </c>
      <c r="F766" s="58" cm="1">
        <f t="array" aca="1" ref="F766" ca="1">INDIRECT("'"&amp;TEXT($A766,"d日(aaa)")&amp;"'!X9")</f>
        <v>4.9999999999996838</v>
      </c>
      <c r="G766" s="58">
        <f t="shared" ca="1" si="397"/>
        <v>-3.1619151741324458E-13</v>
      </c>
      <c r="H766" s="47">
        <f t="shared" si="398"/>
        <v>44616</v>
      </c>
      <c r="I766" s="34">
        <f t="shared" si="399"/>
        <v>4</v>
      </c>
      <c r="L766" s="47">
        <f t="shared" si="400"/>
        <v>44616</v>
      </c>
      <c r="M766" s="34" t="str">
        <f t="shared" si="389"/>
        <v>木</v>
      </c>
      <c r="N766" s="34" t="str">
        <f t="shared" si="390"/>
        <v>作業時間</v>
      </c>
      <c r="O766" s="34" t="str">
        <f t="shared" ca="1" si="391"/>
        <v>イスリ</v>
      </c>
      <c r="P766" s="34">
        <f t="shared" ca="1" si="392"/>
        <v>5</v>
      </c>
      <c r="Q766" s="34">
        <f t="shared" ca="1" si="401"/>
        <v>4.9999999999996838</v>
      </c>
      <c r="R766" s="34">
        <f t="shared" ca="1" si="402"/>
        <v>0</v>
      </c>
      <c r="S766" s="47">
        <f t="shared" si="393"/>
        <v>44616</v>
      </c>
      <c r="T766" s="34">
        <f t="shared" si="394"/>
        <v>4</v>
      </c>
    </row>
    <row r="767" spans="1:22" x14ac:dyDescent="0.4">
      <c r="A767" s="47">
        <f t="shared" si="403"/>
        <v>44616</v>
      </c>
      <c r="B767" s="48" t="str">
        <f t="shared" si="350"/>
        <v>木</v>
      </c>
      <c r="C767" s="46" t="s">
        <v>7</v>
      </c>
      <c r="D767" s="46" t="str" cm="1">
        <f t="array" aca="1" ref="D767" ca="1">INDIRECT("'"&amp;TEXT($A767,"d日(aaa)")&amp;"'!V10")</f>
        <v>インディカ</v>
      </c>
      <c r="E767" s="58" cm="1">
        <f t="array" aca="1" ref="E767" ca="1">INDIRECT("'"&amp;TEXT($A767,"d日(aaa)")&amp;"'!W10")</f>
        <v>7</v>
      </c>
      <c r="F767" s="58" cm="1">
        <f t="array" aca="1" ref="F767" ca="1">INDIRECT("'"&amp;TEXT($A767,"d日(aaa)")&amp;"'!X10")</f>
        <v>6.99999999999973</v>
      </c>
      <c r="G767" s="58">
        <f t="shared" ca="1" si="397"/>
        <v>-2.7000623958883807E-13</v>
      </c>
      <c r="H767" s="47">
        <f t="shared" si="398"/>
        <v>44616</v>
      </c>
      <c r="I767" s="34">
        <f t="shared" si="399"/>
        <v>4</v>
      </c>
      <c r="L767" s="47">
        <f t="shared" si="400"/>
        <v>44616</v>
      </c>
      <c r="M767" s="34" t="str">
        <f t="shared" si="389"/>
        <v>木</v>
      </c>
      <c r="N767" s="34" t="str">
        <f t="shared" si="390"/>
        <v>作業時間</v>
      </c>
      <c r="O767" s="34" t="str">
        <f t="shared" ca="1" si="391"/>
        <v>インディカ</v>
      </c>
      <c r="P767" s="34">
        <f t="shared" ca="1" si="392"/>
        <v>7</v>
      </c>
      <c r="Q767" s="34">
        <f t="shared" ca="1" si="401"/>
        <v>6.99999999999973</v>
      </c>
      <c r="R767" s="34">
        <f t="shared" ca="1" si="402"/>
        <v>0</v>
      </c>
      <c r="S767" s="47">
        <f t="shared" si="393"/>
        <v>44616</v>
      </c>
      <c r="T767" s="34">
        <f t="shared" si="394"/>
        <v>4</v>
      </c>
    </row>
    <row r="768" spans="1:22" x14ac:dyDescent="0.4">
      <c r="A768" s="47">
        <f t="shared" si="403"/>
        <v>44616</v>
      </c>
      <c r="B768" s="48" t="str">
        <f t="shared" ref="B768:B770" si="404">IF(A768="","",TEXT(A768,"aaa"))</f>
        <v>木</v>
      </c>
      <c r="C768" s="46" t="s">
        <v>7</v>
      </c>
      <c r="D768" s="46" t="str" cm="1">
        <f t="array" aca="1" ref="D768" ca="1">INDIRECT("'"&amp;TEXT($A768,"d日(aaa)")&amp;"'!V11")</f>
        <v>チャトランガ</v>
      </c>
      <c r="E768" s="58" cm="1">
        <f t="array" aca="1" ref="E768" ca="1">INDIRECT("'"&amp;TEXT($A768,"d日(aaa)")&amp;"'!W11")</f>
        <v>5</v>
      </c>
      <c r="F768" s="58" cm="1">
        <f t="array" aca="1" ref="F768" ca="1">INDIRECT("'"&amp;TEXT($A768,"d日(aaa)")&amp;"'!X11")</f>
        <v>4.9999999999996838</v>
      </c>
      <c r="G768" s="58">
        <f t="shared" ca="1" si="397"/>
        <v>-3.1619151741324458E-13</v>
      </c>
      <c r="H768" s="47">
        <f t="shared" si="398"/>
        <v>44616</v>
      </c>
      <c r="I768" s="34">
        <f t="shared" si="399"/>
        <v>4</v>
      </c>
      <c r="L768" s="47">
        <f t="shared" si="400"/>
        <v>44616</v>
      </c>
      <c r="M768" s="34" t="str">
        <f t="shared" si="389"/>
        <v>木</v>
      </c>
      <c r="N768" s="34" t="str">
        <f t="shared" si="390"/>
        <v>作業時間</v>
      </c>
      <c r="O768" s="34" t="str">
        <f t="shared" ca="1" si="391"/>
        <v>チャトランガ</v>
      </c>
      <c r="P768" s="34">
        <f t="shared" ca="1" si="392"/>
        <v>5</v>
      </c>
      <c r="Q768" s="34">
        <f t="shared" ca="1" si="401"/>
        <v>4.9999999999996838</v>
      </c>
      <c r="R768" s="34">
        <f t="shared" ca="1" si="402"/>
        <v>0</v>
      </c>
      <c r="S768" s="47">
        <f t="shared" si="393"/>
        <v>44616</v>
      </c>
      <c r="T768" s="34">
        <f t="shared" si="394"/>
        <v>4</v>
      </c>
    </row>
    <row r="769" spans="1:22" x14ac:dyDescent="0.4">
      <c r="A769" s="47">
        <f t="shared" si="403"/>
        <v>44616</v>
      </c>
      <c r="B769" s="48" t="str">
        <f t="shared" si="404"/>
        <v>木</v>
      </c>
      <c r="C769" s="46" t="s">
        <v>7</v>
      </c>
      <c r="D769" s="46" t="str" cm="1">
        <f t="array" aca="1" ref="D769" ca="1">INDIRECT("'"&amp;TEXT($A769,"d日(aaa)")&amp;"'!V12")</f>
        <v/>
      </c>
      <c r="E769" s="58" t="str" cm="1">
        <f t="array" aca="1" ref="E769" ca="1">INDIRECT("'"&amp;TEXT($A769,"d日(aaa)")&amp;"'!W12")</f>
        <v/>
      </c>
      <c r="F769" s="58" t="str" cm="1">
        <f t="array" aca="1" ref="F769" ca="1">INDIRECT("'"&amp;TEXT($A769,"d日(aaa)")&amp;"'!X12")</f>
        <v/>
      </c>
      <c r="G769" s="58" t="str">
        <f t="shared" ca="1" si="397"/>
        <v/>
      </c>
      <c r="H769" s="47">
        <f t="shared" si="398"/>
        <v>44616</v>
      </c>
      <c r="I769" s="34">
        <f t="shared" si="399"/>
        <v>4</v>
      </c>
      <c r="L769" s="47">
        <f t="shared" si="400"/>
        <v>44616</v>
      </c>
      <c r="M769" s="34" t="str">
        <f t="shared" si="389"/>
        <v>木</v>
      </c>
      <c r="N769" s="34" t="str">
        <f t="shared" si="390"/>
        <v>作業時間</v>
      </c>
      <c r="O769" s="34" t="str">
        <f t="shared" ca="1" si="391"/>
        <v/>
      </c>
      <c r="P769" s="34" t="str">
        <f t="shared" ca="1" si="392"/>
        <v/>
      </c>
      <c r="Q769" s="34" t="str">
        <f t="shared" ca="1" si="401"/>
        <v/>
      </c>
      <c r="R769" s="34" t="str">
        <f t="shared" ca="1" si="402"/>
        <v/>
      </c>
      <c r="S769" s="47">
        <f t="shared" si="393"/>
        <v>44616</v>
      </c>
      <c r="T769" s="34">
        <f t="shared" si="394"/>
        <v>4</v>
      </c>
    </row>
    <row r="770" spans="1:22" x14ac:dyDescent="0.4">
      <c r="A770" s="47">
        <f t="shared" si="403"/>
        <v>44616</v>
      </c>
      <c r="B770" s="48" t="str">
        <f t="shared" si="404"/>
        <v>木</v>
      </c>
      <c r="C770" s="46" t="s">
        <v>7</v>
      </c>
      <c r="D770" s="46" t="str" cm="1">
        <f t="array" aca="1" ref="D770" ca="1">INDIRECT("'"&amp;TEXT($A770,"d日(aaa)")&amp;"'!V13")</f>
        <v/>
      </c>
      <c r="E770" s="58" t="str" cm="1">
        <f t="array" aca="1" ref="E770" ca="1">INDIRECT("'"&amp;TEXT($A770,"d日(aaa)")&amp;"'!W13")</f>
        <v/>
      </c>
      <c r="F770" s="58" t="str" cm="1">
        <f t="array" aca="1" ref="F770" ca="1">INDIRECT("'"&amp;TEXT($A770,"d日(aaa)")&amp;"'!X13")</f>
        <v/>
      </c>
      <c r="G770" s="58" t="str">
        <f t="shared" ca="1" si="397"/>
        <v/>
      </c>
      <c r="H770" s="47">
        <f t="shared" si="398"/>
        <v>44616</v>
      </c>
      <c r="I770" s="34">
        <f t="shared" si="399"/>
        <v>4</v>
      </c>
      <c r="L770" s="47">
        <f t="shared" si="400"/>
        <v>44616</v>
      </c>
      <c r="M770" s="34" t="str">
        <f t="shared" si="389"/>
        <v>木</v>
      </c>
      <c r="N770" s="34" t="str">
        <f t="shared" si="390"/>
        <v>作業時間</v>
      </c>
      <c r="O770" s="34" t="str">
        <f t="shared" ca="1" si="391"/>
        <v/>
      </c>
      <c r="P770" s="34" t="str">
        <f t="shared" ca="1" si="392"/>
        <v/>
      </c>
      <c r="Q770" s="34" t="str">
        <f t="shared" ca="1" si="401"/>
        <v/>
      </c>
      <c r="R770" s="34" t="str">
        <f t="shared" ca="1" si="402"/>
        <v/>
      </c>
      <c r="S770" s="47">
        <f t="shared" si="393"/>
        <v>44616</v>
      </c>
      <c r="T770" s="34">
        <f t="shared" si="394"/>
        <v>4</v>
      </c>
    </row>
    <row r="771" spans="1:22" x14ac:dyDescent="0.4">
      <c r="A771" s="47">
        <f t="shared" si="403"/>
        <v>44616</v>
      </c>
      <c r="B771" s="48" t="str">
        <f t="shared" ref="B771:B775" si="405">IF(A771="","",TEXT(A771,"aaa"))</f>
        <v>木</v>
      </c>
      <c r="C771" s="46" t="s">
        <v>7</v>
      </c>
      <c r="D771" s="46" t="str" cm="1">
        <f t="array" aca="1" ref="D771" ca="1">INDIRECT("'"&amp;TEXT($A771,"d日(aaa)")&amp;"'!V14")</f>
        <v/>
      </c>
      <c r="E771" s="58" t="str" cm="1">
        <f t="array" aca="1" ref="E771" ca="1">INDIRECT("'"&amp;TEXT($A771,"d日(aaa)")&amp;"'!W14")</f>
        <v/>
      </c>
      <c r="F771" s="58" t="str" cm="1">
        <f t="array" aca="1" ref="F771" ca="1">INDIRECT("'"&amp;TEXT($A771,"d日(aaa)")&amp;"'!X14")</f>
        <v/>
      </c>
      <c r="G771" s="58" t="str">
        <f t="shared" ca="1" si="397"/>
        <v/>
      </c>
      <c r="H771" s="47">
        <f t="shared" si="398"/>
        <v>44616</v>
      </c>
      <c r="I771" s="34">
        <f t="shared" si="399"/>
        <v>4</v>
      </c>
      <c r="L771" s="47">
        <f t="shared" si="400"/>
        <v>44616</v>
      </c>
      <c r="M771" s="34" t="str">
        <f t="shared" si="389"/>
        <v>木</v>
      </c>
      <c r="N771" s="34" t="str">
        <f t="shared" si="390"/>
        <v>作業時間</v>
      </c>
      <c r="O771" s="34" t="str">
        <f t="shared" ca="1" si="391"/>
        <v/>
      </c>
      <c r="P771" s="34" t="str">
        <f t="shared" ca="1" si="392"/>
        <v/>
      </c>
      <c r="Q771" s="34" t="str">
        <f t="shared" ca="1" si="401"/>
        <v/>
      </c>
      <c r="R771" s="34" t="str">
        <f t="shared" ca="1" si="402"/>
        <v/>
      </c>
      <c r="S771" s="47">
        <f t="shared" si="393"/>
        <v>44616</v>
      </c>
      <c r="T771" s="34">
        <f t="shared" si="394"/>
        <v>4</v>
      </c>
    </row>
    <row r="772" spans="1:22" x14ac:dyDescent="0.4">
      <c r="A772" s="47">
        <f t="shared" si="403"/>
        <v>44616</v>
      </c>
      <c r="B772" s="48" t="str">
        <f t="shared" si="405"/>
        <v>木</v>
      </c>
      <c r="C772" s="46" t="s">
        <v>7</v>
      </c>
      <c r="D772" s="46" t="str" cm="1">
        <f t="array" aca="1" ref="D772" ca="1">INDIRECT("'"&amp;TEXT($A772,"d日(aaa)")&amp;"'!V15")</f>
        <v/>
      </c>
      <c r="E772" s="58" t="str" cm="1">
        <f t="array" aca="1" ref="E772" ca="1">INDIRECT("'"&amp;TEXT($A772,"d日(aaa)")&amp;"'!W15")</f>
        <v/>
      </c>
      <c r="F772" s="58" t="str" cm="1">
        <f t="array" aca="1" ref="F772" ca="1">INDIRECT("'"&amp;TEXT($A772,"d日(aaa)")&amp;"'!X15")</f>
        <v/>
      </c>
      <c r="G772" s="58" t="str">
        <f t="shared" ca="1" si="397"/>
        <v/>
      </c>
      <c r="H772" s="47">
        <f t="shared" si="398"/>
        <v>44616</v>
      </c>
      <c r="I772" s="34">
        <f t="shared" si="399"/>
        <v>4</v>
      </c>
      <c r="L772" s="47">
        <f t="shared" si="400"/>
        <v>44616</v>
      </c>
      <c r="M772" s="34" t="str">
        <f t="shared" si="389"/>
        <v>木</v>
      </c>
      <c r="N772" s="34" t="str">
        <f t="shared" si="390"/>
        <v>作業時間</v>
      </c>
      <c r="O772" s="34" t="str">
        <f t="shared" ca="1" si="391"/>
        <v/>
      </c>
      <c r="P772" s="34" t="str">
        <f t="shared" ca="1" si="392"/>
        <v/>
      </c>
      <c r="Q772" s="34" t="str">
        <f t="shared" ca="1" si="401"/>
        <v/>
      </c>
      <c r="R772" s="34" t="str">
        <f t="shared" ca="1" si="402"/>
        <v/>
      </c>
      <c r="S772" s="47">
        <f t="shared" si="393"/>
        <v>44616</v>
      </c>
      <c r="T772" s="34">
        <f t="shared" si="394"/>
        <v>4</v>
      </c>
    </row>
    <row r="773" spans="1:22" x14ac:dyDescent="0.4">
      <c r="A773" s="47">
        <f t="shared" si="403"/>
        <v>44616</v>
      </c>
      <c r="B773" s="48" t="str">
        <f t="shared" si="405"/>
        <v>木</v>
      </c>
      <c r="C773" s="46" t="s">
        <v>7</v>
      </c>
      <c r="D773" s="46" t="str" cm="1">
        <f t="array" aca="1" ref="D773" ca="1">INDIRECT("'"&amp;TEXT($A773,"d日(aaa)")&amp;"'!V16")</f>
        <v/>
      </c>
      <c r="E773" s="58" t="str" cm="1">
        <f t="array" aca="1" ref="E773" ca="1">INDIRECT("'"&amp;TEXT($A773,"d日(aaa)")&amp;"'!W16")</f>
        <v/>
      </c>
      <c r="F773" s="58" t="str" cm="1">
        <f t="array" aca="1" ref="F773" ca="1">INDIRECT("'"&amp;TEXT($A773,"d日(aaa)")&amp;"'!X16")</f>
        <v/>
      </c>
      <c r="G773" s="58" t="str">
        <f t="shared" ca="1" si="397"/>
        <v/>
      </c>
      <c r="H773" s="47">
        <f t="shared" si="398"/>
        <v>44616</v>
      </c>
      <c r="I773" s="34">
        <f t="shared" si="399"/>
        <v>4</v>
      </c>
      <c r="L773" s="47">
        <f t="shared" si="400"/>
        <v>44616</v>
      </c>
      <c r="M773" s="34" t="str">
        <f t="shared" si="389"/>
        <v>木</v>
      </c>
      <c r="N773" s="34" t="str">
        <f t="shared" si="390"/>
        <v>作業時間</v>
      </c>
      <c r="O773" s="34" t="str">
        <f t="shared" ca="1" si="391"/>
        <v/>
      </c>
      <c r="P773" s="34" t="str">
        <f t="shared" ca="1" si="392"/>
        <v/>
      </c>
      <c r="Q773" s="34" t="str">
        <f t="shared" ca="1" si="401"/>
        <v/>
      </c>
      <c r="R773" s="34" t="str">
        <f t="shared" ca="1" si="402"/>
        <v/>
      </c>
      <c r="S773" s="47">
        <f t="shared" si="393"/>
        <v>44616</v>
      </c>
      <c r="T773" s="34">
        <f t="shared" si="394"/>
        <v>4</v>
      </c>
    </row>
    <row r="774" spans="1:22" x14ac:dyDescent="0.4">
      <c r="A774" s="47">
        <f t="shared" si="403"/>
        <v>44616</v>
      </c>
      <c r="B774" s="48" t="str">
        <f t="shared" si="405"/>
        <v>木</v>
      </c>
      <c r="C774" s="46" t="s">
        <v>7</v>
      </c>
      <c r="D774" s="46" t="str" cm="1">
        <f t="array" aca="1" ref="D774" ca="1">INDIRECT("'"&amp;TEXT($A774,"d日(aaa)")&amp;"'!V17")</f>
        <v/>
      </c>
      <c r="E774" s="58" t="str" cm="1">
        <f t="array" aca="1" ref="E774" ca="1">INDIRECT("'"&amp;TEXT($A774,"d日(aaa)")&amp;"'!W17")</f>
        <v/>
      </c>
      <c r="F774" s="58" t="str" cm="1">
        <f t="array" aca="1" ref="F774" ca="1">INDIRECT("'"&amp;TEXT($A774,"d日(aaa)")&amp;"'!X17")</f>
        <v/>
      </c>
      <c r="G774" s="58" t="str">
        <f t="shared" ca="1" si="397"/>
        <v/>
      </c>
      <c r="H774" s="47">
        <f t="shared" si="398"/>
        <v>44616</v>
      </c>
      <c r="I774" s="34">
        <f t="shared" si="399"/>
        <v>4</v>
      </c>
      <c r="L774" s="47">
        <f t="shared" si="400"/>
        <v>44616</v>
      </c>
      <c r="M774" s="34" t="str">
        <f t="shared" si="389"/>
        <v>木</v>
      </c>
      <c r="N774" s="34" t="str">
        <f t="shared" si="390"/>
        <v>作業時間</v>
      </c>
      <c r="O774" s="34" t="str">
        <f t="shared" ca="1" si="391"/>
        <v/>
      </c>
      <c r="P774" s="34" t="str">
        <f t="shared" ca="1" si="392"/>
        <v/>
      </c>
      <c r="Q774" s="34" t="str">
        <f t="shared" ca="1" si="401"/>
        <v/>
      </c>
      <c r="R774" s="34" t="str">
        <f t="shared" ca="1" si="402"/>
        <v/>
      </c>
      <c r="S774" s="47">
        <f t="shared" si="393"/>
        <v>44616</v>
      </c>
      <c r="T774" s="34">
        <f t="shared" si="394"/>
        <v>4</v>
      </c>
    </row>
    <row r="775" spans="1:22" x14ac:dyDescent="0.4">
      <c r="A775" s="47">
        <f t="shared" si="403"/>
        <v>44616</v>
      </c>
      <c r="B775" s="48" t="str">
        <f t="shared" si="405"/>
        <v>木</v>
      </c>
      <c r="C775" s="46" t="s">
        <v>7</v>
      </c>
      <c r="D775" s="46" t="str" cm="1">
        <f t="array" aca="1" ref="D775" ca="1">INDIRECT("'"&amp;TEXT($A775,"d日(aaa)")&amp;"'!V18")</f>
        <v/>
      </c>
      <c r="E775" s="58" t="str" cm="1">
        <f t="array" aca="1" ref="E775" ca="1">INDIRECT("'"&amp;TEXT($A775,"d日(aaa)")&amp;"'!W18")</f>
        <v/>
      </c>
      <c r="F775" s="58" t="str" cm="1">
        <f t="array" aca="1" ref="F775" ca="1">INDIRECT("'"&amp;TEXT($A775,"d日(aaa)")&amp;"'!X18")</f>
        <v/>
      </c>
      <c r="G775" s="58" t="str">
        <f t="shared" ca="1" si="397"/>
        <v/>
      </c>
      <c r="H775" s="47">
        <f t="shared" si="398"/>
        <v>44616</v>
      </c>
      <c r="I775" s="34">
        <f t="shared" si="399"/>
        <v>4</v>
      </c>
      <c r="J775" s="34">
        <f ca="1">SUMIF($A761:$A775,$A761,E761:E775)</f>
        <v>57</v>
      </c>
      <c r="K775" s="34">
        <f ca="1">SUMIF($A761:$A775,$A761,F761:F775)</f>
        <v>56.999999999997797</v>
      </c>
      <c r="L775" s="47">
        <f t="shared" si="400"/>
        <v>44616</v>
      </c>
      <c r="M775" s="34" t="str">
        <f t="shared" si="389"/>
        <v>木</v>
      </c>
      <c r="N775" s="34" t="str">
        <f t="shared" si="390"/>
        <v>作業時間</v>
      </c>
      <c r="O775" s="34" t="str">
        <f t="shared" ca="1" si="391"/>
        <v/>
      </c>
      <c r="P775" s="34" t="str">
        <f t="shared" ca="1" si="392"/>
        <v/>
      </c>
      <c r="Q775" s="34" t="str">
        <f t="shared" ca="1" si="401"/>
        <v/>
      </c>
      <c r="R775" s="34" t="str">
        <f t="shared" ca="1" si="402"/>
        <v/>
      </c>
      <c r="S775" s="47">
        <f t="shared" si="393"/>
        <v>44616</v>
      </c>
      <c r="T775" s="34">
        <f t="shared" si="394"/>
        <v>4</v>
      </c>
      <c r="U775" s="158">
        <f ca="1">IF(P761&lt;&gt;"",SUMIF($A761:$A775,$A761,P761:P775),"")</f>
        <v>57</v>
      </c>
      <c r="V775" s="158">
        <f ca="1">IF(Q761&lt;&gt;"",SUMIF($A761:$A775,$A761,Q761:Q775),"")</f>
        <v>56.999999999997797</v>
      </c>
    </row>
    <row r="776" spans="1:22" x14ac:dyDescent="0.4">
      <c r="A776" s="47">
        <f>A767</f>
        <v>44616</v>
      </c>
      <c r="B776" s="48" t="str">
        <f t="shared" si="350"/>
        <v>木</v>
      </c>
      <c r="C776" s="46" t="s">
        <v>11</v>
      </c>
      <c r="D776" s="46" t="str" cm="1">
        <f t="array" aca="1" ref="D776" ca="1">INDIRECT("'"&amp;TEXT($A776,"d日(aaa)")&amp;"'!V4")</f>
        <v>ズオン バン フン</v>
      </c>
      <c r="E776" s="49" cm="1">
        <f t="array" aca="1" ref="E776" ca="1">INDIRECT("'"&amp;TEXT($A776,"d日(aaa)")&amp;"'!AB4")</f>
        <v>9600</v>
      </c>
      <c r="F776" s="49" cm="1">
        <f t="array" aca="1" ref="F776" ca="1">INDIRECT("'"&amp;TEXT($A776,"d日(aaa)")&amp;"'!AC4")</f>
        <v>9599.9999999996871</v>
      </c>
      <c r="G776" s="58">
        <f t="shared" ca="1" si="397"/>
        <v>-3.1286617740988731E-10</v>
      </c>
      <c r="H776" s="47">
        <f t="shared" si="398"/>
        <v>44616</v>
      </c>
      <c r="I776" s="34">
        <f t="shared" si="399"/>
        <v>4</v>
      </c>
      <c r="L776" s="47">
        <f t="shared" si="400"/>
        <v>44616</v>
      </c>
      <c r="M776" s="34" t="str">
        <f t="shared" si="389"/>
        <v>木</v>
      </c>
      <c r="N776" s="34" t="str">
        <f t="shared" si="390"/>
        <v>人件費</v>
      </c>
      <c r="O776" s="34" t="str">
        <f t="shared" ca="1" si="391"/>
        <v>ズオン バン フン</v>
      </c>
      <c r="P776" s="34">
        <f t="shared" ca="1" si="392"/>
        <v>9600</v>
      </c>
      <c r="Q776" s="34">
        <f t="shared" ca="1" si="401"/>
        <v>9599.9999999996871</v>
      </c>
      <c r="R776" s="34">
        <f t="shared" ca="1" si="402"/>
        <v>0</v>
      </c>
      <c r="S776" s="47">
        <f t="shared" si="393"/>
        <v>44616</v>
      </c>
      <c r="T776" s="34">
        <f t="shared" si="394"/>
        <v>4</v>
      </c>
    </row>
    <row r="777" spans="1:22" x14ac:dyDescent="0.4">
      <c r="A777" s="47">
        <f t="shared" si="403"/>
        <v>44616</v>
      </c>
      <c r="B777" s="48" t="str">
        <f t="shared" si="350"/>
        <v>木</v>
      </c>
      <c r="C777" s="46" t="s">
        <v>11</v>
      </c>
      <c r="D777" s="46" t="str" cm="1">
        <f t="array" aca="1" ref="D777" ca="1">INDIRECT("'"&amp;TEXT($A777,"d日(aaa)")&amp;"'!V5")</f>
        <v>ディン コン ベト</v>
      </c>
      <c r="E777" s="49" cm="1">
        <f t="array" aca="1" ref="E777" ca="1">INDIRECT("'"&amp;TEXT($A777,"d日(aaa)")&amp;"'!AB5")</f>
        <v>8800</v>
      </c>
      <c r="F777" s="49" cm="1">
        <f t="array" aca="1" ref="F777" ca="1">INDIRECT("'"&amp;TEXT($A777,"d日(aaa)")&amp;"'!AC5")</f>
        <v>8799.9999999997126</v>
      </c>
      <c r="G777" s="58">
        <f t="shared" ca="1" si="397"/>
        <v>-2.8740032576024532E-10</v>
      </c>
      <c r="H777" s="47">
        <f t="shared" si="398"/>
        <v>44616</v>
      </c>
      <c r="I777" s="34">
        <f t="shared" si="399"/>
        <v>4</v>
      </c>
      <c r="L777" s="47">
        <f t="shared" si="400"/>
        <v>44616</v>
      </c>
      <c r="M777" s="34" t="str">
        <f t="shared" si="389"/>
        <v>木</v>
      </c>
      <c r="N777" s="34" t="str">
        <f t="shared" si="390"/>
        <v>人件費</v>
      </c>
      <c r="O777" s="34" t="str">
        <f t="shared" ca="1" si="391"/>
        <v>ディン コン ベト</v>
      </c>
      <c r="P777" s="34">
        <f t="shared" ca="1" si="392"/>
        <v>8800</v>
      </c>
      <c r="Q777" s="34">
        <f t="shared" ca="1" si="401"/>
        <v>8799.9999999997126</v>
      </c>
      <c r="R777" s="34">
        <f t="shared" ca="1" si="402"/>
        <v>0</v>
      </c>
      <c r="S777" s="47">
        <f t="shared" si="393"/>
        <v>44616</v>
      </c>
      <c r="T777" s="34">
        <f t="shared" si="394"/>
        <v>4</v>
      </c>
    </row>
    <row r="778" spans="1:22" x14ac:dyDescent="0.4">
      <c r="A778" s="47">
        <f t="shared" si="403"/>
        <v>44616</v>
      </c>
      <c r="B778" s="48" t="str">
        <f t="shared" si="350"/>
        <v>木</v>
      </c>
      <c r="C778" s="46" t="s">
        <v>11</v>
      </c>
      <c r="D778" s="46" t="str" cm="1">
        <f t="array" aca="1" ref="D778" ca="1">INDIRECT("'"&amp;TEXT($A778,"d日(aaa)")&amp;"'!V6")</f>
        <v>チャモ</v>
      </c>
      <c r="E778" s="49" cm="1">
        <f t="array" aca="1" ref="E778" ca="1">INDIRECT("'"&amp;TEXT($A778,"d日(aaa)")&amp;"'!AB6")</f>
        <v>9200</v>
      </c>
      <c r="F778" s="49" cm="1">
        <f t="array" aca="1" ref="F778" ca="1">INDIRECT("'"&amp;TEXT($A778,"d日(aaa)")&amp;"'!AC6")</f>
        <v>9199.9999999996999</v>
      </c>
      <c r="G778" s="58">
        <f t="shared" ca="1" si="397"/>
        <v>-3.0013325158506632E-10</v>
      </c>
      <c r="H778" s="47">
        <f t="shared" si="398"/>
        <v>44616</v>
      </c>
      <c r="I778" s="34">
        <f t="shared" si="399"/>
        <v>4</v>
      </c>
      <c r="L778" s="47">
        <f t="shared" si="400"/>
        <v>44616</v>
      </c>
      <c r="M778" s="34" t="str">
        <f t="shared" si="389"/>
        <v>木</v>
      </c>
      <c r="N778" s="34" t="str">
        <f t="shared" si="390"/>
        <v>人件費</v>
      </c>
      <c r="O778" s="34" t="str">
        <f t="shared" ca="1" si="391"/>
        <v>チャモ</v>
      </c>
      <c r="P778" s="34">
        <f t="shared" ca="1" si="392"/>
        <v>9200</v>
      </c>
      <c r="Q778" s="34">
        <f t="shared" ca="1" si="401"/>
        <v>9199.9999999996999</v>
      </c>
      <c r="R778" s="34">
        <f t="shared" ca="1" si="402"/>
        <v>0</v>
      </c>
      <c r="S778" s="47">
        <f t="shared" si="393"/>
        <v>44616</v>
      </c>
      <c r="T778" s="34">
        <f t="shared" si="394"/>
        <v>4</v>
      </c>
    </row>
    <row r="779" spans="1:22" x14ac:dyDescent="0.4">
      <c r="A779" s="47">
        <f t="shared" si="403"/>
        <v>44616</v>
      </c>
      <c r="B779" s="48" t="str">
        <f t="shared" si="350"/>
        <v>木</v>
      </c>
      <c r="C779" s="46" t="s">
        <v>11</v>
      </c>
      <c r="D779" s="46" t="str" cm="1">
        <f t="array" aca="1" ref="D779" ca="1">INDIRECT("'"&amp;TEXT($A779,"d日(aaa)")&amp;"'!V7")</f>
        <v>サンミン</v>
      </c>
      <c r="E779" s="49" cm="1">
        <f t="array" aca="1" ref="E779" ca="1">INDIRECT("'"&amp;TEXT($A779,"d日(aaa)")&amp;"'!AB7")</f>
        <v>8400</v>
      </c>
      <c r="F779" s="49" cm="1">
        <f t="array" aca="1" ref="F779" ca="1">INDIRECT("'"&amp;TEXT($A779,"d日(aaa)")&amp;"'!AC7")</f>
        <v>8399.9999999997253</v>
      </c>
      <c r="G779" s="58">
        <f t="shared" ca="1" si="397"/>
        <v>-2.7466739993542433E-10</v>
      </c>
      <c r="H779" s="47">
        <f t="shared" si="398"/>
        <v>44616</v>
      </c>
      <c r="I779" s="34">
        <f t="shared" si="399"/>
        <v>4</v>
      </c>
      <c r="L779" s="47">
        <f t="shared" si="400"/>
        <v>44616</v>
      </c>
      <c r="M779" s="34" t="str">
        <f t="shared" si="389"/>
        <v>木</v>
      </c>
      <c r="N779" s="34" t="str">
        <f t="shared" si="390"/>
        <v>人件費</v>
      </c>
      <c r="O779" s="34" t="str">
        <f t="shared" ca="1" si="391"/>
        <v>サンミン</v>
      </c>
      <c r="P779" s="34">
        <f t="shared" ca="1" si="392"/>
        <v>8400</v>
      </c>
      <c r="Q779" s="34">
        <f t="shared" ca="1" si="401"/>
        <v>8399.9999999997253</v>
      </c>
      <c r="R779" s="34">
        <f t="shared" ca="1" si="402"/>
        <v>0</v>
      </c>
      <c r="S779" s="47">
        <f t="shared" si="393"/>
        <v>44616</v>
      </c>
      <c r="T779" s="34">
        <f t="shared" si="394"/>
        <v>4</v>
      </c>
    </row>
    <row r="780" spans="1:22" x14ac:dyDescent="0.4">
      <c r="A780" s="47">
        <f t="shared" si="403"/>
        <v>44616</v>
      </c>
      <c r="B780" s="48" t="str">
        <f t="shared" si="350"/>
        <v>木</v>
      </c>
      <c r="C780" s="46" t="s">
        <v>11</v>
      </c>
      <c r="D780" s="46" t="str" cm="1">
        <f t="array" aca="1" ref="D780" ca="1">INDIRECT("'"&amp;TEXT($A780,"d日(aaa)")&amp;"'!V8")</f>
        <v>ハルシャナ</v>
      </c>
      <c r="E780" s="49" cm="1">
        <f t="array" aca="1" ref="E780" ca="1">INDIRECT("'"&amp;TEXT($A780,"d日(aaa)")&amp;"'!AB8")</f>
        <v>8400</v>
      </c>
      <c r="F780" s="49" cm="1">
        <f t="array" aca="1" ref="F780" ca="1">INDIRECT("'"&amp;TEXT($A780,"d日(aaa)")&amp;"'!AC8")</f>
        <v>8399.9999999997253</v>
      </c>
      <c r="G780" s="58">
        <f t="shared" ca="1" si="397"/>
        <v>-2.7466739993542433E-10</v>
      </c>
      <c r="H780" s="47">
        <f t="shared" si="398"/>
        <v>44616</v>
      </c>
      <c r="I780" s="34">
        <f t="shared" si="399"/>
        <v>4</v>
      </c>
      <c r="L780" s="47">
        <f t="shared" si="400"/>
        <v>44616</v>
      </c>
      <c r="M780" s="34" t="str">
        <f t="shared" si="389"/>
        <v>木</v>
      </c>
      <c r="N780" s="34" t="str">
        <f t="shared" si="390"/>
        <v>人件費</v>
      </c>
      <c r="O780" s="34" t="str">
        <f t="shared" ca="1" si="391"/>
        <v>ハルシャナ</v>
      </c>
      <c r="P780" s="34">
        <f t="shared" ca="1" si="392"/>
        <v>8400</v>
      </c>
      <c r="Q780" s="34">
        <f t="shared" ca="1" si="401"/>
        <v>8399.9999999997253</v>
      </c>
      <c r="R780" s="34">
        <f t="shared" ca="1" si="402"/>
        <v>0</v>
      </c>
      <c r="S780" s="47">
        <f t="shared" si="393"/>
        <v>44616</v>
      </c>
      <c r="T780" s="34">
        <f t="shared" si="394"/>
        <v>4</v>
      </c>
    </row>
    <row r="781" spans="1:22" x14ac:dyDescent="0.4">
      <c r="A781" s="47">
        <f t="shared" si="403"/>
        <v>44616</v>
      </c>
      <c r="B781" s="48" t="str">
        <f t="shared" si="350"/>
        <v>木</v>
      </c>
      <c r="C781" s="46" t="s">
        <v>11</v>
      </c>
      <c r="D781" s="46" t="str" cm="1">
        <f t="array" aca="1" ref="D781" ca="1">INDIRECT("'"&amp;TEXT($A781,"d日(aaa)")&amp;"'!V9")</f>
        <v>イスリ</v>
      </c>
      <c r="E781" s="49" cm="1">
        <f t="array" aca="1" ref="E781" ca="1">INDIRECT("'"&amp;TEXT($A781,"d日(aaa)")&amp;"'!AB9")</f>
        <v>5250</v>
      </c>
      <c r="F781" s="49" cm="1">
        <f t="array" aca="1" ref="F781" ca="1">INDIRECT("'"&amp;TEXT($A781,"d日(aaa)")&amp;"'!AC9")</f>
        <v>5249.999999999668</v>
      </c>
      <c r="G781" s="58">
        <f t="shared" ca="1" si="397"/>
        <v>-3.3196556614711881E-10</v>
      </c>
      <c r="H781" s="47">
        <f t="shared" si="398"/>
        <v>44616</v>
      </c>
      <c r="I781" s="34">
        <f t="shared" si="399"/>
        <v>4</v>
      </c>
      <c r="L781" s="47">
        <f t="shared" si="400"/>
        <v>44616</v>
      </c>
      <c r="M781" s="34" t="str">
        <f t="shared" si="389"/>
        <v>木</v>
      </c>
      <c r="N781" s="34" t="str">
        <f t="shared" si="390"/>
        <v>人件費</v>
      </c>
      <c r="O781" s="34" t="str">
        <f t="shared" ca="1" si="391"/>
        <v>イスリ</v>
      </c>
      <c r="P781" s="34">
        <f t="shared" ca="1" si="392"/>
        <v>5250</v>
      </c>
      <c r="Q781" s="34">
        <f t="shared" ca="1" si="401"/>
        <v>5249.999999999668</v>
      </c>
      <c r="R781" s="34">
        <f t="shared" ca="1" si="402"/>
        <v>0</v>
      </c>
      <c r="S781" s="47">
        <f t="shared" si="393"/>
        <v>44616</v>
      </c>
      <c r="T781" s="34">
        <f t="shared" si="394"/>
        <v>4</v>
      </c>
    </row>
    <row r="782" spans="1:22" x14ac:dyDescent="0.4">
      <c r="A782" s="47">
        <f t="shared" si="403"/>
        <v>44616</v>
      </c>
      <c r="B782" s="48" t="str">
        <f t="shared" si="350"/>
        <v>木</v>
      </c>
      <c r="C782" s="46" t="s">
        <v>11</v>
      </c>
      <c r="D782" s="46" t="str" cm="1">
        <f t="array" aca="1" ref="D782" ca="1">INDIRECT("'"&amp;TEXT($A782,"d日(aaa)")&amp;"'!V10")</f>
        <v>インディカ</v>
      </c>
      <c r="E782" s="49" cm="1">
        <f t="array" aca="1" ref="E782" ca="1">INDIRECT("'"&amp;TEXT($A782,"d日(aaa)")&amp;"'!AB10")</f>
        <v>7350</v>
      </c>
      <c r="F782" s="49" cm="1">
        <f t="array" aca="1" ref="F782" ca="1">INDIRECT("'"&amp;TEXT($A782,"d日(aaa)")&amp;"'!AC10")</f>
        <v>7349.9999999997162</v>
      </c>
      <c r="G782" s="58">
        <f t="shared" ca="1" si="397"/>
        <v>-2.8376234695315361E-10</v>
      </c>
      <c r="H782" s="47">
        <f t="shared" si="398"/>
        <v>44616</v>
      </c>
      <c r="I782" s="34">
        <f t="shared" si="399"/>
        <v>4</v>
      </c>
      <c r="L782" s="47">
        <f t="shared" si="400"/>
        <v>44616</v>
      </c>
      <c r="M782" s="34" t="str">
        <f t="shared" si="389"/>
        <v>木</v>
      </c>
      <c r="N782" s="34" t="str">
        <f t="shared" si="390"/>
        <v>人件費</v>
      </c>
      <c r="O782" s="34" t="str">
        <f t="shared" ca="1" si="391"/>
        <v>インディカ</v>
      </c>
      <c r="P782" s="34">
        <f t="shared" ca="1" si="392"/>
        <v>7350</v>
      </c>
      <c r="Q782" s="34">
        <f t="shared" ca="1" si="401"/>
        <v>7349.9999999997162</v>
      </c>
      <c r="R782" s="34">
        <f t="shared" ca="1" si="402"/>
        <v>0</v>
      </c>
      <c r="S782" s="47">
        <f t="shared" si="393"/>
        <v>44616</v>
      </c>
      <c r="T782" s="34">
        <f t="shared" si="394"/>
        <v>4</v>
      </c>
    </row>
    <row r="783" spans="1:22" x14ac:dyDescent="0.4">
      <c r="A783" s="47">
        <f t="shared" si="403"/>
        <v>44616</v>
      </c>
      <c r="B783" s="48" t="str">
        <f t="shared" ref="B783:B785" si="406">IF(A783="","",TEXT(A783,"aaa"))</f>
        <v>木</v>
      </c>
      <c r="C783" s="46" t="s">
        <v>11</v>
      </c>
      <c r="D783" s="46" t="str" cm="1">
        <f t="array" aca="1" ref="D783" ca="1">INDIRECT("'"&amp;TEXT($A783,"d日(aaa)")&amp;"'!V11")</f>
        <v>チャトランガ</v>
      </c>
      <c r="E783" s="49" cm="1">
        <f t="array" aca="1" ref="E783" ca="1">INDIRECT("'"&amp;TEXT($A783,"d日(aaa)")&amp;"'!AB11")</f>
        <v>5250</v>
      </c>
      <c r="F783" s="49" cm="1">
        <f t="array" aca="1" ref="F783" ca="1">INDIRECT("'"&amp;TEXT($A783,"d日(aaa)")&amp;"'!AC11")</f>
        <v>5249.999999999668</v>
      </c>
      <c r="G783" s="58">
        <f t="shared" ca="1" si="397"/>
        <v>-3.3196556614711881E-10</v>
      </c>
      <c r="H783" s="47">
        <f t="shared" si="398"/>
        <v>44616</v>
      </c>
      <c r="I783" s="34">
        <f t="shared" si="399"/>
        <v>4</v>
      </c>
      <c r="L783" s="47">
        <f t="shared" si="400"/>
        <v>44616</v>
      </c>
      <c r="M783" s="34" t="str">
        <f t="shared" si="389"/>
        <v>木</v>
      </c>
      <c r="N783" s="34" t="str">
        <f t="shared" si="390"/>
        <v>人件費</v>
      </c>
      <c r="O783" s="34" t="str">
        <f t="shared" ca="1" si="391"/>
        <v>チャトランガ</v>
      </c>
      <c r="P783" s="34">
        <f t="shared" ca="1" si="392"/>
        <v>5250</v>
      </c>
      <c r="Q783" s="34">
        <f t="shared" ca="1" si="401"/>
        <v>5249.999999999668</v>
      </c>
      <c r="R783" s="34">
        <f t="shared" ca="1" si="402"/>
        <v>0</v>
      </c>
      <c r="S783" s="47">
        <f t="shared" si="393"/>
        <v>44616</v>
      </c>
      <c r="T783" s="34">
        <f t="shared" si="394"/>
        <v>4</v>
      </c>
    </row>
    <row r="784" spans="1:22" x14ac:dyDescent="0.4">
      <c r="A784" s="47">
        <f t="shared" si="403"/>
        <v>44616</v>
      </c>
      <c r="B784" s="48" t="str">
        <f t="shared" si="406"/>
        <v>木</v>
      </c>
      <c r="C784" s="46" t="s">
        <v>11</v>
      </c>
      <c r="D784" s="46" t="str" cm="1">
        <f t="array" aca="1" ref="D784" ca="1">INDIRECT("'"&amp;TEXT($A784,"d日(aaa)")&amp;"'!V12")</f>
        <v/>
      </c>
      <c r="E784" s="49" t="str" cm="1">
        <f t="array" aca="1" ref="E784" ca="1">INDIRECT("'"&amp;TEXT($A784,"d日(aaa)")&amp;"'!AB12")</f>
        <v/>
      </c>
      <c r="F784" s="49" t="str" cm="1">
        <f t="array" aca="1" ref="F784" ca="1">INDIRECT("'"&amp;TEXT($A784,"d日(aaa)")&amp;"'!AC12")</f>
        <v/>
      </c>
      <c r="G784" s="58" t="str">
        <f t="shared" ca="1" si="397"/>
        <v/>
      </c>
      <c r="H784" s="47">
        <f t="shared" si="398"/>
        <v>44616</v>
      </c>
      <c r="I784" s="34">
        <f t="shared" si="399"/>
        <v>4</v>
      </c>
      <c r="L784" s="47">
        <f t="shared" si="400"/>
        <v>44616</v>
      </c>
      <c r="M784" s="34" t="str">
        <f t="shared" si="389"/>
        <v>木</v>
      </c>
      <c r="N784" s="34" t="str">
        <f t="shared" si="390"/>
        <v>人件費</v>
      </c>
      <c r="O784" s="34" t="str">
        <f t="shared" ca="1" si="391"/>
        <v/>
      </c>
      <c r="P784" s="34" t="str">
        <f t="shared" ca="1" si="392"/>
        <v/>
      </c>
      <c r="Q784" s="34" t="str">
        <f t="shared" ca="1" si="401"/>
        <v/>
      </c>
      <c r="R784" s="34" t="str">
        <f t="shared" ca="1" si="402"/>
        <v/>
      </c>
      <c r="S784" s="47">
        <f t="shared" si="393"/>
        <v>44616</v>
      </c>
      <c r="T784" s="34">
        <f t="shared" si="394"/>
        <v>4</v>
      </c>
    </row>
    <row r="785" spans="1:22" x14ac:dyDescent="0.4">
      <c r="A785" s="47">
        <f t="shared" si="403"/>
        <v>44616</v>
      </c>
      <c r="B785" s="48" t="str">
        <f t="shared" si="406"/>
        <v>木</v>
      </c>
      <c r="C785" s="46" t="s">
        <v>11</v>
      </c>
      <c r="D785" s="46" t="str" cm="1">
        <f t="array" aca="1" ref="D785" ca="1">INDIRECT("'"&amp;TEXT($A785,"d日(aaa)")&amp;"'!V13")</f>
        <v/>
      </c>
      <c r="E785" s="49" t="str" cm="1">
        <f t="array" aca="1" ref="E785" ca="1">INDIRECT("'"&amp;TEXT($A785,"d日(aaa)")&amp;"'!AB13")</f>
        <v/>
      </c>
      <c r="F785" s="49" t="str" cm="1">
        <f t="array" aca="1" ref="F785" ca="1">INDIRECT("'"&amp;TEXT($A785,"d日(aaa)")&amp;"'!AC13")</f>
        <v/>
      </c>
      <c r="G785" s="58" t="str">
        <f t="shared" ca="1" si="397"/>
        <v/>
      </c>
      <c r="H785" s="47">
        <f t="shared" si="398"/>
        <v>44616</v>
      </c>
      <c r="I785" s="34">
        <f t="shared" si="399"/>
        <v>4</v>
      </c>
      <c r="L785" s="47">
        <f t="shared" si="400"/>
        <v>44616</v>
      </c>
      <c r="M785" s="34" t="str">
        <f t="shared" si="389"/>
        <v>木</v>
      </c>
      <c r="N785" s="34" t="str">
        <f t="shared" si="390"/>
        <v>人件費</v>
      </c>
      <c r="O785" s="34" t="str">
        <f t="shared" ca="1" si="391"/>
        <v/>
      </c>
      <c r="P785" s="34" t="str">
        <f t="shared" ca="1" si="392"/>
        <v/>
      </c>
      <c r="Q785" s="34" t="str">
        <f t="shared" ca="1" si="401"/>
        <v/>
      </c>
      <c r="R785" s="34" t="str">
        <f t="shared" ca="1" si="402"/>
        <v/>
      </c>
      <c r="S785" s="47">
        <f t="shared" si="393"/>
        <v>44616</v>
      </c>
      <c r="T785" s="34">
        <f t="shared" si="394"/>
        <v>4</v>
      </c>
    </row>
    <row r="786" spans="1:22" x14ac:dyDescent="0.4">
      <c r="A786" s="47">
        <f t="shared" si="403"/>
        <v>44616</v>
      </c>
      <c r="B786" s="48" t="str">
        <f t="shared" ref="B786:B790" si="407">IF(A786="","",TEXT(A786,"aaa"))</f>
        <v>木</v>
      </c>
      <c r="C786" s="46" t="s">
        <v>11</v>
      </c>
      <c r="D786" s="46" t="str" cm="1">
        <f t="array" aca="1" ref="D786" ca="1">INDIRECT("'"&amp;TEXT($A786,"d日(aaa)")&amp;"'!V14")</f>
        <v/>
      </c>
      <c r="E786" s="49" t="str" cm="1">
        <f t="array" aca="1" ref="E786" ca="1">INDIRECT("'"&amp;TEXT($A786,"d日(aaa)")&amp;"'!AB14")</f>
        <v/>
      </c>
      <c r="F786" s="49" t="str" cm="1">
        <f t="array" aca="1" ref="F786" ca="1">INDIRECT("'"&amp;TEXT($A786,"d日(aaa)")&amp;"'!AC14")</f>
        <v/>
      </c>
      <c r="G786" s="58" t="str">
        <f t="shared" ca="1" si="397"/>
        <v/>
      </c>
      <c r="H786" s="47">
        <f t="shared" si="398"/>
        <v>44616</v>
      </c>
      <c r="I786" s="34">
        <f t="shared" si="399"/>
        <v>4</v>
      </c>
      <c r="L786" s="47">
        <f t="shared" si="400"/>
        <v>44616</v>
      </c>
      <c r="M786" s="34" t="str">
        <f t="shared" si="389"/>
        <v>木</v>
      </c>
      <c r="N786" s="34" t="str">
        <f t="shared" si="390"/>
        <v>人件費</v>
      </c>
      <c r="O786" s="34" t="str">
        <f t="shared" ca="1" si="391"/>
        <v/>
      </c>
      <c r="P786" s="34" t="str">
        <f t="shared" ca="1" si="392"/>
        <v/>
      </c>
      <c r="Q786" s="34" t="str">
        <f t="shared" ca="1" si="401"/>
        <v/>
      </c>
      <c r="R786" s="34" t="str">
        <f t="shared" ca="1" si="402"/>
        <v/>
      </c>
      <c r="S786" s="47">
        <f t="shared" si="393"/>
        <v>44616</v>
      </c>
      <c r="T786" s="34">
        <f t="shared" si="394"/>
        <v>4</v>
      </c>
    </row>
    <row r="787" spans="1:22" x14ac:dyDescent="0.4">
      <c r="A787" s="47">
        <f t="shared" si="403"/>
        <v>44616</v>
      </c>
      <c r="B787" s="48" t="str">
        <f t="shared" si="407"/>
        <v>木</v>
      </c>
      <c r="C787" s="46" t="s">
        <v>11</v>
      </c>
      <c r="D787" s="46" t="str" cm="1">
        <f t="array" aca="1" ref="D787" ca="1">INDIRECT("'"&amp;TEXT($A787,"d日(aaa)")&amp;"'!V15")</f>
        <v/>
      </c>
      <c r="E787" s="49" t="str" cm="1">
        <f t="array" aca="1" ref="E787" ca="1">INDIRECT("'"&amp;TEXT($A787,"d日(aaa)")&amp;"'!AB15")</f>
        <v/>
      </c>
      <c r="F787" s="49" t="str" cm="1">
        <f t="array" aca="1" ref="F787" ca="1">INDIRECT("'"&amp;TEXT($A787,"d日(aaa)")&amp;"'!AC15")</f>
        <v/>
      </c>
      <c r="G787" s="58" t="str">
        <f t="shared" ca="1" si="397"/>
        <v/>
      </c>
      <c r="H787" s="47">
        <f t="shared" si="398"/>
        <v>44616</v>
      </c>
      <c r="I787" s="34">
        <f t="shared" si="399"/>
        <v>4</v>
      </c>
      <c r="L787" s="47">
        <f t="shared" si="400"/>
        <v>44616</v>
      </c>
      <c r="M787" s="34" t="str">
        <f t="shared" si="389"/>
        <v>木</v>
      </c>
      <c r="N787" s="34" t="str">
        <f t="shared" si="390"/>
        <v>人件費</v>
      </c>
      <c r="O787" s="34" t="str">
        <f t="shared" ca="1" si="391"/>
        <v/>
      </c>
      <c r="P787" s="34" t="str">
        <f t="shared" ca="1" si="392"/>
        <v/>
      </c>
      <c r="Q787" s="34" t="str">
        <f t="shared" ca="1" si="401"/>
        <v/>
      </c>
      <c r="R787" s="34" t="str">
        <f t="shared" ca="1" si="402"/>
        <v/>
      </c>
      <c r="S787" s="47">
        <f t="shared" si="393"/>
        <v>44616</v>
      </c>
      <c r="T787" s="34">
        <f t="shared" si="394"/>
        <v>4</v>
      </c>
    </row>
    <row r="788" spans="1:22" x14ac:dyDescent="0.4">
      <c r="A788" s="47">
        <f t="shared" si="403"/>
        <v>44616</v>
      </c>
      <c r="B788" s="48" t="str">
        <f t="shared" si="407"/>
        <v>木</v>
      </c>
      <c r="C788" s="46" t="s">
        <v>11</v>
      </c>
      <c r="D788" s="46" t="str" cm="1">
        <f t="array" aca="1" ref="D788" ca="1">INDIRECT("'"&amp;TEXT($A788,"d日(aaa)")&amp;"'!V16")</f>
        <v/>
      </c>
      <c r="E788" s="49" t="str" cm="1">
        <f t="array" aca="1" ref="E788" ca="1">INDIRECT("'"&amp;TEXT($A788,"d日(aaa)")&amp;"'!AB16")</f>
        <v/>
      </c>
      <c r="F788" s="49" t="str" cm="1">
        <f t="array" aca="1" ref="F788" ca="1">INDIRECT("'"&amp;TEXT($A788,"d日(aaa)")&amp;"'!AC16")</f>
        <v/>
      </c>
      <c r="G788" s="58" t="str">
        <f t="shared" ca="1" si="397"/>
        <v/>
      </c>
      <c r="H788" s="47">
        <f t="shared" si="398"/>
        <v>44616</v>
      </c>
      <c r="I788" s="34">
        <f t="shared" si="399"/>
        <v>4</v>
      </c>
      <c r="L788" s="47">
        <f t="shared" si="400"/>
        <v>44616</v>
      </c>
      <c r="M788" s="34" t="str">
        <f t="shared" si="389"/>
        <v>木</v>
      </c>
      <c r="N788" s="34" t="str">
        <f t="shared" si="390"/>
        <v>人件費</v>
      </c>
      <c r="O788" s="34" t="str">
        <f t="shared" ca="1" si="391"/>
        <v/>
      </c>
      <c r="P788" s="34" t="str">
        <f t="shared" ca="1" si="392"/>
        <v/>
      </c>
      <c r="Q788" s="34" t="str">
        <f t="shared" ca="1" si="401"/>
        <v/>
      </c>
      <c r="R788" s="34" t="str">
        <f t="shared" ca="1" si="402"/>
        <v/>
      </c>
      <c r="S788" s="47">
        <f t="shared" si="393"/>
        <v>44616</v>
      </c>
      <c r="T788" s="34">
        <f t="shared" si="394"/>
        <v>4</v>
      </c>
    </row>
    <row r="789" spans="1:22" x14ac:dyDescent="0.4">
      <c r="A789" s="47">
        <f t="shared" si="403"/>
        <v>44616</v>
      </c>
      <c r="B789" s="48" t="str">
        <f t="shared" si="407"/>
        <v>木</v>
      </c>
      <c r="C789" s="46" t="s">
        <v>11</v>
      </c>
      <c r="D789" s="46" t="str" cm="1">
        <f t="array" aca="1" ref="D789" ca="1">INDIRECT("'"&amp;TEXT($A789,"d日(aaa)")&amp;"'!V17")</f>
        <v/>
      </c>
      <c r="E789" s="49" t="str" cm="1">
        <f t="array" aca="1" ref="E789" ca="1">INDIRECT("'"&amp;TEXT($A789,"d日(aaa)")&amp;"'!AB17")</f>
        <v/>
      </c>
      <c r="F789" s="49" t="str" cm="1">
        <f t="array" aca="1" ref="F789" ca="1">INDIRECT("'"&amp;TEXT($A789,"d日(aaa)")&amp;"'!AC17")</f>
        <v/>
      </c>
      <c r="G789" s="58" t="str">
        <f t="shared" ca="1" si="397"/>
        <v/>
      </c>
      <c r="H789" s="47">
        <f t="shared" si="398"/>
        <v>44616</v>
      </c>
      <c r="I789" s="34">
        <f t="shared" si="399"/>
        <v>4</v>
      </c>
      <c r="L789" s="47">
        <f t="shared" si="400"/>
        <v>44616</v>
      </c>
      <c r="M789" s="34" t="str">
        <f t="shared" si="389"/>
        <v>木</v>
      </c>
      <c r="N789" s="34" t="str">
        <f t="shared" si="390"/>
        <v>人件費</v>
      </c>
      <c r="O789" s="34" t="str">
        <f t="shared" ca="1" si="391"/>
        <v/>
      </c>
      <c r="P789" s="34" t="str">
        <f t="shared" ca="1" si="392"/>
        <v/>
      </c>
      <c r="Q789" s="34" t="str">
        <f t="shared" ca="1" si="401"/>
        <v/>
      </c>
      <c r="R789" s="34" t="str">
        <f t="shared" ca="1" si="402"/>
        <v/>
      </c>
      <c r="S789" s="47">
        <f t="shared" si="393"/>
        <v>44616</v>
      </c>
      <c r="T789" s="34">
        <f t="shared" si="394"/>
        <v>4</v>
      </c>
    </row>
    <row r="790" spans="1:22" x14ac:dyDescent="0.4">
      <c r="A790" s="47">
        <f t="shared" si="403"/>
        <v>44616</v>
      </c>
      <c r="B790" s="48" t="str">
        <f t="shared" si="407"/>
        <v>木</v>
      </c>
      <c r="C790" s="46" t="s">
        <v>11</v>
      </c>
      <c r="D790" s="46" t="str" cm="1">
        <f t="array" aca="1" ref="D790" ca="1">INDIRECT("'"&amp;TEXT($A790,"d日(aaa)")&amp;"'!V18")</f>
        <v/>
      </c>
      <c r="E790" s="49" t="str" cm="1">
        <f t="array" aca="1" ref="E790" ca="1">INDIRECT("'"&amp;TEXT($A790,"d日(aaa)")&amp;"'!AB18")</f>
        <v/>
      </c>
      <c r="F790" s="49" t="str" cm="1">
        <f t="array" aca="1" ref="F790" ca="1">INDIRECT("'"&amp;TEXT($A790,"d日(aaa)")&amp;"'!AC18")</f>
        <v/>
      </c>
      <c r="G790" s="58" t="str">
        <f t="shared" ca="1" si="397"/>
        <v/>
      </c>
      <c r="H790" s="47">
        <f t="shared" si="398"/>
        <v>44616</v>
      </c>
      <c r="I790" s="34">
        <f t="shared" si="399"/>
        <v>4</v>
      </c>
      <c r="J790" s="34">
        <f ca="1">SUMIF($A776:$A790,$A776,E776:E790)</f>
        <v>62250</v>
      </c>
      <c r="K790" s="34">
        <f ca="1">SUMIF($A776:$A790,$A776,F776:F790)</f>
        <v>62249.999999997592</v>
      </c>
      <c r="L790" s="47">
        <f t="shared" si="400"/>
        <v>44616</v>
      </c>
      <c r="M790" s="34" t="str">
        <f t="shared" si="389"/>
        <v>木</v>
      </c>
      <c r="N790" s="34" t="str">
        <f t="shared" si="390"/>
        <v>人件費</v>
      </c>
      <c r="O790" s="34" t="str">
        <f t="shared" ca="1" si="391"/>
        <v/>
      </c>
      <c r="P790" s="34" t="str">
        <f t="shared" ca="1" si="392"/>
        <v/>
      </c>
      <c r="Q790" s="34" t="str">
        <f t="shared" ca="1" si="401"/>
        <v/>
      </c>
      <c r="R790" s="34" t="str">
        <f t="shared" ca="1" si="402"/>
        <v/>
      </c>
      <c r="S790" s="47">
        <f t="shared" si="393"/>
        <v>44616</v>
      </c>
      <c r="T790" s="34">
        <f t="shared" si="394"/>
        <v>4</v>
      </c>
      <c r="U790" s="158">
        <f ca="1">IF(P776&lt;&gt;"",SUMIF($A776:$A790,$A776,P776:P790),"")</f>
        <v>62250</v>
      </c>
      <c r="V790" s="158">
        <f ca="1">IF(Q776&lt;&gt;"",SUMIF($A776:$A790,$A776,Q776:Q790),"")</f>
        <v>62249.999999997592</v>
      </c>
    </row>
    <row r="791" spans="1:22" x14ac:dyDescent="0.4">
      <c r="A791" s="47">
        <f>A782</f>
        <v>44616</v>
      </c>
      <c r="B791" s="48" t="str">
        <f t="shared" si="350"/>
        <v>木</v>
      </c>
      <c r="C791" s="46" t="s">
        <v>12</v>
      </c>
      <c r="D791" s="46" t="str" cm="1">
        <f t="array" aca="1" ref="D791" ca="1">INDIRECT("'"&amp;TEXT($A791,"d日(aaa)")&amp;"'!V22")</f>
        <v>-</v>
      </c>
      <c r="E791" s="49" t="str" cm="1">
        <f t="array" aca="1" ref="E791" ca="1">INDIRECT("'"&amp;TEXT($A791,"d日(aaa)")&amp;"'!W22")</f>
        <v/>
      </c>
      <c r="F791" s="49" cm="1">
        <f t="array" aca="1" ref="F791" ca="1">INDIRECT("'"&amp;TEXT($A791,"d日(aaa)")&amp;"'!X22")</f>
        <v>0</v>
      </c>
      <c r="G791" s="58" t="str">
        <f t="shared" ca="1" si="397"/>
        <v/>
      </c>
      <c r="H791" s="47">
        <f t="shared" si="398"/>
        <v>44616</v>
      </c>
      <c r="I791" s="34">
        <f t="shared" si="399"/>
        <v>4</v>
      </c>
      <c r="L791" s="47">
        <f t="shared" si="400"/>
        <v>44616</v>
      </c>
      <c r="M791" s="34" t="str">
        <f t="shared" si="389"/>
        <v>木</v>
      </c>
      <c r="N791" s="34" t="str">
        <f t="shared" si="390"/>
        <v>出荷数</v>
      </c>
      <c r="O791" s="34" t="str">
        <f t="shared" ca="1" si="391"/>
        <v>-</v>
      </c>
      <c r="P791" s="34" t="str">
        <f t="shared" ca="1" si="392"/>
        <v/>
      </c>
      <c r="Q791" s="34" t="str">
        <f t="shared" ca="1" si="401"/>
        <v/>
      </c>
      <c r="R791" s="34" t="str">
        <f t="shared" ca="1" si="402"/>
        <v/>
      </c>
      <c r="S791" s="47">
        <f t="shared" si="393"/>
        <v>44616</v>
      </c>
      <c r="T791" s="34">
        <f t="shared" si="394"/>
        <v>4</v>
      </c>
    </row>
    <row r="792" spans="1:22" x14ac:dyDescent="0.4">
      <c r="A792" s="47">
        <f t="shared" si="403"/>
        <v>44616</v>
      </c>
      <c r="B792" s="48" t="str">
        <f t="shared" si="350"/>
        <v>木</v>
      </c>
      <c r="C792" s="46" t="s">
        <v>239</v>
      </c>
      <c r="D792" s="46" t="str" cm="1">
        <f t="array" aca="1" ref="D792" ca="1">INDIRECT("'"&amp;TEXT($A792,"d日(aaa)")&amp;"'!V25")</f>
        <v>-</v>
      </c>
      <c r="E792" s="49" t="str" cm="1">
        <f t="array" aca="1" ref="E792" ca="1">INDIRECT("'"&amp;TEXT($A792,"d日(aaa)")&amp;"'!W25")</f>
        <v/>
      </c>
      <c r="F792" s="49" t="str" cm="1">
        <f t="array" aca="1" ref="F792" ca="1">INDIRECT("'"&amp;TEXT($A792,"d日(aaa)")&amp;"'!X25")</f>
        <v/>
      </c>
      <c r="G792" s="58" t="str">
        <f t="shared" ca="1" si="397"/>
        <v/>
      </c>
      <c r="H792" s="47">
        <f t="shared" si="398"/>
        <v>44616</v>
      </c>
      <c r="I792" s="34">
        <f t="shared" si="399"/>
        <v>4</v>
      </c>
      <c r="L792" s="47">
        <f t="shared" si="400"/>
        <v>44616</v>
      </c>
      <c r="M792" s="34" t="str">
        <f t="shared" si="389"/>
        <v>木</v>
      </c>
      <c r="N792" s="34" t="str">
        <f t="shared" si="390"/>
        <v>人時生産性</v>
      </c>
      <c r="O792" s="34" t="str">
        <f t="shared" ca="1" si="391"/>
        <v>-</v>
      </c>
      <c r="P792" s="34" t="str">
        <f t="shared" ca="1" si="392"/>
        <v/>
      </c>
      <c r="Q792" s="34" t="str">
        <f t="shared" ca="1" si="401"/>
        <v/>
      </c>
      <c r="R792" s="34" t="str">
        <f t="shared" ca="1" si="402"/>
        <v/>
      </c>
      <c r="S792" s="47">
        <f t="shared" si="393"/>
        <v>44616</v>
      </c>
      <c r="T792" s="34">
        <f t="shared" si="394"/>
        <v>4</v>
      </c>
    </row>
    <row r="793" spans="1:22" x14ac:dyDescent="0.4">
      <c r="A793" s="47">
        <f t="shared" si="403"/>
        <v>44616</v>
      </c>
      <c r="B793" s="48" t="str">
        <f t="shared" ref="B793" si="408">IF(A793="","",TEXT(A793,"aaa"))</f>
        <v>木</v>
      </c>
      <c r="C793" s="46" t="s">
        <v>96</v>
      </c>
      <c r="D793" s="46" t="str" cm="1">
        <f t="array" aca="1" ref="D793" ca="1">INDIRECT("'"&amp;TEXT($A793,"d日(aaa)")&amp;"'!AA22")</f>
        <v>-</v>
      </c>
      <c r="E793" s="49" t="str" cm="1">
        <f t="array" aca="1" ref="E793" ca="1">INDIRECT("'"&amp;TEXT($A793,"d日(aaa)")&amp;"'!AB22")</f>
        <v/>
      </c>
      <c r="F793" s="49" t="str" cm="1">
        <f t="array" aca="1" ref="F793" ca="1">INDIRECT("'"&amp;TEXT($A793,"d日(aaa)")&amp;"'!AC22")</f>
        <v/>
      </c>
      <c r="G793" s="58" t="str">
        <f t="shared" ca="1" si="397"/>
        <v/>
      </c>
      <c r="H793" s="47">
        <f t="shared" si="398"/>
        <v>44616</v>
      </c>
      <c r="I793" s="34">
        <f t="shared" si="399"/>
        <v>4</v>
      </c>
      <c r="L793" s="47">
        <f t="shared" si="400"/>
        <v>44616</v>
      </c>
      <c r="M793" s="34" t="str">
        <f t="shared" si="389"/>
        <v>木</v>
      </c>
      <c r="N793" s="34" t="str">
        <f t="shared" si="390"/>
        <v>1Cs人件費</v>
      </c>
      <c r="O793" s="34" t="str">
        <f t="shared" ca="1" si="391"/>
        <v>-</v>
      </c>
      <c r="P793" s="34" t="str">
        <f t="shared" ca="1" si="392"/>
        <v/>
      </c>
      <c r="Q793" s="34" t="str">
        <f t="shared" ca="1" si="401"/>
        <v/>
      </c>
      <c r="R793" s="34" t="str">
        <f t="shared" ca="1" si="402"/>
        <v/>
      </c>
      <c r="S793" s="47">
        <f t="shared" si="393"/>
        <v>44616</v>
      </c>
      <c r="T793" s="34">
        <f t="shared" si="394"/>
        <v>4</v>
      </c>
    </row>
    <row r="794" spans="1:22" x14ac:dyDescent="0.4">
      <c r="A794" s="47">
        <f>月シフト!Z$9</f>
        <v>44617</v>
      </c>
      <c r="B794" s="48" t="str">
        <f t="shared" ref="B794:B924" si="409">IF(A794="","",TEXT(A794,"aaa"))</f>
        <v>金</v>
      </c>
      <c r="C794" s="46" t="s">
        <v>7</v>
      </c>
      <c r="D794" s="46" t="str" cm="1">
        <f t="array" aca="1" ref="D794" ca="1">INDIRECT("'"&amp;TEXT($A794,"d日(aaa)")&amp;"'!V4")</f>
        <v>ディン コン ベト</v>
      </c>
      <c r="E794" s="58" cm="1">
        <f t="array" aca="1" ref="E794" ca="1">INDIRECT("'"&amp;TEXT($A794,"d日(aaa)")&amp;"'!W4")</f>
        <v>8</v>
      </c>
      <c r="F794" s="58" cm="1">
        <f t="array" aca="1" ref="F794" ca="1">INDIRECT("'"&amp;TEXT($A794,"d日(aaa)")&amp;"'!X4")</f>
        <v>7.9999999999997389</v>
      </c>
      <c r="G794" s="58">
        <f ca="1">IF(AND(F794&lt;&gt;"",E794&lt;&gt;""),F794-E794,"")</f>
        <v>-2.6112445539183682E-13</v>
      </c>
      <c r="H794" s="47">
        <f>A794</f>
        <v>44617</v>
      </c>
      <c r="I794" s="34">
        <f>WEEKNUM(A794,1)-WEEKNUM(A$2,1)+1</f>
        <v>4</v>
      </c>
      <c r="L794" s="47">
        <f>IFERROR(A794,"")</f>
        <v>44617</v>
      </c>
      <c r="M794" s="34" t="str">
        <f t="shared" si="389"/>
        <v>金</v>
      </c>
      <c r="N794" s="34" t="str">
        <f t="shared" si="390"/>
        <v>作業時間</v>
      </c>
      <c r="O794" s="34" t="str">
        <f t="shared" ca="1" si="391"/>
        <v>ディン コン ベト</v>
      </c>
      <c r="P794" s="34">
        <f t="shared" ca="1" si="392"/>
        <v>8</v>
      </c>
      <c r="Q794" s="34">
        <f ca="1">IFERROR(IF(F794=0,"",F794),"")</f>
        <v>7.9999999999997389</v>
      </c>
      <c r="R794" s="34">
        <f ca="1">IFERROR(IF(N794="人時生産性",ROUND(G794,2),ROUND(G794,1)),"")</f>
        <v>0</v>
      </c>
      <c r="S794" s="47">
        <f t="shared" si="393"/>
        <v>44617</v>
      </c>
      <c r="T794" s="34">
        <f t="shared" si="394"/>
        <v>4</v>
      </c>
    </row>
    <row r="795" spans="1:22" x14ac:dyDescent="0.4">
      <c r="A795" s="47">
        <f>A794</f>
        <v>44617</v>
      </c>
      <c r="B795" s="48" t="str">
        <f t="shared" si="409"/>
        <v>金</v>
      </c>
      <c r="C795" s="46" t="s">
        <v>7</v>
      </c>
      <c r="D795" s="46" t="str" cm="1">
        <f t="array" aca="1" ref="D795" ca="1">INDIRECT("'"&amp;TEXT($A795,"d日(aaa)")&amp;"'!V5")</f>
        <v>チャモ</v>
      </c>
      <c r="E795" s="58" cm="1">
        <f t="array" aca="1" ref="E795" ca="1">INDIRECT("'"&amp;TEXT($A795,"d日(aaa)")&amp;"'!W5")</f>
        <v>8</v>
      </c>
      <c r="F795" s="58" cm="1">
        <f t="array" aca="1" ref="F795" ca="1">INDIRECT("'"&amp;TEXT($A795,"d日(aaa)")&amp;"'!X5")</f>
        <v>7.9999999999997389</v>
      </c>
      <c r="G795" s="58">
        <f t="shared" ref="G795:G826" ca="1" si="410">IF(AND(F795&lt;&gt;"",E795&lt;&gt;""),F795-E795,"")</f>
        <v>-2.6112445539183682E-13</v>
      </c>
      <c r="H795" s="47">
        <f t="shared" ref="H795:H826" si="411">A795</f>
        <v>44617</v>
      </c>
      <c r="I795" s="34">
        <f t="shared" ref="I795:I826" si="412">WEEKNUM(A795,1)-WEEKNUM(A$2,1)+1</f>
        <v>4</v>
      </c>
      <c r="L795" s="47">
        <f t="shared" ref="L795:L826" si="413">IFERROR(A795,"")</f>
        <v>44617</v>
      </c>
      <c r="M795" s="34" t="str">
        <f t="shared" si="389"/>
        <v>金</v>
      </c>
      <c r="N795" s="34" t="str">
        <f t="shared" si="390"/>
        <v>作業時間</v>
      </c>
      <c r="O795" s="34" t="str">
        <f t="shared" ca="1" si="391"/>
        <v>チャモ</v>
      </c>
      <c r="P795" s="34">
        <f t="shared" ca="1" si="392"/>
        <v>8</v>
      </c>
      <c r="Q795" s="34">
        <f t="shared" ref="Q795:Q826" ca="1" si="414">IFERROR(IF(F795=0,"",F795),"")</f>
        <v>7.9999999999997389</v>
      </c>
      <c r="R795" s="34">
        <f t="shared" ref="R795:R826" ca="1" si="415">IFERROR(IF(N795="人時生産性",ROUND(G795,2),ROUND(G795,1)),"")</f>
        <v>0</v>
      </c>
      <c r="S795" s="47">
        <f t="shared" si="393"/>
        <v>44617</v>
      </c>
      <c r="T795" s="34">
        <f t="shared" si="394"/>
        <v>4</v>
      </c>
    </row>
    <row r="796" spans="1:22" x14ac:dyDescent="0.4">
      <c r="A796" s="47">
        <f t="shared" ref="A796:A826" si="416">A795</f>
        <v>44617</v>
      </c>
      <c r="B796" s="48" t="str">
        <f t="shared" si="409"/>
        <v>金</v>
      </c>
      <c r="C796" s="46" t="s">
        <v>7</v>
      </c>
      <c r="D796" s="46" t="str" cm="1">
        <f t="array" aca="1" ref="D796" ca="1">INDIRECT("'"&amp;TEXT($A796,"d日(aaa)")&amp;"'!V6")</f>
        <v>サンミン</v>
      </c>
      <c r="E796" s="58" cm="1">
        <f t="array" aca="1" ref="E796" ca="1">INDIRECT("'"&amp;TEXT($A796,"d日(aaa)")&amp;"'!W6")</f>
        <v>8</v>
      </c>
      <c r="F796" s="58" cm="1">
        <f t="array" aca="1" ref="F796" ca="1">INDIRECT("'"&amp;TEXT($A796,"d日(aaa)")&amp;"'!X6")</f>
        <v>7.9999999999997389</v>
      </c>
      <c r="G796" s="58">
        <f t="shared" ca="1" si="410"/>
        <v>-2.6112445539183682E-13</v>
      </c>
      <c r="H796" s="47">
        <f t="shared" si="411"/>
        <v>44617</v>
      </c>
      <c r="I796" s="34">
        <f t="shared" si="412"/>
        <v>4</v>
      </c>
      <c r="L796" s="47">
        <f t="shared" si="413"/>
        <v>44617</v>
      </c>
      <c r="M796" s="34" t="str">
        <f t="shared" si="389"/>
        <v>金</v>
      </c>
      <c r="N796" s="34" t="str">
        <f t="shared" si="390"/>
        <v>作業時間</v>
      </c>
      <c r="O796" s="34" t="str">
        <f t="shared" ca="1" si="391"/>
        <v>サンミン</v>
      </c>
      <c r="P796" s="34">
        <f t="shared" ca="1" si="392"/>
        <v>8</v>
      </c>
      <c r="Q796" s="34">
        <f t="shared" ca="1" si="414"/>
        <v>7.9999999999997389</v>
      </c>
      <c r="R796" s="34">
        <f t="shared" ca="1" si="415"/>
        <v>0</v>
      </c>
      <c r="S796" s="47">
        <f t="shared" si="393"/>
        <v>44617</v>
      </c>
      <c r="T796" s="34">
        <f t="shared" si="394"/>
        <v>4</v>
      </c>
    </row>
    <row r="797" spans="1:22" x14ac:dyDescent="0.4">
      <c r="A797" s="47">
        <f t="shared" si="416"/>
        <v>44617</v>
      </c>
      <c r="B797" s="48" t="str">
        <f t="shared" si="409"/>
        <v>金</v>
      </c>
      <c r="C797" s="46" t="s">
        <v>7</v>
      </c>
      <c r="D797" s="46" t="str" cm="1">
        <f t="array" aca="1" ref="D797" ca="1">INDIRECT("'"&amp;TEXT($A797,"d日(aaa)")&amp;"'!V7")</f>
        <v>ハルシャナ</v>
      </c>
      <c r="E797" s="58" cm="1">
        <f t="array" aca="1" ref="E797" ca="1">INDIRECT("'"&amp;TEXT($A797,"d日(aaa)")&amp;"'!W7")</f>
        <v>8</v>
      </c>
      <c r="F797" s="58" cm="1">
        <f t="array" aca="1" ref="F797" ca="1">INDIRECT("'"&amp;TEXT($A797,"d日(aaa)")&amp;"'!X7")</f>
        <v>7.9999999999997389</v>
      </c>
      <c r="G797" s="58">
        <f t="shared" ca="1" si="410"/>
        <v>-2.6112445539183682E-13</v>
      </c>
      <c r="H797" s="47">
        <f t="shared" si="411"/>
        <v>44617</v>
      </c>
      <c r="I797" s="34">
        <f t="shared" si="412"/>
        <v>4</v>
      </c>
      <c r="L797" s="47">
        <f t="shared" si="413"/>
        <v>44617</v>
      </c>
      <c r="M797" s="34" t="str">
        <f t="shared" si="389"/>
        <v>金</v>
      </c>
      <c r="N797" s="34" t="str">
        <f t="shared" si="390"/>
        <v>作業時間</v>
      </c>
      <c r="O797" s="34" t="str">
        <f t="shared" ca="1" si="391"/>
        <v>ハルシャナ</v>
      </c>
      <c r="P797" s="34">
        <f t="shared" ca="1" si="392"/>
        <v>8</v>
      </c>
      <c r="Q797" s="34">
        <f t="shared" ca="1" si="414"/>
        <v>7.9999999999997389</v>
      </c>
      <c r="R797" s="34">
        <f t="shared" ca="1" si="415"/>
        <v>0</v>
      </c>
      <c r="S797" s="47">
        <f t="shared" si="393"/>
        <v>44617</v>
      </c>
      <c r="T797" s="34">
        <f t="shared" si="394"/>
        <v>4</v>
      </c>
    </row>
    <row r="798" spans="1:22" x14ac:dyDescent="0.4">
      <c r="A798" s="47">
        <f t="shared" si="416"/>
        <v>44617</v>
      </c>
      <c r="B798" s="48" t="str">
        <f t="shared" si="409"/>
        <v>金</v>
      </c>
      <c r="C798" s="46" t="s">
        <v>7</v>
      </c>
      <c r="D798" s="46" t="str" cm="1">
        <f t="array" aca="1" ref="D798" ca="1">INDIRECT("'"&amp;TEXT($A798,"d日(aaa)")&amp;"'!V8")</f>
        <v>インディカ</v>
      </c>
      <c r="E798" s="58" cm="1">
        <f t="array" aca="1" ref="E798" ca="1">INDIRECT("'"&amp;TEXT($A798,"d日(aaa)")&amp;"'!W8")</f>
        <v>7</v>
      </c>
      <c r="F798" s="58" cm="1">
        <f t="array" aca="1" ref="F798" ca="1">INDIRECT("'"&amp;TEXT($A798,"d日(aaa)")&amp;"'!X8")</f>
        <v>6.99999999999973</v>
      </c>
      <c r="G798" s="58">
        <f t="shared" ca="1" si="410"/>
        <v>-2.7000623958883807E-13</v>
      </c>
      <c r="H798" s="47">
        <f t="shared" si="411"/>
        <v>44617</v>
      </c>
      <c r="I798" s="34">
        <f t="shared" si="412"/>
        <v>4</v>
      </c>
      <c r="L798" s="47">
        <f t="shared" si="413"/>
        <v>44617</v>
      </c>
      <c r="M798" s="34" t="str">
        <f t="shared" si="389"/>
        <v>金</v>
      </c>
      <c r="N798" s="34" t="str">
        <f t="shared" si="390"/>
        <v>作業時間</v>
      </c>
      <c r="O798" s="34" t="str">
        <f t="shared" ca="1" si="391"/>
        <v>インディカ</v>
      </c>
      <c r="P798" s="34">
        <f t="shared" ca="1" si="392"/>
        <v>7</v>
      </c>
      <c r="Q798" s="34">
        <f t="shared" ca="1" si="414"/>
        <v>6.99999999999973</v>
      </c>
      <c r="R798" s="34">
        <f t="shared" ca="1" si="415"/>
        <v>0</v>
      </c>
      <c r="S798" s="47">
        <f t="shared" si="393"/>
        <v>44617</v>
      </c>
      <c r="T798" s="34">
        <f t="shared" si="394"/>
        <v>4</v>
      </c>
    </row>
    <row r="799" spans="1:22" x14ac:dyDescent="0.4">
      <c r="A799" s="47">
        <f t="shared" si="416"/>
        <v>44617</v>
      </c>
      <c r="B799" s="48" t="str">
        <f t="shared" si="409"/>
        <v>金</v>
      </c>
      <c r="C799" s="46" t="s">
        <v>7</v>
      </c>
      <c r="D799" s="46" t="str" cm="1">
        <f t="array" aca="1" ref="D799" ca="1">INDIRECT("'"&amp;TEXT($A799,"d日(aaa)")&amp;"'!V9")</f>
        <v>チャトランガ</v>
      </c>
      <c r="E799" s="58" cm="1">
        <f t="array" aca="1" ref="E799" ca="1">INDIRECT("'"&amp;TEXT($A799,"d日(aaa)")&amp;"'!W9")</f>
        <v>5</v>
      </c>
      <c r="F799" s="58" cm="1">
        <f t="array" aca="1" ref="F799" ca="1">INDIRECT("'"&amp;TEXT($A799,"d日(aaa)")&amp;"'!X9")</f>
        <v>4.9999999999996838</v>
      </c>
      <c r="G799" s="58">
        <f t="shared" ca="1" si="410"/>
        <v>-3.1619151741324458E-13</v>
      </c>
      <c r="H799" s="47">
        <f t="shared" si="411"/>
        <v>44617</v>
      </c>
      <c r="I799" s="34">
        <f t="shared" si="412"/>
        <v>4</v>
      </c>
      <c r="L799" s="47">
        <f t="shared" si="413"/>
        <v>44617</v>
      </c>
      <c r="M799" s="34" t="str">
        <f t="shared" si="389"/>
        <v>金</v>
      </c>
      <c r="N799" s="34" t="str">
        <f t="shared" si="390"/>
        <v>作業時間</v>
      </c>
      <c r="O799" s="34" t="str">
        <f t="shared" ca="1" si="391"/>
        <v>チャトランガ</v>
      </c>
      <c r="P799" s="34">
        <f t="shared" ca="1" si="392"/>
        <v>5</v>
      </c>
      <c r="Q799" s="34">
        <f t="shared" ca="1" si="414"/>
        <v>4.9999999999996838</v>
      </c>
      <c r="R799" s="34">
        <f t="shared" ca="1" si="415"/>
        <v>0</v>
      </c>
      <c r="S799" s="47">
        <f t="shared" si="393"/>
        <v>44617</v>
      </c>
      <c r="T799" s="34">
        <f t="shared" si="394"/>
        <v>4</v>
      </c>
    </row>
    <row r="800" spans="1:22" x14ac:dyDescent="0.4">
      <c r="A800" s="47">
        <f t="shared" si="416"/>
        <v>44617</v>
      </c>
      <c r="B800" s="48" t="str">
        <f t="shared" si="409"/>
        <v>金</v>
      </c>
      <c r="C800" s="46" t="s">
        <v>7</v>
      </c>
      <c r="D800" s="46" t="str" cm="1">
        <f t="array" aca="1" ref="D800" ca="1">INDIRECT("'"&amp;TEXT($A800,"d日(aaa)")&amp;"'!V10")</f>
        <v/>
      </c>
      <c r="E800" s="58" t="str" cm="1">
        <f t="array" aca="1" ref="E800" ca="1">INDIRECT("'"&amp;TEXT($A800,"d日(aaa)")&amp;"'!W10")</f>
        <v/>
      </c>
      <c r="F800" s="58" t="str" cm="1">
        <f t="array" aca="1" ref="F800" ca="1">INDIRECT("'"&amp;TEXT($A800,"d日(aaa)")&amp;"'!X10")</f>
        <v/>
      </c>
      <c r="G800" s="58" t="str">
        <f t="shared" ca="1" si="410"/>
        <v/>
      </c>
      <c r="H800" s="47">
        <f t="shared" si="411"/>
        <v>44617</v>
      </c>
      <c r="I800" s="34">
        <f t="shared" si="412"/>
        <v>4</v>
      </c>
      <c r="L800" s="47">
        <f t="shared" si="413"/>
        <v>44617</v>
      </c>
      <c r="M800" s="34" t="str">
        <f t="shared" si="389"/>
        <v>金</v>
      </c>
      <c r="N800" s="34" t="str">
        <f t="shared" si="390"/>
        <v>作業時間</v>
      </c>
      <c r="O800" s="34" t="str">
        <f t="shared" ca="1" si="391"/>
        <v/>
      </c>
      <c r="P800" s="34" t="str">
        <f t="shared" ca="1" si="392"/>
        <v/>
      </c>
      <c r="Q800" s="34" t="str">
        <f t="shared" ca="1" si="414"/>
        <v/>
      </c>
      <c r="R800" s="34" t="str">
        <f t="shared" ca="1" si="415"/>
        <v/>
      </c>
      <c r="S800" s="47">
        <f t="shared" si="393"/>
        <v>44617</v>
      </c>
      <c r="T800" s="34">
        <f t="shared" si="394"/>
        <v>4</v>
      </c>
    </row>
    <row r="801" spans="1:22" x14ac:dyDescent="0.4">
      <c r="A801" s="47">
        <f t="shared" si="416"/>
        <v>44617</v>
      </c>
      <c r="B801" s="48" t="str">
        <f t="shared" ref="B801:B803" si="417">IF(A801="","",TEXT(A801,"aaa"))</f>
        <v>金</v>
      </c>
      <c r="C801" s="46" t="s">
        <v>7</v>
      </c>
      <c r="D801" s="46" t="str" cm="1">
        <f t="array" aca="1" ref="D801" ca="1">INDIRECT("'"&amp;TEXT($A801,"d日(aaa)")&amp;"'!V11")</f>
        <v/>
      </c>
      <c r="E801" s="58" t="str" cm="1">
        <f t="array" aca="1" ref="E801" ca="1">INDIRECT("'"&amp;TEXT($A801,"d日(aaa)")&amp;"'!W11")</f>
        <v/>
      </c>
      <c r="F801" s="58" t="str" cm="1">
        <f t="array" aca="1" ref="F801" ca="1">INDIRECT("'"&amp;TEXT($A801,"d日(aaa)")&amp;"'!X11")</f>
        <v/>
      </c>
      <c r="G801" s="58" t="str">
        <f t="shared" ca="1" si="410"/>
        <v/>
      </c>
      <c r="H801" s="47">
        <f t="shared" si="411"/>
        <v>44617</v>
      </c>
      <c r="I801" s="34">
        <f t="shared" si="412"/>
        <v>4</v>
      </c>
      <c r="L801" s="47">
        <f t="shared" si="413"/>
        <v>44617</v>
      </c>
      <c r="M801" s="34" t="str">
        <f t="shared" si="389"/>
        <v>金</v>
      </c>
      <c r="N801" s="34" t="str">
        <f t="shared" si="390"/>
        <v>作業時間</v>
      </c>
      <c r="O801" s="34" t="str">
        <f t="shared" ca="1" si="391"/>
        <v/>
      </c>
      <c r="P801" s="34" t="str">
        <f t="shared" ca="1" si="392"/>
        <v/>
      </c>
      <c r="Q801" s="34" t="str">
        <f t="shared" ca="1" si="414"/>
        <v/>
      </c>
      <c r="R801" s="34" t="str">
        <f t="shared" ca="1" si="415"/>
        <v/>
      </c>
      <c r="S801" s="47">
        <f t="shared" si="393"/>
        <v>44617</v>
      </c>
      <c r="T801" s="34">
        <f t="shared" si="394"/>
        <v>4</v>
      </c>
    </row>
    <row r="802" spans="1:22" x14ac:dyDescent="0.4">
      <c r="A802" s="47">
        <f t="shared" si="416"/>
        <v>44617</v>
      </c>
      <c r="B802" s="48" t="str">
        <f t="shared" si="417"/>
        <v>金</v>
      </c>
      <c r="C802" s="46" t="s">
        <v>7</v>
      </c>
      <c r="D802" s="46" t="str" cm="1">
        <f t="array" aca="1" ref="D802" ca="1">INDIRECT("'"&amp;TEXT($A802,"d日(aaa)")&amp;"'!V12")</f>
        <v/>
      </c>
      <c r="E802" s="58" t="str" cm="1">
        <f t="array" aca="1" ref="E802" ca="1">INDIRECT("'"&amp;TEXT($A802,"d日(aaa)")&amp;"'!W12")</f>
        <v/>
      </c>
      <c r="F802" s="58" t="str" cm="1">
        <f t="array" aca="1" ref="F802" ca="1">INDIRECT("'"&amp;TEXT($A802,"d日(aaa)")&amp;"'!X12")</f>
        <v/>
      </c>
      <c r="G802" s="58" t="str">
        <f t="shared" ca="1" si="410"/>
        <v/>
      </c>
      <c r="H802" s="47">
        <f t="shared" si="411"/>
        <v>44617</v>
      </c>
      <c r="I802" s="34">
        <f t="shared" si="412"/>
        <v>4</v>
      </c>
      <c r="L802" s="47">
        <f t="shared" si="413"/>
        <v>44617</v>
      </c>
      <c r="M802" s="34" t="str">
        <f t="shared" si="389"/>
        <v>金</v>
      </c>
      <c r="N802" s="34" t="str">
        <f t="shared" si="390"/>
        <v>作業時間</v>
      </c>
      <c r="O802" s="34" t="str">
        <f t="shared" ca="1" si="391"/>
        <v/>
      </c>
      <c r="P802" s="34" t="str">
        <f t="shared" ca="1" si="392"/>
        <v/>
      </c>
      <c r="Q802" s="34" t="str">
        <f t="shared" ca="1" si="414"/>
        <v/>
      </c>
      <c r="R802" s="34" t="str">
        <f t="shared" ca="1" si="415"/>
        <v/>
      </c>
      <c r="S802" s="47">
        <f t="shared" si="393"/>
        <v>44617</v>
      </c>
      <c r="T802" s="34">
        <f t="shared" si="394"/>
        <v>4</v>
      </c>
    </row>
    <row r="803" spans="1:22" x14ac:dyDescent="0.4">
      <c r="A803" s="47">
        <f t="shared" si="416"/>
        <v>44617</v>
      </c>
      <c r="B803" s="48" t="str">
        <f t="shared" si="417"/>
        <v>金</v>
      </c>
      <c r="C803" s="46" t="s">
        <v>7</v>
      </c>
      <c r="D803" s="46" t="str" cm="1">
        <f t="array" aca="1" ref="D803" ca="1">INDIRECT("'"&amp;TEXT($A803,"d日(aaa)")&amp;"'!V13")</f>
        <v/>
      </c>
      <c r="E803" s="58" t="str" cm="1">
        <f t="array" aca="1" ref="E803" ca="1">INDIRECT("'"&amp;TEXT($A803,"d日(aaa)")&amp;"'!W13")</f>
        <v/>
      </c>
      <c r="F803" s="58" t="str" cm="1">
        <f t="array" aca="1" ref="F803" ca="1">INDIRECT("'"&amp;TEXT($A803,"d日(aaa)")&amp;"'!X13")</f>
        <v/>
      </c>
      <c r="G803" s="58" t="str">
        <f t="shared" ca="1" si="410"/>
        <v/>
      </c>
      <c r="H803" s="47">
        <f t="shared" si="411"/>
        <v>44617</v>
      </c>
      <c r="I803" s="34">
        <f t="shared" si="412"/>
        <v>4</v>
      </c>
      <c r="L803" s="47">
        <f t="shared" si="413"/>
        <v>44617</v>
      </c>
      <c r="M803" s="34" t="str">
        <f t="shared" si="389"/>
        <v>金</v>
      </c>
      <c r="N803" s="34" t="str">
        <f t="shared" si="390"/>
        <v>作業時間</v>
      </c>
      <c r="O803" s="34" t="str">
        <f t="shared" ca="1" si="391"/>
        <v/>
      </c>
      <c r="P803" s="34" t="str">
        <f t="shared" ca="1" si="392"/>
        <v/>
      </c>
      <c r="Q803" s="34" t="str">
        <f t="shared" ca="1" si="414"/>
        <v/>
      </c>
      <c r="R803" s="34" t="str">
        <f t="shared" ca="1" si="415"/>
        <v/>
      </c>
      <c r="S803" s="47">
        <f t="shared" si="393"/>
        <v>44617</v>
      </c>
      <c r="T803" s="34">
        <f t="shared" si="394"/>
        <v>4</v>
      </c>
    </row>
    <row r="804" spans="1:22" x14ac:dyDescent="0.4">
      <c r="A804" s="47">
        <f t="shared" si="416"/>
        <v>44617</v>
      </c>
      <c r="B804" s="48" t="str">
        <f t="shared" ref="B804:B808" si="418">IF(A804="","",TEXT(A804,"aaa"))</f>
        <v>金</v>
      </c>
      <c r="C804" s="46" t="s">
        <v>7</v>
      </c>
      <c r="D804" s="46" t="str" cm="1">
        <f t="array" aca="1" ref="D804" ca="1">INDIRECT("'"&amp;TEXT($A804,"d日(aaa)")&amp;"'!V14")</f>
        <v/>
      </c>
      <c r="E804" s="58" t="str" cm="1">
        <f t="array" aca="1" ref="E804" ca="1">INDIRECT("'"&amp;TEXT($A804,"d日(aaa)")&amp;"'!W14")</f>
        <v/>
      </c>
      <c r="F804" s="58" t="str" cm="1">
        <f t="array" aca="1" ref="F804" ca="1">INDIRECT("'"&amp;TEXT($A804,"d日(aaa)")&amp;"'!X14")</f>
        <v/>
      </c>
      <c r="G804" s="58" t="str">
        <f t="shared" ca="1" si="410"/>
        <v/>
      </c>
      <c r="H804" s="47">
        <f t="shared" si="411"/>
        <v>44617</v>
      </c>
      <c r="I804" s="34">
        <f t="shared" si="412"/>
        <v>4</v>
      </c>
      <c r="L804" s="47">
        <f t="shared" si="413"/>
        <v>44617</v>
      </c>
      <c r="M804" s="34" t="str">
        <f t="shared" ref="M804:M867" si="419">IFERROR(B804,"")</f>
        <v>金</v>
      </c>
      <c r="N804" s="34" t="str">
        <f t="shared" ref="N804:N867" si="420">IFERROR(C804,"")</f>
        <v>作業時間</v>
      </c>
      <c r="O804" s="34" t="str">
        <f t="shared" ref="O804:O867" ca="1" si="421">IFERROR(D804,"")</f>
        <v/>
      </c>
      <c r="P804" s="34" t="str">
        <f t="shared" ref="P804:P867" ca="1" si="422">IFERROR(E804,"")</f>
        <v/>
      </c>
      <c r="Q804" s="34" t="str">
        <f t="shared" ca="1" si="414"/>
        <v/>
      </c>
      <c r="R804" s="34" t="str">
        <f t="shared" ca="1" si="415"/>
        <v/>
      </c>
      <c r="S804" s="47">
        <f t="shared" ref="S804:S867" si="423">IFERROR(H804,"")</f>
        <v>44617</v>
      </c>
      <c r="T804" s="34">
        <f t="shared" ref="T804:T867" si="424">IFERROR(I804,"")</f>
        <v>4</v>
      </c>
    </row>
    <row r="805" spans="1:22" x14ac:dyDescent="0.4">
      <c r="A805" s="47">
        <f t="shared" si="416"/>
        <v>44617</v>
      </c>
      <c r="B805" s="48" t="str">
        <f t="shared" si="418"/>
        <v>金</v>
      </c>
      <c r="C805" s="46" t="s">
        <v>7</v>
      </c>
      <c r="D805" s="46" t="str" cm="1">
        <f t="array" aca="1" ref="D805" ca="1">INDIRECT("'"&amp;TEXT($A805,"d日(aaa)")&amp;"'!V15")</f>
        <v/>
      </c>
      <c r="E805" s="58" t="str" cm="1">
        <f t="array" aca="1" ref="E805" ca="1">INDIRECT("'"&amp;TEXT($A805,"d日(aaa)")&amp;"'!W15")</f>
        <v/>
      </c>
      <c r="F805" s="58" t="str" cm="1">
        <f t="array" aca="1" ref="F805" ca="1">INDIRECT("'"&amp;TEXT($A805,"d日(aaa)")&amp;"'!X15")</f>
        <v/>
      </c>
      <c r="G805" s="58" t="str">
        <f t="shared" ca="1" si="410"/>
        <v/>
      </c>
      <c r="H805" s="47">
        <f t="shared" si="411"/>
        <v>44617</v>
      </c>
      <c r="I805" s="34">
        <f t="shared" si="412"/>
        <v>4</v>
      </c>
      <c r="L805" s="47">
        <f t="shared" si="413"/>
        <v>44617</v>
      </c>
      <c r="M805" s="34" t="str">
        <f t="shared" si="419"/>
        <v>金</v>
      </c>
      <c r="N805" s="34" t="str">
        <f t="shared" si="420"/>
        <v>作業時間</v>
      </c>
      <c r="O805" s="34" t="str">
        <f t="shared" ca="1" si="421"/>
        <v/>
      </c>
      <c r="P805" s="34" t="str">
        <f t="shared" ca="1" si="422"/>
        <v/>
      </c>
      <c r="Q805" s="34" t="str">
        <f t="shared" ca="1" si="414"/>
        <v/>
      </c>
      <c r="R805" s="34" t="str">
        <f t="shared" ca="1" si="415"/>
        <v/>
      </c>
      <c r="S805" s="47">
        <f t="shared" si="423"/>
        <v>44617</v>
      </c>
      <c r="T805" s="34">
        <f t="shared" si="424"/>
        <v>4</v>
      </c>
    </row>
    <row r="806" spans="1:22" x14ac:dyDescent="0.4">
      <c r="A806" s="47">
        <f t="shared" si="416"/>
        <v>44617</v>
      </c>
      <c r="B806" s="48" t="str">
        <f t="shared" si="418"/>
        <v>金</v>
      </c>
      <c r="C806" s="46" t="s">
        <v>7</v>
      </c>
      <c r="D806" s="46" t="str" cm="1">
        <f t="array" aca="1" ref="D806" ca="1">INDIRECT("'"&amp;TEXT($A806,"d日(aaa)")&amp;"'!V16")</f>
        <v/>
      </c>
      <c r="E806" s="58" t="str" cm="1">
        <f t="array" aca="1" ref="E806" ca="1">INDIRECT("'"&amp;TEXT($A806,"d日(aaa)")&amp;"'!W16")</f>
        <v/>
      </c>
      <c r="F806" s="58" t="str" cm="1">
        <f t="array" aca="1" ref="F806" ca="1">INDIRECT("'"&amp;TEXT($A806,"d日(aaa)")&amp;"'!X16")</f>
        <v/>
      </c>
      <c r="G806" s="58" t="str">
        <f t="shared" ca="1" si="410"/>
        <v/>
      </c>
      <c r="H806" s="47">
        <f t="shared" si="411"/>
        <v>44617</v>
      </c>
      <c r="I806" s="34">
        <f t="shared" si="412"/>
        <v>4</v>
      </c>
      <c r="L806" s="47">
        <f t="shared" si="413"/>
        <v>44617</v>
      </c>
      <c r="M806" s="34" t="str">
        <f t="shared" si="419"/>
        <v>金</v>
      </c>
      <c r="N806" s="34" t="str">
        <f t="shared" si="420"/>
        <v>作業時間</v>
      </c>
      <c r="O806" s="34" t="str">
        <f t="shared" ca="1" si="421"/>
        <v/>
      </c>
      <c r="P806" s="34" t="str">
        <f t="shared" ca="1" si="422"/>
        <v/>
      </c>
      <c r="Q806" s="34" t="str">
        <f t="shared" ca="1" si="414"/>
        <v/>
      </c>
      <c r="R806" s="34" t="str">
        <f t="shared" ca="1" si="415"/>
        <v/>
      </c>
      <c r="S806" s="47">
        <f t="shared" si="423"/>
        <v>44617</v>
      </c>
      <c r="T806" s="34">
        <f t="shared" si="424"/>
        <v>4</v>
      </c>
    </row>
    <row r="807" spans="1:22" x14ac:dyDescent="0.4">
      <c r="A807" s="47">
        <f t="shared" si="416"/>
        <v>44617</v>
      </c>
      <c r="B807" s="48" t="str">
        <f t="shared" si="418"/>
        <v>金</v>
      </c>
      <c r="C807" s="46" t="s">
        <v>7</v>
      </c>
      <c r="D807" s="46" t="str" cm="1">
        <f t="array" aca="1" ref="D807" ca="1">INDIRECT("'"&amp;TEXT($A807,"d日(aaa)")&amp;"'!V17")</f>
        <v/>
      </c>
      <c r="E807" s="58" t="str" cm="1">
        <f t="array" aca="1" ref="E807" ca="1">INDIRECT("'"&amp;TEXT($A807,"d日(aaa)")&amp;"'!W17")</f>
        <v/>
      </c>
      <c r="F807" s="58" t="str" cm="1">
        <f t="array" aca="1" ref="F807" ca="1">INDIRECT("'"&amp;TEXT($A807,"d日(aaa)")&amp;"'!X17")</f>
        <v/>
      </c>
      <c r="G807" s="58" t="str">
        <f t="shared" ca="1" si="410"/>
        <v/>
      </c>
      <c r="H807" s="47">
        <f t="shared" si="411"/>
        <v>44617</v>
      </c>
      <c r="I807" s="34">
        <f t="shared" si="412"/>
        <v>4</v>
      </c>
      <c r="L807" s="47">
        <f t="shared" si="413"/>
        <v>44617</v>
      </c>
      <c r="M807" s="34" t="str">
        <f t="shared" si="419"/>
        <v>金</v>
      </c>
      <c r="N807" s="34" t="str">
        <f t="shared" si="420"/>
        <v>作業時間</v>
      </c>
      <c r="O807" s="34" t="str">
        <f t="shared" ca="1" si="421"/>
        <v/>
      </c>
      <c r="P807" s="34" t="str">
        <f t="shared" ca="1" si="422"/>
        <v/>
      </c>
      <c r="Q807" s="34" t="str">
        <f t="shared" ca="1" si="414"/>
        <v/>
      </c>
      <c r="R807" s="34" t="str">
        <f t="shared" ca="1" si="415"/>
        <v/>
      </c>
      <c r="S807" s="47">
        <f t="shared" si="423"/>
        <v>44617</v>
      </c>
      <c r="T807" s="34">
        <f t="shared" si="424"/>
        <v>4</v>
      </c>
    </row>
    <row r="808" spans="1:22" x14ac:dyDescent="0.4">
      <c r="A808" s="47">
        <f t="shared" si="416"/>
        <v>44617</v>
      </c>
      <c r="B808" s="48" t="str">
        <f t="shared" si="418"/>
        <v>金</v>
      </c>
      <c r="C808" s="46" t="s">
        <v>7</v>
      </c>
      <c r="D808" s="46" t="str" cm="1">
        <f t="array" aca="1" ref="D808" ca="1">INDIRECT("'"&amp;TEXT($A808,"d日(aaa)")&amp;"'!V18")</f>
        <v/>
      </c>
      <c r="E808" s="58" t="str" cm="1">
        <f t="array" aca="1" ref="E808" ca="1">INDIRECT("'"&amp;TEXT($A808,"d日(aaa)")&amp;"'!W18")</f>
        <v/>
      </c>
      <c r="F808" s="58" t="str" cm="1">
        <f t="array" aca="1" ref="F808" ca="1">INDIRECT("'"&amp;TEXT($A808,"d日(aaa)")&amp;"'!X18")</f>
        <v/>
      </c>
      <c r="G808" s="58" t="str">
        <f t="shared" ca="1" si="410"/>
        <v/>
      </c>
      <c r="H808" s="47">
        <f t="shared" si="411"/>
        <v>44617</v>
      </c>
      <c r="I808" s="34">
        <f t="shared" si="412"/>
        <v>4</v>
      </c>
      <c r="J808" s="34">
        <f ca="1">SUMIF($A794:$A808,$A794,E794:E808)</f>
        <v>44</v>
      </c>
      <c r="K808" s="34">
        <f ca="1">SUMIF($A794:$A808,$A794,F794:F808)</f>
        <v>43.999999999998366</v>
      </c>
      <c r="L808" s="47">
        <f t="shared" si="413"/>
        <v>44617</v>
      </c>
      <c r="M808" s="34" t="str">
        <f t="shared" si="419"/>
        <v>金</v>
      </c>
      <c r="N808" s="34" t="str">
        <f t="shared" si="420"/>
        <v>作業時間</v>
      </c>
      <c r="O808" s="34" t="str">
        <f t="shared" ca="1" si="421"/>
        <v/>
      </c>
      <c r="P808" s="34" t="str">
        <f t="shared" ca="1" si="422"/>
        <v/>
      </c>
      <c r="Q808" s="34" t="str">
        <f t="shared" ca="1" si="414"/>
        <v/>
      </c>
      <c r="R808" s="34" t="str">
        <f t="shared" ca="1" si="415"/>
        <v/>
      </c>
      <c r="S808" s="47">
        <f t="shared" si="423"/>
        <v>44617</v>
      </c>
      <c r="T808" s="34">
        <f t="shared" si="424"/>
        <v>4</v>
      </c>
      <c r="U808" s="158">
        <f ca="1">IF(P794&lt;&gt;"",SUMIF($A794:$A808,$A794,P794:P808),"")</f>
        <v>44</v>
      </c>
      <c r="V808" s="158">
        <f ca="1">IF(Q794&lt;&gt;"",SUMIF($A794:$A808,$A794,Q794:Q808),"")</f>
        <v>43.999999999998366</v>
      </c>
    </row>
    <row r="809" spans="1:22" x14ac:dyDescent="0.4">
      <c r="A809" s="47">
        <f>A800</f>
        <v>44617</v>
      </c>
      <c r="B809" s="48" t="str">
        <f t="shared" si="409"/>
        <v>金</v>
      </c>
      <c r="C809" s="46" t="s">
        <v>11</v>
      </c>
      <c r="D809" s="46" t="str" cm="1">
        <f t="array" aca="1" ref="D809" ca="1">INDIRECT("'"&amp;TEXT($A809,"d日(aaa)")&amp;"'!V4")</f>
        <v>ディン コン ベト</v>
      </c>
      <c r="E809" s="49" cm="1">
        <f t="array" aca="1" ref="E809" ca="1">INDIRECT("'"&amp;TEXT($A809,"d日(aaa)")&amp;"'!AB4")</f>
        <v>8800</v>
      </c>
      <c r="F809" s="49" cm="1">
        <f t="array" aca="1" ref="F809" ca="1">INDIRECT("'"&amp;TEXT($A809,"d日(aaa)")&amp;"'!AC4")</f>
        <v>8799.9999999997126</v>
      </c>
      <c r="G809" s="58">
        <f t="shared" ca="1" si="410"/>
        <v>-2.8740032576024532E-10</v>
      </c>
      <c r="H809" s="47">
        <f t="shared" si="411"/>
        <v>44617</v>
      </c>
      <c r="I809" s="34">
        <f t="shared" si="412"/>
        <v>4</v>
      </c>
      <c r="L809" s="47">
        <f t="shared" si="413"/>
        <v>44617</v>
      </c>
      <c r="M809" s="34" t="str">
        <f t="shared" si="419"/>
        <v>金</v>
      </c>
      <c r="N809" s="34" t="str">
        <f t="shared" si="420"/>
        <v>人件費</v>
      </c>
      <c r="O809" s="34" t="str">
        <f t="shared" ca="1" si="421"/>
        <v>ディン コン ベト</v>
      </c>
      <c r="P809" s="34">
        <f t="shared" ca="1" si="422"/>
        <v>8800</v>
      </c>
      <c r="Q809" s="34">
        <f t="shared" ca="1" si="414"/>
        <v>8799.9999999997126</v>
      </c>
      <c r="R809" s="34">
        <f t="shared" ca="1" si="415"/>
        <v>0</v>
      </c>
      <c r="S809" s="47">
        <f t="shared" si="423"/>
        <v>44617</v>
      </c>
      <c r="T809" s="34">
        <f t="shared" si="424"/>
        <v>4</v>
      </c>
    </row>
    <row r="810" spans="1:22" x14ac:dyDescent="0.4">
      <c r="A810" s="47">
        <f t="shared" si="416"/>
        <v>44617</v>
      </c>
      <c r="B810" s="48" t="str">
        <f t="shared" si="409"/>
        <v>金</v>
      </c>
      <c r="C810" s="46" t="s">
        <v>11</v>
      </c>
      <c r="D810" s="46" t="str" cm="1">
        <f t="array" aca="1" ref="D810" ca="1">INDIRECT("'"&amp;TEXT($A810,"d日(aaa)")&amp;"'!V5")</f>
        <v>チャモ</v>
      </c>
      <c r="E810" s="49" cm="1">
        <f t="array" aca="1" ref="E810" ca="1">INDIRECT("'"&amp;TEXT($A810,"d日(aaa)")&amp;"'!AB5")</f>
        <v>9200</v>
      </c>
      <c r="F810" s="49" cm="1">
        <f t="array" aca="1" ref="F810" ca="1">INDIRECT("'"&amp;TEXT($A810,"d日(aaa)")&amp;"'!AC5")</f>
        <v>9199.9999999996999</v>
      </c>
      <c r="G810" s="58">
        <f t="shared" ca="1" si="410"/>
        <v>-3.0013325158506632E-10</v>
      </c>
      <c r="H810" s="47">
        <f t="shared" si="411"/>
        <v>44617</v>
      </c>
      <c r="I810" s="34">
        <f t="shared" si="412"/>
        <v>4</v>
      </c>
      <c r="L810" s="47">
        <f t="shared" si="413"/>
        <v>44617</v>
      </c>
      <c r="M810" s="34" t="str">
        <f t="shared" si="419"/>
        <v>金</v>
      </c>
      <c r="N810" s="34" t="str">
        <f t="shared" si="420"/>
        <v>人件費</v>
      </c>
      <c r="O810" s="34" t="str">
        <f t="shared" ca="1" si="421"/>
        <v>チャモ</v>
      </c>
      <c r="P810" s="34">
        <f t="shared" ca="1" si="422"/>
        <v>9200</v>
      </c>
      <c r="Q810" s="34">
        <f t="shared" ca="1" si="414"/>
        <v>9199.9999999996999</v>
      </c>
      <c r="R810" s="34">
        <f t="shared" ca="1" si="415"/>
        <v>0</v>
      </c>
      <c r="S810" s="47">
        <f t="shared" si="423"/>
        <v>44617</v>
      </c>
      <c r="T810" s="34">
        <f t="shared" si="424"/>
        <v>4</v>
      </c>
    </row>
    <row r="811" spans="1:22" x14ac:dyDescent="0.4">
      <c r="A811" s="47">
        <f t="shared" si="416"/>
        <v>44617</v>
      </c>
      <c r="B811" s="48" t="str">
        <f t="shared" si="409"/>
        <v>金</v>
      </c>
      <c r="C811" s="46" t="s">
        <v>11</v>
      </c>
      <c r="D811" s="46" t="str" cm="1">
        <f t="array" aca="1" ref="D811" ca="1">INDIRECT("'"&amp;TEXT($A811,"d日(aaa)")&amp;"'!V6")</f>
        <v>サンミン</v>
      </c>
      <c r="E811" s="49" cm="1">
        <f t="array" aca="1" ref="E811" ca="1">INDIRECT("'"&amp;TEXT($A811,"d日(aaa)")&amp;"'!AB6")</f>
        <v>8400</v>
      </c>
      <c r="F811" s="49" cm="1">
        <f t="array" aca="1" ref="F811" ca="1">INDIRECT("'"&amp;TEXT($A811,"d日(aaa)")&amp;"'!AC6")</f>
        <v>8399.9999999997253</v>
      </c>
      <c r="G811" s="58">
        <f t="shared" ca="1" si="410"/>
        <v>-2.7466739993542433E-10</v>
      </c>
      <c r="H811" s="47">
        <f t="shared" si="411"/>
        <v>44617</v>
      </c>
      <c r="I811" s="34">
        <f t="shared" si="412"/>
        <v>4</v>
      </c>
      <c r="L811" s="47">
        <f t="shared" si="413"/>
        <v>44617</v>
      </c>
      <c r="M811" s="34" t="str">
        <f t="shared" si="419"/>
        <v>金</v>
      </c>
      <c r="N811" s="34" t="str">
        <f t="shared" si="420"/>
        <v>人件費</v>
      </c>
      <c r="O811" s="34" t="str">
        <f t="shared" ca="1" si="421"/>
        <v>サンミン</v>
      </c>
      <c r="P811" s="34">
        <f t="shared" ca="1" si="422"/>
        <v>8400</v>
      </c>
      <c r="Q811" s="34">
        <f t="shared" ca="1" si="414"/>
        <v>8399.9999999997253</v>
      </c>
      <c r="R811" s="34">
        <f t="shared" ca="1" si="415"/>
        <v>0</v>
      </c>
      <c r="S811" s="47">
        <f t="shared" si="423"/>
        <v>44617</v>
      </c>
      <c r="T811" s="34">
        <f t="shared" si="424"/>
        <v>4</v>
      </c>
    </row>
    <row r="812" spans="1:22" x14ac:dyDescent="0.4">
      <c r="A812" s="47">
        <f t="shared" si="416"/>
        <v>44617</v>
      </c>
      <c r="B812" s="48" t="str">
        <f t="shared" si="409"/>
        <v>金</v>
      </c>
      <c r="C812" s="46" t="s">
        <v>11</v>
      </c>
      <c r="D812" s="46" t="str" cm="1">
        <f t="array" aca="1" ref="D812" ca="1">INDIRECT("'"&amp;TEXT($A812,"d日(aaa)")&amp;"'!V7")</f>
        <v>ハルシャナ</v>
      </c>
      <c r="E812" s="49" cm="1">
        <f t="array" aca="1" ref="E812" ca="1">INDIRECT("'"&amp;TEXT($A812,"d日(aaa)")&amp;"'!AB7")</f>
        <v>8400</v>
      </c>
      <c r="F812" s="49" cm="1">
        <f t="array" aca="1" ref="F812" ca="1">INDIRECT("'"&amp;TEXT($A812,"d日(aaa)")&amp;"'!AC7")</f>
        <v>8399.9999999997253</v>
      </c>
      <c r="G812" s="58">
        <f t="shared" ca="1" si="410"/>
        <v>-2.7466739993542433E-10</v>
      </c>
      <c r="H812" s="47">
        <f t="shared" si="411"/>
        <v>44617</v>
      </c>
      <c r="I812" s="34">
        <f t="shared" si="412"/>
        <v>4</v>
      </c>
      <c r="L812" s="47">
        <f t="shared" si="413"/>
        <v>44617</v>
      </c>
      <c r="M812" s="34" t="str">
        <f t="shared" si="419"/>
        <v>金</v>
      </c>
      <c r="N812" s="34" t="str">
        <f t="shared" si="420"/>
        <v>人件費</v>
      </c>
      <c r="O812" s="34" t="str">
        <f t="shared" ca="1" si="421"/>
        <v>ハルシャナ</v>
      </c>
      <c r="P812" s="34">
        <f t="shared" ca="1" si="422"/>
        <v>8400</v>
      </c>
      <c r="Q812" s="34">
        <f t="shared" ca="1" si="414"/>
        <v>8399.9999999997253</v>
      </c>
      <c r="R812" s="34">
        <f t="shared" ca="1" si="415"/>
        <v>0</v>
      </c>
      <c r="S812" s="47">
        <f t="shared" si="423"/>
        <v>44617</v>
      </c>
      <c r="T812" s="34">
        <f t="shared" si="424"/>
        <v>4</v>
      </c>
    </row>
    <row r="813" spans="1:22" x14ac:dyDescent="0.4">
      <c r="A813" s="47">
        <f t="shared" si="416"/>
        <v>44617</v>
      </c>
      <c r="B813" s="48" t="str">
        <f t="shared" si="409"/>
        <v>金</v>
      </c>
      <c r="C813" s="46" t="s">
        <v>11</v>
      </c>
      <c r="D813" s="46" t="str" cm="1">
        <f t="array" aca="1" ref="D813" ca="1">INDIRECT("'"&amp;TEXT($A813,"d日(aaa)")&amp;"'!V8")</f>
        <v>インディカ</v>
      </c>
      <c r="E813" s="49" cm="1">
        <f t="array" aca="1" ref="E813" ca="1">INDIRECT("'"&amp;TEXT($A813,"d日(aaa)")&amp;"'!AB8")</f>
        <v>7350</v>
      </c>
      <c r="F813" s="49" cm="1">
        <f t="array" aca="1" ref="F813" ca="1">INDIRECT("'"&amp;TEXT($A813,"d日(aaa)")&amp;"'!AC8")</f>
        <v>7349.9999999997162</v>
      </c>
      <c r="G813" s="58">
        <f t="shared" ca="1" si="410"/>
        <v>-2.8376234695315361E-10</v>
      </c>
      <c r="H813" s="47">
        <f t="shared" si="411"/>
        <v>44617</v>
      </c>
      <c r="I813" s="34">
        <f t="shared" si="412"/>
        <v>4</v>
      </c>
      <c r="L813" s="47">
        <f t="shared" si="413"/>
        <v>44617</v>
      </c>
      <c r="M813" s="34" t="str">
        <f t="shared" si="419"/>
        <v>金</v>
      </c>
      <c r="N813" s="34" t="str">
        <f t="shared" si="420"/>
        <v>人件費</v>
      </c>
      <c r="O813" s="34" t="str">
        <f t="shared" ca="1" si="421"/>
        <v>インディカ</v>
      </c>
      <c r="P813" s="34">
        <f t="shared" ca="1" si="422"/>
        <v>7350</v>
      </c>
      <c r="Q813" s="34">
        <f t="shared" ca="1" si="414"/>
        <v>7349.9999999997162</v>
      </c>
      <c r="R813" s="34">
        <f t="shared" ca="1" si="415"/>
        <v>0</v>
      </c>
      <c r="S813" s="47">
        <f t="shared" si="423"/>
        <v>44617</v>
      </c>
      <c r="T813" s="34">
        <f t="shared" si="424"/>
        <v>4</v>
      </c>
    </row>
    <row r="814" spans="1:22" x14ac:dyDescent="0.4">
      <c r="A814" s="47">
        <f t="shared" si="416"/>
        <v>44617</v>
      </c>
      <c r="B814" s="48" t="str">
        <f t="shared" si="409"/>
        <v>金</v>
      </c>
      <c r="C814" s="46" t="s">
        <v>11</v>
      </c>
      <c r="D814" s="46" t="str" cm="1">
        <f t="array" aca="1" ref="D814" ca="1">INDIRECT("'"&amp;TEXT($A814,"d日(aaa)")&amp;"'!V9")</f>
        <v>チャトランガ</v>
      </c>
      <c r="E814" s="49" cm="1">
        <f t="array" aca="1" ref="E814" ca="1">INDIRECT("'"&amp;TEXT($A814,"d日(aaa)")&amp;"'!AB9")</f>
        <v>5250</v>
      </c>
      <c r="F814" s="49" cm="1">
        <f t="array" aca="1" ref="F814" ca="1">INDIRECT("'"&amp;TEXT($A814,"d日(aaa)")&amp;"'!AC9")</f>
        <v>5249.999999999668</v>
      </c>
      <c r="G814" s="58">
        <f t="shared" ca="1" si="410"/>
        <v>-3.3196556614711881E-10</v>
      </c>
      <c r="H814" s="47">
        <f t="shared" si="411"/>
        <v>44617</v>
      </c>
      <c r="I814" s="34">
        <f t="shared" si="412"/>
        <v>4</v>
      </c>
      <c r="L814" s="47">
        <f t="shared" si="413"/>
        <v>44617</v>
      </c>
      <c r="M814" s="34" t="str">
        <f t="shared" si="419"/>
        <v>金</v>
      </c>
      <c r="N814" s="34" t="str">
        <f t="shared" si="420"/>
        <v>人件費</v>
      </c>
      <c r="O814" s="34" t="str">
        <f t="shared" ca="1" si="421"/>
        <v>チャトランガ</v>
      </c>
      <c r="P814" s="34">
        <f t="shared" ca="1" si="422"/>
        <v>5250</v>
      </c>
      <c r="Q814" s="34">
        <f t="shared" ca="1" si="414"/>
        <v>5249.999999999668</v>
      </c>
      <c r="R814" s="34">
        <f t="shared" ca="1" si="415"/>
        <v>0</v>
      </c>
      <c r="S814" s="47">
        <f t="shared" si="423"/>
        <v>44617</v>
      </c>
      <c r="T814" s="34">
        <f t="shared" si="424"/>
        <v>4</v>
      </c>
    </row>
    <row r="815" spans="1:22" x14ac:dyDescent="0.4">
      <c r="A815" s="47">
        <f t="shared" si="416"/>
        <v>44617</v>
      </c>
      <c r="B815" s="48" t="str">
        <f t="shared" si="409"/>
        <v>金</v>
      </c>
      <c r="C815" s="46" t="s">
        <v>11</v>
      </c>
      <c r="D815" s="46" t="str" cm="1">
        <f t="array" aca="1" ref="D815" ca="1">INDIRECT("'"&amp;TEXT($A815,"d日(aaa)")&amp;"'!V10")</f>
        <v/>
      </c>
      <c r="E815" s="49" t="str" cm="1">
        <f t="array" aca="1" ref="E815" ca="1">INDIRECT("'"&amp;TEXT($A815,"d日(aaa)")&amp;"'!AB10")</f>
        <v/>
      </c>
      <c r="F815" s="49" t="str" cm="1">
        <f t="array" aca="1" ref="F815" ca="1">INDIRECT("'"&amp;TEXT($A815,"d日(aaa)")&amp;"'!AC10")</f>
        <v/>
      </c>
      <c r="G815" s="58" t="str">
        <f t="shared" ca="1" si="410"/>
        <v/>
      </c>
      <c r="H815" s="47">
        <f t="shared" si="411"/>
        <v>44617</v>
      </c>
      <c r="I815" s="34">
        <f t="shared" si="412"/>
        <v>4</v>
      </c>
      <c r="L815" s="47">
        <f t="shared" si="413"/>
        <v>44617</v>
      </c>
      <c r="M815" s="34" t="str">
        <f t="shared" si="419"/>
        <v>金</v>
      </c>
      <c r="N815" s="34" t="str">
        <f t="shared" si="420"/>
        <v>人件費</v>
      </c>
      <c r="O815" s="34" t="str">
        <f t="shared" ca="1" si="421"/>
        <v/>
      </c>
      <c r="P815" s="34" t="str">
        <f t="shared" ca="1" si="422"/>
        <v/>
      </c>
      <c r="Q815" s="34" t="str">
        <f t="shared" ca="1" si="414"/>
        <v/>
      </c>
      <c r="R815" s="34" t="str">
        <f t="shared" ca="1" si="415"/>
        <v/>
      </c>
      <c r="S815" s="47">
        <f t="shared" si="423"/>
        <v>44617</v>
      </c>
      <c r="T815" s="34">
        <f t="shared" si="424"/>
        <v>4</v>
      </c>
    </row>
    <row r="816" spans="1:22" x14ac:dyDescent="0.4">
      <c r="A816" s="47">
        <f t="shared" si="416"/>
        <v>44617</v>
      </c>
      <c r="B816" s="48" t="str">
        <f t="shared" ref="B816:B818" si="425">IF(A816="","",TEXT(A816,"aaa"))</f>
        <v>金</v>
      </c>
      <c r="C816" s="46" t="s">
        <v>11</v>
      </c>
      <c r="D816" s="46" t="str" cm="1">
        <f t="array" aca="1" ref="D816" ca="1">INDIRECT("'"&amp;TEXT($A816,"d日(aaa)")&amp;"'!V11")</f>
        <v/>
      </c>
      <c r="E816" s="49" t="str" cm="1">
        <f t="array" aca="1" ref="E816" ca="1">INDIRECT("'"&amp;TEXT($A816,"d日(aaa)")&amp;"'!AB11")</f>
        <v/>
      </c>
      <c r="F816" s="49" t="str" cm="1">
        <f t="array" aca="1" ref="F816" ca="1">INDIRECT("'"&amp;TEXT($A816,"d日(aaa)")&amp;"'!AC11")</f>
        <v/>
      </c>
      <c r="G816" s="58" t="str">
        <f t="shared" ca="1" si="410"/>
        <v/>
      </c>
      <c r="H816" s="47">
        <f t="shared" si="411"/>
        <v>44617</v>
      </c>
      <c r="I816" s="34">
        <f t="shared" si="412"/>
        <v>4</v>
      </c>
      <c r="L816" s="47">
        <f t="shared" si="413"/>
        <v>44617</v>
      </c>
      <c r="M816" s="34" t="str">
        <f t="shared" si="419"/>
        <v>金</v>
      </c>
      <c r="N816" s="34" t="str">
        <f t="shared" si="420"/>
        <v>人件費</v>
      </c>
      <c r="O816" s="34" t="str">
        <f t="shared" ca="1" si="421"/>
        <v/>
      </c>
      <c r="P816" s="34" t="str">
        <f t="shared" ca="1" si="422"/>
        <v/>
      </c>
      <c r="Q816" s="34" t="str">
        <f t="shared" ca="1" si="414"/>
        <v/>
      </c>
      <c r="R816" s="34" t="str">
        <f t="shared" ca="1" si="415"/>
        <v/>
      </c>
      <c r="S816" s="47">
        <f t="shared" si="423"/>
        <v>44617</v>
      </c>
      <c r="T816" s="34">
        <f t="shared" si="424"/>
        <v>4</v>
      </c>
    </row>
    <row r="817" spans="1:22" x14ac:dyDescent="0.4">
      <c r="A817" s="47">
        <f t="shared" si="416"/>
        <v>44617</v>
      </c>
      <c r="B817" s="48" t="str">
        <f t="shared" si="425"/>
        <v>金</v>
      </c>
      <c r="C817" s="46" t="s">
        <v>11</v>
      </c>
      <c r="D817" s="46" t="str" cm="1">
        <f t="array" aca="1" ref="D817" ca="1">INDIRECT("'"&amp;TEXT($A817,"d日(aaa)")&amp;"'!V12")</f>
        <v/>
      </c>
      <c r="E817" s="49" t="str" cm="1">
        <f t="array" aca="1" ref="E817" ca="1">INDIRECT("'"&amp;TEXT($A817,"d日(aaa)")&amp;"'!AB12")</f>
        <v/>
      </c>
      <c r="F817" s="49" t="str" cm="1">
        <f t="array" aca="1" ref="F817" ca="1">INDIRECT("'"&amp;TEXT($A817,"d日(aaa)")&amp;"'!AC12")</f>
        <v/>
      </c>
      <c r="G817" s="58" t="str">
        <f t="shared" ca="1" si="410"/>
        <v/>
      </c>
      <c r="H817" s="47">
        <f t="shared" si="411"/>
        <v>44617</v>
      </c>
      <c r="I817" s="34">
        <f t="shared" si="412"/>
        <v>4</v>
      </c>
      <c r="L817" s="47">
        <f t="shared" si="413"/>
        <v>44617</v>
      </c>
      <c r="M817" s="34" t="str">
        <f t="shared" si="419"/>
        <v>金</v>
      </c>
      <c r="N817" s="34" t="str">
        <f t="shared" si="420"/>
        <v>人件費</v>
      </c>
      <c r="O817" s="34" t="str">
        <f t="shared" ca="1" si="421"/>
        <v/>
      </c>
      <c r="P817" s="34" t="str">
        <f t="shared" ca="1" si="422"/>
        <v/>
      </c>
      <c r="Q817" s="34" t="str">
        <f t="shared" ca="1" si="414"/>
        <v/>
      </c>
      <c r="R817" s="34" t="str">
        <f t="shared" ca="1" si="415"/>
        <v/>
      </c>
      <c r="S817" s="47">
        <f t="shared" si="423"/>
        <v>44617</v>
      </c>
      <c r="T817" s="34">
        <f t="shared" si="424"/>
        <v>4</v>
      </c>
    </row>
    <row r="818" spans="1:22" x14ac:dyDescent="0.4">
      <c r="A818" s="47">
        <f t="shared" si="416"/>
        <v>44617</v>
      </c>
      <c r="B818" s="48" t="str">
        <f t="shared" si="425"/>
        <v>金</v>
      </c>
      <c r="C818" s="46" t="s">
        <v>11</v>
      </c>
      <c r="D818" s="46" t="str" cm="1">
        <f t="array" aca="1" ref="D818" ca="1">INDIRECT("'"&amp;TEXT($A818,"d日(aaa)")&amp;"'!V13")</f>
        <v/>
      </c>
      <c r="E818" s="49" t="str" cm="1">
        <f t="array" aca="1" ref="E818" ca="1">INDIRECT("'"&amp;TEXT($A818,"d日(aaa)")&amp;"'!AB13")</f>
        <v/>
      </c>
      <c r="F818" s="49" t="str" cm="1">
        <f t="array" aca="1" ref="F818" ca="1">INDIRECT("'"&amp;TEXT($A818,"d日(aaa)")&amp;"'!AC13")</f>
        <v/>
      </c>
      <c r="G818" s="58" t="str">
        <f t="shared" ca="1" si="410"/>
        <v/>
      </c>
      <c r="H818" s="47">
        <f t="shared" si="411"/>
        <v>44617</v>
      </c>
      <c r="I818" s="34">
        <f t="shared" si="412"/>
        <v>4</v>
      </c>
      <c r="L818" s="47">
        <f t="shared" si="413"/>
        <v>44617</v>
      </c>
      <c r="M818" s="34" t="str">
        <f t="shared" si="419"/>
        <v>金</v>
      </c>
      <c r="N818" s="34" t="str">
        <f t="shared" si="420"/>
        <v>人件費</v>
      </c>
      <c r="O818" s="34" t="str">
        <f t="shared" ca="1" si="421"/>
        <v/>
      </c>
      <c r="P818" s="34" t="str">
        <f t="shared" ca="1" si="422"/>
        <v/>
      </c>
      <c r="Q818" s="34" t="str">
        <f t="shared" ca="1" si="414"/>
        <v/>
      </c>
      <c r="R818" s="34" t="str">
        <f t="shared" ca="1" si="415"/>
        <v/>
      </c>
      <c r="S818" s="47">
        <f t="shared" si="423"/>
        <v>44617</v>
      </c>
      <c r="T818" s="34">
        <f t="shared" si="424"/>
        <v>4</v>
      </c>
    </row>
    <row r="819" spans="1:22" x14ac:dyDescent="0.4">
      <c r="A819" s="47">
        <f t="shared" si="416"/>
        <v>44617</v>
      </c>
      <c r="B819" s="48" t="str">
        <f t="shared" ref="B819:B823" si="426">IF(A819="","",TEXT(A819,"aaa"))</f>
        <v>金</v>
      </c>
      <c r="C819" s="46" t="s">
        <v>11</v>
      </c>
      <c r="D819" s="46" t="str" cm="1">
        <f t="array" aca="1" ref="D819" ca="1">INDIRECT("'"&amp;TEXT($A819,"d日(aaa)")&amp;"'!V14")</f>
        <v/>
      </c>
      <c r="E819" s="49" t="str" cm="1">
        <f t="array" aca="1" ref="E819" ca="1">INDIRECT("'"&amp;TEXT($A819,"d日(aaa)")&amp;"'!AB14")</f>
        <v/>
      </c>
      <c r="F819" s="49" t="str" cm="1">
        <f t="array" aca="1" ref="F819" ca="1">INDIRECT("'"&amp;TEXT($A819,"d日(aaa)")&amp;"'!AC14")</f>
        <v/>
      </c>
      <c r="G819" s="58" t="str">
        <f t="shared" ca="1" si="410"/>
        <v/>
      </c>
      <c r="H819" s="47">
        <f t="shared" si="411"/>
        <v>44617</v>
      </c>
      <c r="I819" s="34">
        <f t="shared" si="412"/>
        <v>4</v>
      </c>
      <c r="L819" s="47">
        <f t="shared" si="413"/>
        <v>44617</v>
      </c>
      <c r="M819" s="34" t="str">
        <f t="shared" si="419"/>
        <v>金</v>
      </c>
      <c r="N819" s="34" t="str">
        <f t="shared" si="420"/>
        <v>人件費</v>
      </c>
      <c r="O819" s="34" t="str">
        <f t="shared" ca="1" si="421"/>
        <v/>
      </c>
      <c r="P819" s="34" t="str">
        <f t="shared" ca="1" si="422"/>
        <v/>
      </c>
      <c r="Q819" s="34" t="str">
        <f t="shared" ca="1" si="414"/>
        <v/>
      </c>
      <c r="R819" s="34" t="str">
        <f t="shared" ca="1" si="415"/>
        <v/>
      </c>
      <c r="S819" s="47">
        <f t="shared" si="423"/>
        <v>44617</v>
      </c>
      <c r="T819" s="34">
        <f t="shared" si="424"/>
        <v>4</v>
      </c>
    </row>
    <row r="820" spans="1:22" x14ac:dyDescent="0.4">
      <c r="A820" s="47">
        <f t="shared" si="416"/>
        <v>44617</v>
      </c>
      <c r="B820" s="48" t="str">
        <f t="shared" si="426"/>
        <v>金</v>
      </c>
      <c r="C820" s="46" t="s">
        <v>11</v>
      </c>
      <c r="D820" s="46" t="str" cm="1">
        <f t="array" aca="1" ref="D820" ca="1">INDIRECT("'"&amp;TEXT($A820,"d日(aaa)")&amp;"'!V15")</f>
        <v/>
      </c>
      <c r="E820" s="49" t="str" cm="1">
        <f t="array" aca="1" ref="E820" ca="1">INDIRECT("'"&amp;TEXT($A820,"d日(aaa)")&amp;"'!AB15")</f>
        <v/>
      </c>
      <c r="F820" s="49" t="str" cm="1">
        <f t="array" aca="1" ref="F820" ca="1">INDIRECT("'"&amp;TEXT($A820,"d日(aaa)")&amp;"'!AC15")</f>
        <v/>
      </c>
      <c r="G820" s="58" t="str">
        <f t="shared" ca="1" si="410"/>
        <v/>
      </c>
      <c r="H820" s="47">
        <f t="shared" si="411"/>
        <v>44617</v>
      </c>
      <c r="I820" s="34">
        <f t="shared" si="412"/>
        <v>4</v>
      </c>
      <c r="L820" s="47">
        <f t="shared" si="413"/>
        <v>44617</v>
      </c>
      <c r="M820" s="34" t="str">
        <f t="shared" si="419"/>
        <v>金</v>
      </c>
      <c r="N820" s="34" t="str">
        <f t="shared" si="420"/>
        <v>人件費</v>
      </c>
      <c r="O820" s="34" t="str">
        <f t="shared" ca="1" si="421"/>
        <v/>
      </c>
      <c r="P820" s="34" t="str">
        <f t="shared" ca="1" si="422"/>
        <v/>
      </c>
      <c r="Q820" s="34" t="str">
        <f t="shared" ca="1" si="414"/>
        <v/>
      </c>
      <c r="R820" s="34" t="str">
        <f t="shared" ca="1" si="415"/>
        <v/>
      </c>
      <c r="S820" s="47">
        <f t="shared" si="423"/>
        <v>44617</v>
      </c>
      <c r="T820" s="34">
        <f t="shared" si="424"/>
        <v>4</v>
      </c>
    </row>
    <row r="821" spans="1:22" x14ac:dyDescent="0.4">
      <c r="A821" s="47">
        <f t="shared" si="416"/>
        <v>44617</v>
      </c>
      <c r="B821" s="48" t="str">
        <f t="shared" si="426"/>
        <v>金</v>
      </c>
      <c r="C821" s="46" t="s">
        <v>11</v>
      </c>
      <c r="D821" s="46" t="str" cm="1">
        <f t="array" aca="1" ref="D821" ca="1">INDIRECT("'"&amp;TEXT($A821,"d日(aaa)")&amp;"'!V16")</f>
        <v/>
      </c>
      <c r="E821" s="49" t="str" cm="1">
        <f t="array" aca="1" ref="E821" ca="1">INDIRECT("'"&amp;TEXT($A821,"d日(aaa)")&amp;"'!AB16")</f>
        <v/>
      </c>
      <c r="F821" s="49" t="str" cm="1">
        <f t="array" aca="1" ref="F821" ca="1">INDIRECT("'"&amp;TEXT($A821,"d日(aaa)")&amp;"'!AC16")</f>
        <v/>
      </c>
      <c r="G821" s="58" t="str">
        <f t="shared" ca="1" si="410"/>
        <v/>
      </c>
      <c r="H821" s="47">
        <f t="shared" si="411"/>
        <v>44617</v>
      </c>
      <c r="I821" s="34">
        <f t="shared" si="412"/>
        <v>4</v>
      </c>
      <c r="L821" s="47">
        <f t="shared" si="413"/>
        <v>44617</v>
      </c>
      <c r="M821" s="34" t="str">
        <f t="shared" si="419"/>
        <v>金</v>
      </c>
      <c r="N821" s="34" t="str">
        <f t="shared" si="420"/>
        <v>人件費</v>
      </c>
      <c r="O821" s="34" t="str">
        <f t="shared" ca="1" si="421"/>
        <v/>
      </c>
      <c r="P821" s="34" t="str">
        <f t="shared" ca="1" si="422"/>
        <v/>
      </c>
      <c r="Q821" s="34" t="str">
        <f t="shared" ca="1" si="414"/>
        <v/>
      </c>
      <c r="R821" s="34" t="str">
        <f t="shared" ca="1" si="415"/>
        <v/>
      </c>
      <c r="S821" s="47">
        <f t="shared" si="423"/>
        <v>44617</v>
      </c>
      <c r="T821" s="34">
        <f t="shared" si="424"/>
        <v>4</v>
      </c>
    </row>
    <row r="822" spans="1:22" x14ac:dyDescent="0.4">
      <c r="A822" s="47">
        <f t="shared" si="416"/>
        <v>44617</v>
      </c>
      <c r="B822" s="48" t="str">
        <f t="shared" si="426"/>
        <v>金</v>
      </c>
      <c r="C822" s="46" t="s">
        <v>11</v>
      </c>
      <c r="D822" s="46" t="str" cm="1">
        <f t="array" aca="1" ref="D822" ca="1">INDIRECT("'"&amp;TEXT($A822,"d日(aaa)")&amp;"'!V17")</f>
        <v/>
      </c>
      <c r="E822" s="49" t="str" cm="1">
        <f t="array" aca="1" ref="E822" ca="1">INDIRECT("'"&amp;TEXT($A822,"d日(aaa)")&amp;"'!AB17")</f>
        <v/>
      </c>
      <c r="F822" s="49" t="str" cm="1">
        <f t="array" aca="1" ref="F822" ca="1">INDIRECT("'"&amp;TEXT($A822,"d日(aaa)")&amp;"'!AC17")</f>
        <v/>
      </c>
      <c r="G822" s="58" t="str">
        <f t="shared" ca="1" si="410"/>
        <v/>
      </c>
      <c r="H822" s="47">
        <f t="shared" si="411"/>
        <v>44617</v>
      </c>
      <c r="I822" s="34">
        <f t="shared" si="412"/>
        <v>4</v>
      </c>
      <c r="L822" s="47">
        <f t="shared" si="413"/>
        <v>44617</v>
      </c>
      <c r="M822" s="34" t="str">
        <f t="shared" si="419"/>
        <v>金</v>
      </c>
      <c r="N822" s="34" t="str">
        <f t="shared" si="420"/>
        <v>人件費</v>
      </c>
      <c r="O822" s="34" t="str">
        <f t="shared" ca="1" si="421"/>
        <v/>
      </c>
      <c r="P822" s="34" t="str">
        <f t="shared" ca="1" si="422"/>
        <v/>
      </c>
      <c r="Q822" s="34" t="str">
        <f t="shared" ca="1" si="414"/>
        <v/>
      </c>
      <c r="R822" s="34" t="str">
        <f t="shared" ca="1" si="415"/>
        <v/>
      </c>
      <c r="S822" s="47">
        <f t="shared" si="423"/>
        <v>44617</v>
      </c>
      <c r="T822" s="34">
        <f t="shared" si="424"/>
        <v>4</v>
      </c>
    </row>
    <row r="823" spans="1:22" x14ac:dyDescent="0.4">
      <c r="A823" s="47">
        <f t="shared" si="416"/>
        <v>44617</v>
      </c>
      <c r="B823" s="48" t="str">
        <f t="shared" si="426"/>
        <v>金</v>
      </c>
      <c r="C823" s="46" t="s">
        <v>11</v>
      </c>
      <c r="D823" s="46" t="str" cm="1">
        <f t="array" aca="1" ref="D823" ca="1">INDIRECT("'"&amp;TEXT($A823,"d日(aaa)")&amp;"'!V18")</f>
        <v/>
      </c>
      <c r="E823" s="49" t="str" cm="1">
        <f t="array" aca="1" ref="E823" ca="1">INDIRECT("'"&amp;TEXT($A823,"d日(aaa)")&amp;"'!AB18")</f>
        <v/>
      </c>
      <c r="F823" s="49" t="str" cm="1">
        <f t="array" aca="1" ref="F823" ca="1">INDIRECT("'"&amp;TEXT($A823,"d日(aaa)")&amp;"'!AC18")</f>
        <v/>
      </c>
      <c r="G823" s="58" t="str">
        <f t="shared" ca="1" si="410"/>
        <v/>
      </c>
      <c r="H823" s="47">
        <f t="shared" si="411"/>
        <v>44617</v>
      </c>
      <c r="I823" s="34">
        <f t="shared" si="412"/>
        <v>4</v>
      </c>
      <c r="J823" s="34">
        <f ca="1">SUMIF($A809:$A823,$A809,E809:E823)</f>
        <v>47400</v>
      </c>
      <c r="K823" s="34">
        <f ca="1">SUMIF($A809:$A823,$A809,F809:F823)</f>
        <v>47399.999999998239</v>
      </c>
      <c r="L823" s="47">
        <f t="shared" si="413"/>
        <v>44617</v>
      </c>
      <c r="M823" s="34" t="str">
        <f t="shared" si="419"/>
        <v>金</v>
      </c>
      <c r="N823" s="34" t="str">
        <f t="shared" si="420"/>
        <v>人件費</v>
      </c>
      <c r="O823" s="34" t="str">
        <f t="shared" ca="1" si="421"/>
        <v/>
      </c>
      <c r="P823" s="34" t="str">
        <f t="shared" ca="1" si="422"/>
        <v/>
      </c>
      <c r="Q823" s="34" t="str">
        <f t="shared" ca="1" si="414"/>
        <v/>
      </c>
      <c r="R823" s="34" t="str">
        <f t="shared" ca="1" si="415"/>
        <v/>
      </c>
      <c r="S823" s="47">
        <f t="shared" si="423"/>
        <v>44617</v>
      </c>
      <c r="T823" s="34">
        <f t="shared" si="424"/>
        <v>4</v>
      </c>
      <c r="U823" s="158">
        <f ca="1">IF(P809&lt;&gt;"",SUMIF($A809:$A823,$A809,P809:P823),"")</f>
        <v>47400</v>
      </c>
      <c r="V823" s="158">
        <f ca="1">IF(Q809&lt;&gt;"",SUMIF($A809:$A823,$A809,Q809:Q823),"")</f>
        <v>47399.999999998239</v>
      </c>
    </row>
    <row r="824" spans="1:22" x14ac:dyDescent="0.4">
      <c r="A824" s="47">
        <f>A815</f>
        <v>44617</v>
      </c>
      <c r="B824" s="48" t="str">
        <f t="shared" si="409"/>
        <v>金</v>
      </c>
      <c r="C824" s="46" t="s">
        <v>12</v>
      </c>
      <c r="D824" s="46" t="str" cm="1">
        <f t="array" aca="1" ref="D824" ca="1">INDIRECT("'"&amp;TEXT($A824,"d日(aaa)")&amp;"'!V22")</f>
        <v>-</v>
      </c>
      <c r="E824" s="49" t="str" cm="1">
        <f t="array" aca="1" ref="E824" ca="1">INDIRECT("'"&amp;TEXT($A824,"d日(aaa)")&amp;"'!W22")</f>
        <v/>
      </c>
      <c r="F824" s="49" cm="1">
        <f t="array" aca="1" ref="F824" ca="1">INDIRECT("'"&amp;TEXT($A824,"d日(aaa)")&amp;"'!X22")</f>
        <v>0</v>
      </c>
      <c r="G824" s="58" t="str">
        <f t="shared" ca="1" si="410"/>
        <v/>
      </c>
      <c r="H824" s="47">
        <f t="shared" si="411"/>
        <v>44617</v>
      </c>
      <c r="I824" s="34">
        <f t="shared" si="412"/>
        <v>4</v>
      </c>
      <c r="L824" s="47">
        <f t="shared" si="413"/>
        <v>44617</v>
      </c>
      <c r="M824" s="34" t="str">
        <f t="shared" si="419"/>
        <v>金</v>
      </c>
      <c r="N824" s="34" t="str">
        <f t="shared" si="420"/>
        <v>出荷数</v>
      </c>
      <c r="O824" s="34" t="str">
        <f t="shared" ca="1" si="421"/>
        <v>-</v>
      </c>
      <c r="P824" s="34" t="str">
        <f t="shared" ca="1" si="422"/>
        <v/>
      </c>
      <c r="Q824" s="34" t="str">
        <f t="shared" ca="1" si="414"/>
        <v/>
      </c>
      <c r="R824" s="34" t="str">
        <f t="shared" ca="1" si="415"/>
        <v/>
      </c>
      <c r="S824" s="47">
        <f t="shared" si="423"/>
        <v>44617</v>
      </c>
      <c r="T824" s="34">
        <f t="shared" si="424"/>
        <v>4</v>
      </c>
    </row>
    <row r="825" spans="1:22" x14ac:dyDescent="0.4">
      <c r="A825" s="47">
        <f t="shared" si="416"/>
        <v>44617</v>
      </c>
      <c r="B825" s="48" t="str">
        <f t="shared" si="409"/>
        <v>金</v>
      </c>
      <c r="C825" s="46" t="s">
        <v>239</v>
      </c>
      <c r="D825" s="46" t="str" cm="1">
        <f t="array" aca="1" ref="D825" ca="1">INDIRECT("'"&amp;TEXT($A825,"d日(aaa)")&amp;"'!V25")</f>
        <v>-</v>
      </c>
      <c r="E825" s="49" t="str" cm="1">
        <f t="array" aca="1" ref="E825" ca="1">INDIRECT("'"&amp;TEXT($A825,"d日(aaa)")&amp;"'!W25")</f>
        <v/>
      </c>
      <c r="F825" s="49" t="str" cm="1">
        <f t="array" aca="1" ref="F825" ca="1">INDIRECT("'"&amp;TEXT($A825,"d日(aaa)")&amp;"'!X25")</f>
        <v/>
      </c>
      <c r="G825" s="58" t="str">
        <f t="shared" ca="1" si="410"/>
        <v/>
      </c>
      <c r="H825" s="47">
        <f t="shared" si="411"/>
        <v>44617</v>
      </c>
      <c r="I825" s="34">
        <f t="shared" si="412"/>
        <v>4</v>
      </c>
      <c r="L825" s="47">
        <f t="shared" si="413"/>
        <v>44617</v>
      </c>
      <c r="M825" s="34" t="str">
        <f t="shared" si="419"/>
        <v>金</v>
      </c>
      <c r="N825" s="34" t="str">
        <f t="shared" si="420"/>
        <v>人時生産性</v>
      </c>
      <c r="O825" s="34" t="str">
        <f t="shared" ca="1" si="421"/>
        <v>-</v>
      </c>
      <c r="P825" s="34" t="str">
        <f t="shared" ca="1" si="422"/>
        <v/>
      </c>
      <c r="Q825" s="34" t="str">
        <f t="shared" ca="1" si="414"/>
        <v/>
      </c>
      <c r="R825" s="34" t="str">
        <f t="shared" ca="1" si="415"/>
        <v/>
      </c>
      <c r="S825" s="47">
        <f t="shared" si="423"/>
        <v>44617</v>
      </c>
      <c r="T825" s="34">
        <f t="shared" si="424"/>
        <v>4</v>
      </c>
    </row>
    <row r="826" spans="1:22" x14ac:dyDescent="0.4">
      <c r="A826" s="47">
        <f t="shared" si="416"/>
        <v>44617</v>
      </c>
      <c r="B826" s="48" t="str">
        <f t="shared" si="409"/>
        <v>金</v>
      </c>
      <c r="C826" s="46" t="s">
        <v>96</v>
      </c>
      <c r="D826" s="46" t="str" cm="1">
        <f t="array" aca="1" ref="D826" ca="1">INDIRECT("'"&amp;TEXT($A826,"d日(aaa)")&amp;"'!AA22")</f>
        <v>-</v>
      </c>
      <c r="E826" s="49" t="str" cm="1">
        <f t="array" aca="1" ref="E826" ca="1">INDIRECT("'"&amp;TEXT($A826,"d日(aaa)")&amp;"'!AB22")</f>
        <v/>
      </c>
      <c r="F826" s="49" t="str" cm="1">
        <f t="array" aca="1" ref="F826" ca="1">INDIRECT("'"&amp;TEXT($A826,"d日(aaa)")&amp;"'!AC22")</f>
        <v/>
      </c>
      <c r="G826" s="58" t="str">
        <f t="shared" ca="1" si="410"/>
        <v/>
      </c>
      <c r="H826" s="47">
        <f t="shared" si="411"/>
        <v>44617</v>
      </c>
      <c r="I826" s="34">
        <f t="shared" si="412"/>
        <v>4</v>
      </c>
      <c r="L826" s="47">
        <f t="shared" si="413"/>
        <v>44617</v>
      </c>
      <c r="M826" s="34" t="str">
        <f t="shared" si="419"/>
        <v>金</v>
      </c>
      <c r="N826" s="34" t="str">
        <f t="shared" si="420"/>
        <v>1Cs人件費</v>
      </c>
      <c r="O826" s="34" t="str">
        <f t="shared" ca="1" si="421"/>
        <v>-</v>
      </c>
      <c r="P826" s="34" t="str">
        <f t="shared" ca="1" si="422"/>
        <v/>
      </c>
      <c r="Q826" s="34" t="str">
        <f t="shared" ca="1" si="414"/>
        <v/>
      </c>
      <c r="R826" s="34" t="str">
        <f t="shared" ca="1" si="415"/>
        <v/>
      </c>
      <c r="S826" s="47">
        <f t="shared" si="423"/>
        <v>44617</v>
      </c>
      <c r="T826" s="34">
        <f t="shared" si="424"/>
        <v>4</v>
      </c>
    </row>
    <row r="827" spans="1:22" x14ac:dyDescent="0.4">
      <c r="A827" s="47">
        <f>月シフト!AA$9</f>
        <v>44618</v>
      </c>
      <c r="B827" s="48" t="str">
        <f t="shared" si="409"/>
        <v>土</v>
      </c>
      <c r="C827" s="46" t="s">
        <v>7</v>
      </c>
      <c r="D827" s="46" t="str" cm="1">
        <f t="array" aca="1" ref="D827" ca="1">INDIRECT("'"&amp;TEXT($A827,"d日(aaa)")&amp;"'!V4")</f>
        <v>ディン コン ベト</v>
      </c>
      <c r="E827" s="58" cm="1">
        <f t="array" aca="1" ref="E827" ca="1">INDIRECT("'"&amp;TEXT($A827,"d日(aaa)")&amp;"'!W4")</f>
        <v>8</v>
      </c>
      <c r="F827" s="58" cm="1">
        <f t="array" aca="1" ref="F827" ca="1">INDIRECT("'"&amp;TEXT($A827,"d日(aaa)")&amp;"'!X4")</f>
        <v>7.9999999999997389</v>
      </c>
      <c r="G827" s="58">
        <f ca="1">IF(AND(F827&lt;&gt;"",E827&lt;&gt;""),F827-E827,"")</f>
        <v>-2.6112445539183682E-13</v>
      </c>
      <c r="H827" s="47">
        <f>A827</f>
        <v>44618</v>
      </c>
      <c r="I827" s="34">
        <f>WEEKNUM(A827,1)-WEEKNUM(A$2,1)+1</f>
        <v>4</v>
      </c>
      <c r="L827" s="47">
        <f>IFERROR(A827,"")</f>
        <v>44618</v>
      </c>
      <c r="M827" s="34" t="str">
        <f t="shared" si="419"/>
        <v>土</v>
      </c>
      <c r="N827" s="34" t="str">
        <f t="shared" si="420"/>
        <v>作業時間</v>
      </c>
      <c r="O827" s="34" t="str">
        <f t="shared" ca="1" si="421"/>
        <v>ディン コン ベト</v>
      </c>
      <c r="P827" s="34">
        <f t="shared" ca="1" si="422"/>
        <v>8</v>
      </c>
      <c r="Q827" s="34">
        <f ca="1">IFERROR(IF(F827=0,"",F827),"")</f>
        <v>7.9999999999997389</v>
      </c>
      <c r="R827" s="34">
        <f ca="1">IFERROR(IF(N827="人時生産性",ROUND(G827,2),ROUND(G827,1)),"")</f>
        <v>0</v>
      </c>
      <c r="S827" s="47">
        <f t="shared" si="423"/>
        <v>44618</v>
      </c>
      <c r="T827" s="34">
        <f t="shared" si="424"/>
        <v>4</v>
      </c>
    </row>
    <row r="828" spans="1:22" x14ac:dyDescent="0.4">
      <c r="A828" s="47">
        <f>A827</f>
        <v>44618</v>
      </c>
      <c r="B828" s="48" t="str">
        <f t="shared" si="409"/>
        <v>土</v>
      </c>
      <c r="C828" s="46" t="s">
        <v>7</v>
      </c>
      <c r="D828" s="46" t="str" cm="1">
        <f t="array" aca="1" ref="D828" ca="1">INDIRECT("'"&amp;TEXT($A828,"d日(aaa)")&amp;"'!V5")</f>
        <v>チャモ</v>
      </c>
      <c r="E828" s="58" cm="1">
        <f t="array" aca="1" ref="E828" ca="1">INDIRECT("'"&amp;TEXT($A828,"d日(aaa)")&amp;"'!W5")</f>
        <v>4</v>
      </c>
      <c r="F828" s="58" cm="1">
        <f t="array" aca="1" ref="F828" ca="1">INDIRECT("'"&amp;TEXT($A828,"d日(aaa)")&amp;"'!X5")</f>
        <v>4.0000000000000089</v>
      </c>
      <c r="G828" s="58">
        <f t="shared" ref="G828:G859" ca="1" si="427">IF(AND(F828&lt;&gt;"",E828&lt;&gt;""),F828-E828,"")</f>
        <v>8.8817841970012523E-15</v>
      </c>
      <c r="H828" s="47">
        <f t="shared" ref="H828:H859" si="428">A828</f>
        <v>44618</v>
      </c>
      <c r="I828" s="34">
        <f t="shared" ref="I828:I859" si="429">WEEKNUM(A828,1)-WEEKNUM(A$2,1)+1</f>
        <v>4</v>
      </c>
      <c r="L828" s="47">
        <f t="shared" ref="L828:L859" si="430">IFERROR(A828,"")</f>
        <v>44618</v>
      </c>
      <c r="M828" s="34" t="str">
        <f t="shared" si="419"/>
        <v>土</v>
      </c>
      <c r="N828" s="34" t="str">
        <f t="shared" si="420"/>
        <v>作業時間</v>
      </c>
      <c r="O828" s="34" t="str">
        <f t="shared" ca="1" si="421"/>
        <v>チャモ</v>
      </c>
      <c r="P828" s="34">
        <f t="shared" ca="1" si="422"/>
        <v>4</v>
      </c>
      <c r="Q828" s="34">
        <f t="shared" ref="Q828:Q859" ca="1" si="431">IFERROR(IF(F828=0,"",F828),"")</f>
        <v>4.0000000000000089</v>
      </c>
      <c r="R828" s="34">
        <f t="shared" ref="R828:R859" ca="1" si="432">IFERROR(IF(N828="人時生産性",ROUND(G828,2),ROUND(G828,1)),"")</f>
        <v>0</v>
      </c>
      <c r="S828" s="47">
        <f t="shared" si="423"/>
        <v>44618</v>
      </c>
      <c r="T828" s="34">
        <f t="shared" si="424"/>
        <v>4</v>
      </c>
    </row>
    <row r="829" spans="1:22" x14ac:dyDescent="0.4">
      <c r="A829" s="47">
        <f t="shared" ref="A829:A859" si="433">A828</f>
        <v>44618</v>
      </c>
      <c r="B829" s="48" t="str">
        <f t="shared" si="409"/>
        <v>土</v>
      </c>
      <c r="C829" s="46" t="s">
        <v>7</v>
      </c>
      <c r="D829" s="46" t="str" cm="1">
        <f t="array" aca="1" ref="D829" ca="1">INDIRECT("'"&amp;TEXT($A829,"d日(aaa)")&amp;"'!V6")</f>
        <v>ホン ゴック</v>
      </c>
      <c r="E829" s="58" cm="1">
        <f t="array" aca="1" ref="E829" ca="1">INDIRECT("'"&amp;TEXT($A829,"d日(aaa)")&amp;"'!W6")</f>
        <v>8</v>
      </c>
      <c r="F829" s="58" cm="1">
        <f t="array" aca="1" ref="F829" ca="1">INDIRECT("'"&amp;TEXT($A829,"d日(aaa)")&amp;"'!X6")</f>
        <v>7.9999999999997389</v>
      </c>
      <c r="G829" s="58">
        <f t="shared" ca="1" si="427"/>
        <v>-2.6112445539183682E-13</v>
      </c>
      <c r="H829" s="47">
        <f t="shared" si="428"/>
        <v>44618</v>
      </c>
      <c r="I829" s="34">
        <f t="shared" si="429"/>
        <v>4</v>
      </c>
      <c r="L829" s="47">
        <f t="shared" si="430"/>
        <v>44618</v>
      </c>
      <c r="M829" s="34" t="str">
        <f t="shared" si="419"/>
        <v>土</v>
      </c>
      <c r="N829" s="34" t="str">
        <f t="shared" si="420"/>
        <v>作業時間</v>
      </c>
      <c r="O829" s="34" t="str">
        <f t="shared" ca="1" si="421"/>
        <v>ホン ゴック</v>
      </c>
      <c r="P829" s="34">
        <f t="shared" ca="1" si="422"/>
        <v>8</v>
      </c>
      <c r="Q829" s="34">
        <f t="shared" ca="1" si="431"/>
        <v>7.9999999999997389</v>
      </c>
      <c r="R829" s="34">
        <f t="shared" ca="1" si="432"/>
        <v>0</v>
      </c>
      <c r="S829" s="47">
        <f t="shared" si="423"/>
        <v>44618</v>
      </c>
      <c r="T829" s="34">
        <f t="shared" si="424"/>
        <v>4</v>
      </c>
    </row>
    <row r="830" spans="1:22" x14ac:dyDescent="0.4">
      <c r="A830" s="47">
        <f t="shared" si="433"/>
        <v>44618</v>
      </c>
      <c r="B830" s="48" t="str">
        <f t="shared" si="409"/>
        <v>土</v>
      </c>
      <c r="C830" s="46" t="s">
        <v>7</v>
      </c>
      <c r="D830" s="46" t="str" cm="1">
        <f t="array" aca="1" ref="D830" ca="1">INDIRECT("'"&amp;TEXT($A830,"d日(aaa)")&amp;"'!V7")</f>
        <v>サンミン</v>
      </c>
      <c r="E830" s="58" cm="1">
        <f t="array" aca="1" ref="E830" ca="1">INDIRECT("'"&amp;TEXT($A830,"d日(aaa)")&amp;"'!W7")</f>
        <v>8</v>
      </c>
      <c r="F830" s="58" cm="1">
        <f t="array" aca="1" ref="F830" ca="1">INDIRECT("'"&amp;TEXT($A830,"d日(aaa)")&amp;"'!X7")</f>
        <v>7.9999999999997389</v>
      </c>
      <c r="G830" s="58">
        <f t="shared" ca="1" si="427"/>
        <v>-2.6112445539183682E-13</v>
      </c>
      <c r="H830" s="47">
        <f t="shared" si="428"/>
        <v>44618</v>
      </c>
      <c r="I830" s="34">
        <f t="shared" si="429"/>
        <v>4</v>
      </c>
      <c r="L830" s="47">
        <f t="shared" si="430"/>
        <v>44618</v>
      </c>
      <c r="M830" s="34" t="str">
        <f t="shared" si="419"/>
        <v>土</v>
      </c>
      <c r="N830" s="34" t="str">
        <f t="shared" si="420"/>
        <v>作業時間</v>
      </c>
      <c r="O830" s="34" t="str">
        <f t="shared" ca="1" si="421"/>
        <v>サンミン</v>
      </c>
      <c r="P830" s="34">
        <f t="shared" ca="1" si="422"/>
        <v>8</v>
      </c>
      <c r="Q830" s="34">
        <f t="shared" ca="1" si="431"/>
        <v>7.9999999999997389</v>
      </c>
      <c r="R830" s="34">
        <f t="shared" ca="1" si="432"/>
        <v>0</v>
      </c>
      <c r="S830" s="47">
        <f t="shared" si="423"/>
        <v>44618</v>
      </c>
      <c r="T830" s="34">
        <f t="shared" si="424"/>
        <v>4</v>
      </c>
    </row>
    <row r="831" spans="1:22" x14ac:dyDescent="0.4">
      <c r="A831" s="47">
        <f t="shared" si="433"/>
        <v>44618</v>
      </c>
      <c r="B831" s="48" t="str">
        <f t="shared" si="409"/>
        <v>土</v>
      </c>
      <c r="C831" s="46" t="s">
        <v>7</v>
      </c>
      <c r="D831" s="46" t="str" cm="1">
        <f t="array" aca="1" ref="D831" ca="1">INDIRECT("'"&amp;TEXT($A831,"d日(aaa)")&amp;"'!V8")</f>
        <v>ハルシャナ</v>
      </c>
      <c r="E831" s="58" cm="1">
        <f t="array" aca="1" ref="E831" ca="1">INDIRECT("'"&amp;TEXT($A831,"d日(aaa)")&amp;"'!W8")</f>
        <v>8</v>
      </c>
      <c r="F831" s="58" cm="1">
        <f t="array" aca="1" ref="F831" ca="1">INDIRECT("'"&amp;TEXT($A831,"d日(aaa)")&amp;"'!X8")</f>
        <v>7.9999999999997389</v>
      </c>
      <c r="G831" s="58">
        <f t="shared" ca="1" si="427"/>
        <v>-2.6112445539183682E-13</v>
      </c>
      <c r="H831" s="47">
        <f t="shared" si="428"/>
        <v>44618</v>
      </c>
      <c r="I831" s="34">
        <f t="shared" si="429"/>
        <v>4</v>
      </c>
      <c r="L831" s="47">
        <f t="shared" si="430"/>
        <v>44618</v>
      </c>
      <c r="M831" s="34" t="str">
        <f t="shared" si="419"/>
        <v>土</v>
      </c>
      <c r="N831" s="34" t="str">
        <f t="shared" si="420"/>
        <v>作業時間</v>
      </c>
      <c r="O831" s="34" t="str">
        <f t="shared" ca="1" si="421"/>
        <v>ハルシャナ</v>
      </c>
      <c r="P831" s="34">
        <f t="shared" ca="1" si="422"/>
        <v>8</v>
      </c>
      <c r="Q831" s="34">
        <f t="shared" ca="1" si="431"/>
        <v>7.9999999999997389</v>
      </c>
      <c r="R831" s="34">
        <f t="shared" ca="1" si="432"/>
        <v>0</v>
      </c>
      <c r="S831" s="47">
        <f t="shared" si="423"/>
        <v>44618</v>
      </c>
      <c r="T831" s="34">
        <f t="shared" si="424"/>
        <v>4</v>
      </c>
    </row>
    <row r="832" spans="1:22" x14ac:dyDescent="0.4">
      <c r="A832" s="47">
        <f t="shared" si="433"/>
        <v>44618</v>
      </c>
      <c r="B832" s="48" t="str">
        <f t="shared" si="409"/>
        <v>土</v>
      </c>
      <c r="C832" s="46" t="s">
        <v>7</v>
      </c>
      <c r="D832" s="46" t="str" cm="1">
        <f t="array" aca="1" ref="D832" ca="1">INDIRECT("'"&amp;TEXT($A832,"d日(aaa)")&amp;"'!V9")</f>
        <v>イスリ</v>
      </c>
      <c r="E832" s="58" cm="1">
        <f t="array" aca="1" ref="E832" ca="1">INDIRECT("'"&amp;TEXT($A832,"d日(aaa)")&amp;"'!W9")</f>
        <v>5</v>
      </c>
      <c r="F832" s="58" cm="1">
        <f t="array" aca="1" ref="F832" ca="1">INDIRECT("'"&amp;TEXT($A832,"d日(aaa)")&amp;"'!X9")</f>
        <v>4.9999999999996838</v>
      </c>
      <c r="G832" s="58">
        <f t="shared" ca="1" si="427"/>
        <v>-3.1619151741324458E-13</v>
      </c>
      <c r="H832" s="47">
        <f t="shared" si="428"/>
        <v>44618</v>
      </c>
      <c r="I832" s="34">
        <f t="shared" si="429"/>
        <v>4</v>
      </c>
      <c r="L832" s="47">
        <f t="shared" si="430"/>
        <v>44618</v>
      </c>
      <c r="M832" s="34" t="str">
        <f t="shared" si="419"/>
        <v>土</v>
      </c>
      <c r="N832" s="34" t="str">
        <f t="shared" si="420"/>
        <v>作業時間</v>
      </c>
      <c r="O832" s="34" t="str">
        <f t="shared" ca="1" si="421"/>
        <v>イスリ</v>
      </c>
      <c r="P832" s="34">
        <f t="shared" ca="1" si="422"/>
        <v>5</v>
      </c>
      <c r="Q832" s="34">
        <f t="shared" ca="1" si="431"/>
        <v>4.9999999999996838</v>
      </c>
      <c r="R832" s="34">
        <f t="shared" ca="1" si="432"/>
        <v>0</v>
      </c>
      <c r="S832" s="47">
        <f t="shared" si="423"/>
        <v>44618</v>
      </c>
      <c r="T832" s="34">
        <f t="shared" si="424"/>
        <v>4</v>
      </c>
    </row>
    <row r="833" spans="1:22" x14ac:dyDescent="0.4">
      <c r="A833" s="47">
        <f t="shared" si="433"/>
        <v>44618</v>
      </c>
      <c r="B833" s="48" t="str">
        <f t="shared" si="409"/>
        <v>土</v>
      </c>
      <c r="C833" s="46" t="s">
        <v>7</v>
      </c>
      <c r="D833" s="46" t="str" cm="1">
        <f t="array" aca="1" ref="D833" ca="1">INDIRECT("'"&amp;TEXT($A833,"d日(aaa)")&amp;"'!V10")</f>
        <v>インディカ</v>
      </c>
      <c r="E833" s="58" cm="1">
        <f t="array" aca="1" ref="E833" ca="1">INDIRECT("'"&amp;TEXT($A833,"d日(aaa)")&amp;"'!W10")</f>
        <v>7</v>
      </c>
      <c r="F833" s="58" cm="1">
        <f t="array" aca="1" ref="F833" ca="1">INDIRECT("'"&amp;TEXT($A833,"d日(aaa)")&amp;"'!X10")</f>
        <v>6.99999999999973</v>
      </c>
      <c r="G833" s="58">
        <f t="shared" ca="1" si="427"/>
        <v>-2.7000623958883807E-13</v>
      </c>
      <c r="H833" s="47">
        <f t="shared" si="428"/>
        <v>44618</v>
      </c>
      <c r="I833" s="34">
        <f t="shared" si="429"/>
        <v>4</v>
      </c>
      <c r="L833" s="47">
        <f t="shared" si="430"/>
        <v>44618</v>
      </c>
      <c r="M833" s="34" t="str">
        <f t="shared" si="419"/>
        <v>土</v>
      </c>
      <c r="N833" s="34" t="str">
        <f t="shared" si="420"/>
        <v>作業時間</v>
      </c>
      <c r="O833" s="34" t="str">
        <f t="shared" ca="1" si="421"/>
        <v>インディカ</v>
      </c>
      <c r="P833" s="34">
        <f t="shared" ca="1" si="422"/>
        <v>7</v>
      </c>
      <c r="Q833" s="34">
        <f t="shared" ca="1" si="431"/>
        <v>6.99999999999973</v>
      </c>
      <c r="R833" s="34">
        <f t="shared" ca="1" si="432"/>
        <v>0</v>
      </c>
      <c r="S833" s="47">
        <f t="shared" si="423"/>
        <v>44618</v>
      </c>
      <c r="T833" s="34">
        <f t="shared" si="424"/>
        <v>4</v>
      </c>
    </row>
    <row r="834" spans="1:22" x14ac:dyDescent="0.4">
      <c r="A834" s="47">
        <f t="shared" si="433"/>
        <v>44618</v>
      </c>
      <c r="B834" s="48" t="str">
        <f t="shared" ref="B834:B836" si="434">IF(A834="","",TEXT(A834,"aaa"))</f>
        <v>土</v>
      </c>
      <c r="C834" s="46" t="s">
        <v>7</v>
      </c>
      <c r="D834" s="46" t="str" cm="1">
        <f t="array" aca="1" ref="D834" ca="1">INDIRECT("'"&amp;TEXT($A834,"d日(aaa)")&amp;"'!V11")</f>
        <v/>
      </c>
      <c r="E834" s="58" t="str" cm="1">
        <f t="array" aca="1" ref="E834" ca="1">INDIRECT("'"&amp;TEXT($A834,"d日(aaa)")&amp;"'!W11")</f>
        <v/>
      </c>
      <c r="F834" s="58" t="str" cm="1">
        <f t="array" aca="1" ref="F834" ca="1">INDIRECT("'"&amp;TEXT($A834,"d日(aaa)")&amp;"'!X11")</f>
        <v/>
      </c>
      <c r="G834" s="58" t="str">
        <f t="shared" ca="1" si="427"/>
        <v/>
      </c>
      <c r="H834" s="47">
        <f t="shared" si="428"/>
        <v>44618</v>
      </c>
      <c r="I834" s="34">
        <f t="shared" si="429"/>
        <v>4</v>
      </c>
      <c r="L834" s="47">
        <f t="shared" si="430"/>
        <v>44618</v>
      </c>
      <c r="M834" s="34" t="str">
        <f t="shared" si="419"/>
        <v>土</v>
      </c>
      <c r="N834" s="34" t="str">
        <f t="shared" si="420"/>
        <v>作業時間</v>
      </c>
      <c r="O834" s="34" t="str">
        <f t="shared" ca="1" si="421"/>
        <v/>
      </c>
      <c r="P834" s="34" t="str">
        <f t="shared" ca="1" si="422"/>
        <v/>
      </c>
      <c r="Q834" s="34" t="str">
        <f t="shared" ca="1" si="431"/>
        <v/>
      </c>
      <c r="R834" s="34" t="str">
        <f t="shared" ca="1" si="432"/>
        <v/>
      </c>
      <c r="S834" s="47">
        <f t="shared" si="423"/>
        <v>44618</v>
      </c>
      <c r="T834" s="34">
        <f t="shared" si="424"/>
        <v>4</v>
      </c>
    </row>
    <row r="835" spans="1:22" x14ac:dyDescent="0.4">
      <c r="A835" s="47">
        <f t="shared" si="433"/>
        <v>44618</v>
      </c>
      <c r="B835" s="48" t="str">
        <f t="shared" si="434"/>
        <v>土</v>
      </c>
      <c r="C835" s="46" t="s">
        <v>7</v>
      </c>
      <c r="D835" s="46" t="str" cm="1">
        <f t="array" aca="1" ref="D835" ca="1">INDIRECT("'"&amp;TEXT($A835,"d日(aaa)")&amp;"'!V12")</f>
        <v/>
      </c>
      <c r="E835" s="58" t="str" cm="1">
        <f t="array" aca="1" ref="E835" ca="1">INDIRECT("'"&amp;TEXT($A835,"d日(aaa)")&amp;"'!W12")</f>
        <v/>
      </c>
      <c r="F835" s="58" t="str" cm="1">
        <f t="array" aca="1" ref="F835" ca="1">INDIRECT("'"&amp;TEXT($A835,"d日(aaa)")&amp;"'!X12")</f>
        <v/>
      </c>
      <c r="G835" s="58" t="str">
        <f t="shared" ca="1" si="427"/>
        <v/>
      </c>
      <c r="H835" s="47">
        <f t="shared" si="428"/>
        <v>44618</v>
      </c>
      <c r="I835" s="34">
        <f t="shared" si="429"/>
        <v>4</v>
      </c>
      <c r="L835" s="47">
        <f t="shared" si="430"/>
        <v>44618</v>
      </c>
      <c r="M835" s="34" t="str">
        <f t="shared" si="419"/>
        <v>土</v>
      </c>
      <c r="N835" s="34" t="str">
        <f t="shared" si="420"/>
        <v>作業時間</v>
      </c>
      <c r="O835" s="34" t="str">
        <f t="shared" ca="1" si="421"/>
        <v/>
      </c>
      <c r="P835" s="34" t="str">
        <f t="shared" ca="1" si="422"/>
        <v/>
      </c>
      <c r="Q835" s="34" t="str">
        <f t="shared" ca="1" si="431"/>
        <v/>
      </c>
      <c r="R835" s="34" t="str">
        <f t="shared" ca="1" si="432"/>
        <v/>
      </c>
      <c r="S835" s="47">
        <f t="shared" si="423"/>
        <v>44618</v>
      </c>
      <c r="T835" s="34">
        <f t="shared" si="424"/>
        <v>4</v>
      </c>
    </row>
    <row r="836" spans="1:22" x14ac:dyDescent="0.4">
      <c r="A836" s="47">
        <f t="shared" si="433"/>
        <v>44618</v>
      </c>
      <c r="B836" s="48" t="str">
        <f t="shared" si="434"/>
        <v>土</v>
      </c>
      <c r="C836" s="46" t="s">
        <v>7</v>
      </c>
      <c r="D836" s="46" t="str" cm="1">
        <f t="array" aca="1" ref="D836" ca="1">INDIRECT("'"&amp;TEXT($A836,"d日(aaa)")&amp;"'!V13")</f>
        <v/>
      </c>
      <c r="E836" s="58" t="str" cm="1">
        <f t="array" aca="1" ref="E836" ca="1">INDIRECT("'"&amp;TEXT($A836,"d日(aaa)")&amp;"'!W13")</f>
        <v/>
      </c>
      <c r="F836" s="58" t="str" cm="1">
        <f t="array" aca="1" ref="F836" ca="1">INDIRECT("'"&amp;TEXT($A836,"d日(aaa)")&amp;"'!X13")</f>
        <v/>
      </c>
      <c r="G836" s="58" t="str">
        <f t="shared" ca="1" si="427"/>
        <v/>
      </c>
      <c r="H836" s="47">
        <f t="shared" si="428"/>
        <v>44618</v>
      </c>
      <c r="I836" s="34">
        <f t="shared" si="429"/>
        <v>4</v>
      </c>
      <c r="L836" s="47">
        <f t="shared" si="430"/>
        <v>44618</v>
      </c>
      <c r="M836" s="34" t="str">
        <f t="shared" si="419"/>
        <v>土</v>
      </c>
      <c r="N836" s="34" t="str">
        <f t="shared" si="420"/>
        <v>作業時間</v>
      </c>
      <c r="O836" s="34" t="str">
        <f t="shared" ca="1" si="421"/>
        <v/>
      </c>
      <c r="P836" s="34" t="str">
        <f t="shared" ca="1" si="422"/>
        <v/>
      </c>
      <c r="Q836" s="34" t="str">
        <f t="shared" ca="1" si="431"/>
        <v/>
      </c>
      <c r="R836" s="34" t="str">
        <f t="shared" ca="1" si="432"/>
        <v/>
      </c>
      <c r="S836" s="47">
        <f t="shared" si="423"/>
        <v>44618</v>
      </c>
      <c r="T836" s="34">
        <f t="shared" si="424"/>
        <v>4</v>
      </c>
    </row>
    <row r="837" spans="1:22" x14ac:dyDescent="0.4">
      <c r="A837" s="47">
        <f t="shared" si="433"/>
        <v>44618</v>
      </c>
      <c r="B837" s="48" t="str">
        <f t="shared" ref="B837:B841" si="435">IF(A837="","",TEXT(A837,"aaa"))</f>
        <v>土</v>
      </c>
      <c r="C837" s="46" t="s">
        <v>7</v>
      </c>
      <c r="D837" s="46" t="str" cm="1">
        <f t="array" aca="1" ref="D837" ca="1">INDIRECT("'"&amp;TEXT($A837,"d日(aaa)")&amp;"'!V14")</f>
        <v/>
      </c>
      <c r="E837" s="58" t="str" cm="1">
        <f t="array" aca="1" ref="E837" ca="1">INDIRECT("'"&amp;TEXT($A837,"d日(aaa)")&amp;"'!W14")</f>
        <v/>
      </c>
      <c r="F837" s="58" t="str" cm="1">
        <f t="array" aca="1" ref="F837" ca="1">INDIRECT("'"&amp;TEXT($A837,"d日(aaa)")&amp;"'!X14")</f>
        <v/>
      </c>
      <c r="G837" s="58" t="str">
        <f t="shared" ca="1" si="427"/>
        <v/>
      </c>
      <c r="H837" s="47">
        <f t="shared" si="428"/>
        <v>44618</v>
      </c>
      <c r="I837" s="34">
        <f t="shared" si="429"/>
        <v>4</v>
      </c>
      <c r="L837" s="47">
        <f t="shared" si="430"/>
        <v>44618</v>
      </c>
      <c r="M837" s="34" t="str">
        <f t="shared" si="419"/>
        <v>土</v>
      </c>
      <c r="N837" s="34" t="str">
        <f t="shared" si="420"/>
        <v>作業時間</v>
      </c>
      <c r="O837" s="34" t="str">
        <f t="shared" ca="1" si="421"/>
        <v/>
      </c>
      <c r="P837" s="34" t="str">
        <f t="shared" ca="1" si="422"/>
        <v/>
      </c>
      <c r="Q837" s="34" t="str">
        <f t="shared" ca="1" si="431"/>
        <v/>
      </c>
      <c r="R837" s="34" t="str">
        <f t="shared" ca="1" si="432"/>
        <v/>
      </c>
      <c r="S837" s="47">
        <f t="shared" si="423"/>
        <v>44618</v>
      </c>
      <c r="T837" s="34">
        <f t="shared" si="424"/>
        <v>4</v>
      </c>
    </row>
    <row r="838" spans="1:22" x14ac:dyDescent="0.4">
      <c r="A838" s="47">
        <f t="shared" si="433"/>
        <v>44618</v>
      </c>
      <c r="B838" s="48" t="str">
        <f t="shared" si="435"/>
        <v>土</v>
      </c>
      <c r="C838" s="46" t="s">
        <v>7</v>
      </c>
      <c r="D838" s="46" t="str" cm="1">
        <f t="array" aca="1" ref="D838" ca="1">INDIRECT("'"&amp;TEXT($A838,"d日(aaa)")&amp;"'!V15")</f>
        <v/>
      </c>
      <c r="E838" s="58" t="str" cm="1">
        <f t="array" aca="1" ref="E838" ca="1">INDIRECT("'"&amp;TEXT($A838,"d日(aaa)")&amp;"'!W15")</f>
        <v/>
      </c>
      <c r="F838" s="58" t="str" cm="1">
        <f t="array" aca="1" ref="F838" ca="1">INDIRECT("'"&amp;TEXT($A838,"d日(aaa)")&amp;"'!X15")</f>
        <v/>
      </c>
      <c r="G838" s="58" t="str">
        <f t="shared" ca="1" si="427"/>
        <v/>
      </c>
      <c r="H838" s="47">
        <f t="shared" si="428"/>
        <v>44618</v>
      </c>
      <c r="I838" s="34">
        <f t="shared" si="429"/>
        <v>4</v>
      </c>
      <c r="L838" s="47">
        <f t="shared" si="430"/>
        <v>44618</v>
      </c>
      <c r="M838" s="34" t="str">
        <f t="shared" si="419"/>
        <v>土</v>
      </c>
      <c r="N838" s="34" t="str">
        <f t="shared" si="420"/>
        <v>作業時間</v>
      </c>
      <c r="O838" s="34" t="str">
        <f t="shared" ca="1" si="421"/>
        <v/>
      </c>
      <c r="P838" s="34" t="str">
        <f t="shared" ca="1" si="422"/>
        <v/>
      </c>
      <c r="Q838" s="34" t="str">
        <f t="shared" ca="1" si="431"/>
        <v/>
      </c>
      <c r="R838" s="34" t="str">
        <f t="shared" ca="1" si="432"/>
        <v/>
      </c>
      <c r="S838" s="47">
        <f t="shared" si="423"/>
        <v>44618</v>
      </c>
      <c r="T838" s="34">
        <f t="shared" si="424"/>
        <v>4</v>
      </c>
    </row>
    <row r="839" spans="1:22" x14ac:dyDescent="0.4">
      <c r="A839" s="47">
        <f t="shared" si="433"/>
        <v>44618</v>
      </c>
      <c r="B839" s="48" t="str">
        <f t="shared" si="435"/>
        <v>土</v>
      </c>
      <c r="C839" s="46" t="s">
        <v>7</v>
      </c>
      <c r="D839" s="46" t="str" cm="1">
        <f t="array" aca="1" ref="D839" ca="1">INDIRECT("'"&amp;TEXT($A839,"d日(aaa)")&amp;"'!V16")</f>
        <v/>
      </c>
      <c r="E839" s="58" t="str" cm="1">
        <f t="array" aca="1" ref="E839" ca="1">INDIRECT("'"&amp;TEXT($A839,"d日(aaa)")&amp;"'!W16")</f>
        <v/>
      </c>
      <c r="F839" s="58" t="str" cm="1">
        <f t="array" aca="1" ref="F839" ca="1">INDIRECT("'"&amp;TEXT($A839,"d日(aaa)")&amp;"'!X16")</f>
        <v/>
      </c>
      <c r="G839" s="58" t="str">
        <f t="shared" ca="1" si="427"/>
        <v/>
      </c>
      <c r="H839" s="47">
        <f t="shared" si="428"/>
        <v>44618</v>
      </c>
      <c r="I839" s="34">
        <f t="shared" si="429"/>
        <v>4</v>
      </c>
      <c r="L839" s="47">
        <f t="shared" si="430"/>
        <v>44618</v>
      </c>
      <c r="M839" s="34" t="str">
        <f t="shared" si="419"/>
        <v>土</v>
      </c>
      <c r="N839" s="34" t="str">
        <f t="shared" si="420"/>
        <v>作業時間</v>
      </c>
      <c r="O839" s="34" t="str">
        <f t="shared" ca="1" si="421"/>
        <v/>
      </c>
      <c r="P839" s="34" t="str">
        <f t="shared" ca="1" si="422"/>
        <v/>
      </c>
      <c r="Q839" s="34" t="str">
        <f t="shared" ca="1" si="431"/>
        <v/>
      </c>
      <c r="R839" s="34" t="str">
        <f t="shared" ca="1" si="432"/>
        <v/>
      </c>
      <c r="S839" s="47">
        <f t="shared" si="423"/>
        <v>44618</v>
      </c>
      <c r="T839" s="34">
        <f t="shared" si="424"/>
        <v>4</v>
      </c>
    </row>
    <row r="840" spans="1:22" x14ac:dyDescent="0.4">
      <c r="A840" s="47">
        <f t="shared" si="433"/>
        <v>44618</v>
      </c>
      <c r="B840" s="48" t="str">
        <f t="shared" si="435"/>
        <v>土</v>
      </c>
      <c r="C840" s="46" t="s">
        <v>7</v>
      </c>
      <c r="D840" s="46" t="str" cm="1">
        <f t="array" aca="1" ref="D840" ca="1">INDIRECT("'"&amp;TEXT($A840,"d日(aaa)")&amp;"'!V17")</f>
        <v/>
      </c>
      <c r="E840" s="58" t="str" cm="1">
        <f t="array" aca="1" ref="E840" ca="1">INDIRECT("'"&amp;TEXT($A840,"d日(aaa)")&amp;"'!W17")</f>
        <v/>
      </c>
      <c r="F840" s="58" t="str" cm="1">
        <f t="array" aca="1" ref="F840" ca="1">INDIRECT("'"&amp;TEXT($A840,"d日(aaa)")&amp;"'!X17")</f>
        <v/>
      </c>
      <c r="G840" s="58" t="str">
        <f t="shared" ca="1" si="427"/>
        <v/>
      </c>
      <c r="H840" s="47">
        <f t="shared" si="428"/>
        <v>44618</v>
      </c>
      <c r="I840" s="34">
        <f t="shared" si="429"/>
        <v>4</v>
      </c>
      <c r="L840" s="47">
        <f t="shared" si="430"/>
        <v>44618</v>
      </c>
      <c r="M840" s="34" t="str">
        <f t="shared" si="419"/>
        <v>土</v>
      </c>
      <c r="N840" s="34" t="str">
        <f t="shared" si="420"/>
        <v>作業時間</v>
      </c>
      <c r="O840" s="34" t="str">
        <f t="shared" ca="1" si="421"/>
        <v/>
      </c>
      <c r="P840" s="34" t="str">
        <f t="shared" ca="1" si="422"/>
        <v/>
      </c>
      <c r="Q840" s="34" t="str">
        <f t="shared" ca="1" si="431"/>
        <v/>
      </c>
      <c r="R840" s="34" t="str">
        <f t="shared" ca="1" si="432"/>
        <v/>
      </c>
      <c r="S840" s="47">
        <f t="shared" si="423"/>
        <v>44618</v>
      </c>
      <c r="T840" s="34">
        <f t="shared" si="424"/>
        <v>4</v>
      </c>
    </row>
    <row r="841" spans="1:22" x14ac:dyDescent="0.4">
      <c r="A841" s="47">
        <f t="shared" si="433"/>
        <v>44618</v>
      </c>
      <c r="B841" s="48" t="str">
        <f t="shared" si="435"/>
        <v>土</v>
      </c>
      <c r="C841" s="46" t="s">
        <v>7</v>
      </c>
      <c r="D841" s="46" t="str" cm="1">
        <f t="array" aca="1" ref="D841" ca="1">INDIRECT("'"&amp;TEXT($A841,"d日(aaa)")&amp;"'!V18")</f>
        <v/>
      </c>
      <c r="E841" s="58" t="str" cm="1">
        <f t="array" aca="1" ref="E841" ca="1">INDIRECT("'"&amp;TEXT($A841,"d日(aaa)")&amp;"'!W18")</f>
        <v/>
      </c>
      <c r="F841" s="58" t="str" cm="1">
        <f t="array" aca="1" ref="F841" ca="1">INDIRECT("'"&amp;TEXT($A841,"d日(aaa)")&amp;"'!X18")</f>
        <v/>
      </c>
      <c r="G841" s="58" t="str">
        <f t="shared" ca="1" si="427"/>
        <v/>
      </c>
      <c r="H841" s="47">
        <f t="shared" si="428"/>
        <v>44618</v>
      </c>
      <c r="I841" s="34">
        <f t="shared" si="429"/>
        <v>4</v>
      </c>
      <c r="J841" s="34">
        <f ca="1">SUMIF($A827:$A841,$A827,E827:E841)</f>
        <v>48</v>
      </c>
      <c r="K841" s="34">
        <f ca="1">SUMIF($A827:$A841,$A827,F827:F841)</f>
        <v>47.99999999999838</v>
      </c>
      <c r="L841" s="47">
        <f t="shared" si="430"/>
        <v>44618</v>
      </c>
      <c r="M841" s="34" t="str">
        <f t="shared" si="419"/>
        <v>土</v>
      </c>
      <c r="N841" s="34" t="str">
        <f t="shared" si="420"/>
        <v>作業時間</v>
      </c>
      <c r="O841" s="34" t="str">
        <f t="shared" ca="1" si="421"/>
        <v/>
      </c>
      <c r="P841" s="34" t="str">
        <f t="shared" ca="1" si="422"/>
        <v/>
      </c>
      <c r="Q841" s="34" t="str">
        <f t="shared" ca="1" si="431"/>
        <v/>
      </c>
      <c r="R841" s="34" t="str">
        <f t="shared" ca="1" si="432"/>
        <v/>
      </c>
      <c r="S841" s="47">
        <f t="shared" si="423"/>
        <v>44618</v>
      </c>
      <c r="T841" s="34">
        <f t="shared" si="424"/>
        <v>4</v>
      </c>
      <c r="U841" s="158">
        <f ca="1">IF(P827&lt;&gt;"",SUMIF($A827:$A841,$A827,P827:P841),"")</f>
        <v>48</v>
      </c>
      <c r="V841" s="158">
        <f ca="1">IF(Q827&lt;&gt;"",SUMIF($A827:$A841,$A827,Q827:Q841),"")</f>
        <v>47.99999999999838</v>
      </c>
    </row>
    <row r="842" spans="1:22" x14ac:dyDescent="0.4">
      <c r="A842" s="47">
        <f>A833</f>
        <v>44618</v>
      </c>
      <c r="B842" s="48" t="str">
        <f t="shared" si="409"/>
        <v>土</v>
      </c>
      <c r="C842" s="46" t="s">
        <v>11</v>
      </c>
      <c r="D842" s="46" t="str" cm="1">
        <f t="array" aca="1" ref="D842" ca="1">INDIRECT("'"&amp;TEXT($A842,"d日(aaa)")&amp;"'!V4")</f>
        <v>ディン コン ベト</v>
      </c>
      <c r="E842" s="49" cm="1">
        <f t="array" aca="1" ref="E842" ca="1">INDIRECT("'"&amp;TEXT($A842,"d日(aaa)")&amp;"'!AB4")</f>
        <v>8800</v>
      </c>
      <c r="F842" s="49" cm="1">
        <f t="array" aca="1" ref="F842" ca="1">INDIRECT("'"&amp;TEXT($A842,"d日(aaa)")&amp;"'!AC4")</f>
        <v>8799.9999999997126</v>
      </c>
      <c r="G842" s="58">
        <f t="shared" ca="1" si="427"/>
        <v>-2.8740032576024532E-10</v>
      </c>
      <c r="H842" s="47">
        <f t="shared" si="428"/>
        <v>44618</v>
      </c>
      <c r="I842" s="34">
        <f t="shared" si="429"/>
        <v>4</v>
      </c>
      <c r="L842" s="47">
        <f t="shared" si="430"/>
        <v>44618</v>
      </c>
      <c r="M842" s="34" t="str">
        <f t="shared" si="419"/>
        <v>土</v>
      </c>
      <c r="N842" s="34" t="str">
        <f t="shared" si="420"/>
        <v>人件費</v>
      </c>
      <c r="O842" s="34" t="str">
        <f t="shared" ca="1" si="421"/>
        <v>ディン コン ベト</v>
      </c>
      <c r="P842" s="34">
        <f t="shared" ca="1" si="422"/>
        <v>8800</v>
      </c>
      <c r="Q842" s="34">
        <f t="shared" ca="1" si="431"/>
        <v>8799.9999999997126</v>
      </c>
      <c r="R842" s="34">
        <f t="shared" ca="1" si="432"/>
        <v>0</v>
      </c>
      <c r="S842" s="47">
        <f t="shared" si="423"/>
        <v>44618</v>
      </c>
      <c r="T842" s="34">
        <f t="shared" si="424"/>
        <v>4</v>
      </c>
    </row>
    <row r="843" spans="1:22" x14ac:dyDescent="0.4">
      <c r="A843" s="47">
        <f t="shared" si="433"/>
        <v>44618</v>
      </c>
      <c r="B843" s="48" t="str">
        <f t="shared" si="409"/>
        <v>土</v>
      </c>
      <c r="C843" s="46" t="s">
        <v>11</v>
      </c>
      <c r="D843" s="46" t="str" cm="1">
        <f t="array" aca="1" ref="D843" ca="1">INDIRECT("'"&amp;TEXT($A843,"d日(aaa)")&amp;"'!V5")</f>
        <v>チャモ</v>
      </c>
      <c r="E843" s="49" cm="1">
        <f t="array" aca="1" ref="E843" ca="1">INDIRECT("'"&amp;TEXT($A843,"d日(aaa)")&amp;"'!AB5")</f>
        <v>4600</v>
      </c>
      <c r="F843" s="49" cm="1">
        <f t="array" aca="1" ref="F843" ca="1">INDIRECT("'"&amp;TEXT($A843,"d日(aaa)")&amp;"'!AC5")</f>
        <v>4600.00000000001</v>
      </c>
      <c r="G843" s="58">
        <f t="shared" ca="1" si="427"/>
        <v>1.0004441719502211E-11</v>
      </c>
      <c r="H843" s="47">
        <f t="shared" si="428"/>
        <v>44618</v>
      </c>
      <c r="I843" s="34">
        <f t="shared" si="429"/>
        <v>4</v>
      </c>
      <c r="L843" s="47">
        <f t="shared" si="430"/>
        <v>44618</v>
      </c>
      <c r="M843" s="34" t="str">
        <f t="shared" si="419"/>
        <v>土</v>
      </c>
      <c r="N843" s="34" t="str">
        <f t="shared" si="420"/>
        <v>人件費</v>
      </c>
      <c r="O843" s="34" t="str">
        <f t="shared" ca="1" si="421"/>
        <v>チャモ</v>
      </c>
      <c r="P843" s="34">
        <f t="shared" ca="1" si="422"/>
        <v>4600</v>
      </c>
      <c r="Q843" s="34">
        <f t="shared" ca="1" si="431"/>
        <v>4600.00000000001</v>
      </c>
      <c r="R843" s="34">
        <f t="shared" ca="1" si="432"/>
        <v>0</v>
      </c>
      <c r="S843" s="47">
        <f t="shared" si="423"/>
        <v>44618</v>
      </c>
      <c r="T843" s="34">
        <f t="shared" si="424"/>
        <v>4</v>
      </c>
    </row>
    <row r="844" spans="1:22" x14ac:dyDescent="0.4">
      <c r="A844" s="47">
        <f t="shared" si="433"/>
        <v>44618</v>
      </c>
      <c r="B844" s="48" t="str">
        <f t="shared" si="409"/>
        <v>土</v>
      </c>
      <c r="C844" s="46" t="s">
        <v>11</v>
      </c>
      <c r="D844" s="46" t="str" cm="1">
        <f t="array" aca="1" ref="D844" ca="1">INDIRECT("'"&amp;TEXT($A844,"d日(aaa)")&amp;"'!V6")</f>
        <v>ホン ゴック</v>
      </c>
      <c r="E844" s="49" cm="1">
        <f t="array" aca="1" ref="E844" ca="1">INDIRECT("'"&amp;TEXT($A844,"d日(aaa)")&amp;"'!AB6")</f>
        <v>8800</v>
      </c>
      <c r="F844" s="49" cm="1">
        <f t="array" aca="1" ref="F844" ca="1">INDIRECT("'"&amp;TEXT($A844,"d日(aaa)")&amp;"'!AC6")</f>
        <v>8799.9999999997126</v>
      </c>
      <c r="G844" s="58">
        <f t="shared" ca="1" si="427"/>
        <v>-2.8740032576024532E-10</v>
      </c>
      <c r="H844" s="47">
        <f t="shared" si="428"/>
        <v>44618</v>
      </c>
      <c r="I844" s="34">
        <f t="shared" si="429"/>
        <v>4</v>
      </c>
      <c r="L844" s="47">
        <f t="shared" si="430"/>
        <v>44618</v>
      </c>
      <c r="M844" s="34" t="str">
        <f t="shared" si="419"/>
        <v>土</v>
      </c>
      <c r="N844" s="34" t="str">
        <f t="shared" si="420"/>
        <v>人件費</v>
      </c>
      <c r="O844" s="34" t="str">
        <f t="shared" ca="1" si="421"/>
        <v>ホン ゴック</v>
      </c>
      <c r="P844" s="34">
        <f t="shared" ca="1" si="422"/>
        <v>8800</v>
      </c>
      <c r="Q844" s="34">
        <f t="shared" ca="1" si="431"/>
        <v>8799.9999999997126</v>
      </c>
      <c r="R844" s="34">
        <f t="shared" ca="1" si="432"/>
        <v>0</v>
      </c>
      <c r="S844" s="47">
        <f t="shared" si="423"/>
        <v>44618</v>
      </c>
      <c r="T844" s="34">
        <f t="shared" si="424"/>
        <v>4</v>
      </c>
    </row>
    <row r="845" spans="1:22" x14ac:dyDescent="0.4">
      <c r="A845" s="47">
        <f t="shared" si="433"/>
        <v>44618</v>
      </c>
      <c r="B845" s="48" t="str">
        <f t="shared" si="409"/>
        <v>土</v>
      </c>
      <c r="C845" s="46" t="s">
        <v>11</v>
      </c>
      <c r="D845" s="46" t="str" cm="1">
        <f t="array" aca="1" ref="D845" ca="1">INDIRECT("'"&amp;TEXT($A845,"d日(aaa)")&amp;"'!V7")</f>
        <v>サンミン</v>
      </c>
      <c r="E845" s="49" cm="1">
        <f t="array" aca="1" ref="E845" ca="1">INDIRECT("'"&amp;TEXT($A845,"d日(aaa)")&amp;"'!AB7")</f>
        <v>8400</v>
      </c>
      <c r="F845" s="49" cm="1">
        <f t="array" aca="1" ref="F845" ca="1">INDIRECT("'"&amp;TEXT($A845,"d日(aaa)")&amp;"'!AC7")</f>
        <v>8399.9999999997253</v>
      </c>
      <c r="G845" s="58">
        <f t="shared" ca="1" si="427"/>
        <v>-2.7466739993542433E-10</v>
      </c>
      <c r="H845" s="47">
        <f t="shared" si="428"/>
        <v>44618</v>
      </c>
      <c r="I845" s="34">
        <f t="shared" si="429"/>
        <v>4</v>
      </c>
      <c r="L845" s="47">
        <f t="shared" si="430"/>
        <v>44618</v>
      </c>
      <c r="M845" s="34" t="str">
        <f t="shared" si="419"/>
        <v>土</v>
      </c>
      <c r="N845" s="34" t="str">
        <f t="shared" si="420"/>
        <v>人件費</v>
      </c>
      <c r="O845" s="34" t="str">
        <f t="shared" ca="1" si="421"/>
        <v>サンミン</v>
      </c>
      <c r="P845" s="34">
        <f t="shared" ca="1" si="422"/>
        <v>8400</v>
      </c>
      <c r="Q845" s="34">
        <f t="shared" ca="1" si="431"/>
        <v>8399.9999999997253</v>
      </c>
      <c r="R845" s="34">
        <f t="shared" ca="1" si="432"/>
        <v>0</v>
      </c>
      <c r="S845" s="47">
        <f t="shared" si="423"/>
        <v>44618</v>
      </c>
      <c r="T845" s="34">
        <f t="shared" si="424"/>
        <v>4</v>
      </c>
    </row>
    <row r="846" spans="1:22" x14ac:dyDescent="0.4">
      <c r="A846" s="47">
        <f t="shared" si="433"/>
        <v>44618</v>
      </c>
      <c r="B846" s="48" t="str">
        <f t="shared" si="409"/>
        <v>土</v>
      </c>
      <c r="C846" s="46" t="s">
        <v>11</v>
      </c>
      <c r="D846" s="46" t="str" cm="1">
        <f t="array" aca="1" ref="D846" ca="1">INDIRECT("'"&amp;TEXT($A846,"d日(aaa)")&amp;"'!V8")</f>
        <v>ハルシャナ</v>
      </c>
      <c r="E846" s="49" cm="1">
        <f t="array" aca="1" ref="E846" ca="1">INDIRECT("'"&amp;TEXT($A846,"d日(aaa)")&amp;"'!AB8")</f>
        <v>8400</v>
      </c>
      <c r="F846" s="49" cm="1">
        <f t="array" aca="1" ref="F846" ca="1">INDIRECT("'"&amp;TEXT($A846,"d日(aaa)")&amp;"'!AC8")</f>
        <v>8399.9999999997253</v>
      </c>
      <c r="G846" s="58">
        <f t="shared" ca="1" si="427"/>
        <v>-2.7466739993542433E-10</v>
      </c>
      <c r="H846" s="47">
        <f t="shared" si="428"/>
        <v>44618</v>
      </c>
      <c r="I846" s="34">
        <f t="shared" si="429"/>
        <v>4</v>
      </c>
      <c r="L846" s="47">
        <f t="shared" si="430"/>
        <v>44618</v>
      </c>
      <c r="M846" s="34" t="str">
        <f t="shared" si="419"/>
        <v>土</v>
      </c>
      <c r="N846" s="34" t="str">
        <f t="shared" si="420"/>
        <v>人件費</v>
      </c>
      <c r="O846" s="34" t="str">
        <f t="shared" ca="1" si="421"/>
        <v>ハルシャナ</v>
      </c>
      <c r="P846" s="34">
        <f t="shared" ca="1" si="422"/>
        <v>8400</v>
      </c>
      <c r="Q846" s="34">
        <f t="shared" ca="1" si="431"/>
        <v>8399.9999999997253</v>
      </c>
      <c r="R846" s="34">
        <f t="shared" ca="1" si="432"/>
        <v>0</v>
      </c>
      <c r="S846" s="47">
        <f t="shared" si="423"/>
        <v>44618</v>
      </c>
      <c r="T846" s="34">
        <f t="shared" si="424"/>
        <v>4</v>
      </c>
    </row>
    <row r="847" spans="1:22" x14ac:dyDescent="0.4">
      <c r="A847" s="47">
        <f t="shared" si="433"/>
        <v>44618</v>
      </c>
      <c r="B847" s="48" t="str">
        <f t="shared" si="409"/>
        <v>土</v>
      </c>
      <c r="C847" s="46" t="s">
        <v>11</v>
      </c>
      <c r="D847" s="46" t="str" cm="1">
        <f t="array" aca="1" ref="D847" ca="1">INDIRECT("'"&amp;TEXT($A847,"d日(aaa)")&amp;"'!V9")</f>
        <v>イスリ</v>
      </c>
      <c r="E847" s="49" cm="1">
        <f t="array" aca="1" ref="E847" ca="1">INDIRECT("'"&amp;TEXT($A847,"d日(aaa)")&amp;"'!AB9")</f>
        <v>5250</v>
      </c>
      <c r="F847" s="49" cm="1">
        <f t="array" aca="1" ref="F847" ca="1">INDIRECT("'"&amp;TEXT($A847,"d日(aaa)")&amp;"'!AC9")</f>
        <v>5249.999999999668</v>
      </c>
      <c r="G847" s="58">
        <f t="shared" ca="1" si="427"/>
        <v>-3.3196556614711881E-10</v>
      </c>
      <c r="H847" s="47">
        <f t="shared" si="428"/>
        <v>44618</v>
      </c>
      <c r="I847" s="34">
        <f t="shared" si="429"/>
        <v>4</v>
      </c>
      <c r="L847" s="47">
        <f t="shared" si="430"/>
        <v>44618</v>
      </c>
      <c r="M847" s="34" t="str">
        <f t="shared" si="419"/>
        <v>土</v>
      </c>
      <c r="N847" s="34" t="str">
        <f t="shared" si="420"/>
        <v>人件費</v>
      </c>
      <c r="O847" s="34" t="str">
        <f t="shared" ca="1" si="421"/>
        <v>イスリ</v>
      </c>
      <c r="P847" s="34">
        <f t="shared" ca="1" si="422"/>
        <v>5250</v>
      </c>
      <c r="Q847" s="34">
        <f t="shared" ca="1" si="431"/>
        <v>5249.999999999668</v>
      </c>
      <c r="R847" s="34">
        <f t="shared" ca="1" si="432"/>
        <v>0</v>
      </c>
      <c r="S847" s="47">
        <f t="shared" si="423"/>
        <v>44618</v>
      </c>
      <c r="T847" s="34">
        <f t="shared" si="424"/>
        <v>4</v>
      </c>
    </row>
    <row r="848" spans="1:22" x14ac:dyDescent="0.4">
      <c r="A848" s="47">
        <f t="shared" si="433"/>
        <v>44618</v>
      </c>
      <c r="B848" s="48" t="str">
        <f t="shared" si="409"/>
        <v>土</v>
      </c>
      <c r="C848" s="46" t="s">
        <v>11</v>
      </c>
      <c r="D848" s="46" t="str" cm="1">
        <f t="array" aca="1" ref="D848" ca="1">INDIRECT("'"&amp;TEXT($A848,"d日(aaa)")&amp;"'!V10")</f>
        <v>インディカ</v>
      </c>
      <c r="E848" s="49" cm="1">
        <f t="array" aca="1" ref="E848" ca="1">INDIRECT("'"&amp;TEXT($A848,"d日(aaa)")&amp;"'!AB10")</f>
        <v>7350</v>
      </c>
      <c r="F848" s="49" cm="1">
        <f t="array" aca="1" ref="F848" ca="1">INDIRECT("'"&amp;TEXT($A848,"d日(aaa)")&amp;"'!AC10")</f>
        <v>7349.9999999997162</v>
      </c>
      <c r="G848" s="58">
        <f t="shared" ca="1" si="427"/>
        <v>-2.8376234695315361E-10</v>
      </c>
      <c r="H848" s="47">
        <f t="shared" si="428"/>
        <v>44618</v>
      </c>
      <c r="I848" s="34">
        <f t="shared" si="429"/>
        <v>4</v>
      </c>
      <c r="L848" s="47">
        <f t="shared" si="430"/>
        <v>44618</v>
      </c>
      <c r="M848" s="34" t="str">
        <f t="shared" si="419"/>
        <v>土</v>
      </c>
      <c r="N848" s="34" t="str">
        <f t="shared" si="420"/>
        <v>人件費</v>
      </c>
      <c r="O848" s="34" t="str">
        <f t="shared" ca="1" si="421"/>
        <v>インディカ</v>
      </c>
      <c r="P848" s="34">
        <f t="shared" ca="1" si="422"/>
        <v>7350</v>
      </c>
      <c r="Q848" s="34">
        <f t="shared" ca="1" si="431"/>
        <v>7349.9999999997162</v>
      </c>
      <c r="R848" s="34">
        <f t="shared" ca="1" si="432"/>
        <v>0</v>
      </c>
      <c r="S848" s="47">
        <f t="shared" si="423"/>
        <v>44618</v>
      </c>
      <c r="T848" s="34">
        <f t="shared" si="424"/>
        <v>4</v>
      </c>
    </row>
    <row r="849" spans="1:22" x14ac:dyDescent="0.4">
      <c r="A849" s="47">
        <f t="shared" si="433"/>
        <v>44618</v>
      </c>
      <c r="B849" s="48" t="str">
        <f t="shared" ref="B849:B851" si="436">IF(A849="","",TEXT(A849,"aaa"))</f>
        <v>土</v>
      </c>
      <c r="C849" s="46" t="s">
        <v>11</v>
      </c>
      <c r="D849" s="46" t="str" cm="1">
        <f t="array" aca="1" ref="D849" ca="1">INDIRECT("'"&amp;TEXT($A849,"d日(aaa)")&amp;"'!V11")</f>
        <v/>
      </c>
      <c r="E849" s="49" t="str" cm="1">
        <f t="array" aca="1" ref="E849" ca="1">INDIRECT("'"&amp;TEXT($A849,"d日(aaa)")&amp;"'!AB11")</f>
        <v/>
      </c>
      <c r="F849" s="49" t="str" cm="1">
        <f t="array" aca="1" ref="F849" ca="1">INDIRECT("'"&amp;TEXT($A849,"d日(aaa)")&amp;"'!AC11")</f>
        <v/>
      </c>
      <c r="G849" s="58" t="str">
        <f t="shared" ca="1" si="427"/>
        <v/>
      </c>
      <c r="H849" s="47">
        <f t="shared" si="428"/>
        <v>44618</v>
      </c>
      <c r="I849" s="34">
        <f t="shared" si="429"/>
        <v>4</v>
      </c>
      <c r="L849" s="47">
        <f t="shared" si="430"/>
        <v>44618</v>
      </c>
      <c r="M849" s="34" t="str">
        <f t="shared" si="419"/>
        <v>土</v>
      </c>
      <c r="N849" s="34" t="str">
        <f t="shared" si="420"/>
        <v>人件費</v>
      </c>
      <c r="O849" s="34" t="str">
        <f t="shared" ca="1" si="421"/>
        <v/>
      </c>
      <c r="P849" s="34" t="str">
        <f t="shared" ca="1" si="422"/>
        <v/>
      </c>
      <c r="Q849" s="34" t="str">
        <f t="shared" ca="1" si="431"/>
        <v/>
      </c>
      <c r="R849" s="34" t="str">
        <f t="shared" ca="1" si="432"/>
        <v/>
      </c>
      <c r="S849" s="47">
        <f t="shared" si="423"/>
        <v>44618</v>
      </c>
      <c r="T849" s="34">
        <f t="shared" si="424"/>
        <v>4</v>
      </c>
    </row>
    <row r="850" spans="1:22" x14ac:dyDescent="0.4">
      <c r="A850" s="47">
        <f t="shared" si="433"/>
        <v>44618</v>
      </c>
      <c r="B850" s="48" t="str">
        <f t="shared" si="436"/>
        <v>土</v>
      </c>
      <c r="C850" s="46" t="s">
        <v>11</v>
      </c>
      <c r="D850" s="46" t="str" cm="1">
        <f t="array" aca="1" ref="D850" ca="1">INDIRECT("'"&amp;TEXT($A850,"d日(aaa)")&amp;"'!V12")</f>
        <v/>
      </c>
      <c r="E850" s="49" t="str" cm="1">
        <f t="array" aca="1" ref="E850" ca="1">INDIRECT("'"&amp;TEXT($A850,"d日(aaa)")&amp;"'!AB12")</f>
        <v/>
      </c>
      <c r="F850" s="49" t="str" cm="1">
        <f t="array" aca="1" ref="F850" ca="1">INDIRECT("'"&amp;TEXT($A850,"d日(aaa)")&amp;"'!AC12")</f>
        <v/>
      </c>
      <c r="G850" s="58" t="str">
        <f t="shared" ca="1" si="427"/>
        <v/>
      </c>
      <c r="H850" s="47">
        <f t="shared" si="428"/>
        <v>44618</v>
      </c>
      <c r="I850" s="34">
        <f t="shared" si="429"/>
        <v>4</v>
      </c>
      <c r="L850" s="47">
        <f t="shared" si="430"/>
        <v>44618</v>
      </c>
      <c r="M850" s="34" t="str">
        <f t="shared" si="419"/>
        <v>土</v>
      </c>
      <c r="N850" s="34" t="str">
        <f t="shared" si="420"/>
        <v>人件費</v>
      </c>
      <c r="O850" s="34" t="str">
        <f t="shared" ca="1" si="421"/>
        <v/>
      </c>
      <c r="P850" s="34" t="str">
        <f t="shared" ca="1" si="422"/>
        <v/>
      </c>
      <c r="Q850" s="34" t="str">
        <f t="shared" ca="1" si="431"/>
        <v/>
      </c>
      <c r="R850" s="34" t="str">
        <f t="shared" ca="1" si="432"/>
        <v/>
      </c>
      <c r="S850" s="47">
        <f t="shared" si="423"/>
        <v>44618</v>
      </c>
      <c r="T850" s="34">
        <f t="shared" si="424"/>
        <v>4</v>
      </c>
    </row>
    <row r="851" spans="1:22" x14ac:dyDescent="0.4">
      <c r="A851" s="47">
        <f t="shared" si="433"/>
        <v>44618</v>
      </c>
      <c r="B851" s="48" t="str">
        <f t="shared" si="436"/>
        <v>土</v>
      </c>
      <c r="C851" s="46" t="s">
        <v>11</v>
      </c>
      <c r="D851" s="46" t="str" cm="1">
        <f t="array" aca="1" ref="D851" ca="1">INDIRECT("'"&amp;TEXT($A851,"d日(aaa)")&amp;"'!V13")</f>
        <v/>
      </c>
      <c r="E851" s="49" t="str" cm="1">
        <f t="array" aca="1" ref="E851" ca="1">INDIRECT("'"&amp;TEXT($A851,"d日(aaa)")&amp;"'!AB13")</f>
        <v/>
      </c>
      <c r="F851" s="49" t="str" cm="1">
        <f t="array" aca="1" ref="F851" ca="1">INDIRECT("'"&amp;TEXT($A851,"d日(aaa)")&amp;"'!AC13")</f>
        <v/>
      </c>
      <c r="G851" s="58" t="str">
        <f t="shared" ca="1" si="427"/>
        <v/>
      </c>
      <c r="H851" s="47">
        <f t="shared" si="428"/>
        <v>44618</v>
      </c>
      <c r="I851" s="34">
        <f t="shared" si="429"/>
        <v>4</v>
      </c>
      <c r="L851" s="47">
        <f t="shared" si="430"/>
        <v>44618</v>
      </c>
      <c r="M851" s="34" t="str">
        <f t="shared" si="419"/>
        <v>土</v>
      </c>
      <c r="N851" s="34" t="str">
        <f t="shared" si="420"/>
        <v>人件費</v>
      </c>
      <c r="O851" s="34" t="str">
        <f t="shared" ca="1" si="421"/>
        <v/>
      </c>
      <c r="P851" s="34" t="str">
        <f t="shared" ca="1" si="422"/>
        <v/>
      </c>
      <c r="Q851" s="34" t="str">
        <f t="shared" ca="1" si="431"/>
        <v/>
      </c>
      <c r="R851" s="34" t="str">
        <f t="shared" ca="1" si="432"/>
        <v/>
      </c>
      <c r="S851" s="47">
        <f t="shared" si="423"/>
        <v>44618</v>
      </c>
      <c r="T851" s="34">
        <f t="shared" si="424"/>
        <v>4</v>
      </c>
    </row>
    <row r="852" spans="1:22" x14ac:dyDescent="0.4">
      <c r="A852" s="47">
        <f t="shared" si="433"/>
        <v>44618</v>
      </c>
      <c r="B852" s="48" t="str">
        <f t="shared" ref="B852:B856" si="437">IF(A852="","",TEXT(A852,"aaa"))</f>
        <v>土</v>
      </c>
      <c r="C852" s="46" t="s">
        <v>11</v>
      </c>
      <c r="D852" s="46" t="str" cm="1">
        <f t="array" aca="1" ref="D852" ca="1">INDIRECT("'"&amp;TEXT($A852,"d日(aaa)")&amp;"'!V14")</f>
        <v/>
      </c>
      <c r="E852" s="49" t="str" cm="1">
        <f t="array" aca="1" ref="E852" ca="1">INDIRECT("'"&amp;TEXT($A852,"d日(aaa)")&amp;"'!AB14")</f>
        <v/>
      </c>
      <c r="F852" s="49" t="str" cm="1">
        <f t="array" aca="1" ref="F852" ca="1">INDIRECT("'"&amp;TEXT($A852,"d日(aaa)")&amp;"'!AC14")</f>
        <v/>
      </c>
      <c r="G852" s="58" t="str">
        <f t="shared" ca="1" si="427"/>
        <v/>
      </c>
      <c r="H852" s="47">
        <f t="shared" si="428"/>
        <v>44618</v>
      </c>
      <c r="I852" s="34">
        <f t="shared" si="429"/>
        <v>4</v>
      </c>
      <c r="L852" s="47">
        <f t="shared" si="430"/>
        <v>44618</v>
      </c>
      <c r="M852" s="34" t="str">
        <f t="shared" si="419"/>
        <v>土</v>
      </c>
      <c r="N852" s="34" t="str">
        <f t="shared" si="420"/>
        <v>人件費</v>
      </c>
      <c r="O852" s="34" t="str">
        <f t="shared" ca="1" si="421"/>
        <v/>
      </c>
      <c r="P852" s="34" t="str">
        <f t="shared" ca="1" si="422"/>
        <v/>
      </c>
      <c r="Q852" s="34" t="str">
        <f t="shared" ca="1" si="431"/>
        <v/>
      </c>
      <c r="R852" s="34" t="str">
        <f t="shared" ca="1" si="432"/>
        <v/>
      </c>
      <c r="S852" s="47">
        <f t="shared" si="423"/>
        <v>44618</v>
      </c>
      <c r="T852" s="34">
        <f t="shared" si="424"/>
        <v>4</v>
      </c>
    </row>
    <row r="853" spans="1:22" x14ac:dyDescent="0.4">
      <c r="A853" s="47">
        <f t="shared" si="433"/>
        <v>44618</v>
      </c>
      <c r="B853" s="48" t="str">
        <f t="shared" si="437"/>
        <v>土</v>
      </c>
      <c r="C853" s="46" t="s">
        <v>11</v>
      </c>
      <c r="D853" s="46" t="str" cm="1">
        <f t="array" aca="1" ref="D853" ca="1">INDIRECT("'"&amp;TEXT($A853,"d日(aaa)")&amp;"'!V15")</f>
        <v/>
      </c>
      <c r="E853" s="49" t="str" cm="1">
        <f t="array" aca="1" ref="E853" ca="1">INDIRECT("'"&amp;TEXT($A853,"d日(aaa)")&amp;"'!AB15")</f>
        <v/>
      </c>
      <c r="F853" s="49" t="str" cm="1">
        <f t="array" aca="1" ref="F853" ca="1">INDIRECT("'"&amp;TEXT($A853,"d日(aaa)")&amp;"'!AC15")</f>
        <v/>
      </c>
      <c r="G853" s="58" t="str">
        <f t="shared" ca="1" si="427"/>
        <v/>
      </c>
      <c r="H853" s="47">
        <f t="shared" si="428"/>
        <v>44618</v>
      </c>
      <c r="I853" s="34">
        <f t="shared" si="429"/>
        <v>4</v>
      </c>
      <c r="L853" s="47">
        <f t="shared" si="430"/>
        <v>44618</v>
      </c>
      <c r="M853" s="34" t="str">
        <f t="shared" si="419"/>
        <v>土</v>
      </c>
      <c r="N853" s="34" t="str">
        <f t="shared" si="420"/>
        <v>人件費</v>
      </c>
      <c r="O853" s="34" t="str">
        <f t="shared" ca="1" si="421"/>
        <v/>
      </c>
      <c r="P853" s="34" t="str">
        <f t="shared" ca="1" si="422"/>
        <v/>
      </c>
      <c r="Q853" s="34" t="str">
        <f t="shared" ca="1" si="431"/>
        <v/>
      </c>
      <c r="R853" s="34" t="str">
        <f t="shared" ca="1" si="432"/>
        <v/>
      </c>
      <c r="S853" s="47">
        <f t="shared" si="423"/>
        <v>44618</v>
      </c>
      <c r="T853" s="34">
        <f t="shared" si="424"/>
        <v>4</v>
      </c>
    </row>
    <row r="854" spans="1:22" x14ac:dyDescent="0.4">
      <c r="A854" s="47">
        <f t="shared" si="433"/>
        <v>44618</v>
      </c>
      <c r="B854" s="48" t="str">
        <f t="shared" si="437"/>
        <v>土</v>
      </c>
      <c r="C854" s="46" t="s">
        <v>11</v>
      </c>
      <c r="D854" s="46" t="str" cm="1">
        <f t="array" aca="1" ref="D854" ca="1">INDIRECT("'"&amp;TEXT($A854,"d日(aaa)")&amp;"'!V16")</f>
        <v/>
      </c>
      <c r="E854" s="49" t="str" cm="1">
        <f t="array" aca="1" ref="E854" ca="1">INDIRECT("'"&amp;TEXT($A854,"d日(aaa)")&amp;"'!AB16")</f>
        <v/>
      </c>
      <c r="F854" s="49" t="str" cm="1">
        <f t="array" aca="1" ref="F854" ca="1">INDIRECT("'"&amp;TEXT($A854,"d日(aaa)")&amp;"'!AC16")</f>
        <v/>
      </c>
      <c r="G854" s="58" t="str">
        <f t="shared" ca="1" si="427"/>
        <v/>
      </c>
      <c r="H854" s="47">
        <f t="shared" si="428"/>
        <v>44618</v>
      </c>
      <c r="I854" s="34">
        <f t="shared" si="429"/>
        <v>4</v>
      </c>
      <c r="L854" s="47">
        <f t="shared" si="430"/>
        <v>44618</v>
      </c>
      <c r="M854" s="34" t="str">
        <f t="shared" si="419"/>
        <v>土</v>
      </c>
      <c r="N854" s="34" t="str">
        <f t="shared" si="420"/>
        <v>人件費</v>
      </c>
      <c r="O854" s="34" t="str">
        <f t="shared" ca="1" si="421"/>
        <v/>
      </c>
      <c r="P854" s="34" t="str">
        <f t="shared" ca="1" si="422"/>
        <v/>
      </c>
      <c r="Q854" s="34" t="str">
        <f t="shared" ca="1" si="431"/>
        <v/>
      </c>
      <c r="R854" s="34" t="str">
        <f t="shared" ca="1" si="432"/>
        <v/>
      </c>
      <c r="S854" s="47">
        <f t="shared" si="423"/>
        <v>44618</v>
      </c>
      <c r="T854" s="34">
        <f t="shared" si="424"/>
        <v>4</v>
      </c>
    </row>
    <row r="855" spans="1:22" x14ac:dyDescent="0.4">
      <c r="A855" s="47">
        <f t="shared" si="433"/>
        <v>44618</v>
      </c>
      <c r="B855" s="48" t="str">
        <f t="shared" si="437"/>
        <v>土</v>
      </c>
      <c r="C855" s="46" t="s">
        <v>11</v>
      </c>
      <c r="D855" s="46" t="str" cm="1">
        <f t="array" aca="1" ref="D855" ca="1">INDIRECT("'"&amp;TEXT($A855,"d日(aaa)")&amp;"'!V17")</f>
        <v/>
      </c>
      <c r="E855" s="49" t="str" cm="1">
        <f t="array" aca="1" ref="E855" ca="1">INDIRECT("'"&amp;TEXT($A855,"d日(aaa)")&amp;"'!AB17")</f>
        <v/>
      </c>
      <c r="F855" s="49" t="str" cm="1">
        <f t="array" aca="1" ref="F855" ca="1">INDIRECT("'"&amp;TEXT($A855,"d日(aaa)")&amp;"'!AC17")</f>
        <v/>
      </c>
      <c r="G855" s="58" t="str">
        <f t="shared" ca="1" si="427"/>
        <v/>
      </c>
      <c r="H855" s="47">
        <f t="shared" si="428"/>
        <v>44618</v>
      </c>
      <c r="I855" s="34">
        <f t="shared" si="429"/>
        <v>4</v>
      </c>
      <c r="L855" s="47">
        <f t="shared" si="430"/>
        <v>44618</v>
      </c>
      <c r="M855" s="34" t="str">
        <f t="shared" si="419"/>
        <v>土</v>
      </c>
      <c r="N855" s="34" t="str">
        <f t="shared" si="420"/>
        <v>人件費</v>
      </c>
      <c r="O855" s="34" t="str">
        <f t="shared" ca="1" si="421"/>
        <v/>
      </c>
      <c r="P855" s="34" t="str">
        <f t="shared" ca="1" si="422"/>
        <v/>
      </c>
      <c r="Q855" s="34" t="str">
        <f t="shared" ca="1" si="431"/>
        <v/>
      </c>
      <c r="R855" s="34" t="str">
        <f t="shared" ca="1" si="432"/>
        <v/>
      </c>
      <c r="S855" s="47">
        <f t="shared" si="423"/>
        <v>44618</v>
      </c>
      <c r="T855" s="34">
        <f t="shared" si="424"/>
        <v>4</v>
      </c>
    </row>
    <row r="856" spans="1:22" x14ac:dyDescent="0.4">
      <c r="A856" s="47">
        <f t="shared" si="433"/>
        <v>44618</v>
      </c>
      <c r="B856" s="48" t="str">
        <f t="shared" si="437"/>
        <v>土</v>
      </c>
      <c r="C856" s="46" t="s">
        <v>11</v>
      </c>
      <c r="D856" s="46" t="str" cm="1">
        <f t="array" aca="1" ref="D856" ca="1">INDIRECT("'"&amp;TEXT($A856,"d日(aaa)")&amp;"'!V18")</f>
        <v/>
      </c>
      <c r="E856" s="49" t="str" cm="1">
        <f t="array" aca="1" ref="E856" ca="1">INDIRECT("'"&amp;TEXT($A856,"d日(aaa)")&amp;"'!AB18")</f>
        <v/>
      </c>
      <c r="F856" s="49" t="str" cm="1">
        <f t="array" aca="1" ref="F856" ca="1">INDIRECT("'"&amp;TEXT($A856,"d日(aaa)")&amp;"'!AC18")</f>
        <v/>
      </c>
      <c r="G856" s="58" t="str">
        <f t="shared" ca="1" si="427"/>
        <v/>
      </c>
      <c r="H856" s="47">
        <f t="shared" si="428"/>
        <v>44618</v>
      </c>
      <c r="I856" s="34">
        <f t="shared" si="429"/>
        <v>4</v>
      </c>
      <c r="J856" s="34">
        <f ca="1">SUMIF($A842:$A856,$A842,E842:E856)</f>
        <v>51600</v>
      </c>
      <c r="K856" s="34">
        <f ca="1">SUMIF($A842:$A856,$A842,F842:F856)</f>
        <v>51599.999999998268</v>
      </c>
      <c r="L856" s="47">
        <f t="shared" si="430"/>
        <v>44618</v>
      </c>
      <c r="M856" s="34" t="str">
        <f t="shared" si="419"/>
        <v>土</v>
      </c>
      <c r="N856" s="34" t="str">
        <f t="shared" si="420"/>
        <v>人件費</v>
      </c>
      <c r="O856" s="34" t="str">
        <f t="shared" ca="1" si="421"/>
        <v/>
      </c>
      <c r="P856" s="34" t="str">
        <f t="shared" ca="1" si="422"/>
        <v/>
      </c>
      <c r="Q856" s="34" t="str">
        <f t="shared" ca="1" si="431"/>
        <v/>
      </c>
      <c r="R856" s="34" t="str">
        <f t="shared" ca="1" si="432"/>
        <v/>
      </c>
      <c r="S856" s="47">
        <f t="shared" si="423"/>
        <v>44618</v>
      </c>
      <c r="T856" s="34">
        <f t="shared" si="424"/>
        <v>4</v>
      </c>
      <c r="U856" s="158">
        <f ca="1">IF(P842&lt;&gt;"",SUMIF($A842:$A856,$A842,P842:P856),"")</f>
        <v>51600</v>
      </c>
      <c r="V856" s="158">
        <f ca="1">IF(Q842&lt;&gt;"",SUMIF($A842:$A856,$A842,Q842:Q856),"")</f>
        <v>51599.999999998268</v>
      </c>
    </row>
    <row r="857" spans="1:22" x14ac:dyDescent="0.4">
      <c r="A857" s="47">
        <f>A848</f>
        <v>44618</v>
      </c>
      <c r="B857" s="48" t="str">
        <f t="shared" si="409"/>
        <v>土</v>
      </c>
      <c r="C857" s="46" t="s">
        <v>12</v>
      </c>
      <c r="D857" s="46" t="str" cm="1">
        <f t="array" aca="1" ref="D857" ca="1">INDIRECT("'"&amp;TEXT($A857,"d日(aaa)")&amp;"'!V22")</f>
        <v>-</v>
      </c>
      <c r="E857" s="49" t="str" cm="1">
        <f t="array" aca="1" ref="E857" ca="1">INDIRECT("'"&amp;TEXT($A857,"d日(aaa)")&amp;"'!W22")</f>
        <v/>
      </c>
      <c r="F857" s="49" cm="1">
        <f t="array" aca="1" ref="F857" ca="1">INDIRECT("'"&amp;TEXT($A857,"d日(aaa)")&amp;"'!X22")</f>
        <v>0</v>
      </c>
      <c r="G857" s="58" t="str">
        <f t="shared" ca="1" si="427"/>
        <v/>
      </c>
      <c r="H857" s="47">
        <f t="shared" si="428"/>
        <v>44618</v>
      </c>
      <c r="I857" s="34">
        <f t="shared" si="429"/>
        <v>4</v>
      </c>
      <c r="L857" s="47">
        <f t="shared" si="430"/>
        <v>44618</v>
      </c>
      <c r="M857" s="34" t="str">
        <f t="shared" si="419"/>
        <v>土</v>
      </c>
      <c r="N857" s="34" t="str">
        <f t="shared" si="420"/>
        <v>出荷数</v>
      </c>
      <c r="O857" s="34" t="str">
        <f t="shared" ca="1" si="421"/>
        <v>-</v>
      </c>
      <c r="P857" s="34" t="str">
        <f t="shared" ca="1" si="422"/>
        <v/>
      </c>
      <c r="Q857" s="34" t="str">
        <f t="shared" ca="1" si="431"/>
        <v/>
      </c>
      <c r="R857" s="34" t="str">
        <f t="shared" ca="1" si="432"/>
        <v/>
      </c>
      <c r="S857" s="47">
        <f t="shared" si="423"/>
        <v>44618</v>
      </c>
      <c r="T857" s="34">
        <f t="shared" si="424"/>
        <v>4</v>
      </c>
    </row>
    <row r="858" spans="1:22" x14ac:dyDescent="0.4">
      <c r="A858" s="47">
        <f t="shared" si="433"/>
        <v>44618</v>
      </c>
      <c r="B858" s="48" t="str">
        <f t="shared" si="409"/>
        <v>土</v>
      </c>
      <c r="C858" s="46" t="s">
        <v>239</v>
      </c>
      <c r="D858" s="46" t="str" cm="1">
        <f t="array" aca="1" ref="D858" ca="1">INDIRECT("'"&amp;TEXT($A858,"d日(aaa)")&amp;"'!V25")</f>
        <v>-</v>
      </c>
      <c r="E858" s="49" t="str" cm="1">
        <f t="array" aca="1" ref="E858" ca="1">INDIRECT("'"&amp;TEXT($A858,"d日(aaa)")&amp;"'!W25")</f>
        <v/>
      </c>
      <c r="F858" s="49" t="str" cm="1">
        <f t="array" aca="1" ref="F858" ca="1">INDIRECT("'"&amp;TEXT($A858,"d日(aaa)")&amp;"'!X25")</f>
        <v/>
      </c>
      <c r="G858" s="58" t="str">
        <f t="shared" ca="1" si="427"/>
        <v/>
      </c>
      <c r="H858" s="47">
        <f t="shared" si="428"/>
        <v>44618</v>
      </c>
      <c r="I858" s="34">
        <f t="shared" si="429"/>
        <v>4</v>
      </c>
      <c r="L858" s="47">
        <f t="shared" si="430"/>
        <v>44618</v>
      </c>
      <c r="M858" s="34" t="str">
        <f t="shared" si="419"/>
        <v>土</v>
      </c>
      <c r="N858" s="34" t="str">
        <f t="shared" si="420"/>
        <v>人時生産性</v>
      </c>
      <c r="O858" s="34" t="str">
        <f t="shared" ca="1" si="421"/>
        <v>-</v>
      </c>
      <c r="P858" s="34" t="str">
        <f t="shared" ca="1" si="422"/>
        <v/>
      </c>
      <c r="Q858" s="34" t="str">
        <f t="shared" ca="1" si="431"/>
        <v/>
      </c>
      <c r="R858" s="34" t="str">
        <f t="shared" ca="1" si="432"/>
        <v/>
      </c>
      <c r="S858" s="47">
        <f t="shared" si="423"/>
        <v>44618</v>
      </c>
      <c r="T858" s="34">
        <f t="shared" si="424"/>
        <v>4</v>
      </c>
    </row>
    <row r="859" spans="1:22" x14ac:dyDescent="0.4">
      <c r="A859" s="47">
        <f t="shared" si="433"/>
        <v>44618</v>
      </c>
      <c r="B859" s="48" t="str">
        <f t="shared" ref="B859" si="438">IF(A859="","",TEXT(A859,"aaa"))</f>
        <v>土</v>
      </c>
      <c r="C859" s="46" t="s">
        <v>96</v>
      </c>
      <c r="D859" s="46" t="str" cm="1">
        <f t="array" aca="1" ref="D859" ca="1">INDIRECT("'"&amp;TEXT($A859,"d日(aaa)")&amp;"'!AA22")</f>
        <v>-</v>
      </c>
      <c r="E859" s="49" t="str" cm="1">
        <f t="array" aca="1" ref="E859" ca="1">INDIRECT("'"&amp;TEXT($A859,"d日(aaa)")&amp;"'!AB22")</f>
        <v/>
      </c>
      <c r="F859" s="49" t="str" cm="1">
        <f t="array" aca="1" ref="F859" ca="1">INDIRECT("'"&amp;TEXT($A859,"d日(aaa)")&amp;"'!AC22")</f>
        <v/>
      </c>
      <c r="G859" s="58" t="str">
        <f t="shared" ca="1" si="427"/>
        <v/>
      </c>
      <c r="H859" s="47">
        <f t="shared" si="428"/>
        <v>44618</v>
      </c>
      <c r="I859" s="34">
        <f t="shared" si="429"/>
        <v>4</v>
      </c>
      <c r="L859" s="47">
        <f t="shared" si="430"/>
        <v>44618</v>
      </c>
      <c r="M859" s="34" t="str">
        <f t="shared" si="419"/>
        <v>土</v>
      </c>
      <c r="N859" s="34" t="str">
        <f t="shared" si="420"/>
        <v>1Cs人件費</v>
      </c>
      <c r="O859" s="34" t="str">
        <f t="shared" ca="1" si="421"/>
        <v>-</v>
      </c>
      <c r="P859" s="34" t="str">
        <f t="shared" ca="1" si="422"/>
        <v/>
      </c>
      <c r="Q859" s="34" t="str">
        <f t="shared" ca="1" si="431"/>
        <v/>
      </c>
      <c r="R859" s="34" t="str">
        <f t="shared" ca="1" si="432"/>
        <v/>
      </c>
      <c r="S859" s="47">
        <f t="shared" si="423"/>
        <v>44618</v>
      </c>
      <c r="T859" s="34">
        <f t="shared" si="424"/>
        <v>4</v>
      </c>
    </row>
    <row r="860" spans="1:22" x14ac:dyDescent="0.4">
      <c r="A860" s="47">
        <f>月シフト!AB$9</f>
        <v>44619</v>
      </c>
      <c r="B860" s="48" t="str">
        <f t="shared" si="409"/>
        <v>日</v>
      </c>
      <c r="C860" s="46" t="s">
        <v>7</v>
      </c>
      <c r="D860" s="46" t="str" cm="1">
        <f t="array" aca="1" ref="D860" ca="1">INDIRECT("'"&amp;TEXT($A860,"d日(aaa)")&amp;"'!V4")</f>
        <v>ズオン バン フン</v>
      </c>
      <c r="E860" s="58" cm="1">
        <f t="array" aca="1" ref="E860" ca="1">INDIRECT("'"&amp;TEXT($A860,"d日(aaa)")&amp;"'!W4")</f>
        <v>8</v>
      </c>
      <c r="F860" s="58" cm="1">
        <f t="array" aca="1" ref="F860" ca="1">INDIRECT("'"&amp;TEXT($A860,"d日(aaa)")&amp;"'!X4")</f>
        <v>7.9999999999997389</v>
      </c>
      <c r="G860" s="58">
        <f ca="1">IF(AND(F860&lt;&gt;"",E860&lt;&gt;""),F860-E860,"")</f>
        <v>-2.6112445539183682E-13</v>
      </c>
      <c r="H860" s="47">
        <f>A860</f>
        <v>44619</v>
      </c>
      <c r="I860" s="34">
        <f>WEEKNUM(A860,1)-WEEKNUM(A$2,1)+1</f>
        <v>5</v>
      </c>
      <c r="L860" s="47">
        <f>IFERROR(A860,"")</f>
        <v>44619</v>
      </c>
      <c r="M860" s="34" t="str">
        <f t="shared" si="419"/>
        <v>日</v>
      </c>
      <c r="N860" s="34" t="str">
        <f t="shared" si="420"/>
        <v>作業時間</v>
      </c>
      <c r="O860" s="34" t="str">
        <f t="shared" ca="1" si="421"/>
        <v>ズオン バン フン</v>
      </c>
      <c r="P860" s="34">
        <f t="shared" ca="1" si="422"/>
        <v>8</v>
      </c>
      <c r="Q860" s="34">
        <f ca="1">IFERROR(IF(F860=0,"",F860),"")</f>
        <v>7.9999999999997389</v>
      </c>
      <c r="R860" s="34">
        <f ca="1">IFERROR(IF(N860="人時生産性",ROUND(G860,2),ROUND(G860,1)),"")</f>
        <v>0</v>
      </c>
      <c r="S860" s="47">
        <f t="shared" si="423"/>
        <v>44619</v>
      </c>
      <c r="T860" s="34">
        <f t="shared" si="424"/>
        <v>5</v>
      </c>
    </row>
    <row r="861" spans="1:22" x14ac:dyDescent="0.4">
      <c r="A861" s="47">
        <f>A860</f>
        <v>44619</v>
      </c>
      <c r="B861" s="48" t="str">
        <f t="shared" si="409"/>
        <v>日</v>
      </c>
      <c r="C861" s="46" t="s">
        <v>7</v>
      </c>
      <c r="D861" s="46" t="str" cm="1">
        <f t="array" aca="1" ref="D861" ca="1">INDIRECT("'"&amp;TEXT($A861,"d日(aaa)")&amp;"'!V5")</f>
        <v>ディン コン ベト</v>
      </c>
      <c r="E861" s="58" cm="1">
        <f t="array" aca="1" ref="E861" ca="1">INDIRECT("'"&amp;TEXT($A861,"d日(aaa)")&amp;"'!W5")</f>
        <v>8</v>
      </c>
      <c r="F861" s="58" cm="1">
        <f t="array" aca="1" ref="F861" ca="1">INDIRECT("'"&amp;TEXT($A861,"d日(aaa)")&amp;"'!X5")</f>
        <v>7.9999999999997389</v>
      </c>
      <c r="G861" s="58">
        <f t="shared" ref="G861:G892" ca="1" si="439">IF(AND(F861&lt;&gt;"",E861&lt;&gt;""),F861-E861,"")</f>
        <v>-2.6112445539183682E-13</v>
      </c>
      <c r="H861" s="47">
        <f t="shared" ref="H861:H892" si="440">A861</f>
        <v>44619</v>
      </c>
      <c r="I861" s="34">
        <f t="shared" ref="I861:I892" si="441">WEEKNUM(A861,1)-WEEKNUM(A$2,1)+1</f>
        <v>5</v>
      </c>
      <c r="L861" s="47">
        <f t="shared" ref="L861:L892" si="442">IFERROR(A861,"")</f>
        <v>44619</v>
      </c>
      <c r="M861" s="34" t="str">
        <f t="shared" si="419"/>
        <v>日</v>
      </c>
      <c r="N861" s="34" t="str">
        <f t="shared" si="420"/>
        <v>作業時間</v>
      </c>
      <c r="O861" s="34" t="str">
        <f t="shared" ca="1" si="421"/>
        <v>ディン コン ベト</v>
      </c>
      <c r="P861" s="34">
        <f t="shared" ca="1" si="422"/>
        <v>8</v>
      </c>
      <c r="Q861" s="34">
        <f t="shared" ref="Q861:Q892" ca="1" si="443">IFERROR(IF(F861=0,"",F861),"")</f>
        <v>7.9999999999997389</v>
      </c>
      <c r="R861" s="34">
        <f t="shared" ref="R861:R892" ca="1" si="444">IFERROR(IF(N861="人時生産性",ROUND(G861,2),ROUND(G861,1)),"")</f>
        <v>0</v>
      </c>
      <c r="S861" s="47">
        <f t="shared" si="423"/>
        <v>44619</v>
      </c>
      <c r="T861" s="34">
        <f t="shared" si="424"/>
        <v>5</v>
      </c>
    </row>
    <row r="862" spans="1:22" x14ac:dyDescent="0.4">
      <c r="A862" s="47">
        <f t="shared" ref="A862:A892" si="445">A861</f>
        <v>44619</v>
      </c>
      <c r="B862" s="48" t="str">
        <f t="shared" si="409"/>
        <v>日</v>
      </c>
      <c r="C862" s="46" t="s">
        <v>7</v>
      </c>
      <c r="D862" s="46" t="str" cm="1">
        <f t="array" aca="1" ref="D862" ca="1">INDIRECT("'"&amp;TEXT($A862,"d日(aaa)")&amp;"'!V6")</f>
        <v>ホン ゴック</v>
      </c>
      <c r="E862" s="58" cm="1">
        <f t="array" aca="1" ref="E862" ca="1">INDIRECT("'"&amp;TEXT($A862,"d日(aaa)")&amp;"'!W6")</f>
        <v>8</v>
      </c>
      <c r="F862" s="58" cm="1">
        <f t="array" aca="1" ref="F862" ca="1">INDIRECT("'"&amp;TEXT($A862,"d日(aaa)")&amp;"'!X6")</f>
        <v>7.9999999999997389</v>
      </c>
      <c r="G862" s="58">
        <f t="shared" ca="1" si="439"/>
        <v>-2.6112445539183682E-13</v>
      </c>
      <c r="H862" s="47">
        <f t="shared" si="440"/>
        <v>44619</v>
      </c>
      <c r="I862" s="34">
        <f t="shared" si="441"/>
        <v>5</v>
      </c>
      <c r="L862" s="47">
        <f t="shared" si="442"/>
        <v>44619</v>
      </c>
      <c r="M862" s="34" t="str">
        <f t="shared" si="419"/>
        <v>日</v>
      </c>
      <c r="N862" s="34" t="str">
        <f t="shared" si="420"/>
        <v>作業時間</v>
      </c>
      <c r="O862" s="34" t="str">
        <f t="shared" ca="1" si="421"/>
        <v>ホン ゴック</v>
      </c>
      <c r="P862" s="34">
        <f t="shared" ca="1" si="422"/>
        <v>8</v>
      </c>
      <c r="Q862" s="34">
        <f t="shared" ca="1" si="443"/>
        <v>7.9999999999997389</v>
      </c>
      <c r="R862" s="34">
        <f t="shared" ca="1" si="444"/>
        <v>0</v>
      </c>
      <c r="S862" s="47">
        <f t="shared" si="423"/>
        <v>44619</v>
      </c>
      <c r="T862" s="34">
        <f t="shared" si="424"/>
        <v>5</v>
      </c>
    </row>
    <row r="863" spans="1:22" x14ac:dyDescent="0.4">
      <c r="A863" s="47">
        <f t="shared" si="445"/>
        <v>44619</v>
      </c>
      <c r="B863" s="48" t="str">
        <f t="shared" si="409"/>
        <v>日</v>
      </c>
      <c r="C863" s="46" t="s">
        <v>7</v>
      </c>
      <c r="D863" s="46" t="str" cm="1">
        <f t="array" aca="1" ref="D863" ca="1">INDIRECT("'"&amp;TEXT($A863,"d日(aaa)")&amp;"'!V7")</f>
        <v>ハルシャナ</v>
      </c>
      <c r="E863" s="58" cm="1">
        <f t="array" aca="1" ref="E863" ca="1">INDIRECT("'"&amp;TEXT($A863,"d日(aaa)")&amp;"'!W7")</f>
        <v>8</v>
      </c>
      <c r="F863" s="58" cm="1">
        <f t="array" aca="1" ref="F863" ca="1">INDIRECT("'"&amp;TEXT($A863,"d日(aaa)")&amp;"'!X7")</f>
        <v>7.9999999999997389</v>
      </c>
      <c r="G863" s="58">
        <f t="shared" ca="1" si="439"/>
        <v>-2.6112445539183682E-13</v>
      </c>
      <c r="H863" s="47">
        <f t="shared" si="440"/>
        <v>44619</v>
      </c>
      <c r="I863" s="34">
        <f t="shared" si="441"/>
        <v>5</v>
      </c>
      <c r="L863" s="47">
        <f t="shared" si="442"/>
        <v>44619</v>
      </c>
      <c r="M863" s="34" t="str">
        <f t="shared" si="419"/>
        <v>日</v>
      </c>
      <c r="N863" s="34" t="str">
        <f t="shared" si="420"/>
        <v>作業時間</v>
      </c>
      <c r="O863" s="34" t="str">
        <f t="shared" ca="1" si="421"/>
        <v>ハルシャナ</v>
      </c>
      <c r="P863" s="34">
        <f t="shared" ca="1" si="422"/>
        <v>8</v>
      </c>
      <c r="Q863" s="34">
        <f t="shared" ca="1" si="443"/>
        <v>7.9999999999997389</v>
      </c>
      <c r="R863" s="34">
        <f t="shared" ca="1" si="444"/>
        <v>0</v>
      </c>
      <c r="S863" s="47">
        <f t="shared" si="423"/>
        <v>44619</v>
      </c>
      <c r="T863" s="34">
        <f t="shared" si="424"/>
        <v>5</v>
      </c>
    </row>
    <row r="864" spans="1:22" x14ac:dyDescent="0.4">
      <c r="A864" s="47">
        <f t="shared" si="445"/>
        <v>44619</v>
      </c>
      <c r="B864" s="48" t="str">
        <f t="shared" si="409"/>
        <v>日</v>
      </c>
      <c r="C864" s="46" t="s">
        <v>7</v>
      </c>
      <c r="D864" s="46" t="str" cm="1">
        <f t="array" aca="1" ref="D864" ca="1">INDIRECT("'"&amp;TEXT($A864,"d日(aaa)")&amp;"'!V8")</f>
        <v>ユウ</v>
      </c>
      <c r="E864" s="58" cm="1">
        <f t="array" aca="1" ref="E864" ca="1">INDIRECT("'"&amp;TEXT($A864,"d日(aaa)")&amp;"'!W8")</f>
        <v>8</v>
      </c>
      <c r="F864" s="58" cm="1">
        <f t="array" aca="1" ref="F864" ca="1">INDIRECT("'"&amp;TEXT($A864,"d日(aaa)")&amp;"'!X8")</f>
        <v>7.9999999999997389</v>
      </c>
      <c r="G864" s="58">
        <f t="shared" ca="1" si="439"/>
        <v>-2.6112445539183682E-13</v>
      </c>
      <c r="H864" s="47">
        <f t="shared" si="440"/>
        <v>44619</v>
      </c>
      <c r="I864" s="34">
        <f t="shared" si="441"/>
        <v>5</v>
      </c>
      <c r="L864" s="47">
        <f t="shared" si="442"/>
        <v>44619</v>
      </c>
      <c r="M864" s="34" t="str">
        <f t="shared" si="419"/>
        <v>日</v>
      </c>
      <c r="N864" s="34" t="str">
        <f t="shared" si="420"/>
        <v>作業時間</v>
      </c>
      <c r="O864" s="34" t="str">
        <f t="shared" ca="1" si="421"/>
        <v>ユウ</v>
      </c>
      <c r="P864" s="34">
        <f t="shared" ca="1" si="422"/>
        <v>8</v>
      </c>
      <c r="Q864" s="34">
        <f t="shared" ca="1" si="443"/>
        <v>7.9999999999997389</v>
      </c>
      <c r="R864" s="34">
        <f t="shared" ca="1" si="444"/>
        <v>0</v>
      </c>
      <c r="S864" s="47">
        <f t="shared" si="423"/>
        <v>44619</v>
      </c>
      <c r="T864" s="34">
        <f t="shared" si="424"/>
        <v>5</v>
      </c>
    </row>
    <row r="865" spans="1:22" x14ac:dyDescent="0.4">
      <c r="A865" s="47">
        <f t="shared" si="445"/>
        <v>44619</v>
      </c>
      <c r="B865" s="48" t="str">
        <f t="shared" si="409"/>
        <v>日</v>
      </c>
      <c r="C865" s="46" t="s">
        <v>7</v>
      </c>
      <c r="D865" s="46" t="str" cm="1">
        <f t="array" aca="1" ref="D865" ca="1">INDIRECT("'"&amp;TEXT($A865,"d日(aaa)")&amp;"'!V9")</f>
        <v>チャトランガ</v>
      </c>
      <c r="E865" s="58" cm="1">
        <f t="array" aca="1" ref="E865" ca="1">INDIRECT("'"&amp;TEXT($A865,"d日(aaa)")&amp;"'!W9")</f>
        <v>5</v>
      </c>
      <c r="F865" s="58" cm="1">
        <f t="array" aca="1" ref="F865" ca="1">INDIRECT("'"&amp;TEXT($A865,"d日(aaa)")&amp;"'!X9")</f>
        <v>4.9999999999996838</v>
      </c>
      <c r="G865" s="58">
        <f t="shared" ca="1" si="439"/>
        <v>-3.1619151741324458E-13</v>
      </c>
      <c r="H865" s="47">
        <f t="shared" si="440"/>
        <v>44619</v>
      </c>
      <c r="I865" s="34">
        <f t="shared" si="441"/>
        <v>5</v>
      </c>
      <c r="L865" s="47">
        <f t="shared" si="442"/>
        <v>44619</v>
      </c>
      <c r="M865" s="34" t="str">
        <f t="shared" si="419"/>
        <v>日</v>
      </c>
      <c r="N865" s="34" t="str">
        <f t="shared" si="420"/>
        <v>作業時間</v>
      </c>
      <c r="O865" s="34" t="str">
        <f t="shared" ca="1" si="421"/>
        <v>チャトランガ</v>
      </c>
      <c r="P865" s="34">
        <f t="shared" ca="1" si="422"/>
        <v>5</v>
      </c>
      <c r="Q865" s="34">
        <f t="shared" ca="1" si="443"/>
        <v>4.9999999999996838</v>
      </c>
      <c r="R865" s="34">
        <f t="shared" ca="1" si="444"/>
        <v>0</v>
      </c>
      <c r="S865" s="47">
        <f t="shared" si="423"/>
        <v>44619</v>
      </c>
      <c r="T865" s="34">
        <f t="shared" si="424"/>
        <v>5</v>
      </c>
    </row>
    <row r="866" spans="1:22" x14ac:dyDescent="0.4">
      <c r="A866" s="47">
        <f t="shared" si="445"/>
        <v>44619</v>
      </c>
      <c r="B866" s="48" t="str">
        <f t="shared" si="409"/>
        <v>日</v>
      </c>
      <c r="C866" s="46" t="s">
        <v>7</v>
      </c>
      <c r="D866" s="46" t="str" cm="1">
        <f t="array" aca="1" ref="D866" ca="1">INDIRECT("'"&amp;TEXT($A866,"d日(aaa)")&amp;"'!V10")</f>
        <v/>
      </c>
      <c r="E866" s="58" t="str" cm="1">
        <f t="array" aca="1" ref="E866" ca="1">INDIRECT("'"&amp;TEXT($A866,"d日(aaa)")&amp;"'!W10")</f>
        <v/>
      </c>
      <c r="F866" s="58" t="str" cm="1">
        <f t="array" aca="1" ref="F866" ca="1">INDIRECT("'"&amp;TEXT($A866,"d日(aaa)")&amp;"'!X10")</f>
        <v/>
      </c>
      <c r="G866" s="58" t="str">
        <f t="shared" ca="1" si="439"/>
        <v/>
      </c>
      <c r="H866" s="47">
        <f t="shared" si="440"/>
        <v>44619</v>
      </c>
      <c r="I866" s="34">
        <f t="shared" si="441"/>
        <v>5</v>
      </c>
      <c r="L866" s="47">
        <f t="shared" si="442"/>
        <v>44619</v>
      </c>
      <c r="M866" s="34" t="str">
        <f t="shared" si="419"/>
        <v>日</v>
      </c>
      <c r="N866" s="34" t="str">
        <f t="shared" si="420"/>
        <v>作業時間</v>
      </c>
      <c r="O866" s="34" t="str">
        <f t="shared" ca="1" si="421"/>
        <v/>
      </c>
      <c r="P866" s="34" t="str">
        <f t="shared" ca="1" si="422"/>
        <v/>
      </c>
      <c r="Q866" s="34" t="str">
        <f t="shared" ca="1" si="443"/>
        <v/>
      </c>
      <c r="R866" s="34" t="str">
        <f t="shared" ca="1" si="444"/>
        <v/>
      </c>
      <c r="S866" s="47">
        <f t="shared" si="423"/>
        <v>44619</v>
      </c>
      <c r="T866" s="34">
        <f t="shared" si="424"/>
        <v>5</v>
      </c>
    </row>
    <row r="867" spans="1:22" x14ac:dyDescent="0.4">
      <c r="A867" s="47">
        <f t="shared" si="445"/>
        <v>44619</v>
      </c>
      <c r="B867" s="48" t="str">
        <f t="shared" ref="B867:B869" si="446">IF(A867="","",TEXT(A867,"aaa"))</f>
        <v>日</v>
      </c>
      <c r="C867" s="46" t="s">
        <v>7</v>
      </c>
      <c r="D867" s="46" t="str" cm="1">
        <f t="array" aca="1" ref="D867" ca="1">INDIRECT("'"&amp;TEXT($A867,"d日(aaa)")&amp;"'!V11")</f>
        <v/>
      </c>
      <c r="E867" s="58" t="str" cm="1">
        <f t="array" aca="1" ref="E867" ca="1">INDIRECT("'"&amp;TEXT($A867,"d日(aaa)")&amp;"'!W11")</f>
        <v/>
      </c>
      <c r="F867" s="58" t="str" cm="1">
        <f t="array" aca="1" ref="F867" ca="1">INDIRECT("'"&amp;TEXT($A867,"d日(aaa)")&amp;"'!X11")</f>
        <v/>
      </c>
      <c r="G867" s="58" t="str">
        <f t="shared" ca="1" si="439"/>
        <v/>
      </c>
      <c r="H867" s="47">
        <f t="shared" si="440"/>
        <v>44619</v>
      </c>
      <c r="I867" s="34">
        <f t="shared" si="441"/>
        <v>5</v>
      </c>
      <c r="L867" s="47">
        <f t="shared" si="442"/>
        <v>44619</v>
      </c>
      <c r="M867" s="34" t="str">
        <f t="shared" si="419"/>
        <v>日</v>
      </c>
      <c r="N867" s="34" t="str">
        <f t="shared" si="420"/>
        <v>作業時間</v>
      </c>
      <c r="O867" s="34" t="str">
        <f t="shared" ca="1" si="421"/>
        <v/>
      </c>
      <c r="P867" s="34" t="str">
        <f t="shared" ca="1" si="422"/>
        <v/>
      </c>
      <c r="Q867" s="34" t="str">
        <f t="shared" ca="1" si="443"/>
        <v/>
      </c>
      <c r="R867" s="34" t="str">
        <f t="shared" ca="1" si="444"/>
        <v/>
      </c>
      <c r="S867" s="47">
        <f t="shared" si="423"/>
        <v>44619</v>
      </c>
      <c r="T867" s="34">
        <f t="shared" si="424"/>
        <v>5</v>
      </c>
    </row>
    <row r="868" spans="1:22" x14ac:dyDescent="0.4">
      <c r="A868" s="47">
        <f t="shared" si="445"/>
        <v>44619</v>
      </c>
      <c r="B868" s="48" t="str">
        <f t="shared" si="446"/>
        <v>日</v>
      </c>
      <c r="C868" s="46" t="s">
        <v>7</v>
      </c>
      <c r="D868" s="46" t="str" cm="1">
        <f t="array" aca="1" ref="D868" ca="1">INDIRECT("'"&amp;TEXT($A868,"d日(aaa)")&amp;"'!V12")</f>
        <v/>
      </c>
      <c r="E868" s="58" t="str" cm="1">
        <f t="array" aca="1" ref="E868" ca="1">INDIRECT("'"&amp;TEXT($A868,"d日(aaa)")&amp;"'!W12")</f>
        <v/>
      </c>
      <c r="F868" s="58" t="str" cm="1">
        <f t="array" aca="1" ref="F868" ca="1">INDIRECT("'"&amp;TEXT($A868,"d日(aaa)")&amp;"'!X12")</f>
        <v/>
      </c>
      <c r="G868" s="58" t="str">
        <f t="shared" ca="1" si="439"/>
        <v/>
      </c>
      <c r="H868" s="47">
        <f t="shared" si="440"/>
        <v>44619</v>
      </c>
      <c r="I868" s="34">
        <f t="shared" si="441"/>
        <v>5</v>
      </c>
      <c r="L868" s="47">
        <f t="shared" si="442"/>
        <v>44619</v>
      </c>
      <c r="M868" s="34" t="str">
        <f t="shared" ref="M868:M931" si="447">IFERROR(B868,"")</f>
        <v>日</v>
      </c>
      <c r="N868" s="34" t="str">
        <f t="shared" ref="N868:N931" si="448">IFERROR(C868,"")</f>
        <v>作業時間</v>
      </c>
      <c r="O868" s="34" t="str">
        <f t="shared" ref="O868:O931" ca="1" si="449">IFERROR(D868,"")</f>
        <v/>
      </c>
      <c r="P868" s="34" t="str">
        <f t="shared" ref="P868:P931" ca="1" si="450">IFERROR(E868,"")</f>
        <v/>
      </c>
      <c r="Q868" s="34" t="str">
        <f t="shared" ca="1" si="443"/>
        <v/>
      </c>
      <c r="R868" s="34" t="str">
        <f t="shared" ca="1" si="444"/>
        <v/>
      </c>
      <c r="S868" s="47">
        <f t="shared" ref="S868:S931" si="451">IFERROR(H868,"")</f>
        <v>44619</v>
      </c>
      <c r="T868" s="34">
        <f t="shared" ref="T868:T931" si="452">IFERROR(I868,"")</f>
        <v>5</v>
      </c>
    </row>
    <row r="869" spans="1:22" x14ac:dyDescent="0.4">
      <c r="A869" s="47">
        <f t="shared" si="445"/>
        <v>44619</v>
      </c>
      <c r="B869" s="48" t="str">
        <f t="shared" si="446"/>
        <v>日</v>
      </c>
      <c r="C869" s="46" t="s">
        <v>7</v>
      </c>
      <c r="D869" s="46" t="str" cm="1">
        <f t="array" aca="1" ref="D869" ca="1">INDIRECT("'"&amp;TEXT($A869,"d日(aaa)")&amp;"'!V13")</f>
        <v/>
      </c>
      <c r="E869" s="58" t="str" cm="1">
        <f t="array" aca="1" ref="E869" ca="1">INDIRECT("'"&amp;TEXT($A869,"d日(aaa)")&amp;"'!W13")</f>
        <v/>
      </c>
      <c r="F869" s="58" t="str" cm="1">
        <f t="array" aca="1" ref="F869" ca="1">INDIRECT("'"&amp;TEXT($A869,"d日(aaa)")&amp;"'!X13")</f>
        <v/>
      </c>
      <c r="G869" s="58" t="str">
        <f t="shared" ca="1" si="439"/>
        <v/>
      </c>
      <c r="H869" s="47">
        <f t="shared" si="440"/>
        <v>44619</v>
      </c>
      <c r="I869" s="34">
        <f t="shared" si="441"/>
        <v>5</v>
      </c>
      <c r="L869" s="47">
        <f t="shared" si="442"/>
        <v>44619</v>
      </c>
      <c r="M869" s="34" t="str">
        <f t="shared" si="447"/>
        <v>日</v>
      </c>
      <c r="N869" s="34" t="str">
        <f t="shared" si="448"/>
        <v>作業時間</v>
      </c>
      <c r="O869" s="34" t="str">
        <f t="shared" ca="1" si="449"/>
        <v/>
      </c>
      <c r="P869" s="34" t="str">
        <f t="shared" ca="1" si="450"/>
        <v/>
      </c>
      <c r="Q869" s="34" t="str">
        <f t="shared" ca="1" si="443"/>
        <v/>
      </c>
      <c r="R869" s="34" t="str">
        <f t="shared" ca="1" si="444"/>
        <v/>
      </c>
      <c r="S869" s="47">
        <f t="shared" si="451"/>
        <v>44619</v>
      </c>
      <c r="T869" s="34">
        <f t="shared" si="452"/>
        <v>5</v>
      </c>
    </row>
    <row r="870" spans="1:22" x14ac:dyDescent="0.4">
      <c r="A870" s="47">
        <f t="shared" si="445"/>
        <v>44619</v>
      </c>
      <c r="B870" s="48" t="str">
        <f t="shared" ref="B870:B874" si="453">IF(A870="","",TEXT(A870,"aaa"))</f>
        <v>日</v>
      </c>
      <c r="C870" s="46" t="s">
        <v>7</v>
      </c>
      <c r="D870" s="46" t="str" cm="1">
        <f t="array" aca="1" ref="D870" ca="1">INDIRECT("'"&amp;TEXT($A870,"d日(aaa)")&amp;"'!V14")</f>
        <v/>
      </c>
      <c r="E870" s="58" t="str" cm="1">
        <f t="array" aca="1" ref="E870" ca="1">INDIRECT("'"&amp;TEXT($A870,"d日(aaa)")&amp;"'!W14")</f>
        <v/>
      </c>
      <c r="F870" s="58" t="str" cm="1">
        <f t="array" aca="1" ref="F870" ca="1">INDIRECT("'"&amp;TEXT($A870,"d日(aaa)")&amp;"'!X14")</f>
        <v/>
      </c>
      <c r="G870" s="58" t="str">
        <f t="shared" ca="1" si="439"/>
        <v/>
      </c>
      <c r="H870" s="47">
        <f t="shared" si="440"/>
        <v>44619</v>
      </c>
      <c r="I870" s="34">
        <f t="shared" si="441"/>
        <v>5</v>
      </c>
      <c r="L870" s="47">
        <f t="shared" si="442"/>
        <v>44619</v>
      </c>
      <c r="M870" s="34" t="str">
        <f t="shared" si="447"/>
        <v>日</v>
      </c>
      <c r="N870" s="34" t="str">
        <f t="shared" si="448"/>
        <v>作業時間</v>
      </c>
      <c r="O870" s="34" t="str">
        <f t="shared" ca="1" si="449"/>
        <v/>
      </c>
      <c r="P870" s="34" t="str">
        <f t="shared" ca="1" si="450"/>
        <v/>
      </c>
      <c r="Q870" s="34" t="str">
        <f t="shared" ca="1" si="443"/>
        <v/>
      </c>
      <c r="R870" s="34" t="str">
        <f t="shared" ca="1" si="444"/>
        <v/>
      </c>
      <c r="S870" s="47">
        <f t="shared" si="451"/>
        <v>44619</v>
      </c>
      <c r="T870" s="34">
        <f t="shared" si="452"/>
        <v>5</v>
      </c>
    </row>
    <row r="871" spans="1:22" x14ac:dyDescent="0.4">
      <c r="A871" s="47">
        <f t="shared" si="445"/>
        <v>44619</v>
      </c>
      <c r="B871" s="48" t="str">
        <f t="shared" si="453"/>
        <v>日</v>
      </c>
      <c r="C871" s="46" t="s">
        <v>7</v>
      </c>
      <c r="D871" s="46" t="str" cm="1">
        <f t="array" aca="1" ref="D871" ca="1">INDIRECT("'"&amp;TEXT($A871,"d日(aaa)")&amp;"'!V15")</f>
        <v/>
      </c>
      <c r="E871" s="58" t="str" cm="1">
        <f t="array" aca="1" ref="E871" ca="1">INDIRECT("'"&amp;TEXT($A871,"d日(aaa)")&amp;"'!W15")</f>
        <v/>
      </c>
      <c r="F871" s="58" t="str" cm="1">
        <f t="array" aca="1" ref="F871" ca="1">INDIRECT("'"&amp;TEXT($A871,"d日(aaa)")&amp;"'!X15")</f>
        <v/>
      </c>
      <c r="G871" s="58" t="str">
        <f t="shared" ca="1" si="439"/>
        <v/>
      </c>
      <c r="H871" s="47">
        <f t="shared" si="440"/>
        <v>44619</v>
      </c>
      <c r="I871" s="34">
        <f t="shared" si="441"/>
        <v>5</v>
      </c>
      <c r="L871" s="47">
        <f t="shared" si="442"/>
        <v>44619</v>
      </c>
      <c r="M871" s="34" t="str">
        <f t="shared" si="447"/>
        <v>日</v>
      </c>
      <c r="N871" s="34" t="str">
        <f t="shared" si="448"/>
        <v>作業時間</v>
      </c>
      <c r="O871" s="34" t="str">
        <f t="shared" ca="1" si="449"/>
        <v/>
      </c>
      <c r="P871" s="34" t="str">
        <f t="shared" ca="1" si="450"/>
        <v/>
      </c>
      <c r="Q871" s="34" t="str">
        <f t="shared" ca="1" si="443"/>
        <v/>
      </c>
      <c r="R871" s="34" t="str">
        <f t="shared" ca="1" si="444"/>
        <v/>
      </c>
      <c r="S871" s="47">
        <f t="shared" si="451"/>
        <v>44619</v>
      </c>
      <c r="T871" s="34">
        <f t="shared" si="452"/>
        <v>5</v>
      </c>
    </row>
    <row r="872" spans="1:22" x14ac:dyDescent="0.4">
      <c r="A872" s="47">
        <f t="shared" si="445"/>
        <v>44619</v>
      </c>
      <c r="B872" s="48" t="str">
        <f t="shared" si="453"/>
        <v>日</v>
      </c>
      <c r="C872" s="46" t="s">
        <v>7</v>
      </c>
      <c r="D872" s="46" t="str" cm="1">
        <f t="array" aca="1" ref="D872" ca="1">INDIRECT("'"&amp;TEXT($A872,"d日(aaa)")&amp;"'!V16")</f>
        <v/>
      </c>
      <c r="E872" s="58" t="str" cm="1">
        <f t="array" aca="1" ref="E872" ca="1">INDIRECT("'"&amp;TEXT($A872,"d日(aaa)")&amp;"'!W16")</f>
        <v/>
      </c>
      <c r="F872" s="58" t="str" cm="1">
        <f t="array" aca="1" ref="F872" ca="1">INDIRECT("'"&amp;TEXT($A872,"d日(aaa)")&amp;"'!X16")</f>
        <v/>
      </c>
      <c r="G872" s="58" t="str">
        <f t="shared" ca="1" si="439"/>
        <v/>
      </c>
      <c r="H872" s="47">
        <f t="shared" si="440"/>
        <v>44619</v>
      </c>
      <c r="I872" s="34">
        <f t="shared" si="441"/>
        <v>5</v>
      </c>
      <c r="L872" s="47">
        <f t="shared" si="442"/>
        <v>44619</v>
      </c>
      <c r="M872" s="34" t="str">
        <f t="shared" si="447"/>
        <v>日</v>
      </c>
      <c r="N872" s="34" t="str">
        <f t="shared" si="448"/>
        <v>作業時間</v>
      </c>
      <c r="O872" s="34" t="str">
        <f t="shared" ca="1" si="449"/>
        <v/>
      </c>
      <c r="P872" s="34" t="str">
        <f t="shared" ca="1" si="450"/>
        <v/>
      </c>
      <c r="Q872" s="34" t="str">
        <f t="shared" ca="1" si="443"/>
        <v/>
      </c>
      <c r="R872" s="34" t="str">
        <f t="shared" ca="1" si="444"/>
        <v/>
      </c>
      <c r="S872" s="47">
        <f t="shared" si="451"/>
        <v>44619</v>
      </c>
      <c r="T872" s="34">
        <f t="shared" si="452"/>
        <v>5</v>
      </c>
    </row>
    <row r="873" spans="1:22" x14ac:dyDescent="0.4">
      <c r="A873" s="47">
        <f t="shared" si="445"/>
        <v>44619</v>
      </c>
      <c r="B873" s="48" t="str">
        <f t="shared" si="453"/>
        <v>日</v>
      </c>
      <c r="C873" s="46" t="s">
        <v>7</v>
      </c>
      <c r="D873" s="46" t="str" cm="1">
        <f t="array" aca="1" ref="D873" ca="1">INDIRECT("'"&amp;TEXT($A873,"d日(aaa)")&amp;"'!V17")</f>
        <v/>
      </c>
      <c r="E873" s="58" t="str" cm="1">
        <f t="array" aca="1" ref="E873" ca="1">INDIRECT("'"&amp;TEXT($A873,"d日(aaa)")&amp;"'!W17")</f>
        <v/>
      </c>
      <c r="F873" s="58" t="str" cm="1">
        <f t="array" aca="1" ref="F873" ca="1">INDIRECT("'"&amp;TEXT($A873,"d日(aaa)")&amp;"'!X17")</f>
        <v/>
      </c>
      <c r="G873" s="58" t="str">
        <f t="shared" ca="1" si="439"/>
        <v/>
      </c>
      <c r="H873" s="47">
        <f t="shared" si="440"/>
        <v>44619</v>
      </c>
      <c r="I873" s="34">
        <f t="shared" si="441"/>
        <v>5</v>
      </c>
      <c r="L873" s="47">
        <f t="shared" si="442"/>
        <v>44619</v>
      </c>
      <c r="M873" s="34" t="str">
        <f t="shared" si="447"/>
        <v>日</v>
      </c>
      <c r="N873" s="34" t="str">
        <f t="shared" si="448"/>
        <v>作業時間</v>
      </c>
      <c r="O873" s="34" t="str">
        <f t="shared" ca="1" si="449"/>
        <v/>
      </c>
      <c r="P873" s="34" t="str">
        <f t="shared" ca="1" si="450"/>
        <v/>
      </c>
      <c r="Q873" s="34" t="str">
        <f t="shared" ca="1" si="443"/>
        <v/>
      </c>
      <c r="R873" s="34" t="str">
        <f t="shared" ca="1" si="444"/>
        <v/>
      </c>
      <c r="S873" s="47">
        <f t="shared" si="451"/>
        <v>44619</v>
      </c>
      <c r="T873" s="34">
        <f t="shared" si="452"/>
        <v>5</v>
      </c>
    </row>
    <row r="874" spans="1:22" x14ac:dyDescent="0.4">
      <c r="A874" s="47">
        <f t="shared" si="445"/>
        <v>44619</v>
      </c>
      <c r="B874" s="48" t="str">
        <f t="shared" si="453"/>
        <v>日</v>
      </c>
      <c r="C874" s="46" t="s">
        <v>7</v>
      </c>
      <c r="D874" s="46" t="str" cm="1">
        <f t="array" aca="1" ref="D874" ca="1">INDIRECT("'"&amp;TEXT($A874,"d日(aaa)")&amp;"'!V18")</f>
        <v/>
      </c>
      <c r="E874" s="58" t="str" cm="1">
        <f t="array" aca="1" ref="E874" ca="1">INDIRECT("'"&amp;TEXT($A874,"d日(aaa)")&amp;"'!W18")</f>
        <v/>
      </c>
      <c r="F874" s="58" t="str" cm="1">
        <f t="array" aca="1" ref="F874" ca="1">INDIRECT("'"&amp;TEXT($A874,"d日(aaa)")&amp;"'!X18")</f>
        <v/>
      </c>
      <c r="G874" s="58" t="str">
        <f t="shared" ca="1" si="439"/>
        <v/>
      </c>
      <c r="H874" s="47">
        <f t="shared" si="440"/>
        <v>44619</v>
      </c>
      <c r="I874" s="34">
        <f t="shared" si="441"/>
        <v>5</v>
      </c>
      <c r="J874" s="34">
        <f ca="1">SUMIF($A860:$A874,$A860,E860:E874)</f>
        <v>45</v>
      </c>
      <c r="K874" s="34">
        <f ca="1">SUMIF($A860:$A874,$A860,F860:F874)</f>
        <v>44.99999999999838</v>
      </c>
      <c r="L874" s="47">
        <f t="shared" si="442"/>
        <v>44619</v>
      </c>
      <c r="M874" s="34" t="str">
        <f t="shared" si="447"/>
        <v>日</v>
      </c>
      <c r="N874" s="34" t="str">
        <f t="shared" si="448"/>
        <v>作業時間</v>
      </c>
      <c r="O874" s="34" t="str">
        <f t="shared" ca="1" si="449"/>
        <v/>
      </c>
      <c r="P874" s="34" t="str">
        <f t="shared" ca="1" si="450"/>
        <v/>
      </c>
      <c r="Q874" s="34" t="str">
        <f t="shared" ca="1" si="443"/>
        <v/>
      </c>
      <c r="R874" s="34" t="str">
        <f t="shared" ca="1" si="444"/>
        <v/>
      </c>
      <c r="S874" s="47">
        <f t="shared" si="451"/>
        <v>44619</v>
      </c>
      <c r="T874" s="34">
        <f t="shared" si="452"/>
        <v>5</v>
      </c>
      <c r="U874" s="158">
        <f ca="1">IF(P860&lt;&gt;"",SUMIF($A860:$A874,$A860,P860:P874),"")</f>
        <v>45</v>
      </c>
      <c r="V874" s="158">
        <f ca="1">IF(Q860&lt;&gt;"",SUMIF($A860:$A874,$A860,Q860:Q874),"")</f>
        <v>44.99999999999838</v>
      </c>
    </row>
    <row r="875" spans="1:22" x14ac:dyDescent="0.4">
      <c r="A875" s="47">
        <f>A866</f>
        <v>44619</v>
      </c>
      <c r="B875" s="48" t="str">
        <f t="shared" si="409"/>
        <v>日</v>
      </c>
      <c r="C875" s="46" t="s">
        <v>11</v>
      </c>
      <c r="D875" s="46" t="str" cm="1">
        <f t="array" aca="1" ref="D875" ca="1">INDIRECT("'"&amp;TEXT($A875,"d日(aaa)")&amp;"'!V4")</f>
        <v>ズオン バン フン</v>
      </c>
      <c r="E875" s="49" cm="1">
        <f t="array" aca="1" ref="E875" ca="1">INDIRECT("'"&amp;TEXT($A875,"d日(aaa)")&amp;"'!AB4")</f>
        <v>9600</v>
      </c>
      <c r="F875" s="49" cm="1">
        <f t="array" aca="1" ref="F875" ca="1">INDIRECT("'"&amp;TEXT($A875,"d日(aaa)")&amp;"'!AC4")</f>
        <v>9599.9999999996871</v>
      </c>
      <c r="G875" s="58">
        <f t="shared" ca="1" si="439"/>
        <v>-3.1286617740988731E-10</v>
      </c>
      <c r="H875" s="47">
        <f t="shared" si="440"/>
        <v>44619</v>
      </c>
      <c r="I875" s="34">
        <f t="shared" si="441"/>
        <v>5</v>
      </c>
      <c r="L875" s="47">
        <f t="shared" si="442"/>
        <v>44619</v>
      </c>
      <c r="M875" s="34" t="str">
        <f t="shared" si="447"/>
        <v>日</v>
      </c>
      <c r="N875" s="34" t="str">
        <f t="shared" si="448"/>
        <v>人件費</v>
      </c>
      <c r="O875" s="34" t="str">
        <f t="shared" ca="1" si="449"/>
        <v>ズオン バン フン</v>
      </c>
      <c r="P875" s="34">
        <f t="shared" ca="1" si="450"/>
        <v>9600</v>
      </c>
      <c r="Q875" s="34">
        <f t="shared" ca="1" si="443"/>
        <v>9599.9999999996871</v>
      </c>
      <c r="R875" s="34">
        <f t="shared" ca="1" si="444"/>
        <v>0</v>
      </c>
      <c r="S875" s="47">
        <f t="shared" si="451"/>
        <v>44619</v>
      </c>
      <c r="T875" s="34">
        <f t="shared" si="452"/>
        <v>5</v>
      </c>
    </row>
    <row r="876" spans="1:22" x14ac:dyDescent="0.4">
      <c r="A876" s="47">
        <f t="shared" si="445"/>
        <v>44619</v>
      </c>
      <c r="B876" s="48" t="str">
        <f t="shared" si="409"/>
        <v>日</v>
      </c>
      <c r="C876" s="46" t="s">
        <v>11</v>
      </c>
      <c r="D876" s="46" t="str" cm="1">
        <f t="array" aca="1" ref="D876" ca="1">INDIRECT("'"&amp;TEXT($A876,"d日(aaa)")&amp;"'!V5")</f>
        <v>ディン コン ベト</v>
      </c>
      <c r="E876" s="49" cm="1">
        <f t="array" aca="1" ref="E876" ca="1">INDIRECT("'"&amp;TEXT($A876,"d日(aaa)")&amp;"'!AB5")</f>
        <v>8800</v>
      </c>
      <c r="F876" s="49" cm="1">
        <f t="array" aca="1" ref="F876" ca="1">INDIRECT("'"&amp;TEXT($A876,"d日(aaa)")&amp;"'!AC5")</f>
        <v>8799.9999999997126</v>
      </c>
      <c r="G876" s="58">
        <f t="shared" ca="1" si="439"/>
        <v>-2.8740032576024532E-10</v>
      </c>
      <c r="H876" s="47">
        <f t="shared" si="440"/>
        <v>44619</v>
      </c>
      <c r="I876" s="34">
        <f t="shared" si="441"/>
        <v>5</v>
      </c>
      <c r="L876" s="47">
        <f t="shared" si="442"/>
        <v>44619</v>
      </c>
      <c r="M876" s="34" t="str">
        <f t="shared" si="447"/>
        <v>日</v>
      </c>
      <c r="N876" s="34" t="str">
        <f t="shared" si="448"/>
        <v>人件費</v>
      </c>
      <c r="O876" s="34" t="str">
        <f t="shared" ca="1" si="449"/>
        <v>ディン コン ベト</v>
      </c>
      <c r="P876" s="34">
        <f t="shared" ca="1" si="450"/>
        <v>8800</v>
      </c>
      <c r="Q876" s="34">
        <f t="shared" ca="1" si="443"/>
        <v>8799.9999999997126</v>
      </c>
      <c r="R876" s="34">
        <f t="shared" ca="1" si="444"/>
        <v>0</v>
      </c>
      <c r="S876" s="47">
        <f t="shared" si="451"/>
        <v>44619</v>
      </c>
      <c r="T876" s="34">
        <f t="shared" si="452"/>
        <v>5</v>
      </c>
    </row>
    <row r="877" spans="1:22" x14ac:dyDescent="0.4">
      <c r="A877" s="47">
        <f t="shared" si="445"/>
        <v>44619</v>
      </c>
      <c r="B877" s="48" t="str">
        <f t="shared" si="409"/>
        <v>日</v>
      </c>
      <c r="C877" s="46" t="s">
        <v>11</v>
      </c>
      <c r="D877" s="46" t="str" cm="1">
        <f t="array" aca="1" ref="D877" ca="1">INDIRECT("'"&amp;TEXT($A877,"d日(aaa)")&amp;"'!V6")</f>
        <v>ホン ゴック</v>
      </c>
      <c r="E877" s="49" cm="1">
        <f t="array" aca="1" ref="E877" ca="1">INDIRECT("'"&amp;TEXT($A877,"d日(aaa)")&amp;"'!AB6")</f>
        <v>8800</v>
      </c>
      <c r="F877" s="49" cm="1">
        <f t="array" aca="1" ref="F877" ca="1">INDIRECT("'"&amp;TEXT($A877,"d日(aaa)")&amp;"'!AC6")</f>
        <v>8799.9999999997126</v>
      </c>
      <c r="G877" s="58">
        <f t="shared" ca="1" si="439"/>
        <v>-2.8740032576024532E-10</v>
      </c>
      <c r="H877" s="47">
        <f t="shared" si="440"/>
        <v>44619</v>
      </c>
      <c r="I877" s="34">
        <f t="shared" si="441"/>
        <v>5</v>
      </c>
      <c r="L877" s="47">
        <f t="shared" si="442"/>
        <v>44619</v>
      </c>
      <c r="M877" s="34" t="str">
        <f t="shared" si="447"/>
        <v>日</v>
      </c>
      <c r="N877" s="34" t="str">
        <f t="shared" si="448"/>
        <v>人件費</v>
      </c>
      <c r="O877" s="34" t="str">
        <f t="shared" ca="1" si="449"/>
        <v>ホン ゴック</v>
      </c>
      <c r="P877" s="34">
        <f t="shared" ca="1" si="450"/>
        <v>8800</v>
      </c>
      <c r="Q877" s="34">
        <f t="shared" ca="1" si="443"/>
        <v>8799.9999999997126</v>
      </c>
      <c r="R877" s="34">
        <f t="shared" ca="1" si="444"/>
        <v>0</v>
      </c>
      <c r="S877" s="47">
        <f t="shared" si="451"/>
        <v>44619</v>
      </c>
      <c r="T877" s="34">
        <f t="shared" si="452"/>
        <v>5</v>
      </c>
    </row>
    <row r="878" spans="1:22" x14ac:dyDescent="0.4">
      <c r="A878" s="47">
        <f t="shared" si="445"/>
        <v>44619</v>
      </c>
      <c r="B878" s="48" t="str">
        <f t="shared" si="409"/>
        <v>日</v>
      </c>
      <c r="C878" s="46" t="s">
        <v>11</v>
      </c>
      <c r="D878" s="46" t="str" cm="1">
        <f t="array" aca="1" ref="D878" ca="1">INDIRECT("'"&amp;TEXT($A878,"d日(aaa)")&amp;"'!V7")</f>
        <v>ハルシャナ</v>
      </c>
      <c r="E878" s="49" cm="1">
        <f t="array" aca="1" ref="E878" ca="1">INDIRECT("'"&amp;TEXT($A878,"d日(aaa)")&amp;"'!AB7")</f>
        <v>8400</v>
      </c>
      <c r="F878" s="49" cm="1">
        <f t="array" aca="1" ref="F878" ca="1">INDIRECT("'"&amp;TEXT($A878,"d日(aaa)")&amp;"'!AC7")</f>
        <v>8399.9999999997253</v>
      </c>
      <c r="G878" s="58">
        <f t="shared" ca="1" si="439"/>
        <v>-2.7466739993542433E-10</v>
      </c>
      <c r="H878" s="47">
        <f t="shared" si="440"/>
        <v>44619</v>
      </c>
      <c r="I878" s="34">
        <f t="shared" si="441"/>
        <v>5</v>
      </c>
      <c r="L878" s="47">
        <f t="shared" si="442"/>
        <v>44619</v>
      </c>
      <c r="M878" s="34" t="str">
        <f t="shared" si="447"/>
        <v>日</v>
      </c>
      <c r="N878" s="34" t="str">
        <f t="shared" si="448"/>
        <v>人件費</v>
      </c>
      <c r="O878" s="34" t="str">
        <f t="shared" ca="1" si="449"/>
        <v>ハルシャナ</v>
      </c>
      <c r="P878" s="34">
        <f t="shared" ca="1" si="450"/>
        <v>8400</v>
      </c>
      <c r="Q878" s="34">
        <f t="shared" ca="1" si="443"/>
        <v>8399.9999999997253</v>
      </c>
      <c r="R878" s="34">
        <f t="shared" ca="1" si="444"/>
        <v>0</v>
      </c>
      <c r="S878" s="47">
        <f t="shared" si="451"/>
        <v>44619</v>
      </c>
      <c r="T878" s="34">
        <f t="shared" si="452"/>
        <v>5</v>
      </c>
    </row>
    <row r="879" spans="1:22" x14ac:dyDescent="0.4">
      <c r="A879" s="47">
        <f t="shared" si="445"/>
        <v>44619</v>
      </c>
      <c r="B879" s="48" t="str">
        <f t="shared" si="409"/>
        <v>日</v>
      </c>
      <c r="C879" s="46" t="s">
        <v>11</v>
      </c>
      <c r="D879" s="46" t="str" cm="1">
        <f t="array" aca="1" ref="D879" ca="1">INDIRECT("'"&amp;TEXT($A879,"d日(aaa)")&amp;"'!V8")</f>
        <v>ユウ</v>
      </c>
      <c r="E879" s="49" cm="1">
        <f t="array" aca="1" ref="E879" ca="1">INDIRECT("'"&amp;TEXT($A879,"d日(aaa)")&amp;"'!AB8")</f>
        <v>8400</v>
      </c>
      <c r="F879" s="49" cm="1">
        <f t="array" aca="1" ref="F879" ca="1">INDIRECT("'"&amp;TEXT($A879,"d日(aaa)")&amp;"'!AC8")</f>
        <v>8399.9999999997253</v>
      </c>
      <c r="G879" s="58">
        <f t="shared" ca="1" si="439"/>
        <v>-2.7466739993542433E-10</v>
      </c>
      <c r="H879" s="47">
        <f t="shared" si="440"/>
        <v>44619</v>
      </c>
      <c r="I879" s="34">
        <f t="shared" si="441"/>
        <v>5</v>
      </c>
      <c r="L879" s="47">
        <f t="shared" si="442"/>
        <v>44619</v>
      </c>
      <c r="M879" s="34" t="str">
        <f t="shared" si="447"/>
        <v>日</v>
      </c>
      <c r="N879" s="34" t="str">
        <f t="shared" si="448"/>
        <v>人件費</v>
      </c>
      <c r="O879" s="34" t="str">
        <f t="shared" ca="1" si="449"/>
        <v>ユウ</v>
      </c>
      <c r="P879" s="34">
        <f t="shared" ca="1" si="450"/>
        <v>8400</v>
      </c>
      <c r="Q879" s="34">
        <f t="shared" ca="1" si="443"/>
        <v>8399.9999999997253</v>
      </c>
      <c r="R879" s="34">
        <f t="shared" ca="1" si="444"/>
        <v>0</v>
      </c>
      <c r="S879" s="47">
        <f t="shared" si="451"/>
        <v>44619</v>
      </c>
      <c r="T879" s="34">
        <f t="shared" si="452"/>
        <v>5</v>
      </c>
    </row>
    <row r="880" spans="1:22" x14ac:dyDescent="0.4">
      <c r="A880" s="47">
        <f t="shared" si="445"/>
        <v>44619</v>
      </c>
      <c r="B880" s="48" t="str">
        <f t="shared" si="409"/>
        <v>日</v>
      </c>
      <c r="C880" s="46" t="s">
        <v>11</v>
      </c>
      <c r="D880" s="46" t="str" cm="1">
        <f t="array" aca="1" ref="D880" ca="1">INDIRECT("'"&amp;TEXT($A880,"d日(aaa)")&amp;"'!V9")</f>
        <v>チャトランガ</v>
      </c>
      <c r="E880" s="49" cm="1">
        <f t="array" aca="1" ref="E880" ca="1">INDIRECT("'"&amp;TEXT($A880,"d日(aaa)")&amp;"'!AB9")</f>
        <v>5250</v>
      </c>
      <c r="F880" s="49" cm="1">
        <f t="array" aca="1" ref="F880" ca="1">INDIRECT("'"&amp;TEXT($A880,"d日(aaa)")&amp;"'!AC9")</f>
        <v>5249.999999999668</v>
      </c>
      <c r="G880" s="58">
        <f t="shared" ca="1" si="439"/>
        <v>-3.3196556614711881E-10</v>
      </c>
      <c r="H880" s="47">
        <f t="shared" si="440"/>
        <v>44619</v>
      </c>
      <c r="I880" s="34">
        <f t="shared" si="441"/>
        <v>5</v>
      </c>
      <c r="L880" s="47">
        <f t="shared" si="442"/>
        <v>44619</v>
      </c>
      <c r="M880" s="34" t="str">
        <f t="shared" si="447"/>
        <v>日</v>
      </c>
      <c r="N880" s="34" t="str">
        <f t="shared" si="448"/>
        <v>人件費</v>
      </c>
      <c r="O880" s="34" t="str">
        <f t="shared" ca="1" si="449"/>
        <v>チャトランガ</v>
      </c>
      <c r="P880" s="34">
        <f t="shared" ca="1" si="450"/>
        <v>5250</v>
      </c>
      <c r="Q880" s="34">
        <f t="shared" ca="1" si="443"/>
        <v>5249.999999999668</v>
      </c>
      <c r="R880" s="34">
        <f t="shared" ca="1" si="444"/>
        <v>0</v>
      </c>
      <c r="S880" s="47">
        <f t="shared" si="451"/>
        <v>44619</v>
      </c>
      <c r="T880" s="34">
        <f t="shared" si="452"/>
        <v>5</v>
      </c>
    </row>
    <row r="881" spans="1:22" x14ac:dyDescent="0.4">
      <c r="A881" s="47">
        <f t="shared" si="445"/>
        <v>44619</v>
      </c>
      <c r="B881" s="48" t="str">
        <f t="shared" si="409"/>
        <v>日</v>
      </c>
      <c r="C881" s="46" t="s">
        <v>11</v>
      </c>
      <c r="D881" s="46" t="str" cm="1">
        <f t="array" aca="1" ref="D881" ca="1">INDIRECT("'"&amp;TEXT($A881,"d日(aaa)")&amp;"'!V10")</f>
        <v/>
      </c>
      <c r="E881" s="49" t="str" cm="1">
        <f t="array" aca="1" ref="E881" ca="1">INDIRECT("'"&amp;TEXT($A881,"d日(aaa)")&amp;"'!AB10")</f>
        <v/>
      </c>
      <c r="F881" s="49" t="str" cm="1">
        <f t="array" aca="1" ref="F881" ca="1">INDIRECT("'"&amp;TEXT($A881,"d日(aaa)")&amp;"'!AC10")</f>
        <v/>
      </c>
      <c r="G881" s="58" t="str">
        <f t="shared" ca="1" si="439"/>
        <v/>
      </c>
      <c r="H881" s="47">
        <f t="shared" si="440"/>
        <v>44619</v>
      </c>
      <c r="I881" s="34">
        <f t="shared" si="441"/>
        <v>5</v>
      </c>
      <c r="L881" s="47">
        <f t="shared" si="442"/>
        <v>44619</v>
      </c>
      <c r="M881" s="34" t="str">
        <f t="shared" si="447"/>
        <v>日</v>
      </c>
      <c r="N881" s="34" t="str">
        <f t="shared" si="448"/>
        <v>人件費</v>
      </c>
      <c r="O881" s="34" t="str">
        <f t="shared" ca="1" si="449"/>
        <v/>
      </c>
      <c r="P881" s="34" t="str">
        <f t="shared" ca="1" si="450"/>
        <v/>
      </c>
      <c r="Q881" s="34" t="str">
        <f t="shared" ca="1" si="443"/>
        <v/>
      </c>
      <c r="R881" s="34" t="str">
        <f t="shared" ca="1" si="444"/>
        <v/>
      </c>
      <c r="S881" s="47">
        <f t="shared" si="451"/>
        <v>44619</v>
      </c>
      <c r="T881" s="34">
        <f t="shared" si="452"/>
        <v>5</v>
      </c>
    </row>
    <row r="882" spans="1:22" x14ac:dyDescent="0.4">
      <c r="A882" s="47">
        <f t="shared" si="445"/>
        <v>44619</v>
      </c>
      <c r="B882" s="48" t="str">
        <f t="shared" ref="B882:B884" si="454">IF(A882="","",TEXT(A882,"aaa"))</f>
        <v>日</v>
      </c>
      <c r="C882" s="46" t="s">
        <v>11</v>
      </c>
      <c r="D882" s="46" t="str" cm="1">
        <f t="array" aca="1" ref="D882" ca="1">INDIRECT("'"&amp;TEXT($A882,"d日(aaa)")&amp;"'!V11")</f>
        <v/>
      </c>
      <c r="E882" s="49" t="str" cm="1">
        <f t="array" aca="1" ref="E882" ca="1">INDIRECT("'"&amp;TEXT($A882,"d日(aaa)")&amp;"'!AB11")</f>
        <v/>
      </c>
      <c r="F882" s="49" t="str" cm="1">
        <f t="array" aca="1" ref="F882" ca="1">INDIRECT("'"&amp;TEXT($A882,"d日(aaa)")&amp;"'!AC11")</f>
        <v/>
      </c>
      <c r="G882" s="58" t="str">
        <f t="shared" ca="1" si="439"/>
        <v/>
      </c>
      <c r="H882" s="47">
        <f t="shared" si="440"/>
        <v>44619</v>
      </c>
      <c r="I882" s="34">
        <f t="shared" si="441"/>
        <v>5</v>
      </c>
      <c r="L882" s="47">
        <f t="shared" si="442"/>
        <v>44619</v>
      </c>
      <c r="M882" s="34" t="str">
        <f t="shared" si="447"/>
        <v>日</v>
      </c>
      <c r="N882" s="34" t="str">
        <f t="shared" si="448"/>
        <v>人件費</v>
      </c>
      <c r="O882" s="34" t="str">
        <f t="shared" ca="1" si="449"/>
        <v/>
      </c>
      <c r="P882" s="34" t="str">
        <f t="shared" ca="1" si="450"/>
        <v/>
      </c>
      <c r="Q882" s="34" t="str">
        <f t="shared" ca="1" si="443"/>
        <v/>
      </c>
      <c r="R882" s="34" t="str">
        <f t="shared" ca="1" si="444"/>
        <v/>
      </c>
      <c r="S882" s="47">
        <f t="shared" si="451"/>
        <v>44619</v>
      </c>
      <c r="T882" s="34">
        <f t="shared" si="452"/>
        <v>5</v>
      </c>
    </row>
    <row r="883" spans="1:22" x14ac:dyDescent="0.4">
      <c r="A883" s="47">
        <f t="shared" si="445"/>
        <v>44619</v>
      </c>
      <c r="B883" s="48" t="str">
        <f t="shared" si="454"/>
        <v>日</v>
      </c>
      <c r="C883" s="46" t="s">
        <v>11</v>
      </c>
      <c r="D883" s="46" t="str" cm="1">
        <f t="array" aca="1" ref="D883" ca="1">INDIRECT("'"&amp;TEXT($A883,"d日(aaa)")&amp;"'!V12")</f>
        <v/>
      </c>
      <c r="E883" s="49" t="str" cm="1">
        <f t="array" aca="1" ref="E883" ca="1">INDIRECT("'"&amp;TEXT($A883,"d日(aaa)")&amp;"'!AB12")</f>
        <v/>
      </c>
      <c r="F883" s="49" t="str" cm="1">
        <f t="array" aca="1" ref="F883" ca="1">INDIRECT("'"&amp;TEXT($A883,"d日(aaa)")&amp;"'!AC12")</f>
        <v/>
      </c>
      <c r="G883" s="58" t="str">
        <f t="shared" ca="1" si="439"/>
        <v/>
      </c>
      <c r="H883" s="47">
        <f t="shared" si="440"/>
        <v>44619</v>
      </c>
      <c r="I883" s="34">
        <f t="shared" si="441"/>
        <v>5</v>
      </c>
      <c r="L883" s="47">
        <f t="shared" si="442"/>
        <v>44619</v>
      </c>
      <c r="M883" s="34" t="str">
        <f t="shared" si="447"/>
        <v>日</v>
      </c>
      <c r="N883" s="34" t="str">
        <f t="shared" si="448"/>
        <v>人件費</v>
      </c>
      <c r="O883" s="34" t="str">
        <f t="shared" ca="1" si="449"/>
        <v/>
      </c>
      <c r="P883" s="34" t="str">
        <f t="shared" ca="1" si="450"/>
        <v/>
      </c>
      <c r="Q883" s="34" t="str">
        <f t="shared" ca="1" si="443"/>
        <v/>
      </c>
      <c r="R883" s="34" t="str">
        <f t="shared" ca="1" si="444"/>
        <v/>
      </c>
      <c r="S883" s="47">
        <f t="shared" si="451"/>
        <v>44619</v>
      </c>
      <c r="T883" s="34">
        <f t="shared" si="452"/>
        <v>5</v>
      </c>
    </row>
    <row r="884" spans="1:22" x14ac:dyDescent="0.4">
      <c r="A884" s="47">
        <f t="shared" si="445"/>
        <v>44619</v>
      </c>
      <c r="B884" s="48" t="str">
        <f t="shared" si="454"/>
        <v>日</v>
      </c>
      <c r="C884" s="46" t="s">
        <v>11</v>
      </c>
      <c r="D884" s="46" t="str" cm="1">
        <f t="array" aca="1" ref="D884" ca="1">INDIRECT("'"&amp;TEXT($A884,"d日(aaa)")&amp;"'!V13")</f>
        <v/>
      </c>
      <c r="E884" s="49" t="str" cm="1">
        <f t="array" aca="1" ref="E884" ca="1">INDIRECT("'"&amp;TEXT($A884,"d日(aaa)")&amp;"'!AB13")</f>
        <v/>
      </c>
      <c r="F884" s="49" t="str" cm="1">
        <f t="array" aca="1" ref="F884" ca="1">INDIRECT("'"&amp;TEXT($A884,"d日(aaa)")&amp;"'!AC13")</f>
        <v/>
      </c>
      <c r="G884" s="58" t="str">
        <f t="shared" ca="1" si="439"/>
        <v/>
      </c>
      <c r="H884" s="47">
        <f t="shared" si="440"/>
        <v>44619</v>
      </c>
      <c r="I884" s="34">
        <f t="shared" si="441"/>
        <v>5</v>
      </c>
      <c r="L884" s="47">
        <f t="shared" si="442"/>
        <v>44619</v>
      </c>
      <c r="M884" s="34" t="str">
        <f t="shared" si="447"/>
        <v>日</v>
      </c>
      <c r="N884" s="34" t="str">
        <f t="shared" si="448"/>
        <v>人件費</v>
      </c>
      <c r="O884" s="34" t="str">
        <f t="shared" ca="1" si="449"/>
        <v/>
      </c>
      <c r="P884" s="34" t="str">
        <f t="shared" ca="1" si="450"/>
        <v/>
      </c>
      <c r="Q884" s="34" t="str">
        <f t="shared" ca="1" si="443"/>
        <v/>
      </c>
      <c r="R884" s="34" t="str">
        <f t="shared" ca="1" si="444"/>
        <v/>
      </c>
      <c r="S884" s="47">
        <f t="shared" si="451"/>
        <v>44619</v>
      </c>
      <c r="T884" s="34">
        <f t="shared" si="452"/>
        <v>5</v>
      </c>
    </row>
    <row r="885" spans="1:22" x14ac:dyDescent="0.4">
      <c r="A885" s="47">
        <f t="shared" si="445"/>
        <v>44619</v>
      </c>
      <c r="B885" s="48" t="str">
        <f t="shared" ref="B885:B889" si="455">IF(A885="","",TEXT(A885,"aaa"))</f>
        <v>日</v>
      </c>
      <c r="C885" s="46" t="s">
        <v>11</v>
      </c>
      <c r="D885" s="46" t="str" cm="1">
        <f t="array" aca="1" ref="D885" ca="1">INDIRECT("'"&amp;TEXT($A885,"d日(aaa)")&amp;"'!V14")</f>
        <v/>
      </c>
      <c r="E885" s="49" t="str" cm="1">
        <f t="array" aca="1" ref="E885" ca="1">INDIRECT("'"&amp;TEXT($A885,"d日(aaa)")&amp;"'!AB14")</f>
        <v/>
      </c>
      <c r="F885" s="49" t="str" cm="1">
        <f t="array" aca="1" ref="F885" ca="1">INDIRECT("'"&amp;TEXT($A885,"d日(aaa)")&amp;"'!AC14")</f>
        <v/>
      </c>
      <c r="G885" s="58" t="str">
        <f t="shared" ca="1" si="439"/>
        <v/>
      </c>
      <c r="H885" s="47">
        <f t="shared" si="440"/>
        <v>44619</v>
      </c>
      <c r="I885" s="34">
        <f t="shared" si="441"/>
        <v>5</v>
      </c>
      <c r="L885" s="47">
        <f t="shared" si="442"/>
        <v>44619</v>
      </c>
      <c r="M885" s="34" t="str">
        <f t="shared" si="447"/>
        <v>日</v>
      </c>
      <c r="N885" s="34" t="str">
        <f t="shared" si="448"/>
        <v>人件費</v>
      </c>
      <c r="O885" s="34" t="str">
        <f t="shared" ca="1" si="449"/>
        <v/>
      </c>
      <c r="P885" s="34" t="str">
        <f t="shared" ca="1" si="450"/>
        <v/>
      </c>
      <c r="Q885" s="34" t="str">
        <f t="shared" ca="1" si="443"/>
        <v/>
      </c>
      <c r="R885" s="34" t="str">
        <f t="shared" ca="1" si="444"/>
        <v/>
      </c>
      <c r="S885" s="47">
        <f t="shared" si="451"/>
        <v>44619</v>
      </c>
      <c r="T885" s="34">
        <f t="shared" si="452"/>
        <v>5</v>
      </c>
    </row>
    <row r="886" spans="1:22" x14ac:dyDescent="0.4">
      <c r="A886" s="47">
        <f t="shared" si="445"/>
        <v>44619</v>
      </c>
      <c r="B886" s="48" t="str">
        <f t="shared" si="455"/>
        <v>日</v>
      </c>
      <c r="C886" s="46" t="s">
        <v>11</v>
      </c>
      <c r="D886" s="46" t="str" cm="1">
        <f t="array" aca="1" ref="D886" ca="1">INDIRECT("'"&amp;TEXT($A886,"d日(aaa)")&amp;"'!V15")</f>
        <v/>
      </c>
      <c r="E886" s="49" t="str" cm="1">
        <f t="array" aca="1" ref="E886" ca="1">INDIRECT("'"&amp;TEXT($A886,"d日(aaa)")&amp;"'!AB15")</f>
        <v/>
      </c>
      <c r="F886" s="49" t="str" cm="1">
        <f t="array" aca="1" ref="F886" ca="1">INDIRECT("'"&amp;TEXT($A886,"d日(aaa)")&amp;"'!AC15")</f>
        <v/>
      </c>
      <c r="G886" s="58" t="str">
        <f t="shared" ca="1" si="439"/>
        <v/>
      </c>
      <c r="H886" s="47">
        <f t="shared" si="440"/>
        <v>44619</v>
      </c>
      <c r="I886" s="34">
        <f t="shared" si="441"/>
        <v>5</v>
      </c>
      <c r="L886" s="47">
        <f t="shared" si="442"/>
        <v>44619</v>
      </c>
      <c r="M886" s="34" t="str">
        <f t="shared" si="447"/>
        <v>日</v>
      </c>
      <c r="N886" s="34" t="str">
        <f t="shared" si="448"/>
        <v>人件費</v>
      </c>
      <c r="O886" s="34" t="str">
        <f t="shared" ca="1" si="449"/>
        <v/>
      </c>
      <c r="P886" s="34" t="str">
        <f t="shared" ca="1" si="450"/>
        <v/>
      </c>
      <c r="Q886" s="34" t="str">
        <f t="shared" ca="1" si="443"/>
        <v/>
      </c>
      <c r="R886" s="34" t="str">
        <f t="shared" ca="1" si="444"/>
        <v/>
      </c>
      <c r="S886" s="47">
        <f t="shared" si="451"/>
        <v>44619</v>
      </c>
      <c r="T886" s="34">
        <f t="shared" si="452"/>
        <v>5</v>
      </c>
    </row>
    <row r="887" spans="1:22" x14ac:dyDescent="0.4">
      <c r="A887" s="47">
        <f t="shared" si="445"/>
        <v>44619</v>
      </c>
      <c r="B887" s="48" t="str">
        <f t="shared" si="455"/>
        <v>日</v>
      </c>
      <c r="C887" s="46" t="s">
        <v>11</v>
      </c>
      <c r="D887" s="46" t="str" cm="1">
        <f t="array" aca="1" ref="D887" ca="1">INDIRECT("'"&amp;TEXT($A887,"d日(aaa)")&amp;"'!V16")</f>
        <v/>
      </c>
      <c r="E887" s="49" t="str" cm="1">
        <f t="array" aca="1" ref="E887" ca="1">INDIRECT("'"&amp;TEXT($A887,"d日(aaa)")&amp;"'!AB16")</f>
        <v/>
      </c>
      <c r="F887" s="49" t="str" cm="1">
        <f t="array" aca="1" ref="F887" ca="1">INDIRECT("'"&amp;TEXT($A887,"d日(aaa)")&amp;"'!AC16")</f>
        <v/>
      </c>
      <c r="G887" s="58" t="str">
        <f t="shared" ca="1" si="439"/>
        <v/>
      </c>
      <c r="H887" s="47">
        <f t="shared" si="440"/>
        <v>44619</v>
      </c>
      <c r="I887" s="34">
        <f t="shared" si="441"/>
        <v>5</v>
      </c>
      <c r="L887" s="47">
        <f t="shared" si="442"/>
        <v>44619</v>
      </c>
      <c r="M887" s="34" t="str">
        <f t="shared" si="447"/>
        <v>日</v>
      </c>
      <c r="N887" s="34" t="str">
        <f t="shared" si="448"/>
        <v>人件費</v>
      </c>
      <c r="O887" s="34" t="str">
        <f t="shared" ca="1" si="449"/>
        <v/>
      </c>
      <c r="P887" s="34" t="str">
        <f t="shared" ca="1" si="450"/>
        <v/>
      </c>
      <c r="Q887" s="34" t="str">
        <f t="shared" ca="1" si="443"/>
        <v/>
      </c>
      <c r="R887" s="34" t="str">
        <f t="shared" ca="1" si="444"/>
        <v/>
      </c>
      <c r="S887" s="47">
        <f t="shared" si="451"/>
        <v>44619</v>
      </c>
      <c r="T887" s="34">
        <f t="shared" si="452"/>
        <v>5</v>
      </c>
    </row>
    <row r="888" spans="1:22" x14ac:dyDescent="0.4">
      <c r="A888" s="47">
        <f t="shared" si="445"/>
        <v>44619</v>
      </c>
      <c r="B888" s="48" t="str">
        <f t="shared" si="455"/>
        <v>日</v>
      </c>
      <c r="C888" s="46" t="s">
        <v>11</v>
      </c>
      <c r="D888" s="46" t="str" cm="1">
        <f t="array" aca="1" ref="D888" ca="1">INDIRECT("'"&amp;TEXT($A888,"d日(aaa)")&amp;"'!V17")</f>
        <v/>
      </c>
      <c r="E888" s="49" t="str" cm="1">
        <f t="array" aca="1" ref="E888" ca="1">INDIRECT("'"&amp;TEXT($A888,"d日(aaa)")&amp;"'!AB17")</f>
        <v/>
      </c>
      <c r="F888" s="49" t="str" cm="1">
        <f t="array" aca="1" ref="F888" ca="1">INDIRECT("'"&amp;TEXT($A888,"d日(aaa)")&amp;"'!AC17")</f>
        <v/>
      </c>
      <c r="G888" s="58" t="str">
        <f t="shared" ca="1" si="439"/>
        <v/>
      </c>
      <c r="H888" s="47">
        <f t="shared" si="440"/>
        <v>44619</v>
      </c>
      <c r="I888" s="34">
        <f t="shared" si="441"/>
        <v>5</v>
      </c>
      <c r="L888" s="47">
        <f t="shared" si="442"/>
        <v>44619</v>
      </c>
      <c r="M888" s="34" t="str">
        <f t="shared" si="447"/>
        <v>日</v>
      </c>
      <c r="N888" s="34" t="str">
        <f t="shared" si="448"/>
        <v>人件費</v>
      </c>
      <c r="O888" s="34" t="str">
        <f t="shared" ca="1" si="449"/>
        <v/>
      </c>
      <c r="P888" s="34" t="str">
        <f t="shared" ca="1" si="450"/>
        <v/>
      </c>
      <c r="Q888" s="34" t="str">
        <f t="shared" ca="1" si="443"/>
        <v/>
      </c>
      <c r="R888" s="34" t="str">
        <f t="shared" ca="1" si="444"/>
        <v/>
      </c>
      <c r="S888" s="47">
        <f t="shared" si="451"/>
        <v>44619</v>
      </c>
      <c r="T888" s="34">
        <f t="shared" si="452"/>
        <v>5</v>
      </c>
    </row>
    <row r="889" spans="1:22" x14ac:dyDescent="0.4">
      <c r="A889" s="47">
        <f t="shared" si="445"/>
        <v>44619</v>
      </c>
      <c r="B889" s="48" t="str">
        <f t="shared" si="455"/>
        <v>日</v>
      </c>
      <c r="C889" s="46" t="s">
        <v>11</v>
      </c>
      <c r="D889" s="46" t="str" cm="1">
        <f t="array" aca="1" ref="D889" ca="1">INDIRECT("'"&amp;TEXT($A889,"d日(aaa)")&amp;"'!V18")</f>
        <v/>
      </c>
      <c r="E889" s="49" t="str" cm="1">
        <f t="array" aca="1" ref="E889" ca="1">INDIRECT("'"&amp;TEXT($A889,"d日(aaa)")&amp;"'!AB18")</f>
        <v/>
      </c>
      <c r="F889" s="49" t="str" cm="1">
        <f t="array" aca="1" ref="F889" ca="1">INDIRECT("'"&amp;TEXT($A889,"d日(aaa)")&amp;"'!AC18")</f>
        <v/>
      </c>
      <c r="G889" s="58" t="str">
        <f t="shared" ca="1" si="439"/>
        <v/>
      </c>
      <c r="H889" s="47">
        <f t="shared" si="440"/>
        <v>44619</v>
      </c>
      <c r="I889" s="34">
        <f t="shared" si="441"/>
        <v>5</v>
      </c>
      <c r="J889" s="34">
        <f ca="1">SUMIF($A875:$A889,$A875,E875:E889)</f>
        <v>49250</v>
      </c>
      <c r="K889" s="34">
        <f ca="1">SUMIF($A875:$A889,$A875,F875:F889)</f>
        <v>49249.999999998225</v>
      </c>
      <c r="L889" s="47">
        <f t="shared" si="442"/>
        <v>44619</v>
      </c>
      <c r="M889" s="34" t="str">
        <f t="shared" si="447"/>
        <v>日</v>
      </c>
      <c r="N889" s="34" t="str">
        <f t="shared" si="448"/>
        <v>人件費</v>
      </c>
      <c r="O889" s="34" t="str">
        <f t="shared" ca="1" si="449"/>
        <v/>
      </c>
      <c r="P889" s="34" t="str">
        <f t="shared" ca="1" si="450"/>
        <v/>
      </c>
      <c r="Q889" s="34" t="str">
        <f t="shared" ca="1" si="443"/>
        <v/>
      </c>
      <c r="R889" s="34" t="str">
        <f t="shared" ca="1" si="444"/>
        <v/>
      </c>
      <c r="S889" s="47">
        <f t="shared" si="451"/>
        <v>44619</v>
      </c>
      <c r="T889" s="34">
        <f t="shared" si="452"/>
        <v>5</v>
      </c>
      <c r="U889" s="158">
        <f ca="1">IF(P875&lt;&gt;"",SUMIF($A875:$A889,$A875,P875:P889),"")</f>
        <v>49250</v>
      </c>
      <c r="V889" s="158">
        <f ca="1">IF(Q875&lt;&gt;"",SUMIF($A875:$A889,$A875,Q875:Q889),"")</f>
        <v>49249.999999998225</v>
      </c>
    </row>
    <row r="890" spans="1:22" x14ac:dyDescent="0.4">
      <c r="A890" s="47">
        <f>A881</f>
        <v>44619</v>
      </c>
      <c r="B890" s="48" t="str">
        <f t="shared" si="409"/>
        <v>日</v>
      </c>
      <c r="C890" s="46" t="s">
        <v>12</v>
      </c>
      <c r="D890" s="46" t="str" cm="1">
        <f t="array" aca="1" ref="D890" ca="1">INDIRECT("'"&amp;TEXT($A890,"d日(aaa)")&amp;"'!V22")</f>
        <v>-</v>
      </c>
      <c r="E890" s="49" t="str" cm="1">
        <f t="array" aca="1" ref="E890" ca="1">INDIRECT("'"&amp;TEXT($A890,"d日(aaa)")&amp;"'!W22")</f>
        <v/>
      </c>
      <c r="F890" s="49" cm="1">
        <f t="array" aca="1" ref="F890" ca="1">INDIRECT("'"&amp;TEXT($A890,"d日(aaa)")&amp;"'!X22")</f>
        <v>0</v>
      </c>
      <c r="G890" s="58" t="str">
        <f t="shared" ca="1" si="439"/>
        <v/>
      </c>
      <c r="H890" s="47">
        <f t="shared" si="440"/>
        <v>44619</v>
      </c>
      <c r="I890" s="34">
        <f t="shared" si="441"/>
        <v>5</v>
      </c>
      <c r="L890" s="47">
        <f t="shared" si="442"/>
        <v>44619</v>
      </c>
      <c r="M890" s="34" t="str">
        <f t="shared" si="447"/>
        <v>日</v>
      </c>
      <c r="N890" s="34" t="str">
        <f t="shared" si="448"/>
        <v>出荷数</v>
      </c>
      <c r="O890" s="34" t="str">
        <f t="shared" ca="1" si="449"/>
        <v>-</v>
      </c>
      <c r="P890" s="34" t="str">
        <f t="shared" ca="1" si="450"/>
        <v/>
      </c>
      <c r="Q890" s="34" t="str">
        <f t="shared" ca="1" si="443"/>
        <v/>
      </c>
      <c r="R890" s="34" t="str">
        <f t="shared" ca="1" si="444"/>
        <v/>
      </c>
      <c r="S890" s="47">
        <f t="shared" si="451"/>
        <v>44619</v>
      </c>
      <c r="T890" s="34">
        <f t="shared" si="452"/>
        <v>5</v>
      </c>
    </row>
    <row r="891" spans="1:22" x14ac:dyDescent="0.4">
      <c r="A891" s="47">
        <f t="shared" si="445"/>
        <v>44619</v>
      </c>
      <c r="B891" s="48" t="str">
        <f t="shared" si="409"/>
        <v>日</v>
      </c>
      <c r="C891" s="46" t="s">
        <v>239</v>
      </c>
      <c r="D891" s="46" t="str" cm="1">
        <f t="array" aca="1" ref="D891" ca="1">INDIRECT("'"&amp;TEXT($A891,"d日(aaa)")&amp;"'!V25")</f>
        <v>-</v>
      </c>
      <c r="E891" s="49" t="str" cm="1">
        <f t="array" aca="1" ref="E891" ca="1">INDIRECT("'"&amp;TEXT($A891,"d日(aaa)")&amp;"'!W25")</f>
        <v/>
      </c>
      <c r="F891" s="49" t="str" cm="1">
        <f t="array" aca="1" ref="F891" ca="1">INDIRECT("'"&amp;TEXT($A891,"d日(aaa)")&amp;"'!X25")</f>
        <v/>
      </c>
      <c r="G891" s="58" t="str">
        <f t="shared" ca="1" si="439"/>
        <v/>
      </c>
      <c r="H891" s="47">
        <f t="shared" si="440"/>
        <v>44619</v>
      </c>
      <c r="I891" s="34">
        <f t="shared" si="441"/>
        <v>5</v>
      </c>
      <c r="L891" s="47">
        <f t="shared" si="442"/>
        <v>44619</v>
      </c>
      <c r="M891" s="34" t="str">
        <f t="shared" si="447"/>
        <v>日</v>
      </c>
      <c r="N891" s="34" t="str">
        <f t="shared" si="448"/>
        <v>人時生産性</v>
      </c>
      <c r="O891" s="34" t="str">
        <f t="shared" ca="1" si="449"/>
        <v>-</v>
      </c>
      <c r="P891" s="34" t="str">
        <f t="shared" ca="1" si="450"/>
        <v/>
      </c>
      <c r="Q891" s="34" t="str">
        <f t="shared" ca="1" si="443"/>
        <v/>
      </c>
      <c r="R891" s="34" t="str">
        <f t="shared" ca="1" si="444"/>
        <v/>
      </c>
      <c r="S891" s="47">
        <f t="shared" si="451"/>
        <v>44619</v>
      </c>
      <c r="T891" s="34">
        <f t="shared" si="452"/>
        <v>5</v>
      </c>
    </row>
    <row r="892" spans="1:22" x14ac:dyDescent="0.4">
      <c r="A892" s="47">
        <f t="shared" si="445"/>
        <v>44619</v>
      </c>
      <c r="B892" s="48" t="str">
        <f t="shared" si="409"/>
        <v>日</v>
      </c>
      <c r="C892" s="46" t="s">
        <v>96</v>
      </c>
      <c r="D892" s="46" t="str" cm="1">
        <f t="array" aca="1" ref="D892" ca="1">INDIRECT("'"&amp;TEXT($A892,"d日(aaa)")&amp;"'!AA22")</f>
        <v>-</v>
      </c>
      <c r="E892" s="49" t="str" cm="1">
        <f t="array" aca="1" ref="E892" ca="1">INDIRECT("'"&amp;TEXT($A892,"d日(aaa)")&amp;"'!AB22")</f>
        <v/>
      </c>
      <c r="F892" s="49" t="str" cm="1">
        <f t="array" aca="1" ref="F892" ca="1">INDIRECT("'"&amp;TEXT($A892,"d日(aaa)")&amp;"'!AC22")</f>
        <v/>
      </c>
      <c r="G892" s="58" t="str">
        <f t="shared" ca="1" si="439"/>
        <v/>
      </c>
      <c r="H892" s="47">
        <f t="shared" si="440"/>
        <v>44619</v>
      </c>
      <c r="I892" s="34">
        <f t="shared" si="441"/>
        <v>5</v>
      </c>
      <c r="L892" s="47">
        <f t="shared" si="442"/>
        <v>44619</v>
      </c>
      <c r="M892" s="34" t="str">
        <f t="shared" si="447"/>
        <v>日</v>
      </c>
      <c r="N892" s="34" t="str">
        <f t="shared" si="448"/>
        <v>1Cs人件費</v>
      </c>
      <c r="O892" s="34" t="str">
        <f t="shared" ca="1" si="449"/>
        <v>-</v>
      </c>
      <c r="P892" s="34" t="str">
        <f t="shared" ca="1" si="450"/>
        <v/>
      </c>
      <c r="Q892" s="34" t="str">
        <f t="shared" ca="1" si="443"/>
        <v/>
      </c>
      <c r="R892" s="34" t="str">
        <f t="shared" ca="1" si="444"/>
        <v/>
      </c>
      <c r="S892" s="47">
        <f t="shared" si="451"/>
        <v>44619</v>
      </c>
      <c r="T892" s="34">
        <f t="shared" si="452"/>
        <v>5</v>
      </c>
    </row>
    <row r="893" spans="1:22" x14ac:dyDescent="0.4">
      <c r="A893" s="47">
        <f>月シフト!AC$9</f>
        <v>44620</v>
      </c>
      <c r="B893" s="48" t="str">
        <f t="shared" si="409"/>
        <v>月</v>
      </c>
      <c r="C893" s="46" t="s">
        <v>7</v>
      </c>
      <c r="D893" s="46" t="str" cm="1">
        <f t="array" aca="1" ref="D893" ca="1">INDIRECT("'"&amp;TEXT($A893,"d日(aaa)")&amp;"'!V4")</f>
        <v>ズオン バン フン</v>
      </c>
      <c r="E893" s="58" cm="1">
        <f t="array" aca="1" ref="E893" ca="1">INDIRECT("'"&amp;TEXT($A893,"d日(aaa)")&amp;"'!W4")</f>
        <v>8</v>
      </c>
      <c r="F893" s="58" cm="1">
        <f t="array" aca="1" ref="F893" ca="1">INDIRECT("'"&amp;TEXT($A893,"d日(aaa)")&amp;"'!X4")</f>
        <v>7.9999999999997389</v>
      </c>
      <c r="G893" s="58">
        <f ca="1">IF(AND(F893&lt;&gt;"",E893&lt;&gt;""),F893-E893,"")</f>
        <v>-2.6112445539183682E-13</v>
      </c>
      <c r="H893" s="47">
        <f>A893</f>
        <v>44620</v>
      </c>
      <c r="I893" s="34">
        <f>WEEKNUM(A893,1)-WEEKNUM(A$2,1)+1</f>
        <v>5</v>
      </c>
      <c r="L893" s="47">
        <f>IFERROR(A893,"")</f>
        <v>44620</v>
      </c>
      <c r="M893" s="34" t="str">
        <f t="shared" si="447"/>
        <v>月</v>
      </c>
      <c r="N893" s="34" t="str">
        <f t="shared" si="448"/>
        <v>作業時間</v>
      </c>
      <c r="O893" s="34" t="str">
        <f t="shared" ca="1" si="449"/>
        <v>ズオン バン フン</v>
      </c>
      <c r="P893" s="34">
        <f t="shared" ca="1" si="450"/>
        <v>8</v>
      </c>
      <c r="Q893" s="34">
        <f ca="1">IFERROR(IF(F893=0,"",F893),"")</f>
        <v>7.9999999999997389</v>
      </c>
      <c r="R893" s="34">
        <f ca="1">IFERROR(IF(N893="人時生産性",ROUND(G893,2),ROUND(G893,1)),"")</f>
        <v>0</v>
      </c>
      <c r="S893" s="47">
        <f t="shared" si="451"/>
        <v>44620</v>
      </c>
      <c r="T893" s="34">
        <f t="shared" si="452"/>
        <v>5</v>
      </c>
    </row>
    <row r="894" spans="1:22" x14ac:dyDescent="0.4">
      <c r="A894" s="47">
        <f>A893</f>
        <v>44620</v>
      </c>
      <c r="B894" s="48" t="str">
        <f t="shared" si="409"/>
        <v>月</v>
      </c>
      <c r="C894" s="46" t="s">
        <v>7</v>
      </c>
      <c r="D894" s="46" t="str" cm="1">
        <f t="array" aca="1" ref="D894" ca="1">INDIRECT("'"&amp;TEXT($A894,"d日(aaa)")&amp;"'!V5")</f>
        <v>ディン コン ベト</v>
      </c>
      <c r="E894" s="58" cm="1">
        <f t="array" aca="1" ref="E894" ca="1">INDIRECT("'"&amp;TEXT($A894,"d日(aaa)")&amp;"'!W5")</f>
        <v>8</v>
      </c>
      <c r="F894" s="58" cm="1">
        <f t="array" aca="1" ref="F894" ca="1">INDIRECT("'"&amp;TEXT($A894,"d日(aaa)")&amp;"'!X5")</f>
        <v>7.9999999999997389</v>
      </c>
      <c r="G894" s="58">
        <f t="shared" ref="G894:G925" ca="1" si="456">IF(AND(F894&lt;&gt;"",E894&lt;&gt;""),F894-E894,"")</f>
        <v>-2.6112445539183682E-13</v>
      </c>
      <c r="H894" s="47">
        <f t="shared" ref="H894:H925" si="457">A894</f>
        <v>44620</v>
      </c>
      <c r="I894" s="34">
        <f t="shared" ref="I894:I925" si="458">WEEKNUM(A894,1)-WEEKNUM(A$2,1)+1</f>
        <v>5</v>
      </c>
      <c r="L894" s="47">
        <f t="shared" ref="L894:L925" si="459">IFERROR(A894,"")</f>
        <v>44620</v>
      </c>
      <c r="M894" s="34" t="str">
        <f t="shared" si="447"/>
        <v>月</v>
      </c>
      <c r="N894" s="34" t="str">
        <f t="shared" si="448"/>
        <v>作業時間</v>
      </c>
      <c r="O894" s="34" t="str">
        <f t="shared" ca="1" si="449"/>
        <v>ディン コン ベト</v>
      </c>
      <c r="P894" s="34">
        <f t="shared" ca="1" si="450"/>
        <v>8</v>
      </c>
      <c r="Q894" s="34">
        <f t="shared" ref="Q894:Q925" ca="1" si="460">IFERROR(IF(F894=0,"",F894),"")</f>
        <v>7.9999999999997389</v>
      </c>
      <c r="R894" s="34">
        <f t="shared" ref="R894:R925" ca="1" si="461">IFERROR(IF(N894="人時生産性",ROUND(G894,2),ROUND(G894,1)),"")</f>
        <v>0</v>
      </c>
      <c r="S894" s="47">
        <f t="shared" si="451"/>
        <v>44620</v>
      </c>
      <c r="T894" s="34">
        <f t="shared" si="452"/>
        <v>5</v>
      </c>
    </row>
    <row r="895" spans="1:22" x14ac:dyDescent="0.4">
      <c r="A895" s="47">
        <f t="shared" ref="A895:A925" si="462">A894</f>
        <v>44620</v>
      </c>
      <c r="B895" s="48" t="str">
        <f t="shared" si="409"/>
        <v>月</v>
      </c>
      <c r="C895" s="46" t="s">
        <v>7</v>
      </c>
      <c r="D895" s="46" t="str" cm="1">
        <f t="array" aca="1" ref="D895" ca="1">INDIRECT("'"&amp;TEXT($A895,"d日(aaa)")&amp;"'!V6")</f>
        <v>チャモ</v>
      </c>
      <c r="E895" s="58" cm="1">
        <f t="array" aca="1" ref="E895" ca="1">INDIRECT("'"&amp;TEXT($A895,"d日(aaa)")&amp;"'!W6")</f>
        <v>8</v>
      </c>
      <c r="F895" s="58" cm="1">
        <f t="array" aca="1" ref="F895" ca="1">INDIRECT("'"&amp;TEXT($A895,"d日(aaa)")&amp;"'!X6")</f>
        <v>7.9999999999997389</v>
      </c>
      <c r="G895" s="58">
        <f t="shared" ca="1" si="456"/>
        <v>-2.6112445539183682E-13</v>
      </c>
      <c r="H895" s="47">
        <f t="shared" si="457"/>
        <v>44620</v>
      </c>
      <c r="I895" s="34">
        <f t="shared" si="458"/>
        <v>5</v>
      </c>
      <c r="L895" s="47">
        <f t="shared" si="459"/>
        <v>44620</v>
      </c>
      <c r="M895" s="34" t="str">
        <f t="shared" si="447"/>
        <v>月</v>
      </c>
      <c r="N895" s="34" t="str">
        <f t="shared" si="448"/>
        <v>作業時間</v>
      </c>
      <c r="O895" s="34" t="str">
        <f t="shared" ca="1" si="449"/>
        <v>チャモ</v>
      </c>
      <c r="P895" s="34">
        <f t="shared" ca="1" si="450"/>
        <v>8</v>
      </c>
      <c r="Q895" s="34">
        <f t="shared" ca="1" si="460"/>
        <v>7.9999999999997389</v>
      </c>
      <c r="R895" s="34">
        <f t="shared" ca="1" si="461"/>
        <v>0</v>
      </c>
      <c r="S895" s="47">
        <f t="shared" si="451"/>
        <v>44620</v>
      </c>
      <c r="T895" s="34">
        <f t="shared" si="452"/>
        <v>5</v>
      </c>
    </row>
    <row r="896" spans="1:22" x14ac:dyDescent="0.4">
      <c r="A896" s="47">
        <f t="shared" si="462"/>
        <v>44620</v>
      </c>
      <c r="B896" s="48" t="str">
        <f t="shared" si="409"/>
        <v>月</v>
      </c>
      <c r="C896" s="46" t="s">
        <v>7</v>
      </c>
      <c r="D896" s="46" t="str" cm="1">
        <f t="array" aca="1" ref="D896" ca="1">INDIRECT("'"&amp;TEXT($A896,"d日(aaa)")&amp;"'!V7")</f>
        <v>サンミン</v>
      </c>
      <c r="E896" s="58" cm="1">
        <f t="array" aca="1" ref="E896" ca="1">INDIRECT("'"&amp;TEXT($A896,"d日(aaa)")&amp;"'!W7")</f>
        <v>8</v>
      </c>
      <c r="F896" s="58" cm="1">
        <f t="array" aca="1" ref="F896" ca="1">INDIRECT("'"&amp;TEXT($A896,"d日(aaa)")&amp;"'!X7")</f>
        <v>7.9999999999997389</v>
      </c>
      <c r="G896" s="58">
        <f t="shared" ca="1" si="456"/>
        <v>-2.6112445539183682E-13</v>
      </c>
      <c r="H896" s="47">
        <f t="shared" si="457"/>
        <v>44620</v>
      </c>
      <c r="I896" s="34">
        <f t="shared" si="458"/>
        <v>5</v>
      </c>
      <c r="L896" s="47">
        <f t="shared" si="459"/>
        <v>44620</v>
      </c>
      <c r="M896" s="34" t="str">
        <f t="shared" si="447"/>
        <v>月</v>
      </c>
      <c r="N896" s="34" t="str">
        <f t="shared" si="448"/>
        <v>作業時間</v>
      </c>
      <c r="O896" s="34" t="str">
        <f t="shared" ca="1" si="449"/>
        <v>サンミン</v>
      </c>
      <c r="P896" s="34">
        <f t="shared" ca="1" si="450"/>
        <v>8</v>
      </c>
      <c r="Q896" s="34">
        <f t="shared" ca="1" si="460"/>
        <v>7.9999999999997389</v>
      </c>
      <c r="R896" s="34">
        <f t="shared" ca="1" si="461"/>
        <v>0</v>
      </c>
      <c r="S896" s="47">
        <f t="shared" si="451"/>
        <v>44620</v>
      </c>
      <c r="T896" s="34">
        <f t="shared" si="452"/>
        <v>5</v>
      </c>
    </row>
    <row r="897" spans="1:22" x14ac:dyDescent="0.4">
      <c r="A897" s="47">
        <f t="shared" si="462"/>
        <v>44620</v>
      </c>
      <c r="B897" s="48" t="str">
        <f t="shared" si="409"/>
        <v>月</v>
      </c>
      <c r="C897" s="46" t="s">
        <v>7</v>
      </c>
      <c r="D897" s="46" t="str" cm="1">
        <f t="array" aca="1" ref="D897" ca="1">INDIRECT("'"&amp;TEXT($A897,"d日(aaa)")&amp;"'!V8")</f>
        <v>ハルシャナ</v>
      </c>
      <c r="E897" s="58" cm="1">
        <f t="array" aca="1" ref="E897" ca="1">INDIRECT("'"&amp;TEXT($A897,"d日(aaa)")&amp;"'!W8")</f>
        <v>8</v>
      </c>
      <c r="F897" s="58" cm="1">
        <f t="array" aca="1" ref="F897" ca="1">INDIRECT("'"&amp;TEXT($A897,"d日(aaa)")&amp;"'!X8")</f>
        <v>7.9999999999997389</v>
      </c>
      <c r="G897" s="58">
        <f t="shared" ca="1" si="456"/>
        <v>-2.6112445539183682E-13</v>
      </c>
      <c r="H897" s="47">
        <f t="shared" si="457"/>
        <v>44620</v>
      </c>
      <c r="I897" s="34">
        <f t="shared" si="458"/>
        <v>5</v>
      </c>
      <c r="L897" s="47">
        <f t="shared" si="459"/>
        <v>44620</v>
      </c>
      <c r="M897" s="34" t="str">
        <f t="shared" si="447"/>
        <v>月</v>
      </c>
      <c r="N897" s="34" t="str">
        <f t="shared" si="448"/>
        <v>作業時間</v>
      </c>
      <c r="O897" s="34" t="str">
        <f t="shared" ca="1" si="449"/>
        <v>ハルシャナ</v>
      </c>
      <c r="P897" s="34">
        <f t="shared" ca="1" si="450"/>
        <v>8</v>
      </c>
      <c r="Q897" s="34">
        <f t="shared" ca="1" si="460"/>
        <v>7.9999999999997389</v>
      </c>
      <c r="R897" s="34">
        <f t="shared" ca="1" si="461"/>
        <v>0</v>
      </c>
      <c r="S897" s="47">
        <f t="shared" si="451"/>
        <v>44620</v>
      </c>
      <c r="T897" s="34">
        <f t="shared" si="452"/>
        <v>5</v>
      </c>
    </row>
    <row r="898" spans="1:22" x14ac:dyDescent="0.4">
      <c r="A898" s="47">
        <f t="shared" si="462"/>
        <v>44620</v>
      </c>
      <c r="B898" s="48" t="str">
        <f t="shared" si="409"/>
        <v>月</v>
      </c>
      <c r="C898" s="46" t="s">
        <v>7</v>
      </c>
      <c r="D898" s="46" t="str" cm="1">
        <f t="array" aca="1" ref="D898" ca="1">INDIRECT("'"&amp;TEXT($A898,"d日(aaa)")&amp;"'!V9")</f>
        <v>イスリ</v>
      </c>
      <c r="E898" s="58" cm="1">
        <f t="array" aca="1" ref="E898" ca="1">INDIRECT("'"&amp;TEXT($A898,"d日(aaa)")&amp;"'!W9")</f>
        <v>5</v>
      </c>
      <c r="F898" s="58" cm="1">
        <f t="array" aca="1" ref="F898" ca="1">INDIRECT("'"&amp;TEXT($A898,"d日(aaa)")&amp;"'!X9")</f>
        <v>4.9999999999996838</v>
      </c>
      <c r="G898" s="58">
        <f t="shared" ca="1" si="456"/>
        <v>-3.1619151741324458E-13</v>
      </c>
      <c r="H898" s="47">
        <f t="shared" si="457"/>
        <v>44620</v>
      </c>
      <c r="I898" s="34">
        <f t="shared" si="458"/>
        <v>5</v>
      </c>
      <c r="L898" s="47">
        <f t="shared" si="459"/>
        <v>44620</v>
      </c>
      <c r="M898" s="34" t="str">
        <f t="shared" si="447"/>
        <v>月</v>
      </c>
      <c r="N898" s="34" t="str">
        <f t="shared" si="448"/>
        <v>作業時間</v>
      </c>
      <c r="O898" s="34" t="str">
        <f t="shared" ca="1" si="449"/>
        <v>イスリ</v>
      </c>
      <c r="P898" s="34">
        <f t="shared" ca="1" si="450"/>
        <v>5</v>
      </c>
      <c r="Q898" s="34">
        <f t="shared" ca="1" si="460"/>
        <v>4.9999999999996838</v>
      </c>
      <c r="R898" s="34">
        <f t="shared" ca="1" si="461"/>
        <v>0</v>
      </c>
      <c r="S898" s="47">
        <f t="shared" si="451"/>
        <v>44620</v>
      </c>
      <c r="T898" s="34">
        <f t="shared" si="452"/>
        <v>5</v>
      </c>
    </row>
    <row r="899" spans="1:22" x14ac:dyDescent="0.4">
      <c r="A899" s="47">
        <f t="shared" si="462"/>
        <v>44620</v>
      </c>
      <c r="B899" s="48" t="str">
        <f t="shared" si="409"/>
        <v>月</v>
      </c>
      <c r="C899" s="46" t="s">
        <v>7</v>
      </c>
      <c r="D899" s="46" t="str" cm="1">
        <f t="array" aca="1" ref="D899" ca="1">INDIRECT("'"&amp;TEXT($A899,"d日(aaa)")&amp;"'!V10")</f>
        <v>インディカ</v>
      </c>
      <c r="E899" s="58" cm="1">
        <f t="array" aca="1" ref="E899" ca="1">INDIRECT("'"&amp;TEXT($A899,"d日(aaa)")&amp;"'!W10")</f>
        <v>7</v>
      </c>
      <c r="F899" s="58" cm="1">
        <f t="array" aca="1" ref="F899" ca="1">INDIRECT("'"&amp;TEXT($A899,"d日(aaa)")&amp;"'!X10")</f>
        <v>6.99999999999973</v>
      </c>
      <c r="G899" s="58">
        <f t="shared" ca="1" si="456"/>
        <v>-2.7000623958883807E-13</v>
      </c>
      <c r="H899" s="47">
        <f t="shared" si="457"/>
        <v>44620</v>
      </c>
      <c r="I899" s="34">
        <f t="shared" si="458"/>
        <v>5</v>
      </c>
      <c r="L899" s="47">
        <f t="shared" si="459"/>
        <v>44620</v>
      </c>
      <c r="M899" s="34" t="str">
        <f t="shared" si="447"/>
        <v>月</v>
      </c>
      <c r="N899" s="34" t="str">
        <f t="shared" si="448"/>
        <v>作業時間</v>
      </c>
      <c r="O899" s="34" t="str">
        <f t="shared" ca="1" si="449"/>
        <v>インディカ</v>
      </c>
      <c r="P899" s="34">
        <f t="shared" ca="1" si="450"/>
        <v>7</v>
      </c>
      <c r="Q899" s="34">
        <f t="shared" ca="1" si="460"/>
        <v>6.99999999999973</v>
      </c>
      <c r="R899" s="34">
        <f t="shared" ca="1" si="461"/>
        <v>0</v>
      </c>
      <c r="S899" s="47">
        <f t="shared" si="451"/>
        <v>44620</v>
      </c>
      <c r="T899" s="34">
        <f t="shared" si="452"/>
        <v>5</v>
      </c>
    </row>
    <row r="900" spans="1:22" x14ac:dyDescent="0.4">
      <c r="A900" s="47">
        <f t="shared" si="462"/>
        <v>44620</v>
      </c>
      <c r="B900" s="48" t="str">
        <f t="shared" ref="B900:B902" si="463">IF(A900="","",TEXT(A900,"aaa"))</f>
        <v>月</v>
      </c>
      <c r="C900" s="46" t="s">
        <v>7</v>
      </c>
      <c r="D900" s="46" t="str" cm="1">
        <f t="array" aca="1" ref="D900" ca="1">INDIRECT("'"&amp;TEXT($A900,"d日(aaa)")&amp;"'!V11")</f>
        <v/>
      </c>
      <c r="E900" s="58" t="str" cm="1">
        <f t="array" aca="1" ref="E900" ca="1">INDIRECT("'"&amp;TEXT($A900,"d日(aaa)")&amp;"'!W11")</f>
        <v/>
      </c>
      <c r="F900" s="58" t="str" cm="1">
        <f t="array" aca="1" ref="F900" ca="1">INDIRECT("'"&amp;TEXT($A900,"d日(aaa)")&amp;"'!X11")</f>
        <v/>
      </c>
      <c r="G900" s="58" t="str">
        <f t="shared" ca="1" si="456"/>
        <v/>
      </c>
      <c r="H900" s="47">
        <f t="shared" si="457"/>
        <v>44620</v>
      </c>
      <c r="I900" s="34">
        <f t="shared" si="458"/>
        <v>5</v>
      </c>
      <c r="L900" s="47">
        <f t="shared" si="459"/>
        <v>44620</v>
      </c>
      <c r="M900" s="34" t="str">
        <f t="shared" si="447"/>
        <v>月</v>
      </c>
      <c r="N900" s="34" t="str">
        <f t="shared" si="448"/>
        <v>作業時間</v>
      </c>
      <c r="O900" s="34" t="str">
        <f t="shared" ca="1" si="449"/>
        <v/>
      </c>
      <c r="P900" s="34" t="str">
        <f t="shared" ca="1" si="450"/>
        <v/>
      </c>
      <c r="Q900" s="34" t="str">
        <f t="shared" ca="1" si="460"/>
        <v/>
      </c>
      <c r="R900" s="34" t="str">
        <f t="shared" ca="1" si="461"/>
        <v/>
      </c>
      <c r="S900" s="47">
        <f t="shared" si="451"/>
        <v>44620</v>
      </c>
      <c r="T900" s="34">
        <f t="shared" si="452"/>
        <v>5</v>
      </c>
    </row>
    <row r="901" spans="1:22" x14ac:dyDescent="0.4">
      <c r="A901" s="47">
        <f t="shared" si="462"/>
        <v>44620</v>
      </c>
      <c r="B901" s="48" t="str">
        <f t="shared" si="463"/>
        <v>月</v>
      </c>
      <c r="C901" s="46" t="s">
        <v>7</v>
      </c>
      <c r="D901" s="46" t="str" cm="1">
        <f t="array" aca="1" ref="D901" ca="1">INDIRECT("'"&amp;TEXT($A901,"d日(aaa)")&amp;"'!V12")</f>
        <v/>
      </c>
      <c r="E901" s="58" t="str" cm="1">
        <f t="array" aca="1" ref="E901" ca="1">INDIRECT("'"&amp;TEXT($A901,"d日(aaa)")&amp;"'!W12")</f>
        <v/>
      </c>
      <c r="F901" s="58" t="str" cm="1">
        <f t="array" aca="1" ref="F901" ca="1">INDIRECT("'"&amp;TEXT($A901,"d日(aaa)")&amp;"'!X12")</f>
        <v/>
      </c>
      <c r="G901" s="58" t="str">
        <f t="shared" ca="1" si="456"/>
        <v/>
      </c>
      <c r="H901" s="47">
        <f t="shared" si="457"/>
        <v>44620</v>
      </c>
      <c r="I901" s="34">
        <f t="shared" si="458"/>
        <v>5</v>
      </c>
      <c r="L901" s="47">
        <f t="shared" si="459"/>
        <v>44620</v>
      </c>
      <c r="M901" s="34" t="str">
        <f t="shared" si="447"/>
        <v>月</v>
      </c>
      <c r="N901" s="34" t="str">
        <f t="shared" si="448"/>
        <v>作業時間</v>
      </c>
      <c r="O901" s="34" t="str">
        <f t="shared" ca="1" si="449"/>
        <v/>
      </c>
      <c r="P901" s="34" t="str">
        <f t="shared" ca="1" si="450"/>
        <v/>
      </c>
      <c r="Q901" s="34" t="str">
        <f t="shared" ca="1" si="460"/>
        <v/>
      </c>
      <c r="R901" s="34" t="str">
        <f t="shared" ca="1" si="461"/>
        <v/>
      </c>
      <c r="S901" s="47">
        <f t="shared" si="451"/>
        <v>44620</v>
      </c>
      <c r="T901" s="34">
        <f t="shared" si="452"/>
        <v>5</v>
      </c>
    </row>
    <row r="902" spans="1:22" x14ac:dyDescent="0.4">
      <c r="A902" s="47">
        <f t="shared" si="462"/>
        <v>44620</v>
      </c>
      <c r="B902" s="48" t="str">
        <f t="shared" si="463"/>
        <v>月</v>
      </c>
      <c r="C902" s="46" t="s">
        <v>7</v>
      </c>
      <c r="D902" s="46" t="str" cm="1">
        <f t="array" aca="1" ref="D902" ca="1">INDIRECT("'"&amp;TEXT($A902,"d日(aaa)")&amp;"'!V13")</f>
        <v/>
      </c>
      <c r="E902" s="58" t="str" cm="1">
        <f t="array" aca="1" ref="E902" ca="1">INDIRECT("'"&amp;TEXT($A902,"d日(aaa)")&amp;"'!W13")</f>
        <v/>
      </c>
      <c r="F902" s="58" t="str" cm="1">
        <f t="array" aca="1" ref="F902" ca="1">INDIRECT("'"&amp;TEXT($A902,"d日(aaa)")&amp;"'!X13")</f>
        <v/>
      </c>
      <c r="G902" s="58" t="str">
        <f t="shared" ca="1" si="456"/>
        <v/>
      </c>
      <c r="H902" s="47">
        <f t="shared" si="457"/>
        <v>44620</v>
      </c>
      <c r="I902" s="34">
        <f t="shared" si="458"/>
        <v>5</v>
      </c>
      <c r="L902" s="47">
        <f t="shared" si="459"/>
        <v>44620</v>
      </c>
      <c r="M902" s="34" t="str">
        <f t="shared" si="447"/>
        <v>月</v>
      </c>
      <c r="N902" s="34" t="str">
        <f t="shared" si="448"/>
        <v>作業時間</v>
      </c>
      <c r="O902" s="34" t="str">
        <f t="shared" ca="1" si="449"/>
        <v/>
      </c>
      <c r="P902" s="34" t="str">
        <f t="shared" ca="1" si="450"/>
        <v/>
      </c>
      <c r="Q902" s="34" t="str">
        <f t="shared" ca="1" si="460"/>
        <v/>
      </c>
      <c r="R902" s="34" t="str">
        <f t="shared" ca="1" si="461"/>
        <v/>
      </c>
      <c r="S902" s="47">
        <f t="shared" si="451"/>
        <v>44620</v>
      </c>
      <c r="T902" s="34">
        <f t="shared" si="452"/>
        <v>5</v>
      </c>
    </row>
    <row r="903" spans="1:22" x14ac:dyDescent="0.4">
      <c r="A903" s="47">
        <f t="shared" si="462"/>
        <v>44620</v>
      </c>
      <c r="B903" s="48" t="str">
        <f t="shared" ref="B903:B907" si="464">IF(A903="","",TEXT(A903,"aaa"))</f>
        <v>月</v>
      </c>
      <c r="C903" s="46" t="s">
        <v>7</v>
      </c>
      <c r="D903" s="46" t="str" cm="1">
        <f t="array" aca="1" ref="D903" ca="1">INDIRECT("'"&amp;TEXT($A903,"d日(aaa)")&amp;"'!V14")</f>
        <v/>
      </c>
      <c r="E903" s="58" t="str" cm="1">
        <f t="array" aca="1" ref="E903" ca="1">INDIRECT("'"&amp;TEXT($A903,"d日(aaa)")&amp;"'!W14")</f>
        <v/>
      </c>
      <c r="F903" s="58" t="str" cm="1">
        <f t="array" aca="1" ref="F903" ca="1">INDIRECT("'"&amp;TEXT($A903,"d日(aaa)")&amp;"'!X14")</f>
        <v/>
      </c>
      <c r="G903" s="58" t="str">
        <f t="shared" ca="1" si="456"/>
        <v/>
      </c>
      <c r="H903" s="47">
        <f t="shared" si="457"/>
        <v>44620</v>
      </c>
      <c r="I903" s="34">
        <f t="shared" si="458"/>
        <v>5</v>
      </c>
      <c r="L903" s="47">
        <f t="shared" si="459"/>
        <v>44620</v>
      </c>
      <c r="M903" s="34" t="str">
        <f t="shared" si="447"/>
        <v>月</v>
      </c>
      <c r="N903" s="34" t="str">
        <f t="shared" si="448"/>
        <v>作業時間</v>
      </c>
      <c r="O903" s="34" t="str">
        <f t="shared" ca="1" si="449"/>
        <v/>
      </c>
      <c r="P903" s="34" t="str">
        <f t="shared" ca="1" si="450"/>
        <v/>
      </c>
      <c r="Q903" s="34" t="str">
        <f t="shared" ca="1" si="460"/>
        <v/>
      </c>
      <c r="R903" s="34" t="str">
        <f t="shared" ca="1" si="461"/>
        <v/>
      </c>
      <c r="S903" s="47">
        <f t="shared" si="451"/>
        <v>44620</v>
      </c>
      <c r="T903" s="34">
        <f t="shared" si="452"/>
        <v>5</v>
      </c>
    </row>
    <row r="904" spans="1:22" x14ac:dyDescent="0.4">
      <c r="A904" s="47">
        <f t="shared" si="462"/>
        <v>44620</v>
      </c>
      <c r="B904" s="48" t="str">
        <f t="shared" si="464"/>
        <v>月</v>
      </c>
      <c r="C904" s="46" t="s">
        <v>7</v>
      </c>
      <c r="D904" s="46" t="str" cm="1">
        <f t="array" aca="1" ref="D904" ca="1">INDIRECT("'"&amp;TEXT($A904,"d日(aaa)")&amp;"'!V15")</f>
        <v/>
      </c>
      <c r="E904" s="58" t="str" cm="1">
        <f t="array" aca="1" ref="E904" ca="1">INDIRECT("'"&amp;TEXT($A904,"d日(aaa)")&amp;"'!W15")</f>
        <v/>
      </c>
      <c r="F904" s="58" t="str" cm="1">
        <f t="array" aca="1" ref="F904" ca="1">INDIRECT("'"&amp;TEXT($A904,"d日(aaa)")&amp;"'!X15")</f>
        <v/>
      </c>
      <c r="G904" s="58" t="str">
        <f t="shared" ca="1" si="456"/>
        <v/>
      </c>
      <c r="H904" s="47">
        <f t="shared" si="457"/>
        <v>44620</v>
      </c>
      <c r="I904" s="34">
        <f t="shared" si="458"/>
        <v>5</v>
      </c>
      <c r="L904" s="47">
        <f t="shared" si="459"/>
        <v>44620</v>
      </c>
      <c r="M904" s="34" t="str">
        <f t="shared" si="447"/>
        <v>月</v>
      </c>
      <c r="N904" s="34" t="str">
        <f t="shared" si="448"/>
        <v>作業時間</v>
      </c>
      <c r="O904" s="34" t="str">
        <f t="shared" ca="1" si="449"/>
        <v/>
      </c>
      <c r="P904" s="34" t="str">
        <f t="shared" ca="1" si="450"/>
        <v/>
      </c>
      <c r="Q904" s="34" t="str">
        <f t="shared" ca="1" si="460"/>
        <v/>
      </c>
      <c r="R904" s="34" t="str">
        <f t="shared" ca="1" si="461"/>
        <v/>
      </c>
      <c r="S904" s="47">
        <f t="shared" si="451"/>
        <v>44620</v>
      </c>
      <c r="T904" s="34">
        <f t="shared" si="452"/>
        <v>5</v>
      </c>
    </row>
    <row r="905" spans="1:22" x14ac:dyDescent="0.4">
      <c r="A905" s="47">
        <f t="shared" si="462"/>
        <v>44620</v>
      </c>
      <c r="B905" s="48" t="str">
        <f t="shared" si="464"/>
        <v>月</v>
      </c>
      <c r="C905" s="46" t="s">
        <v>7</v>
      </c>
      <c r="D905" s="46" t="str" cm="1">
        <f t="array" aca="1" ref="D905" ca="1">INDIRECT("'"&amp;TEXT($A905,"d日(aaa)")&amp;"'!V16")</f>
        <v/>
      </c>
      <c r="E905" s="58" t="str" cm="1">
        <f t="array" aca="1" ref="E905" ca="1">INDIRECT("'"&amp;TEXT($A905,"d日(aaa)")&amp;"'!W16")</f>
        <v/>
      </c>
      <c r="F905" s="58" t="str" cm="1">
        <f t="array" aca="1" ref="F905" ca="1">INDIRECT("'"&amp;TEXT($A905,"d日(aaa)")&amp;"'!X16")</f>
        <v/>
      </c>
      <c r="G905" s="58" t="str">
        <f t="shared" ca="1" si="456"/>
        <v/>
      </c>
      <c r="H905" s="47">
        <f t="shared" si="457"/>
        <v>44620</v>
      </c>
      <c r="I905" s="34">
        <f t="shared" si="458"/>
        <v>5</v>
      </c>
      <c r="L905" s="47">
        <f t="shared" si="459"/>
        <v>44620</v>
      </c>
      <c r="M905" s="34" t="str">
        <f t="shared" si="447"/>
        <v>月</v>
      </c>
      <c r="N905" s="34" t="str">
        <f t="shared" si="448"/>
        <v>作業時間</v>
      </c>
      <c r="O905" s="34" t="str">
        <f t="shared" ca="1" si="449"/>
        <v/>
      </c>
      <c r="P905" s="34" t="str">
        <f t="shared" ca="1" si="450"/>
        <v/>
      </c>
      <c r="Q905" s="34" t="str">
        <f t="shared" ca="1" si="460"/>
        <v/>
      </c>
      <c r="R905" s="34" t="str">
        <f t="shared" ca="1" si="461"/>
        <v/>
      </c>
      <c r="S905" s="47">
        <f t="shared" si="451"/>
        <v>44620</v>
      </c>
      <c r="T905" s="34">
        <f t="shared" si="452"/>
        <v>5</v>
      </c>
    </row>
    <row r="906" spans="1:22" x14ac:dyDescent="0.4">
      <c r="A906" s="47">
        <f t="shared" si="462"/>
        <v>44620</v>
      </c>
      <c r="B906" s="48" t="str">
        <f t="shared" si="464"/>
        <v>月</v>
      </c>
      <c r="C906" s="46" t="s">
        <v>7</v>
      </c>
      <c r="D906" s="46" t="str" cm="1">
        <f t="array" aca="1" ref="D906" ca="1">INDIRECT("'"&amp;TEXT($A906,"d日(aaa)")&amp;"'!V17")</f>
        <v/>
      </c>
      <c r="E906" s="58" t="str" cm="1">
        <f t="array" aca="1" ref="E906" ca="1">INDIRECT("'"&amp;TEXT($A906,"d日(aaa)")&amp;"'!W17")</f>
        <v/>
      </c>
      <c r="F906" s="58" t="str" cm="1">
        <f t="array" aca="1" ref="F906" ca="1">INDIRECT("'"&amp;TEXT($A906,"d日(aaa)")&amp;"'!X17")</f>
        <v/>
      </c>
      <c r="G906" s="58" t="str">
        <f t="shared" ca="1" si="456"/>
        <v/>
      </c>
      <c r="H906" s="47">
        <f t="shared" si="457"/>
        <v>44620</v>
      </c>
      <c r="I906" s="34">
        <f t="shared" si="458"/>
        <v>5</v>
      </c>
      <c r="L906" s="47">
        <f t="shared" si="459"/>
        <v>44620</v>
      </c>
      <c r="M906" s="34" t="str">
        <f t="shared" si="447"/>
        <v>月</v>
      </c>
      <c r="N906" s="34" t="str">
        <f t="shared" si="448"/>
        <v>作業時間</v>
      </c>
      <c r="O906" s="34" t="str">
        <f t="shared" ca="1" si="449"/>
        <v/>
      </c>
      <c r="P906" s="34" t="str">
        <f t="shared" ca="1" si="450"/>
        <v/>
      </c>
      <c r="Q906" s="34" t="str">
        <f t="shared" ca="1" si="460"/>
        <v/>
      </c>
      <c r="R906" s="34" t="str">
        <f t="shared" ca="1" si="461"/>
        <v/>
      </c>
      <c r="S906" s="47">
        <f t="shared" si="451"/>
        <v>44620</v>
      </c>
      <c r="T906" s="34">
        <f t="shared" si="452"/>
        <v>5</v>
      </c>
    </row>
    <row r="907" spans="1:22" x14ac:dyDescent="0.4">
      <c r="A907" s="47">
        <f t="shared" si="462"/>
        <v>44620</v>
      </c>
      <c r="B907" s="48" t="str">
        <f t="shared" si="464"/>
        <v>月</v>
      </c>
      <c r="C907" s="46" t="s">
        <v>7</v>
      </c>
      <c r="D907" s="46" t="str" cm="1">
        <f t="array" aca="1" ref="D907" ca="1">INDIRECT("'"&amp;TEXT($A907,"d日(aaa)")&amp;"'!V18")</f>
        <v/>
      </c>
      <c r="E907" s="58" t="str" cm="1">
        <f t="array" aca="1" ref="E907" ca="1">INDIRECT("'"&amp;TEXT($A907,"d日(aaa)")&amp;"'!W18")</f>
        <v/>
      </c>
      <c r="F907" s="58" t="str" cm="1">
        <f t="array" aca="1" ref="F907" ca="1">INDIRECT("'"&amp;TEXT($A907,"d日(aaa)")&amp;"'!X18")</f>
        <v/>
      </c>
      <c r="G907" s="58" t="str">
        <f t="shared" ca="1" si="456"/>
        <v/>
      </c>
      <c r="H907" s="47">
        <f t="shared" si="457"/>
        <v>44620</v>
      </c>
      <c r="I907" s="34">
        <f t="shared" si="458"/>
        <v>5</v>
      </c>
      <c r="J907" s="34">
        <f ca="1">SUMIF($A893:$A907,$A893,E893:E907)</f>
        <v>52</v>
      </c>
      <c r="K907" s="34">
        <f ca="1">SUMIF($A893:$A907,$A893,F893:F907)</f>
        <v>51.99999999999811</v>
      </c>
      <c r="L907" s="47">
        <f t="shared" si="459"/>
        <v>44620</v>
      </c>
      <c r="M907" s="34" t="str">
        <f t="shared" si="447"/>
        <v>月</v>
      </c>
      <c r="N907" s="34" t="str">
        <f t="shared" si="448"/>
        <v>作業時間</v>
      </c>
      <c r="O907" s="34" t="str">
        <f t="shared" ca="1" si="449"/>
        <v/>
      </c>
      <c r="P907" s="34" t="str">
        <f t="shared" ca="1" si="450"/>
        <v/>
      </c>
      <c r="Q907" s="34" t="str">
        <f t="shared" ca="1" si="460"/>
        <v/>
      </c>
      <c r="R907" s="34" t="str">
        <f t="shared" ca="1" si="461"/>
        <v/>
      </c>
      <c r="S907" s="47">
        <f t="shared" si="451"/>
        <v>44620</v>
      </c>
      <c r="T907" s="34">
        <f t="shared" si="452"/>
        <v>5</v>
      </c>
      <c r="U907" s="158">
        <f ca="1">IF(P893&lt;&gt;"",SUMIF($A893:$A907,$A893,P893:P907),"")</f>
        <v>52</v>
      </c>
      <c r="V907" s="158">
        <f ca="1">IF(Q893&lt;&gt;"",SUMIF($A893:$A907,$A893,Q893:Q907),"")</f>
        <v>51.99999999999811</v>
      </c>
    </row>
    <row r="908" spans="1:22" x14ac:dyDescent="0.4">
      <c r="A908" s="47">
        <f>A899</f>
        <v>44620</v>
      </c>
      <c r="B908" s="48" t="str">
        <f t="shared" si="409"/>
        <v>月</v>
      </c>
      <c r="C908" s="46" t="s">
        <v>11</v>
      </c>
      <c r="D908" s="46" t="str" cm="1">
        <f t="array" aca="1" ref="D908" ca="1">INDIRECT("'"&amp;TEXT($A908,"d日(aaa)")&amp;"'!V4")</f>
        <v>ズオン バン フン</v>
      </c>
      <c r="E908" s="49" cm="1">
        <f t="array" aca="1" ref="E908" ca="1">INDIRECT("'"&amp;TEXT($A908,"d日(aaa)")&amp;"'!AB4")</f>
        <v>9600</v>
      </c>
      <c r="F908" s="49" cm="1">
        <f t="array" aca="1" ref="F908" ca="1">INDIRECT("'"&amp;TEXT($A908,"d日(aaa)")&amp;"'!AC4")</f>
        <v>9599.9999999996871</v>
      </c>
      <c r="G908" s="58">
        <f t="shared" ca="1" si="456"/>
        <v>-3.1286617740988731E-10</v>
      </c>
      <c r="H908" s="47">
        <f t="shared" si="457"/>
        <v>44620</v>
      </c>
      <c r="I908" s="34">
        <f t="shared" si="458"/>
        <v>5</v>
      </c>
      <c r="L908" s="47">
        <f t="shared" si="459"/>
        <v>44620</v>
      </c>
      <c r="M908" s="34" t="str">
        <f t="shared" si="447"/>
        <v>月</v>
      </c>
      <c r="N908" s="34" t="str">
        <f t="shared" si="448"/>
        <v>人件費</v>
      </c>
      <c r="O908" s="34" t="str">
        <f t="shared" ca="1" si="449"/>
        <v>ズオン バン フン</v>
      </c>
      <c r="P908" s="34">
        <f t="shared" ca="1" si="450"/>
        <v>9600</v>
      </c>
      <c r="Q908" s="34">
        <f t="shared" ca="1" si="460"/>
        <v>9599.9999999996871</v>
      </c>
      <c r="R908" s="34">
        <f t="shared" ca="1" si="461"/>
        <v>0</v>
      </c>
      <c r="S908" s="47">
        <f t="shared" si="451"/>
        <v>44620</v>
      </c>
      <c r="T908" s="34">
        <f t="shared" si="452"/>
        <v>5</v>
      </c>
    </row>
    <row r="909" spans="1:22" x14ac:dyDescent="0.4">
      <c r="A909" s="47">
        <f t="shared" si="462"/>
        <v>44620</v>
      </c>
      <c r="B909" s="48" t="str">
        <f t="shared" si="409"/>
        <v>月</v>
      </c>
      <c r="C909" s="46" t="s">
        <v>11</v>
      </c>
      <c r="D909" s="46" t="str" cm="1">
        <f t="array" aca="1" ref="D909" ca="1">INDIRECT("'"&amp;TEXT($A909,"d日(aaa)")&amp;"'!V5")</f>
        <v>ディン コン ベト</v>
      </c>
      <c r="E909" s="49" cm="1">
        <f t="array" aca="1" ref="E909" ca="1">INDIRECT("'"&amp;TEXT($A909,"d日(aaa)")&amp;"'!AB5")</f>
        <v>8800</v>
      </c>
      <c r="F909" s="49" cm="1">
        <f t="array" aca="1" ref="F909" ca="1">INDIRECT("'"&amp;TEXT($A909,"d日(aaa)")&amp;"'!AC5")</f>
        <v>8799.9999999997126</v>
      </c>
      <c r="G909" s="58">
        <f t="shared" ca="1" si="456"/>
        <v>-2.8740032576024532E-10</v>
      </c>
      <c r="H909" s="47">
        <f t="shared" si="457"/>
        <v>44620</v>
      </c>
      <c r="I909" s="34">
        <f t="shared" si="458"/>
        <v>5</v>
      </c>
      <c r="L909" s="47">
        <f t="shared" si="459"/>
        <v>44620</v>
      </c>
      <c r="M909" s="34" t="str">
        <f t="shared" si="447"/>
        <v>月</v>
      </c>
      <c r="N909" s="34" t="str">
        <f t="shared" si="448"/>
        <v>人件費</v>
      </c>
      <c r="O909" s="34" t="str">
        <f t="shared" ca="1" si="449"/>
        <v>ディン コン ベト</v>
      </c>
      <c r="P909" s="34">
        <f t="shared" ca="1" si="450"/>
        <v>8800</v>
      </c>
      <c r="Q909" s="34">
        <f t="shared" ca="1" si="460"/>
        <v>8799.9999999997126</v>
      </c>
      <c r="R909" s="34">
        <f t="shared" ca="1" si="461"/>
        <v>0</v>
      </c>
      <c r="S909" s="47">
        <f t="shared" si="451"/>
        <v>44620</v>
      </c>
      <c r="T909" s="34">
        <f t="shared" si="452"/>
        <v>5</v>
      </c>
    </row>
    <row r="910" spans="1:22" x14ac:dyDescent="0.4">
      <c r="A910" s="47">
        <f t="shared" si="462"/>
        <v>44620</v>
      </c>
      <c r="B910" s="48" t="str">
        <f t="shared" si="409"/>
        <v>月</v>
      </c>
      <c r="C910" s="46" t="s">
        <v>11</v>
      </c>
      <c r="D910" s="46" t="str" cm="1">
        <f t="array" aca="1" ref="D910" ca="1">INDIRECT("'"&amp;TEXT($A910,"d日(aaa)")&amp;"'!V6")</f>
        <v>チャモ</v>
      </c>
      <c r="E910" s="49" cm="1">
        <f t="array" aca="1" ref="E910" ca="1">INDIRECT("'"&amp;TEXT($A910,"d日(aaa)")&amp;"'!AB6")</f>
        <v>9200</v>
      </c>
      <c r="F910" s="49" cm="1">
        <f t="array" aca="1" ref="F910" ca="1">INDIRECT("'"&amp;TEXT($A910,"d日(aaa)")&amp;"'!AC6")</f>
        <v>9199.9999999996999</v>
      </c>
      <c r="G910" s="58">
        <f t="shared" ca="1" si="456"/>
        <v>-3.0013325158506632E-10</v>
      </c>
      <c r="H910" s="47">
        <f t="shared" si="457"/>
        <v>44620</v>
      </c>
      <c r="I910" s="34">
        <f t="shared" si="458"/>
        <v>5</v>
      </c>
      <c r="L910" s="47">
        <f t="shared" si="459"/>
        <v>44620</v>
      </c>
      <c r="M910" s="34" t="str">
        <f t="shared" si="447"/>
        <v>月</v>
      </c>
      <c r="N910" s="34" t="str">
        <f t="shared" si="448"/>
        <v>人件費</v>
      </c>
      <c r="O910" s="34" t="str">
        <f t="shared" ca="1" si="449"/>
        <v>チャモ</v>
      </c>
      <c r="P910" s="34">
        <f t="shared" ca="1" si="450"/>
        <v>9200</v>
      </c>
      <c r="Q910" s="34">
        <f t="shared" ca="1" si="460"/>
        <v>9199.9999999996999</v>
      </c>
      <c r="R910" s="34">
        <f t="shared" ca="1" si="461"/>
        <v>0</v>
      </c>
      <c r="S910" s="47">
        <f t="shared" si="451"/>
        <v>44620</v>
      </c>
      <c r="T910" s="34">
        <f t="shared" si="452"/>
        <v>5</v>
      </c>
    </row>
    <row r="911" spans="1:22" x14ac:dyDescent="0.4">
      <c r="A911" s="47">
        <f t="shared" si="462"/>
        <v>44620</v>
      </c>
      <c r="B911" s="48" t="str">
        <f t="shared" si="409"/>
        <v>月</v>
      </c>
      <c r="C911" s="46" t="s">
        <v>11</v>
      </c>
      <c r="D911" s="46" t="str" cm="1">
        <f t="array" aca="1" ref="D911" ca="1">INDIRECT("'"&amp;TEXT($A911,"d日(aaa)")&amp;"'!V7")</f>
        <v>サンミン</v>
      </c>
      <c r="E911" s="49" cm="1">
        <f t="array" aca="1" ref="E911" ca="1">INDIRECT("'"&amp;TEXT($A911,"d日(aaa)")&amp;"'!AB7")</f>
        <v>8400</v>
      </c>
      <c r="F911" s="49" cm="1">
        <f t="array" aca="1" ref="F911" ca="1">INDIRECT("'"&amp;TEXT($A911,"d日(aaa)")&amp;"'!AC7")</f>
        <v>8399.9999999997253</v>
      </c>
      <c r="G911" s="58">
        <f t="shared" ca="1" si="456"/>
        <v>-2.7466739993542433E-10</v>
      </c>
      <c r="H911" s="47">
        <f t="shared" si="457"/>
        <v>44620</v>
      </c>
      <c r="I911" s="34">
        <f t="shared" si="458"/>
        <v>5</v>
      </c>
      <c r="L911" s="47">
        <f t="shared" si="459"/>
        <v>44620</v>
      </c>
      <c r="M911" s="34" t="str">
        <f t="shared" si="447"/>
        <v>月</v>
      </c>
      <c r="N911" s="34" t="str">
        <f t="shared" si="448"/>
        <v>人件費</v>
      </c>
      <c r="O911" s="34" t="str">
        <f t="shared" ca="1" si="449"/>
        <v>サンミン</v>
      </c>
      <c r="P911" s="34">
        <f t="shared" ca="1" si="450"/>
        <v>8400</v>
      </c>
      <c r="Q911" s="34">
        <f t="shared" ca="1" si="460"/>
        <v>8399.9999999997253</v>
      </c>
      <c r="R911" s="34">
        <f t="shared" ca="1" si="461"/>
        <v>0</v>
      </c>
      <c r="S911" s="47">
        <f t="shared" si="451"/>
        <v>44620</v>
      </c>
      <c r="T911" s="34">
        <f t="shared" si="452"/>
        <v>5</v>
      </c>
    </row>
    <row r="912" spans="1:22" x14ac:dyDescent="0.4">
      <c r="A912" s="47">
        <f t="shared" si="462"/>
        <v>44620</v>
      </c>
      <c r="B912" s="48" t="str">
        <f t="shared" si="409"/>
        <v>月</v>
      </c>
      <c r="C912" s="46" t="s">
        <v>11</v>
      </c>
      <c r="D912" s="46" t="str" cm="1">
        <f t="array" aca="1" ref="D912" ca="1">INDIRECT("'"&amp;TEXT($A912,"d日(aaa)")&amp;"'!V8")</f>
        <v>ハルシャナ</v>
      </c>
      <c r="E912" s="49" cm="1">
        <f t="array" aca="1" ref="E912" ca="1">INDIRECT("'"&amp;TEXT($A912,"d日(aaa)")&amp;"'!AB8")</f>
        <v>8400</v>
      </c>
      <c r="F912" s="49" cm="1">
        <f t="array" aca="1" ref="F912" ca="1">INDIRECT("'"&amp;TEXT($A912,"d日(aaa)")&amp;"'!AC8")</f>
        <v>8399.9999999997253</v>
      </c>
      <c r="G912" s="58">
        <f t="shared" ca="1" si="456"/>
        <v>-2.7466739993542433E-10</v>
      </c>
      <c r="H912" s="47">
        <f t="shared" si="457"/>
        <v>44620</v>
      </c>
      <c r="I912" s="34">
        <f t="shared" si="458"/>
        <v>5</v>
      </c>
      <c r="L912" s="47">
        <f t="shared" si="459"/>
        <v>44620</v>
      </c>
      <c r="M912" s="34" t="str">
        <f t="shared" si="447"/>
        <v>月</v>
      </c>
      <c r="N912" s="34" t="str">
        <f t="shared" si="448"/>
        <v>人件費</v>
      </c>
      <c r="O912" s="34" t="str">
        <f t="shared" ca="1" si="449"/>
        <v>ハルシャナ</v>
      </c>
      <c r="P912" s="34">
        <f t="shared" ca="1" si="450"/>
        <v>8400</v>
      </c>
      <c r="Q912" s="34">
        <f t="shared" ca="1" si="460"/>
        <v>8399.9999999997253</v>
      </c>
      <c r="R912" s="34">
        <f t="shared" ca="1" si="461"/>
        <v>0</v>
      </c>
      <c r="S912" s="47">
        <f t="shared" si="451"/>
        <v>44620</v>
      </c>
      <c r="T912" s="34">
        <f t="shared" si="452"/>
        <v>5</v>
      </c>
    </row>
    <row r="913" spans="1:22" x14ac:dyDescent="0.4">
      <c r="A913" s="47">
        <f t="shared" si="462"/>
        <v>44620</v>
      </c>
      <c r="B913" s="48" t="str">
        <f t="shared" si="409"/>
        <v>月</v>
      </c>
      <c r="C913" s="46" t="s">
        <v>11</v>
      </c>
      <c r="D913" s="46" t="str" cm="1">
        <f t="array" aca="1" ref="D913" ca="1">INDIRECT("'"&amp;TEXT($A913,"d日(aaa)")&amp;"'!V9")</f>
        <v>イスリ</v>
      </c>
      <c r="E913" s="49" cm="1">
        <f t="array" aca="1" ref="E913" ca="1">INDIRECT("'"&amp;TEXT($A913,"d日(aaa)")&amp;"'!AB9")</f>
        <v>5250</v>
      </c>
      <c r="F913" s="49" cm="1">
        <f t="array" aca="1" ref="F913" ca="1">INDIRECT("'"&amp;TEXT($A913,"d日(aaa)")&amp;"'!AC9")</f>
        <v>5249.999999999668</v>
      </c>
      <c r="G913" s="58">
        <f t="shared" ca="1" si="456"/>
        <v>-3.3196556614711881E-10</v>
      </c>
      <c r="H913" s="47">
        <f t="shared" si="457"/>
        <v>44620</v>
      </c>
      <c r="I913" s="34">
        <f t="shared" si="458"/>
        <v>5</v>
      </c>
      <c r="L913" s="47">
        <f t="shared" si="459"/>
        <v>44620</v>
      </c>
      <c r="M913" s="34" t="str">
        <f t="shared" si="447"/>
        <v>月</v>
      </c>
      <c r="N913" s="34" t="str">
        <f t="shared" si="448"/>
        <v>人件費</v>
      </c>
      <c r="O913" s="34" t="str">
        <f t="shared" ca="1" si="449"/>
        <v>イスリ</v>
      </c>
      <c r="P913" s="34">
        <f t="shared" ca="1" si="450"/>
        <v>5250</v>
      </c>
      <c r="Q913" s="34">
        <f t="shared" ca="1" si="460"/>
        <v>5249.999999999668</v>
      </c>
      <c r="R913" s="34">
        <f t="shared" ca="1" si="461"/>
        <v>0</v>
      </c>
      <c r="S913" s="47">
        <f t="shared" si="451"/>
        <v>44620</v>
      </c>
      <c r="T913" s="34">
        <f t="shared" si="452"/>
        <v>5</v>
      </c>
    </row>
    <row r="914" spans="1:22" x14ac:dyDescent="0.4">
      <c r="A914" s="47">
        <f t="shared" si="462"/>
        <v>44620</v>
      </c>
      <c r="B914" s="48" t="str">
        <f t="shared" si="409"/>
        <v>月</v>
      </c>
      <c r="C914" s="46" t="s">
        <v>11</v>
      </c>
      <c r="D914" s="46" t="str" cm="1">
        <f t="array" aca="1" ref="D914" ca="1">INDIRECT("'"&amp;TEXT($A914,"d日(aaa)")&amp;"'!V10")</f>
        <v>インディカ</v>
      </c>
      <c r="E914" s="49" cm="1">
        <f t="array" aca="1" ref="E914" ca="1">INDIRECT("'"&amp;TEXT($A914,"d日(aaa)")&amp;"'!AB10")</f>
        <v>7350</v>
      </c>
      <c r="F914" s="49" cm="1">
        <f t="array" aca="1" ref="F914" ca="1">INDIRECT("'"&amp;TEXT($A914,"d日(aaa)")&amp;"'!AC10")</f>
        <v>7349.9999999997162</v>
      </c>
      <c r="G914" s="58">
        <f t="shared" ca="1" si="456"/>
        <v>-2.8376234695315361E-10</v>
      </c>
      <c r="H914" s="47">
        <f t="shared" si="457"/>
        <v>44620</v>
      </c>
      <c r="I914" s="34">
        <f t="shared" si="458"/>
        <v>5</v>
      </c>
      <c r="L914" s="47">
        <f t="shared" si="459"/>
        <v>44620</v>
      </c>
      <c r="M914" s="34" t="str">
        <f t="shared" si="447"/>
        <v>月</v>
      </c>
      <c r="N914" s="34" t="str">
        <f t="shared" si="448"/>
        <v>人件費</v>
      </c>
      <c r="O914" s="34" t="str">
        <f t="shared" ca="1" si="449"/>
        <v>インディカ</v>
      </c>
      <c r="P914" s="34">
        <f t="shared" ca="1" si="450"/>
        <v>7350</v>
      </c>
      <c r="Q914" s="34">
        <f t="shared" ca="1" si="460"/>
        <v>7349.9999999997162</v>
      </c>
      <c r="R914" s="34">
        <f t="shared" ca="1" si="461"/>
        <v>0</v>
      </c>
      <c r="S914" s="47">
        <f t="shared" si="451"/>
        <v>44620</v>
      </c>
      <c r="T914" s="34">
        <f t="shared" si="452"/>
        <v>5</v>
      </c>
    </row>
    <row r="915" spans="1:22" x14ac:dyDescent="0.4">
      <c r="A915" s="47">
        <f t="shared" si="462"/>
        <v>44620</v>
      </c>
      <c r="B915" s="48" t="str">
        <f t="shared" ref="B915:B917" si="465">IF(A915="","",TEXT(A915,"aaa"))</f>
        <v>月</v>
      </c>
      <c r="C915" s="46" t="s">
        <v>11</v>
      </c>
      <c r="D915" s="46" t="str" cm="1">
        <f t="array" aca="1" ref="D915" ca="1">INDIRECT("'"&amp;TEXT($A915,"d日(aaa)")&amp;"'!V11")</f>
        <v/>
      </c>
      <c r="E915" s="49" t="str" cm="1">
        <f t="array" aca="1" ref="E915" ca="1">INDIRECT("'"&amp;TEXT($A915,"d日(aaa)")&amp;"'!AB11")</f>
        <v/>
      </c>
      <c r="F915" s="49" t="str" cm="1">
        <f t="array" aca="1" ref="F915" ca="1">INDIRECT("'"&amp;TEXT($A915,"d日(aaa)")&amp;"'!AC11")</f>
        <v/>
      </c>
      <c r="G915" s="58" t="str">
        <f t="shared" ca="1" si="456"/>
        <v/>
      </c>
      <c r="H915" s="47">
        <f t="shared" si="457"/>
        <v>44620</v>
      </c>
      <c r="I915" s="34">
        <f t="shared" si="458"/>
        <v>5</v>
      </c>
      <c r="L915" s="47">
        <f t="shared" si="459"/>
        <v>44620</v>
      </c>
      <c r="M915" s="34" t="str">
        <f t="shared" si="447"/>
        <v>月</v>
      </c>
      <c r="N915" s="34" t="str">
        <f t="shared" si="448"/>
        <v>人件費</v>
      </c>
      <c r="O915" s="34" t="str">
        <f t="shared" ca="1" si="449"/>
        <v/>
      </c>
      <c r="P915" s="34" t="str">
        <f t="shared" ca="1" si="450"/>
        <v/>
      </c>
      <c r="Q915" s="34" t="str">
        <f t="shared" ca="1" si="460"/>
        <v/>
      </c>
      <c r="R915" s="34" t="str">
        <f t="shared" ca="1" si="461"/>
        <v/>
      </c>
      <c r="S915" s="47">
        <f t="shared" si="451"/>
        <v>44620</v>
      </c>
      <c r="T915" s="34">
        <f t="shared" si="452"/>
        <v>5</v>
      </c>
    </row>
    <row r="916" spans="1:22" x14ac:dyDescent="0.4">
      <c r="A916" s="47">
        <f t="shared" si="462"/>
        <v>44620</v>
      </c>
      <c r="B916" s="48" t="str">
        <f t="shared" si="465"/>
        <v>月</v>
      </c>
      <c r="C916" s="46" t="s">
        <v>11</v>
      </c>
      <c r="D916" s="46" t="str" cm="1">
        <f t="array" aca="1" ref="D916" ca="1">INDIRECT("'"&amp;TEXT($A916,"d日(aaa)")&amp;"'!V12")</f>
        <v/>
      </c>
      <c r="E916" s="49" t="str" cm="1">
        <f t="array" aca="1" ref="E916" ca="1">INDIRECT("'"&amp;TEXT($A916,"d日(aaa)")&amp;"'!AB12")</f>
        <v/>
      </c>
      <c r="F916" s="49" t="str" cm="1">
        <f t="array" aca="1" ref="F916" ca="1">INDIRECT("'"&amp;TEXT($A916,"d日(aaa)")&amp;"'!AC12")</f>
        <v/>
      </c>
      <c r="G916" s="58" t="str">
        <f t="shared" ca="1" si="456"/>
        <v/>
      </c>
      <c r="H916" s="47">
        <f t="shared" si="457"/>
        <v>44620</v>
      </c>
      <c r="I916" s="34">
        <f t="shared" si="458"/>
        <v>5</v>
      </c>
      <c r="L916" s="47">
        <f t="shared" si="459"/>
        <v>44620</v>
      </c>
      <c r="M916" s="34" t="str">
        <f t="shared" si="447"/>
        <v>月</v>
      </c>
      <c r="N916" s="34" t="str">
        <f t="shared" si="448"/>
        <v>人件費</v>
      </c>
      <c r="O916" s="34" t="str">
        <f t="shared" ca="1" si="449"/>
        <v/>
      </c>
      <c r="P916" s="34" t="str">
        <f t="shared" ca="1" si="450"/>
        <v/>
      </c>
      <c r="Q916" s="34" t="str">
        <f t="shared" ca="1" si="460"/>
        <v/>
      </c>
      <c r="R916" s="34" t="str">
        <f t="shared" ca="1" si="461"/>
        <v/>
      </c>
      <c r="S916" s="47">
        <f t="shared" si="451"/>
        <v>44620</v>
      </c>
      <c r="T916" s="34">
        <f t="shared" si="452"/>
        <v>5</v>
      </c>
    </row>
    <row r="917" spans="1:22" x14ac:dyDescent="0.4">
      <c r="A917" s="47">
        <f t="shared" si="462"/>
        <v>44620</v>
      </c>
      <c r="B917" s="48" t="str">
        <f t="shared" si="465"/>
        <v>月</v>
      </c>
      <c r="C917" s="46" t="s">
        <v>11</v>
      </c>
      <c r="D917" s="46" t="str" cm="1">
        <f t="array" aca="1" ref="D917" ca="1">INDIRECT("'"&amp;TEXT($A917,"d日(aaa)")&amp;"'!V13")</f>
        <v/>
      </c>
      <c r="E917" s="49" t="str" cm="1">
        <f t="array" aca="1" ref="E917" ca="1">INDIRECT("'"&amp;TEXT($A917,"d日(aaa)")&amp;"'!AB13")</f>
        <v/>
      </c>
      <c r="F917" s="49" t="str" cm="1">
        <f t="array" aca="1" ref="F917" ca="1">INDIRECT("'"&amp;TEXT($A917,"d日(aaa)")&amp;"'!AC13")</f>
        <v/>
      </c>
      <c r="G917" s="58" t="str">
        <f t="shared" ca="1" si="456"/>
        <v/>
      </c>
      <c r="H917" s="47">
        <f t="shared" si="457"/>
        <v>44620</v>
      </c>
      <c r="I917" s="34">
        <f t="shared" si="458"/>
        <v>5</v>
      </c>
      <c r="L917" s="47">
        <f t="shared" si="459"/>
        <v>44620</v>
      </c>
      <c r="M917" s="34" t="str">
        <f t="shared" si="447"/>
        <v>月</v>
      </c>
      <c r="N917" s="34" t="str">
        <f t="shared" si="448"/>
        <v>人件費</v>
      </c>
      <c r="O917" s="34" t="str">
        <f t="shared" ca="1" si="449"/>
        <v/>
      </c>
      <c r="P917" s="34" t="str">
        <f t="shared" ca="1" si="450"/>
        <v/>
      </c>
      <c r="Q917" s="34" t="str">
        <f t="shared" ca="1" si="460"/>
        <v/>
      </c>
      <c r="R917" s="34" t="str">
        <f t="shared" ca="1" si="461"/>
        <v/>
      </c>
      <c r="S917" s="47">
        <f t="shared" si="451"/>
        <v>44620</v>
      </c>
      <c r="T917" s="34">
        <f t="shared" si="452"/>
        <v>5</v>
      </c>
    </row>
    <row r="918" spans="1:22" x14ac:dyDescent="0.4">
      <c r="A918" s="47">
        <f t="shared" si="462"/>
        <v>44620</v>
      </c>
      <c r="B918" s="48" t="str">
        <f t="shared" ref="B918:B922" si="466">IF(A918="","",TEXT(A918,"aaa"))</f>
        <v>月</v>
      </c>
      <c r="C918" s="46" t="s">
        <v>11</v>
      </c>
      <c r="D918" s="46" t="str" cm="1">
        <f t="array" aca="1" ref="D918" ca="1">INDIRECT("'"&amp;TEXT($A918,"d日(aaa)")&amp;"'!V14")</f>
        <v/>
      </c>
      <c r="E918" s="49" t="str" cm="1">
        <f t="array" aca="1" ref="E918" ca="1">INDIRECT("'"&amp;TEXT($A918,"d日(aaa)")&amp;"'!AB14")</f>
        <v/>
      </c>
      <c r="F918" s="49" t="str" cm="1">
        <f t="array" aca="1" ref="F918" ca="1">INDIRECT("'"&amp;TEXT($A918,"d日(aaa)")&amp;"'!AC14")</f>
        <v/>
      </c>
      <c r="G918" s="58" t="str">
        <f t="shared" ca="1" si="456"/>
        <v/>
      </c>
      <c r="H918" s="47">
        <f t="shared" si="457"/>
        <v>44620</v>
      </c>
      <c r="I918" s="34">
        <f t="shared" si="458"/>
        <v>5</v>
      </c>
      <c r="L918" s="47">
        <f t="shared" si="459"/>
        <v>44620</v>
      </c>
      <c r="M918" s="34" t="str">
        <f t="shared" si="447"/>
        <v>月</v>
      </c>
      <c r="N918" s="34" t="str">
        <f t="shared" si="448"/>
        <v>人件費</v>
      </c>
      <c r="O918" s="34" t="str">
        <f t="shared" ca="1" si="449"/>
        <v/>
      </c>
      <c r="P918" s="34" t="str">
        <f t="shared" ca="1" si="450"/>
        <v/>
      </c>
      <c r="Q918" s="34" t="str">
        <f t="shared" ca="1" si="460"/>
        <v/>
      </c>
      <c r="R918" s="34" t="str">
        <f t="shared" ca="1" si="461"/>
        <v/>
      </c>
      <c r="S918" s="47">
        <f t="shared" si="451"/>
        <v>44620</v>
      </c>
      <c r="T918" s="34">
        <f t="shared" si="452"/>
        <v>5</v>
      </c>
    </row>
    <row r="919" spans="1:22" x14ac:dyDescent="0.4">
      <c r="A919" s="47">
        <f t="shared" si="462"/>
        <v>44620</v>
      </c>
      <c r="B919" s="48" t="str">
        <f t="shared" si="466"/>
        <v>月</v>
      </c>
      <c r="C919" s="46" t="s">
        <v>11</v>
      </c>
      <c r="D919" s="46" t="str" cm="1">
        <f t="array" aca="1" ref="D919" ca="1">INDIRECT("'"&amp;TEXT($A919,"d日(aaa)")&amp;"'!V15")</f>
        <v/>
      </c>
      <c r="E919" s="49" t="str" cm="1">
        <f t="array" aca="1" ref="E919" ca="1">INDIRECT("'"&amp;TEXT($A919,"d日(aaa)")&amp;"'!AB15")</f>
        <v/>
      </c>
      <c r="F919" s="49" t="str" cm="1">
        <f t="array" aca="1" ref="F919" ca="1">INDIRECT("'"&amp;TEXT($A919,"d日(aaa)")&amp;"'!AC15")</f>
        <v/>
      </c>
      <c r="G919" s="58" t="str">
        <f t="shared" ca="1" si="456"/>
        <v/>
      </c>
      <c r="H919" s="47">
        <f t="shared" si="457"/>
        <v>44620</v>
      </c>
      <c r="I919" s="34">
        <f t="shared" si="458"/>
        <v>5</v>
      </c>
      <c r="L919" s="47">
        <f t="shared" si="459"/>
        <v>44620</v>
      </c>
      <c r="M919" s="34" t="str">
        <f t="shared" si="447"/>
        <v>月</v>
      </c>
      <c r="N919" s="34" t="str">
        <f t="shared" si="448"/>
        <v>人件費</v>
      </c>
      <c r="O919" s="34" t="str">
        <f t="shared" ca="1" si="449"/>
        <v/>
      </c>
      <c r="P919" s="34" t="str">
        <f t="shared" ca="1" si="450"/>
        <v/>
      </c>
      <c r="Q919" s="34" t="str">
        <f t="shared" ca="1" si="460"/>
        <v/>
      </c>
      <c r="R919" s="34" t="str">
        <f t="shared" ca="1" si="461"/>
        <v/>
      </c>
      <c r="S919" s="47">
        <f t="shared" si="451"/>
        <v>44620</v>
      </c>
      <c r="T919" s="34">
        <f t="shared" si="452"/>
        <v>5</v>
      </c>
    </row>
    <row r="920" spans="1:22" x14ac:dyDescent="0.4">
      <c r="A920" s="47">
        <f t="shared" si="462"/>
        <v>44620</v>
      </c>
      <c r="B920" s="48" t="str">
        <f t="shared" si="466"/>
        <v>月</v>
      </c>
      <c r="C920" s="46" t="s">
        <v>11</v>
      </c>
      <c r="D920" s="46" t="str" cm="1">
        <f t="array" aca="1" ref="D920" ca="1">INDIRECT("'"&amp;TEXT($A920,"d日(aaa)")&amp;"'!V16")</f>
        <v/>
      </c>
      <c r="E920" s="49" t="str" cm="1">
        <f t="array" aca="1" ref="E920" ca="1">INDIRECT("'"&amp;TEXT($A920,"d日(aaa)")&amp;"'!AB16")</f>
        <v/>
      </c>
      <c r="F920" s="49" t="str" cm="1">
        <f t="array" aca="1" ref="F920" ca="1">INDIRECT("'"&amp;TEXT($A920,"d日(aaa)")&amp;"'!AC16")</f>
        <v/>
      </c>
      <c r="G920" s="58" t="str">
        <f t="shared" ca="1" si="456"/>
        <v/>
      </c>
      <c r="H920" s="47">
        <f t="shared" si="457"/>
        <v>44620</v>
      </c>
      <c r="I920" s="34">
        <f t="shared" si="458"/>
        <v>5</v>
      </c>
      <c r="L920" s="47">
        <f t="shared" si="459"/>
        <v>44620</v>
      </c>
      <c r="M920" s="34" t="str">
        <f t="shared" si="447"/>
        <v>月</v>
      </c>
      <c r="N920" s="34" t="str">
        <f t="shared" si="448"/>
        <v>人件費</v>
      </c>
      <c r="O920" s="34" t="str">
        <f t="shared" ca="1" si="449"/>
        <v/>
      </c>
      <c r="P920" s="34" t="str">
        <f t="shared" ca="1" si="450"/>
        <v/>
      </c>
      <c r="Q920" s="34" t="str">
        <f t="shared" ca="1" si="460"/>
        <v/>
      </c>
      <c r="R920" s="34" t="str">
        <f t="shared" ca="1" si="461"/>
        <v/>
      </c>
      <c r="S920" s="47">
        <f t="shared" si="451"/>
        <v>44620</v>
      </c>
      <c r="T920" s="34">
        <f t="shared" si="452"/>
        <v>5</v>
      </c>
    </row>
    <row r="921" spans="1:22" x14ac:dyDescent="0.4">
      <c r="A921" s="47">
        <f t="shared" si="462"/>
        <v>44620</v>
      </c>
      <c r="B921" s="48" t="str">
        <f t="shared" si="466"/>
        <v>月</v>
      </c>
      <c r="C921" s="46" t="s">
        <v>11</v>
      </c>
      <c r="D921" s="46" t="str" cm="1">
        <f t="array" aca="1" ref="D921" ca="1">INDIRECT("'"&amp;TEXT($A921,"d日(aaa)")&amp;"'!V17")</f>
        <v/>
      </c>
      <c r="E921" s="49" t="str" cm="1">
        <f t="array" aca="1" ref="E921" ca="1">INDIRECT("'"&amp;TEXT($A921,"d日(aaa)")&amp;"'!AB17")</f>
        <v/>
      </c>
      <c r="F921" s="49" t="str" cm="1">
        <f t="array" aca="1" ref="F921" ca="1">INDIRECT("'"&amp;TEXT($A921,"d日(aaa)")&amp;"'!AC17")</f>
        <v/>
      </c>
      <c r="G921" s="58" t="str">
        <f t="shared" ca="1" si="456"/>
        <v/>
      </c>
      <c r="H921" s="47">
        <f t="shared" si="457"/>
        <v>44620</v>
      </c>
      <c r="I921" s="34">
        <f t="shared" si="458"/>
        <v>5</v>
      </c>
      <c r="L921" s="47">
        <f t="shared" si="459"/>
        <v>44620</v>
      </c>
      <c r="M921" s="34" t="str">
        <f t="shared" si="447"/>
        <v>月</v>
      </c>
      <c r="N921" s="34" t="str">
        <f t="shared" si="448"/>
        <v>人件費</v>
      </c>
      <c r="O921" s="34" t="str">
        <f t="shared" ca="1" si="449"/>
        <v/>
      </c>
      <c r="P921" s="34" t="str">
        <f t="shared" ca="1" si="450"/>
        <v/>
      </c>
      <c r="Q921" s="34" t="str">
        <f t="shared" ca="1" si="460"/>
        <v/>
      </c>
      <c r="R921" s="34" t="str">
        <f t="shared" ca="1" si="461"/>
        <v/>
      </c>
      <c r="S921" s="47">
        <f t="shared" si="451"/>
        <v>44620</v>
      </c>
      <c r="T921" s="34">
        <f t="shared" si="452"/>
        <v>5</v>
      </c>
    </row>
    <row r="922" spans="1:22" x14ac:dyDescent="0.4">
      <c r="A922" s="47">
        <f t="shared" si="462"/>
        <v>44620</v>
      </c>
      <c r="B922" s="48" t="str">
        <f t="shared" si="466"/>
        <v>月</v>
      </c>
      <c r="C922" s="46" t="s">
        <v>11</v>
      </c>
      <c r="D922" s="46" t="str" cm="1">
        <f t="array" aca="1" ref="D922" ca="1">INDIRECT("'"&amp;TEXT($A922,"d日(aaa)")&amp;"'!V18")</f>
        <v/>
      </c>
      <c r="E922" s="49" t="str" cm="1">
        <f t="array" aca="1" ref="E922" ca="1">INDIRECT("'"&amp;TEXT($A922,"d日(aaa)")&amp;"'!AB18")</f>
        <v/>
      </c>
      <c r="F922" s="49" t="str" cm="1">
        <f t="array" aca="1" ref="F922" ca="1">INDIRECT("'"&amp;TEXT($A922,"d日(aaa)")&amp;"'!AC18")</f>
        <v/>
      </c>
      <c r="G922" s="58" t="str">
        <f t="shared" ca="1" si="456"/>
        <v/>
      </c>
      <c r="H922" s="47">
        <f t="shared" si="457"/>
        <v>44620</v>
      </c>
      <c r="I922" s="34">
        <f t="shared" si="458"/>
        <v>5</v>
      </c>
      <c r="J922" s="34">
        <f ca="1">SUMIF($A908:$A922,$A908,E908:E922)</f>
        <v>57000</v>
      </c>
      <c r="K922" s="34">
        <f ca="1">SUMIF($A908:$A922,$A908,F908:F922)</f>
        <v>56999.999999997926</v>
      </c>
      <c r="L922" s="47">
        <f t="shared" si="459"/>
        <v>44620</v>
      </c>
      <c r="M922" s="34" t="str">
        <f t="shared" si="447"/>
        <v>月</v>
      </c>
      <c r="N922" s="34" t="str">
        <f t="shared" si="448"/>
        <v>人件費</v>
      </c>
      <c r="O922" s="34" t="str">
        <f t="shared" ca="1" si="449"/>
        <v/>
      </c>
      <c r="P922" s="34" t="str">
        <f t="shared" ca="1" si="450"/>
        <v/>
      </c>
      <c r="Q922" s="34" t="str">
        <f t="shared" ca="1" si="460"/>
        <v/>
      </c>
      <c r="R922" s="34" t="str">
        <f t="shared" ca="1" si="461"/>
        <v/>
      </c>
      <c r="S922" s="47">
        <f t="shared" si="451"/>
        <v>44620</v>
      </c>
      <c r="T922" s="34">
        <f t="shared" si="452"/>
        <v>5</v>
      </c>
      <c r="U922" s="158">
        <f ca="1">IF(P908&lt;&gt;"",SUMIF($A908:$A922,$A908,P908:P922),"")</f>
        <v>57000</v>
      </c>
      <c r="V922" s="158">
        <f ca="1">IF(Q908&lt;&gt;"",SUMIF($A908:$A922,$A908,Q908:Q922),"")</f>
        <v>56999.999999997926</v>
      </c>
    </row>
    <row r="923" spans="1:22" x14ac:dyDescent="0.4">
      <c r="A923" s="47">
        <f>A914</f>
        <v>44620</v>
      </c>
      <c r="B923" s="48" t="str">
        <f t="shared" si="409"/>
        <v>月</v>
      </c>
      <c r="C923" s="46" t="s">
        <v>12</v>
      </c>
      <c r="D923" s="46" t="str" cm="1">
        <f t="array" aca="1" ref="D923" ca="1">INDIRECT("'"&amp;TEXT($A923,"d日(aaa)")&amp;"'!V22")</f>
        <v>-</v>
      </c>
      <c r="E923" s="49" t="str" cm="1">
        <f t="array" aca="1" ref="E923" ca="1">INDIRECT("'"&amp;TEXT($A923,"d日(aaa)")&amp;"'!W22")</f>
        <v/>
      </c>
      <c r="F923" s="49" cm="1">
        <f t="array" aca="1" ref="F923" ca="1">INDIRECT("'"&amp;TEXT($A923,"d日(aaa)")&amp;"'!X22")</f>
        <v>0</v>
      </c>
      <c r="G923" s="58" t="str">
        <f t="shared" ca="1" si="456"/>
        <v/>
      </c>
      <c r="H923" s="47">
        <f t="shared" si="457"/>
        <v>44620</v>
      </c>
      <c r="I923" s="34">
        <f t="shared" si="458"/>
        <v>5</v>
      </c>
      <c r="L923" s="47">
        <f t="shared" si="459"/>
        <v>44620</v>
      </c>
      <c r="M923" s="34" t="str">
        <f t="shared" si="447"/>
        <v>月</v>
      </c>
      <c r="N923" s="34" t="str">
        <f t="shared" si="448"/>
        <v>出荷数</v>
      </c>
      <c r="O923" s="34" t="str">
        <f t="shared" ca="1" si="449"/>
        <v>-</v>
      </c>
      <c r="P923" s="34" t="str">
        <f t="shared" ca="1" si="450"/>
        <v/>
      </c>
      <c r="Q923" s="34" t="str">
        <f t="shared" ca="1" si="460"/>
        <v/>
      </c>
      <c r="R923" s="34" t="str">
        <f t="shared" ca="1" si="461"/>
        <v/>
      </c>
      <c r="S923" s="47">
        <f t="shared" si="451"/>
        <v>44620</v>
      </c>
      <c r="T923" s="34">
        <f t="shared" si="452"/>
        <v>5</v>
      </c>
    </row>
    <row r="924" spans="1:22" x14ac:dyDescent="0.4">
      <c r="A924" s="47">
        <f t="shared" si="462"/>
        <v>44620</v>
      </c>
      <c r="B924" s="48" t="str">
        <f t="shared" si="409"/>
        <v>月</v>
      </c>
      <c r="C924" s="46" t="s">
        <v>239</v>
      </c>
      <c r="D924" s="46" t="str" cm="1">
        <f t="array" aca="1" ref="D924" ca="1">INDIRECT("'"&amp;TEXT($A924,"d日(aaa)")&amp;"'!V25")</f>
        <v>-</v>
      </c>
      <c r="E924" s="49" t="str" cm="1">
        <f t="array" aca="1" ref="E924" ca="1">INDIRECT("'"&amp;TEXT($A924,"d日(aaa)")&amp;"'!W25")</f>
        <v/>
      </c>
      <c r="F924" s="49" t="str" cm="1">
        <f t="array" aca="1" ref="F924" ca="1">INDIRECT("'"&amp;TEXT($A924,"d日(aaa)")&amp;"'!X25")</f>
        <v/>
      </c>
      <c r="G924" s="58" t="str">
        <f t="shared" ca="1" si="456"/>
        <v/>
      </c>
      <c r="H924" s="47">
        <f t="shared" si="457"/>
        <v>44620</v>
      </c>
      <c r="I924" s="34">
        <f t="shared" si="458"/>
        <v>5</v>
      </c>
      <c r="L924" s="47">
        <f t="shared" si="459"/>
        <v>44620</v>
      </c>
      <c r="M924" s="34" t="str">
        <f t="shared" si="447"/>
        <v>月</v>
      </c>
      <c r="N924" s="34" t="str">
        <f t="shared" si="448"/>
        <v>人時生産性</v>
      </c>
      <c r="O924" s="34" t="str">
        <f t="shared" ca="1" si="449"/>
        <v>-</v>
      </c>
      <c r="P924" s="34" t="str">
        <f t="shared" ca="1" si="450"/>
        <v/>
      </c>
      <c r="Q924" s="34" t="str">
        <f t="shared" ca="1" si="460"/>
        <v/>
      </c>
      <c r="R924" s="34" t="str">
        <f t="shared" ca="1" si="461"/>
        <v/>
      </c>
      <c r="S924" s="47">
        <f t="shared" si="451"/>
        <v>44620</v>
      </c>
      <c r="T924" s="34">
        <f t="shared" si="452"/>
        <v>5</v>
      </c>
    </row>
    <row r="925" spans="1:22" x14ac:dyDescent="0.4">
      <c r="A925" s="47">
        <f t="shared" si="462"/>
        <v>44620</v>
      </c>
      <c r="B925" s="48" t="str">
        <f t="shared" ref="B925" si="467">IF(A925="","",TEXT(A925,"aaa"))</f>
        <v>月</v>
      </c>
      <c r="C925" s="46" t="s">
        <v>96</v>
      </c>
      <c r="D925" s="46" t="str" cm="1">
        <f t="array" aca="1" ref="D925" ca="1">INDIRECT("'"&amp;TEXT($A925,"d日(aaa)")&amp;"'!AA22")</f>
        <v>-</v>
      </c>
      <c r="E925" s="49" t="str" cm="1">
        <f t="array" aca="1" ref="E925" ca="1">INDIRECT("'"&amp;TEXT($A925,"d日(aaa)")&amp;"'!AB22")</f>
        <v/>
      </c>
      <c r="F925" s="49" t="str" cm="1">
        <f t="array" aca="1" ref="F925" ca="1">INDIRECT("'"&amp;TEXT($A925,"d日(aaa)")&amp;"'!AC22")</f>
        <v/>
      </c>
      <c r="G925" s="58" t="str">
        <f t="shared" ca="1" si="456"/>
        <v/>
      </c>
      <c r="H925" s="47">
        <f t="shared" si="457"/>
        <v>44620</v>
      </c>
      <c r="I925" s="34">
        <f t="shared" si="458"/>
        <v>5</v>
      </c>
      <c r="L925" s="47">
        <f t="shared" si="459"/>
        <v>44620</v>
      </c>
      <c r="M925" s="34" t="str">
        <f t="shared" si="447"/>
        <v>月</v>
      </c>
      <c r="N925" s="34" t="str">
        <f t="shared" si="448"/>
        <v>1Cs人件費</v>
      </c>
      <c r="O925" s="34" t="str">
        <f t="shared" ca="1" si="449"/>
        <v>-</v>
      </c>
      <c r="P925" s="34" t="str">
        <f t="shared" ca="1" si="450"/>
        <v/>
      </c>
      <c r="Q925" s="34" t="str">
        <f t="shared" ca="1" si="460"/>
        <v/>
      </c>
      <c r="R925" s="34" t="str">
        <f t="shared" ca="1" si="461"/>
        <v/>
      </c>
      <c r="S925" s="47">
        <f t="shared" si="451"/>
        <v>44620</v>
      </c>
      <c r="T925" s="34">
        <f t="shared" si="452"/>
        <v>5</v>
      </c>
    </row>
    <row r="926" spans="1:22" x14ac:dyDescent="0.4">
      <c r="A926" s="47" t="str">
        <f>月シフト!AD$9</f>
        <v/>
      </c>
      <c r="B926" s="48" t="str">
        <f t="shared" ref="B926:B998" si="468">IF(A926="","",TEXT(A926,"aaa"))</f>
        <v/>
      </c>
      <c r="C926" s="46" t="s">
        <v>7</v>
      </c>
      <c r="D926" s="46" t="e" cm="1">
        <f t="array" aca="1" ref="D926" ca="1">INDIRECT("'"&amp;TEXT($A926,"d日(aaa)")&amp;"'!V4")</f>
        <v>#REF!</v>
      </c>
      <c r="E926" s="58" t="e" cm="1">
        <f t="array" aca="1" ref="E926" ca="1">INDIRECT("'"&amp;TEXT($A926,"d日(aaa)")&amp;"'!W4")</f>
        <v>#REF!</v>
      </c>
      <c r="F926" s="58" t="e" cm="1">
        <f t="array" aca="1" ref="F926" ca="1">INDIRECT("'"&amp;TEXT($A926,"d日(aaa)")&amp;"'!X4")</f>
        <v>#REF!</v>
      </c>
      <c r="G926" s="58" t="e">
        <f ca="1">IF(AND(F926&lt;&gt;"",E926&lt;&gt;""),F926-E926,"")</f>
        <v>#REF!</v>
      </c>
      <c r="H926" s="47" t="str">
        <f>A926</f>
        <v/>
      </c>
      <c r="I926" s="34" t="e">
        <f>WEEKNUM(A926,1)-WEEKNUM(A$2,1)+1</f>
        <v>#VALUE!</v>
      </c>
      <c r="L926" s="47" t="str">
        <f>IFERROR(A926,"")</f>
        <v/>
      </c>
      <c r="M926" s="34" t="str">
        <f t="shared" si="447"/>
        <v/>
      </c>
      <c r="N926" s="34" t="str">
        <f t="shared" si="448"/>
        <v>作業時間</v>
      </c>
      <c r="O926" s="34" t="str">
        <f t="shared" ca="1" si="449"/>
        <v/>
      </c>
      <c r="P926" s="34" t="str">
        <f t="shared" ca="1" si="450"/>
        <v/>
      </c>
      <c r="Q926" s="34" t="str">
        <f ca="1">IFERROR(IF(F926=0,"",F926),"")</f>
        <v/>
      </c>
      <c r="R926" s="34" t="str">
        <f ca="1">IFERROR(IF(N926="人時生産性",ROUND(G926,2),ROUND(G926,1)),"")</f>
        <v/>
      </c>
      <c r="S926" s="47" t="str">
        <f t="shared" si="451"/>
        <v/>
      </c>
      <c r="T926" s="34" t="str">
        <f t="shared" si="452"/>
        <v/>
      </c>
    </row>
    <row r="927" spans="1:22" x14ac:dyDescent="0.4">
      <c r="A927" s="47" t="str">
        <f>A926</f>
        <v/>
      </c>
      <c r="B927" s="48" t="str">
        <f t="shared" si="468"/>
        <v/>
      </c>
      <c r="C927" s="46" t="s">
        <v>7</v>
      </c>
      <c r="D927" s="46" t="e" cm="1">
        <f t="array" aca="1" ref="D927" ca="1">INDIRECT("'"&amp;TEXT($A927,"d日(aaa)")&amp;"'!V5")</f>
        <v>#REF!</v>
      </c>
      <c r="E927" s="58" t="e" cm="1">
        <f t="array" aca="1" ref="E927" ca="1">INDIRECT("'"&amp;TEXT($A927,"d日(aaa)")&amp;"'!W5")</f>
        <v>#REF!</v>
      </c>
      <c r="F927" s="58" t="e" cm="1">
        <f t="array" aca="1" ref="F927" ca="1">INDIRECT("'"&amp;TEXT($A927,"d日(aaa)")&amp;"'!X5")</f>
        <v>#REF!</v>
      </c>
      <c r="G927" s="58" t="e">
        <f t="shared" ref="G927:G958" ca="1" si="469">IF(AND(F927&lt;&gt;"",E927&lt;&gt;""),F927-E927,"")</f>
        <v>#REF!</v>
      </c>
      <c r="H927" s="47" t="str">
        <f t="shared" ref="H927:H958" si="470">A927</f>
        <v/>
      </c>
      <c r="I927" s="34" t="e">
        <f t="shared" ref="I927:I958" si="471">WEEKNUM(A927,1)-WEEKNUM(A$2,1)+1</f>
        <v>#VALUE!</v>
      </c>
      <c r="L927" s="47" t="str">
        <f t="shared" ref="L927:L958" si="472">IFERROR(A927,"")</f>
        <v/>
      </c>
      <c r="M927" s="34" t="str">
        <f t="shared" si="447"/>
        <v/>
      </c>
      <c r="N927" s="34" t="str">
        <f t="shared" si="448"/>
        <v>作業時間</v>
      </c>
      <c r="O927" s="34" t="str">
        <f t="shared" ca="1" si="449"/>
        <v/>
      </c>
      <c r="P927" s="34" t="str">
        <f t="shared" ca="1" si="450"/>
        <v/>
      </c>
      <c r="Q927" s="34" t="str">
        <f t="shared" ref="Q927:Q958" ca="1" si="473">IFERROR(IF(F927=0,"",F927),"")</f>
        <v/>
      </c>
      <c r="R927" s="34" t="str">
        <f t="shared" ref="R927:R958" ca="1" si="474">IFERROR(IF(N927="人時生産性",ROUND(G927,2),ROUND(G927,1)),"")</f>
        <v/>
      </c>
      <c r="S927" s="47" t="str">
        <f t="shared" si="451"/>
        <v/>
      </c>
      <c r="T927" s="34" t="str">
        <f t="shared" si="452"/>
        <v/>
      </c>
    </row>
    <row r="928" spans="1:22" x14ac:dyDescent="0.4">
      <c r="A928" s="47" t="str">
        <f t="shared" ref="A928:A958" si="475">A927</f>
        <v/>
      </c>
      <c r="B928" s="48" t="str">
        <f t="shared" si="468"/>
        <v/>
      </c>
      <c r="C928" s="46" t="s">
        <v>7</v>
      </c>
      <c r="D928" s="46" t="e" cm="1">
        <f t="array" aca="1" ref="D928" ca="1">INDIRECT("'"&amp;TEXT($A928,"d日(aaa)")&amp;"'!V6")</f>
        <v>#REF!</v>
      </c>
      <c r="E928" s="58" t="e" cm="1">
        <f t="array" aca="1" ref="E928" ca="1">INDIRECT("'"&amp;TEXT($A928,"d日(aaa)")&amp;"'!W6")</f>
        <v>#REF!</v>
      </c>
      <c r="F928" s="58" t="e" cm="1">
        <f t="array" aca="1" ref="F928" ca="1">INDIRECT("'"&amp;TEXT($A928,"d日(aaa)")&amp;"'!X6")</f>
        <v>#REF!</v>
      </c>
      <c r="G928" s="58" t="e">
        <f t="shared" ca="1" si="469"/>
        <v>#REF!</v>
      </c>
      <c r="H928" s="47" t="str">
        <f t="shared" si="470"/>
        <v/>
      </c>
      <c r="I928" s="34" t="e">
        <f t="shared" si="471"/>
        <v>#VALUE!</v>
      </c>
      <c r="L928" s="47" t="str">
        <f t="shared" si="472"/>
        <v/>
      </c>
      <c r="M928" s="34" t="str">
        <f t="shared" si="447"/>
        <v/>
      </c>
      <c r="N928" s="34" t="str">
        <f t="shared" si="448"/>
        <v>作業時間</v>
      </c>
      <c r="O928" s="34" t="str">
        <f t="shared" ca="1" si="449"/>
        <v/>
      </c>
      <c r="P928" s="34" t="str">
        <f t="shared" ca="1" si="450"/>
        <v/>
      </c>
      <c r="Q928" s="34" t="str">
        <f t="shared" ca="1" si="473"/>
        <v/>
      </c>
      <c r="R928" s="34" t="str">
        <f t="shared" ca="1" si="474"/>
        <v/>
      </c>
      <c r="S928" s="47" t="str">
        <f t="shared" si="451"/>
        <v/>
      </c>
      <c r="T928" s="34" t="str">
        <f t="shared" si="452"/>
        <v/>
      </c>
    </row>
    <row r="929" spans="1:22" x14ac:dyDescent="0.4">
      <c r="A929" s="47" t="str">
        <f t="shared" si="475"/>
        <v/>
      </c>
      <c r="B929" s="48" t="str">
        <f t="shared" si="468"/>
        <v/>
      </c>
      <c r="C929" s="46" t="s">
        <v>7</v>
      </c>
      <c r="D929" s="46" t="e" cm="1">
        <f t="array" aca="1" ref="D929" ca="1">INDIRECT("'"&amp;TEXT($A929,"d日(aaa)")&amp;"'!V7")</f>
        <v>#REF!</v>
      </c>
      <c r="E929" s="58" t="e" cm="1">
        <f t="array" aca="1" ref="E929" ca="1">INDIRECT("'"&amp;TEXT($A929,"d日(aaa)")&amp;"'!W7")</f>
        <v>#REF!</v>
      </c>
      <c r="F929" s="58" t="e" cm="1">
        <f t="array" aca="1" ref="F929" ca="1">INDIRECT("'"&amp;TEXT($A929,"d日(aaa)")&amp;"'!X7")</f>
        <v>#REF!</v>
      </c>
      <c r="G929" s="58" t="e">
        <f t="shared" ca="1" si="469"/>
        <v>#REF!</v>
      </c>
      <c r="H929" s="47" t="str">
        <f t="shared" si="470"/>
        <v/>
      </c>
      <c r="I929" s="34" t="e">
        <f t="shared" si="471"/>
        <v>#VALUE!</v>
      </c>
      <c r="L929" s="47" t="str">
        <f t="shared" si="472"/>
        <v/>
      </c>
      <c r="M929" s="34" t="str">
        <f t="shared" si="447"/>
        <v/>
      </c>
      <c r="N929" s="34" t="str">
        <f t="shared" si="448"/>
        <v>作業時間</v>
      </c>
      <c r="O929" s="34" t="str">
        <f t="shared" ca="1" si="449"/>
        <v/>
      </c>
      <c r="P929" s="34" t="str">
        <f t="shared" ca="1" si="450"/>
        <v/>
      </c>
      <c r="Q929" s="34" t="str">
        <f t="shared" ca="1" si="473"/>
        <v/>
      </c>
      <c r="R929" s="34" t="str">
        <f t="shared" ca="1" si="474"/>
        <v/>
      </c>
      <c r="S929" s="47" t="str">
        <f t="shared" si="451"/>
        <v/>
      </c>
      <c r="T929" s="34" t="str">
        <f t="shared" si="452"/>
        <v/>
      </c>
    </row>
    <row r="930" spans="1:22" x14ac:dyDescent="0.4">
      <c r="A930" s="47" t="str">
        <f t="shared" si="475"/>
        <v/>
      </c>
      <c r="B930" s="48" t="str">
        <f t="shared" si="468"/>
        <v/>
      </c>
      <c r="C930" s="46" t="s">
        <v>7</v>
      </c>
      <c r="D930" s="46" t="e" cm="1">
        <f t="array" aca="1" ref="D930" ca="1">INDIRECT("'"&amp;TEXT($A930,"d日(aaa)")&amp;"'!V8")</f>
        <v>#REF!</v>
      </c>
      <c r="E930" s="58" t="e" cm="1">
        <f t="array" aca="1" ref="E930" ca="1">INDIRECT("'"&amp;TEXT($A930,"d日(aaa)")&amp;"'!W8")</f>
        <v>#REF!</v>
      </c>
      <c r="F930" s="58" t="e" cm="1">
        <f t="array" aca="1" ref="F930" ca="1">INDIRECT("'"&amp;TEXT($A930,"d日(aaa)")&amp;"'!X8")</f>
        <v>#REF!</v>
      </c>
      <c r="G930" s="58" t="e">
        <f t="shared" ca="1" si="469"/>
        <v>#REF!</v>
      </c>
      <c r="H930" s="47" t="str">
        <f t="shared" si="470"/>
        <v/>
      </c>
      <c r="I930" s="34" t="e">
        <f t="shared" si="471"/>
        <v>#VALUE!</v>
      </c>
      <c r="L930" s="47" t="str">
        <f t="shared" si="472"/>
        <v/>
      </c>
      <c r="M930" s="34" t="str">
        <f t="shared" si="447"/>
        <v/>
      </c>
      <c r="N930" s="34" t="str">
        <f t="shared" si="448"/>
        <v>作業時間</v>
      </c>
      <c r="O930" s="34" t="str">
        <f t="shared" ca="1" si="449"/>
        <v/>
      </c>
      <c r="P930" s="34" t="str">
        <f t="shared" ca="1" si="450"/>
        <v/>
      </c>
      <c r="Q930" s="34" t="str">
        <f t="shared" ca="1" si="473"/>
        <v/>
      </c>
      <c r="R930" s="34" t="str">
        <f t="shared" ca="1" si="474"/>
        <v/>
      </c>
      <c r="S930" s="47" t="str">
        <f t="shared" si="451"/>
        <v/>
      </c>
      <c r="T930" s="34" t="str">
        <f t="shared" si="452"/>
        <v/>
      </c>
    </row>
    <row r="931" spans="1:22" x14ac:dyDescent="0.4">
      <c r="A931" s="47" t="str">
        <f t="shared" si="475"/>
        <v/>
      </c>
      <c r="B931" s="48" t="str">
        <f t="shared" si="468"/>
        <v/>
      </c>
      <c r="C931" s="46" t="s">
        <v>7</v>
      </c>
      <c r="D931" s="46" t="e" cm="1">
        <f t="array" aca="1" ref="D931" ca="1">INDIRECT("'"&amp;TEXT($A931,"d日(aaa)")&amp;"'!V9")</f>
        <v>#REF!</v>
      </c>
      <c r="E931" s="58" t="e" cm="1">
        <f t="array" aca="1" ref="E931" ca="1">INDIRECT("'"&amp;TEXT($A931,"d日(aaa)")&amp;"'!W9")</f>
        <v>#REF!</v>
      </c>
      <c r="F931" s="58" t="e" cm="1">
        <f t="array" aca="1" ref="F931" ca="1">INDIRECT("'"&amp;TEXT($A931,"d日(aaa)")&amp;"'!X9")</f>
        <v>#REF!</v>
      </c>
      <c r="G931" s="58" t="e">
        <f t="shared" ca="1" si="469"/>
        <v>#REF!</v>
      </c>
      <c r="H931" s="47" t="str">
        <f t="shared" si="470"/>
        <v/>
      </c>
      <c r="I931" s="34" t="e">
        <f t="shared" si="471"/>
        <v>#VALUE!</v>
      </c>
      <c r="L931" s="47" t="str">
        <f t="shared" si="472"/>
        <v/>
      </c>
      <c r="M931" s="34" t="str">
        <f t="shared" si="447"/>
        <v/>
      </c>
      <c r="N931" s="34" t="str">
        <f t="shared" si="448"/>
        <v>作業時間</v>
      </c>
      <c r="O931" s="34" t="str">
        <f t="shared" ca="1" si="449"/>
        <v/>
      </c>
      <c r="P931" s="34" t="str">
        <f t="shared" ca="1" si="450"/>
        <v/>
      </c>
      <c r="Q931" s="34" t="str">
        <f t="shared" ca="1" si="473"/>
        <v/>
      </c>
      <c r="R931" s="34" t="str">
        <f t="shared" ca="1" si="474"/>
        <v/>
      </c>
      <c r="S931" s="47" t="str">
        <f t="shared" si="451"/>
        <v/>
      </c>
      <c r="T931" s="34" t="str">
        <f t="shared" si="452"/>
        <v/>
      </c>
    </row>
    <row r="932" spans="1:22" x14ac:dyDescent="0.4">
      <c r="A932" s="47" t="str">
        <f t="shared" si="475"/>
        <v/>
      </c>
      <c r="B932" s="48" t="str">
        <f t="shared" si="468"/>
        <v/>
      </c>
      <c r="C932" s="46" t="s">
        <v>7</v>
      </c>
      <c r="D932" s="46" t="e" cm="1">
        <f t="array" aca="1" ref="D932" ca="1">INDIRECT("'"&amp;TEXT($A932,"d日(aaa)")&amp;"'!V10")</f>
        <v>#REF!</v>
      </c>
      <c r="E932" s="58" t="e" cm="1">
        <f t="array" aca="1" ref="E932" ca="1">INDIRECT("'"&amp;TEXT($A932,"d日(aaa)")&amp;"'!W10")</f>
        <v>#REF!</v>
      </c>
      <c r="F932" s="58" t="e" cm="1">
        <f t="array" aca="1" ref="F932" ca="1">INDIRECT("'"&amp;TEXT($A932,"d日(aaa)")&amp;"'!X10")</f>
        <v>#REF!</v>
      </c>
      <c r="G932" s="58" t="e">
        <f t="shared" ca="1" si="469"/>
        <v>#REF!</v>
      </c>
      <c r="H932" s="47" t="str">
        <f t="shared" si="470"/>
        <v/>
      </c>
      <c r="I932" s="34" t="e">
        <f t="shared" si="471"/>
        <v>#VALUE!</v>
      </c>
      <c r="L932" s="47" t="str">
        <f t="shared" si="472"/>
        <v/>
      </c>
      <c r="M932" s="34" t="str">
        <f t="shared" ref="M932:M995" si="476">IFERROR(B932,"")</f>
        <v/>
      </c>
      <c r="N932" s="34" t="str">
        <f t="shared" ref="N932:N995" si="477">IFERROR(C932,"")</f>
        <v>作業時間</v>
      </c>
      <c r="O932" s="34" t="str">
        <f t="shared" ref="O932:O995" ca="1" si="478">IFERROR(D932,"")</f>
        <v/>
      </c>
      <c r="P932" s="34" t="str">
        <f t="shared" ref="P932:P995" ca="1" si="479">IFERROR(E932,"")</f>
        <v/>
      </c>
      <c r="Q932" s="34" t="str">
        <f t="shared" ca="1" si="473"/>
        <v/>
      </c>
      <c r="R932" s="34" t="str">
        <f t="shared" ca="1" si="474"/>
        <v/>
      </c>
      <c r="S932" s="47" t="str">
        <f t="shared" ref="S932:S995" si="480">IFERROR(H932,"")</f>
        <v/>
      </c>
      <c r="T932" s="34" t="str">
        <f t="shared" ref="T932:T995" si="481">IFERROR(I932,"")</f>
        <v/>
      </c>
    </row>
    <row r="933" spans="1:22" x14ac:dyDescent="0.4">
      <c r="A933" s="47" t="str">
        <f t="shared" si="475"/>
        <v/>
      </c>
      <c r="B933" s="48" t="str">
        <f t="shared" ref="B933:B935" si="482">IF(A933="","",TEXT(A933,"aaa"))</f>
        <v/>
      </c>
      <c r="C933" s="46" t="s">
        <v>7</v>
      </c>
      <c r="D933" s="46" t="e" cm="1">
        <f t="array" aca="1" ref="D933" ca="1">INDIRECT("'"&amp;TEXT($A933,"d日(aaa)")&amp;"'!V11")</f>
        <v>#REF!</v>
      </c>
      <c r="E933" s="58" t="e" cm="1">
        <f t="array" aca="1" ref="E933" ca="1">INDIRECT("'"&amp;TEXT($A933,"d日(aaa)")&amp;"'!W11")</f>
        <v>#REF!</v>
      </c>
      <c r="F933" s="58" t="e" cm="1">
        <f t="array" aca="1" ref="F933" ca="1">INDIRECT("'"&amp;TEXT($A933,"d日(aaa)")&amp;"'!X11")</f>
        <v>#REF!</v>
      </c>
      <c r="G933" s="58" t="e">
        <f t="shared" ca="1" si="469"/>
        <v>#REF!</v>
      </c>
      <c r="H933" s="47" t="str">
        <f t="shared" si="470"/>
        <v/>
      </c>
      <c r="I933" s="34" t="e">
        <f t="shared" si="471"/>
        <v>#VALUE!</v>
      </c>
      <c r="L933" s="47" t="str">
        <f t="shared" si="472"/>
        <v/>
      </c>
      <c r="M933" s="34" t="str">
        <f t="shared" si="476"/>
        <v/>
      </c>
      <c r="N933" s="34" t="str">
        <f t="shared" si="477"/>
        <v>作業時間</v>
      </c>
      <c r="O933" s="34" t="str">
        <f t="shared" ca="1" si="478"/>
        <v/>
      </c>
      <c r="P933" s="34" t="str">
        <f t="shared" ca="1" si="479"/>
        <v/>
      </c>
      <c r="Q933" s="34" t="str">
        <f t="shared" ca="1" si="473"/>
        <v/>
      </c>
      <c r="R933" s="34" t="str">
        <f t="shared" ca="1" si="474"/>
        <v/>
      </c>
      <c r="S933" s="47" t="str">
        <f t="shared" si="480"/>
        <v/>
      </c>
      <c r="T933" s="34" t="str">
        <f t="shared" si="481"/>
        <v/>
      </c>
    </row>
    <row r="934" spans="1:22" x14ac:dyDescent="0.4">
      <c r="A934" s="47" t="str">
        <f t="shared" si="475"/>
        <v/>
      </c>
      <c r="B934" s="48" t="str">
        <f t="shared" si="482"/>
        <v/>
      </c>
      <c r="C934" s="46" t="s">
        <v>7</v>
      </c>
      <c r="D934" s="46" t="e" cm="1">
        <f t="array" aca="1" ref="D934" ca="1">INDIRECT("'"&amp;TEXT($A934,"d日(aaa)")&amp;"'!V12")</f>
        <v>#REF!</v>
      </c>
      <c r="E934" s="58" t="e" cm="1">
        <f t="array" aca="1" ref="E934" ca="1">INDIRECT("'"&amp;TEXT($A934,"d日(aaa)")&amp;"'!W12")</f>
        <v>#REF!</v>
      </c>
      <c r="F934" s="58" t="e" cm="1">
        <f t="array" aca="1" ref="F934" ca="1">INDIRECT("'"&amp;TEXT($A934,"d日(aaa)")&amp;"'!X12")</f>
        <v>#REF!</v>
      </c>
      <c r="G934" s="58" t="e">
        <f t="shared" ca="1" si="469"/>
        <v>#REF!</v>
      </c>
      <c r="H934" s="47" t="str">
        <f t="shared" si="470"/>
        <v/>
      </c>
      <c r="I934" s="34" t="e">
        <f t="shared" si="471"/>
        <v>#VALUE!</v>
      </c>
      <c r="L934" s="47" t="str">
        <f t="shared" si="472"/>
        <v/>
      </c>
      <c r="M934" s="34" t="str">
        <f t="shared" si="476"/>
        <v/>
      </c>
      <c r="N934" s="34" t="str">
        <f t="shared" si="477"/>
        <v>作業時間</v>
      </c>
      <c r="O934" s="34" t="str">
        <f t="shared" ca="1" si="478"/>
        <v/>
      </c>
      <c r="P934" s="34" t="str">
        <f t="shared" ca="1" si="479"/>
        <v/>
      </c>
      <c r="Q934" s="34" t="str">
        <f t="shared" ca="1" si="473"/>
        <v/>
      </c>
      <c r="R934" s="34" t="str">
        <f t="shared" ca="1" si="474"/>
        <v/>
      </c>
      <c r="S934" s="47" t="str">
        <f t="shared" si="480"/>
        <v/>
      </c>
      <c r="T934" s="34" t="str">
        <f t="shared" si="481"/>
        <v/>
      </c>
    </row>
    <row r="935" spans="1:22" x14ac:dyDescent="0.4">
      <c r="A935" s="47" t="str">
        <f t="shared" si="475"/>
        <v/>
      </c>
      <c r="B935" s="48" t="str">
        <f t="shared" si="482"/>
        <v/>
      </c>
      <c r="C935" s="46" t="s">
        <v>7</v>
      </c>
      <c r="D935" s="46" t="e" cm="1">
        <f t="array" aca="1" ref="D935" ca="1">INDIRECT("'"&amp;TEXT($A935,"d日(aaa)")&amp;"'!V13")</f>
        <v>#REF!</v>
      </c>
      <c r="E935" s="58" t="e" cm="1">
        <f t="array" aca="1" ref="E935" ca="1">INDIRECT("'"&amp;TEXT($A935,"d日(aaa)")&amp;"'!W13")</f>
        <v>#REF!</v>
      </c>
      <c r="F935" s="58" t="e" cm="1">
        <f t="array" aca="1" ref="F935" ca="1">INDIRECT("'"&amp;TEXT($A935,"d日(aaa)")&amp;"'!X13")</f>
        <v>#REF!</v>
      </c>
      <c r="G935" s="58" t="e">
        <f t="shared" ca="1" si="469"/>
        <v>#REF!</v>
      </c>
      <c r="H935" s="47" t="str">
        <f t="shared" si="470"/>
        <v/>
      </c>
      <c r="I935" s="34" t="e">
        <f t="shared" si="471"/>
        <v>#VALUE!</v>
      </c>
      <c r="L935" s="47" t="str">
        <f t="shared" si="472"/>
        <v/>
      </c>
      <c r="M935" s="34" t="str">
        <f t="shared" si="476"/>
        <v/>
      </c>
      <c r="N935" s="34" t="str">
        <f t="shared" si="477"/>
        <v>作業時間</v>
      </c>
      <c r="O935" s="34" t="str">
        <f t="shared" ca="1" si="478"/>
        <v/>
      </c>
      <c r="P935" s="34" t="str">
        <f t="shared" ca="1" si="479"/>
        <v/>
      </c>
      <c r="Q935" s="34" t="str">
        <f t="shared" ca="1" si="473"/>
        <v/>
      </c>
      <c r="R935" s="34" t="str">
        <f t="shared" ca="1" si="474"/>
        <v/>
      </c>
      <c r="S935" s="47" t="str">
        <f t="shared" si="480"/>
        <v/>
      </c>
      <c r="T935" s="34" t="str">
        <f t="shared" si="481"/>
        <v/>
      </c>
    </row>
    <row r="936" spans="1:22" x14ac:dyDescent="0.4">
      <c r="A936" s="47" t="str">
        <f t="shared" si="475"/>
        <v/>
      </c>
      <c r="B936" s="48" t="str">
        <f t="shared" ref="B936:B940" si="483">IF(A936="","",TEXT(A936,"aaa"))</f>
        <v/>
      </c>
      <c r="C936" s="46" t="s">
        <v>7</v>
      </c>
      <c r="D936" s="46" t="e" cm="1">
        <f t="array" aca="1" ref="D936" ca="1">INDIRECT("'"&amp;TEXT($A936,"d日(aaa)")&amp;"'!V14")</f>
        <v>#REF!</v>
      </c>
      <c r="E936" s="58" t="e" cm="1">
        <f t="array" aca="1" ref="E936" ca="1">INDIRECT("'"&amp;TEXT($A936,"d日(aaa)")&amp;"'!W14")</f>
        <v>#REF!</v>
      </c>
      <c r="F936" s="58" t="e" cm="1">
        <f t="array" aca="1" ref="F936" ca="1">INDIRECT("'"&amp;TEXT($A936,"d日(aaa)")&amp;"'!X14")</f>
        <v>#REF!</v>
      </c>
      <c r="G936" s="58" t="e">
        <f t="shared" ca="1" si="469"/>
        <v>#REF!</v>
      </c>
      <c r="H936" s="47" t="str">
        <f t="shared" si="470"/>
        <v/>
      </c>
      <c r="I936" s="34" t="e">
        <f t="shared" si="471"/>
        <v>#VALUE!</v>
      </c>
      <c r="L936" s="47" t="str">
        <f t="shared" si="472"/>
        <v/>
      </c>
      <c r="M936" s="34" t="str">
        <f t="shared" si="476"/>
        <v/>
      </c>
      <c r="N936" s="34" t="str">
        <f t="shared" si="477"/>
        <v>作業時間</v>
      </c>
      <c r="O936" s="34" t="str">
        <f t="shared" ca="1" si="478"/>
        <v/>
      </c>
      <c r="P936" s="34" t="str">
        <f t="shared" ca="1" si="479"/>
        <v/>
      </c>
      <c r="Q936" s="34" t="str">
        <f t="shared" ca="1" si="473"/>
        <v/>
      </c>
      <c r="R936" s="34" t="str">
        <f t="shared" ca="1" si="474"/>
        <v/>
      </c>
      <c r="S936" s="47" t="str">
        <f t="shared" si="480"/>
        <v/>
      </c>
      <c r="T936" s="34" t="str">
        <f t="shared" si="481"/>
        <v/>
      </c>
    </row>
    <row r="937" spans="1:22" x14ac:dyDescent="0.4">
      <c r="A937" s="47" t="str">
        <f t="shared" si="475"/>
        <v/>
      </c>
      <c r="B937" s="48" t="str">
        <f t="shared" si="483"/>
        <v/>
      </c>
      <c r="C937" s="46" t="s">
        <v>7</v>
      </c>
      <c r="D937" s="46" t="e" cm="1">
        <f t="array" aca="1" ref="D937" ca="1">INDIRECT("'"&amp;TEXT($A937,"d日(aaa)")&amp;"'!V15")</f>
        <v>#REF!</v>
      </c>
      <c r="E937" s="58" t="e" cm="1">
        <f t="array" aca="1" ref="E937" ca="1">INDIRECT("'"&amp;TEXT($A937,"d日(aaa)")&amp;"'!W15")</f>
        <v>#REF!</v>
      </c>
      <c r="F937" s="58" t="e" cm="1">
        <f t="array" aca="1" ref="F937" ca="1">INDIRECT("'"&amp;TEXT($A937,"d日(aaa)")&amp;"'!X15")</f>
        <v>#REF!</v>
      </c>
      <c r="G937" s="58" t="e">
        <f t="shared" ca="1" si="469"/>
        <v>#REF!</v>
      </c>
      <c r="H937" s="47" t="str">
        <f t="shared" si="470"/>
        <v/>
      </c>
      <c r="I937" s="34" t="e">
        <f t="shared" si="471"/>
        <v>#VALUE!</v>
      </c>
      <c r="L937" s="47" t="str">
        <f t="shared" si="472"/>
        <v/>
      </c>
      <c r="M937" s="34" t="str">
        <f t="shared" si="476"/>
        <v/>
      </c>
      <c r="N937" s="34" t="str">
        <f t="shared" si="477"/>
        <v>作業時間</v>
      </c>
      <c r="O937" s="34" t="str">
        <f t="shared" ca="1" si="478"/>
        <v/>
      </c>
      <c r="P937" s="34" t="str">
        <f t="shared" ca="1" si="479"/>
        <v/>
      </c>
      <c r="Q937" s="34" t="str">
        <f t="shared" ca="1" si="473"/>
        <v/>
      </c>
      <c r="R937" s="34" t="str">
        <f t="shared" ca="1" si="474"/>
        <v/>
      </c>
      <c r="S937" s="47" t="str">
        <f t="shared" si="480"/>
        <v/>
      </c>
      <c r="T937" s="34" t="str">
        <f t="shared" si="481"/>
        <v/>
      </c>
    </row>
    <row r="938" spans="1:22" x14ac:dyDescent="0.4">
      <c r="A938" s="47" t="str">
        <f t="shared" si="475"/>
        <v/>
      </c>
      <c r="B938" s="48" t="str">
        <f t="shared" si="483"/>
        <v/>
      </c>
      <c r="C938" s="46" t="s">
        <v>7</v>
      </c>
      <c r="D938" s="46" t="e" cm="1">
        <f t="array" aca="1" ref="D938" ca="1">INDIRECT("'"&amp;TEXT($A938,"d日(aaa)")&amp;"'!V16")</f>
        <v>#REF!</v>
      </c>
      <c r="E938" s="58" t="e" cm="1">
        <f t="array" aca="1" ref="E938" ca="1">INDIRECT("'"&amp;TEXT($A938,"d日(aaa)")&amp;"'!W16")</f>
        <v>#REF!</v>
      </c>
      <c r="F938" s="58" t="e" cm="1">
        <f t="array" aca="1" ref="F938" ca="1">INDIRECT("'"&amp;TEXT($A938,"d日(aaa)")&amp;"'!X16")</f>
        <v>#REF!</v>
      </c>
      <c r="G938" s="58" t="e">
        <f t="shared" ca="1" si="469"/>
        <v>#REF!</v>
      </c>
      <c r="H938" s="47" t="str">
        <f t="shared" si="470"/>
        <v/>
      </c>
      <c r="I938" s="34" t="e">
        <f t="shared" si="471"/>
        <v>#VALUE!</v>
      </c>
      <c r="L938" s="47" t="str">
        <f t="shared" si="472"/>
        <v/>
      </c>
      <c r="M938" s="34" t="str">
        <f t="shared" si="476"/>
        <v/>
      </c>
      <c r="N938" s="34" t="str">
        <f t="shared" si="477"/>
        <v>作業時間</v>
      </c>
      <c r="O938" s="34" t="str">
        <f t="shared" ca="1" si="478"/>
        <v/>
      </c>
      <c r="P938" s="34" t="str">
        <f t="shared" ca="1" si="479"/>
        <v/>
      </c>
      <c r="Q938" s="34" t="str">
        <f t="shared" ca="1" si="473"/>
        <v/>
      </c>
      <c r="R938" s="34" t="str">
        <f t="shared" ca="1" si="474"/>
        <v/>
      </c>
      <c r="S938" s="47" t="str">
        <f t="shared" si="480"/>
        <v/>
      </c>
      <c r="T938" s="34" t="str">
        <f t="shared" si="481"/>
        <v/>
      </c>
    </row>
    <row r="939" spans="1:22" x14ac:dyDescent="0.4">
      <c r="A939" s="47" t="str">
        <f t="shared" si="475"/>
        <v/>
      </c>
      <c r="B939" s="48" t="str">
        <f t="shared" si="483"/>
        <v/>
      </c>
      <c r="C939" s="46" t="s">
        <v>7</v>
      </c>
      <c r="D939" s="46" t="e" cm="1">
        <f t="array" aca="1" ref="D939" ca="1">INDIRECT("'"&amp;TEXT($A939,"d日(aaa)")&amp;"'!V17")</f>
        <v>#REF!</v>
      </c>
      <c r="E939" s="58" t="e" cm="1">
        <f t="array" aca="1" ref="E939" ca="1">INDIRECT("'"&amp;TEXT($A939,"d日(aaa)")&amp;"'!W17")</f>
        <v>#REF!</v>
      </c>
      <c r="F939" s="58" t="e" cm="1">
        <f t="array" aca="1" ref="F939" ca="1">INDIRECT("'"&amp;TEXT($A939,"d日(aaa)")&amp;"'!X17")</f>
        <v>#REF!</v>
      </c>
      <c r="G939" s="58" t="e">
        <f t="shared" ca="1" si="469"/>
        <v>#REF!</v>
      </c>
      <c r="H939" s="47" t="str">
        <f t="shared" si="470"/>
        <v/>
      </c>
      <c r="I939" s="34" t="e">
        <f t="shared" si="471"/>
        <v>#VALUE!</v>
      </c>
      <c r="L939" s="47" t="str">
        <f t="shared" si="472"/>
        <v/>
      </c>
      <c r="M939" s="34" t="str">
        <f t="shared" si="476"/>
        <v/>
      </c>
      <c r="N939" s="34" t="str">
        <f t="shared" si="477"/>
        <v>作業時間</v>
      </c>
      <c r="O939" s="34" t="str">
        <f t="shared" ca="1" si="478"/>
        <v/>
      </c>
      <c r="P939" s="34" t="str">
        <f t="shared" ca="1" si="479"/>
        <v/>
      </c>
      <c r="Q939" s="34" t="str">
        <f t="shared" ca="1" si="473"/>
        <v/>
      </c>
      <c r="R939" s="34" t="str">
        <f t="shared" ca="1" si="474"/>
        <v/>
      </c>
      <c r="S939" s="47" t="str">
        <f t="shared" si="480"/>
        <v/>
      </c>
      <c r="T939" s="34" t="str">
        <f t="shared" si="481"/>
        <v/>
      </c>
    </row>
    <row r="940" spans="1:22" x14ac:dyDescent="0.4">
      <c r="A940" s="47" t="str">
        <f t="shared" si="475"/>
        <v/>
      </c>
      <c r="B940" s="48" t="str">
        <f t="shared" si="483"/>
        <v/>
      </c>
      <c r="C940" s="46" t="s">
        <v>7</v>
      </c>
      <c r="D940" s="46" t="e" cm="1">
        <f t="array" aca="1" ref="D940" ca="1">INDIRECT("'"&amp;TEXT($A940,"d日(aaa)")&amp;"'!V18")</f>
        <v>#REF!</v>
      </c>
      <c r="E940" s="58" t="e" cm="1">
        <f t="array" aca="1" ref="E940" ca="1">INDIRECT("'"&amp;TEXT($A940,"d日(aaa)")&amp;"'!W18")</f>
        <v>#REF!</v>
      </c>
      <c r="F940" s="58" t="e" cm="1">
        <f t="array" aca="1" ref="F940" ca="1">INDIRECT("'"&amp;TEXT($A940,"d日(aaa)")&amp;"'!X18")</f>
        <v>#REF!</v>
      </c>
      <c r="G940" s="58" t="e">
        <f t="shared" ca="1" si="469"/>
        <v>#REF!</v>
      </c>
      <c r="H940" s="47" t="str">
        <f t="shared" si="470"/>
        <v/>
      </c>
      <c r="I940" s="34" t="e">
        <f t="shared" si="471"/>
        <v>#VALUE!</v>
      </c>
      <c r="J940" s="34" t="e">
        <f ca="1">SUMIF($A926:$A940,$A926,E926:E940)</f>
        <v>#REF!</v>
      </c>
      <c r="K940" s="34" t="e">
        <f ca="1">SUMIF($A926:$A940,$A926,F926:F940)</f>
        <v>#REF!</v>
      </c>
      <c r="L940" s="47" t="str">
        <f t="shared" si="472"/>
        <v/>
      </c>
      <c r="M940" s="34" t="str">
        <f t="shared" si="476"/>
        <v/>
      </c>
      <c r="N940" s="34" t="str">
        <f t="shared" si="477"/>
        <v>作業時間</v>
      </c>
      <c r="O940" s="34" t="str">
        <f t="shared" ca="1" si="478"/>
        <v/>
      </c>
      <c r="P940" s="34" t="str">
        <f t="shared" ca="1" si="479"/>
        <v/>
      </c>
      <c r="Q940" s="34" t="str">
        <f t="shared" ca="1" si="473"/>
        <v/>
      </c>
      <c r="R940" s="34" t="str">
        <f t="shared" ca="1" si="474"/>
        <v/>
      </c>
      <c r="S940" s="47" t="str">
        <f t="shared" si="480"/>
        <v/>
      </c>
      <c r="T940" s="34" t="str">
        <f t="shared" si="481"/>
        <v/>
      </c>
      <c r="U940" s="158" t="str">
        <f ca="1">IF(P926&lt;&gt;"",SUMIF($A926:$A940,$A926,P926:P940),"")</f>
        <v/>
      </c>
      <c r="V940" s="158" t="str">
        <f ca="1">IF(Q926&lt;&gt;"",SUMIF($A926:$A940,$A926,Q926:Q940),"")</f>
        <v/>
      </c>
    </row>
    <row r="941" spans="1:22" x14ac:dyDescent="0.4">
      <c r="A941" s="47" t="str">
        <f>A932</f>
        <v/>
      </c>
      <c r="B941" s="48" t="str">
        <f t="shared" si="468"/>
        <v/>
      </c>
      <c r="C941" s="46" t="s">
        <v>11</v>
      </c>
      <c r="D941" s="46" t="e" cm="1">
        <f t="array" aca="1" ref="D941" ca="1">INDIRECT("'"&amp;TEXT($A941,"d日(aaa)")&amp;"'!V4")</f>
        <v>#REF!</v>
      </c>
      <c r="E941" s="49" t="e" cm="1">
        <f t="array" aca="1" ref="E941" ca="1">INDIRECT("'"&amp;TEXT($A941,"d日(aaa)")&amp;"'!AB4")</f>
        <v>#REF!</v>
      </c>
      <c r="F941" s="49" t="e" cm="1">
        <f t="array" aca="1" ref="F941" ca="1">INDIRECT("'"&amp;TEXT($A941,"d日(aaa)")&amp;"'!AC4")</f>
        <v>#REF!</v>
      </c>
      <c r="G941" s="58" t="e">
        <f t="shared" ca="1" si="469"/>
        <v>#REF!</v>
      </c>
      <c r="H941" s="47" t="str">
        <f t="shared" si="470"/>
        <v/>
      </c>
      <c r="I941" s="34" t="e">
        <f t="shared" si="471"/>
        <v>#VALUE!</v>
      </c>
      <c r="L941" s="47" t="str">
        <f t="shared" si="472"/>
        <v/>
      </c>
      <c r="M941" s="34" t="str">
        <f t="shared" si="476"/>
        <v/>
      </c>
      <c r="N941" s="34" t="str">
        <f t="shared" si="477"/>
        <v>人件費</v>
      </c>
      <c r="O941" s="34" t="str">
        <f t="shared" ca="1" si="478"/>
        <v/>
      </c>
      <c r="P941" s="34" t="str">
        <f t="shared" ca="1" si="479"/>
        <v/>
      </c>
      <c r="Q941" s="34" t="str">
        <f t="shared" ca="1" si="473"/>
        <v/>
      </c>
      <c r="R941" s="34" t="str">
        <f t="shared" ca="1" si="474"/>
        <v/>
      </c>
      <c r="S941" s="47" t="str">
        <f t="shared" si="480"/>
        <v/>
      </c>
      <c r="T941" s="34" t="str">
        <f t="shared" si="481"/>
        <v/>
      </c>
    </row>
    <row r="942" spans="1:22" x14ac:dyDescent="0.4">
      <c r="A942" s="47" t="str">
        <f t="shared" si="475"/>
        <v/>
      </c>
      <c r="B942" s="48" t="str">
        <f t="shared" si="468"/>
        <v/>
      </c>
      <c r="C942" s="46" t="s">
        <v>11</v>
      </c>
      <c r="D942" s="46" t="e" cm="1">
        <f t="array" aca="1" ref="D942" ca="1">INDIRECT("'"&amp;TEXT($A942,"d日(aaa)")&amp;"'!V5")</f>
        <v>#REF!</v>
      </c>
      <c r="E942" s="49" t="e" cm="1">
        <f t="array" aca="1" ref="E942" ca="1">INDIRECT("'"&amp;TEXT($A942,"d日(aaa)")&amp;"'!AB5")</f>
        <v>#REF!</v>
      </c>
      <c r="F942" s="49" t="e" cm="1">
        <f t="array" aca="1" ref="F942" ca="1">INDIRECT("'"&amp;TEXT($A942,"d日(aaa)")&amp;"'!AC5")</f>
        <v>#REF!</v>
      </c>
      <c r="G942" s="58" t="e">
        <f t="shared" ca="1" si="469"/>
        <v>#REF!</v>
      </c>
      <c r="H942" s="47" t="str">
        <f t="shared" si="470"/>
        <v/>
      </c>
      <c r="I942" s="34" t="e">
        <f t="shared" si="471"/>
        <v>#VALUE!</v>
      </c>
      <c r="L942" s="47" t="str">
        <f t="shared" si="472"/>
        <v/>
      </c>
      <c r="M942" s="34" t="str">
        <f t="shared" si="476"/>
        <v/>
      </c>
      <c r="N942" s="34" t="str">
        <f t="shared" si="477"/>
        <v>人件費</v>
      </c>
      <c r="O942" s="34" t="str">
        <f t="shared" ca="1" si="478"/>
        <v/>
      </c>
      <c r="P942" s="34" t="str">
        <f t="shared" ca="1" si="479"/>
        <v/>
      </c>
      <c r="Q942" s="34" t="str">
        <f t="shared" ca="1" si="473"/>
        <v/>
      </c>
      <c r="R942" s="34" t="str">
        <f t="shared" ca="1" si="474"/>
        <v/>
      </c>
      <c r="S942" s="47" t="str">
        <f t="shared" si="480"/>
        <v/>
      </c>
      <c r="T942" s="34" t="str">
        <f t="shared" si="481"/>
        <v/>
      </c>
    </row>
    <row r="943" spans="1:22" x14ac:dyDescent="0.4">
      <c r="A943" s="47" t="str">
        <f t="shared" si="475"/>
        <v/>
      </c>
      <c r="B943" s="48" t="str">
        <f t="shared" si="468"/>
        <v/>
      </c>
      <c r="C943" s="46" t="s">
        <v>11</v>
      </c>
      <c r="D943" s="46" t="e" cm="1">
        <f t="array" aca="1" ref="D943" ca="1">INDIRECT("'"&amp;TEXT($A943,"d日(aaa)")&amp;"'!V6")</f>
        <v>#REF!</v>
      </c>
      <c r="E943" s="49" t="e" cm="1">
        <f t="array" aca="1" ref="E943" ca="1">INDIRECT("'"&amp;TEXT($A943,"d日(aaa)")&amp;"'!AB6")</f>
        <v>#REF!</v>
      </c>
      <c r="F943" s="49" t="e" cm="1">
        <f t="array" aca="1" ref="F943" ca="1">INDIRECT("'"&amp;TEXT($A943,"d日(aaa)")&amp;"'!AC6")</f>
        <v>#REF!</v>
      </c>
      <c r="G943" s="58" t="e">
        <f t="shared" ca="1" si="469"/>
        <v>#REF!</v>
      </c>
      <c r="H943" s="47" t="str">
        <f t="shared" si="470"/>
        <v/>
      </c>
      <c r="I943" s="34" t="e">
        <f t="shared" si="471"/>
        <v>#VALUE!</v>
      </c>
      <c r="L943" s="47" t="str">
        <f t="shared" si="472"/>
        <v/>
      </c>
      <c r="M943" s="34" t="str">
        <f t="shared" si="476"/>
        <v/>
      </c>
      <c r="N943" s="34" t="str">
        <f t="shared" si="477"/>
        <v>人件費</v>
      </c>
      <c r="O943" s="34" t="str">
        <f t="shared" ca="1" si="478"/>
        <v/>
      </c>
      <c r="P943" s="34" t="str">
        <f t="shared" ca="1" si="479"/>
        <v/>
      </c>
      <c r="Q943" s="34" t="str">
        <f t="shared" ca="1" si="473"/>
        <v/>
      </c>
      <c r="R943" s="34" t="str">
        <f t="shared" ca="1" si="474"/>
        <v/>
      </c>
      <c r="S943" s="47" t="str">
        <f t="shared" si="480"/>
        <v/>
      </c>
      <c r="T943" s="34" t="str">
        <f t="shared" si="481"/>
        <v/>
      </c>
    </row>
    <row r="944" spans="1:22" x14ac:dyDescent="0.4">
      <c r="A944" s="47" t="str">
        <f t="shared" si="475"/>
        <v/>
      </c>
      <c r="B944" s="48" t="str">
        <f t="shared" si="468"/>
        <v/>
      </c>
      <c r="C944" s="46" t="s">
        <v>11</v>
      </c>
      <c r="D944" s="46" t="e" cm="1">
        <f t="array" aca="1" ref="D944" ca="1">INDIRECT("'"&amp;TEXT($A944,"d日(aaa)")&amp;"'!V7")</f>
        <v>#REF!</v>
      </c>
      <c r="E944" s="49" t="e" cm="1">
        <f t="array" aca="1" ref="E944" ca="1">INDIRECT("'"&amp;TEXT($A944,"d日(aaa)")&amp;"'!AB7")</f>
        <v>#REF!</v>
      </c>
      <c r="F944" s="49" t="e" cm="1">
        <f t="array" aca="1" ref="F944" ca="1">INDIRECT("'"&amp;TEXT($A944,"d日(aaa)")&amp;"'!AC7")</f>
        <v>#REF!</v>
      </c>
      <c r="G944" s="58" t="e">
        <f t="shared" ca="1" si="469"/>
        <v>#REF!</v>
      </c>
      <c r="H944" s="47" t="str">
        <f t="shared" si="470"/>
        <v/>
      </c>
      <c r="I944" s="34" t="e">
        <f t="shared" si="471"/>
        <v>#VALUE!</v>
      </c>
      <c r="L944" s="47" t="str">
        <f t="shared" si="472"/>
        <v/>
      </c>
      <c r="M944" s="34" t="str">
        <f t="shared" si="476"/>
        <v/>
      </c>
      <c r="N944" s="34" t="str">
        <f t="shared" si="477"/>
        <v>人件費</v>
      </c>
      <c r="O944" s="34" t="str">
        <f t="shared" ca="1" si="478"/>
        <v/>
      </c>
      <c r="P944" s="34" t="str">
        <f t="shared" ca="1" si="479"/>
        <v/>
      </c>
      <c r="Q944" s="34" t="str">
        <f t="shared" ca="1" si="473"/>
        <v/>
      </c>
      <c r="R944" s="34" t="str">
        <f t="shared" ca="1" si="474"/>
        <v/>
      </c>
      <c r="S944" s="47" t="str">
        <f t="shared" si="480"/>
        <v/>
      </c>
      <c r="T944" s="34" t="str">
        <f t="shared" si="481"/>
        <v/>
      </c>
    </row>
    <row r="945" spans="1:22" x14ac:dyDescent="0.4">
      <c r="A945" s="47" t="str">
        <f t="shared" si="475"/>
        <v/>
      </c>
      <c r="B945" s="48" t="str">
        <f t="shared" si="468"/>
        <v/>
      </c>
      <c r="C945" s="46" t="s">
        <v>11</v>
      </c>
      <c r="D945" s="46" t="e" cm="1">
        <f t="array" aca="1" ref="D945" ca="1">INDIRECT("'"&amp;TEXT($A945,"d日(aaa)")&amp;"'!V8")</f>
        <v>#REF!</v>
      </c>
      <c r="E945" s="49" t="e" cm="1">
        <f t="array" aca="1" ref="E945" ca="1">INDIRECT("'"&amp;TEXT($A945,"d日(aaa)")&amp;"'!AB8")</f>
        <v>#REF!</v>
      </c>
      <c r="F945" s="49" t="e" cm="1">
        <f t="array" aca="1" ref="F945" ca="1">INDIRECT("'"&amp;TEXT($A945,"d日(aaa)")&amp;"'!AC8")</f>
        <v>#REF!</v>
      </c>
      <c r="G945" s="58" t="e">
        <f t="shared" ca="1" si="469"/>
        <v>#REF!</v>
      </c>
      <c r="H945" s="47" t="str">
        <f t="shared" si="470"/>
        <v/>
      </c>
      <c r="I945" s="34" t="e">
        <f t="shared" si="471"/>
        <v>#VALUE!</v>
      </c>
      <c r="L945" s="47" t="str">
        <f t="shared" si="472"/>
        <v/>
      </c>
      <c r="M945" s="34" t="str">
        <f t="shared" si="476"/>
        <v/>
      </c>
      <c r="N945" s="34" t="str">
        <f t="shared" si="477"/>
        <v>人件費</v>
      </c>
      <c r="O945" s="34" t="str">
        <f t="shared" ca="1" si="478"/>
        <v/>
      </c>
      <c r="P945" s="34" t="str">
        <f t="shared" ca="1" si="479"/>
        <v/>
      </c>
      <c r="Q945" s="34" t="str">
        <f t="shared" ca="1" si="473"/>
        <v/>
      </c>
      <c r="R945" s="34" t="str">
        <f t="shared" ca="1" si="474"/>
        <v/>
      </c>
      <c r="S945" s="47" t="str">
        <f t="shared" si="480"/>
        <v/>
      </c>
      <c r="T945" s="34" t="str">
        <f t="shared" si="481"/>
        <v/>
      </c>
    </row>
    <row r="946" spans="1:22" x14ac:dyDescent="0.4">
      <c r="A946" s="47" t="str">
        <f t="shared" si="475"/>
        <v/>
      </c>
      <c r="B946" s="48" t="str">
        <f t="shared" si="468"/>
        <v/>
      </c>
      <c r="C946" s="46" t="s">
        <v>11</v>
      </c>
      <c r="D946" s="46" t="e" cm="1">
        <f t="array" aca="1" ref="D946" ca="1">INDIRECT("'"&amp;TEXT($A946,"d日(aaa)")&amp;"'!V9")</f>
        <v>#REF!</v>
      </c>
      <c r="E946" s="49" t="e" cm="1">
        <f t="array" aca="1" ref="E946" ca="1">INDIRECT("'"&amp;TEXT($A946,"d日(aaa)")&amp;"'!AB9")</f>
        <v>#REF!</v>
      </c>
      <c r="F946" s="49" t="e" cm="1">
        <f t="array" aca="1" ref="F946" ca="1">INDIRECT("'"&amp;TEXT($A946,"d日(aaa)")&amp;"'!AC9")</f>
        <v>#REF!</v>
      </c>
      <c r="G946" s="58" t="e">
        <f t="shared" ca="1" si="469"/>
        <v>#REF!</v>
      </c>
      <c r="H946" s="47" t="str">
        <f t="shared" si="470"/>
        <v/>
      </c>
      <c r="I946" s="34" t="e">
        <f t="shared" si="471"/>
        <v>#VALUE!</v>
      </c>
      <c r="L946" s="47" t="str">
        <f t="shared" si="472"/>
        <v/>
      </c>
      <c r="M946" s="34" t="str">
        <f t="shared" si="476"/>
        <v/>
      </c>
      <c r="N946" s="34" t="str">
        <f t="shared" si="477"/>
        <v>人件費</v>
      </c>
      <c r="O946" s="34" t="str">
        <f t="shared" ca="1" si="478"/>
        <v/>
      </c>
      <c r="P946" s="34" t="str">
        <f t="shared" ca="1" si="479"/>
        <v/>
      </c>
      <c r="Q946" s="34" t="str">
        <f t="shared" ca="1" si="473"/>
        <v/>
      </c>
      <c r="R946" s="34" t="str">
        <f t="shared" ca="1" si="474"/>
        <v/>
      </c>
      <c r="S946" s="47" t="str">
        <f t="shared" si="480"/>
        <v/>
      </c>
      <c r="T946" s="34" t="str">
        <f t="shared" si="481"/>
        <v/>
      </c>
    </row>
    <row r="947" spans="1:22" x14ac:dyDescent="0.4">
      <c r="A947" s="47" t="str">
        <f t="shared" si="475"/>
        <v/>
      </c>
      <c r="B947" s="48" t="str">
        <f t="shared" si="468"/>
        <v/>
      </c>
      <c r="C947" s="46" t="s">
        <v>11</v>
      </c>
      <c r="D947" s="46" t="e" cm="1">
        <f t="array" aca="1" ref="D947" ca="1">INDIRECT("'"&amp;TEXT($A947,"d日(aaa)")&amp;"'!V10")</f>
        <v>#REF!</v>
      </c>
      <c r="E947" s="49" t="e" cm="1">
        <f t="array" aca="1" ref="E947" ca="1">INDIRECT("'"&amp;TEXT($A947,"d日(aaa)")&amp;"'!AB10")</f>
        <v>#REF!</v>
      </c>
      <c r="F947" s="49" t="e" cm="1">
        <f t="array" aca="1" ref="F947" ca="1">INDIRECT("'"&amp;TEXT($A947,"d日(aaa)")&amp;"'!AC10")</f>
        <v>#REF!</v>
      </c>
      <c r="G947" s="58" t="e">
        <f t="shared" ca="1" si="469"/>
        <v>#REF!</v>
      </c>
      <c r="H947" s="47" t="str">
        <f t="shared" si="470"/>
        <v/>
      </c>
      <c r="I947" s="34" t="e">
        <f t="shared" si="471"/>
        <v>#VALUE!</v>
      </c>
      <c r="L947" s="47" t="str">
        <f t="shared" si="472"/>
        <v/>
      </c>
      <c r="M947" s="34" t="str">
        <f t="shared" si="476"/>
        <v/>
      </c>
      <c r="N947" s="34" t="str">
        <f t="shared" si="477"/>
        <v>人件費</v>
      </c>
      <c r="O947" s="34" t="str">
        <f t="shared" ca="1" si="478"/>
        <v/>
      </c>
      <c r="P947" s="34" t="str">
        <f t="shared" ca="1" si="479"/>
        <v/>
      </c>
      <c r="Q947" s="34" t="str">
        <f t="shared" ca="1" si="473"/>
        <v/>
      </c>
      <c r="R947" s="34" t="str">
        <f t="shared" ca="1" si="474"/>
        <v/>
      </c>
      <c r="S947" s="47" t="str">
        <f t="shared" si="480"/>
        <v/>
      </c>
      <c r="T947" s="34" t="str">
        <f t="shared" si="481"/>
        <v/>
      </c>
    </row>
    <row r="948" spans="1:22" x14ac:dyDescent="0.4">
      <c r="A948" s="47" t="str">
        <f t="shared" si="475"/>
        <v/>
      </c>
      <c r="B948" s="48" t="str">
        <f t="shared" si="468"/>
        <v/>
      </c>
      <c r="C948" s="46" t="s">
        <v>11</v>
      </c>
      <c r="D948" s="46" t="e" cm="1">
        <f t="array" aca="1" ref="D948" ca="1">INDIRECT("'"&amp;TEXT($A948,"d日(aaa)")&amp;"'!V11")</f>
        <v>#REF!</v>
      </c>
      <c r="E948" s="49" t="e" cm="1">
        <f t="array" aca="1" ref="E948" ca="1">INDIRECT("'"&amp;TEXT($A948,"d日(aaa)")&amp;"'!AB11")</f>
        <v>#REF!</v>
      </c>
      <c r="F948" s="49" t="e" cm="1">
        <f t="array" aca="1" ref="F948" ca="1">INDIRECT("'"&amp;TEXT($A948,"d日(aaa)")&amp;"'!AC11")</f>
        <v>#REF!</v>
      </c>
      <c r="G948" s="58" t="e">
        <f t="shared" ca="1" si="469"/>
        <v>#REF!</v>
      </c>
      <c r="H948" s="47" t="str">
        <f t="shared" si="470"/>
        <v/>
      </c>
      <c r="I948" s="34" t="e">
        <f t="shared" si="471"/>
        <v>#VALUE!</v>
      </c>
      <c r="L948" s="47" t="str">
        <f t="shared" si="472"/>
        <v/>
      </c>
      <c r="M948" s="34" t="str">
        <f t="shared" si="476"/>
        <v/>
      </c>
      <c r="N948" s="34" t="str">
        <f t="shared" si="477"/>
        <v>人件費</v>
      </c>
      <c r="O948" s="34" t="str">
        <f t="shared" ca="1" si="478"/>
        <v/>
      </c>
      <c r="P948" s="34" t="str">
        <f t="shared" ca="1" si="479"/>
        <v/>
      </c>
      <c r="Q948" s="34" t="str">
        <f t="shared" ca="1" si="473"/>
        <v/>
      </c>
      <c r="R948" s="34" t="str">
        <f t="shared" ca="1" si="474"/>
        <v/>
      </c>
      <c r="S948" s="47" t="str">
        <f t="shared" si="480"/>
        <v/>
      </c>
      <c r="T948" s="34" t="str">
        <f t="shared" si="481"/>
        <v/>
      </c>
    </row>
    <row r="949" spans="1:22" x14ac:dyDescent="0.4">
      <c r="A949" s="47" t="str">
        <f t="shared" si="475"/>
        <v/>
      </c>
      <c r="B949" s="48" t="str">
        <f t="shared" si="468"/>
        <v/>
      </c>
      <c r="C949" s="46" t="s">
        <v>11</v>
      </c>
      <c r="D949" s="46" t="e" cm="1">
        <f t="array" aca="1" ref="D949" ca="1">INDIRECT("'"&amp;TEXT($A949,"d日(aaa)")&amp;"'!V12")</f>
        <v>#REF!</v>
      </c>
      <c r="E949" s="49" t="e" cm="1">
        <f t="array" aca="1" ref="E949" ca="1">INDIRECT("'"&amp;TEXT($A949,"d日(aaa)")&amp;"'!AB12")</f>
        <v>#REF!</v>
      </c>
      <c r="F949" s="49" t="e" cm="1">
        <f t="array" aca="1" ref="F949" ca="1">INDIRECT("'"&amp;TEXT($A949,"d日(aaa)")&amp;"'!AC12")</f>
        <v>#REF!</v>
      </c>
      <c r="G949" s="58" t="e">
        <f t="shared" ca="1" si="469"/>
        <v>#REF!</v>
      </c>
      <c r="H949" s="47" t="str">
        <f t="shared" si="470"/>
        <v/>
      </c>
      <c r="I949" s="34" t="e">
        <f t="shared" si="471"/>
        <v>#VALUE!</v>
      </c>
      <c r="L949" s="47" t="str">
        <f t="shared" si="472"/>
        <v/>
      </c>
      <c r="M949" s="34" t="str">
        <f t="shared" si="476"/>
        <v/>
      </c>
      <c r="N949" s="34" t="str">
        <f t="shared" si="477"/>
        <v>人件費</v>
      </c>
      <c r="O949" s="34" t="str">
        <f t="shared" ca="1" si="478"/>
        <v/>
      </c>
      <c r="P949" s="34" t="str">
        <f t="shared" ca="1" si="479"/>
        <v/>
      </c>
      <c r="Q949" s="34" t="str">
        <f t="shared" ca="1" si="473"/>
        <v/>
      </c>
      <c r="R949" s="34" t="str">
        <f t="shared" ca="1" si="474"/>
        <v/>
      </c>
      <c r="S949" s="47" t="str">
        <f t="shared" si="480"/>
        <v/>
      </c>
      <c r="T949" s="34" t="str">
        <f t="shared" si="481"/>
        <v/>
      </c>
    </row>
    <row r="950" spans="1:22" x14ac:dyDescent="0.4">
      <c r="A950" s="47" t="str">
        <f t="shared" si="475"/>
        <v/>
      </c>
      <c r="B950" s="48" t="str">
        <f t="shared" si="468"/>
        <v/>
      </c>
      <c r="C950" s="46" t="s">
        <v>11</v>
      </c>
      <c r="D950" s="46" t="e" cm="1">
        <f t="array" aca="1" ref="D950" ca="1">INDIRECT("'"&amp;TEXT($A950,"d日(aaa)")&amp;"'!V13")</f>
        <v>#REF!</v>
      </c>
      <c r="E950" s="49" t="e" cm="1">
        <f t="array" aca="1" ref="E950" ca="1">INDIRECT("'"&amp;TEXT($A950,"d日(aaa)")&amp;"'!AB13")</f>
        <v>#REF!</v>
      </c>
      <c r="F950" s="49" t="e" cm="1">
        <f t="array" aca="1" ref="F950" ca="1">INDIRECT("'"&amp;TEXT($A950,"d日(aaa)")&amp;"'!AC13")</f>
        <v>#REF!</v>
      </c>
      <c r="G950" s="58" t="e">
        <f t="shared" ca="1" si="469"/>
        <v>#REF!</v>
      </c>
      <c r="H950" s="47" t="str">
        <f t="shared" si="470"/>
        <v/>
      </c>
      <c r="I950" s="34" t="e">
        <f t="shared" si="471"/>
        <v>#VALUE!</v>
      </c>
      <c r="L950" s="47" t="str">
        <f t="shared" si="472"/>
        <v/>
      </c>
      <c r="M950" s="34" t="str">
        <f t="shared" si="476"/>
        <v/>
      </c>
      <c r="N950" s="34" t="str">
        <f t="shared" si="477"/>
        <v>人件費</v>
      </c>
      <c r="O950" s="34" t="str">
        <f t="shared" ca="1" si="478"/>
        <v/>
      </c>
      <c r="P950" s="34" t="str">
        <f t="shared" ca="1" si="479"/>
        <v/>
      </c>
      <c r="Q950" s="34" t="str">
        <f t="shared" ca="1" si="473"/>
        <v/>
      </c>
      <c r="R950" s="34" t="str">
        <f t="shared" ca="1" si="474"/>
        <v/>
      </c>
      <c r="S950" s="47" t="str">
        <f t="shared" si="480"/>
        <v/>
      </c>
      <c r="T950" s="34" t="str">
        <f t="shared" si="481"/>
        <v/>
      </c>
    </row>
    <row r="951" spans="1:22" x14ac:dyDescent="0.4">
      <c r="A951" s="47" t="str">
        <f t="shared" si="475"/>
        <v/>
      </c>
      <c r="B951" s="48" t="str">
        <f t="shared" ref="B951:B955" si="484">IF(A951="","",TEXT(A951,"aaa"))</f>
        <v/>
      </c>
      <c r="C951" s="46" t="s">
        <v>11</v>
      </c>
      <c r="D951" s="46" t="e" cm="1">
        <f t="array" aca="1" ref="D951" ca="1">INDIRECT("'"&amp;TEXT($A951,"d日(aaa)")&amp;"'!V14")</f>
        <v>#REF!</v>
      </c>
      <c r="E951" s="49" t="e" cm="1">
        <f t="array" aca="1" ref="E951" ca="1">INDIRECT("'"&amp;TEXT($A951,"d日(aaa)")&amp;"'!AB14")</f>
        <v>#REF!</v>
      </c>
      <c r="F951" s="49" t="e" cm="1">
        <f t="array" aca="1" ref="F951" ca="1">INDIRECT("'"&amp;TEXT($A951,"d日(aaa)")&amp;"'!AC14")</f>
        <v>#REF!</v>
      </c>
      <c r="G951" s="58" t="e">
        <f t="shared" ca="1" si="469"/>
        <v>#REF!</v>
      </c>
      <c r="H951" s="47" t="str">
        <f t="shared" si="470"/>
        <v/>
      </c>
      <c r="I951" s="34" t="e">
        <f t="shared" si="471"/>
        <v>#VALUE!</v>
      </c>
      <c r="L951" s="47" t="str">
        <f t="shared" si="472"/>
        <v/>
      </c>
      <c r="M951" s="34" t="str">
        <f t="shared" si="476"/>
        <v/>
      </c>
      <c r="N951" s="34" t="str">
        <f t="shared" si="477"/>
        <v>人件費</v>
      </c>
      <c r="O951" s="34" t="str">
        <f t="shared" ca="1" si="478"/>
        <v/>
      </c>
      <c r="P951" s="34" t="str">
        <f t="shared" ca="1" si="479"/>
        <v/>
      </c>
      <c r="Q951" s="34" t="str">
        <f t="shared" ca="1" si="473"/>
        <v/>
      </c>
      <c r="R951" s="34" t="str">
        <f t="shared" ca="1" si="474"/>
        <v/>
      </c>
      <c r="S951" s="47" t="str">
        <f t="shared" si="480"/>
        <v/>
      </c>
      <c r="T951" s="34" t="str">
        <f t="shared" si="481"/>
        <v/>
      </c>
    </row>
    <row r="952" spans="1:22" x14ac:dyDescent="0.4">
      <c r="A952" s="47" t="str">
        <f t="shared" si="475"/>
        <v/>
      </c>
      <c r="B952" s="48" t="str">
        <f t="shared" si="484"/>
        <v/>
      </c>
      <c r="C952" s="46" t="s">
        <v>11</v>
      </c>
      <c r="D952" s="46" t="e" cm="1">
        <f t="array" aca="1" ref="D952" ca="1">INDIRECT("'"&amp;TEXT($A952,"d日(aaa)")&amp;"'!V15")</f>
        <v>#REF!</v>
      </c>
      <c r="E952" s="49" t="e" cm="1">
        <f t="array" aca="1" ref="E952" ca="1">INDIRECT("'"&amp;TEXT($A952,"d日(aaa)")&amp;"'!AB15")</f>
        <v>#REF!</v>
      </c>
      <c r="F952" s="49" t="e" cm="1">
        <f t="array" aca="1" ref="F952" ca="1">INDIRECT("'"&amp;TEXT($A952,"d日(aaa)")&amp;"'!AC15")</f>
        <v>#REF!</v>
      </c>
      <c r="G952" s="58" t="e">
        <f t="shared" ca="1" si="469"/>
        <v>#REF!</v>
      </c>
      <c r="H952" s="47" t="str">
        <f t="shared" si="470"/>
        <v/>
      </c>
      <c r="I952" s="34" t="e">
        <f t="shared" si="471"/>
        <v>#VALUE!</v>
      </c>
      <c r="L952" s="47" t="str">
        <f t="shared" si="472"/>
        <v/>
      </c>
      <c r="M952" s="34" t="str">
        <f t="shared" si="476"/>
        <v/>
      </c>
      <c r="N952" s="34" t="str">
        <f t="shared" si="477"/>
        <v>人件費</v>
      </c>
      <c r="O952" s="34" t="str">
        <f t="shared" ca="1" si="478"/>
        <v/>
      </c>
      <c r="P952" s="34" t="str">
        <f t="shared" ca="1" si="479"/>
        <v/>
      </c>
      <c r="Q952" s="34" t="str">
        <f t="shared" ca="1" si="473"/>
        <v/>
      </c>
      <c r="R952" s="34" t="str">
        <f t="shared" ca="1" si="474"/>
        <v/>
      </c>
      <c r="S952" s="47" t="str">
        <f t="shared" si="480"/>
        <v/>
      </c>
      <c r="T952" s="34" t="str">
        <f t="shared" si="481"/>
        <v/>
      </c>
    </row>
    <row r="953" spans="1:22" x14ac:dyDescent="0.4">
      <c r="A953" s="47" t="str">
        <f t="shared" si="475"/>
        <v/>
      </c>
      <c r="B953" s="48" t="str">
        <f t="shared" si="484"/>
        <v/>
      </c>
      <c r="C953" s="46" t="s">
        <v>11</v>
      </c>
      <c r="D953" s="46" t="e" cm="1">
        <f t="array" aca="1" ref="D953" ca="1">INDIRECT("'"&amp;TEXT($A953,"d日(aaa)")&amp;"'!V16")</f>
        <v>#REF!</v>
      </c>
      <c r="E953" s="49" t="e" cm="1">
        <f t="array" aca="1" ref="E953" ca="1">INDIRECT("'"&amp;TEXT($A953,"d日(aaa)")&amp;"'!AB16")</f>
        <v>#REF!</v>
      </c>
      <c r="F953" s="49" t="e" cm="1">
        <f t="array" aca="1" ref="F953" ca="1">INDIRECT("'"&amp;TEXT($A953,"d日(aaa)")&amp;"'!AC16")</f>
        <v>#REF!</v>
      </c>
      <c r="G953" s="58" t="e">
        <f t="shared" ca="1" si="469"/>
        <v>#REF!</v>
      </c>
      <c r="H953" s="47" t="str">
        <f t="shared" si="470"/>
        <v/>
      </c>
      <c r="I953" s="34" t="e">
        <f t="shared" si="471"/>
        <v>#VALUE!</v>
      </c>
      <c r="L953" s="47" t="str">
        <f t="shared" si="472"/>
        <v/>
      </c>
      <c r="M953" s="34" t="str">
        <f t="shared" si="476"/>
        <v/>
      </c>
      <c r="N953" s="34" t="str">
        <f t="shared" si="477"/>
        <v>人件費</v>
      </c>
      <c r="O953" s="34" t="str">
        <f t="shared" ca="1" si="478"/>
        <v/>
      </c>
      <c r="P953" s="34" t="str">
        <f t="shared" ca="1" si="479"/>
        <v/>
      </c>
      <c r="Q953" s="34" t="str">
        <f t="shared" ca="1" si="473"/>
        <v/>
      </c>
      <c r="R953" s="34" t="str">
        <f t="shared" ca="1" si="474"/>
        <v/>
      </c>
      <c r="S953" s="47" t="str">
        <f t="shared" si="480"/>
        <v/>
      </c>
      <c r="T953" s="34" t="str">
        <f t="shared" si="481"/>
        <v/>
      </c>
    </row>
    <row r="954" spans="1:22" x14ac:dyDescent="0.4">
      <c r="A954" s="47" t="str">
        <f t="shared" si="475"/>
        <v/>
      </c>
      <c r="B954" s="48" t="str">
        <f t="shared" si="484"/>
        <v/>
      </c>
      <c r="C954" s="46" t="s">
        <v>11</v>
      </c>
      <c r="D954" s="46" t="e" cm="1">
        <f t="array" aca="1" ref="D954" ca="1">INDIRECT("'"&amp;TEXT($A954,"d日(aaa)")&amp;"'!V17")</f>
        <v>#REF!</v>
      </c>
      <c r="E954" s="49" t="e" cm="1">
        <f t="array" aca="1" ref="E954" ca="1">INDIRECT("'"&amp;TEXT($A954,"d日(aaa)")&amp;"'!AB17")</f>
        <v>#REF!</v>
      </c>
      <c r="F954" s="49" t="e" cm="1">
        <f t="array" aca="1" ref="F954" ca="1">INDIRECT("'"&amp;TEXT($A954,"d日(aaa)")&amp;"'!AC17")</f>
        <v>#REF!</v>
      </c>
      <c r="G954" s="58" t="e">
        <f t="shared" ca="1" si="469"/>
        <v>#REF!</v>
      </c>
      <c r="H954" s="47" t="str">
        <f t="shared" si="470"/>
        <v/>
      </c>
      <c r="I954" s="34" t="e">
        <f t="shared" si="471"/>
        <v>#VALUE!</v>
      </c>
      <c r="L954" s="47" t="str">
        <f t="shared" si="472"/>
        <v/>
      </c>
      <c r="M954" s="34" t="str">
        <f t="shared" si="476"/>
        <v/>
      </c>
      <c r="N954" s="34" t="str">
        <f t="shared" si="477"/>
        <v>人件費</v>
      </c>
      <c r="O954" s="34" t="str">
        <f t="shared" ca="1" si="478"/>
        <v/>
      </c>
      <c r="P954" s="34" t="str">
        <f t="shared" ca="1" si="479"/>
        <v/>
      </c>
      <c r="Q954" s="34" t="str">
        <f t="shared" ca="1" si="473"/>
        <v/>
      </c>
      <c r="R954" s="34" t="str">
        <f t="shared" ca="1" si="474"/>
        <v/>
      </c>
      <c r="S954" s="47" t="str">
        <f t="shared" si="480"/>
        <v/>
      </c>
      <c r="T954" s="34" t="str">
        <f t="shared" si="481"/>
        <v/>
      </c>
    </row>
    <row r="955" spans="1:22" x14ac:dyDescent="0.4">
      <c r="A955" s="47" t="str">
        <f t="shared" si="475"/>
        <v/>
      </c>
      <c r="B955" s="48" t="str">
        <f t="shared" si="484"/>
        <v/>
      </c>
      <c r="C955" s="46" t="s">
        <v>11</v>
      </c>
      <c r="D955" s="46" t="e" cm="1">
        <f t="array" aca="1" ref="D955" ca="1">INDIRECT("'"&amp;TEXT($A955,"d日(aaa)")&amp;"'!V18")</f>
        <v>#REF!</v>
      </c>
      <c r="E955" s="49" t="e" cm="1">
        <f t="array" aca="1" ref="E955" ca="1">INDIRECT("'"&amp;TEXT($A955,"d日(aaa)")&amp;"'!AB18")</f>
        <v>#REF!</v>
      </c>
      <c r="F955" s="49" t="e" cm="1">
        <f t="array" aca="1" ref="F955" ca="1">INDIRECT("'"&amp;TEXT($A955,"d日(aaa)")&amp;"'!AC18")</f>
        <v>#REF!</v>
      </c>
      <c r="G955" s="58" t="e">
        <f t="shared" ca="1" si="469"/>
        <v>#REF!</v>
      </c>
      <c r="H955" s="47" t="str">
        <f t="shared" si="470"/>
        <v/>
      </c>
      <c r="I955" s="34" t="e">
        <f t="shared" si="471"/>
        <v>#VALUE!</v>
      </c>
      <c r="J955" s="34" t="e">
        <f ca="1">SUMIF($A941:$A955,$A941,E941:E955)</f>
        <v>#REF!</v>
      </c>
      <c r="K955" s="34" t="e">
        <f ca="1">SUMIF($A941:$A955,$A941,F941:F955)</f>
        <v>#REF!</v>
      </c>
      <c r="L955" s="47" t="str">
        <f t="shared" si="472"/>
        <v/>
      </c>
      <c r="M955" s="34" t="str">
        <f t="shared" si="476"/>
        <v/>
      </c>
      <c r="N955" s="34" t="str">
        <f t="shared" si="477"/>
        <v>人件費</v>
      </c>
      <c r="O955" s="34" t="str">
        <f t="shared" ca="1" si="478"/>
        <v/>
      </c>
      <c r="P955" s="34" t="str">
        <f t="shared" ca="1" si="479"/>
        <v/>
      </c>
      <c r="Q955" s="34" t="str">
        <f t="shared" ca="1" si="473"/>
        <v/>
      </c>
      <c r="R955" s="34" t="str">
        <f t="shared" ca="1" si="474"/>
        <v/>
      </c>
      <c r="S955" s="47" t="str">
        <f t="shared" si="480"/>
        <v/>
      </c>
      <c r="T955" s="34" t="str">
        <f t="shared" si="481"/>
        <v/>
      </c>
      <c r="U955" s="158" t="str">
        <f ca="1">IF(P941&lt;&gt;"",SUMIF($A941:$A955,$A941,P941:P955),"")</f>
        <v/>
      </c>
      <c r="V955" s="158" t="str">
        <f ca="1">IF(Q941&lt;&gt;"",SUMIF($A941:$A955,$A941,Q941:Q955),"")</f>
        <v/>
      </c>
    </row>
    <row r="956" spans="1:22" x14ac:dyDescent="0.4">
      <c r="A956" s="47" t="str">
        <f>A947</f>
        <v/>
      </c>
      <c r="B956" s="48" t="str">
        <f t="shared" si="468"/>
        <v/>
      </c>
      <c r="C956" s="46" t="s">
        <v>12</v>
      </c>
      <c r="D956" s="46" t="e" cm="1">
        <f t="array" aca="1" ref="D956" ca="1">INDIRECT("'"&amp;TEXT($A956,"d日(aaa)")&amp;"'!V22")</f>
        <v>#REF!</v>
      </c>
      <c r="E956" s="49" t="e" cm="1">
        <f t="array" aca="1" ref="E956" ca="1">INDIRECT("'"&amp;TEXT($A956,"d日(aaa)")&amp;"'!W22")</f>
        <v>#REF!</v>
      </c>
      <c r="F956" s="49" t="e" cm="1">
        <f t="array" aca="1" ref="F956" ca="1">INDIRECT("'"&amp;TEXT($A956,"d日(aaa)")&amp;"'!X22")</f>
        <v>#REF!</v>
      </c>
      <c r="G956" s="58" t="e">
        <f t="shared" ca="1" si="469"/>
        <v>#REF!</v>
      </c>
      <c r="H956" s="47" t="str">
        <f t="shared" si="470"/>
        <v/>
      </c>
      <c r="I956" s="34" t="e">
        <f t="shared" si="471"/>
        <v>#VALUE!</v>
      </c>
      <c r="L956" s="47" t="str">
        <f t="shared" si="472"/>
        <v/>
      </c>
      <c r="M956" s="34" t="str">
        <f t="shared" si="476"/>
        <v/>
      </c>
      <c r="N956" s="34" t="str">
        <f t="shared" si="477"/>
        <v>出荷数</v>
      </c>
      <c r="O956" s="34" t="str">
        <f t="shared" ca="1" si="478"/>
        <v/>
      </c>
      <c r="P956" s="34" t="str">
        <f t="shared" ca="1" si="479"/>
        <v/>
      </c>
      <c r="Q956" s="34" t="str">
        <f t="shared" ca="1" si="473"/>
        <v/>
      </c>
      <c r="R956" s="34" t="str">
        <f t="shared" ca="1" si="474"/>
        <v/>
      </c>
      <c r="S956" s="47" t="str">
        <f t="shared" si="480"/>
        <v/>
      </c>
      <c r="T956" s="34" t="str">
        <f t="shared" si="481"/>
        <v/>
      </c>
    </row>
    <row r="957" spans="1:22" x14ac:dyDescent="0.4">
      <c r="A957" s="47" t="str">
        <f t="shared" si="475"/>
        <v/>
      </c>
      <c r="B957" s="48" t="str">
        <f t="shared" si="468"/>
        <v/>
      </c>
      <c r="C957" s="46" t="s">
        <v>239</v>
      </c>
      <c r="D957" s="46" t="e" cm="1">
        <f t="array" aca="1" ref="D957" ca="1">INDIRECT("'"&amp;TEXT($A957,"d日(aaa)")&amp;"'!V25")</f>
        <v>#REF!</v>
      </c>
      <c r="E957" s="49" t="e" cm="1">
        <f t="array" aca="1" ref="E957" ca="1">INDIRECT("'"&amp;TEXT($A957,"d日(aaa)")&amp;"'!W25")</f>
        <v>#REF!</v>
      </c>
      <c r="F957" s="49" t="e" cm="1">
        <f t="array" aca="1" ref="F957" ca="1">INDIRECT("'"&amp;TEXT($A957,"d日(aaa)")&amp;"'!X25")</f>
        <v>#REF!</v>
      </c>
      <c r="G957" s="58" t="e">
        <f t="shared" ca="1" si="469"/>
        <v>#REF!</v>
      </c>
      <c r="H957" s="47" t="str">
        <f t="shared" si="470"/>
        <v/>
      </c>
      <c r="I957" s="34" t="e">
        <f t="shared" si="471"/>
        <v>#VALUE!</v>
      </c>
      <c r="L957" s="47" t="str">
        <f t="shared" si="472"/>
        <v/>
      </c>
      <c r="M957" s="34" t="str">
        <f t="shared" si="476"/>
        <v/>
      </c>
      <c r="N957" s="34" t="str">
        <f t="shared" si="477"/>
        <v>人時生産性</v>
      </c>
      <c r="O957" s="34" t="str">
        <f t="shared" ca="1" si="478"/>
        <v/>
      </c>
      <c r="P957" s="34" t="str">
        <f t="shared" ca="1" si="479"/>
        <v/>
      </c>
      <c r="Q957" s="34" t="str">
        <f t="shared" ca="1" si="473"/>
        <v/>
      </c>
      <c r="R957" s="34" t="str">
        <f t="shared" ca="1" si="474"/>
        <v/>
      </c>
      <c r="S957" s="47" t="str">
        <f t="shared" si="480"/>
        <v/>
      </c>
      <c r="T957" s="34" t="str">
        <f t="shared" si="481"/>
        <v/>
      </c>
    </row>
    <row r="958" spans="1:22" x14ac:dyDescent="0.4">
      <c r="A958" s="47" t="str">
        <f t="shared" si="475"/>
        <v/>
      </c>
      <c r="B958" s="48" t="str">
        <f t="shared" si="468"/>
        <v/>
      </c>
      <c r="C958" s="46" t="s">
        <v>96</v>
      </c>
      <c r="D958" s="46" t="e" cm="1">
        <f t="array" aca="1" ref="D958" ca="1">INDIRECT("'"&amp;TEXT($A958,"d日(aaa)")&amp;"'!AA22")</f>
        <v>#REF!</v>
      </c>
      <c r="E958" s="49" t="e" cm="1">
        <f t="array" aca="1" ref="E958" ca="1">INDIRECT("'"&amp;TEXT($A958,"d日(aaa)")&amp;"'!AB22")</f>
        <v>#REF!</v>
      </c>
      <c r="F958" s="49" t="e" cm="1">
        <f t="array" aca="1" ref="F958" ca="1">INDIRECT("'"&amp;TEXT($A958,"d日(aaa)")&amp;"'!AC22")</f>
        <v>#REF!</v>
      </c>
      <c r="G958" s="58" t="e">
        <f t="shared" ca="1" si="469"/>
        <v>#REF!</v>
      </c>
      <c r="H958" s="47" t="str">
        <f t="shared" si="470"/>
        <v/>
      </c>
      <c r="I958" s="34" t="e">
        <f t="shared" si="471"/>
        <v>#VALUE!</v>
      </c>
      <c r="L958" s="47" t="str">
        <f t="shared" si="472"/>
        <v/>
      </c>
      <c r="M958" s="34" t="str">
        <f t="shared" si="476"/>
        <v/>
      </c>
      <c r="N958" s="34" t="str">
        <f t="shared" si="477"/>
        <v>1Cs人件費</v>
      </c>
      <c r="O958" s="34" t="str">
        <f t="shared" ca="1" si="478"/>
        <v/>
      </c>
      <c r="P958" s="34" t="str">
        <f t="shared" ca="1" si="479"/>
        <v/>
      </c>
      <c r="Q958" s="34" t="str">
        <f t="shared" ca="1" si="473"/>
        <v/>
      </c>
      <c r="R958" s="34" t="str">
        <f t="shared" ca="1" si="474"/>
        <v/>
      </c>
      <c r="S958" s="47" t="str">
        <f t="shared" si="480"/>
        <v/>
      </c>
      <c r="T958" s="34" t="str">
        <f t="shared" si="481"/>
        <v/>
      </c>
    </row>
    <row r="959" spans="1:22" x14ac:dyDescent="0.4">
      <c r="A959" s="47" t="str">
        <f>月シフト!AE$9</f>
        <v/>
      </c>
      <c r="B959" s="48" t="str">
        <f t="shared" si="468"/>
        <v/>
      </c>
      <c r="C959" s="46" t="s">
        <v>7</v>
      </c>
      <c r="D959" s="46" t="e" cm="1">
        <f t="array" aca="1" ref="D959" ca="1">INDIRECT("'"&amp;TEXT($A959,"d日(aaa)")&amp;"'!V4")</f>
        <v>#REF!</v>
      </c>
      <c r="E959" s="58" t="e" cm="1">
        <f t="array" aca="1" ref="E959" ca="1">INDIRECT("'"&amp;TEXT($A959,"d日(aaa)")&amp;"'!W4")</f>
        <v>#REF!</v>
      </c>
      <c r="F959" s="58" t="e" cm="1">
        <f t="array" aca="1" ref="F959" ca="1">INDIRECT("'"&amp;TEXT($A959,"d日(aaa)")&amp;"'!X4")</f>
        <v>#REF!</v>
      </c>
      <c r="G959" s="58" t="e">
        <f ca="1">IF(AND(F959&lt;&gt;"",E959&lt;&gt;""),F959-E959,"")</f>
        <v>#REF!</v>
      </c>
      <c r="H959" s="47" t="str">
        <f>A959</f>
        <v/>
      </c>
      <c r="I959" s="34" t="e">
        <f>WEEKNUM(A959,1)-WEEKNUM(A$2,1)+1</f>
        <v>#VALUE!</v>
      </c>
      <c r="L959" s="47" t="str">
        <f>IFERROR(A959,"")</f>
        <v/>
      </c>
      <c r="M959" s="34" t="str">
        <f t="shared" si="476"/>
        <v/>
      </c>
      <c r="N959" s="34" t="str">
        <f t="shared" si="477"/>
        <v>作業時間</v>
      </c>
      <c r="O959" s="34" t="str">
        <f t="shared" ca="1" si="478"/>
        <v/>
      </c>
      <c r="P959" s="34" t="str">
        <f t="shared" ca="1" si="479"/>
        <v/>
      </c>
      <c r="Q959" s="34" t="str">
        <f ca="1">IFERROR(IF(F959=0,"",F959),"")</f>
        <v/>
      </c>
      <c r="R959" s="34" t="str">
        <f ca="1">IFERROR(IF(N959="人時生産性",ROUND(G959,2),ROUND(G959,1)),"")</f>
        <v/>
      </c>
      <c r="S959" s="47" t="str">
        <f t="shared" si="480"/>
        <v/>
      </c>
      <c r="T959" s="34" t="str">
        <f t="shared" si="481"/>
        <v/>
      </c>
    </row>
    <row r="960" spans="1:22" x14ac:dyDescent="0.4">
      <c r="A960" s="47" t="str">
        <f>A959</f>
        <v/>
      </c>
      <c r="B960" s="48" t="str">
        <f t="shared" si="468"/>
        <v/>
      </c>
      <c r="C960" s="46" t="s">
        <v>7</v>
      </c>
      <c r="D960" s="46" t="e" cm="1">
        <f t="array" aca="1" ref="D960" ca="1">INDIRECT("'"&amp;TEXT($A960,"d日(aaa)")&amp;"'!V5")</f>
        <v>#REF!</v>
      </c>
      <c r="E960" s="58" t="e" cm="1">
        <f t="array" aca="1" ref="E960" ca="1">INDIRECT("'"&amp;TEXT($A960,"d日(aaa)")&amp;"'!W5")</f>
        <v>#REF!</v>
      </c>
      <c r="F960" s="58" t="e" cm="1">
        <f t="array" aca="1" ref="F960" ca="1">INDIRECT("'"&amp;TEXT($A960,"d日(aaa)")&amp;"'!X5")</f>
        <v>#REF!</v>
      </c>
      <c r="G960" s="58" t="e">
        <f t="shared" ref="G960:G991" ca="1" si="485">IF(AND(F960&lt;&gt;"",E960&lt;&gt;""),F960-E960,"")</f>
        <v>#REF!</v>
      </c>
      <c r="H960" s="47" t="str">
        <f t="shared" ref="H960:H991" si="486">A960</f>
        <v/>
      </c>
      <c r="I960" s="34" t="e">
        <f t="shared" ref="I960:I991" si="487">WEEKNUM(A960,1)-WEEKNUM(A$2,1)+1</f>
        <v>#VALUE!</v>
      </c>
      <c r="L960" s="47" t="str">
        <f t="shared" ref="L960:L991" si="488">IFERROR(A960,"")</f>
        <v/>
      </c>
      <c r="M960" s="34" t="str">
        <f t="shared" si="476"/>
        <v/>
      </c>
      <c r="N960" s="34" t="str">
        <f t="shared" si="477"/>
        <v>作業時間</v>
      </c>
      <c r="O960" s="34" t="str">
        <f t="shared" ca="1" si="478"/>
        <v/>
      </c>
      <c r="P960" s="34" t="str">
        <f t="shared" ca="1" si="479"/>
        <v/>
      </c>
      <c r="Q960" s="34" t="str">
        <f t="shared" ref="Q960:Q991" ca="1" si="489">IFERROR(IF(F960=0,"",F960),"")</f>
        <v/>
      </c>
      <c r="R960" s="34" t="str">
        <f t="shared" ref="R960:R991" ca="1" si="490">IFERROR(IF(N960="人時生産性",ROUND(G960,2),ROUND(G960,1)),"")</f>
        <v/>
      </c>
      <c r="S960" s="47" t="str">
        <f t="shared" si="480"/>
        <v/>
      </c>
      <c r="T960" s="34" t="str">
        <f t="shared" si="481"/>
        <v/>
      </c>
    </row>
    <row r="961" spans="1:22" x14ac:dyDescent="0.4">
      <c r="A961" s="47" t="str">
        <f t="shared" ref="A961:A991" si="491">A960</f>
        <v/>
      </c>
      <c r="B961" s="48" t="str">
        <f t="shared" si="468"/>
        <v/>
      </c>
      <c r="C961" s="46" t="s">
        <v>7</v>
      </c>
      <c r="D961" s="46" t="e" cm="1">
        <f t="array" aca="1" ref="D961" ca="1">INDIRECT("'"&amp;TEXT($A961,"d日(aaa)")&amp;"'!V6")</f>
        <v>#REF!</v>
      </c>
      <c r="E961" s="58" t="e" cm="1">
        <f t="array" aca="1" ref="E961" ca="1">INDIRECT("'"&amp;TEXT($A961,"d日(aaa)")&amp;"'!W6")</f>
        <v>#REF!</v>
      </c>
      <c r="F961" s="58" t="e" cm="1">
        <f t="array" aca="1" ref="F961" ca="1">INDIRECT("'"&amp;TEXT($A961,"d日(aaa)")&amp;"'!X6")</f>
        <v>#REF!</v>
      </c>
      <c r="G961" s="58" t="e">
        <f t="shared" ca="1" si="485"/>
        <v>#REF!</v>
      </c>
      <c r="H961" s="47" t="str">
        <f t="shared" si="486"/>
        <v/>
      </c>
      <c r="I961" s="34" t="e">
        <f t="shared" si="487"/>
        <v>#VALUE!</v>
      </c>
      <c r="L961" s="47" t="str">
        <f t="shared" si="488"/>
        <v/>
      </c>
      <c r="M961" s="34" t="str">
        <f t="shared" si="476"/>
        <v/>
      </c>
      <c r="N961" s="34" t="str">
        <f t="shared" si="477"/>
        <v>作業時間</v>
      </c>
      <c r="O961" s="34" t="str">
        <f t="shared" ca="1" si="478"/>
        <v/>
      </c>
      <c r="P961" s="34" t="str">
        <f t="shared" ca="1" si="479"/>
        <v/>
      </c>
      <c r="Q961" s="34" t="str">
        <f t="shared" ca="1" si="489"/>
        <v/>
      </c>
      <c r="R961" s="34" t="str">
        <f t="shared" ca="1" si="490"/>
        <v/>
      </c>
      <c r="S961" s="47" t="str">
        <f t="shared" si="480"/>
        <v/>
      </c>
      <c r="T961" s="34" t="str">
        <f t="shared" si="481"/>
        <v/>
      </c>
    </row>
    <row r="962" spans="1:22" x14ac:dyDescent="0.4">
      <c r="A962" s="47" t="str">
        <f t="shared" si="491"/>
        <v/>
      </c>
      <c r="B962" s="48" t="str">
        <f t="shared" si="468"/>
        <v/>
      </c>
      <c r="C962" s="46" t="s">
        <v>7</v>
      </c>
      <c r="D962" s="46" t="e" cm="1">
        <f t="array" aca="1" ref="D962" ca="1">INDIRECT("'"&amp;TEXT($A962,"d日(aaa)")&amp;"'!V7")</f>
        <v>#REF!</v>
      </c>
      <c r="E962" s="58" t="e" cm="1">
        <f t="array" aca="1" ref="E962" ca="1">INDIRECT("'"&amp;TEXT($A962,"d日(aaa)")&amp;"'!W7")</f>
        <v>#REF!</v>
      </c>
      <c r="F962" s="58" t="e" cm="1">
        <f t="array" aca="1" ref="F962" ca="1">INDIRECT("'"&amp;TEXT($A962,"d日(aaa)")&amp;"'!X7")</f>
        <v>#REF!</v>
      </c>
      <c r="G962" s="58" t="e">
        <f t="shared" ca="1" si="485"/>
        <v>#REF!</v>
      </c>
      <c r="H962" s="47" t="str">
        <f t="shared" si="486"/>
        <v/>
      </c>
      <c r="I962" s="34" t="e">
        <f t="shared" si="487"/>
        <v>#VALUE!</v>
      </c>
      <c r="L962" s="47" t="str">
        <f t="shared" si="488"/>
        <v/>
      </c>
      <c r="M962" s="34" t="str">
        <f t="shared" si="476"/>
        <v/>
      </c>
      <c r="N962" s="34" t="str">
        <f t="shared" si="477"/>
        <v>作業時間</v>
      </c>
      <c r="O962" s="34" t="str">
        <f t="shared" ca="1" si="478"/>
        <v/>
      </c>
      <c r="P962" s="34" t="str">
        <f t="shared" ca="1" si="479"/>
        <v/>
      </c>
      <c r="Q962" s="34" t="str">
        <f t="shared" ca="1" si="489"/>
        <v/>
      </c>
      <c r="R962" s="34" t="str">
        <f t="shared" ca="1" si="490"/>
        <v/>
      </c>
      <c r="S962" s="47" t="str">
        <f t="shared" si="480"/>
        <v/>
      </c>
      <c r="T962" s="34" t="str">
        <f t="shared" si="481"/>
        <v/>
      </c>
    </row>
    <row r="963" spans="1:22" x14ac:dyDescent="0.4">
      <c r="A963" s="47" t="str">
        <f t="shared" si="491"/>
        <v/>
      </c>
      <c r="B963" s="48" t="str">
        <f t="shared" si="468"/>
        <v/>
      </c>
      <c r="C963" s="46" t="s">
        <v>7</v>
      </c>
      <c r="D963" s="46" t="e" cm="1">
        <f t="array" aca="1" ref="D963" ca="1">INDIRECT("'"&amp;TEXT($A963,"d日(aaa)")&amp;"'!V8")</f>
        <v>#REF!</v>
      </c>
      <c r="E963" s="58" t="e" cm="1">
        <f t="array" aca="1" ref="E963" ca="1">INDIRECT("'"&amp;TEXT($A963,"d日(aaa)")&amp;"'!W8")</f>
        <v>#REF!</v>
      </c>
      <c r="F963" s="58" t="e" cm="1">
        <f t="array" aca="1" ref="F963" ca="1">INDIRECT("'"&amp;TEXT($A963,"d日(aaa)")&amp;"'!X8")</f>
        <v>#REF!</v>
      </c>
      <c r="G963" s="58" t="e">
        <f t="shared" ca="1" si="485"/>
        <v>#REF!</v>
      </c>
      <c r="H963" s="47" t="str">
        <f t="shared" si="486"/>
        <v/>
      </c>
      <c r="I963" s="34" t="e">
        <f t="shared" si="487"/>
        <v>#VALUE!</v>
      </c>
      <c r="L963" s="47" t="str">
        <f t="shared" si="488"/>
        <v/>
      </c>
      <c r="M963" s="34" t="str">
        <f t="shared" si="476"/>
        <v/>
      </c>
      <c r="N963" s="34" t="str">
        <f t="shared" si="477"/>
        <v>作業時間</v>
      </c>
      <c r="O963" s="34" t="str">
        <f t="shared" ca="1" si="478"/>
        <v/>
      </c>
      <c r="P963" s="34" t="str">
        <f t="shared" ca="1" si="479"/>
        <v/>
      </c>
      <c r="Q963" s="34" t="str">
        <f t="shared" ca="1" si="489"/>
        <v/>
      </c>
      <c r="R963" s="34" t="str">
        <f t="shared" ca="1" si="490"/>
        <v/>
      </c>
      <c r="S963" s="47" t="str">
        <f t="shared" si="480"/>
        <v/>
      </c>
      <c r="T963" s="34" t="str">
        <f t="shared" si="481"/>
        <v/>
      </c>
    </row>
    <row r="964" spans="1:22" x14ac:dyDescent="0.4">
      <c r="A964" s="47" t="str">
        <f t="shared" si="491"/>
        <v/>
      </c>
      <c r="B964" s="48" t="str">
        <f t="shared" si="468"/>
        <v/>
      </c>
      <c r="C964" s="46" t="s">
        <v>7</v>
      </c>
      <c r="D964" s="46" t="e" cm="1">
        <f t="array" aca="1" ref="D964" ca="1">INDIRECT("'"&amp;TEXT($A964,"d日(aaa)")&amp;"'!V9")</f>
        <v>#REF!</v>
      </c>
      <c r="E964" s="58" t="e" cm="1">
        <f t="array" aca="1" ref="E964" ca="1">INDIRECT("'"&amp;TEXT($A964,"d日(aaa)")&amp;"'!W9")</f>
        <v>#REF!</v>
      </c>
      <c r="F964" s="58" t="e" cm="1">
        <f t="array" aca="1" ref="F964" ca="1">INDIRECT("'"&amp;TEXT($A964,"d日(aaa)")&amp;"'!X9")</f>
        <v>#REF!</v>
      </c>
      <c r="G964" s="58" t="e">
        <f t="shared" ca="1" si="485"/>
        <v>#REF!</v>
      </c>
      <c r="H964" s="47" t="str">
        <f t="shared" si="486"/>
        <v/>
      </c>
      <c r="I964" s="34" t="e">
        <f t="shared" si="487"/>
        <v>#VALUE!</v>
      </c>
      <c r="L964" s="47" t="str">
        <f t="shared" si="488"/>
        <v/>
      </c>
      <c r="M964" s="34" t="str">
        <f t="shared" si="476"/>
        <v/>
      </c>
      <c r="N964" s="34" t="str">
        <f t="shared" si="477"/>
        <v>作業時間</v>
      </c>
      <c r="O964" s="34" t="str">
        <f t="shared" ca="1" si="478"/>
        <v/>
      </c>
      <c r="P964" s="34" t="str">
        <f t="shared" ca="1" si="479"/>
        <v/>
      </c>
      <c r="Q964" s="34" t="str">
        <f t="shared" ca="1" si="489"/>
        <v/>
      </c>
      <c r="R964" s="34" t="str">
        <f t="shared" ca="1" si="490"/>
        <v/>
      </c>
      <c r="S964" s="47" t="str">
        <f t="shared" si="480"/>
        <v/>
      </c>
      <c r="T964" s="34" t="str">
        <f t="shared" si="481"/>
        <v/>
      </c>
    </row>
    <row r="965" spans="1:22" x14ac:dyDescent="0.4">
      <c r="A965" s="47" t="str">
        <f t="shared" si="491"/>
        <v/>
      </c>
      <c r="B965" s="48" t="str">
        <f t="shared" si="468"/>
        <v/>
      </c>
      <c r="C965" s="46" t="s">
        <v>7</v>
      </c>
      <c r="D965" s="46" t="e" cm="1">
        <f t="array" aca="1" ref="D965" ca="1">INDIRECT("'"&amp;TEXT($A965,"d日(aaa)")&amp;"'!V10")</f>
        <v>#REF!</v>
      </c>
      <c r="E965" s="58" t="e" cm="1">
        <f t="array" aca="1" ref="E965" ca="1">INDIRECT("'"&amp;TEXT($A965,"d日(aaa)")&amp;"'!W10")</f>
        <v>#REF!</v>
      </c>
      <c r="F965" s="58" t="e" cm="1">
        <f t="array" aca="1" ref="F965" ca="1">INDIRECT("'"&amp;TEXT($A965,"d日(aaa)")&amp;"'!X10")</f>
        <v>#REF!</v>
      </c>
      <c r="G965" s="58" t="e">
        <f t="shared" ca="1" si="485"/>
        <v>#REF!</v>
      </c>
      <c r="H965" s="47" t="str">
        <f t="shared" si="486"/>
        <v/>
      </c>
      <c r="I965" s="34" t="e">
        <f t="shared" si="487"/>
        <v>#VALUE!</v>
      </c>
      <c r="L965" s="47" t="str">
        <f t="shared" si="488"/>
        <v/>
      </c>
      <c r="M965" s="34" t="str">
        <f t="shared" si="476"/>
        <v/>
      </c>
      <c r="N965" s="34" t="str">
        <f t="shared" si="477"/>
        <v>作業時間</v>
      </c>
      <c r="O965" s="34" t="str">
        <f t="shared" ca="1" si="478"/>
        <v/>
      </c>
      <c r="P965" s="34" t="str">
        <f t="shared" ca="1" si="479"/>
        <v/>
      </c>
      <c r="Q965" s="34" t="str">
        <f t="shared" ca="1" si="489"/>
        <v/>
      </c>
      <c r="R965" s="34" t="str">
        <f t="shared" ca="1" si="490"/>
        <v/>
      </c>
      <c r="S965" s="47" t="str">
        <f t="shared" si="480"/>
        <v/>
      </c>
      <c r="T965" s="34" t="str">
        <f t="shared" si="481"/>
        <v/>
      </c>
    </row>
    <row r="966" spans="1:22" x14ac:dyDescent="0.4">
      <c r="A966" s="47" t="str">
        <f t="shared" si="491"/>
        <v/>
      </c>
      <c r="B966" s="48" t="str">
        <f t="shared" si="468"/>
        <v/>
      </c>
      <c r="C966" s="46" t="s">
        <v>7</v>
      </c>
      <c r="D966" s="46" t="e" cm="1">
        <f t="array" aca="1" ref="D966" ca="1">INDIRECT("'"&amp;TEXT($A966,"d日(aaa)")&amp;"'!V11")</f>
        <v>#REF!</v>
      </c>
      <c r="E966" s="58" t="e" cm="1">
        <f t="array" aca="1" ref="E966" ca="1">INDIRECT("'"&amp;TEXT($A966,"d日(aaa)")&amp;"'!W11")</f>
        <v>#REF!</v>
      </c>
      <c r="F966" s="58" t="e" cm="1">
        <f t="array" aca="1" ref="F966" ca="1">INDIRECT("'"&amp;TEXT($A966,"d日(aaa)")&amp;"'!X11")</f>
        <v>#REF!</v>
      </c>
      <c r="G966" s="58" t="e">
        <f t="shared" ca="1" si="485"/>
        <v>#REF!</v>
      </c>
      <c r="H966" s="47" t="str">
        <f t="shared" si="486"/>
        <v/>
      </c>
      <c r="I966" s="34" t="e">
        <f t="shared" si="487"/>
        <v>#VALUE!</v>
      </c>
      <c r="L966" s="47" t="str">
        <f t="shared" si="488"/>
        <v/>
      </c>
      <c r="M966" s="34" t="str">
        <f t="shared" si="476"/>
        <v/>
      </c>
      <c r="N966" s="34" t="str">
        <f t="shared" si="477"/>
        <v>作業時間</v>
      </c>
      <c r="O966" s="34" t="str">
        <f t="shared" ca="1" si="478"/>
        <v/>
      </c>
      <c r="P966" s="34" t="str">
        <f t="shared" ca="1" si="479"/>
        <v/>
      </c>
      <c r="Q966" s="34" t="str">
        <f t="shared" ca="1" si="489"/>
        <v/>
      </c>
      <c r="R966" s="34" t="str">
        <f t="shared" ca="1" si="490"/>
        <v/>
      </c>
      <c r="S966" s="47" t="str">
        <f t="shared" si="480"/>
        <v/>
      </c>
      <c r="T966" s="34" t="str">
        <f t="shared" si="481"/>
        <v/>
      </c>
    </row>
    <row r="967" spans="1:22" x14ac:dyDescent="0.4">
      <c r="A967" s="47" t="str">
        <f t="shared" si="491"/>
        <v/>
      </c>
      <c r="B967" s="48" t="str">
        <f t="shared" si="468"/>
        <v/>
      </c>
      <c r="C967" s="46" t="s">
        <v>7</v>
      </c>
      <c r="D967" s="46" t="e" cm="1">
        <f t="array" aca="1" ref="D967" ca="1">INDIRECT("'"&amp;TEXT($A967,"d日(aaa)")&amp;"'!V12")</f>
        <v>#REF!</v>
      </c>
      <c r="E967" s="58" t="e" cm="1">
        <f t="array" aca="1" ref="E967" ca="1">INDIRECT("'"&amp;TEXT($A967,"d日(aaa)")&amp;"'!W12")</f>
        <v>#REF!</v>
      </c>
      <c r="F967" s="58" t="e" cm="1">
        <f t="array" aca="1" ref="F967" ca="1">INDIRECT("'"&amp;TEXT($A967,"d日(aaa)")&amp;"'!X12")</f>
        <v>#REF!</v>
      </c>
      <c r="G967" s="58" t="e">
        <f t="shared" ca="1" si="485"/>
        <v>#REF!</v>
      </c>
      <c r="H967" s="47" t="str">
        <f t="shared" si="486"/>
        <v/>
      </c>
      <c r="I967" s="34" t="e">
        <f t="shared" si="487"/>
        <v>#VALUE!</v>
      </c>
      <c r="L967" s="47" t="str">
        <f t="shared" si="488"/>
        <v/>
      </c>
      <c r="M967" s="34" t="str">
        <f t="shared" si="476"/>
        <v/>
      </c>
      <c r="N967" s="34" t="str">
        <f t="shared" si="477"/>
        <v>作業時間</v>
      </c>
      <c r="O967" s="34" t="str">
        <f t="shared" ca="1" si="478"/>
        <v/>
      </c>
      <c r="P967" s="34" t="str">
        <f t="shared" ca="1" si="479"/>
        <v/>
      </c>
      <c r="Q967" s="34" t="str">
        <f t="shared" ca="1" si="489"/>
        <v/>
      </c>
      <c r="R967" s="34" t="str">
        <f t="shared" ca="1" si="490"/>
        <v/>
      </c>
      <c r="S967" s="47" t="str">
        <f t="shared" si="480"/>
        <v/>
      </c>
      <c r="T967" s="34" t="str">
        <f t="shared" si="481"/>
        <v/>
      </c>
    </row>
    <row r="968" spans="1:22" x14ac:dyDescent="0.4">
      <c r="A968" s="47" t="str">
        <f t="shared" si="491"/>
        <v/>
      </c>
      <c r="B968" s="48" t="str">
        <f t="shared" si="468"/>
        <v/>
      </c>
      <c r="C968" s="46" t="s">
        <v>7</v>
      </c>
      <c r="D968" s="46" t="e" cm="1">
        <f t="array" aca="1" ref="D968" ca="1">INDIRECT("'"&amp;TEXT($A968,"d日(aaa)")&amp;"'!V13")</f>
        <v>#REF!</v>
      </c>
      <c r="E968" s="58" t="e" cm="1">
        <f t="array" aca="1" ref="E968" ca="1">INDIRECT("'"&amp;TEXT($A968,"d日(aaa)")&amp;"'!W13")</f>
        <v>#REF!</v>
      </c>
      <c r="F968" s="58" t="e" cm="1">
        <f t="array" aca="1" ref="F968" ca="1">INDIRECT("'"&amp;TEXT($A968,"d日(aaa)")&amp;"'!X13")</f>
        <v>#REF!</v>
      </c>
      <c r="G968" s="58" t="e">
        <f t="shared" ca="1" si="485"/>
        <v>#REF!</v>
      </c>
      <c r="H968" s="47" t="str">
        <f t="shared" si="486"/>
        <v/>
      </c>
      <c r="I968" s="34" t="e">
        <f t="shared" si="487"/>
        <v>#VALUE!</v>
      </c>
      <c r="L968" s="47" t="str">
        <f t="shared" si="488"/>
        <v/>
      </c>
      <c r="M968" s="34" t="str">
        <f t="shared" si="476"/>
        <v/>
      </c>
      <c r="N968" s="34" t="str">
        <f t="shared" si="477"/>
        <v>作業時間</v>
      </c>
      <c r="O968" s="34" t="str">
        <f t="shared" ca="1" si="478"/>
        <v/>
      </c>
      <c r="P968" s="34" t="str">
        <f t="shared" ca="1" si="479"/>
        <v/>
      </c>
      <c r="Q968" s="34" t="str">
        <f t="shared" ca="1" si="489"/>
        <v/>
      </c>
      <c r="R968" s="34" t="str">
        <f t="shared" ca="1" si="490"/>
        <v/>
      </c>
      <c r="S968" s="47" t="str">
        <f t="shared" si="480"/>
        <v/>
      </c>
      <c r="T968" s="34" t="str">
        <f t="shared" si="481"/>
        <v/>
      </c>
    </row>
    <row r="969" spans="1:22" x14ac:dyDescent="0.4">
      <c r="A969" s="47" t="str">
        <f t="shared" si="491"/>
        <v/>
      </c>
      <c r="B969" s="48" t="str">
        <f t="shared" ref="B969:B973" si="492">IF(A969="","",TEXT(A969,"aaa"))</f>
        <v/>
      </c>
      <c r="C969" s="46" t="s">
        <v>7</v>
      </c>
      <c r="D969" s="46" t="e" cm="1">
        <f t="array" aca="1" ref="D969" ca="1">INDIRECT("'"&amp;TEXT($A969,"d日(aaa)")&amp;"'!V14")</f>
        <v>#REF!</v>
      </c>
      <c r="E969" s="58" t="e" cm="1">
        <f t="array" aca="1" ref="E969" ca="1">INDIRECT("'"&amp;TEXT($A969,"d日(aaa)")&amp;"'!W14")</f>
        <v>#REF!</v>
      </c>
      <c r="F969" s="58" t="e" cm="1">
        <f t="array" aca="1" ref="F969" ca="1">INDIRECT("'"&amp;TEXT($A969,"d日(aaa)")&amp;"'!X14")</f>
        <v>#REF!</v>
      </c>
      <c r="G969" s="58" t="e">
        <f t="shared" ca="1" si="485"/>
        <v>#REF!</v>
      </c>
      <c r="H969" s="47" t="str">
        <f t="shared" si="486"/>
        <v/>
      </c>
      <c r="I969" s="34" t="e">
        <f t="shared" si="487"/>
        <v>#VALUE!</v>
      </c>
      <c r="L969" s="47" t="str">
        <f t="shared" si="488"/>
        <v/>
      </c>
      <c r="M969" s="34" t="str">
        <f t="shared" si="476"/>
        <v/>
      </c>
      <c r="N969" s="34" t="str">
        <f t="shared" si="477"/>
        <v>作業時間</v>
      </c>
      <c r="O969" s="34" t="str">
        <f t="shared" ca="1" si="478"/>
        <v/>
      </c>
      <c r="P969" s="34" t="str">
        <f t="shared" ca="1" si="479"/>
        <v/>
      </c>
      <c r="Q969" s="34" t="str">
        <f t="shared" ca="1" si="489"/>
        <v/>
      </c>
      <c r="R969" s="34" t="str">
        <f t="shared" ca="1" si="490"/>
        <v/>
      </c>
      <c r="S969" s="47" t="str">
        <f t="shared" si="480"/>
        <v/>
      </c>
      <c r="T969" s="34" t="str">
        <f t="shared" si="481"/>
        <v/>
      </c>
    </row>
    <row r="970" spans="1:22" x14ac:dyDescent="0.4">
      <c r="A970" s="47" t="str">
        <f t="shared" si="491"/>
        <v/>
      </c>
      <c r="B970" s="48" t="str">
        <f t="shared" si="492"/>
        <v/>
      </c>
      <c r="C970" s="46" t="s">
        <v>7</v>
      </c>
      <c r="D970" s="46" t="e" cm="1">
        <f t="array" aca="1" ref="D970" ca="1">INDIRECT("'"&amp;TEXT($A970,"d日(aaa)")&amp;"'!V15")</f>
        <v>#REF!</v>
      </c>
      <c r="E970" s="58" t="e" cm="1">
        <f t="array" aca="1" ref="E970" ca="1">INDIRECT("'"&amp;TEXT($A970,"d日(aaa)")&amp;"'!W15")</f>
        <v>#REF!</v>
      </c>
      <c r="F970" s="58" t="e" cm="1">
        <f t="array" aca="1" ref="F970" ca="1">INDIRECT("'"&amp;TEXT($A970,"d日(aaa)")&amp;"'!X15")</f>
        <v>#REF!</v>
      </c>
      <c r="G970" s="58" t="e">
        <f t="shared" ca="1" si="485"/>
        <v>#REF!</v>
      </c>
      <c r="H970" s="47" t="str">
        <f t="shared" si="486"/>
        <v/>
      </c>
      <c r="I970" s="34" t="e">
        <f t="shared" si="487"/>
        <v>#VALUE!</v>
      </c>
      <c r="L970" s="47" t="str">
        <f t="shared" si="488"/>
        <v/>
      </c>
      <c r="M970" s="34" t="str">
        <f t="shared" si="476"/>
        <v/>
      </c>
      <c r="N970" s="34" t="str">
        <f t="shared" si="477"/>
        <v>作業時間</v>
      </c>
      <c r="O970" s="34" t="str">
        <f t="shared" ca="1" si="478"/>
        <v/>
      </c>
      <c r="P970" s="34" t="str">
        <f t="shared" ca="1" si="479"/>
        <v/>
      </c>
      <c r="Q970" s="34" t="str">
        <f t="shared" ca="1" si="489"/>
        <v/>
      </c>
      <c r="R970" s="34" t="str">
        <f t="shared" ca="1" si="490"/>
        <v/>
      </c>
      <c r="S970" s="47" t="str">
        <f t="shared" si="480"/>
        <v/>
      </c>
      <c r="T970" s="34" t="str">
        <f t="shared" si="481"/>
        <v/>
      </c>
    </row>
    <row r="971" spans="1:22" x14ac:dyDescent="0.4">
      <c r="A971" s="47" t="str">
        <f t="shared" si="491"/>
        <v/>
      </c>
      <c r="B971" s="48" t="str">
        <f t="shared" si="492"/>
        <v/>
      </c>
      <c r="C971" s="46" t="s">
        <v>7</v>
      </c>
      <c r="D971" s="46" t="e" cm="1">
        <f t="array" aca="1" ref="D971" ca="1">INDIRECT("'"&amp;TEXT($A971,"d日(aaa)")&amp;"'!V16")</f>
        <v>#REF!</v>
      </c>
      <c r="E971" s="58" t="e" cm="1">
        <f t="array" aca="1" ref="E971" ca="1">INDIRECT("'"&amp;TEXT($A971,"d日(aaa)")&amp;"'!W16")</f>
        <v>#REF!</v>
      </c>
      <c r="F971" s="58" t="e" cm="1">
        <f t="array" aca="1" ref="F971" ca="1">INDIRECT("'"&amp;TEXT($A971,"d日(aaa)")&amp;"'!X16")</f>
        <v>#REF!</v>
      </c>
      <c r="G971" s="58" t="e">
        <f t="shared" ca="1" si="485"/>
        <v>#REF!</v>
      </c>
      <c r="H971" s="47" t="str">
        <f t="shared" si="486"/>
        <v/>
      </c>
      <c r="I971" s="34" t="e">
        <f t="shared" si="487"/>
        <v>#VALUE!</v>
      </c>
      <c r="L971" s="47" t="str">
        <f t="shared" si="488"/>
        <v/>
      </c>
      <c r="M971" s="34" t="str">
        <f t="shared" si="476"/>
        <v/>
      </c>
      <c r="N971" s="34" t="str">
        <f t="shared" si="477"/>
        <v>作業時間</v>
      </c>
      <c r="O971" s="34" t="str">
        <f t="shared" ca="1" si="478"/>
        <v/>
      </c>
      <c r="P971" s="34" t="str">
        <f t="shared" ca="1" si="479"/>
        <v/>
      </c>
      <c r="Q971" s="34" t="str">
        <f t="shared" ca="1" si="489"/>
        <v/>
      </c>
      <c r="R971" s="34" t="str">
        <f t="shared" ca="1" si="490"/>
        <v/>
      </c>
      <c r="S971" s="47" t="str">
        <f t="shared" si="480"/>
        <v/>
      </c>
      <c r="T971" s="34" t="str">
        <f t="shared" si="481"/>
        <v/>
      </c>
    </row>
    <row r="972" spans="1:22" x14ac:dyDescent="0.4">
      <c r="A972" s="47" t="str">
        <f t="shared" si="491"/>
        <v/>
      </c>
      <c r="B972" s="48" t="str">
        <f t="shared" si="492"/>
        <v/>
      </c>
      <c r="C972" s="46" t="s">
        <v>7</v>
      </c>
      <c r="D972" s="46" t="e" cm="1">
        <f t="array" aca="1" ref="D972" ca="1">INDIRECT("'"&amp;TEXT($A972,"d日(aaa)")&amp;"'!V17")</f>
        <v>#REF!</v>
      </c>
      <c r="E972" s="58" t="e" cm="1">
        <f t="array" aca="1" ref="E972" ca="1">INDIRECT("'"&amp;TEXT($A972,"d日(aaa)")&amp;"'!W17")</f>
        <v>#REF!</v>
      </c>
      <c r="F972" s="58" t="e" cm="1">
        <f t="array" aca="1" ref="F972" ca="1">INDIRECT("'"&amp;TEXT($A972,"d日(aaa)")&amp;"'!X17")</f>
        <v>#REF!</v>
      </c>
      <c r="G972" s="58" t="e">
        <f t="shared" ca="1" si="485"/>
        <v>#REF!</v>
      </c>
      <c r="H972" s="47" t="str">
        <f t="shared" si="486"/>
        <v/>
      </c>
      <c r="I972" s="34" t="e">
        <f t="shared" si="487"/>
        <v>#VALUE!</v>
      </c>
      <c r="L972" s="47" t="str">
        <f t="shared" si="488"/>
        <v/>
      </c>
      <c r="M972" s="34" t="str">
        <f t="shared" si="476"/>
        <v/>
      </c>
      <c r="N972" s="34" t="str">
        <f t="shared" si="477"/>
        <v>作業時間</v>
      </c>
      <c r="O972" s="34" t="str">
        <f t="shared" ca="1" si="478"/>
        <v/>
      </c>
      <c r="P972" s="34" t="str">
        <f t="shared" ca="1" si="479"/>
        <v/>
      </c>
      <c r="Q972" s="34" t="str">
        <f t="shared" ca="1" si="489"/>
        <v/>
      </c>
      <c r="R972" s="34" t="str">
        <f t="shared" ca="1" si="490"/>
        <v/>
      </c>
      <c r="S972" s="47" t="str">
        <f t="shared" si="480"/>
        <v/>
      </c>
      <c r="T972" s="34" t="str">
        <f t="shared" si="481"/>
        <v/>
      </c>
    </row>
    <row r="973" spans="1:22" x14ac:dyDescent="0.4">
      <c r="A973" s="47" t="str">
        <f t="shared" si="491"/>
        <v/>
      </c>
      <c r="B973" s="48" t="str">
        <f t="shared" si="492"/>
        <v/>
      </c>
      <c r="C973" s="46" t="s">
        <v>7</v>
      </c>
      <c r="D973" s="46" t="e" cm="1">
        <f t="array" aca="1" ref="D973" ca="1">INDIRECT("'"&amp;TEXT($A973,"d日(aaa)")&amp;"'!V18")</f>
        <v>#REF!</v>
      </c>
      <c r="E973" s="58" t="e" cm="1">
        <f t="array" aca="1" ref="E973" ca="1">INDIRECT("'"&amp;TEXT($A973,"d日(aaa)")&amp;"'!W18")</f>
        <v>#REF!</v>
      </c>
      <c r="F973" s="58" t="e" cm="1">
        <f t="array" aca="1" ref="F973" ca="1">INDIRECT("'"&amp;TEXT($A973,"d日(aaa)")&amp;"'!X18")</f>
        <v>#REF!</v>
      </c>
      <c r="G973" s="58" t="e">
        <f t="shared" ca="1" si="485"/>
        <v>#REF!</v>
      </c>
      <c r="H973" s="47" t="str">
        <f t="shared" si="486"/>
        <v/>
      </c>
      <c r="I973" s="34" t="e">
        <f t="shared" si="487"/>
        <v>#VALUE!</v>
      </c>
      <c r="J973" s="34" t="e">
        <f ca="1">SUMIF($A959:$A973,$A959,E959:E973)</f>
        <v>#REF!</v>
      </c>
      <c r="K973" s="34" t="e">
        <f ca="1">SUMIF($A959:$A973,$A959,F959:F973)</f>
        <v>#REF!</v>
      </c>
      <c r="L973" s="47" t="str">
        <f t="shared" si="488"/>
        <v/>
      </c>
      <c r="M973" s="34" t="str">
        <f t="shared" si="476"/>
        <v/>
      </c>
      <c r="N973" s="34" t="str">
        <f t="shared" si="477"/>
        <v>作業時間</v>
      </c>
      <c r="O973" s="34" t="str">
        <f t="shared" ca="1" si="478"/>
        <v/>
      </c>
      <c r="P973" s="34" t="str">
        <f t="shared" ca="1" si="479"/>
        <v/>
      </c>
      <c r="Q973" s="34" t="str">
        <f t="shared" ca="1" si="489"/>
        <v/>
      </c>
      <c r="R973" s="34" t="str">
        <f t="shared" ca="1" si="490"/>
        <v/>
      </c>
      <c r="S973" s="47" t="str">
        <f t="shared" si="480"/>
        <v/>
      </c>
      <c r="T973" s="34" t="str">
        <f t="shared" si="481"/>
        <v/>
      </c>
      <c r="U973" s="158" t="str">
        <f ca="1">IF(P959&lt;&gt;"",SUMIF($A959:$A973,$A959,P959:P973),"")</f>
        <v/>
      </c>
      <c r="V973" s="158" t="str">
        <f ca="1">IF(Q959&lt;&gt;"",SUMIF($A959:$A973,$A959,Q959:Q973),"")</f>
        <v/>
      </c>
    </row>
    <row r="974" spans="1:22" x14ac:dyDescent="0.4">
      <c r="A974" s="47" t="str">
        <f>A965</f>
        <v/>
      </c>
      <c r="B974" s="48" t="str">
        <f t="shared" si="468"/>
        <v/>
      </c>
      <c r="C974" s="46" t="s">
        <v>11</v>
      </c>
      <c r="D974" s="46" t="e" cm="1">
        <f t="array" aca="1" ref="D974" ca="1">INDIRECT("'"&amp;TEXT($A974,"d日(aaa)")&amp;"'!V4")</f>
        <v>#REF!</v>
      </c>
      <c r="E974" s="49" t="e" cm="1">
        <f t="array" aca="1" ref="E974" ca="1">INDIRECT("'"&amp;TEXT($A974,"d日(aaa)")&amp;"'!AB4")</f>
        <v>#REF!</v>
      </c>
      <c r="F974" s="49" t="e" cm="1">
        <f t="array" aca="1" ref="F974" ca="1">INDIRECT("'"&amp;TEXT($A974,"d日(aaa)")&amp;"'!AC4")</f>
        <v>#REF!</v>
      </c>
      <c r="G974" s="58" t="e">
        <f t="shared" ca="1" si="485"/>
        <v>#REF!</v>
      </c>
      <c r="H974" s="47" t="str">
        <f t="shared" si="486"/>
        <v/>
      </c>
      <c r="I974" s="34" t="e">
        <f t="shared" si="487"/>
        <v>#VALUE!</v>
      </c>
      <c r="L974" s="47" t="str">
        <f t="shared" si="488"/>
        <v/>
      </c>
      <c r="M974" s="34" t="str">
        <f t="shared" si="476"/>
        <v/>
      </c>
      <c r="N974" s="34" t="str">
        <f t="shared" si="477"/>
        <v>人件費</v>
      </c>
      <c r="O974" s="34" t="str">
        <f t="shared" ca="1" si="478"/>
        <v/>
      </c>
      <c r="P974" s="34" t="str">
        <f t="shared" ca="1" si="479"/>
        <v/>
      </c>
      <c r="Q974" s="34" t="str">
        <f t="shared" ca="1" si="489"/>
        <v/>
      </c>
      <c r="R974" s="34" t="str">
        <f t="shared" ca="1" si="490"/>
        <v/>
      </c>
      <c r="S974" s="47" t="str">
        <f t="shared" si="480"/>
        <v/>
      </c>
      <c r="T974" s="34" t="str">
        <f t="shared" si="481"/>
        <v/>
      </c>
    </row>
    <row r="975" spans="1:22" x14ac:dyDescent="0.4">
      <c r="A975" s="47" t="str">
        <f t="shared" si="491"/>
        <v/>
      </c>
      <c r="B975" s="48" t="str">
        <f t="shared" si="468"/>
        <v/>
      </c>
      <c r="C975" s="46" t="s">
        <v>11</v>
      </c>
      <c r="D975" s="46" t="e" cm="1">
        <f t="array" aca="1" ref="D975" ca="1">INDIRECT("'"&amp;TEXT($A975,"d日(aaa)")&amp;"'!V5")</f>
        <v>#REF!</v>
      </c>
      <c r="E975" s="49" t="e" cm="1">
        <f t="array" aca="1" ref="E975" ca="1">INDIRECT("'"&amp;TEXT($A975,"d日(aaa)")&amp;"'!AB5")</f>
        <v>#REF!</v>
      </c>
      <c r="F975" s="49" t="e" cm="1">
        <f t="array" aca="1" ref="F975" ca="1">INDIRECT("'"&amp;TEXT($A975,"d日(aaa)")&amp;"'!AC5")</f>
        <v>#REF!</v>
      </c>
      <c r="G975" s="58" t="e">
        <f t="shared" ca="1" si="485"/>
        <v>#REF!</v>
      </c>
      <c r="H975" s="47" t="str">
        <f t="shared" si="486"/>
        <v/>
      </c>
      <c r="I975" s="34" t="e">
        <f t="shared" si="487"/>
        <v>#VALUE!</v>
      </c>
      <c r="L975" s="47" t="str">
        <f t="shared" si="488"/>
        <v/>
      </c>
      <c r="M975" s="34" t="str">
        <f t="shared" si="476"/>
        <v/>
      </c>
      <c r="N975" s="34" t="str">
        <f t="shared" si="477"/>
        <v>人件費</v>
      </c>
      <c r="O975" s="34" t="str">
        <f t="shared" ca="1" si="478"/>
        <v/>
      </c>
      <c r="P975" s="34" t="str">
        <f t="shared" ca="1" si="479"/>
        <v/>
      </c>
      <c r="Q975" s="34" t="str">
        <f t="shared" ca="1" si="489"/>
        <v/>
      </c>
      <c r="R975" s="34" t="str">
        <f t="shared" ca="1" si="490"/>
        <v/>
      </c>
      <c r="S975" s="47" t="str">
        <f t="shared" si="480"/>
        <v/>
      </c>
      <c r="T975" s="34" t="str">
        <f t="shared" si="481"/>
        <v/>
      </c>
    </row>
    <row r="976" spans="1:22" x14ac:dyDescent="0.4">
      <c r="A976" s="47" t="str">
        <f t="shared" si="491"/>
        <v/>
      </c>
      <c r="B976" s="48" t="str">
        <f t="shared" si="468"/>
        <v/>
      </c>
      <c r="C976" s="46" t="s">
        <v>11</v>
      </c>
      <c r="D976" s="46" t="e" cm="1">
        <f t="array" aca="1" ref="D976" ca="1">INDIRECT("'"&amp;TEXT($A976,"d日(aaa)")&amp;"'!V6")</f>
        <v>#REF!</v>
      </c>
      <c r="E976" s="49" t="e" cm="1">
        <f t="array" aca="1" ref="E976" ca="1">INDIRECT("'"&amp;TEXT($A976,"d日(aaa)")&amp;"'!AB6")</f>
        <v>#REF!</v>
      </c>
      <c r="F976" s="49" t="e" cm="1">
        <f t="array" aca="1" ref="F976" ca="1">INDIRECT("'"&amp;TEXT($A976,"d日(aaa)")&amp;"'!AC6")</f>
        <v>#REF!</v>
      </c>
      <c r="G976" s="58" t="e">
        <f t="shared" ca="1" si="485"/>
        <v>#REF!</v>
      </c>
      <c r="H976" s="47" t="str">
        <f t="shared" si="486"/>
        <v/>
      </c>
      <c r="I976" s="34" t="e">
        <f t="shared" si="487"/>
        <v>#VALUE!</v>
      </c>
      <c r="L976" s="47" t="str">
        <f t="shared" si="488"/>
        <v/>
      </c>
      <c r="M976" s="34" t="str">
        <f t="shared" si="476"/>
        <v/>
      </c>
      <c r="N976" s="34" t="str">
        <f t="shared" si="477"/>
        <v>人件費</v>
      </c>
      <c r="O976" s="34" t="str">
        <f t="shared" ca="1" si="478"/>
        <v/>
      </c>
      <c r="P976" s="34" t="str">
        <f t="shared" ca="1" si="479"/>
        <v/>
      </c>
      <c r="Q976" s="34" t="str">
        <f t="shared" ca="1" si="489"/>
        <v/>
      </c>
      <c r="R976" s="34" t="str">
        <f t="shared" ca="1" si="490"/>
        <v/>
      </c>
      <c r="S976" s="47" t="str">
        <f t="shared" si="480"/>
        <v/>
      </c>
      <c r="T976" s="34" t="str">
        <f t="shared" si="481"/>
        <v/>
      </c>
    </row>
    <row r="977" spans="1:22" x14ac:dyDescent="0.4">
      <c r="A977" s="47" t="str">
        <f t="shared" si="491"/>
        <v/>
      </c>
      <c r="B977" s="48" t="str">
        <f t="shared" si="468"/>
        <v/>
      </c>
      <c r="C977" s="46" t="s">
        <v>11</v>
      </c>
      <c r="D977" s="46" t="e" cm="1">
        <f t="array" aca="1" ref="D977" ca="1">INDIRECT("'"&amp;TEXT($A977,"d日(aaa)")&amp;"'!V7")</f>
        <v>#REF!</v>
      </c>
      <c r="E977" s="49" t="e" cm="1">
        <f t="array" aca="1" ref="E977" ca="1">INDIRECT("'"&amp;TEXT($A977,"d日(aaa)")&amp;"'!AB7")</f>
        <v>#REF!</v>
      </c>
      <c r="F977" s="49" t="e" cm="1">
        <f t="array" aca="1" ref="F977" ca="1">INDIRECT("'"&amp;TEXT($A977,"d日(aaa)")&amp;"'!AC7")</f>
        <v>#REF!</v>
      </c>
      <c r="G977" s="58" t="e">
        <f t="shared" ca="1" si="485"/>
        <v>#REF!</v>
      </c>
      <c r="H977" s="47" t="str">
        <f t="shared" si="486"/>
        <v/>
      </c>
      <c r="I977" s="34" t="e">
        <f t="shared" si="487"/>
        <v>#VALUE!</v>
      </c>
      <c r="L977" s="47" t="str">
        <f t="shared" si="488"/>
        <v/>
      </c>
      <c r="M977" s="34" t="str">
        <f t="shared" si="476"/>
        <v/>
      </c>
      <c r="N977" s="34" t="str">
        <f t="shared" si="477"/>
        <v>人件費</v>
      </c>
      <c r="O977" s="34" t="str">
        <f t="shared" ca="1" si="478"/>
        <v/>
      </c>
      <c r="P977" s="34" t="str">
        <f t="shared" ca="1" si="479"/>
        <v/>
      </c>
      <c r="Q977" s="34" t="str">
        <f t="shared" ca="1" si="489"/>
        <v/>
      </c>
      <c r="R977" s="34" t="str">
        <f t="shared" ca="1" si="490"/>
        <v/>
      </c>
      <c r="S977" s="47" t="str">
        <f t="shared" si="480"/>
        <v/>
      </c>
      <c r="T977" s="34" t="str">
        <f t="shared" si="481"/>
        <v/>
      </c>
    </row>
    <row r="978" spans="1:22" x14ac:dyDescent="0.4">
      <c r="A978" s="47" t="str">
        <f t="shared" si="491"/>
        <v/>
      </c>
      <c r="B978" s="48" t="str">
        <f t="shared" si="468"/>
        <v/>
      </c>
      <c r="C978" s="46" t="s">
        <v>11</v>
      </c>
      <c r="D978" s="46" t="e" cm="1">
        <f t="array" aca="1" ref="D978" ca="1">INDIRECT("'"&amp;TEXT($A978,"d日(aaa)")&amp;"'!V8")</f>
        <v>#REF!</v>
      </c>
      <c r="E978" s="49" t="e" cm="1">
        <f t="array" aca="1" ref="E978" ca="1">INDIRECT("'"&amp;TEXT($A978,"d日(aaa)")&amp;"'!AB8")</f>
        <v>#REF!</v>
      </c>
      <c r="F978" s="49" t="e" cm="1">
        <f t="array" aca="1" ref="F978" ca="1">INDIRECT("'"&amp;TEXT($A978,"d日(aaa)")&amp;"'!AC8")</f>
        <v>#REF!</v>
      </c>
      <c r="G978" s="58" t="e">
        <f t="shared" ca="1" si="485"/>
        <v>#REF!</v>
      </c>
      <c r="H978" s="47" t="str">
        <f t="shared" si="486"/>
        <v/>
      </c>
      <c r="I978" s="34" t="e">
        <f t="shared" si="487"/>
        <v>#VALUE!</v>
      </c>
      <c r="L978" s="47" t="str">
        <f t="shared" si="488"/>
        <v/>
      </c>
      <c r="M978" s="34" t="str">
        <f t="shared" si="476"/>
        <v/>
      </c>
      <c r="N978" s="34" t="str">
        <f t="shared" si="477"/>
        <v>人件費</v>
      </c>
      <c r="O978" s="34" t="str">
        <f t="shared" ca="1" si="478"/>
        <v/>
      </c>
      <c r="P978" s="34" t="str">
        <f t="shared" ca="1" si="479"/>
        <v/>
      </c>
      <c r="Q978" s="34" t="str">
        <f t="shared" ca="1" si="489"/>
        <v/>
      </c>
      <c r="R978" s="34" t="str">
        <f t="shared" ca="1" si="490"/>
        <v/>
      </c>
      <c r="S978" s="47" t="str">
        <f t="shared" si="480"/>
        <v/>
      </c>
      <c r="T978" s="34" t="str">
        <f t="shared" si="481"/>
        <v/>
      </c>
    </row>
    <row r="979" spans="1:22" x14ac:dyDescent="0.4">
      <c r="A979" s="47" t="str">
        <f t="shared" si="491"/>
        <v/>
      </c>
      <c r="B979" s="48" t="str">
        <f t="shared" si="468"/>
        <v/>
      </c>
      <c r="C979" s="46" t="s">
        <v>11</v>
      </c>
      <c r="D979" s="46" t="e" cm="1">
        <f t="array" aca="1" ref="D979" ca="1">INDIRECT("'"&amp;TEXT($A979,"d日(aaa)")&amp;"'!V9")</f>
        <v>#REF!</v>
      </c>
      <c r="E979" s="49" t="e" cm="1">
        <f t="array" aca="1" ref="E979" ca="1">INDIRECT("'"&amp;TEXT($A979,"d日(aaa)")&amp;"'!AB9")</f>
        <v>#REF!</v>
      </c>
      <c r="F979" s="49" t="e" cm="1">
        <f t="array" aca="1" ref="F979" ca="1">INDIRECT("'"&amp;TEXT($A979,"d日(aaa)")&amp;"'!AC9")</f>
        <v>#REF!</v>
      </c>
      <c r="G979" s="58" t="e">
        <f t="shared" ca="1" si="485"/>
        <v>#REF!</v>
      </c>
      <c r="H979" s="47" t="str">
        <f t="shared" si="486"/>
        <v/>
      </c>
      <c r="I979" s="34" t="e">
        <f t="shared" si="487"/>
        <v>#VALUE!</v>
      </c>
      <c r="L979" s="47" t="str">
        <f t="shared" si="488"/>
        <v/>
      </c>
      <c r="M979" s="34" t="str">
        <f t="shared" si="476"/>
        <v/>
      </c>
      <c r="N979" s="34" t="str">
        <f t="shared" si="477"/>
        <v>人件費</v>
      </c>
      <c r="O979" s="34" t="str">
        <f t="shared" ca="1" si="478"/>
        <v/>
      </c>
      <c r="P979" s="34" t="str">
        <f t="shared" ca="1" si="479"/>
        <v/>
      </c>
      <c r="Q979" s="34" t="str">
        <f t="shared" ca="1" si="489"/>
        <v/>
      </c>
      <c r="R979" s="34" t="str">
        <f t="shared" ca="1" si="490"/>
        <v/>
      </c>
      <c r="S979" s="47" t="str">
        <f t="shared" si="480"/>
        <v/>
      </c>
      <c r="T979" s="34" t="str">
        <f t="shared" si="481"/>
        <v/>
      </c>
    </row>
    <row r="980" spans="1:22" x14ac:dyDescent="0.4">
      <c r="A980" s="47" t="str">
        <f t="shared" si="491"/>
        <v/>
      </c>
      <c r="B980" s="48" t="str">
        <f t="shared" si="468"/>
        <v/>
      </c>
      <c r="C980" s="46" t="s">
        <v>11</v>
      </c>
      <c r="D980" s="46" t="e" cm="1">
        <f t="array" aca="1" ref="D980" ca="1">INDIRECT("'"&amp;TEXT($A980,"d日(aaa)")&amp;"'!V10")</f>
        <v>#REF!</v>
      </c>
      <c r="E980" s="49" t="e" cm="1">
        <f t="array" aca="1" ref="E980" ca="1">INDIRECT("'"&amp;TEXT($A980,"d日(aaa)")&amp;"'!AB10")</f>
        <v>#REF!</v>
      </c>
      <c r="F980" s="49" t="e" cm="1">
        <f t="array" aca="1" ref="F980" ca="1">INDIRECT("'"&amp;TEXT($A980,"d日(aaa)")&amp;"'!AC10")</f>
        <v>#REF!</v>
      </c>
      <c r="G980" s="58" t="e">
        <f t="shared" ca="1" si="485"/>
        <v>#REF!</v>
      </c>
      <c r="H980" s="47" t="str">
        <f t="shared" si="486"/>
        <v/>
      </c>
      <c r="I980" s="34" t="e">
        <f t="shared" si="487"/>
        <v>#VALUE!</v>
      </c>
      <c r="L980" s="47" t="str">
        <f t="shared" si="488"/>
        <v/>
      </c>
      <c r="M980" s="34" t="str">
        <f t="shared" si="476"/>
        <v/>
      </c>
      <c r="N980" s="34" t="str">
        <f t="shared" si="477"/>
        <v>人件費</v>
      </c>
      <c r="O980" s="34" t="str">
        <f t="shared" ca="1" si="478"/>
        <v/>
      </c>
      <c r="P980" s="34" t="str">
        <f t="shared" ca="1" si="479"/>
        <v/>
      </c>
      <c r="Q980" s="34" t="str">
        <f t="shared" ca="1" si="489"/>
        <v/>
      </c>
      <c r="R980" s="34" t="str">
        <f t="shared" ca="1" si="490"/>
        <v/>
      </c>
      <c r="S980" s="47" t="str">
        <f t="shared" si="480"/>
        <v/>
      </c>
      <c r="T980" s="34" t="str">
        <f t="shared" si="481"/>
        <v/>
      </c>
    </row>
    <row r="981" spans="1:22" x14ac:dyDescent="0.4">
      <c r="A981" s="47" t="str">
        <f t="shared" si="491"/>
        <v/>
      </c>
      <c r="B981" s="48" t="str">
        <f t="shared" si="468"/>
        <v/>
      </c>
      <c r="C981" s="46" t="s">
        <v>11</v>
      </c>
      <c r="D981" s="46" t="e" cm="1">
        <f t="array" aca="1" ref="D981" ca="1">INDIRECT("'"&amp;TEXT($A981,"d日(aaa)")&amp;"'!V11")</f>
        <v>#REF!</v>
      </c>
      <c r="E981" s="49" t="e" cm="1">
        <f t="array" aca="1" ref="E981" ca="1">INDIRECT("'"&amp;TEXT($A981,"d日(aaa)")&amp;"'!AB11")</f>
        <v>#REF!</v>
      </c>
      <c r="F981" s="49" t="e" cm="1">
        <f t="array" aca="1" ref="F981" ca="1">INDIRECT("'"&amp;TEXT($A981,"d日(aaa)")&amp;"'!AC11")</f>
        <v>#REF!</v>
      </c>
      <c r="G981" s="58" t="e">
        <f t="shared" ca="1" si="485"/>
        <v>#REF!</v>
      </c>
      <c r="H981" s="47" t="str">
        <f t="shared" si="486"/>
        <v/>
      </c>
      <c r="I981" s="34" t="e">
        <f t="shared" si="487"/>
        <v>#VALUE!</v>
      </c>
      <c r="L981" s="47" t="str">
        <f t="shared" si="488"/>
        <v/>
      </c>
      <c r="M981" s="34" t="str">
        <f t="shared" si="476"/>
        <v/>
      </c>
      <c r="N981" s="34" t="str">
        <f t="shared" si="477"/>
        <v>人件費</v>
      </c>
      <c r="O981" s="34" t="str">
        <f t="shared" ca="1" si="478"/>
        <v/>
      </c>
      <c r="P981" s="34" t="str">
        <f t="shared" ca="1" si="479"/>
        <v/>
      </c>
      <c r="Q981" s="34" t="str">
        <f t="shared" ca="1" si="489"/>
        <v/>
      </c>
      <c r="R981" s="34" t="str">
        <f t="shared" ca="1" si="490"/>
        <v/>
      </c>
      <c r="S981" s="47" t="str">
        <f t="shared" si="480"/>
        <v/>
      </c>
      <c r="T981" s="34" t="str">
        <f t="shared" si="481"/>
        <v/>
      </c>
    </row>
    <row r="982" spans="1:22" x14ac:dyDescent="0.4">
      <c r="A982" s="47" t="str">
        <f t="shared" si="491"/>
        <v/>
      </c>
      <c r="B982" s="48" t="str">
        <f t="shared" si="468"/>
        <v/>
      </c>
      <c r="C982" s="46" t="s">
        <v>11</v>
      </c>
      <c r="D982" s="46" t="e" cm="1">
        <f t="array" aca="1" ref="D982" ca="1">INDIRECT("'"&amp;TEXT($A982,"d日(aaa)")&amp;"'!V12")</f>
        <v>#REF!</v>
      </c>
      <c r="E982" s="49" t="e" cm="1">
        <f t="array" aca="1" ref="E982" ca="1">INDIRECT("'"&amp;TEXT($A982,"d日(aaa)")&amp;"'!AB12")</f>
        <v>#REF!</v>
      </c>
      <c r="F982" s="49" t="e" cm="1">
        <f t="array" aca="1" ref="F982" ca="1">INDIRECT("'"&amp;TEXT($A982,"d日(aaa)")&amp;"'!AC12")</f>
        <v>#REF!</v>
      </c>
      <c r="G982" s="58" t="e">
        <f t="shared" ca="1" si="485"/>
        <v>#REF!</v>
      </c>
      <c r="H982" s="47" t="str">
        <f t="shared" si="486"/>
        <v/>
      </c>
      <c r="I982" s="34" t="e">
        <f t="shared" si="487"/>
        <v>#VALUE!</v>
      </c>
      <c r="L982" s="47" t="str">
        <f t="shared" si="488"/>
        <v/>
      </c>
      <c r="M982" s="34" t="str">
        <f t="shared" si="476"/>
        <v/>
      </c>
      <c r="N982" s="34" t="str">
        <f t="shared" si="477"/>
        <v>人件費</v>
      </c>
      <c r="O982" s="34" t="str">
        <f t="shared" ca="1" si="478"/>
        <v/>
      </c>
      <c r="P982" s="34" t="str">
        <f t="shared" ca="1" si="479"/>
        <v/>
      </c>
      <c r="Q982" s="34" t="str">
        <f t="shared" ca="1" si="489"/>
        <v/>
      </c>
      <c r="R982" s="34" t="str">
        <f t="shared" ca="1" si="490"/>
        <v/>
      </c>
      <c r="S982" s="47" t="str">
        <f t="shared" si="480"/>
        <v/>
      </c>
      <c r="T982" s="34" t="str">
        <f t="shared" si="481"/>
        <v/>
      </c>
    </row>
    <row r="983" spans="1:22" x14ac:dyDescent="0.4">
      <c r="A983" s="47" t="str">
        <f t="shared" si="491"/>
        <v/>
      </c>
      <c r="B983" s="48" t="str">
        <f t="shared" si="468"/>
        <v/>
      </c>
      <c r="C983" s="46" t="s">
        <v>11</v>
      </c>
      <c r="D983" s="46" t="e" cm="1">
        <f t="array" aca="1" ref="D983" ca="1">INDIRECT("'"&amp;TEXT($A983,"d日(aaa)")&amp;"'!V13")</f>
        <v>#REF!</v>
      </c>
      <c r="E983" s="49" t="e" cm="1">
        <f t="array" aca="1" ref="E983" ca="1">INDIRECT("'"&amp;TEXT($A983,"d日(aaa)")&amp;"'!AB13")</f>
        <v>#REF!</v>
      </c>
      <c r="F983" s="49" t="e" cm="1">
        <f t="array" aca="1" ref="F983" ca="1">INDIRECT("'"&amp;TEXT($A983,"d日(aaa)")&amp;"'!AC13")</f>
        <v>#REF!</v>
      </c>
      <c r="G983" s="58" t="e">
        <f t="shared" ca="1" si="485"/>
        <v>#REF!</v>
      </c>
      <c r="H983" s="47" t="str">
        <f t="shared" si="486"/>
        <v/>
      </c>
      <c r="I983" s="34" t="e">
        <f t="shared" si="487"/>
        <v>#VALUE!</v>
      </c>
      <c r="L983" s="47" t="str">
        <f t="shared" si="488"/>
        <v/>
      </c>
      <c r="M983" s="34" t="str">
        <f t="shared" si="476"/>
        <v/>
      </c>
      <c r="N983" s="34" t="str">
        <f t="shared" si="477"/>
        <v>人件費</v>
      </c>
      <c r="O983" s="34" t="str">
        <f t="shared" ca="1" si="478"/>
        <v/>
      </c>
      <c r="P983" s="34" t="str">
        <f t="shared" ca="1" si="479"/>
        <v/>
      </c>
      <c r="Q983" s="34" t="str">
        <f t="shared" ca="1" si="489"/>
        <v/>
      </c>
      <c r="R983" s="34" t="str">
        <f t="shared" ca="1" si="490"/>
        <v/>
      </c>
      <c r="S983" s="47" t="str">
        <f t="shared" si="480"/>
        <v/>
      </c>
      <c r="T983" s="34" t="str">
        <f t="shared" si="481"/>
        <v/>
      </c>
    </row>
    <row r="984" spans="1:22" x14ac:dyDescent="0.4">
      <c r="A984" s="47" t="str">
        <f t="shared" si="491"/>
        <v/>
      </c>
      <c r="B984" s="48" t="str">
        <f t="shared" ref="B984:B988" si="493">IF(A984="","",TEXT(A984,"aaa"))</f>
        <v/>
      </c>
      <c r="C984" s="46" t="s">
        <v>11</v>
      </c>
      <c r="D984" s="46" t="e" cm="1">
        <f t="array" aca="1" ref="D984" ca="1">INDIRECT("'"&amp;TEXT($A984,"d日(aaa)")&amp;"'!V14")</f>
        <v>#REF!</v>
      </c>
      <c r="E984" s="49" t="e" cm="1">
        <f t="array" aca="1" ref="E984" ca="1">INDIRECT("'"&amp;TEXT($A984,"d日(aaa)")&amp;"'!AB14")</f>
        <v>#REF!</v>
      </c>
      <c r="F984" s="49" t="e" cm="1">
        <f t="array" aca="1" ref="F984" ca="1">INDIRECT("'"&amp;TEXT($A984,"d日(aaa)")&amp;"'!AC14")</f>
        <v>#REF!</v>
      </c>
      <c r="G984" s="58" t="e">
        <f t="shared" ca="1" si="485"/>
        <v>#REF!</v>
      </c>
      <c r="H984" s="47" t="str">
        <f t="shared" si="486"/>
        <v/>
      </c>
      <c r="I984" s="34" t="e">
        <f t="shared" si="487"/>
        <v>#VALUE!</v>
      </c>
      <c r="L984" s="47" t="str">
        <f t="shared" si="488"/>
        <v/>
      </c>
      <c r="M984" s="34" t="str">
        <f t="shared" si="476"/>
        <v/>
      </c>
      <c r="N984" s="34" t="str">
        <f t="shared" si="477"/>
        <v>人件費</v>
      </c>
      <c r="O984" s="34" t="str">
        <f t="shared" ca="1" si="478"/>
        <v/>
      </c>
      <c r="P984" s="34" t="str">
        <f t="shared" ca="1" si="479"/>
        <v/>
      </c>
      <c r="Q984" s="34" t="str">
        <f t="shared" ca="1" si="489"/>
        <v/>
      </c>
      <c r="R984" s="34" t="str">
        <f t="shared" ca="1" si="490"/>
        <v/>
      </c>
      <c r="S984" s="47" t="str">
        <f t="shared" si="480"/>
        <v/>
      </c>
      <c r="T984" s="34" t="str">
        <f t="shared" si="481"/>
        <v/>
      </c>
    </row>
    <row r="985" spans="1:22" x14ac:dyDescent="0.4">
      <c r="A985" s="47" t="str">
        <f t="shared" si="491"/>
        <v/>
      </c>
      <c r="B985" s="48" t="str">
        <f t="shared" si="493"/>
        <v/>
      </c>
      <c r="C985" s="46" t="s">
        <v>11</v>
      </c>
      <c r="D985" s="46" t="e" cm="1">
        <f t="array" aca="1" ref="D985" ca="1">INDIRECT("'"&amp;TEXT($A985,"d日(aaa)")&amp;"'!V15")</f>
        <v>#REF!</v>
      </c>
      <c r="E985" s="49" t="e" cm="1">
        <f t="array" aca="1" ref="E985" ca="1">INDIRECT("'"&amp;TEXT($A985,"d日(aaa)")&amp;"'!AB15")</f>
        <v>#REF!</v>
      </c>
      <c r="F985" s="49" t="e" cm="1">
        <f t="array" aca="1" ref="F985" ca="1">INDIRECT("'"&amp;TEXT($A985,"d日(aaa)")&amp;"'!AC15")</f>
        <v>#REF!</v>
      </c>
      <c r="G985" s="58" t="e">
        <f t="shared" ca="1" si="485"/>
        <v>#REF!</v>
      </c>
      <c r="H985" s="47" t="str">
        <f t="shared" si="486"/>
        <v/>
      </c>
      <c r="I985" s="34" t="e">
        <f t="shared" si="487"/>
        <v>#VALUE!</v>
      </c>
      <c r="L985" s="47" t="str">
        <f t="shared" si="488"/>
        <v/>
      </c>
      <c r="M985" s="34" t="str">
        <f t="shared" si="476"/>
        <v/>
      </c>
      <c r="N985" s="34" t="str">
        <f t="shared" si="477"/>
        <v>人件費</v>
      </c>
      <c r="O985" s="34" t="str">
        <f t="shared" ca="1" si="478"/>
        <v/>
      </c>
      <c r="P985" s="34" t="str">
        <f t="shared" ca="1" si="479"/>
        <v/>
      </c>
      <c r="Q985" s="34" t="str">
        <f t="shared" ca="1" si="489"/>
        <v/>
      </c>
      <c r="R985" s="34" t="str">
        <f t="shared" ca="1" si="490"/>
        <v/>
      </c>
      <c r="S985" s="47" t="str">
        <f t="shared" si="480"/>
        <v/>
      </c>
      <c r="T985" s="34" t="str">
        <f t="shared" si="481"/>
        <v/>
      </c>
    </row>
    <row r="986" spans="1:22" x14ac:dyDescent="0.4">
      <c r="A986" s="47" t="str">
        <f t="shared" si="491"/>
        <v/>
      </c>
      <c r="B986" s="48" t="str">
        <f t="shared" si="493"/>
        <v/>
      </c>
      <c r="C986" s="46" t="s">
        <v>11</v>
      </c>
      <c r="D986" s="46" t="e" cm="1">
        <f t="array" aca="1" ref="D986" ca="1">INDIRECT("'"&amp;TEXT($A986,"d日(aaa)")&amp;"'!V16")</f>
        <v>#REF!</v>
      </c>
      <c r="E986" s="49" t="e" cm="1">
        <f t="array" aca="1" ref="E986" ca="1">INDIRECT("'"&amp;TEXT($A986,"d日(aaa)")&amp;"'!AB16")</f>
        <v>#REF!</v>
      </c>
      <c r="F986" s="49" t="e" cm="1">
        <f t="array" aca="1" ref="F986" ca="1">INDIRECT("'"&amp;TEXT($A986,"d日(aaa)")&amp;"'!AC16")</f>
        <v>#REF!</v>
      </c>
      <c r="G986" s="58" t="e">
        <f t="shared" ca="1" si="485"/>
        <v>#REF!</v>
      </c>
      <c r="H986" s="47" t="str">
        <f t="shared" si="486"/>
        <v/>
      </c>
      <c r="I986" s="34" t="e">
        <f t="shared" si="487"/>
        <v>#VALUE!</v>
      </c>
      <c r="L986" s="47" t="str">
        <f t="shared" si="488"/>
        <v/>
      </c>
      <c r="M986" s="34" t="str">
        <f t="shared" si="476"/>
        <v/>
      </c>
      <c r="N986" s="34" t="str">
        <f t="shared" si="477"/>
        <v>人件費</v>
      </c>
      <c r="O986" s="34" t="str">
        <f t="shared" ca="1" si="478"/>
        <v/>
      </c>
      <c r="P986" s="34" t="str">
        <f t="shared" ca="1" si="479"/>
        <v/>
      </c>
      <c r="Q986" s="34" t="str">
        <f t="shared" ca="1" si="489"/>
        <v/>
      </c>
      <c r="R986" s="34" t="str">
        <f t="shared" ca="1" si="490"/>
        <v/>
      </c>
      <c r="S986" s="47" t="str">
        <f t="shared" si="480"/>
        <v/>
      </c>
      <c r="T986" s="34" t="str">
        <f t="shared" si="481"/>
        <v/>
      </c>
    </row>
    <row r="987" spans="1:22" x14ac:dyDescent="0.4">
      <c r="A987" s="47" t="str">
        <f t="shared" si="491"/>
        <v/>
      </c>
      <c r="B987" s="48" t="str">
        <f t="shared" si="493"/>
        <v/>
      </c>
      <c r="C987" s="46" t="s">
        <v>11</v>
      </c>
      <c r="D987" s="46" t="e" cm="1">
        <f t="array" aca="1" ref="D987" ca="1">INDIRECT("'"&amp;TEXT($A987,"d日(aaa)")&amp;"'!V17")</f>
        <v>#REF!</v>
      </c>
      <c r="E987" s="49" t="e" cm="1">
        <f t="array" aca="1" ref="E987" ca="1">INDIRECT("'"&amp;TEXT($A987,"d日(aaa)")&amp;"'!AB17")</f>
        <v>#REF!</v>
      </c>
      <c r="F987" s="49" t="e" cm="1">
        <f t="array" aca="1" ref="F987" ca="1">INDIRECT("'"&amp;TEXT($A987,"d日(aaa)")&amp;"'!AC17")</f>
        <v>#REF!</v>
      </c>
      <c r="G987" s="58" t="e">
        <f t="shared" ca="1" si="485"/>
        <v>#REF!</v>
      </c>
      <c r="H987" s="47" t="str">
        <f t="shared" si="486"/>
        <v/>
      </c>
      <c r="I987" s="34" t="e">
        <f t="shared" si="487"/>
        <v>#VALUE!</v>
      </c>
      <c r="L987" s="47" t="str">
        <f t="shared" si="488"/>
        <v/>
      </c>
      <c r="M987" s="34" t="str">
        <f t="shared" si="476"/>
        <v/>
      </c>
      <c r="N987" s="34" t="str">
        <f t="shared" si="477"/>
        <v>人件費</v>
      </c>
      <c r="O987" s="34" t="str">
        <f t="shared" ca="1" si="478"/>
        <v/>
      </c>
      <c r="P987" s="34" t="str">
        <f t="shared" ca="1" si="479"/>
        <v/>
      </c>
      <c r="Q987" s="34" t="str">
        <f t="shared" ca="1" si="489"/>
        <v/>
      </c>
      <c r="R987" s="34" t="str">
        <f t="shared" ca="1" si="490"/>
        <v/>
      </c>
      <c r="S987" s="47" t="str">
        <f t="shared" si="480"/>
        <v/>
      </c>
      <c r="T987" s="34" t="str">
        <f t="shared" si="481"/>
        <v/>
      </c>
    </row>
    <row r="988" spans="1:22" x14ac:dyDescent="0.4">
      <c r="A988" s="47" t="str">
        <f t="shared" si="491"/>
        <v/>
      </c>
      <c r="B988" s="48" t="str">
        <f t="shared" si="493"/>
        <v/>
      </c>
      <c r="C988" s="46" t="s">
        <v>11</v>
      </c>
      <c r="D988" s="46" t="e" cm="1">
        <f t="array" aca="1" ref="D988" ca="1">INDIRECT("'"&amp;TEXT($A988,"d日(aaa)")&amp;"'!V18")</f>
        <v>#REF!</v>
      </c>
      <c r="E988" s="49" t="e" cm="1">
        <f t="array" aca="1" ref="E988" ca="1">INDIRECT("'"&amp;TEXT($A988,"d日(aaa)")&amp;"'!AB18")</f>
        <v>#REF!</v>
      </c>
      <c r="F988" s="49" t="e" cm="1">
        <f t="array" aca="1" ref="F988" ca="1">INDIRECT("'"&amp;TEXT($A988,"d日(aaa)")&amp;"'!AC18")</f>
        <v>#REF!</v>
      </c>
      <c r="G988" s="58" t="e">
        <f t="shared" ca="1" si="485"/>
        <v>#REF!</v>
      </c>
      <c r="H988" s="47" t="str">
        <f t="shared" si="486"/>
        <v/>
      </c>
      <c r="I988" s="34" t="e">
        <f t="shared" si="487"/>
        <v>#VALUE!</v>
      </c>
      <c r="J988" s="34" t="e">
        <f ca="1">SUMIF($A974:$A988,$A974,E974:E988)</f>
        <v>#REF!</v>
      </c>
      <c r="K988" s="34" t="e">
        <f ca="1">SUMIF($A974:$A988,$A974,F974:F988)</f>
        <v>#REF!</v>
      </c>
      <c r="L988" s="47" t="str">
        <f t="shared" si="488"/>
        <v/>
      </c>
      <c r="M988" s="34" t="str">
        <f t="shared" si="476"/>
        <v/>
      </c>
      <c r="N988" s="34" t="str">
        <f t="shared" si="477"/>
        <v>人件費</v>
      </c>
      <c r="O988" s="34" t="str">
        <f t="shared" ca="1" si="478"/>
        <v/>
      </c>
      <c r="P988" s="34" t="str">
        <f t="shared" ca="1" si="479"/>
        <v/>
      </c>
      <c r="Q988" s="34" t="str">
        <f t="shared" ca="1" si="489"/>
        <v/>
      </c>
      <c r="R988" s="34" t="str">
        <f t="shared" ca="1" si="490"/>
        <v/>
      </c>
      <c r="S988" s="47" t="str">
        <f t="shared" si="480"/>
        <v/>
      </c>
      <c r="T988" s="34" t="str">
        <f t="shared" si="481"/>
        <v/>
      </c>
      <c r="U988" s="158" t="str">
        <f ca="1">IF(P974&lt;&gt;"",SUMIF($A974:$A988,$A974,P974:P988),"")</f>
        <v/>
      </c>
      <c r="V988" s="158" t="str">
        <f ca="1">IF(Q974&lt;&gt;"",SUMIF($A974:$A988,$A974,Q974:Q988),"")</f>
        <v/>
      </c>
    </row>
    <row r="989" spans="1:22" x14ac:dyDescent="0.4">
      <c r="A989" s="47" t="str">
        <f>A980</f>
        <v/>
      </c>
      <c r="B989" s="48" t="str">
        <f t="shared" si="468"/>
        <v/>
      </c>
      <c r="C989" s="46" t="s">
        <v>12</v>
      </c>
      <c r="D989" s="46" t="e" cm="1">
        <f t="array" aca="1" ref="D989" ca="1">INDIRECT("'"&amp;TEXT($A989,"d日(aaa)")&amp;"'!V22")</f>
        <v>#REF!</v>
      </c>
      <c r="E989" s="49" t="e" cm="1">
        <f t="array" aca="1" ref="E989" ca="1">INDIRECT("'"&amp;TEXT($A989,"d日(aaa)")&amp;"'!W22")</f>
        <v>#REF!</v>
      </c>
      <c r="F989" s="49" t="e" cm="1">
        <f t="array" aca="1" ref="F989" ca="1">INDIRECT("'"&amp;TEXT($A989,"d日(aaa)")&amp;"'!X22")</f>
        <v>#REF!</v>
      </c>
      <c r="G989" s="58" t="e">
        <f t="shared" ca="1" si="485"/>
        <v>#REF!</v>
      </c>
      <c r="H989" s="47" t="str">
        <f t="shared" si="486"/>
        <v/>
      </c>
      <c r="I989" s="34" t="e">
        <f t="shared" si="487"/>
        <v>#VALUE!</v>
      </c>
      <c r="L989" s="47" t="str">
        <f t="shared" si="488"/>
        <v/>
      </c>
      <c r="M989" s="34" t="str">
        <f t="shared" si="476"/>
        <v/>
      </c>
      <c r="N989" s="34" t="str">
        <f t="shared" si="477"/>
        <v>出荷数</v>
      </c>
      <c r="O989" s="34" t="str">
        <f t="shared" ca="1" si="478"/>
        <v/>
      </c>
      <c r="P989" s="34" t="str">
        <f t="shared" ca="1" si="479"/>
        <v/>
      </c>
      <c r="Q989" s="34" t="str">
        <f t="shared" ca="1" si="489"/>
        <v/>
      </c>
      <c r="R989" s="34" t="str">
        <f t="shared" ca="1" si="490"/>
        <v/>
      </c>
      <c r="S989" s="47" t="str">
        <f t="shared" si="480"/>
        <v/>
      </c>
      <c r="T989" s="34" t="str">
        <f t="shared" si="481"/>
        <v/>
      </c>
    </row>
    <row r="990" spans="1:22" x14ac:dyDescent="0.4">
      <c r="A990" s="47" t="str">
        <f t="shared" si="491"/>
        <v/>
      </c>
      <c r="B990" s="48" t="str">
        <f t="shared" si="468"/>
        <v/>
      </c>
      <c r="C990" s="46" t="s">
        <v>239</v>
      </c>
      <c r="D990" s="46" t="e" cm="1">
        <f t="array" aca="1" ref="D990" ca="1">INDIRECT("'"&amp;TEXT($A990,"d日(aaa)")&amp;"'!V25")</f>
        <v>#REF!</v>
      </c>
      <c r="E990" s="49" t="e" cm="1">
        <f t="array" aca="1" ref="E990" ca="1">INDIRECT("'"&amp;TEXT($A990,"d日(aaa)")&amp;"'!W25")</f>
        <v>#REF!</v>
      </c>
      <c r="F990" s="49" t="e" cm="1">
        <f t="array" aca="1" ref="F990" ca="1">INDIRECT("'"&amp;TEXT($A990,"d日(aaa)")&amp;"'!X25")</f>
        <v>#REF!</v>
      </c>
      <c r="G990" s="58" t="e">
        <f t="shared" ca="1" si="485"/>
        <v>#REF!</v>
      </c>
      <c r="H990" s="47" t="str">
        <f t="shared" si="486"/>
        <v/>
      </c>
      <c r="I990" s="34" t="e">
        <f t="shared" si="487"/>
        <v>#VALUE!</v>
      </c>
      <c r="L990" s="47" t="str">
        <f t="shared" si="488"/>
        <v/>
      </c>
      <c r="M990" s="34" t="str">
        <f t="shared" si="476"/>
        <v/>
      </c>
      <c r="N990" s="34" t="str">
        <f t="shared" si="477"/>
        <v>人時生産性</v>
      </c>
      <c r="O990" s="34" t="str">
        <f t="shared" ca="1" si="478"/>
        <v/>
      </c>
      <c r="P990" s="34" t="str">
        <f t="shared" ca="1" si="479"/>
        <v/>
      </c>
      <c r="Q990" s="34" t="str">
        <f t="shared" ca="1" si="489"/>
        <v/>
      </c>
      <c r="R990" s="34" t="str">
        <f t="shared" ca="1" si="490"/>
        <v/>
      </c>
      <c r="S990" s="47" t="str">
        <f t="shared" si="480"/>
        <v/>
      </c>
      <c r="T990" s="34" t="str">
        <f t="shared" si="481"/>
        <v/>
      </c>
    </row>
    <row r="991" spans="1:22" x14ac:dyDescent="0.4">
      <c r="A991" s="47" t="str">
        <f t="shared" si="491"/>
        <v/>
      </c>
      <c r="B991" s="48" t="str">
        <f t="shared" ref="B991" si="494">IF(A991="","",TEXT(A991,"aaa"))</f>
        <v/>
      </c>
      <c r="C991" s="46" t="s">
        <v>96</v>
      </c>
      <c r="D991" s="46" t="e" cm="1">
        <f t="array" aca="1" ref="D991" ca="1">INDIRECT("'"&amp;TEXT($A991,"d日(aaa)")&amp;"'!AA22")</f>
        <v>#REF!</v>
      </c>
      <c r="E991" s="49" t="e" cm="1">
        <f t="array" aca="1" ref="E991" ca="1">INDIRECT("'"&amp;TEXT($A991,"d日(aaa)")&amp;"'!AB22")</f>
        <v>#REF!</v>
      </c>
      <c r="F991" s="49" t="e" cm="1">
        <f t="array" aca="1" ref="F991" ca="1">INDIRECT("'"&amp;TEXT($A991,"d日(aaa)")&amp;"'!AC22")</f>
        <v>#REF!</v>
      </c>
      <c r="G991" s="58" t="e">
        <f t="shared" ca="1" si="485"/>
        <v>#REF!</v>
      </c>
      <c r="H991" s="47" t="str">
        <f t="shared" si="486"/>
        <v/>
      </c>
      <c r="I991" s="34" t="e">
        <f t="shared" si="487"/>
        <v>#VALUE!</v>
      </c>
      <c r="L991" s="47" t="str">
        <f t="shared" si="488"/>
        <v/>
      </c>
      <c r="M991" s="34" t="str">
        <f t="shared" si="476"/>
        <v/>
      </c>
      <c r="N991" s="34" t="str">
        <f t="shared" si="477"/>
        <v>1Cs人件費</v>
      </c>
      <c r="O991" s="34" t="str">
        <f t="shared" ca="1" si="478"/>
        <v/>
      </c>
      <c r="P991" s="34" t="str">
        <f t="shared" ca="1" si="479"/>
        <v/>
      </c>
      <c r="Q991" s="34" t="str">
        <f t="shared" ca="1" si="489"/>
        <v/>
      </c>
      <c r="R991" s="34" t="str">
        <f t="shared" ca="1" si="490"/>
        <v/>
      </c>
      <c r="S991" s="47" t="str">
        <f t="shared" si="480"/>
        <v/>
      </c>
      <c r="T991" s="34" t="str">
        <f t="shared" si="481"/>
        <v/>
      </c>
    </row>
    <row r="992" spans="1:22" x14ac:dyDescent="0.4">
      <c r="A992" s="47" t="str">
        <f>月シフト!AF$9</f>
        <v/>
      </c>
      <c r="B992" s="48" t="str">
        <f t="shared" si="468"/>
        <v/>
      </c>
      <c r="C992" s="46" t="s">
        <v>7</v>
      </c>
      <c r="D992" s="46" t="e" cm="1">
        <f t="array" aca="1" ref="D992" ca="1">INDIRECT("'"&amp;TEXT($A992,"d日(aaa)")&amp;"'!V4")</f>
        <v>#REF!</v>
      </c>
      <c r="E992" s="58" t="e" cm="1">
        <f t="array" aca="1" ref="E992" ca="1">INDIRECT("'"&amp;TEXT($A992,"d日(aaa)")&amp;"'!W4")</f>
        <v>#REF!</v>
      </c>
      <c r="F992" s="58" t="e" cm="1">
        <f t="array" aca="1" ref="F992" ca="1">INDIRECT("'"&amp;TEXT($A992,"d日(aaa)")&amp;"'!X4")</f>
        <v>#REF!</v>
      </c>
      <c r="G992" s="58" t="e">
        <f ca="1">IF(AND(F992&lt;&gt;"",E992&lt;&gt;""),F992-E992,"")</f>
        <v>#REF!</v>
      </c>
      <c r="H992" s="47" t="str">
        <f>A992</f>
        <v/>
      </c>
      <c r="I992" s="34" t="e">
        <f>WEEKNUM(A992,1)-WEEKNUM(A$2,1)+1</f>
        <v>#VALUE!</v>
      </c>
      <c r="L992" s="47" t="str">
        <f>IFERROR(A992,"")</f>
        <v/>
      </c>
      <c r="M992" s="34" t="str">
        <f t="shared" si="476"/>
        <v/>
      </c>
      <c r="N992" s="34" t="str">
        <f t="shared" si="477"/>
        <v>作業時間</v>
      </c>
      <c r="O992" s="34" t="str">
        <f t="shared" ca="1" si="478"/>
        <v/>
      </c>
      <c r="P992" s="34" t="str">
        <f t="shared" ca="1" si="479"/>
        <v/>
      </c>
      <c r="Q992" s="34" t="str">
        <f ca="1">IFERROR(IF(F992=0,"",F992),"")</f>
        <v/>
      </c>
      <c r="R992" s="34" t="str">
        <f ca="1">IFERROR(IF(N992="人時生産性",ROUND(G992,2),ROUND(G992,1)),"")</f>
        <v/>
      </c>
      <c r="S992" s="47" t="str">
        <f t="shared" si="480"/>
        <v/>
      </c>
      <c r="T992" s="34" t="str">
        <f t="shared" si="481"/>
        <v/>
      </c>
    </row>
    <row r="993" spans="1:22" x14ac:dyDescent="0.4">
      <c r="A993" s="47" t="str">
        <f>A992</f>
        <v/>
      </c>
      <c r="B993" s="48" t="str">
        <f t="shared" si="468"/>
        <v/>
      </c>
      <c r="C993" s="46" t="s">
        <v>7</v>
      </c>
      <c r="D993" s="46" t="e" cm="1">
        <f t="array" aca="1" ref="D993" ca="1">INDIRECT("'"&amp;TEXT($A993,"d日(aaa)")&amp;"'!V5")</f>
        <v>#REF!</v>
      </c>
      <c r="E993" s="58" t="e" cm="1">
        <f t="array" aca="1" ref="E993" ca="1">INDIRECT("'"&amp;TEXT($A993,"d日(aaa)")&amp;"'!W5")</f>
        <v>#REF!</v>
      </c>
      <c r="F993" s="58" t="e" cm="1">
        <f t="array" aca="1" ref="F993" ca="1">INDIRECT("'"&amp;TEXT($A993,"d日(aaa)")&amp;"'!X5")</f>
        <v>#REF!</v>
      </c>
      <c r="G993" s="58" t="e">
        <f t="shared" ref="G993:G1024" ca="1" si="495">IF(AND(F993&lt;&gt;"",E993&lt;&gt;""),F993-E993,"")</f>
        <v>#REF!</v>
      </c>
      <c r="H993" s="47" t="str">
        <f t="shared" ref="H993:H1024" si="496">A993</f>
        <v/>
      </c>
      <c r="I993" s="34" t="e">
        <f t="shared" ref="I993:I1024" si="497">WEEKNUM(A993,1)-WEEKNUM(A$2,1)+1</f>
        <v>#VALUE!</v>
      </c>
      <c r="L993" s="47" t="str">
        <f t="shared" ref="L993:L1024" si="498">IFERROR(A993,"")</f>
        <v/>
      </c>
      <c r="M993" s="34" t="str">
        <f t="shared" si="476"/>
        <v/>
      </c>
      <c r="N993" s="34" t="str">
        <f t="shared" si="477"/>
        <v>作業時間</v>
      </c>
      <c r="O993" s="34" t="str">
        <f t="shared" ca="1" si="478"/>
        <v/>
      </c>
      <c r="P993" s="34" t="str">
        <f t="shared" ca="1" si="479"/>
        <v/>
      </c>
      <c r="Q993" s="34" t="str">
        <f t="shared" ref="Q993:Q1024" ca="1" si="499">IFERROR(IF(F993=0,"",F993),"")</f>
        <v/>
      </c>
      <c r="R993" s="34" t="str">
        <f t="shared" ref="R993:R1024" ca="1" si="500">IFERROR(IF(N993="人時生産性",ROUND(G993,2),ROUND(G993,1)),"")</f>
        <v/>
      </c>
      <c r="S993" s="47" t="str">
        <f t="shared" si="480"/>
        <v/>
      </c>
      <c r="T993" s="34" t="str">
        <f t="shared" si="481"/>
        <v/>
      </c>
    </row>
    <row r="994" spans="1:22" x14ac:dyDescent="0.4">
      <c r="A994" s="47" t="str">
        <f t="shared" ref="A994:A1024" si="501">A993</f>
        <v/>
      </c>
      <c r="B994" s="48" t="str">
        <f t="shared" si="468"/>
        <v/>
      </c>
      <c r="C994" s="46" t="s">
        <v>7</v>
      </c>
      <c r="D994" s="46" t="e" cm="1">
        <f t="array" aca="1" ref="D994" ca="1">INDIRECT("'"&amp;TEXT($A994,"d日(aaa)")&amp;"'!V6")</f>
        <v>#REF!</v>
      </c>
      <c r="E994" s="58" t="e" cm="1">
        <f t="array" aca="1" ref="E994" ca="1">INDIRECT("'"&amp;TEXT($A994,"d日(aaa)")&amp;"'!W6")</f>
        <v>#REF!</v>
      </c>
      <c r="F994" s="58" t="e" cm="1">
        <f t="array" aca="1" ref="F994" ca="1">INDIRECT("'"&amp;TEXT($A994,"d日(aaa)")&amp;"'!X6")</f>
        <v>#REF!</v>
      </c>
      <c r="G994" s="58" t="e">
        <f t="shared" ca="1" si="495"/>
        <v>#REF!</v>
      </c>
      <c r="H994" s="47" t="str">
        <f t="shared" si="496"/>
        <v/>
      </c>
      <c r="I994" s="34" t="e">
        <f t="shared" si="497"/>
        <v>#VALUE!</v>
      </c>
      <c r="L994" s="47" t="str">
        <f t="shared" si="498"/>
        <v/>
      </c>
      <c r="M994" s="34" t="str">
        <f t="shared" si="476"/>
        <v/>
      </c>
      <c r="N994" s="34" t="str">
        <f t="shared" si="477"/>
        <v>作業時間</v>
      </c>
      <c r="O994" s="34" t="str">
        <f t="shared" ca="1" si="478"/>
        <v/>
      </c>
      <c r="P994" s="34" t="str">
        <f t="shared" ca="1" si="479"/>
        <v/>
      </c>
      <c r="Q994" s="34" t="str">
        <f t="shared" ca="1" si="499"/>
        <v/>
      </c>
      <c r="R994" s="34" t="str">
        <f t="shared" ca="1" si="500"/>
        <v/>
      </c>
      <c r="S994" s="47" t="str">
        <f t="shared" si="480"/>
        <v/>
      </c>
      <c r="T994" s="34" t="str">
        <f t="shared" si="481"/>
        <v/>
      </c>
    </row>
    <row r="995" spans="1:22" x14ac:dyDescent="0.4">
      <c r="A995" s="47" t="str">
        <f t="shared" si="501"/>
        <v/>
      </c>
      <c r="B995" s="48" t="str">
        <f t="shared" si="468"/>
        <v/>
      </c>
      <c r="C995" s="46" t="s">
        <v>7</v>
      </c>
      <c r="D995" s="46" t="e" cm="1">
        <f t="array" aca="1" ref="D995" ca="1">INDIRECT("'"&amp;TEXT($A995,"d日(aaa)")&amp;"'!V7")</f>
        <v>#REF!</v>
      </c>
      <c r="E995" s="58" t="e" cm="1">
        <f t="array" aca="1" ref="E995" ca="1">INDIRECT("'"&amp;TEXT($A995,"d日(aaa)")&amp;"'!W7")</f>
        <v>#REF!</v>
      </c>
      <c r="F995" s="58" t="e" cm="1">
        <f t="array" aca="1" ref="F995" ca="1">INDIRECT("'"&amp;TEXT($A995,"d日(aaa)")&amp;"'!X7")</f>
        <v>#REF!</v>
      </c>
      <c r="G995" s="58" t="e">
        <f t="shared" ca="1" si="495"/>
        <v>#REF!</v>
      </c>
      <c r="H995" s="47" t="str">
        <f t="shared" si="496"/>
        <v/>
      </c>
      <c r="I995" s="34" t="e">
        <f t="shared" si="497"/>
        <v>#VALUE!</v>
      </c>
      <c r="L995" s="47" t="str">
        <f t="shared" si="498"/>
        <v/>
      </c>
      <c r="M995" s="34" t="str">
        <f t="shared" si="476"/>
        <v/>
      </c>
      <c r="N995" s="34" t="str">
        <f t="shared" si="477"/>
        <v>作業時間</v>
      </c>
      <c r="O995" s="34" t="str">
        <f t="shared" ca="1" si="478"/>
        <v/>
      </c>
      <c r="P995" s="34" t="str">
        <f t="shared" ca="1" si="479"/>
        <v/>
      </c>
      <c r="Q995" s="34" t="str">
        <f t="shared" ca="1" si="499"/>
        <v/>
      </c>
      <c r="R995" s="34" t="str">
        <f t="shared" ca="1" si="500"/>
        <v/>
      </c>
      <c r="S995" s="47" t="str">
        <f t="shared" si="480"/>
        <v/>
      </c>
      <c r="T995" s="34" t="str">
        <f t="shared" si="481"/>
        <v/>
      </c>
    </row>
    <row r="996" spans="1:22" x14ac:dyDescent="0.4">
      <c r="A996" s="47" t="str">
        <f t="shared" si="501"/>
        <v/>
      </c>
      <c r="B996" s="48" t="str">
        <f t="shared" si="468"/>
        <v/>
      </c>
      <c r="C996" s="46" t="s">
        <v>7</v>
      </c>
      <c r="D996" s="46" t="e" cm="1">
        <f t="array" aca="1" ref="D996" ca="1">INDIRECT("'"&amp;TEXT($A996,"d日(aaa)")&amp;"'!V8")</f>
        <v>#REF!</v>
      </c>
      <c r="E996" s="58" t="e" cm="1">
        <f t="array" aca="1" ref="E996" ca="1">INDIRECT("'"&amp;TEXT($A996,"d日(aaa)")&amp;"'!W8")</f>
        <v>#REF!</v>
      </c>
      <c r="F996" s="58" t="e" cm="1">
        <f t="array" aca="1" ref="F996" ca="1">INDIRECT("'"&amp;TEXT($A996,"d日(aaa)")&amp;"'!X8")</f>
        <v>#REF!</v>
      </c>
      <c r="G996" s="58" t="e">
        <f t="shared" ca="1" si="495"/>
        <v>#REF!</v>
      </c>
      <c r="H996" s="47" t="str">
        <f t="shared" si="496"/>
        <v/>
      </c>
      <c r="I996" s="34" t="e">
        <f t="shared" si="497"/>
        <v>#VALUE!</v>
      </c>
      <c r="L996" s="47" t="str">
        <f t="shared" si="498"/>
        <v/>
      </c>
      <c r="M996" s="34" t="str">
        <f t="shared" ref="M996:M1024" si="502">IFERROR(B996,"")</f>
        <v/>
      </c>
      <c r="N996" s="34" t="str">
        <f t="shared" ref="N996:N1024" si="503">IFERROR(C996,"")</f>
        <v>作業時間</v>
      </c>
      <c r="O996" s="34" t="str">
        <f t="shared" ref="O996:O1024" ca="1" si="504">IFERROR(D996,"")</f>
        <v/>
      </c>
      <c r="P996" s="34" t="str">
        <f t="shared" ref="P996:P1024" ca="1" si="505">IFERROR(E996,"")</f>
        <v/>
      </c>
      <c r="Q996" s="34" t="str">
        <f t="shared" ca="1" si="499"/>
        <v/>
      </c>
      <c r="R996" s="34" t="str">
        <f t="shared" ca="1" si="500"/>
        <v/>
      </c>
      <c r="S996" s="47" t="str">
        <f t="shared" ref="S996:S1024" si="506">IFERROR(H996,"")</f>
        <v/>
      </c>
      <c r="T996" s="34" t="str">
        <f t="shared" ref="T996:T1024" si="507">IFERROR(I996,"")</f>
        <v/>
      </c>
    </row>
    <row r="997" spans="1:22" x14ac:dyDescent="0.4">
      <c r="A997" s="47" t="str">
        <f t="shared" si="501"/>
        <v/>
      </c>
      <c r="B997" s="48" t="str">
        <f t="shared" si="468"/>
        <v/>
      </c>
      <c r="C997" s="46" t="s">
        <v>7</v>
      </c>
      <c r="D997" s="46" t="e" cm="1">
        <f t="array" aca="1" ref="D997" ca="1">INDIRECT("'"&amp;TEXT($A997,"d日(aaa)")&amp;"'!V9")</f>
        <v>#REF!</v>
      </c>
      <c r="E997" s="58" t="e" cm="1">
        <f t="array" aca="1" ref="E997" ca="1">INDIRECT("'"&amp;TEXT($A997,"d日(aaa)")&amp;"'!W9")</f>
        <v>#REF!</v>
      </c>
      <c r="F997" s="58" t="e" cm="1">
        <f t="array" aca="1" ref="F997" ca="1">INDIRECT("'"&amp;TEXT($A997,"d日(aaa)")&amp;"'!X9")</f>
        <v>#REF!</v>
      </c>
      <c r="G997" s="58" t="e">
        <f t="shared" ca="1" si="495"/>
        <v>#REF!</v>
      </c>
      <c r="H997" s="47" t="str">
        <f t="shared" si="496"/>
        <v/>
      </c>
      <c r="I997" s="34" t="e">
        <f t="shared" si="497"/>
        <v>#VALUE!</v>
      </c>
      <c r="L997" s="47" t="str">
        <f t="shared" si="498"/>
        <v/>
      </c>
      <c r="M997" s="34" t="str">
        <f t="shared" si="502"/>
        <v/>
      </c>
      <c r="N997" s="34" t="str">
        <f t="shared" si="503"/>
        <v>作業時間</v>
      </c>
      <c r="O997" s="34" t="str">
        <f t="shared" ca="1" si="504"/>
        <v/>
      </c>
      <c r="P997" s="34" t="str">
        <f t="shared" ca="1" si="505"/>
        <v/>
      </c>
      <c r="Q997" s="34" t="str">
        <f t="shared" ca="1" si="499"/>
        <v/>
      </c>
      <c r="R997" s="34" t="str">
        <f t="shared" ca="1" si="500"/>
        <v/>
      </c>
      <c r="S997" s="47" t="str">
        <f t="shared" si="506"/>
        <v/>
      </c>
      <c r="T997" s="34" t="str">
        <f t="shared" si="507"/>
        <v/>
      </c>
    </row>
    <row r="998" spans="1:22" x14ac:dyDescent="0.4">
      <c r="A998" s="47" t="str">
        <f t="shared" si="501"/>
        <v/>
      </c>
      <c r="B998" s="48" t="str">
        <f t="shared" si="468"/>
        <v/>
      </c>
      <c r="C998" s="46" t="s">
        <v>7</v>
      </c>
      <c r="D998" s="46" t="e" cm="1">
        <f t="array" aca="1" ref="D998" ca="1">INDIRECT("'"&amp;TEXT($A998,"d日(aaa)")&amp;"'!V10")</f>
        <v>#REF!</v>
      </c>
      <c r="E998" s="58" t="e" cm="1">
        <f t="array" aca="1" ref="E998" ca="1">INDIRECT("'"&amp;TEXT($A998,"d日(aaa)")&amp;"'!W10")</f>
        <v>#REF!</v>
      </c>
      <c r="F998" s="58" t="e" cm="1">
        <f t="array" aca="1" ref="F998" ca="1">INDIRECT("'"&amp;TEXT($A998,"d日(aaa)")&amp;"'!X10")</f>
        <v>#REF!</v>
      </c>
      <c r="G998" s="58" t="e">
        <f t="shared" ca="1" si="495"/>
        <v>#REF!</v>
      </c>
      <c r="H998" s="47" t="str">
        <f t="shared" si="496"/>
        <v/>
      </c>
      <c r="I998" s="34" t="e">
        <f t="shared" si="497"/>
        <v>#VALUE!</v>
      </c>
      <c r="L998" s="47" t="str">
        <f t="shared" si="498"/>
        <v/>
      </c>
      <c r="M998" s="34" t="str">
        <f t="shared" si="502"/>
        <v/>
      </c>
      <c r="N998" s="34" t="str">
        <f t="shared" si="503"/>
        <v>作業時間</v>
      </c>
      <c r="O998" s="34" t="str">
        <f t="shared" ca="1" si="504"/>
        <v/>
      </c>
      <c r="P998" s="34" t="str">
        <f t="shared" ca="1" si="505"/>
        <v/>
      </c>
      <c r="Q998" s="34" t="str">
        <f t="shared" ca="1" si="499"/>
        <v/>
      </c>
      <c r="R998" s="34" t="str">
        <f t="shared" ca="1" si="500"/>
        <v/>
      </c>
      <c r="S998" s="47" t="str">
        <f t="shared" si="506"/>
        <v/>
      </c>
      <c r="T998" s="34" t="str">
        <f t="shared" si="507"/>
        <v/>
      </c>
    </row>
    <row r="999" spans="1:22" x14ac:dyDescent="0.4">
      <c r="A999" s="47" t="str">
        <f t="shared" si="501"/>
        <v/>
      </c>
      <c r="B999" s="48"/>
      <c r="C999" s="46" t="s">
        <v>7</v>
      </c>
      <c r="D999" s="46" t="e" cm="1">
        <f t="array" aca="1" ref="D999" ca="1">INDIRECT("'"&amp;TEXT($A999,"d日(aaa)")&amp;"'!V11")</f>
        <v>#REF!</v>
      </c>
      <c r="E999" s="58" t="e" cm="1">
        <f t="array" aca="1" ref="E999" ca="1">INDIRECT("'"&amp;TEXT($A999,"d日(aaa)")&amp;"'!W11")</f>
        <v>#REF!</v>
      </c>
      <c r="F999" s="58" t="e" cm="1">
        <f t="array" aca="1" ref="F999" ca="1">INDIRECT("'"&amp;TEXT($A999,"d日(aaa)")&amp;"'!X11")</f>
        <v>#REF!</v>
      </c>
      <c r="G999" s="58" t="e">
        <f t="shared" ca="1" si="495"/>
        <v>#REF!</v>
      </c>
      <c r="H999" s="47" t="str">
        <f t="shared" si="496"/>
        <v/>
      </c>
      <c r="I999" s="34" t="e">
        <f t="shared" si="497"/>
        <v>#VALUE!</v>
      </c>
      <c r="L999" s="47" t="str">
        <f t="shared" si="498"/>
        <v/>
      </c>
      <c r="M999" s="34">
        <f t="shared" si="502"/>
        <v>0</v>
      </c>
      <c r="N999" s="34" t="str">
        <f t="shared" si="503"/>
        <v>作業時間</v>
      </c>
      <c r="O999" s="34" t="str">
        <f t="shared" ca="1" si="504"/>
        <v/>
      </c>
      <c r="P999" s="34" t="str">
        <f t="shared" ca="1" si="505"/>
        <v/>
      </c>
      <c r="Q999" s="34" t="str">
        <f t="shared" ca="1" si="499"/>
        <v/>
      </c>
      <c r="R999" s="34" t="str">
        <f t="shared" ca="1" si="500"/>
        <v/>
      </c>
      <c r="S999" s="47" t="str">
        <f t="shared" si="506"/>
        <v/>
      </c>
      <c r="T999" s="34" t="str">
        <f t="shared" si="507"/>
        <v/>
      </c>
    </row>
    <row r="1000" spans="1:22" x14ac:dyDescent="0.4">
      <c r="A1000" s="47" t="str">
        <f t="shared" si="501"/>
        <v/>
      </c>
      <c r="B1000" s="48"/>
      <c r="C1000" s="46" t="s">
        <v>7</v>
      </c>
      <c r="D1000" s="46" t="e" cm="1">
        <f t="array" aca="1" ref="D1000" ca="1">INDIRECT("'"&amp;TEXT($A1000,"d日(aaa)")&amp;"'!V12")</f>
        <v>#REF!</v>
      </c>
      <c r="E1000" s="58" t="e" cm="1">
        <f t="array" aca="1" ref="E1000" ca="1">INDIRECT("'"&amp;TEXT($A1000,"d日(aaa)")&amp;"'!W12")</f>
        <v>#REF!</v>
      </c>
      <c r="F1000" s="58" t="e" cm="1">
        <f t="array" aca="1" ref="F1000" ca="1">INDIRECT("'"&amp;TEXT($A1000,"d日(aaa)")&amp;"'!X12")</f>
        <v>#REF!</v>
      </c>
      <c r="G1000" s="58" t="e">
        <f t="shared" ca="1" si="495"/>
        <v>#REF!</v>
      </c>
      <c r="H1000" s="47" t="str">
        <f t="shared" si="496"/>
        <v/>
      </c>
      <c r="I1000" s="34" t="e">
        <f t="shared" si="497"/>
        <v>#VALUE!</v>
      </c>
      <c r="L1000" s="47" t="str">
        <f t="shared" si="498"/>
        <v/>
      </c>
      <c r="M1000" s="34">
        <f t="shared" si="502"/>
        <v>0</v>
      </c>
      <c r="N1000" s="34" t="str">
        <f t="shared" si="503"/>
        <v>作業時間</v>
      </c>
      <c r="O1000" s="34" t="str">
        <f t="shared" ca="1" si="504"/>
        <v/>
      </c>
      <c r="P1000" s="34" t="str">
        <f t="shared" ca="1" si="505"/>
        <v/>
      </c>
      <c r="Q1000" s="34" t="str">
        <f t="shared" ca="1" si="499"/>
        <v/>
      </c>
      <c r="R1000" s="34" t="str">
        <f t="shared" ca="1" si="500"/>
        <v/>
      </c>
      <c r="S1000" s="47" t="str">
        <f t="shared" si="506"/>
        <v/>
      </c>
      <c r="T1000" s="34" t="str">
        <f t="shared" si="507"/>
        <v/>
      </c>
    </row>
    <row r="1001" spans="1:22" x14ac:dyDescent="0.4">
      <c r="A1001" s="47" t="str">
        <f t="shared" si="501"/>
        <v/>
      </c>
      <c r="B1001" s="48"/>
      <c r="C1001" s="46" t="s">
        <v>7</v>
      </c>
      <c r="D1001" s="46" t="e" cm="1">
        <f t="array" aca="1" ref="D1001" ca="1">INDIRECT("'"&amp;TEXT($A1001,"d日(aaa)")&amp;"'!V13")</f>
        <v>#REF!</v>
      </c>
      <c r="E1001" s="58" t="e" cm="1">
        <f t="array" aca="1" ref="E1001" ca="1">INDIRECT("'"&amp;TEXT($A1001,"d日(aaa)")&amp;"'!W13")</f>
        <v>#REF!</v>
      </c>
      <c r="F1001" s="58" t="e" cm="1">
        <f t="array" aca="1" ref="F1001" ca="1">INDIRECT("'"&amp;TEXT($A1001,"d日(aaa)")&amp;"'!X13")</f>
        <v>#REF!</v>
      </c>
      <c r="G1001" s="58" t="e">
        <f t="shared" ca="1" si="495"/>
        <v>#REF!</v>
      </c>
      <c r="H1001" s="47" t="str">
        <f t="shared" si="496"/>
        <v/>
      </c>
      <c r="I1001" s="34" t="e">
        <f t="shared" si="497"/>
        <v>#VALUE!</v>
      </c>
      <c r="L1001" s="47" t="str">
        <f t="shared" si="498"/>
        <v/>
      </c>
      <c r="M1001" s="34">
        <f t="shared" si="502"/>
        <v>0</v>
      </c>
      <c r="N1001" s="34" t="str">
        <f t="shared" si="503"/>
        <v>作業時間</v>
      </c>
      <c r="O1001" s="34" t="str">
        <f t="shared" ca="1" si="504"/>
        <v/>
      </c>
      <c r="P1001" s="34" t="str">
        <f t="shared" ca="1" si="505"/>
        <v/>
      </c>
      <c r="Q1001" s="34" t="str">
        <f t="shared" ca="1" si="499"/>
        <v/>
      </c>
      <c r="R1001" s="34" t="str">
        <f t="shared" ca="1" si="500"/>
        <v/>
      </c>
      <c r="S1001" s="47" t="str">
        <f t="shared" si="506"/>
        <v/>
      </c>
      <c r="T1001" s="34" t="str">
        <f t="shared" si="507"/>
        <v/>
      </c>
    </row>
    <row r="1002" spans="1:22" x14ac:dyDescent="0.4">
      <c r="A1002" s="47" t="str">
        <f t="shared" si="501"/>
        <v/>
      </c>
      <c r="B1002" s="48"/>
      <c r="C1002" s="46" t="s">
        <v>7</v>
      </c>
      <c r="D1002" s="46" t="e" cm="1">
        <f t="array" aca="1" ref="D1002" ca="1">INDIRECT("'"&amp;TEXT($A1002,"d日(aaa)")&amp;"'!V14")</f>
        <v>#REF!</v>
      </c>
      <c r="E1002" s="58" t="e" cm="1">
        <f t="array" aca="1" ref="E1002" ca="1">INDIRECT("'"&amp;TEXT($A1002,"d日(aaa)")&amp;"'!W14")</f>
        <v>#REF!</v>
      </c>
      <c r="F1002" s="58" t="e" cm="1">
        <f t="array" aca="1" ref="F1002" ca="1">INDIRECT("'"&amp;TEXT($A1002,"d日(aaa)")&amp;"'!X14")</f>
        <v>#REF!</v>
      </c>
      <c r="G1002" s="58" t="e">
        <f t="shared" ca="1" si="495"/>
        <v>#REF!</v>
      </c>
      <c r="H1002" s="47" t="str">
        <f t="shared" si="496"/>
        <v/>
      </c>
      <c r="I1002" s="34" t="e">
        <f t="shared" si="497"/>
        <v>#VALUE!</v>
      </c>
      <c r="L1002" s="47" t="str">
        <f t="shared" si="498"/>
        <v/>
      </c>
      <c r="M1002" s="34">
        <f t="shared" si="502"/>
        <v>0</v>
      </c>
      <c r="N1002" s="34" t="str">
        <f t="shared" si="503"/>
        <v>作業時間</v>
      </c>
      <c r="O1002" s="34" t="str">
        <f t="shared" ca="1" si="504"/>
        <v/>
      </c>
      <c r="P1002" s="34" t="str">
        <f t="shared" ca="1" si="505"/>
        <v/>
      </c>
      <c r="Q1002" s="34" t="str">
        <f t="shared" ca="1" si="499"/>
        <v/>
      </c>
      <c r="R1002" s="34" t="str">
        <f t="shared" ca="1" si="500"/>
        <v/>
      </c>
      <c r="S1002" s="47" t="str">
        <f t="shared" si="506"/>
        <v/>
      </c>
      <c r="T1002" s="34" t="str">
        <f t="shared" si="507"/>
        <v/>
      </c>
    </row>
    <row r="1003" spans="1:22" x14ac:dyDescent="0.4">
      <c r="A1003" s="47" t="str">
        <f t="shared" si="501"/>
        <v/>
      </c>
      <c r="B1003" s="48"/>
      <c r="C1003" s="46" t="s">
        <v>7</v>
      </c>
      <c r="D1003" s="46" t="e" cm="1">
        <f t="array" aca="1" ref="D1003" ca="1">INDIRECT("'"&amp;TEXT($A1003,"d日(aaa)")&amp;"'!V15")</f>
        <v>#REF!</v>
      </c>
      <c r="E1003" s="58" t="e" cm="1">
        <f t="array" aca="1" ref="E1003" ca="1">INDIRECT("'"&amp;TEXT($A1003,"d日(aaa)")&amp;"'!W15")</f>
        <v>#REF!</v>
      </c>
      <c r="F1003" s="58" t="e" cm="1">
        <f t="array" aca="1" ref="F1003" ca="1">INDIRECT("'"&amp;TEXT($A1003,"d日(aaa)")&amp;"'!X15")</f>
        <v>#REF!</v>
      </c>
      <c r="G1003" s="58" t="e">
        <f t="shared" ca="1" si="495"/>
        <v>#REF!</v>
      </c>
      <c r="H1003" s="47" t="str">
        <f t="shared" si="496"/>
        <v/>
      </c>
      <c r="I1003" s="34" t="e">
        <f t="shared" si="497"/>
        <v>#VALUE!</v>
      </c>
      <c r="L1003" s="47" t="str">
        <f t="shared" si="498"/>
        <v/>
      </c>
      <c r="M1003" s="34">
        <f t="shared" si="502"/>
        <v>0</v>
      </c>
      <c r="N1003" s="34" t="str">
        <f t="shared" si="503"/>
        <v>作業時間</v>
      </c>
      <c r="O1003" s="34" t="str">
        <f t="shared" ca="1" si="504"/>
        <v/>
      </c>
      <c r="P1003" s="34" t="str">
        <f t="shared" ca="1" si="505"/>
        <v/>
      </c>
      <c r="Q1003" s="34" t="str">
        <f t="shared" ca="1" si="499"/>
        <v/>
      </c>
      <c r="R1003" s="34" t="str">
        <f t="shared" ca="1" si="500"/>
        <v/>
      </c>
      <c r="S1003" s="47" t="str">
        <f t="shared" si="506"/>
        <v/>
      </c>
      <c r="T1003" s="34" t="str">
        <f t="shared" si="507"/>
        <v/>
      </c>
    </row>
    <row r="1004" spans="1:22" x14ac:dyDescent="0.4">
      <c r="A1004" s="47" t="str">
        <f t="shared" si="501"/>
        <v/>
      </c>
      <c r="B1004" s="48"/>
      <c r="C1004" s="46" t="s">
        <v>7</v>
      </c>
      <c r="D1004" s="46" t="e" cm="1">
        <f t="array" aca="1" ref="D1004" ca="1">INDIRECT("'"&amp;TEXT($A1004,"d日(aaa)")&amp;"'!V16")</f>
        <v>#REF!</v>
      </c>
      <c r="E1004" s="58" t="e" cm="1">
        <f t="array" aca="1" ref="E1004" ca="1">INDIRECT("'"&amp;TEXT($A1004,"d日(aaa)")&amp;"'!W16")</f>
        <v>#REF!</v>
      </c>
      <c r="F1004" s="58" t="e" cm="1">
        <f t="array" aca="1" ref="F1004" ca="1">INDIRECT("'"&amp;TEXT($A1004,"d日(aaa)")&amp;"'!X16")</f>
        <v>#REF!</v>
      </c>
      <c r="G1004" s="58" t="e">
        <f t="shared" ca="1" si="495"/>
        <v>#REF!</v>
      </c>
      <c r="H1004" s="47" t="str">
        <f t="shared" si="496"/>
        <v/>
      </c>
      <c r="I1004" s="34" t="e">
        <f t="shared" si="497"/>
        <v>#VALUE!</v>
      </c>
      <c r="L1004" s="47" t="str">
        <f t="shared" si="498"/>
        <v/>
      </c>
      <c r="M1004" s="34">
        <f t="shared" si="502"/>
        <v>0</v>
      </c>
      <c r="N1004" s="34" t="str">
        <f t="shared" si="503"/>
        <v>作業時間</v>
      </c>
      <c r="O1004" s="34" t="str">
        <f t="shared" ca="1" si="504"/>
        <v/>
      </c>
      <c r="P1004" s="34" t="str">
        <f t="shared" ca="1" si="505"/>
        <v/>
      </c>
      <c r="Q1004" s="34" t="str">
        <f t="shared" ca="1" si="499"/>
        <v/>
      </c>
      <c r="R1004" s="34" t="str">
        <f t="shared" ca="1" si="500"/>
        <v/>
      </c>
      <c r="S1004" s="47" t="str">
        <f t="shared" si="506"/>
        <v/>
      </c>
      <c r="T1004" s="34" t="str">
        <f t="shared" si="507"/>
        <v/>
      </c>
    </row>
    <row r="1005" spans="1:22" x14ac:dyDescent="0.4">
      <c r="A1005" s="47" t="str">
        <f t="shared" si="501"/>
        <v/>
      </c>
      <c r="B1005" s="48"/>
      <c r="C1005" s="46" t="s">
        <v>7</v>
      </c>
      <c r="D1005" s="46" t="e" cm="1">
        <f t="array" aca="1" ref="D1005" ca="1">INDIRECT("'"&amp;TEXT($A1005,"d日(aaa)")&amp;"'!V17")</f>
        <v>#REF!</v>
      </c>
      <c r="E1005" s="58" t="e" cm="1">
        <f t="array" aca="1" ref="E1005" ca="1">INDIRECT("'"&amp;TEXT($A1005,"d日(aaa)")&amp;"'!W17")</f>
        <v>#REF!</v>
      </c>
      <c r="F1005" s="58" t="e" cm="1">
        <f t="array" aca="1" ref="F1005" ca="1">INDIRECT("'"&amp;TEXT($A1005,"d日(aaa)")&amp;"'!X17")</f>
        <v>#REF!</v>
      </c>
      <c r="G1005" s="58" t="e">
        <f t="shared" ca="1" si="495"/>
        <v>#REF!</v>
      </c>
      <c r="H1005" s="47" t="str">
        <f t="shared" si="496"/>
        <v/>
      </c>
      <c r="I1005" s="34" t="e">
        <f t="shared" si="497"/>
        <v>#VALUE!</v>
      </c>
      <c r="L1005" s="47" t="str">
        <f t="shared" si="498"/>
        <v/>
      </c>
      <c r="M1005" s="34">
        <f t="shared" si="502"/>
        <v>0</v>
      </c>
      <c r="N1005" s="34" t="str">
        <f t="shared" si="503"/>
        <v>作業時間</v>
      </c>
      <c r="O1005" s="34" t="str">
        <f t="shared" ca="1" si="504"/>
        <v/>
      </c>
      <c r="P1005" s="34" t="str">
        <f t="shared" ca="1" si="505"/>
        <v/>
      </c>
      <c r="Q1005" s="34" t="str">
        <f t="shared" ca="1" si="499"/>
        <v/>
      </c>
      <c r="R1005" s="34" t="str">
        <f t="shared" ca="1" si="500"/>
        <v/>
      </c>
      <c r="S1005" s="47" t="str">
        <f t="shared" si="506"/>
        <v/>
      </c>
      <c r="T1005" s="34" t="str">
        <f t="shared" si="507"/>
        <v/>
      </c>
    </row>
    <row r="1006" spans="1:22" x14ac:dyDescent="0.4">
      <c r="A1006" s="47" t="str">
        <f t="shared" si="501"/>
        <v/>
      </c>
      <c r="B1006" s="48"/>
      <c r="C1006" s="46" t="s">
        <v>7</v>
      </c>
      <c r="D1006" s="46" t="e" cm="1">
        <f t="array" aca="1" ref="D1006" ca="1">INDIRECT("'"&amp;TEXT($A1006,"d日(aaa)")&amp;"'!V18")</f>
        <v>#REF!</v>
      </c>
      <c r="E1006" s="58" t="e" cm="1">
        <f t="array" aca="1" ref="E1006" ca="1">INDIRECT("'"&amp;TEXT($A1006,"d日(aaa)")&amp;"'!W18")</f>
        <v>#REF!</v>
      </c>
      <c r="F1006" s="58" t="e" cm="1">
        <f t="array" aca="1" ref="F1006" ca="1">INDIRECT("'"&amp;TEXT($A1006,"d日(aaa)")&amp;"'!X18")</f>
        <v>#REF!</v>
      </c>
      <c r="G1006" s="58" t="e">
        <f t="shared" ca="1" si="495"/>
        <v>#REF!</v>
      </c>
      <c r="H1006" s="47" t="str">
        <f t="shared" si="496"/>
        <v/>
      </c>
      <c r="I1006" s="34" t="e">
        <f t="shared" si="497"/>
        <v>#VALUE!</v>
      </c>
      <c r="J1006" s="34" t="e">
        <f ca="1">SUMIF($A992:$A1006,$A992,E992:E1006)</f>
        <v>#REF!</v>
      </c>
      <c r="K1006" s="34" t="e">
        <f ca="1">SUMIF($A992:$A1006,$A992,F992:F1006)</f>
        <v>#REF!</v>
      </c>
      <c r="L1006" s="47" t="str">
        <f t="shared" si="498"/>
        <v/>
      </c>
      <c r="M1006" s="34">
        <f t="shared" si="502"/>
        <v>0</v>
      </c>
      <c r="N1006" s="34" t="str">
        <f t="shared" si="503"/>
        <v>作業時間</v>
      </c>
      <c r="O1006" s="34" t="str">
        <f t="shared" ca="1" si="504"/>
        <v/>
      </c>
      <c r="P1006" s="34" t="str">
        <f t="shared" ca="1" si="505"/>
        <v/>
      </c>
      <c r="Q1006" s="34" t="str">
        <f t="shared" ca="1" si="499"/>
        <v/>
      </c>
      <c r="R1006" s="34" t="str">
        <f t="shared" ca="1" si="500"/>
        <v/>
      </c>
      <c r="S1006" s="47" t="str">
        <f t="shared" si="506"/>
        <v/>
      </c>
      <c r="T1006" s="34" t="str">
        <f t="shared" si="507"/>
        <v/>
      </c>
      <c r="U1006" s="158" t="str">
        <f ca="1">IF(P992&lt;&gt;"",SUMIF($A992:$A1006,$A992,P992:P1006),"")</f>
        <v/>
      </c>
      <c r="V1006" s="158" t="str">
        <f ca="1">IF(Q992&lt;&gt;"",SUMIF($A992:$A1006,$A992,Q992:Q1006),"")</f>
        <v/>
      </c>
    </row>
    <row r="1007" spans="1:22" x14ac:dyDescent="0.4">
      <c r="A1007" s="47" t="str">
        <f>A1001</f>
        <v/>
      </c>
      <c r="B1007" s="48" t="str">
        <f>IF(A1007="","",TEXT(A1007,"aaa"))</f>
        <v/>
      </c>
      <c r="C1007" s="46" t="s">
        <v>11</v>
      </c>
      <c r="D1007" s="46" t="e" cm="1">
        <f t="array" aca="1" ref="D1007" ca="1">INDIRECT("'"&amp;TEXT($A1007,"d日(aaa)")&amp;"'!V4")</f>
        <v>#REF!</v>
      </c>
      <c r="E1007" s="49" t="e" cm="1">
        <f t="array" aca="1" ref="E1007" ca="1">INDIRECT("'"&amp;TEXT($A1007,"d日(aaa)")&amp;"'!AB4")</f>
        <v>#REF!</v>
      </c>
      <c r="F1007" s="49" t="e" cm="1">
        <f t="array" aca="1" ref="F1007" ca="1">INDIRECT("'"&amp;TEXT($A1007,"d日(aaa)")&amp;"'!AC4")</f>
        <v>#REF!</v>
      </c>
      <c r="G1007" s="58" t="e">
        <f t="shared" ca="1" si="495"/>
        <v>#REF!</v>
      </c>
      <c r="H1007" s="47" t="str">
        <f t="shared" si="496"/>
        <v/>
      </c>
      <c r="I1007" s="34" t="e">
        <f t="shared" si="497"/>
        <v>#VALUE!</v>
      </c>
      <c r="L1007" s="47" t="str">
        <f t="shared" si="498"/>
        <v/>
      </c>
      <c r="M1007" s="34" t="str">
        <f t="shared" si="502"/>
        <v/>
      </c>
      <c r="N1007" s="34" t="str">
        <f t="shared" si="503"/>
        <v>人件費</v>
      </c>
      <c r="O1007" s="34" t="str">
        <f t="shared" ca="1" si="504"/>
        <v/>
      </c>
      <c r="P1007" s="34" t="str">
        <f t="shared" ca="1" si="505"/>
        <v/>
      </c>
      <c r="Q1007" s="34" t="str">
        <f t="shared" ca="1" si="499"/>
        <v/>
      </c>
      <c r="R1007" s="34" t="str">
        <f t="shared" ca="1" si="500"/>
        <v/>
      </c>
      <c r="S1007" s="47" t="str">
        <f t="shared" si="506"/>
        <v/>
      </c>
      <c r="T1007" s="34" t="str">
        <f t="shared" si="507"/>
        <v/>
      </c>
    </row>
    <row r="1008" spans="1:22" x14ac:dyDescent="0.4">
      <c r="A1008" s="47" t="str">
        <f t="shared" si="501"/>
        <v/>
      </c>
      <c r="B1008" s="48" t="str">
        <f t="shared" ref="B1008:B1024" si="508">IF(A1008="","",TEXT(A1008,"aaa"))</f>
        <v/>
      </c>
      <c r="C1008" s="46" t="s">
        <v>11</v>
      </c>
      <c r="D1008" s="46" t="e" cm="1">
        <f t="array" aca="1" ref="D1008" ca="1">INDIRECT("'"&amp;TEXT($A1008,"d日(aaa)")&amp;"'!V5")</f>
        <v>#REF!</v>
      </c>
      <c r="E1008" s="49" t="e" cm="1">
        <f t="array" aca="1" ref="E1008" ca="1">INDIRECT("'"&amp;TEXT($A1008,"d日(aaa)")&amp;"'!AB5")</f>
        <v>#REF!</v>
      </c>
      <c r="F1008" s="49" t="e" cm="1">
        <f t="array" aca="1" ref="F1008" ca="1">INDIRECT("'"&amp;TEXT($A1008,"d日(aaa)")&amp;"'!AC5")</f>
        <v>#REF!</v>
      </c>
      <c r="G1008" s="58" t="e">
        <f t="shared" ca="1" si="495"/>
        <v>#REF!</v>
      </c>
      <c r="H1008" s="47" t="str">
        <f t="shared" si="496"/>
        <v/>
      </c>
      <c r="I1008" s="34" t="e">
        <f t="shared" si="497"/>
        <v>#VALUE!</v>
      </c>
      <c r="L1008" s="47" t="str">
        <f t="shared" si="498"/>
        <v/>
      </c>
      <c r="M1008" s="34" t="str">
        <f t="shared" si="502"/>
        <v/>
      </c>
      <c r="N1008" s="34" t="str">
        <f t="shared" si="503"/>
        <v>人件費</v>
      </c>
      <c r="O1008" s="34" t="str">
        <f t="shared" ca="1" si="504"/>
        <v/>
      </c>
      <c r="P1008" s="34" t="str">
        <f t="shared" ca="1" si="505"/>
        <v/>
      </c>
      <c r="Q1008" s="34" t="str">
        <f t="shared" ca="1" si="499"/>
        <v/>
      </c>
      <c r="R1008" s="34" t="str">
        <f t="shared" ca="1" si="500"/>
        <v/>
      </c>
      <c r="S1008" s="47" t="str">
        <f t="shared" si="506"/>
        <v/>
      </c>
      <c r="T1008" s="34" t="str">
        <f t="shared" si="507"/>
        <v/>
      </c>
    </row>
    <row r="1009" spans="1:22" x14ac:dyDescent="0.4">
      <c r="A1009" s="47" t="str">
        <f t="shared" si="501"/>
        <v/>
      </c>
      <c r="B1009" s="48" t="str">
        <f t="shared" si="508"/>
        <v/>
      </c>
      <c r="C1009" s="46" t="s">
        <v>11</v>
      </c>
      <c r="D1009" s="46" t="e" cm="1">
        <f t="array" aca="1" ref="D1009" ca="1">INDIRECT("'"&amp;TEXT($A1009,"d日(aaa)")&amp;"'!V6")</f>
        <v>#REF!</v>
      </c>
      <c r="E1009" s="49" t="e" cm="1">
        <f t="array" aca="1" ref="E1009" ca="1">INDIRECT("'"&amp;TEXT($A1009,"d日(aaa)")&amp;"'!AB6")</f>
        <v>#REF!</v>
      </c>
      <c r="F1009" s="49" t="e" cm="1">
        <f t="array" aca="1" ref="F1009" ca="1">INDIRECT("'"&amp;TEXT($A1009,"d日(aaa)")&amp;"'!AC6")</f>
        <v>#REF!</v>
      </c>
      <c r="G1009" s="58" t="e">
        <f t="shared" ca="1" si="495"/>
        <v>#REF!</v>
      </c>
      <c r="H1009" s="47" t="str">
        <f t="shared" si="496"/>
        <v/>
      </c>
      <c r="I1009" s="34" t="e">
        <f t="shared" si="497"/>
        <v>#VALUE!</v>
      </c>
      <c r="L1009" s="47" t="str">
        <f t="shared" si="498"/>
        <v/>
      </c>
      <c r="M1009" s="34" t="str">
        <f t="shared" si="502"/>
        <v/>
      </c>
      <c r="N1009" s="34" t="str">
        <f t="shared" si="503"/>
        <v>人件費</v>
      </c>
      <c r="O1009" s="34" t="str">
        <f t="shared" ca="1" si="504"/>
        <v/>
      </c>
      <c r="P1009" s="34" t="str">
        <f t="shared" ca="1" si="505"/>
        <v/>
      </c>
      <c r="Q1009" s="34" t="str">
        <f t="shared" ca="1" si="499"/>
        <v/>
      </c>
      <c r="R1009" s="34" t="str">
        <f t="shared" ca="1" si="500"/>
        <v/>
      </c>
      <c r="S1009" s="47" t="str">
        <f t="shared" si="506"/>
        <v/>
      </c>
      <c r="T1009" s="34" t="str">
        <f t="shared" si="507"/>
        <v/>
      </c>
    </row>
    <row r="1010" spans="1:22" x14ac:dyDescent="0.4">
      <c r="A1010" s="47" t="str">
        <f t="shared" si="501"/>
        <v/>
      </c>
      <c r="B1010" s="48" t="str">
        <f t="shared" si="508"/>
        <v/>
      </c>
      <c r="C1010" s="46" t="s">
        <v>11</v>
      </c>
      <c r="D1010" s="46" t="e" cm="1">
        <f t="array" aca="1" ref="D1010" ca="1">INDIRECT("'"&amp;TEXT($A1010,"d日(aaa)")&amp;"'!V7")</f>
        <v>#REF!</v>
      </c>
      <c r="E1010" s="49" t="e" cm="1">
        <f t="array" aca="1" ref="E1010" ca="1">INDIRECT("'"&amp;TEXT($A1010,"d日(aaa)")&amp;"'!AB7")</f>
        <v>#REF!</v>
      </c>
      <c r="F1010" s="49" t="e" cm="1">
        <f t="array" aca="1" ref="F1010" ca="1">INDIRECT("'"&amp;TEXT($A1010,"d日(aaa)")&amp;"'!AC7")</f>
        <v>#REF!</v>
      </c>
      <c r="G1010" s="58" t="e">
        <f t="shared" ca="1" si="495"/>
        <v>#REF!</v>
      </c>
      <c r="H1010" s="47" t="str">
        <f t="shared" si="496"/>
        <v/>
      </c>
      <c r="I1010" s="34" t="e">
        <f t="shared" si="497"/>
        <v>#VALUE!</v>
      </c>
      <c r="L1010" s="47" t="str">
        <f t="shared" si="498"/>
        <v/>
      </c>
      <c r="M1010" s="34" t="str">
        <f t="shared" si="502"/>
        <v/>
      </c>
      <c r="N1010" s="34" t="str">
        <f t="shared" si="503"/>
        <v>人件費</v>
      </c>
      <c r="O1010" s="34" t="str">
        <f t="shared" ca="1" si="504"/>
        <v/>
      </c>
      <c r="P1010" s="34" t="str">
        <f t="shared" ca="1" si="505"/>
        <v/>
      </c>
      <c r="Q1010" s="34" t="str">
        <f t="shared" ca="1" si="499"/>
        <v/>
      </c>
      <c r="R1010" s="34" t="str">
        <f t="shared" ca="1" si="500"/>
        <v/>
      </c>
      <c r="S1010" s="47" t="str">
        <f t="shared" si="506"/>
        <v/>
      </c>
      <c r="T1010" s="34" t="str">
        <f t="shared" si="507"/>
        <v/>
      </c>
    </row>
    <row r="1011" spans="1:22" x14ac:dyDescent="0.4">
      <c r="A1011" s="47" t="str">
        <f t="shared" si="501"/>
        <v/>
      </c>
      <c r="B1011" s="48" t="str">
        <f t="shared" si="508"/>
        <v/>
      </c>
      <c r="C1011" s="46" t="s">
        <v>11</v>
      </c>
      <c r="D1011" s="46" t="e" cm="1">
        <f t="array" aca="1" ref="D1011" ca="1">INDIRECT("'"&amp;TEXT($A1011,"d日(aaa)")&amp;"'!V8")</f>
        <v>#REF!</v>
      </c>
      <c r="E1011" s="49" t="e" cm="1">
        <f t="array" aca="1" ref="E1011" ca="1">INDIRECT("'"&amp;TEXT($A1011,"d日(aaa)")&amp;"'!AB8")</f>
        <v>#REF!</v>
      </c>
      <c r="F1011" s="49" t="e" cm="1">
        <f t="array" aca="1" ref="F1011" ca="1">INDIRECT("'"&amp;TEXT($A1011,"d日(aaa)")&amp;"'!AC8")</f>
        <v>#REF!</v>
      </c>
      <c r="G1011" s="58" t="e">
        <f t="shared" ca="1" si="495"/>
        <v>#REF!</v>
      </c>
      <c r="H1011" s="47" t="str">
        <f t="shared" si="496"/>
        <v/>
      </c>
      <c r="I1011" s="34" t="e">
        <f t="shared" si="497"/>
        <v>#VALUE!</v>
      </c>
      <c r="L1011" s="47" t="str">
        <f t="shared" si="498"/>
        <v/>
      </c>
      <c r="M1011" s="34" t="str">
        <f t="shared" si="502"/>
        <v/>
      </c>
      <c r="N1011" s="34" t="str">
        <f t="shared" si="503"/>
        <v>人件費</v>
      </c>
      <c r="O1011" s="34" t="str">
        <f t="shared" ca="1" si="504"/>
        <v/>
      </c>
      <c r="P1011" s="34" t="str">
        <f t="shared" ca="1" si="505"/>
        <v/>
      </c>
      <c r="Q1011" s="34" t="str">
        <f t="shared" ca="1" si="499"/>
        <v/>
      </c>
      <c r="R1011" s="34" t="str">
        <f t="shared" ca="1" si="500"/>
        <v/>
      </c>
      <c r="S1011" s="47" t="str">
        <f t="shared" si="506"/>
        <v/>
      </c>
      <c r="T1011" s="34" t="str">
        <f t="shared" si="507"/>
        <v/>
      </c>
    </row>
    <row r="1012" spans="1:22" x14ac:dyDescent="0.4">
      <c r="A1012" s="47" t="str">
        <f t="shared" si="501"/>
        <v/>
      </c>
      <c r="B1012" s="48" t="str">
        <f t="shared" si="508"/>
        <v/>
      </c>
      <c r="C1012" s="46" t="s">
        <v>11</v>
      </c>
      <c r="D1012" s="46" t="e" cm="1">
        <f t="array" aca="1" ref="D1012" ca="1">INDIRECT("'"&amp;TEXT($A1012,"d日(aaa)")&amp;"'!V9")</f>
        <v>#REF!</v>
      </c>
      <c r="E1012" s="49" t="e" cm="1">
        <f t="array" aca="1" ref="E1012" ca="1">INDIRECT("'"&amp;TEXT($A1012,"d日(aaa)")&amp;"'!AB9")</f>
        <v>#REF!</v>
      </c>
      <c r="F1012" s="49" t="e" cm="1">
        <f t="array" aca="1" ref="F1012" ca="1">INDIRECT("'"&amp;TEXT($A1012,"d日(aaa)")&amp;"'!AC9")</f>
        <v>#REF!</v>
      </c>
      <c r="G1012" s="58" t="e">
        <f t="shared" ca="1" si="495"/>
        <v>#REF!</v>
      </c>
      <c r="H1012" s="47" t="str">
        <f t="shared" si="496"/>
        <v/>
      </c>
      <c r="I1012" s="34" t="e">
        <f t="shared" si="497"/>
        <v>#VALUE!</v>
      </c>
      <c r="L1012" s="47" t="str">
        <f t="shared" si="498"/>
        <v/>
      </c>
      <c r="M1012" s="34" t="str">
        <f t="shared" si="502"/>
        <v/>
      </c>
      <c r="N1012" s="34" t="str">
        <f t="shared" si="503"/>
        <v>人件費</v>
      </c>
      <c r="O1012" s="34" t="str">
        <f t="shared" ca="1" si="504"/>
        <v/>
      </c>
      <c r="P1012" s="34" t="str">
        <f t="shared" ca="1" si="505"/>
        <v/>
      </c>
      <c r="Q1012" s="34" t="str">
        <f t="shared" ca="1" si="499"/>
        <v/>
      </c>
      <c r="R1012" s="34" t="str">
        <f t="shared" ca="1" si="500"/>
        <v/>
      </c>
      <c r="S1012" s="47" t="str">
        <f t="shared" si="506"/>
        <v/>
      </c>
      <c r="T1012" s="34" t="str">
        <f t="shared" si="507"/>
        <v/>
      </c>
    </row>
    <row r="1013" spans="1:22" x14ac:dyDescent="0.4">
      <c r="A1013" s="47" t="str">
        <f t="shared" si="501"/>
        <v/>
      </c>
      <c r="B1013" s="48" t="str">
        <f t="shared" si="508"/>
        <v/>
      </c>
      <c r="C1013" s="46" t="s">
        <v>11</v>
      </c>
      <c r="D1013" s="46" t="e" cm="1">
        <f t="array" aca="1" ref="D1013" ca="1">INDIRECT("'"&amp;TEXT($A1013,"d日(aaa)")&amp;"'!V10")</f>
        <v>#REF!</v>
      </c>
      <c r="E1013" s="49" t="e" cm="1">
        <f t="array" aca="1" ref="E1013" ca="1">INDIRECT("'"&amp;TEXT($A1013,"d日(aaa)")&amp;"'!AB10")</f>
        <v>#REF!</v>
      </c>
      <c r="F1013" s="49" t="e" cm="1">
        <f t="array" aca="1" ref="F1013" ca="1">INDIRECT("'"&amp;TEXT($A1013,"d日(aaa)")&amp;"'!AC10")</f>
        <v>#REF!</v>
      </c>
      <c r="G1013" s="58" t="e">
        <f t="shared" ca="1" si="495"/>
        <v>#REF!</v>
      </c>
      <c r="H1013" s="47" t="str">
        <f t="shared" si="496"/>
        <v/>
      </c>
      <c r="I1013" s="34" t="e">
        <f t="shared" si="497"/>
        <v>#VALUE!</v>
      </c>
      <c r="L1013" s="47" t="str">
        <f t="shared" si="498"/>
        <v/>
      </c>
      <c r="M1013" s="34" t="str">
        <f t="shared" si="502"/>
        <v/>
      </c>
      <c r="N1013" s="34" t="str">
        <f t="shared" si="503"/>
        <v>人件費</v>
      </c>
      <c r="O1013" s="34" t="str">
        <f t="shared" ca="1" si="504"/>
        <v/>
      </c>
      <c r="P1013" s="34" t="str">
        <f t="shared" ca="1" si="505"/>
        <v/>
      </c>
      <c r="Q1013" s="34" t="str">
        <f t="shared" ca="1" si="499"/>
        <v/>
      </c>
      <c r="R1013" s="34" t="str">
        <f t="shared" ca="1" si="500"/>
        <v/>
      </c>
      <c r="S1013" s="47" t="str">
        <f t="shared" si="506"/>
        <v/>
      </c>
      <c r="T1013" s="34" t="str">
        <f t="shared" si="507"/>
        <v/>
      </c>
    </row>
    <row r="1014" spans="1:22" x14ac:dyDescent="0.4">
      <c r="A1014" s="47" t="str">
        <f t="shared" si="501"/>
        <v/>
      </c>
      <c r="B1014" s="48"/>
      <c r="C1014" s="46" t="s">
        <v>11</v>
      </c>
      <c r="D1014" s="46" t="e" cm="1">
        <f t="array" aca="1" ref="D1014" ca="1">INDIRECT("'"&amp;TEXT($A1014,"d日(aaa)")&amp;"'!V11")</f>
        <v>#REF!</v>
      </c>
      <c r="E1014" s="49" t="e" cm="1">
        <f t="array" aca="1" ref="E1014" ca="1">INDIRECT("'"&amp;TEXT($A1014,"d日(aaa)")&amp;"'!AB11")</f>
        <v>#REF!</v>
      </c>
      <c r="F1014" s="49" t="e" cm="1">
        <f t="array" aca="1" ref="F1014" ca="1">INDIRECT("'"&amp;TEXT($A1014,"d日(aaa)")&amp;"'!AC11")</f>
        <v>#REF!</v>
      </c>
      <c r="G1014" s="58" t="e">
        <f t="shared" ca="1" si="495"/>
        <v>#REF!</v>
      </c>
      <c r="H1014" s="47" t="str">
        <f t="shared" si="496"/>
        <v/>
      </c>
      <c r="I1014" s="34" t="e">
        <f t="shared" si="497"/>
        <v>#VALUE!</v>
      </c>
      <c r="L1014" s="47" t="str">
        <f t="shared" si="498"/>
        <v/>
      </c>
      <c r="M1014" s="34">
        <f t="shared" si="502"/>
        <v>0</v>
      </c>
      <c r="N1014" s="34" t="str">
        <f t="shared" si="503"/>
        <v>人件費</v>
      </c>
      <c r="O1014" s="34" t="str">
        <f t="shared" ca="1" si="504"/>
        <v/>
      </c>
      <c r="P1014" s="34" t="str">
        <f t="shared" ca="1" si="505"/>
        <v/>
      </c>
      <c r="Q1014" s="34" t="str">
        <f t="shared" ca="1" si="499"/>
        <v/>
      </c>
      <c r="R1014" s="34" t="str">
        <f t="shared" ca="1" si="500"/>
        <v/>
      </c>
      <c r="S1014" s="47" t="str">
        <f t="shared" si="506"/>
        <v/>
      </c>
      <c r="T1014" s="34" t="str">
        <f t="shared" si="507"/>
        <v/>
      </c>
    </row>
    <row r="1015" spans="1:22" x14ac:dyDescent="0.4">
      <c r="A1015" s="47" t="str">
        <f t="shared" si="501"/>
        <v/>
      </c>
      <c r="B1015" s="48"/>
      <c r="C1015" s="46" t="s">
        <v>11</v>
      </c>
      <c r="D1015" s="46" t="e" cm="1">
        <f t="array" aca="1" ref="D1015" ca="1">INDIRECT("'"&amp;TEXT($A1015,"d日(aaa)")&amp;"'!V12")</f>
        <v>#REF!</v>
      </c>
      <c r="E1015" s="49" t="e" cm="1">
        <f t="array" aca="1" ref="E1015" ca="1">INDIRECT("'"&amp;TEXT($A1015,"d日(aaa)")&amp;"'!AB12")</f>
        <v>#REF!</v>
      </c>
      <c r="F1015" s="49" t="e" cm="1">
        <f t="array" aca="1" ref="F1015" ca="1">INDIRECT("'"&amp;TEXT($A1015,"d日(aaa)")&amp;"'!AC12")</f>
        <v>#REF!</v>
      </c>
      <c r="G1015" s="58" t="e">
        <f t="shared" ca="1" si="495"/>
        <v>#REF!</v>
      </c>
      <c r="H1015" s="47" t="str">
        <f t="shared" si="496"/>
        <v/>
      </c>
      <c r="I1015" s="34" t="e">
        <f t="shared" si="497"/>
        <v>#VALUE!</v>
      </c>
      <c r="L1015" s="47" t="str">
        <f t="shared" si="498"/>
        <v/>
      </c>
      <c r="M1015" s="34">
        <f t="shared" si="502"/>
        <v>0</v>
      </c>
      <c r="N1015" s="34" t="str">
        <f t="shared" si="503"/>
        <v>人件費</v>
      </c>
      <c r="O1015" s="34" t="str">
        <f t="shared" ca="1" si="504"/>
        <v/>
      </c>
      <c r="P1015" s="34" t="str">
        <f t="shared" ca="1" si="505"/>
        <v/>
      </c>
      <c r="Q1015" s="34" t="str">
        <f t="shared" ca="1" si="499"/>
        <v/>
      </c>
      <c r="R1015" s="34" t="str">
        <f t="shared" ca="1" si="500"/>
        <v/>
      </c>
      <c r="S1015" s="47" t="str">
        <f t="shared" si="506"/>
        <v/>
      </c>
      <c r="T1015" s="34" t="str">
        <f t="shared" si="507"/>
        <v/>
      </c>
    </row>
    <row r="1016" spans="1:22" x14ac:dyDescent="0.4">
      <c r="A1016" s="47" t="str">
        <f t="shared" si="501"/>
        <v/>
      </c>
      <c r="B1016" s="48"/>
      <c r="C1016" s="46" t="s">
        <v>11</v>
      </c>
      <c r="D1016" s="46" t="e" cm="1">
        <f t="array" aca="1" ref="D1016" ca="1">INDIRECT("'"&amp;TEXT($A1016,"d日(aaa)")&amp;"'!V13")</f>
        <v>#REF!</v>
      </c>
      <c r="E1016" s="49" t="e" cm="1">
        <f t="array" aca="1" ref="E1016" ca="1">INDIRECT("'"&amp;TEXT($A1016,"d日(aaa)")&amp;"'!AB13")</f>
        <v>#REF!</v>
      </c>
      <c r="F1016" s="49" t="e" cm="1">
        <f t="array" aca="1" ref="F1016" ca="1">INDIRECT("'"&amp;TEXT($A1016,"d日(aaa)")&amp;"'!AC13")</f>
        <v>#REF!</v>
      </c>
      <c r="G1016" s="58" t="e">
        <f t="shared" ca="1" si="495"/>
        <v>#REF!</v>
      </c>
      <c r="H1016" s="47" t="str">
        <f t="shared" si="496"/>
        <v/>
      </c>
      <c r="I1016" s="34" t="e">
        <f t="shared" si="497"/>
        <v>#VALUE!</v>
      </c>
      <c r="L1016" s="47" t="str">
        <f t="shared" si="498"/>
        <v/>
      </c>
      <c r="M1016" s="34">
        <f t="shared" si="502"/>
        <v>0</v>
      </c>
      <c r="N1016" s="34" t="str">
        <f t="shared" si="503"/>
        <v>人件費</v>
      </c>
      <c r="O1016" s="34" t="str">
        <f t="shared" ca="1" si="504"/>
        <v/>
      </c>
      <c r="P1016" s="34" t="str">
        <f t="shared" ca="1" si="505"/>
        <v/>
      </c>
      <c r="Q1016" s="34" t="str">
        <f t="shared" ca="1" si="499"/>
        <v/>
      </c>
      <c r="R1016" s="34" t="str">
        <f t="shared" ca="1" si="500"/>
        <v/>
      </c>
      <c r="S1016" s="47" t="str">
        <f t="shared" si="506"/>
        <v/>
      </c>
      <c r="T1016" s="34" t="str">
        <f t="shared" si="507"/>
        <v/>
      </c>
    </row>
    <row r="1017" spans="1:22" x14ac:dyDescent="0.4">
      <c r="A1017" s="47" t="str">
        <f t="shared" si="501"/>
        <v/>
      </c>
      <c r="B1017" s="48"/>
      <c r="C1017" s="46" t="s">
        <v>11</v>
      </c>
      <c r="D1017" s="46" t="e" cm="1">
        <f t="array" aca="1" ref="D1017" ca="1">INDIRECT("'"&amp;TEXT($A1017,"d日(aaa)")&amp;"'!V14")</f>
        <v>#REF!</v>
      </c>
      <c r="E1017" s="49" t="e" cm="1">
        <f t="array" aca="1" ref="E1017" ca="1">INDIRECT("'"&amp;TEXT($A1017,"d日(aaa)")&amp;"'!AB14")</f>
        <v>#REF!</v>
      </c>
      <c r="F1017" s="49" t="e" cm="1">
        <f t="array" aca="1" ref="F1017" ca="1">INDIRECT("'"&amp;TEXT($A1017,"d日(aaa)")&amp;"'!AC14")</f>
        <v>#REF!</v>
      </c>
      <c r="G1017" s="58" t="e">
        <f t="shared" ca="1" si="495"/>
        <v>#REF!</v>
      </c>
      <c r="H1017" s="47" t="str">
        <f t="shared" si="496"/>
        <v/>
      </c>
      <c r="I1017" s="34" t="e">
        <f t="shared" si="497"/>
        <v>#VALUE!</v>
      </c>
      <c r="L1017" s="47" t="str">
        <f t="shared" si="498"/>
        <v/>
      </c>
      <c r="M1017" s="34">
        <f t="shared" si="502"/>
        <v>0</v>
      </c>
      <c r="N1017" s="34" t="str">
        <f t="shared" si="503"/>
        <v>人件費</v>
      </c>
      <c r="O1017" s="34" t="str">
        <f t="shared" ca="1" si="504"/>
        <v/>
      </c>
      <c r="P1017" s="34" t="str">
        <f t="shared" ca="1" si="505"/>
        <v/>
      </c>
      <c r="Q1017" s="34" t="str">
        <f t="shared" ca="1" si="499"/>
        <v/>
      </c>
      <c r="R1017" s="34" t="str">
        <f t="shared" ca="1" si="500"/>
        <v/>
      </c>
      <c r="S1017" s="47" t="str">
        <f t="shared" si="506"/>
        <v/>
      </c>
      <c r="T1017" s="34" t="str">
        <f t="shared" si="507"/>
        <v/>
      </c>
    </row>
    <row r="1018" spans="1:22" x14ac:dyDescent="0.4">
      <c r="A1018" s="47" t="str">
        <f t="shared" si="501"/>
        <v/>
      </c>
      <c r="B1018" s="48"/>
      <c r="C1018" s="46" t="s">
        <v>11</v>
      </c>
      <c r="D1018" s="46" t="e" cm="1">
        <f t="array" aca="1" ref="D1018" ca="1">INDIRECT("'"&amp;TEXT($A1018,"d日(aaa)")&amp;"'!V15")</f>
        <v>#REF!</v>
      </c>
      <c r="E1018" s="49" t="e" cm="1">
        <f t="array" aca="1" ref="E1018" ca="1">INDIRECT("'"&amp;TEXT($A1018,"d日(aaa)")&amp;"'!AB15")</f>
        <v>#REF!</v>
      </c>
      <c r="F1018" s="49" t="e" cm="1">
        <f t="array" aca="1" ref="F1018" ca="1">INDIRECT("'"&amp;TEXT($A1018,"d日(aaa)")&amp;"'!AC15")</f>
        <v>#REF!</v>
      </c>
      <c r="G1018" s="58" t="e">
        <f t="shared" ca="1" si="495"/>
        <v>#REF!</v>
      </c>
      <c r="H1018" s="47" t="str">
        <f t="shared" si="496"/>
        <v/>
      </c>
      <c r="I1018" s="34" t="e">
        <f t="shared" si="497"/>
        <v>#VALUE!</v>
      </c>
      <c r="L1018" s="47" t="str">
        <f t="shared" si="498"/>
        <v/>
      </c>
      <c r="M1018" s="34">
        <f t="shared" si="502"/>
        <v>0</v>
      </c>
      <c r="N1018" s="34" t="str">
        <f t="shared" si="503"/>
        <v>人件費</v>
      </c>
      <c r="O1018" s="34" t="str">
        <f t="shared" ca="1" si="504"/>
        <v/>
      </c>
      <c r="P1018" s="34" t="str">
        <f t="shared" ca="1" si="505"/>
        <v/>
      </c>
      <c r="Q1018" s="34" t="str">
        <f t="shared" ca="1" si="499"/>
        <v/>
      </c>
      <c r="R1018" s="34" t="str">
        <f t="shared" ca="1" si="500"/>
        <v/>
      </c>
      <c r="S1018" s="47" t="str">
        <f t="shared" si="506"/>
        <v/>
      </c>
      <c r="T1018" s="34" t="str">
        <f t="shared" si="507"/>
        <v/>
      </c>
    </row>
    <row r="1019" spans="1:22" x14ac:dyDescent="0.4">
      <c r="A1019" s="47" t="str">
        <f t="shared" si="501"/>
        <v/>
      </c>
      <c r="B1019" s="48"/>
      <c r="C1019" s="46" t="s">
        <v>11</v>
      </c>
      <c r="D1019" s="46" t="e" cm="1">
        <f t="array" aca="1" ref="D1019" ca="1">INDIRECT("'"&amp;TEXT($A1019,"d日(aaa)")&amp;"'!V16")</f>
        <v>#REF!</v>
      </c>
      <c r="E1019" s="49" t="e" cm="1">
        <f t="array" aca="1" ref="E1019" ca="1">INDIRECT("'"&amp;TEXT($A1019,"d日(aaa)")&amp;"'!AB16")</f>
        <v>#REF!</v>
      </c>
      <c r="F1019" s="49" t="e" cm="1">
        <f t="array" aca="1" ref="F1019" ca="1">INDIRECT("'"&amp;TEXT($A1019,"d日(aaa)")&amp;"'!AC16")</f>
        <v>#REF!</v>
      </c>
      <c r="G1019" s="58" t="e">
        <f t="shared" ca="1" si="495"/>
        <v>#REF!</v>
      </c>
      <c r="H1019" s="47" t="str">
        <f t="shared" si="496"/>
        <v/>
      </c>
      <c r="I1019" s="34" t="e">
        <f t="shared" si="497"/>
        <v>#VALUE!</v>
      </c>
      <c r="L1019" s="47" t="str">
        <f t="shared" si="498"/>
        <v/>
      </c>
      <c r="M1019" s="34">
        <f t="shared" si="502"/>
        <v>0</v>
      </c>
      <c r="N1019" s="34" t="str">
        <f t="shared" si="503"/>
        <v>人件費</v>
      </c>
      <c r="O1019" s="34" t="str">
        <f t="shared" ca="1" si="504"/>
        <v/>
      </c>
      <c r="P1019" s="34" t="str">
        <f t="shared" ca="1" si="505"/>
        <v/>
      </c>
      <c r="Q1019" s="34" t="str">
        <f t="shared" ca="1" si="499"/>
        <v/>
      </c>
      <c r="R1019" s="34" t="str">
        <f t="shared" ca="1" si="500"/>
        <v/>
      </c>
      <c r="S1019" s="47" t="str">
        <f t="shared" si="506"/>
        <v/>
      </c>
      <c r="T1019" s="34" t="str">
        <f t="shared" si="507"/>
        <v/>
      </c>
    </row>
    <row r="1020" spans="1:22" x14ac:dyDescent="0.4">
      <c r="A1020" s="47" t="str">
        <f t="shared" si="501"/>
        <v/>
      </c>
      <c r="B1020" s="48"/>
      <c r="C1020" s="46" t="s">
        <v>11</v>
      </c>
      <c r="D1020" s="46" t="e" cm="1">
        <f t="array" aca="1" ref="D1020" ca="1">INDIRECT("'"&amp;TEXT($A1020,"d日(aaa)")&amp;"'!V17")</f>
        <v>#REF!</v>
      </c>
      <c r="E1020" s="49" t="e" cm="1">
        <f t="array" aca="1" ref="E1020" ca="1">INDIRECT("'"&amp;TEXT($A1020,"d日(aaa)")&amp;"'!AB17")</f>
        <v>#REF!</v>
      </c>
      <c r="F1020" s="49" t="e" cm="1">
        <f t="array" aca="1" ref="F1020" ca="1">INDIRECT("'"&amp;TEXT($A1020,"d日(aaa)")&amp;"'!AC17")</f>
        <v>#REF!</v>
      </c>
      <c r="G1020" s="58" t="e">
        <f t="shared" ca="1" si="495"/>
        <v>#REF!</v>
      </c>
      <c r="H1020" s="47" t="str">
        <f t="shared" si="496"/>
        <v/>
      </c>
      <c r="I1020" s="34" t="e">
        <f t="shared" si="497"/>
        <v>#VALUE!</v>
      </c>
      <c r="L1020" s="47" t="str">
        <f t="shared" si="498"/>
        <v/>
      </c>
      <c r="M1020" s="34">
        <f t="shared" si="502"/>
        <v>0</v>
      </c>
      <c r="N1020" s="34" t="str">
        <f t="shared" si="503"/>
        <v>人件費</v>
      </c>
      <c r="O1020" s="34" t="str">
        <f t="shared" ca="1" si="504"/>
        <v/>
      </c>
      <c r="P1020" s="34" t="str">
        <f t="shared" ca="1" si="505"/>
        <v/>
      </c>
      <c r="Q1020" s="34" t="str">
        <f t="shared" ca="1" si="499"/>
        <v/>
      </c>
      <c r="R1020" s="34" t="str">
        <f t="shared" ca="1" si="500"/>
        <v/>
      </c>
      <c r="S1020" s="47" t="str">
        <f t="shared" si="506"/>
        <v/>
      </c>
      <c r="T1020" s="34" t="str">
        <f t="shared" si="507"/>
        <v/>
      </c>
    </row>
    <row r="1021" spans="1:22" x14ac:dyDescent="0.4">
      <c r="A1021" s="47" t="str">
        <f t="shared" si="501"/>
        <v/>
      </c>
      <c r="B1021" s="48"/>
      <c r="C1021" s="46" t="s">
        <v>11</v>
      </c>
      <c r="D1021" s="46" t="e" cm="1">
        <f t="array" aca="1" ref="D1021" ca="1">INDIRECT("'"&amp;TEXT($A1021,"d日(aaa)")&amp;"'!V18")</f>
        <v>#REF!</v>
      </c>
      <c r="E1021" s="49" t="e" cm="1">
        <f t="array" aca="1" ref="E1021" ca="1">INDIRECT("'"&amp;TEXT($A1021,"d日(aaa)")&amp;"'!AB18")</f>
        <v>#REF!</v>
      </c>
      <c r="F1021" s="49" t="e" cm="1">
        <f t="array" aca="1" ref="F1021" ca="1">INDIRECT("'"&amp;TEXT($A1021,"d日(aaa)")&amp;"'!AC18")</f>
        <v>#REF!</v>
      </c>
      <c r="G1021" s="58" t="e">
        <f t="shared" ca="1" si="495"/>
        <v>#REF!</v>
      </c>
      <c r="H1021" s="47" t="str">
        <f t="shared" si="496"/>
        <v/>
      </c>
      <c r="I1021" s="34" t="e">
        <f t="shared" si="497"/>
        <v>#VALUE!</v>
      </c>
      <c r="J1021" s="34" t="e">
        <f ca="1">SUMIF($A1007:$A1021,$A1007,E1007:E1021)</f>
        <v>#REF!</v>
      </c>
      <c r="K1021" s="34" t="e">
        <f ca="1">SUMIF($A1007:$A1021,$A1007,F1007:F1021)</f>
        <v>#REF!</v>
      </c>
      <c r="L1021" s="47" t="str">
        <f t="shared" si="498"/>
        <v/>
      </c>
      <c r="M1021" s="34">
        <f t="shared" si="502"/>
        <v>0</v>
      </c>
      <c r="N1021" s="34" t="str">
        <f t="shared" si="503"/>
        <v>人件費</v>
      </c>
      <c r="O1021" s="34" t="str">
        <f t="shared" ca="1" si="504"/>
        <v/>
      </c>
      <c r="P1021" s="34" t="str">
        <f t="shared" ca="1" si="505"/>
        <v/>
      </c>
      <c r="Q1021" s="34" t="str">
        <f t="shared" ca="1" si="499"/>
        <v/>
      </c>
      <c r="R1021" s="34" t="str">
        <f t="shared" ca="1" si="500"/>
        <v/>
      </c>
      <c r="S1021" s="47" t="str">
        <f t="shared" si="506"/>
        <v/>
      </c>
      <c r="T1021" s="34" t="str">
        <f t="shared" si="507"/>
        <v/>
      </c>
      <c r="U1021" s="158" t="str">
        <f ca="1">IF(P1007&lt;&gt;"",SUMIF($A1007:$A1021,$A1007,P1007:P1021),"")</f>
        <v/>
      </c>
      <c r="V1021" s="158" t="str">
        <f ca="1">IF(Q1007&lt;&gt;"",SUMIF($A1007:$A1021,$A1007,Q1007:Q1021),"")</f>
        <v/>
      </c>
    </row>
    <row r="1022" spans="1:22" x14ac:dyDescent="0.4">
      <c r="A1022" s="47" t="str">
        <f>A1016</f>
        <v/>
      </c>
      <c r="B1022" s="48" t="str">
        <f t="shared" si="508"/>
        <v/>
      </c>
      <c r="C1022" s="46" t="s">
        <v>12</v>
      </c>
      <c r="D1022" s="46" t="e" cm="1">
        <f t="array" aca="1" ref="D1022" ca="1">INDIRECT("'"&amp;TEXT($A1022,"d日(aaa)")&amp;"'!V22")</f>
        <v>#REF!</v>
      </c>
      <c r="E1022" s="49" t="e" cm="1">
        <f t="array" aca="1" ref="E1022" ca="1">INDIRECT("'"&amp;TEXT($A1022,"d日(aaa)")&amp;"'!W22")</f>
        <v>#REF!</v>
      </c>
      <c r="F1022" s="49" t="e" cm="1">
        <f t="array" aca="1" ref="F1022" ca="1">INDIRECT("'"&amp;TEXT($A1022,"d日(aaa)")&amp;"'!X22")</f>
        <v>#REF!</v>
      </c>
      <c r="G1022" s="58" t="e">
        <f t="shared" ca="1" si="495"/>
        <v>#REF!</v>
      </c>
      <c r="H1022" s="47" t="str">
        <f t="shared" si="496"/>
        <v/>
      </c>
      <c r="I1022" s="34" t="e">
        <f t="shared" si="497"/>
        <v>#VALUE!</v>
      </c>
      <c r="L1022" s="47" t="str">
        <f t="shared" si="498"/>
        <v/>
      </c>
      <c r="M1022" s="34" t="str">
        <f t="shared" si="502"/>
        <v/>
      </c>
      <c r="N1022" s="34" t="str">
        <f t="shared" si="503"/>
        <v>出荷数</v>
      </c>
      <c r="O1022" s="34" t="str">
        <f t="shared" ca="1" si="504"/>
        <v/>
      </c>
      <c r="P1022" s="34" t="str">
        <f t="shared" ca="1" si="505"/>
        <v/>
      </c>
      <c r="Q1022" s="34" t="str">
        <f t="shared" ca="1" si="499"/>
        <v/>
      </c>
      <c r="R1022" s="34" t="str">
        <f t="shared" ca="1" si="500"/>
        <v/>
      </c>
      <c r="S1022" s="47" t="str">
        <f t="shared" si="506"/>
        <v/>
      </c>
      <c r="T1022" s="34" t="str">
        <f t="shared" si="507"/>
        <v/>
      </c>
    </row>
    <row r="1023" spans="1:22" x14ac:dyDescent="0.4">
      <c r="A1023" s="47" t="str">
        <f t="shared" si="501"/>
        <v/>
      </c>
      <c r="B1023" s="48" t="str">
        <f t="shared" si="508"/>
        <v/>
      </c>
      <c r="C1023" s="46" t="s">
        <v>239</v>
      </c>
      <c r="D1023" s="46" t="e" cm="1">
        <f t="array" aca="1" ref="D1023" ca="1">INDIRECT("'"&amp;TEXT($A1023,"d日(aaa)")&amp;"'!V25")</f>
        <v>#REF!</v>
      </c>
      <c r="E1023" s="49" t="e" cm="1">
        <f t="array" aca="1" ref="E1023" ca="1">INDIRECT("'"&amp;TEXT($A1023,"d日(aaa)")&amp;"'!W25")</f>
        <v>#REF!</v>
      </c>
      <c r="F1023" s="49" t="e" cm="1">
        <f t="array" aca="1" ref="F1023" ca="1">INDIRECT("'"&amp;TEXT($A1023,"d日(aaa)")&amp;"'!X25")</f>
        <v>#REF!</v>
      </c>
      <c r="G1023" s="58" t="e">
        <f t="shared" ca="1" si="495"/>
        <v>#REF!</v>
      </c>
      <c r="H1023" s="47" t="str">
        <f t="shared" si="496"/>
        <v/>
      </c>
      <c r="I1023" s="34" t="e">
        <f t="shared" si="497"/>
        <v>#VALUE!</v>
      </c>
      <c r="L1023" s="47" t="str">
        <f t="shared" si="498"/>
        <v/>
      </c>
      <c r="M1023" s="34" t="str">
        <f t="shared" si="502"/>
        <v/>
      </c>
      <c r="N1023" s="34" t="str">
        <f t="shared" si="503"/>
        <v>人時生産性</v>
      </c>
      <c r="O1023" s="34" t="str">
        <f t="shared" ca="1" si="504"/>
        <v/>
      </c>
      <c r="P1023" s="34" t="str">
        <f t="shared" ca="1" si="505"/>
        <v/>
      </c>
      <c r="Q1023" s="34" t="str">
        <f t="shared" ca="1" si="499"/>
        <v/>
      </c>
      <c r="R1023" s="34" t="str">
        <f t="shared" ca="1" si="500"/>
        <v/>
      </c>
      <c r="S1023" s="47" t="str">
        <f t="shared" si="506"/>
        <v/>
      </c>
      <c r="T1023" s="34" t="str">
        <f t="shared" si="507"/>
        <v/>
      </c>
    </row>
    <row r="1024" spans="1:22" x14ac:dyDescent="0.4">
      <c r="A1024" s="47" t="str">
        <f t="shared" si="501"/>
        <v/>
      </c>
      <c r="B1024" s="48" t="str">
        <f t="shared" si="508"/>
        <v/>
      </c>
      <c r="C1024" s="46" t="s">
        <v>96</v>
      </c>
      <c r="D1024" s="46" t="e" cm="1">
        <f t="array" aca="1" ref="D1024" ca="1">INDIRECT("'"&amp;TEXT($A1024,"d日(aaa)")&amp;"'!AA22")</f>
        <v>#REF!</v>
      </c>
      <c r="E1024" s="49" t="e" cm="1">
        <f t="array" aca="1" ref="E1024" ca="1">INDIRECT("'"&amp;TEXT($A1024,"d日(aaa)")&amp;"'!AB22")</f>
        <v>#REF!</v>
      </c>
      <c r="F1024" s="49" t="e" cm="1">
        <f t="array" aca="1" ref="F1024" ca="1">INDIRECT("'"&amp;TEXT($A1024,"d日(aaa)")&amp;"'!AC22")</f>
        <v>#REF!</v>
      </c>
      <c r="G1024" s="58" t="e">
        <f t="shared" ca="1" si="495"/>
        <v>#REF!</v>
      </c>
      <c r="H1024" s="47" t="str">
        <f t="shared" si="496"/>
        <v/>
      </c>
      <c r="I1024" s="34" t="e">
        <f t="shared" si="497"/>
        <v>#VALUE!</v>
      </c>
      <c r="L1024" s="47" t="str">
        <f t="shared" si="498"/>
        <v/>
      </c>
      <c r="M1024" s="34" t="str">
        <f t="shared" si="502"/>
        <v/>
      </c>
      <c r="N1024" s="34" t="str">
        <f t="shared" si="503"/>
        <v>1Cs人件費</v>
      </c>
      <c r="O1024" s="34" t="str">
        <f t="shared" ca="1" si="504"/>
        <v/>
      </c>
      <c r="P1024" s="34" t="str">
        <f t="shared" ca="1" si="505"/>
        <v/>
      </c>
      <c r="Q1024" s="34" t="str">
        <f t="shared" ca="1" si="499"/>
        <v/>
      </c>
      <c r="R1024" s="34" t="str">
        <f t="shared" ca="1" si="500"/>
        <v/>
      </c>
      <c r="S1024" s="47" t="str">
        <f t="shared" si="506"/>
        <v/>
      </c>
      <c r="T1024" s="34" t="str">
        <f t="shared" si="507"/>
        <v/>
      </c>
    </row>
  </sheetData>
  <phoneticPr fontId="15"/>
  <pageMargins left="0.69930555555555596" right="0.69930555555555596"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66748-8DAE-4908-9E0C-B321D356111E}">
  <sheetPr codeName="Sheet44">
    <tabColor rgb="FFFF0000"/>
  </sheetPr>
  <dimension ref="B2:C105"/>
  <sheetViews>
    <sheetView showGridLines="0" showRowColHeaders="0" topLeftCell="A91" workbookViewId="0">
      <selection activeCell="C29" sqref="C29"/>
    </sheetView>
  </sheetViews>
  <sheetFormatPr defaultRowHeight="19.5" x14ac:dyDescent="0.4"/>
  <cols>
    <col min="1" max="1" width="2.5546875" style="179" customWidth="1"/>
    <col min="2" max="2" width="20.109375" style="179" bestFit="1" customWidth="1"/>
    <col min="3" max="3" width="46.77734375" style="179" customWidth="1"/>
    <col min="4" max="16384" width="8.88671875" style="179"/>
  </cols>
  <sheetData>
    <row r="2" spans="2:3" x14ac:dyDescent="0.4">
      <c r="B2" s="179" t="s">
        <v>167</v>
      </c>
      <c r="C2" s="179" t="s">
        <v>168</v>
      </c>
    </row>
    <row r="3" spans="2:3" x14ac:dyDescent="0.4">
      <c r="B3" s="180" t="str">
        <f>HYPERLINK("#"&amp;"荷割表"&amp;"!A1","荷割表")</f>
        <v>荷割表</v>
      </c>
      <c r="C3" s="179" t="s">
        <v>169</v>
      </c>
    </row>
    <row r="4" spans="2:3" x14ac:dyDescent="0.4">
      <c r="B4" s="179" t="s">
        <v>207</v>
      </c>
      <c r="C4" s="179" t="s">
        <v>213</v>
      </c>
    </row>
    <row r="5" spans="2:3" x14ac:dyDescent="0.4">
      <c r="C5" s="179" t="s">
        <v>170</v>
      </c>
    </row>
    <row r="6" spans="2:3" x14ac:dyDescent="0.4">
      <c r="C6" s="179" t="s">
        <v>171</v>
      </c>
    </row>
    <row r="7" spans="2:3" x14ac:dyDescent="0.4">
      <c r="C7" s="179" t="s">
        <v>172</v>
      </c>
    </row>
    <row r="18" spans="2:3" x14ac:dyDescent="0.4">
      <c r="B18" s="179" t="s">
        <v>208</v>
      </c>
      <c r="C18" s="179" t="s">
        <v>240</v>
      </c>
    </row>
    <row r="22" spans="2:3" x14ac:dyDescent="0.4">
      <c r="C22" s="179" t="s">
        <v>241</v>
      </c>
    </row>
    <row r="23" spans="2:3" x14ac:dyDescent="0.4">
      <c r="C23" s="179" t="s">
        <v>242</v>
      </c>
    </row>
    <row r="24" spans="2:3" x14ac:dyDescent="0.4">
      <c r="C24" s="179" t="s">
        <v>219</v>
      </c>
    </row>
    <row r="28" spans="2:3" x14ac:dyDescent="0.4">
      <c r="B28" s="179" t="s">
        <v>222</v>
      </c>
      <c r="C28" s="179" t="s">
        <v>223</v>
      </c>
    </row>
    <row r="29" spans="2:3" x14ac:dyDescent="0.4">
      <c r="C29" s="179" t="s">
        <v>224</v>
      </c>
    </row>
    <row r="30" spans="2:3" x14ac:dyDescent="0.4">
      <c r="C30" s="179" t="s">
        <v>225</v>
      </c>
    </row>
    <row r="36" spans="2:3" x14ac:dyDescent="0.4">
      <c r="B36" s="179" t="s">
        <v>209</v>
      </c>
      <c r="C36" s="179" t="s">
        <v>210</v>
      </c>
    </row>
    <row r="37" spans="2:3" x14ac:dyDescent="0.4">
      <c r="C37" s="179" t="s">
        <v>211</v>
      </c>
    </row>
    <row r="38" spans="2:3" x14ac:dyDescent="0.4">
      <c r="C38" s="179" t="s">
        <v>212</v>
      </c>
    </row>
    <row r="52" spans="2:3" x14ac:dyDescent="0.4">
      <c r="C52" s="179" t="s">
        <v>173</v>
      </c>
    </row>
    <row r="53" spans="2:3" x14ac:dyDescent="0.4">
      <c r="B53" s="180" t="str">
        <f>HYPERLINK("#"&amp;"集計"&amp;"!A1","集計")</f>
        <v>集計</v>
      </c>
      <c r="C53" s="179" t="s">
        <v>174</v>
      </c>
    </row>
    <row r="54" spans="2:3" x14ac:dyDescent="0.4">
      <c r="C54" s="179" t="s">
        <v>175</v>
      </c>
    </row>
    <row r="68" spans="2:3" x14ac:dyDescent="0.4">
      <c r="C68" s="179" t="s">
        <v>176</v>
      </c>
    </row>
    <row r="69" spans="2:3" x14ac:dyDescent="0.4">
      <c r="B69" s="180" t="str">
        <f>HYPERLINK("#"&amp;"28時間管理"&amp;"!A1","28時間管理")</f>
        <v>28時間管理</v>
      </c>
      <c r="C69" s="179" t="s">
        <v>177</v>
      </c>
    </row>
    <row r="70" spans="2:3" x14ac:dyDescent="0.4">
      <c r="C70" s="179" t="s">
        <v>178</v>
      </c>
    </row>
    <row r="71" spans="2:3" x14ac:dyDescent="0.4">
      <c r="C71" s="179" t="s">
        <v>179</v>
      </c>
    </row>
    <row r="85" spans="2:3" x14ac:dyDescent="0.4">
      <c r="C85" s="179" t="s">
        <v>180</v>
      </c>
    </row>
    <row r="86" spans="2:3" x14ac:dyDescent="0.4">
      <c r="B86" s="180" t="str">
        <f>HYPERLINK("#"&amp;"月シフト"&amp;"!A1","月シフト")</f>
        <v>月シフト</v>
      </c>
      <c r="C86" s="179" t="s">
        <v>181</v>
      </c>
    </row>
    <row r="87" spans="2:3" x14ac:dyDescent="0.4">
      <c r="C87" s="179" t="s">
        <v>182</v>
      </c>
    </row>
    <row r="88" spans="2:3" x14ac:dyDescent="0.4">
      <c r="C88" s="179" t="s">
        <v>183</v>
      </c>
    </row>
    <row r="89" spans="2:3" x14ac:dyDescent="0.4">
      <c r="C89" s="179" t="s">
        <v>184</v>
      </c>
    </row>
    <row r="103" spans="2:3" x14ac:dyDescent="0.4">
      <c r="C103" s="179" t="s">
        <v>185</v>
      </c>
    </row>
    <row r="104" spans="2:3" x14ac:dyDescent="0.4">
      <c r="B104" s="180" t="str">
        <f>HYPERLINK("#"&amp;"定期行動一括"&amp;"!A1","定期行動一括")</f>
        <v>定期行動一括</v>
      </c>
      <c r="C104" s="179" t="s">
        <v>186</v>
      </c>
    </row>
    <row r="105" spans="2:3" x14ac:dyDescent="0.4">
      <c r="C105" s="179" t="s">
        <v>187</v>
      </c>
    </row>
  </sheetData>
  <phoneticPr fontId="15"/>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AM41"/>
  <sheetViews>
    <sheetView workbookViewId="0">
      <pane xSplit="2" ySplit="2" topLeftCell="C3" activePane="bottomRight" state="frozen"/>
      <selection pane="topRight" activeCell="C1" sqref="C1"/>
      <selection pane="bottomLeft" activeCell="A3" sqref="A3"/>
      <selection pane="bottomRight" activeCell="A3" sqref="A3:A6"/>
    </sheetView>
  </sheetViews>
  <sheetFormatPr defaultColWidth="9.21875" defaultRowHeight="12" x14ac:dyDescent="0.4"/>
  <cols>
    <col min="1" max="1" width="11.109375" style="34" customWidth="1"/>
    <col min="2" max="2" width="5.5546875" style="34" customWidth="1"/>
    <col min="3" max="38" width="4.6640625" style="34" customWidth="1"/>
    <col min="39" max="39" width="4.109375" style="34" customWidth="1"/>
    <col min="40" max="16384" width="9.21875" style="34"/>
  </cols>
  <sheetData>
    <row r="1" spans="1:39" x14ac:dyDescent="0.4">
      <c r="C1" s="35">
        <f t="shared" ref="C1:H1" si="0">D1-1</f>
        <v>44587</v>
      </c>
      <c r="D1" s="35">
        <f t="shared" si="0"/>
        <v>44588</v>
      </c>
      <c r="E1" s="35">
        <f t="shared" si="0"/>
        <v>44589</v>
      </c>
      <c r="F1" s="35">
        <f t="shared" si="0"/>
        <v>44590</v>
      </c>
      <c r="G1" s="35">
        <f t="shared" si="0"/>
        <v>44591</v>
      </c>
      <c r="H1" s="35">
        <f t="shared" si="0"/>
        <v>44592</v>
      </c>
      <c r="I1" s="35">
        <f>月シフト!B9</f>
        <v>44593</v>
      </c>
      <c r="J1" s="35">
        <f>月シフト!C9</f>
        <v>44594</v>
      </c>
      <c r="K1" s="35">
        <f>月シフト!D9</f>
        <v>44595</v>
      </c>
      <c r="L1" s="35">
        <f>月シフト!E9</f>
        <v>44596</v>
      </c>
      <c r="M1" s="35">
        <f>月シフト!F9</f>
        <v>44597</v>
      </c>
      <c r="N1" s="35">
        <f>月シフト!G9</f>
        <v>44598</v>
      </c>
      <c r="O1" s="35">
        <f>月シフト!H9</f>
        <v>44599</v>
      </c>
      <c r="P1" s="35">
        <f>月シフト!I9</f>
        <v>44600</v>
      </c>
      <c r="Q1" s="35">
        <f>月シフト!J9</f>
        <v>44601</v>
      </c>
      <c r="R1" s="35">
        <f>月シフト!K9</f>
        <v>44602</v>
      </c>
      <c r="S1" s="35">
        <f>月シフト!L9</f>
        <v>44603</v>
      </c>
      <c r="T1" s="35">
        <f>月シフト!M9</f>
        <v>44604</v>
      </c>
      <c r="U1" s="35">
        <f>月シフト!N9</f>
        <v>44605</v>
      </c>
      <c r="V1" s="35">
        <f>月シフト!O9</f>
        <v>44606</v>
      </c>
      <c r="W1" s="35">
        <f>月シフト!P9</f>
        <v>44607</v>
      </c>
      <c r="X1" s="35">
        <f>月シフト!Q9</f>
        <v>44608</v>
      </c>
      <c r="Y1" s="35">
        <f>月シフト!R9</f>
        <v>44609</v>
      </c>
      <c r="Z1" s="35">
        <f>月シフト!S9</f>
        <v>44610</v>
      </c>
      <c r="AA1" s="35">
        <f>月シフト!T9</f>
        <v>44611</v>
      </c>
      <c r="AB1" s="35">
        <f>月シフト!U9</f>
        <v>44612</v>
      </c>
      <c r="AC1" s="35">
        <f>月シフト!V9</f>
        <v>44613</v>
      </c>
      <c r="AD1" s="35">
        <f>月シフト!W9</f>
        <v>44614</v>
      </c>
      <c r="AE1" s="35">
        <f>月シフト!X9</f>
        <v>44615</v>
      </c>
      <c r="AF1" s="35">
        <f>月シフト!Y9</f>
        <v>44616</v>
      </c>
      <c r="AG1" s="35">
        <f>月シフト!Z9</f>
        <v>44617</v>
      </c>
      <c r="AH1" s="35">
        <f>月シフト!AA9</f>
        <v>44618</v>
      </c>
      <c r="AI1" s="35">
        <f>月シフト!AB9</f>
        <v>44619</v>
      </c>
      <c r="AJ1" s="35">
        <f>月シフト!AC9</f>
        <v>44620</v>
      </c>
      <c r="AK1" s="35" t="str">
        <f>月シフト!AD9</f>
        <v/>
      </c>
      <c r="AL1" s="35" t="str">
        <f>月シフト!AE9</f>
        <v/>
      </c>
      <c r="AM1" s="35" t="str">
        <f>月シフト!AF9</f>
        <v/>
      </c>
    </row>
    <row r="2" spans="1:39" x14ac:dyDescent="0.4">
      <c r="C2" s="36">
        <f>C1</f>
        <v>44587</v>
      </c>
      <c r="D2" s="36">
        <f t="shared" ref="D2:AL2" si="1">D1</f>
        <v>44588</v>
      </c>
      <c r="E2" s="36">
        <f t="shared" si="1"/>
        <v>44589</v>
      </c>
      <c r="F2" s="36">
        <f t="shared" si="1"/>
        <v>44590</v>
      </c>
      <c r="G2" s="36">
        <f t="shared" si="1"/>
        <v>44591</v>
      </c>
      <c r="H2" s="36">
        <f t="shared" si="1"/>
        <v>44592</v>
      </c>
      <c r="I2" s="36">
        <f t="shared" si="1"/>
        <v>44593</v>
      </c>
      <c r="J2" s="36">
        <f t="shared" si="1"/>
        <v>44594</v>
      </c>
      <c r="K2" s="36">
        <f t="shared" si="1"/>
        <v>44595</v>
      </c>
      <c r="L2" s="36">
        <f t="shared" si="1"/>
        <v>44596</v>
      </c>
      <c r="M2" s="36">
        <f t="shared" si="1"/>
        <v>44597</v>
      </c>
      <c r="N2" s="36">
        <f t="shared" si="1"/>
        <v>44598</v>
      </c>
      <c r="O2" s="36">
        <f t="shared" si="1"/>
        <v>44599</v>
      </c>
      <c r="P2" s="36">
        <f t="shared" si="1"/>
        <v>44600</v>
      </c>
      <c r="Q2" s="36">
        <f t="shared" si="1"/>
        <v>44601</v>
      </c>
      <c r="R2" s="36">
        <f t="shared" si="1"/>
        <v>44602</v>
      </c>
      <c r="S2" s="36">
        <f t="shared" si="1"/>
        <v>44603</v>
      </c>
      <c r="T2" s="36">
        <f t="shared" si="1"/>
        <v>44604</v>
      </c>
      <c r="U2" s="36">
        <f t="shared" si="1"/>
        <v>44605</v>
      </c>
      <c r="V2" s="36">
        <f t="shared" si="1"/>
        <v>44606</v>
      </c>
      <c r="W2" s="36">
        <f t="shared" si="1"/>
        <v>44607</v>
      </c>
      <c r="X2" s="36">
        <f t="shared" si="1"/>
        <v>44608</v>
      </c>
      <c r="Y2" s="36">
        <f t="shared" si="1"/>
        <v>44609</v>
      </c>
      <c r="Z2" s="36">
        <f t="shared" si="1"/>
        <v>44610</v>
      </c>
      <c r="AA2" s="36">
        <f t="shared" si="1"/>
        <v>44611</v>
      </c>
      <c r="AB2" s="36">
        <f t="shared" si="1"/>
        <v>44612</v>
      </c>
      <c r="AC2" s="36">
        <f t="shared" si="1"/>
        <v>44613</v>
      </c>
      <c r="AD2" s="36">
        <f t="shared" si="1"/>
        <v>44614</v>
      </c>
      <c r="AE2" s="36">
        <f t="shared" si="1"/>
        <v>44615</v>
      </c>
      <c r="AF2" s="36">
        <f t="shared" si="1"/>
        <v>44616</v>
      </c>
      <c r="AG2" s="36">
        <f t="shared" si="1"/>
        <v>44617</v>
      </c>
      <c r="AH2" s="36">
        <f t="shared" si="1"/>
        <v>44618</v>
      </c>
      <c r="AI2" s="36">
        <f t="shared" si="1"/>
        <v>44619</v>
      </c>
      <c r="AJ2" s="36">
        <f t="shared" si="1"/>
        <v>44620</v>
      </c>
      <c r="AK2" s="36" t="str">
        <f t="shared" si="1"/>
        <v/>
      </c>
      <c r="AL2" s="36" t="str">
        <f t="shared" si="1"/>
        <v/>
      </c>
      <c r="AM2" s="36" t="str">
        <f t="shared" ref="AM2" si="2">AM1</f>
        <v/>
      </c>
    </row>
    <row r="3" spans="1:39" x14ac:dyDescent="0.4">
      <c r="A3" s="404"/>
      <c r="B3" s="37" t="s">
        <v>24</v>
      </c>
      <c r="C3" s="38"/>
      <c r="D3" s="38"/>
      <c r="E3" s="38"/>
      <c r="F3" s="38"/>
      <c r="G3" s="38"/>
      <c r="H3" s="38"/>
      <c r="I3" s="37">
        <f>IFERROR(HLOOKUP(INDEX(月シフト!B$17:B$50,MATCH('28時間管理'!$A3,月シフト!$A$17:$A$50,0),1),月シフト!$AJ$9:$AU$10,2,0),0)</f>
        <v>0</v>
      </c>
      <c r="J3" s="37">
        <f>IFERROR(HLOOKUP(INDEX(月シフト!C$17:C$50,MATCH('28時間管理'!$A3,月シフト!$A$17:$A$50,0),1),月シフト!$AJ$9:$AU$10,2,0),0)</f>
        <v>0</v>
      </c>
      <c r="K3" s="37">
        <f>IFERROR(HLOOKUP(INDEX(月シフト!D$17:D$50,MATCH('28時間管理'!$A3,月シフト!$A$17:$A$50,0),1),月シフト!$AJ$9:$AU$10,2,0),0)</f>
        <v>0</v>
      </c>
      <c r="L3" s="37">
        <f>IFERROR(HLOOKUP(INDEX(月シフト!E$17:E$50,MATCH('28時間管理'!$A3,月シフト!$A$17:$A$50,0),1),月シフト!$AJ$9:$AU$10,2,0),0)</f>
        <v>0</v>
      </c>
      <c r="M3" s="37">
        <f>IFERROR(HLOOKUP(INDEX(月シフト!F$17:F$50,MATCH('28時間管理'!$A3,月シフト!$A$17:$A$50,0),1),月シフト!$AJ$9:$AU$10,2,0),0)</f>
        <v>0</v>
      </c>
      <c r="N3" s="37">
        <f>IFERROR(HLOOKUP(INDEX(月シフト!G$17:G$50,MATCH('28時間管理'!$A3,月シフト!$A$17:$A$50,0),1),月シフト!$AJ$9:$AU$10,2,0),0)</f>
        <v>0</v>
      </c>
      <c r="O3" s="37">
        <f>IFERROR(HLOOKUP(INDEX(月シフト!H$17:H$50,MATCH('28時間管理'!$A3,月シフト!$A$17:$A$50,0),1),月シフト!$AJ$9:$AU$10,2,0),0)</f>
        <v>0</v>
      </c>
      <c r="P3" s="37">
        <f>IFERROR(HLOOKUP(INDEX(月シフト!I$17:I$50,MATCH('28時間管理'!$A3,月シフト!$A$17:$A$50,0),1),月シフト!$AJ$9:$AU$10,2,0),0)</f>
        <v>0</v>
      </c>
      <c r="Q3" s="37">
        <f>IFERROR(HLOOKUP(INDEX(月シフト!J$17:J$50,MATCH('28時間管理'!$A3,月シフト!$A$17:$A$50,0),1),月シフト!$AJ$9:$AU$10,2,0),0)</f>
        <v>0</v>
      </c>
      <c r="R3" s="37">
        <f>IFERROR(HLOOKUP(INDEX(月シフト!K$17:K$50,MATCH('28時間管理'!$A3,月シフト!$A$17:$A$50,0),1),月シフト!$AJ$9:$AU$10,2,0),0)</f>
        <v>0</v>
      </c>
      <c r="S3" s="37">
        <f>IFERROR(HLOOKUP(INDEX(月シフト!L$17:L$50,MATCH('28時間管理'!$A3,月シフト!$A$17:$A$50,0),1),月シフト!$AJ$9:$AU$10,2,0),0)</f>
        <v>0</v>
      </c>
      <c r="T3" s="37">
        <f>IFERROR(HLOOKUP(INDEX(月シフト!M$17:M$50,MATCH('28時間管理'!$A3,月シフト!$A$17:$A$50,0),1),月シフト!$AJ$9:$AU$10,2,0),0)</f>
        <v>0</v>
      </c>
      <c r="U3" s="37">
        <f>IFERROR(HLOOKUP(INDEX(月シフト!N$17:N$50,MATCH('28時間管理'!$A3,月シフト!$A$17:$A$50,0),1),月シフト!$AJ$9:$AU$10,2,0),0)</f>
        <v>0</v>
      </c>
      <c r="V3" s="37">
        <f>IFERROR(HLOOKUP(INDEX(月シフト!O$17:O$50,MATCH('28時間管理'!$A3,月シフト!$A$17:$A$50,0),1),月シフト!$AJ$9:$AU$10,2,0),0)</f>
        <v>0</v>
      </c>
      <c r="W3" s="37">
        <f>IFERROR(HLOOKUP(INDEX(月シフト!P$17:P$50,MATCH('28時間管理'!$A3,月シフト!$A$17:$A$50,0),1),月シフト!$AJ$9:$AU$10,2,0),0)</f>
        <v>0</v>
      </c>
      <c r="X3" s="37">
        <f>IFERROR(HLOOKUP(INDEX(月シフト!Q$17:Q$50,MATCH('28時間管理'!$A3,月シフト!$A$17:$A$50,0),1),月シフト!$AJ$9:$AU$10,2,0),0)</f>
        <v>0</v>
      </c>
      <c r="Y3" s="37">
        <f>IFERROR(HLOOKUP(INDEX(月シフト!R$17:R$50,MATCH('28時間管理'!$A3,月シフト!$A$17:$A$50,0),1),月シフト!$AJ$9:$AU$10,2,0),0)</f>
        <v>0</v>
      </c>
      <c r="Z3" s="37">
        <f>IFERROR(HLOOKUP(INDEX(月シフト!S$17:S$50,MATCH('28時間管理'!$A3,月シフト!$A$17:$A$50,0),1),月シフト!$AJ$9:$AU$10,2,0),0)</f>
        <v>0</v>
      </c>
      <c r="AA3" s="37">
        <f>IFERROR(HLOOKUP(INDEX(月シフト!T$17:T$50,MATCH('28時間管理'!$A3,月シフト!$A$17:$A$50,0),1),月シフト!$AJ$9:$AU$10,2,0),0)</f>
        <v>0</v>
      </c>
      <c r="AB3" s="37">
        <f>IFERROR(HLOOKUP(INDEX(月シフト!U$17:U$50,MATCH('28時間管理'!$A3,月シフト!$A$17:$A$50,0),1),月シフト!$AJ$9:$AU$10,2,0),0)</f>
        <v>0</v>
      </c>
      <c r="AC3" s="37">
        <f>IFERROR(HLOOKUP(INDEX(月シフト!V$17:V$50,MATCH('28時間管理'!$A3,月シフト!$A$17:$A$50,0),1),月シフト!$AJ$9:$AU$10,2,0),0)</f>
        <v>0</v>
      </c>
      <c r="AD3" s="37">
        <f>IFERROR(HLOOKUP(INDEX(月シフト!W$17:W$50,MATCH('28時間管理'!$A3,月シフト!$A$17:$A$50,0),1),月シフト!$AJ$9:$AU$10,2,0),0)</f>
        <v>0</v>
      </c>
      <c r="AE3" s="37">
        <f>IFERROR(HLOOKUP(INDEX(月シフト!X$17:X$50,MATCH('28時間管理'!$A3,月シフト!$A$17:$A$50,0),1),月シフト!$AJ$9:$AU$10,2,0),0)</f>
        <v>0</v>
      </c>
      <c r="AF3" s="37">
        <f>IFERROR(HLOOKUP(INDEX(月シフト!Y$17:Y$50,MATCH('28時間管理'!$A3,月シフト!$A$17:$A$50,0),1),月シフト!$AJ$9:$AU$10,2,0),0)</f>
        <v>0</v>
      </c>
      <c r="AG3" s="37">
        <f>IFERROR(HLOOKUP(INDEX(月シフト!Z$17:Z$50,MATCH('28時間管理'!$A3,月シフト!$A$17:$A$50,0),1),月シフト!$AJ$9:$AU$10,2,0),0)</f>
        <v>0</v>
      </c>
      <c r="AH3" s="37">
        <f>IFERROR(HLOOKUP(INDEX(月シフト!AA$17:AA$50,MATCH('28時間管理'!$A3,月シフト!$A$17:$A$50,0),1),月シフト!$AJ$9:$AU$10,2,0),0)</f>
        <v>0</v>
      </c>
      <c r="AI3" s="37">
        <f>IFERROR(HLOOKUP(INDEX(月シフト!AB$17:AB$50,MATCH('28時間管理'!$A3,月シフト!$A$17:$A$50,0),1),月シフト!$AJ$9:$AU$10,2,0),0)</f>
        <v>0</v>
      </c>
      <c r="AJ3" s="37">
        <f>IFERROR(HLOOKUP(INDEX(月シフト!AC$17:AC$50,MATCH('28時間管理'!$A3,月シフト!$A$17:$A$50,0),1),月シフト!$AJ$9:$AU$10,2,0),0)</f>
        <v>0</v>
      </c>
      <c r="AK3" s="37">
        <f>IFERROR(HLOOKUP(INDEX(月シフト!AD$17:AD$50,MATCH('28時間管理'!$A3,月シフト!$A$17:$A$50,0),1),月シフト!$AJ$9:$AU$10,2,0),0)</f>
        <v>0</v>
      </c>
      <c r="AL3" s="37">
        <f>IFERROR(HLOOKUP(INDEX(月シフト!AE$17:AE$50,MATCH('28時間管理'!$A3,月シフト!$A$17:$A$50,0),1),月シフト!$AJ$9:$AU$10,2,0),0)</f>
        <v>0</v>
      </c>
      <c r="AM3" s="37">
        <f>IFERROR(HLOOKUP(INDEX(月シフト!AF$17:AF$50,MATCH('28時間管理'!$A3,月シフト!$A$17:$A$50,0),1),月シフト!$AJ$9:$AU$10,2,0),0)</f>
        <v>0</v>
      </c>
    </row>
    <row r="4" spans="1:39" x14ac:dyDescent="0.4">
      <c r="A4" s="405"/>
      <c r="B4" s="39" t="s">
        <v>25</v>
      </c>
      <c r="C4" s="40"/>
      <c r="D4" s="40"/>
      <c r="E4" s="40"/>
      <c r="F4" s="40"/>
      <c r="G4" s="40"/>
      <c r="H4" s="40"/>
      <c r="I4" s="159">
        <f>SUM(C3:I3)</f>
        <v>0</v>
      </c>
      <c r="J4" s="159">
        <f t="shared" ref="J4:AM4" si="3">SUM(D3:J3)</f>
        <v>0</v>
      </c>
      <c r="K4" s="159">
        <f t="shared" si="3"/>
        <v>0</v>
      </c>
      <c r="L4" s="159">
        <f t="shared" si="3"/>
        <v>0</v>
      </c>
      <c r="M4" s="159">
        <f t="shared" si="3"/>
        <v>0</v>
      </c>
      <c r="N4" s="159">
        <f t="shared" si="3"/>
        <v>0</v>
      </c>
      <c r="O4" s="159">
        <f t="shared" si="3"/>
        <v>0</v>
      </c>
      <c r="P4" s="159">
        <f t="shared" si="3"/>
        <v>0</v>
      </c>
      <c r="Q4" s="159">
        <f t="shared" si="3"/>
        <v>0</v>
      </c>
      <c r="R4" s="159">
        <f t="shared" si="3"/>
        <v>0</v>
      </c>
      <c r="S4" s="159">
        <f t="shared" si="3"/>
        <v>0</v>
      </c>
      <c r="T4" s="159">
        <f t="shared" si="3"/>
        <v>0</v>
      </c>
      <c r="U4" s="159">
        <f t="shared" si="3"/>
        <v>0</v>
      </c>
      <c r="V4" s="159">
        <f t="shared" si="3"/>
        <v>0</v>
      </c>
      <c r="W4" s="159">
        <f t="shared" si="3"/>
        <v>0</v>
      </c>
      <c r="X4" s="159">
        <f t="shared" si="3"/>
        <v>0</v>
      </c>
      <c r="Y4" s="159">
        <f t="shared" si="3"/>
        <v>0</v>
      </c>
      <c r="Z4" s="159">
        <f t="shared" si="3"/>
        <v>0</v>
      </c>
      <c r="AA4" s="159">
        <f t="shared" si="3"/>
        <v>0</v>
      </c>
      <c r="AB4" s="159">
        <f t="shared" si="3"/>
        <v>0</v>
      </c>
      <c r="AC4" s="159">
        <f t="shared" si="3"/>
        <v>0</v>
      </c>
      <c r="AD4" s="159">
        <f t="shared" si="3"/>
        <v>0</v>
      </c>
      <c r="AE4" s="159">
        <f t="shared" si="3"/>
        <v>0</v>
      </c>
      <c r="AF4" s="159">
        <f t="shared" si="3"/>
        <v>0</v>
      </c>
      <c r="AG4" s="159">
        <f t="shared" si="3"/>
        <v>0</v>
      </c>
      <c r="AH4" s="159">
        <f t="shared" si="3"/>
        <v>0</v>
      </c>
      <c r="AI4" s="159">
        <f t="shared" si="3"/>
        <v>0</v>
      </c>
      <c r="AJ4" s="159">
        <f t="shared" si="3"/>
        <v>0</v>
      </c>
      <c r="AK4" s="159">
        <f t="shared" si="3"/>
        <v>0</v>
      </c>
      <c r="AL4" s="159">
        <f t="shared" si="3"/>
        <v>0</v>
      </c>
      <c r="AM4" s="159">
        <f t="shared" si="3"/>
        <v>0</v>
      </c>
    </row>
    <row r="5" spans="1:39" x14ac:dyDescent="0.4">
      <c r="A5" s="406"/>
      <c r="B5" s="37" t="s">
        <v>24</v>
      </c>
      <c r="C5" s="38">
        <v>8</v>
      </c>
      <c r="D5" s="38"/>
      <c r="E5" s="38"/>
      <c r="F5" s="38"/>
      <c r="G5" s="38"/>
      <c r="H5" s="38"/>
      <c r="I5" s="37">
        <f>IFERROR(HLOOKUP(INDEX(月シフト!B$17:B$50,MATCH('28時間管理'!$A5,月シフト!$A$17:$A$50,0),1),月シフト!$AJ$9:$AU$10,2,0),0)</f>
        <v>0</v>
      </c>
      <c r="J5" s="37">
        <f>IFERROR(HLOOKUP(INDEX(月シフト!C$17:C$50,MATCH('28時間管理'!$A5,月シフト!$A$17:$A$50,0),1),月シフト!$AJ$9:$AU$10,2,0),0)</f>
        <v>0</v>
      </c>
      <c r="K5" s="37">
        <f>IFERROR(HLOOKUP(INDEX(月シフト!D$17:D$50,MATCH('28時間管理'!$A5,月シフト!$A$17:$A$50,0),1),月シフト!$AJ$9:$AU$10,2,0),0)</f>
        <v>0</v>
      </c>
      <c r="L5" s="37">
        <f>IFERROR(HLOOKUP(INDEX(月シフト!E$17:E$50,MATCH('28時間管理'!$A5,月シフト!$A$17:$A$50,0),1),月シフト!$AJ$9:$AU$10,2,0),0)</f>
        <v>0</v>
      </c>
      <c r="M5" s="37">
        <f>IFERROR(HLOOKUP(INDEX(月シフト!F$17:F$50,MATCH('28時間管理'!$A5,月シフト!$A$17:$A$50,0),1),月シフト!$AJ$9:$AU$10,2,0),0)</f>
        <v>0</v>
      </c>
      <c r="N5" s="37">
        <f>IFERROR(HLOOKUP(INDEX(月シフト!G$17:G$50,MATCH('28時間管理'!$A5,月シフト!$A$17:$A$50,0),1),月シフト!$AJ$9:$AU$10,2,0),0)</f>
        <v>0</v>
      </c>
      <c r="O5" s="37">
        <f>IFERROR(HLOOKUP(INDEX(月シフト!H$17:H$50,MATCH('28時間管理'!$A5,月シフト!$A$17:$A$50,0),1),月シフト!$AJ$9:$AU$10,2,0),0)</f>
        <v>0</v>
      </c>
      <c r="P5" s="37">
        <f>IFERROR(HLOOKUP(INDEX(月シフト!I$17:I$50,MATCH('28時間管理'!$A5,月シフト!$A$17:$A$50,0),1),月シフト!$AJ$9:$AU$10,2,0),0)</f>
        <v>0</v>
      </c>
      <c r="Q5" s="37">
        <f>IFERROR(HLOOKUP(INDEX(月シフト!J$17:J$50,MATCH('28時間管理'!$A5,月シフト!$A$17:$A$50,0),1),月シフト!$AJ$9:$AU$10,2,0),0)</f>
        <v>0</v>
      </c>
      <c r="R5" s="37">
        <f>IFERROR(HLOOKUP(INDEX(月シフト!K$17:K$50,MATCH('28時間管理'!$A5,月シフト!$A$17:$A$50,0),1),月シフト!$AJ$9:$AU$10,2,0),0)</f>
        <v>0</v>
      </c>
      <c r="S5" s="37">
        <f>IFERROR(HLOOKUP(INDEX(月シフト!L$17:L$50,MATCH('28時間管理'!$A5,月シフト!$A$17:$A$50,0),1),月シフト!$AJ$9:$AU$10,2,0),0)</f>
        <v>0</v>
      </c>
      <c r="T5" s="37">
        <f>IFERROR(HLOOKUP(INDEX(月シフト!M$17:M$50,MATCH('28時間管理'!$A5,月シフト!$A$17:$A$50,0),1),月シフト!$AJ$9:$AU$10,2,0),0)</f>
        <v>0</v>
      </c>
      <c r="U5" s="37">
        <f>IFERROR(HLOOKUP(INDEX(月シフト!N$17:N$50,MATCH('28時間管理'!$A5,月シフト!$A$17:$A$50,0),1),月シフト!$AJ$9:$AU$10,2,0),0)</f>
        <v>0</v>
      </c>
      <c r="V5" s="37">
        <f>IFERROR(HLOOKUP(INDEX(月シフト!O$17:O$50,MATCH('28時間管理'!$A5,月シフト!$A$17:$A$50,0),1),月シフト!$AJ$9:$AU$10,2,0),0)</f>
        <v>0</v>
      </c>
      <c r="W5" s="37">
        <f>IFERROR(HLOOKUP(INDEX(月シフト!P$17:P$50,MATCH('28時間管理'!$A5,月シフト!$A$17:$A$50,0),1),月シフト!$AJ$9:$AU$10,2,0),0)</f>
        <v>0</v>
      </c>
      <c r="X5" s="37">
        <f>IFERROR(HLOOKUP(INDEX(月シフト!Q$17:Q$50,MATCH('28時間管理'!$A5,月シフト!$A$17:$A$50,0),1),月シフト!$AJ$9:$AU$10,2,0),0)</f>
        <v>0</v>
      </c>
      <c r="Y5" s="37">
        <f>IFERROR(HLOOKUP(INDEX(月シフト!R$17:R$50,MATCH('28時間管理'!$A5,月シフト!$A$17:$A$50,0),1),月シフト!$AJ$9:$AU$10,2,0),0)</f>
        <v>0</v>
      </c>
      <c r="Z5" s="37">
        <f>IFERROR(HLOOKUP(INDEX(月シフト!S$17:S$50,MATCH('28時間管理'!$A5,月シフト!$A$17:$A$50,0),1),月シフト!$AJ$9:$AU$10,2,0),0)</f>
        <v>0</v>
      </c>
      <c r="AA5" s="37">
        <f>IFERROR(HLOOKUP(INDEX(月シフト!T$17:T$50,MATCH('28時間管理'!$A5,月シフト!$A$17:$A$50,0),1),月シフト!$AJ$9:$AU$10,2,0),0)</f>
        <v>0</v>
      </c>
      <c r="AB5" s="37">
        <f>IFERROR(HLOOKUP(INDEX(月シフト!U$17:U$50,MATCH('28時間管理'!$A5,月シフト!$A$17:$A$50,0),1),月シフト!$AJ$9:$AU$10,2,0),0)</f>
        <v>0</v>
      </c>
      <c r="AC5" s="37">
        <f>IFERROR(HLOOKUP(INDEX(月シフト!V$17:V$50,MATCH('28時間管理'!$A5,月シフト!$A$17:$A$50,0),1),月シフト!$AJ$9:$AU$10,2,0),0)</f>
        <v>0</v>
      </c>
      <c r="AD5" s="37">
        <f>IFERROR(HLOOKUP(INDEX(月シフト!W$17:W$50,MATCH('28時間管理'!$A5,月シフト!$A$17:$A$50,0),1),月シフト!$AJ$9:$AU$10,2,0),0)</f>
        <v>0</v>
      </c>
      <c r="AE5" s="37">
        <f>IFERROR(HLOOKUP(INDEX(月シフト!X$17:X$50,MATCH('28時間管理'!$A5,月シフト!$A$17:$A$50,0),1),月シフト!$AJ$9:$AU$10,2,0),0)</f>
        <v>0</v>
      </c>
      <c r="AF5" s="37">
        <f>IFERROR(HLOOKUP(INDEX(月シフト!Y$17:Y$50,MATCH('28時間管理'!$A5,月シフト!$A$17:$A$50,0),1),月シフト!$AJ$9:$AU$10,2,0),0)</f>
        <v>0</v>
      </c>
      <c r="AG5" s="37">
        <f>IFERROR(HLOOKUP(INDEX(月シフト!Z$17:Z$50,MATCH('28時間管理'!$A5,月シフト!$A$17:$A$50,0),1),月シフト!$AJ$9:$AU$10,2,0),0)</f>
        <v>0</v>
      </c>
      <c r="AH5" s="37">
        <f>IFERROR(HLOOKUP(INDEX(月シフト!AA$17:AA$50,MATCH('28時間管理'!$A5,月シフト!$A$17:$A$50,0),1),月シフト!$AJ$9:$AU$10,2,0),0)</f>
        <v>0</v>
      </c>
      <c r="AI5" s="37">
        <f>IFERROR(HLOOKUP(INDEX(月シフト!AB$17:AB$50,MATCH('28時間管理'!$A5,月シフト!$A$17:$A$50,0),1),月シフト!$AJ$9:$AU$10,2,0),0)</f>
        <v>0</v>
      </c>
      <c r="AJ5" s="37">
        <f>IFERROR(HLOOKUP(INDEX(月シフト!AC$17:AC$50,MATCH('28時間管理'!$A5,月シフト!$A$17:$A$50,0),1),月シフト!$AJ$9:$AU$10,2,0),0)</f>
        <v>0</v>
      </c>
      <c r="AK5" s="37">
        <f>IFERROR(HLOOKUP(INDEX(月シフト!AD$17:AD$50,MATCH('28時間管理'!$A5,月シフト!$A$17:$A$50,0),1),月シフト!$AJ$9:$AU$10,2,0),0)</f>
        <v>0</v>
      </c>
      <c r="AL5" s="37">
        <f>IFERROR(HLOOKUP(INDEX(月シフト!AE$17:AE$50,MATCH('28時間管理'!$A5,月シフト!$A$17:$A$50,0),1),月シフト!$AJ$9:$AU$10,2,0),0)</f>
        <v>0</v>
      </c>
      <c r="AM5" s="37">
        <f>IFERROR(HLOOKUP(INDEX(月シフト!AF$17:AF$50,MATCH('28時間管理'!$A5,月シフト!$A$17:$A$50,0),1),月シフト!$AJ$9:$AU$10,2,0),0)</f>
        <v>0</v>
      </c>
    </row>
    <row r="6" spans="1:39" x14ac:dyDescent="0.4">
      <c r="A6" s="407"/>
      <c r="B6" s="39" t="s">
        <v>25</v>
      </c>
      <c r="C6" s="40"/>
      <c r="D6" s="40"/>
      <c r="E6" s="40"/>
      <c r="F6" s="40"/>
      <c r="G6" s="40"/>
      <c r="H6" s="40"/>
      <c r="I6" s="159">
        <f>SUM(C5:I5)</f>
        <v>8</v>
      </c>
      <c r="J6" s="159">
        <f>SUM(D5:J5)</f>
        <v>0</v>
      </c>
      <c r="K6" s="159">
        <f t="shared" ref="K6" si="4">SUM(E5:K5)</f>
        <v>0</v>
      </c>
      <c r="L6" s="159">
        <f t="shared" ref="L6" si="5">SUM(F5:L5)</f>
        <v>0</v>
      </c>
      <c r="M6" s="159">
        <f t="shared" ref="M6" si="6">SUM(G5:M5)</f>
        <v>0</v>
      </c>
      <c r="N6" s="159">
        <f t="shared" ref="N6" si="7">SUM(H5:N5)</f>
        <v>0</v>
      </c>
      <c r="O6" s="159">
        <f t="shared" ref="O6" si="8">SUM(I5:O5)</f>
        <v>0</v>
      </c>
      <c r="P6" s="159">
        <f t="shared" ref="P6" si="9">SUM(J5:P5)</f>
        <v>0</v>
      </c>
      <c r="Q6" s="159">
        <f t="shared" ref="Q6" si="10">SUM(K5:Q5)</f>
        <v>0</v>
      </c>
      <c r="R6" s="159">
        <f t="shared" ref="R6" si="11">SUM(L5:R5)</f>
        <v>0</v>
      </c>
      <c r="S6" s="159">
        <f t="shared" ref="S6" si="12">SUM(M5:S5)</f>
        <v>0</v>
      </c>
      <c r="T6" s="159">
        <f t="shared" ref="T6" si="13">SUM(N5:T5)</f>
        <v>0</v>
      </c>
      <c r="U6" s="159">
        <f t="shared" ref="U6" si="14">SUM(O5:U5)</f>
        <v>0</v>
      </c>
      <c r="V6" s="159">
        <f t="shared" ref="V6" si="15">SUM(P5:V5)</f>
        <v>0</v>
      </c>
      <c r="W6" s="159">
        <f t="shared" ref="W6" si="16">SUM(Q5:W5)</f>
        <v>0</v>
      </c>
      <c r="X6" s="159">
        <f t="shared" ref="X6" si="17">SUM(R5:X5)</f>
        <v>0</v>
      </c>
      <c r="Y6" s="159">
        <f t="shared" ref="Y6" si="18">SUM(S5:Y5)</f>
        <v>0</v>
      </c>
      <c r="Z6" s="159">
        <f t="shared" ref="Z6" si="19">SUM(T5:Z5)</f>
        <v>0</v>
      </c>
      <c r="AA6" s="159">
        <f t="shared" ref="AA6" si="20">SUM(U5:AA5)</f>
        <v>0</v>
      </c>
      <c r="AB6" s="159">
        <f t="shared" ref="AB6" si="21">SUM(V5:AB5)</f>
        <v>0</v>
      </c>
      <c r="AC6" s="159">
        <f t="shared" ref="AC6" si="22">SUM(W5:AC5)</f>
        <v>0</v>
      </c>
      <c r="AD6" s="159">
        <f t="shared" ref="AD6" si="23">SUM(X5:AD5)</f>
        <v>0</v>
      </c>
      <c r="AE6" s="159">
        <f t="shared" ref="AE6" si="24">SUM(Y5:AE5)</f>
        <v>0</v>
      </c>
      <c r="AF6" s="159">
        <f t="shared" ref="AF6" si="25">SUM(Z5:AF5)</f>
        <v>0</v>
      </c>
      <c r="AG6" s="159">
        <f t="shared" ref="AG6" si="26">SUM(AA5:AG5)</f>
        <v>0</v>
      </c>
      <c r="AH6" s="159">
        <f t="shared" ref="AH6" si="27">SUM(AB5:AH5)</f>
        <v>0</v>
      </c>
      <c r="AI6" s="159">
        <f t="shared" ref="AI6" si="28">SUM(AC5:AI5)</f>
        <v>0</v>
      </c>
      <c r="AJ6" s="159">
        <f t="shared" ref="AJ6" si="29">SUM(AD5:AJ5)</f>
        <v>0</v>
      </c>
      <c r="AK6" s="159">
        <f t="shared" ref="AK6" si="30">SUM(AE5:AK5)</f>
        <v>0</v>
      </c>
      <c r="AL6" s="159">
        <f t="shared" ref="AL6:AM6" si="31">SUM(AF5:AL5)</f>
        <v>0</v>
      </c>
      <c r="AM6" s="159">
        <f t="shared" si="31"/>
        <v>0</v>
      </c>
    </row>
    <row r="7" spans="1:39" x14ac:dyDescent="0.4">
      <c r="A7" s="406"/>
      <c r="B7" s="37" t="s">
        <v>24</v>
      </c>
      <c r="C7" s="38">
        <v>8</v>
      </c>
      <c r="D7" s="38"/>
      <c r="E7" s="38"/>
      <c r="F7" s="38"/>
      <c r="G7" s="38"/>
      <c r="H7" s="38"/>
      <c r="I7" s="37">
        <f>IFERROR(HLOOKUP(INDEX(月シフト!B$17:B$50,MATCH('28時間管理'!$A7,月シフト!$A$17:$A$50,0),1),月シフト!$AJ$9:$AU$10,2,0),0)</f>
        <v>0</v>
      </c>
      <c r="J7" s="37">
        <f>IFERROR(HLOOKUP(INDEX(月シフト!C$17:C$50,MATCH('28時間管理'!$A7,月シフト!$A$17:$A$50,0),1),月シフト!$AJ$9:$AU$10,2,0),0)</f>
        <v>0</v>
      </c>
      <c r="K7" s="37">
        <f>IFERROR(HLOOKUP(INDEX(月シフト!D$17:D$50,MATCH('28時間管理'!$A7,月シフト!$A$17:$A$50,0),1),月シフト!$AJ$9:$AU$10,2,0),0)</f>
        <v>0</v>
      </c>
      <c r="L7" s="37">
        <f>IFERROR(HLOOKUP(INDEX(月シフト!E$17:E$50,MATCH('28時間管理'!$A7,月シフト!$A$17:$A$50,0),1),月シフト!$AJ$9:$AU$10,2,0),0)</f>
        <v>0</v>
      </c>
      <c r="M7" s="37">
        <f>IFERROR(HLOOKUP(INDEX(月シフト!F$17:F$50,MATCH('28時間管理'!$A7,月シフト!$A$17:$A$50,0),1),月シフト!$AJ$9:$AU$10,2,0),0)</f>
        <v>0</v>
      </c>
      <c r="N7" s="37">
        <f>IFERROR(HLOOKUP(INDEX(月シフト!G$17:G$50,MATCH('28時間管理'!$A7,月シフト!$A$17:$A$50,0),1),月シフト!$AJ$9:$AU$10,2,0),0)</f>
        <v>0</v>
      </c>
      <c r="O7" s="37">
        <f>IFERROR(HLOOKUP(INDEX(月シフト!H$17:H$50,MATCH('28時間管理'!$A7,月シフト!$A$17:$A$50,0),1),月シフト!$AJ$9:$AU$10,2,0),0)</f>
        <v>0</v>
      </c>
      <c r="P7" s="37">
        <f>IFERROR(HLOOKUP(INDEX(月シフト!I$17:I$50,MATCH('28時間管理'!$A7,月シフト!$A$17:$A$50,0),1),月シフト!$AJ$9:$AU$10,2,0),0)</f>
        <v>0</v>
      </c>
      <c r="Q7" s="37">
        <f>IFERROR(HLOOKUP(INDEX(月シフト!J$17:J$50,MATCH('28時間管理'!$A7,月シフト!$A$17:$A$50,0),1),月シフト!$AJ$9:$AU$10,2,0),0)</f>
        <v>0</v>
      </c>
      <c r="R7" s="37">
        <f>IFERROR(HLOOKUP(INDEX(月シフト!K$17:K$50,MATCH('28時間管理'!$A7,月シフト!$A$17:$A$50,0),1),月シフト!$AJ$9:$AU$10,2,0),0)</f>
        <v>0</v>
      </c>
      <c r="S7" s="37">
        <f>IFERROR(HLOOKUP(INDEX(月シフト!L$17:L$50,MATCH('28時間管理'!$A7,月シフト!$A$17:$A$50,0),1),月シフト!$AJ$9:$AU$10,2,0),0)</f>
        <v>0</v>
      </c>
      <c r="T7" s="37">
        <f>IFERROR(HLOOKUP(INDEX(月シフト!M$17:M$50,MATCH('28時間管理'!$A7,月シフト!$A$17:$A$50,0),1),月シフト!$AJ$9:$AU$10,2,0),0)</f>
        <v>0</v>
      </c>
      <c r="U7" s="37">
        <f>IFERROR(HLOOKUP(INDEX(月シフト!N$17:N$50,MATCH('28時間管理'!$A7,月シフト!$A$17:$A$50,0),1),月シフト!$AJ$9:$AU$10,2,0),0)</f>
        <v>0</v>
      </c>
      <c r="V7" s="37">
        <f>IFERROR(HLOOKUP(INDEX(月シフト!O$17:O$50,MATCH('28時間管理'!$A7,月シフト!$A$17:$A$50,0),1),月シフト!$AJ$9:$AU$10,2,0),0)</f>
        <v>0</v>
      </c>
      <c r="W7" s="37">
        <f>IFERROR(HLOOKUP(INDEX(月シフト!P$17:P$50,MATCH('28時間管理'!$A7,月シフト!$A$17:$A$50,0),1),月シフト!$AJ$9:$AU$10,2,0),0)</f>
        <v>0</v>
      </c>
      <c r="X7" s="37">
        <f>IFERROR(HLOOKUP(INDEX(月シフト!Q$17:Q$50,MATCH('28時間管理'!$A7,月シフト!$A$17:$A$50,0),1),月シフト!$AJ$9:$AU$10,2,0),0)</f>
        <v>0</v>
      </c>
      <c r="Y7" s="37">
        <f>IFERROR(HLOOKUP(INDEX(月シフト!R$17:R$50,MATCH('28時間管理'!$A7,月シフト!$A$17:$A$50,0),1),月シフト!$AJ$9:$AU$10,2,0),0)</f>
        <v>0</v>
      </c>
      <c r="Z7" s="37">
        <f>IFERROR(HLOOKUP(INDEX(月シフト!S$17:S$50,MATCH('28時間管理'!$A7,月シフト!$A$17:$A$50,0),1),月シフト!$AJ$9:$AU$10,2,0),0)</f>
        <v>0</v>
      </c>
      <c r="AA7" s="37">
        <f>IFERROR(HLOOKUP(INDEX(月シフト!T$17:T$50,MATCH('28時間管理'!$A7,月シフト!$A$17:$A$50,0),1),月シフト!$AJ$9:$AU$10,2,0),0)</f>
        <v>0</v>
      </c>
      <c r="AB7" s="37">
        <f>IFERROR(HLOOKUP(INDEX(月シフト!U$17:U$50,MATCH('28時間管理'!$A7,月シフト!$A$17:$A$50,0),1),月シフト!$AJ$9:$AU$10,2,0),0)</f>
        <v>0</v>
      </c>
      <c r="AC7" s="37">
        <f>IFERROR(HLOOKUP(INDEX(月シフト!V$17:V$50,MATCH('28時間管理'!$A7,月シフト!$A$17:$A$50,0),1),月シフト!$AJ$9:$AU$10,2,0),0)</f>
        <v>0</v>
      </c>
      <c r="AD7" s="37">
        <f>IFERROR(HLOOKUP(INDEX(月シフト!W$17:W$50,MATCH('28時間管理'!$A7,月シフト!$A$17:$A$50,0),1),月シフト!$AJ$9:$AU$10,2,0),0)</f>
        <v>0</v>
      </c>
      <c r="AE7" s="37">
        <f>IFERROR(HLOOKUP(INDEX(月シフト!X$17:X$50,MATCH('28時間管理'!$A7,月シフト!$A$17:$A$50,0),1),月シフト!$AJ$9:$AU$10,2,0),0)</f>
        <v>0</v>
      </c>
      <c r="AF7" s="37">
        <f>IFERROR(HLOOKUP(INDEX(月シフト!Y$17:Y$50,MATCH('28時間管理'!$A7,月シフト!$A$17:$A$50,0),1),月シフト!$AJ$9:$AU$10,2,0),0)</f>
        <v>0</v>
      </c>
      <c r="AG7" s="37">
        <f>IFERROR(HLOOKUP(INDEX(月シフト!Z$17:Z$50,MATCH('28時間管理'!$A7,月シフト!$A$17:$A$50,0),1),月シフト!$AJ$9:$AU$10,2,0),0)</f>
        <v>0</v>
      </c>
      <c r="AH7" s="37">
        <f>IFERROR(HLOOKUP(INDEX(月シフト!AA$17:AA$50,MATCH('28時間管理'!$A7,月シフト!$A$17:$A$50,0),1),月シフト!$AJ$9:$AU$10,2,0),0)</f>
        <v>0</v>
      </c>
      <c r="AI7" s="37">
        <f>IFERROR(HLOOKUP(INDEX(月シフト!AB$17:AB$50,MATCH('28時間管理'!$A7,月シフト!$A$17:$A$50,0),1),月シフト!$AJ$9:$AU$10,2,0),0)</f>
        <v>0</v>
      </c>
      <c r="AJ7" s="37">
        <f>IFERROR(HLOOKUP(INDEX(月シフト!AC$17:AC$50,MATCH('28時間管理'!$A7,月シフト!$A$17:$A$50,0),1),月シフト!$AJ$9:$AU$10,2,0),0)</f>
        <v>0</v>
      </c>
      <c r="AK7" s="37">
        <f>IFERROR(HLOOKUP(INDEX(月シフト!AD$17:AD$50,MATCH('28時間管理'!$A7,月シフト!$A$17:$A$50,0),1),月シフト!$AJ$9:$AU$10,2,0),0)</f>
        <v>0</v>
      </c>
      <c r="AL7" s="37">
        <f>IFERROR(HLOOKUP(INDEX(月シフト!AE$17:AE$50,MATCH('28時間管理'!$A7,月シフト!$A$17:$A$50,0),1),月シフト!$AJ$9:$AU$10,2,0),0)</f>
        <v>0</v>
      </c>
      <c r="AM7" s="37">
        <f>IFERROR(HLOOKUP(INDEX(月シフト!AF$17:AF$50,MATCH('28時間管理'!$A7,月シフト!$A$17:$A$50,0),1),月シフト!$AJ$9:$AU$10,2,0),0)</f>
        <v>0</v>
      </c>
    </row>
    <row r="8" spans="1:39" x14ac:dyDescent="0.4">
      <c r="A8" s="407"/>
      <c r="B8" s="39" t="s">
        <v>25</v>
      </c>
      <c r="C8" s="40"/>
      <c r="D8" s="40"/>
      <c r="E8" s="40"/>
      <c r="F8" s="40"/>
      <c r="G8" s="40"/>
      <c r="H8" s="40"/>
      <c r="I8" s="159">
        <f>SUM(C7:I7)</f>
        <v>8</v>
      </c>
      <c r="J8" s="159">
        <f>SUM(D7:J7)</f>
        <v>0</v>
      </c>
      <c r="K8" s="159">
        <f>SUM(E7:K7)</f>
        <v>0</v>
      </c>
      <c r="L8" s="159">
        <f>SUM(F7:L7)</f>
        <v>0</v>
      </c>
      <c r="M8" s="159">
        <f>SUM(G7:M7)</f>
        <v>0</v>
      </c>
      <c r="N8" s="159">
        <f t="shared" ref="N8" si="32">SUM(H7:N7)</f>
        <v>0</v>
      </c>
      <c r="O8" s="159">
        <f t="shared" ref="O8" si="33">SUM(I7:O7)</f>
        <v>0</v>
      </c>
      <c r="P8" s="159">
        <f t="shared" ref="P8" si="34">SUM(J7:P7)</f>
        <v>0</v>
      </c>
      <c r="Q8" s="159">
        <f t="shared" ref="Q8" si="35">SUM(K7:Q7)</f>
        <v>0</v>
      </c>
      <c r="R8" s="159">
        <f t="shared" ref="R8" si="36">SUM(L7:R7)</f>
        <v>0</v>
      </c>
      <c r="S8" s="159">
        <f t="shared" ref="S8" si="37">SUM(M7:S7)</f>
        <v>0</v>
      </c>
      <c r="T8" s="159">
        <f t="shared" ref="T8" si="38">SUM(N7:T7)</f>
        <v>0</v>
      </c>
      <c r="U8" s="159">
        <f t="shared" ref="U8" si="39">SUM(O7:U7)</f>
        <v>0</v>
      </c>
      <c r="V8" s="159">
        <f t="shared" ref="V8" si="40">SUM(P7:V7)</f>
        <v>0</v>
      </c>
      <c r="W8" s="159">
        <f t="shared" ref="W8" si="41">SUM(Q7:W7)</f>
        <v>0</v>
      </c>
      <c r="X8" s="159">
        <f t="shared" ref="X8" si="42">SUM(R7:X7)</f>
        <v>0</v>
      </c>
      <c r="Y8" s="159">
        <f t="shared" ref="Y8" si="43">SUM(S7:Y7)</f>
        <v>0</v>
      </c>
      <c r="Z8" s="159">
        <f t="shared" ref="Z8" si="44">SUM(T7:Z7)</f>
        <v>0</v>
      </c>
      <c r="AA8" s="159">
        <f t="shared" ref="AA8" si="45">SUM(U7:AA7)</f>
        <v>0</v>
      </c>
      <c r="AB8" s="159">
        <f t="shared" ref="AB8" si="46">SUM(V7:AB7)</f>
        <v>0</v>
      </c>
      <c r="AC8" s="159">
        <f t="shared" ref="AC8" si="47">SUM(W7:AC7)</f>
        <v>0</v>
      </c>
      <c r="AD8" s="159">
        <f t="shared" ref="AD8" si="48">SUM(X7:AD7)</f>
        <v>0</v>
      </c>
      <c r="AE8" s="159">
        <f t="shared" ref="AE8" si="49">SUM(Y7:AE7)</f>
        <v>0</v>
      </c>
      <c r="AF8" s="159">
        <f t="shared" ref="AF8" si="50">SUM(Z7:AF7)</f>
        <v>0</v>
      </c>
      <c r="AG8" s="159">
        <f t="shared" ref="AG8" si="51">SUM(AA7:AG7)</f>
        <v>0</v>
      </c>
      <c r="AH8" s="159">
        <f t="shared" ref="AH8" si="52">SUM(AB7:AH7)</f>
        <v>0</v>
      </c>
      <c r="AI8" s="159">
        <f t="shared" ref="AI8" si="53">SUM(AC7:AI7)</f>
        <v>0</v>
      </c>
      <c r="AJ8" s="159">
        <f t="shared" ref="AJ8" si="54">SUM(AD7:AJ7)</f>
        <v>0</v>
      </c>
      <c r="AK8" s="159">
        <f t="shared" ref="AK8" si="55">SUM(AE7:AK7)</f>
        <v>0</v>
      </c>
      <c r="AL8" s="159">
        <f t="shared" ref="AL8:AM8" si="56">SUM(AF7:AL7)</f>
        <v>0</v>
      </c>
      <c r="AM8" s="159">
        <f t="shared" si="56"/>
        <v>0</v>
      </c>
    </row>
    <row r="9" spans="1:39" x14ac:dyDescent="0.4">
      <c r="A9" s="406"/>
      <c r="B9" s="37" t="s">
        <v>24</v>
      </c>
      <c r="C9" s="38">
        <v>8</v>
      </c>
      <c r="D9" s="38"/>
      <c r="E9" s="38"/>
      <c r="F9" s="38"/>
      <c r="G9" s="38"/>
      <c r="H9" s="38"/>
      <c r="I9" s="37">
        <f>IFERROR(HLOOKUP(INDEX(月シフト!B$17:B$50,MATCH('28時間管理'!$A9,月シフト!$A$17:$A$50,0),1),月シフト!$AJ$9:$AU$10,2,0),0)</f>
        <v>0</v>
      </c>
      <c r="J9" s="37">
        <f>IFERROR(HLOOKUP(INDEX(月シフト!C$17:C$50,MATCH('28時間管理'!$A9,月シフト!$A$17:$A$50,0),1),月シフト!$AJ$9:$AU$10,2,0),0)</f>
        <v>0</v>
      </c>
      <c r="K9" s="37">
        <f>IFERROR(HLOOKUP(INDEX(月シフト!D$17:D$50,MATCH('28時間管理'!$A9,月シフト!$A$17:$A$50,0),1),月シフト!$AJ$9:$AU$10,2,0),0)</f>
        <v>0</v>
      </c>
      <c r="L9" s="37">
        <f>IFERROR(HLOOKUP(INDEX(月シフト!E$17:E$50,MATCH('28時間管理'!$A9,月シフト!$A$17:$A$50,0),1),月シフト!$AJ$9:$AU$10,2,0),0)</f>
        <v>0</v>
      </c>
      <c r="M9" s="37">
        <f>IFERROR(HLOOKUP(INDEX(月シフト!F$17:F$50,MATCH('28時間管理'!$A9,月シフト!$A$17:$A$50,0),1),月シフト!$AJ$9:$AU$10,2,0),0)</f>
        <v>0</v>
      </c>
      <c r="N9" s="37">
        <f>IFERROR(HLOOKUP(INDEX(月シフト!G$17:G$50,MATCH('28時間管理'!$A9,月シフト!$A$17:$A$50,0),1),月シフト!$AJ$9:$AU$10,2,0),0)</f>
        <v>0</v>
      </c>
      <c r="O9" s="37">
        <f>IFERROR(HLOOKUP(INDEX(月シフト!H$17:H$50,MATCH('28時間管理'!$A9,月シフト!$A$17:$A$50,0),1),月シフト!$AJ$9:$AU$10,2,0),0)</f>
        <v>0</v>
      </c>
      <c r="P9" s="37">
        <f>IFERROR(HLOOKUP(INDEX(月シフト!I$17:I$50,MATCH('28時間管理'!$A9,月シフト!$A$17:$A$50,0),1),月シフト!$AJ$9:$AU$10,2,0),0)</f>
        <v>0</v>
      </c>
      <c r="Q9" s="37">
        <f>IFERROR(HLOOKUP(INDEX(月シフト!J$17:J$50,MATCH('28時間管理'!$A9,月シフト!$A$17:$A$50,0),1),月シフト!$AJ$9:$AU$10,2,0),0)</f>
        <v>0</v>
      </c>
      <c r="R9" s="37">
        <f>IFERROR(HLOOKUP(INDEX(月シフト!K$17:K$50,MATCH('28時間管理'!$A9,月シフト!$A$17:$A$50,0),1),月シフト!$AJ$9:$AU$10,2,0),0)</f>
        <v>0</v>
      </c>
      <c r="S9" s="37">
        <f>IFERROR(HLOOKUP(INDEX(月シフト!L$17:L$50,MATCH('28時間管理'!$A9,月シフト!$A$17:$A$50,0),1),月シフト!$AJ$9:$AU$10,2,0),0)</f>
        <v>0</v>
      </c>
      <c r="T9" s="37">
        <f>IFERROR(HLOOKUP(INDEX(月シフト!M$17:M$50,MATCH('28時間管理'!$A9,月シフト!$A$17:$A$50,0),1),月シフト!$AJ$9:$AU$10,2,0),0)</f>
        <v>0</v>
      </c>
      <c r="U9" s="37">
        <f>IFERROR(HLOOKUP(INDEX(月シフト!N$17:N$50,MATCH('28時間管理'!$A9,月シフト!$A$17:$A$50,0),1),月シフト!$AJ$9:$AU$10,2,0),0)</f>
        <v>0</v>
      </c>
      <c r="V9" s="37">
        <f>IFERROR(HLOOKUP(INDEX(月シフト!O$17:O$50,MATCH('28時間管理'!$A9,月シフト!$A$17:$A$50,0),1),月シフト!$AJ$9:$AU$10,2,0),0)</f>
        <v>0</v>
      </c>
      <c r="W9" s="37">
        <f>IFERROR(HLOOKUP(INDEX(月シフト!P$17:P$50,MATCH('28時間管理'!$A9,月シフト!$A$17:$A$50,0),1),月シフト!$AJ$9:$AU$10,2,0),0)</f>
        <v>0</v>
      </c>
      <c r="X9" s="37">
        <f>IFERROR(HLOOKUP(INDEX(月シフト!Q$17:Q$50,MATCH('28時間管理'!$A9,月シフト!$A$17:$A$50,0),1),月シフト!$AJ$9:$AU$10,2,0),0)</f>
        <v>0</v>
      </c>
      <c r="Y9" s="37">
        <f>IFERROR(HLOOKUP(INDEX(月シフト!R$17:R$50,MATCH('28時間管理'!$A9,月シフト!$A$17:$A$50,0),1),月シフト!$AJ$9:$AU$10,2,0),0)</f>
        <v>0</v>
      </c>
      <c r="Z9" s="37">
        <f>IFERROR(HLOOKUP(INDEX(月シフト!S$17:S$50,MATCH('28時間管理'!$A9,月シフト!$A$17:$A$50,0),1),月シフト!$AJ$9:$AU$10,2,0),0)</f>
        <v>0</v>
      </c>
      <c r="AA9" s="37">
        <f>IFERROR(HLOOKUP(INDEX(月シフト!T$17:T$50,MATCH('28時間管理'!$A9,月シフト!$A$17:$A$50,0),1),月シフト!$AJ$9:$AU$10,2,0),0)</f>
        <v>0</v>
      </c>
      <c r="AB9" s="37">
        <f>IFERROR(HLOOKUP(INDEX(月シフト!U$17:U$50,MATCH('28時間管理'!$A9,月シフト!$A$17:$A$50,0),1),月シフト!$AJ$9:$AU$10,2,0),0)</f>
        <v>0</v>
      </c>
      <c r="AC9" s="37">
        <f>IFERROR(HLOOKUP(INDEX(月シフト!V$17:V$50,MATCH('28時間管理'!$A9,月シフト!$A$17:$A$50,0),1),月シフト!$AJ$9:$AU$10,2,0),0)</f>
        <v>0</v>
      </c>
      <c r="AD9" s="37">
        <f>IFERROR(HLOOKUP(INDEX(月シフト!W$17:W$50,MATCH('28時間管理'!$A9,月シフト!$A$17:$A$50,0),1),月シフト!$AJ$9:$AU$10,2,0),0)</f>
        <v>0</v>
      </c>
      <c r="AE9" s="37">
        <f>IFERROR(HLOOKUP(INDEX(月シフト!X$17:X$50,MATCH('28時間管理'!$A9,月シフト!$A$17:$A$50,0),1),月シフト!$AJ$9:$AU$10,2,0),0)</f>
        <v>0</v>
      </c>
      <c r="AF9" s="37">
        <f>IFERROR(HLOOKUP(INDEX(月シフト!Y$17:Y$50,MATCH('28時間管理'!$A9,月シフト!$A$17:$A$50,0),1),月シフト!$AJ$9:$AU$10,2,0),0)</f>
        <v>0</v>
      </c>
      <c r="AG9" s="37">
        <f>IFERROR(HLOOKUP(INDEX(月シフト!Z$17:Z$50,MATCH('28時間管理'!$A9,月シフト!$A$17:$A$50,0),1),月シフト!$AJ$9:$AU$10,2,0),0)</f>
        <v>0</v>
      </c>
      <c r="AH9" s="37">
        <f>IFERROR(HLOOKUP(INDEX(月シフト!AA$17:AA$50,MATCH('28時間管理'!$A9,月シフト!$A$17:$A$50,0),1),月シフト!$AJ$9:$AU$10,2,0),0)</f>
        <v>0</v>
      </c>
      <c r="AI9" s="37">
        <f>IFERROR(HLOOKUP(INDEX(月シフト!AB$17:AB$50,MATCH('28時間管理'!$A9,月シフト!$A$17:$A$50,0),1),月シフト!$AJ$9:$AU$10,2,0),0)</f>
        <v>0</v>
      </c>
      <c r="AJ9" s="37">
        <f>IFERROR(HLOOKUP(INDEX(月シフト!AC$17:AC$50,MATCH('28時間管理'!$A9,月シフト!$A$17:$A$50,0),1),月シフト!$AJ$9:$AU$10,2,0),0)</f>
        <v>0</v>
      </c>
      <c r="AK9" s="37">
        <f>IFERROR(HLOOKUP(INDEX(月シフト!AD$17:AD$50,MATCH('28時間管理'!$A9,月シフト!$A$17:$A$50,0),1),月シフト!$AJ$9:$AU$10,2,0),0)</f>
        <v>0</v>
      </c>
      <c r="AL9" s="37">
        <f>IFERROR(HLOOKUP(INDEX(月シフト!AE$17:AE$50,MATCH('28時間管理'!$A9,月シフト!$A$17:$A$50,0),1),月シフト!$AJ$9:$AU$10,2,0),0)</f>
        <v>0</v>
      </c>
      <c r="AM9" s="37">
        <f>IFERROR(HLOOKUP(INDEX(月シフト!AF$17:AF$50,MATCH('28時間管理'!$A9,月シフト!$A$17:$A$50,0),1),月シフト!$AJ$9:$AU$10,2,0),0)</f>
        <v>0</v>
      </c>
    </row>
    <row r="10" spans="1:39" x14ac:dyDescent="0.4">
      <c r="A10" s="407"/>
      <c r="B10" s="39" t="s">
        <v>25</v>
      </c>
      <c r="C10" s="40"/>
      <c r="D10" s="40"/>
      <c r="E10" s="40"/>
      <c r="F10" s="40"/>
      <c r="G10" s="40"/>
      <c r="H10" s="40"/>
      <c r="I10" s="159">
        <f>SUM(C9:I9)</f>
        <v>8</v>
      </c>
      <c r="J10" s="159">
        <f t="shared" ref="J10" si="57">SUM(D9:J9)</f>
        <v>0</v>
      </c>
      <c r="K10" s="159">
        <f t="shared" ref="K10" si="58">SUM(E9:K9)</f>
        <v>0</v>
      </c>
      <c r="L10" s="159">
        <f t="shared" ref="L10" si="59">SUM(F9:L9)</f>
        <v>0</v>
      </c>
      <c r="M10" s="159">
        <f t="shared" ref="M10" si="60">SUM(G9:M9)</f>
        <v>0</v>
      </c>
      <c r="N10" s="159">
        <f t="shared" ref="N10" si="61">SUM(H9:N9)</f>
        <v>0</v>
      </c>
      <c r="O10" s="159">
        <f t="shared" ref="O10" si="62">SUM(I9:O9)</f>
        <v>0</v>
      </c>
      <c r="P10" s="159">
        <f t="shared" ref="P10" si="63">SUM(J9:P9)</f>
        <v>0</v>
      </c>
      <c r="Q10" s="159">
        <f t="shared" ref="Q10" si="64">SUM(K9:Q9)</f>
        <v>0</v>
      </c>
      <c r="R10" s="159">
        <f t="shared" ref="R10" si="65">SUM(L9:R9)</f>
        <v>0</v>
      </c>
      <c r="S10" s="159">
        <f t="shared" ref="S10" si="66">SUM(M9:S9)</f>
        <v>0</v>
      </c>
      <c r="T10" s="159">
        <f t="shared" ref="T10" si="67">SUM(N9:T9)</f>
        <v>0</v>
      </c>
      <c r="U10" s="159">
        <f t="shared" ref="U10" si="68">SUM(O9:U9)</f>
        <v>0</v>
      </c>
      <c r="V10" s="159">
        <f t="shared" ref="V10" si="69">SUM(P9:V9)</f>
        <v>0</v>
      </c>
      <c r="W10" s="159">
        <f t="shared" ref="W10" si="70">SUM(Q9:W9)</f>
        <v>0</v>
      </c>
      <c r="X10" s="159">
        <f t="shared" ref="X10" si="71">SUM(R9:X9)</f>
        <v>0</v>
      </c>
      <c r="Y10" s="159">
        <f t="shared" ref="Y10" si="72">SUM(S9:Y9)</f>
        <v>0</v>
      </c>
      <c r="Z10" s="159">
        <f t="shared" ref="Z10" si="73">SUM(T9:Z9)</f>
        <v>0</v>
      </c>
      <c r="AA10" s="159">
        <f t="shared" ref="AA10" si="74">SUM(U9:AA9)</f>
        <v>0</v>
      </c>
      <c r="AB10" s="159">
        <f t="shared" ref="AB10" si="75">SUM(V9:AB9)</f>
        <v>0</v>
      </c>
      <c r="AC10" s="159">
        <f t="shared" ref="AC10" si="76">SUM(W9:AC9)</f>
        <v>0</v>
      </c>
      <c r="AD10" s="159">
        <f t="shared" ref="AD10" si="77">SUM(X9:AD9)</f>
        <v>0</v>
      </c>
      <c r="AE10" s="159">
        <f t="shared" ref="AE10" si="78">SUM(Y9:AE9)</f>
        <v>0</v>
      </c>
      <c r="AF10" s="159">
        <f t="shared" ref="AF10" si="79">SUM(Z9:AF9)</f>
        <v>0</v>
      </c>
      <c r="AG10" s="159">
        <f t="shared" ref="AG10" si="80">SUM(AA9:AG9)</f>
        <v>0</v>
      </c>
      <c r="AH10" s="159">
        <f t="shared" ref="AH10" si="81">SUM(AB9:AH9)</f>
        <v>0</v>
      </c>
      <c r="AI10" s="159">
        <f t="shared" ref="AI10" si="82">SUM(AC9:AI9)</f>
        <v>0</v>
      </c>
      <c r="AJ10" s="159">
        <f t="shared" ref="AJ10" si="83">SUM(AD9:AJ9)</f>
        <v>0</v>
      </c>
      <c r="AK10" s="159">
        <f t="shared" ref="AK10" si="84">SUM(AE9:AK9)</f>
        <v>0</v>
      </c>
      <c r="AL10" s="159">
        <f t="shared" ref="AL10:AM10" si="85">SUM(AF9:AL9)</f>
        <v>0</v>
      </c>
      <c r="AM10" s="159">
        <f t="shared" si="85"/>
        <v>0</v>
      </c>
    </row>
    <row r="11" spans="1:39" x14ac:dyDescent="0.4">
      <c r="A11" s="406"/>
      <c r="B11" s="37" t="s">
        <v>24</v>
      </c>
      <c r="C11" s="38">
        <v>5</v>
      </c>
      <c r="D11" s="38"/>
      <c r="E11" s="38"/>
      <c r="F11" s="38"/>
      <c r="G11" s="38"/>
      <c r="H11" s="38"/>
      <c r="I11" s="37">
        <f>IFERROR(HLOOKUP(INDEX(月シフト!B$17:B$50,MATCH('28時間管理'!$A11,月シフト!$A$17:$A$50,0),1),月シフト!$AJ$9:$AU$10,2,0),0)</f>
        <v>0</v>
      </c>
      <c r="J11" s="37">
        <f>IFERROR(HLOOKUP(INDEX(月シフト!C$17:C$50,MATCH('28時間管理'!$A11,月シフト!$A$17:$A$50,0),1),月シフト!$AJ$9:$AU$10,2,0),0)</f>
        <v>0</v>
      </c>
      <c r="K11" s="37">
        <f>IFERROR(HLOOKUP(INDEX(月シフト!D$17:D$50,MATCH('28時間管理'!$A11,月シフト!$A$17:$A$50,0),1),月シフト!$AJ$9:$AU$10,2,0),0)</f>
        <v>0</v>
      </c>
      <c r="L11" s="37">
        <f>IFERROR(HLOOKUP(INDEX(月シフト!E$17:E$50,MATCH('28時間管理'!$A11,月シフト!$A$17:$A$50,0),1),月シフト!$AJ$9:$AU$10,2,0),0)</f>
        <v>0</v>
      </c>
      <c r="M11" s="37">
        <f>IFERROR(HLOOKUP(INDEX(月シフト!F$17:F$50,MATCH('28時間管理'!$A11,月シフト!$A$17:$A$50,0),1),月シフト!$AJ$9:$AU$10,2,0),0)</f>
        <v>0</v>
      </c>
      <c r="N11" s="37">
        <f>IFERROR(HLOOKUP(INDEX(月シフト!G$17:G$50,MATCH('28時間管理'!$A11,月シフト!$A$17:$A$50,0),1),月シフト!$AJ$9:$AU$10,2,0),0)</f>
        <v>0</v>
      </c>
      <c r="O11" s="37">
        <f>IFERROR(HLOOKUP(INDEX(月シフト!H$17:H$50,MATCH('28時間管理'!$A11,月シフト!$A$17:$A$50,0),1),月シフト!$AJ$9:$AU$10,2,0),0)</f>
        <v>0</v>
      </c>
      <c r="P11" s="37">
        <f>IFERROR(HLOOKUP(INDEX(月シフト!I$17:I$50,MATCH('28時間管理'!$A11,月シフト!$A$17:$A$50,0),1),月シフト!$AJ$9:$AU$10,2,0),0)</f>
        <v>0</v>
      </c>
      <c r="Q11" s="37">
        <f>IFERROR(HLOOKUP(INDEX(月シフト!J$17:J$50,MATCH('28時間管理'!$A11,月シフト!$A$17:$A$50,0),1),月シフト!$AJ$9:$AU$10,2,0),0)</f>
        <v>0</v>
      </c>
      <c r="R11" s="37">
        <f>IFERROR(HLOOKUP(INDEX(月シフト!K$17:K$50,MATCH('28時間管理'!$A11,月シフト!$A$17:$A$50,0),1),月シフト!$AJ$9:$AU$10,2,0),0)</f>
        <v>0</v>
      </c>
      <c r="S11" s="37">
        <f>IFERROR(HLOOKUP(INDEX(月シフト!L$17:L$50,MATCH('28時間管理'!$A11,月シフト!$A$17:$A$50,0),1),月シフト!$AJ$9:$AU$10,2,0),0)</f>
        <v>0</v>
      </c>
      <c r="T11" s="37">
        <f>IFERROR(HLOOKUP(INDEX(月シフト!M$17:M$50,MATCH('28時間管理'!$A11,月シフト!$A$17:$A$50,0),1),月シフト!$AJ$9:$AU$10,2,0),0)</f>
        <v>0</v>
      </c>
      <c r="U11" s="37">
        <f>IFERROR(HLOOKUP(INDEX(月シフト!N$17:N$50,MATCH('28時間管理'!$A11,月シフト!$A$17:$A$50,0),1),月シフト!$AJ$9:$AU$10,2,0),0)</f>
        <v>0</v>
      </c>
      <c r="V11" s="37">
        <f>IFERROR(HLOOKUP(INDEX(月シフト!O$17:O$50,MATCH('28時間管理'!$A11,月シフト!$A$17:$A$50,0),1),月シフト!$AJ$9:$AU$10,2,0),0)</f>
        <v>0</v>
      </c>
      <c r="W11" s="37">
        <f>IFERROR(HLOOKUP(INDEX(月シフト!P$17:P$50,MATCH('28時間管理'!$A11,月シフト!$A$17:$A$50,0),1),月シフト!$AJ$9:$AU$10,2,0),0)</f>
        <v>0</v>
      </c>
      <c r="X11" s="37">
        <f>IFERROR(HLOOKUP(INDEX(月シフト!Q$17:Q$50,MATCH('28時間管理'!$A11,月シフト!$A$17:$A$50,0),1),月シフト!$AJ$9:$AU$10,2,0),0)</f>
        <v>0</v>
      </c>
      <c r="Y11" s="37">
        <f>IFERROR(HLOOKUP(INDEX(月シフト!R$17:R$50,MATCH('28時間管理'!$A11,月シフト!$A$17:$A$50,0),1),月シフト!$AJ$9:$AU$10,2,0),0)</f>
        <v>0</v>
      </c>
      <c r="Z11" s="37">
        <f>IFERROR(HLOOKUP(INDEX(月シフト!S$17:S$50,MATCH('28時間管理'!$A11,月シフト!$A$17:$A$50,0),1),月シフト!$AJ$9:$AU$10,2,0),0)</f>
        <v>0</v>
      </c>
      <c r="AA11" s="37">
        <f>IFERROR(HLOOKUP(INDEX(月シフト!T$17:T$50,MATCH('28時間管理'!$A11,月シフト!$A$17:$A$50,0),1),月シフト!$AJ$9:$AU$10,2,0),0)</f>
        <v>0</v>
      </c>
      <c r="AB11" s="37">
        <f>IFERROR(HLOOKUP(INDEX(月シフト!U$17:U$50,MATCH('28時間管理'!$A11,月シフト!$A$17:$A$50,0),1),月シフト!$AJ$9:$AU$10,2,0),0)</f>
        <v>0</v>
      </c>
      <c r="AC11" s="37">
        <f>IFERROR(HLOOKUP(INDEX(月シフト!V$17:V$50,MATCH('28時間管理'!$A11,月シフト!$A$17:$A$50,0),1),月シフト!$AJ$9:$AU$10,2,0),0)</f>
        <v>0</v>
      </c>
      <c r="AD11" s="37">
        <f>IFERROR(HLOOKUP(INDEX(月シフト!W$17:W$50,MATCH('28時間管理'!$A11,月シフト!$A$17:$A$50,0),1),月シフト!$AJ$9:$AU$10,2,0),0)</f>
        <v>0</v>
      </c>
      <c r="AE11" s="37">
        <f>IFERROR(HLOOKUP(INDEX(月シフト!X$17:X$50,MATCH('28時間管理'!$A11,月シフト!$A$17:$A$50,0),1),月シフト!$AJ$9:$AU$10,2,0),0)</f>
        <v>0</v>
      </c>
      <c r="AF11" s="37">
        <f>IFERROR(HLOOKUP(INDEX(月シフト!Y$17:Y$50,MATCH('28時間管理'!$A11,月シフト!$A$17:$A$50,0),1),月シフト!$AJ$9:$AU$10,2,0),0)</f>
        <v>0</v>
      </c>
      <c r="AG11" s="37">
        <f>IFERROR(HLOOKUP(INDEX(月シフト!Z$17:Z$50,MATCH('28時間管理'!$A11,月シフト!$A$17:$A$50,0),1),月シフト!$AJ$9:$AU$10,2,0),0)</f>
        <v>0</v>
      </c>
      <c r="AH11" s="37">
        <f>IFERROR(HLOOKUP(INDEX(月シフト!AA$17:AA$50,MATCH('28時間管理'!$A11,月シフト!$A$17:$A$50,0),1),月シフト!$AJ$9:$AU$10,2,0),0)</f>
        <v>0</v>
      </c>
      <c r="AI11" s="37">
        <f>IFERROR(HLOOKUP(INDEX(月シフト!AB$17:AB$50,MATCH('28時間管理'!$A11,月シフト!$A$17:$A$50,0),1),月シフト!$AJ$9:$AU$10,2,0),0)</f>
        <v>0</v>
      </c>
      <c r="AJ11" s="37">
        <f>IFERROR(HLOOKUP(INDEX(月シフト!AC$17:AC$50,MATCH('28時間管理'!$A11,月シフト!$A$17:$A$50,0),1),月シフト!$AJ$9:$AU$10,2,0),0)</f>
        <v>0</v>
      </c>
      <c r="AK11" s="37">
        <f>IFERROR(HLOOKUP(INDEX(月シフト!AD$17:AD$50,MATCH('28時間管理'!$A11,月シフト!$A$17:$A$50,0),1),月シフト!$AJ$9:$AU$10,2,0),0)</f>
        <v>0</v>
      </c>
      <c r="AL11" s="37">
        <f>IFERROR(HLOOKUP(INDEX(月シフト!AE$17:AE$50,MATCH('28時間管理'!$A11,月シフト!$A$17:$A$50,0),1),月シフト!$AJ$9:$AU$10,2,0),0)</f>
        <v>0</v>
      </c>
      <c r="AM11" s="37">
        <f>IFERROR(HLOOKUP(INDEX(月シフト!AF$17:AF$50,MATCH('28時間管理'!$A11,月シフト!$A$17:$A$50,0),1),月シフト!$AJ$9:$AU$10,2,0),0)</f>
        <v>0</v>
      </c>
    </row>
    <row r="12" spans="1:39" x14ac:dyDescent="0.4">
      <c r="A12" s="407"/>
      <c r="B12" s="39" t="s">
        <v>25</v>
      </c>
      <c r="C12" s="40"/>
      <c r="D12" s="40"/>
      <c r="E12" s="40"/>
      <c r="F12" s="40"/>
      <c r="G12" s="40"/>
      <c r="H12" s="40"/>
      <c r="I12" s="159">
        <f t="shared" ref="I12" si="86">SUM(C11:I11)</f>
        <v>5</v>
      </c>
      <c r="J12" s="159">
        <f t="shared" ref="J12" si="87">SUM(D11:J11)</f>
        <v>0</v>
      </c>
      <c r="K12" s="159">
        <f t="shared" ref="K12" si="88">SUM(E11:K11)</f>
        <v>0</v>
      </c>
      <c r="L12" s="159">
        <f t="shared" ref="L12" si="89">SUM(F11:L11)</f>
        <v>0</v>
      </c>
      <c r="M12" s="159">
        <f t="shared" ref="M12" si="90">SUM(G11:M11)</f>
        <v>0</v>
      </c>
      <c r="N12" s="159">
        <f t="shared" ref="N12" si="91">SUM(H11:N11)</f>
        <v>0</v>
      </c>
      <c r="O12" s="159">
        <f t="shared" ref="O12" si="92">SUM(I11:O11)</f>
        <v>0</v>
      </c>
      <c r="P12" s="159">
        <f t="shared" ref="P12" si="93">SUM(J11:P11)</f>
        <v>0</v>
      </c>
      <c r="Q12" s="159">
        <f t="shared" ref="Q12" si="94">SUM(K11:Q11)</f>
        <v>0</v>
      </c>
      <c r="R12" s="159">
        <f t="shared" ref="R12" si="95">SUM(L11:R11)</f>
        <v>0</v>
      </c>
      <c r="S12" s="159">
        <f t="shared" ref="S12" si="96">SUM(M11:S11)</f>
        <v>0</v>
      </c>
      <c r="T12" s="159">
        <f t="shared" ref="T12" si="97">SUM(N11:T11)</f>
        <v>0</v>
      </c>
      <c r="U12" s="159">
        <f t="shared" ref="U12" si="98">SUM(O11:U11)</f>
        <v>0</v>
      </c>
      <c r="V12" s="159">
        <f t="shared" ref="V12" si="99">SUM(P11:V11)</f>
        <v>0</v>
      </c>
      <c r="W12" s="159">
        <f t="shared" ref="W12" si="100">SUM(Q11:W11)</f>
        <v>0</v>
      </c>
      <c r="X12" s="159">
        <f t="shared" ref="X12" si="101">SUM(R11:X11)</f>
        <v>0</v>
      </c>
      <c r="Y12" s="159">
        <f t="shared" ref="Y12" si="102">SUM(S11:Y11)</f>
        <v>0</v>
      </c>
      <c r="Z12" s="159">
        <f t="shared" ref="Z12" si="103">SUM(T11:Z11)</f>
        <v>0</v>
      </c>
      <c r="AA12" s="159">
        <f t="shared" ref="AA12" si="104">SUM(U11:AA11)</f>
        <v>0</v>
      </c>
      <c r="AB12" s="159">
        <f t="shared" ref="AB12" si="105">SUM(V11:AB11)</f>
        <v>0</v>
      </c>
      <c r="AC12" s="159">
        <f t="shared" ref="AC12" si="106">SUM(W11:AC11)</f>
        <v>0</v>
      </c>
      <c r="AD12" s="159">
        <f t="shared" ref="AD12" si="107">SUM(X11:AD11)</f>
        <v>0</v>
      </c>
      <c r="AE12" s="159">
        <f t="shared" ref="AE12" si="108">SUM(Y11:AE11)</f>
        <v>0</v>
      </c>
      <c r="AF12" s="159">
        <f t="shared" ref="AF12" si="109">SUM(Z11:AF11)</f>
        <v>0</v>
      </c>
      <c r="AG12" s="159">
        <f t="shared" ref="AG12" si="110">SUM(AA11:AG11)</f>
        <v>0</v>
      </c>
      <c r="AH12" s="159">
        <f t="shared" ref="AH12" si="111">SUM(AB11:AH11)</f>
        <v>0</v>
      </c>
      <c r="AI12" s="159">
        <f t="shared" ref="AI12" si="112">SUM(AC11:AI11)</f>
        <v>0</v>
      </c>
      <c r="AJ12" s="159">
        <f t="shared" ref="AJ12" si="113">SUM(AD11:AJ11)</f>
        <v>0</v>
      </c>
      <c r="AK12" s="159">
        <f t="shared" ref="AK12" si="114">SUM(AE11:AK11)</f>
        <v>0</v>
      </c>
      <c r="AL12" s="159">
        <f t="shared" ref="AL12:AM12" si="115">SUM(AF11:AL11)</f>
        <v>0</v>
      </c>
      <c r="AM12" s="159">
        <f t="shared" si="115"/>
        <v>0</v>
      </c>
    </row>
    <row r="13" spans="1:39" x14ac:dyDescent="0.4">
      <c r="A13" s="406"/>
      <c r="B13" s="37" t="s">
        <v>24</v>
      </c>
      <c r="C13" s="38"/>
      <c r="D13" s="38"/>
      <c r="E13" s="38"/>
      <c r="F13" s="38"/>
      <c r="G13" s="38"/>
      <c r="H13" s="38"/>
      <c r="I13" s="37">
        <f>IFERROR(HLOOKUP(INDEX(月シフト!B$17:B$50,MATCH('28時間管理'!$A13,月シフト!$A$17:$A$50,0),1),月シフト!$AJ$9:$AU$10,2,0),0)</f>
        <v>0</v>
      </c>
      <c r="J13" s="37">
        <f>IFERROR(HLOOKUP(INDEX(月シフト!C$17:C$50,MATCH('28時間管理'!$A13,月シフト!$A$17:$A$50,0),1),月シフト!$AJ$9:$AU$10,2,0),0)</f>
        <v>0</v>
      </c>
      <c r="K13" s="37">
        <f>IFERROR(HLOOKUP(INDEX(月シフト!D$17:D$50,MATCH('28時間管理'!$A13,月シフト!$A$17:$A$50,0),1),月シフト!$AJ$9:$AU$10,2,0),0)</f>
        <v>0</v>
      </c>
      <c r="L13" s="37">
        <f>IFERROR(HLOOKUP(INDEX(月シフト!E$17:E$50,MATCH('28時間管理'!$A13,月シフト!$A$17:$A$50,0),1),月シフト!$AJ$9:$AU$10,2,0),0)</f>
        <v>0</v>
      </c>
      <c r="M13" s="37">
        <f>IFERROR(HLOOKUP(INDEX(月シフト!F$17:F$50,MATCH('28時間管理'!$A13,月シフト!$A$17:$A$50,0),1),月シフト!$AJ$9:$AU$10,2,0),0)</f>
        <v>0</v>
      </c>
      <c r="N13" s="37">
        <f>IFERROR(HLOOKUP(INDEX(月シフト!G$17:G$50,MATCH('28時間管理'!$A13,月シフト!$A$17:$A$50,0),1),月シフト!$AJ$9:$AU$10,2,0),0)</f>
        <v>0</v>
      </c>
      <c r="O13" s="37">
        <f>IFERROR(HLOOKUP(INDEX(月シフト!H$17:H$50,MATCH('28時間管理'!$A13,月シフト!$A$17:$A$50,0),1),月シフト!$AJ$9:$AU$10,2,0),0)</f>
        <v>0</v>
      </c>
      <c r="P13" s="37">
        <f>IFERROR(HLOOKUP(INDEX(月シフト!I$17:I$50,MATCH('28時間管理'!$A13,月シフト!$A$17:$A$50,0),1),月シフト!$AJ$9:$AU$10,2,0),0)</f>
        <v>0</v>
      </c>
      <c r="Q13" s="37">
        <f>IFERROR(HLOOKUP(INDEX(月シフト!J$17:J$50,MATCH('28時間管理'!$A13,月シフト!$A$17:$A$50,0),1),月シフト!$AJ$9:$AU$10,2,0),0)</f>
        <v>0</v>
      </c>
      <c r="R13" s="37">
        <f>IFERROR(HLOOKUP(INDEX(月シフト!K$17:K$50,MATCH('28時間管理'!$A13,月シフト!$A$17:$A$50,0),1),月シフト!$AJ$9:$AU$10,2,0),0)</f>
        <v>0</v>
      </c>
      <c r="S13" s="37">
        <f>IFERROR(HLOOKUP(INDEX(月シフト!L$17:L$50,MATCH('28時間管理'!$A13,月シフト!$A$17:$A$50,0),1),月シフト!$AJ$9:$AU$10,2,0),0)</f>
        <v>0</v>
      </c>
      <c r="T13" s="37">
        <f>IFERROR(HLOOKUP(INDEX(月シフト!M$17:M$50,MATCH('28時間管理'!$A13,月シフト!$A$17:$A$50,0),1),月シフト!$AJ$9:$AU$10,2,0),0)</f>
        <v>0</v>
      </c>
      <c r="U13" s="37">
        <f>IFERROR(HLOOKUP(INDEX(月シフト!N$17:N$50,MATCH('28時間管理'!$A13,月シフト!$A$17:$A$50,0),1),月シフト!$AJ$9:$AU$10,2,0),0)</f>
        <v>0</v>
      </c>
      <c r="V13" s="37">
        <f>IFERROR(HLOOKUP(INDEX(月シフト!O$17:O$50,MATCH('28時間管理'!$A13,月シフト!$A$17:$A$50,0),1),月シフト!$AJ$9:$AU$10,2,0),0)</f>
        <v>0</v>
      </c>
      <c r="W13" s="37">
        <f>IFERROR(HLOOKUP(INDEX(月シフト!P$17:P$50,MATCH('28時間管理'!$A13,月シフト!$A$17:$A$50,0),1),月シフト!$AJ$9:$AU$10,2,0),0)</f>
        <v>0</v>
      </c>
      <c r="X13" s="37">
        <f>IFERROR(HLOOKUP(INDEX(月シフト!Q$17:Q$50,MATCH('28時間管理'!$A13,月シフト!$A$17:$A$50,0),1),月シフト!$AJ$9:$AU$10,2,0),0)</f>
        <v>0</v>
      </c>
      <c r="Y13" s="37">
        <f>IFERROR(HLOOKUP(INDEX(月シフト!R$17:R$50,MATCH('28時間管理'!$A13,月シフト!$A$17:$A$50,0),1),月シフト!$AJ$9:$AU$10,2,0),0)</f>
        <v>0</v>
      </c>
      <c r="Z13" s="37">
        <f>IFERROR(HLOOKUP(INDEX(月シフト!S$17:S$50,MATCH('28時間管理'!$A13,月シフト!$A$17:$A$50,0),1),月シフト!$AJ$9:$AU$10,2,0),0)</f>
        <v>0</v>
      </c>
      <c r="AA13" s="37">
        <f>IFERROR(HLOOKUP(INDEX(月シフト!T$17:T$50,MATCH('28時間管理'!$A13,月シフト!$A$17:$A$50,0),1),月シフト!$AJ$9:$AU$10,2,0),0)</f>
        <v>0</v>
      </c>
      <c r="AB13" s="37">
        <f>IFERROR(HLOOKUP(INDEX(月シフト!U$17:U$50,MATCH('28時間管理'!$A13,月シフト!$A$17:$A$50,0),1),月シフト!$AJ$9:$AU$10,2,0),0)</f>
        <v>0</v>
      </c>
      <c r="AC13" s="37">
        <f>IFERROR(HLOOKUP(INDEX(月シフト!V$17:V$50,MATCH('28時間管理'!$A13,月シフト!$A$17:$A$50,0),1),月シフト!$AJ$9:$AU$10,2,0),0)</f>
        <v>0</v>
      </c>
      <c r="AD13" s="37">
        <f>IFERROR(HLOOKUP(INDEX(月シフト!W$17:W$50,MATCH('28時間管理'!$A13,月シフト!$A$17:$A$50,0),1),月シフト!$AJ$9:$AU$10,2,0),0)</f>
        <v>0</v>
      </c>
      <c r="AE13" s="37">
        <f>IFERROR(HLOOKUP(INDEX(月シフト!X$17:X$50,MATCH('28時間管理'!$A13,月シフト!$A$17:$A$50,0),1),月シフト!$AJ$9:$AU$10,2,0),0)</f>
        <v>0</v>
      </c>
      <c r="AF13" s="37">
        <f>IFERROR(HLOOKUP(INDEX(月シフト!Y$17:Y$50,MATCH('28時間管理'!$A13,月シフト!$A$17:$A$50,0),1),月シフト!$AJ$9:$AU$10,2,0),0)</f>
        <v>0</v>
      </c>
      <c r="AG13" s="37">
        <f>IFERROR(HLOOKUP(INDEX(月シフト!Z$17:Z$50,MATCH('28時間管理'!$A13,月シフト!$A$17:$A$50,0),1),月シフト!$AJ$9:$AU$10,2,0),0)</f>
        <v>0</v>
      </c>
      <c r="AH13" s="37">
        <f>IFERROR(HLOOKUP(INDEX(月シフト!AA$17:AA$50,MATCH('28時間管理'!$A13,月シフト!$A$17:$A$50,0),1),月シフト!$AJ$9:$AU$10,2,0),0)</f>
        <v>0</v>
      </c>
      <c r="AI13" s="37">
        <f>IFERROR(HLOOKUP(INDEX(月シフト!AB$17:AB$50,MATCH('28時間管理'!$A13,月シフト!$A$17:$A$50,0),1),月シフト!$AJ$9:$AU$10,2,0),0)</f>
        <v>0</v>
      </c>
      <c r="AJ13" s="37">
        <f>IFERROR(HLOOKUP(INDEX(月シフト!AC$17:AC$50,MATCH('28時間管理'!$A13,月シフト!$A$17:$A$50,0),1),月シフト!$AJ$9:$AU$10,2,0),0)</f>
        <v>0</v>
      </c>
      <c r="AK13" s="37">
        <f>IFERROR(HLOOKUP(INDEX(月シフト!AD$17:AD$50,MATCH('28時間管理'!$A13,月シフト!$A$17:$A$50,0),1),月シフト!$AJ$9:$AU$10,2,0),0)</f>
        <v>0</v>
      </c>
      <c r="AL13" s="37">
        <f>IFERROR(HLOOKUP(INDEX(月シフト!AE$17:AE$50,MATCH('28時間管理'!$A13,月シフト!$A$17:$A$50,0),1),月シフト!$AJ$9:$AU$10,2,0),0)</f>
        <v>0</v>
      </c>
      <c r="AM13" s="37">
        <f>IFERROR(HLOOKUP(INDEX(月シフト!AF$17:AF$50,MATCH('28時間管理'!$A13,月シフト!$A$17:$A$50,0),1),月シフト!$AJ$9:$AU$10,2,0),0)</f>
        <v>0</v>
      </c>
    </row>
    <row r="14" spans="1:39" x14ac:dyDescent="0.4">
      <c r="A14" s="407"/>
      <c r="B14" s="39" t="s">
        <v>25</v>
      </c>
      <c r="C14" s="40"/>
      <c r="D14" s="40"/>
      <c r="E14" s="40"/>
      <c r="F14" s="40"/>
      <c r="G14" s="40"/>
      <c r="H14" s="40"/>
      <c r="I14" s="159">
        <f t="shared" ref="I14" si="116">SUM(C13:I13)</f>
        <v>0</v>
      </c>
      <c r="J14" s="159">
        <f t="shared" ref="J14" si="117">SUM(D13:J13)</f>
        <v>0</v>
      </c>
      <c r="K14" s="159">
        <f t="shared" ref="K14" si="118">SUM(E13:K13)</f>
        <v>0</v>
      </c>
      <c r="L14" s="159">
        <f t="shared" ref="L14" si="119">SUM(F13:L13)</f>
        <v>0</v>
      </c>
      <c r="M14" s="159">
        <f t="shared" ref="M14" si="120">SUM(G13:M13)</f>
        <v>0</v>
      </c>
      <c r="N14" s="159">
        <f t="shared" ref="N14" si="121">SUM(H13:N13)</f>
        <v>0</v>
      </c>
      <c r="O14" s="159">
        <f t="shared" ref="O14" si="122">SUM(I13:O13)</f>
        <v>0</v>
      </c>
      <c r="P14" s="159">
        <f t="shared" ref="P14" si="123">SUM(J13:P13)</f>
        <v>0</v>
      </c>
      <c r="Q14" s="159">
        <f t="shared" ref="Q14" si="124">SUM(K13:Q13)</f>
        <v>0</v>
      </c>
      <c r="R14" s="159">
        <f t="shared" ref="R14" si="125">SUM(L13:R13)</f>
        <v>0</v>
      </c>
      <c r="S14" s="159">
        <f t="shared" ref="S14" si="126">SUM(M13:S13)</f>
        <v>0</v>
      </c>
      <c r="T14" s="159">
        <f t="shared" ref="T14" si="127">SUM(N13:T13)</f>
        <v>0</v>
      </c>
      <c r="U14" s="159">
        <f t="shared" ref="U14" si="128">SUM(O13:U13)</f>
        <v>0</v>
      </c>
      <c r="V14" s="159">
        <f t="shared" ref="V14" si="129">SUM(P13:V13)</f>
        <v>0</v>
      </c>
      <c r="W14" s="159">
        <f t="shared" ref="W14" si="130">SUM(Q13:W13)</f>
        <v>0</v>
      </c>
      <c r="X14" s="159">
        <f t="shared" ref="X14" si="131">SUM(R13:X13)</f>
        <v>0</v>
      </c>
      <c r="Y14" s="159">
        <f t="shared" ref="Y14" si="132">SUM(S13:Y13)</f>
        <v>0</v>
      </c>
      <c r="Z14" s="159">
        <f t="shared" ref="Z14" si="133">SUM(T13:Z13)</f>
        <v>0</v>
      </c>
      <c r="AA14" s="159">
        <f t="shared" ref="AA14" si="134">SUM(U13:AA13)</f>
        <v>0</v>
      </c>
      <c r="AB14" s="159">
        <f t="shared" ref="AB14" si="135">SUM(V13:AB13)</f>
        <v>0</v>
      </c>
      <c r="AC14" s="159">
        <f t="shared" ref="AC14" si="136">SUM(W13:AC13)</f>
        <v>0</v>
      </c>
      <c r="AD14" s="159">
        <f t="shared" ref="AD14" si="137">SUM(X13:AD13)</f>
        <v>0</v>
      </c>
      <c r="AE14" s="159">
        <f t="shared" ref="AE14" si="138">SUM(Y13:AE13)</f>
        <v>0</v>
      </c>
      <c r="AF14" s="159">
        <f t="shared" ref="AF14" si="139">SUM(Z13:AF13)</f>
        <v>0</v>
      </c>
      <c r="AG14" s="159">
        <f t="shared" ref="AG14" si="140">SUM(AA13:AG13)</f>
        <v>0</v>
      </c>
      <c r="AH14" s="159">
        <f t="shared" ref="AH14" si="141">SUM(AB13:AH13)</f>
        <v>0</v>
      </c>
      <c r="AI14" s="159">
        <f t="shared" ref="AI14" si="142">SUM(AC13:AI13)</f>
        <v>0</v>
      </c>
      <c r="AJ14" s="159">
        <f t="shared" ref="AJ14" si="143">SUM(AD13:AJ13)</f>
        <v>0</v>
      </c>
      <c r="AK14" s="159">
        <f t="shared" ref="AK14" si="144">SUM(AE13:AK13)</f>
        <v>0</v>
      </c>
      <c r="AL14" s="159">
        <f t="shared" ref="AL14:AM14" si="145">SUM(AF13:AL13)</f>
        <v>0</v>
      </c>
      <c r="AM14" s="159">
        <f t="shared" si="145"/>
        <v>0</v>
      </c>
    </row>
    <row r="15" spans="1:39" x14ac:dyDescent="0.4">
      <c r="A15" s="406"/>
      <c r="B15" s="37" t="s">
        <v>24</v>
      </c>
      <c r="C15" s="38"/>
      <c r="D15" s="38"/>
      <c r="E15" s="38"/>
      <c r="F15" s="38"/>
      <c r="G15" s="38"/>
      <c r="H15" s="38"/>
      <c r="I15" s="37">
        <f>IFERROR(HLOOKUP(INDEX(月シフト!B$17:B$50,MATCH('28時間管理'!$A15,月シフト!$A$17:$A$50,0),1),月シフト!$AJ$9:$AU$10,2,0),0)</f>
        <v>0</v>
      </c>
      <c r="J15" s="37">
        <f>IFERROR(HLOOKUP(INDEX(月シフト!C$17:C$50,MATCH('28時間管理'!$A15,月シフト!$A$17:$A$50,0),1),月シフト!$AJ$9:$AU$10,2,0),0)</f>
        <v>0</v>
      </c>
      <c r="K15" s="37">
        <f>IFERROR(HLOOKUP(INDEX(月シフト!D$17:D$50,MATCH('28時間管理'!$A15,月シフト!$A$17:$A$50,0),1),月シフト!$AJ$9:$AU$10,2,0),0)</f>
        <v>0</v>
      </c>
      <c r="L15" s="37">
        <f>IFERROR(HLOOKUP(INDEX(月シフト!E$17:E$50,MATCH('28時間管理'!$A15,月シフト!$A$17:$A$50,0),1),月シフト!$AJ$9:$AU$10,2,0),0)</f>
        <v>0</v>
      </c>
      <c r="M15" s="37">
        <f>IFERROR(HLOOKUP(INDEX(月シフト!F$17:F$50,MATCH('28時間管理'!$A15,月シフト!$A$17:$A$50,0),1),月シフト!$AJ$9:$AU$10,2,0),0)</f>
        <v>0</v>
      </c>
      <c r="N15" s="37">
        <f>IFERROR(HLOOKUP(INDEX(月シフト!G$17:G$50,MATCH('28時間管理'!$A15,月シフト!$A$17:$A$50,0),1),月シフト!$AJ$9:$AU$10,2,0),0)</f>
        <v>0</v>
      </c>
      <c r="O15" s="37">
        <f>IFERROR(HLOOKUP(INDEX(月シフト!H$17:H$50,MATCH('28時間管理'!$A15,月シフト!$A$17:$A$50,0),1),月シフト!$AJ$9:$AU$10,2,0),0)</f>
        <v>0</v>
      </c>
      <c r="P15" s="37">
        <f>IFERROR(HLOOKUP(INDEX(月シフト!I$17:I$50,MATCH('28時間管理'!$A15,月シフト!$A$17:$A$50,0),1),月シフト!$AJ$9:$AU$10,2,0),0)</f>
        <v>0</v>
      </c>
      <c r="Q15" s="37">
        <f>IFERROR(HLOOKUP(INDEX(月シフト!J$17:J$50,MATCH('28時間管理'!$A15,月シフト!$A$17:$A$50,0),1),月シフト!$AJ$9:$AU$10,2,0),0)</f>
        <v>0</v>
      </c>
      <c r="R15" s="37">
        <f>IFERROR(HLOOKUP(INDEX(月シフト!K$17:K$50,MATCH('28時間管理'!$A15,月シフト!$A$17:$A$50,0),1),月シフト!$AJ$9:$AU$10,2,0),0)</f>
        <v>0</v>
      </c>
      <c r="S15" s="37">
        <f>IFERROR(HLOOKUP(INDEX(月シフト!L$17:L$50,MATCH('28時間管理'!$A15,月シフト!$A$17:$A$50,0),1),月シフト!$AJ$9:$AU$10,2,0),0)</f>
        <v>0</v>
      </c>
      <c r="T15" s="37">
        <f>IFERROR(HLOOKUP(INDEX(月シフト!M$17:M$50,MATCH('28時間管理'!$A15,月シフト!$A$17:$A$50,0),1),月シフト!$AJ$9:$AU$10,2,0),0)</f>
        <v>0</v>
      </c>
      <c r="U15" s="37">
        <f>IFERROR(HLOOKUP(INDEX(月シフト!N$17:N$50,MATCH('28時間管理'!$A15,月シフト!$A$17:$A$50,0),1),月シフト!$AJ$9:$AU$10,2,0),0)</f>
        <v>0</v>
      </c>
      <c r="V15" s="37">
        <f>IFERROR(HLOOKUP(INDEX(月シフト!O$17:O$50,MATCH('28時間管理'!$A15,月シフト!$A$17:$A$50,0),1),月シフト!$AJ$9:$AU$10,2,0),0)</f>
        <v>0</v>
      </c>
      <c r="W15" s="37">
        <f>IFERROR(HLOOKUP(INDEX(月シフト!P$17:P$50,MATCH('28時間管理'!$A15,月シフト!$A$17:$A$50,0),1),月シフト!$AJ$9:$AU$10,2,0),0)</f>
        <v>0</v>
      </c>
      <c r="X15" s="37">
        <f>IFERROR(HLOOKUP(INDEX(月シフト!Q$17:Q$50,MATCH('28時間管理'!$A15,月シフト!$A$17:$A$50,0),1),月シフト!$AJ$9:$AU$10,2,0),0)</f>
        <v>0</v>
      </c>
      <c r="Y15" s="37">
        <f>IFERROR(HLOOKUP(INDEX(月シフト!R$17:R$50,MATCH('28時間管理'!$A15,月シフト!$A$17:$A$50,0),1),月シフト!$AJ$9:$AU$10,2,0),0)</f>
        <v>0</v>
      </c>
      <c r="Z15" s="37">
        <f>IFERROR(HLOOKUP(INDEX(月シフト!S$17:S$50,MATCH('28時間管理'!$A15,月シフト!$A$17:$A$50,0),1),月シフト!$AJ$9:$AU$10,2,0),0)</f>
        <v>0</v>
      </c>
      <c r="AA15" s="37">
        <f>IFERROR(HLOOKUP(INDEX(月シフト!T$17:T$50,MATCH('28時間管理'!$A15,月シフト!$A$17:$A$50,0),1),月シフト!$AJ$9:$AU$10,2,0),0)</f>
        <v>0</v>
      </c>
      <c r="AB15" s="37">
        <f>IFERROR(HLOOKUP(INDEX(月シフト!U$17:U$50,MATCH('28時間管理'!$A15,月シフト!$A$17:$A$50,0),1),月シフト!$AJ$9:$AU$10,2,0),0)</f>
        <v>0</v>
      </c>
      <c r="AC15" s="37">
        <f>IFERROR(HLOOKUP(INDEX(月シフト!V$17:V$50,MATCH('28時間管理'!$A15,月シフト!$A$17:$A$50,0),1),月シフト!$AJ$9:$AU$10,2,0),0)</f>
        <v>0</v>
      </c>
      <c r="AD15" s="37">
        <f>IFERROR(HLOOKUP(INDEX(月シフト!W$17:W$50,MATCH('28時間管理'!$A15,月シフト!$A$17:$A$50,0),1),月シフト!$AJ$9:$AU$10,2,0),0)</f>
        <v>0</v>
      </c>
      <c r="AE15" s="37">
        <f>IFERROR(HLOOKUP(INDEX(月シフト!X$17:X$50,MATCH('28時間管理'!$A15,月シフト!$A$17:$A$50,0),1),月シフト!$AJ$9:$AU$10,2,0),0)</f>
        <v>0</v>
      </c>
      <c r="AF15" s="37">
        <f>IFERROR(HLOOKUP(INDEX(月シフト!Y$17:Y$50,MATCH('28時間管理'!$A15,月シフト!$A$17:$A$50,0),1),月シフト!$AJ$9:$AU$10,2,0),0)</f>
        <v>0</v>
      </c>
      <c r="AG15" s="37">
        <f>IFERROR(HLOOKUP(INDEX(月シフト!Z$17:Z$50,MATCH('28時間管理'!$A15,月シフト!$A$17:$A$50,0),1),月シフト!$AJ$9:$AU$10,2,0),0)</f>
        <v>0</v>
      </c>
      <c r="AH15" s="37">
        <f>IFERROR(HLOOKUP(INDEX(月シフト!AA$17:AA$50,MATCH('28時間管理'!$A15,月シフト!$A$17:$A$50,0),1),月シフト!$AJ$9:$AU$10,2,0),0)</f>
        <v>0</v>
      </c>
      <c r="AI15" s="37">
        <f>IFERROR(HLOOKUP(INDEX(月シフト!AB$17:AB$50,MATCH('28時間管理'!$A15,月シフト!$A$17:$A$50,0),1),月シフト!$AJ$9:$AU$10,2,0),0)</f>
        <v>0</v>
      </c>
      <c r="AJ15" s="37">
        <f>IFERROR(HLOOKUP(INDEX(月シフト!AC$17:AC$50,MATCH('28時間管理'!$A15,月シフト!$A$17:$A$50,0),1),月シフト!$AJ$9:$AU$10,2,0),0)</f>
        <v>0</v>
      </c>
      <c r="AK15" s="37">
        <f>IFERROR(HLOOKUP(INDEX(月シフト!AD$17:AD$50,MATCH('28時間管理'!$A15,月シフト!$A$17:$A$50,0),1),月シフト!$AJ$9:$AU$10,2,0),0)</f>
        <v>0</v>
      </c>
      <c r="AL15" s="37">
        <f>IFERROR(HLOOKUP(INDEX(月シフト!AE$17:AE$50,MATCH('28時間管理'!$A15,月シフト!$A$17:$A$50,0),1),月シフト!$AJ$9:$AU$10,2,0),0)</f>
        <v>0</v>
      </c>
      <c r="AM15" s="37">
        <f>IFERROR(HLOOKUP(INDEX(月シフト!AF$17:AF$50,MATCH('28時間管理'!$A15,月シフト!$A$17:$A$50,0),1),月シフト!$AJ$9:$AU$10,2,0),0)</f>
        <v>0</v>
      </c>
    </row>
    <row r="16" spans="1:39" x14ac:dyDescent="0.4">
      <c r="A16" s="407"/>
      <c r="B16" s="39" t="s">
        <v>25</v>
      </c>
      <c r="C16" s="40"/>
      <c r="D16" s="40"/>
      <c r="E16" s="40"/>
      <c r="F16" s="40"/>
      <c r="G16" s="40"/>
      <c r="H16" s="40"/>
      <c r="I16" s="159">
        <f t="shared" ref="I16" si="146">SUM(C15:I15)</f>
        <v>0</v>
      </c>
      <c r="J16" s="159">
        <f t="shared" ref="J16" si="147">SUM(D15:J15)</f>
        <v>0</v>
      </c>
      <c r="K16" s="159">
        <f t="shared" ref="K16" si="148">SUM(E15:K15)</f>
        <v>0</v>
      </c>
      <c r="L16" s="159">
        <f t="shared" ref="L16" si="149">SUM(F15:L15)</f>
        <v>0</v>
      </c>
      <c r="M16" s="159">
        <f t="shared" ref="M16" si="150">SUM(G15:M15)</f>
        <v>0</v>
      </c>
      <c r="N16" s="159">
        <f t="shared" ref="N16" si="151">SUM(H15:N15)</f>
        <v>0</v>
      </c>
      <c r="O16" s="159">
        <f t="shared" ref="O16" si="152">SUM(I15:O15)</f>
        <v>0</v>
      </c>
      <c r="P16" s="159">
        <f t="shared" ref="P16" si="153">SUM(J15:P15)</f>
        <v>0</v>
      </c>
      <c r="Q16" s="159">
        <f t="shared" ref="Q16" si="154">SUM(K15:Q15)</f>
        <v>0</v>
      </c>
      <c r="R16" s="159">
        <f t="shared" ref="R16" si="155">SUM(L15:R15)</f>
        <v>0</v>
      </c>
      <c r="S16" s="159">
        <f t="shared" ref="S16" si="156">SUM(M15:S15)</f>
        <v>0</v>
      </c>
      <c r="T16" s="159">
        <f t="shared" ref="T16" si="157">SUM(N15:T15)</f>
        <v>0</v>
      </c>
      <c r="U16" s="159">
        <f t="shared" ref="U16" si="158">SUM(O15:U15)</f>
        <v>0</v>
      </c>
      <c r="V16" s="159">
        <f t="shared" ref="V16" si="159">SUM(P15:V15)</f>
        <v>0</v>
      </c>
      <c r="W16" s="159">
        <f t="shared" ref="W16" si="160">SUM(Q15:W15)</f>
        <v>0</v>
      </c>
      <c r="X16" s="159">
        <f t="shared" ref="X16" si="161">SUM(R15:X15)</f>
        <v>0</v>
      </c>
      <c r="Y16" s="159">
        <f t="shared" ref="Y16" si="162">SUM(S15:Y15)</f>
        <v>0</v>
      </c>
      <c r="Z16" s="159">
        <f t="shared" ref="Z16" si="163">SUM(T15:Z15)</f>
        <v>0</v>
      </c>
      <c r="AA16" s="159">
        <f t="shared" ref="AA16" si="164">SUM(U15:AA15)</f>
        <v>0</v>
      </c>
      <c r="AB16" s="159">
        <f t="shared" ref="AB16" si="165">SUM(V15:AB15)</f>
        <v>0</v>
      </c>
      <c r="AC16" s="159">
        <f t="shared" ref="AC16" si="166">SUM(W15:AC15)</f>
        <v>0</v>
      </c>
      <c r="AD16" s="159">
        <f t="shared" ref="AD16" si="167">SUM(X15:AD15)</f>
        <v>0</v>
      </c>
      <c r="AE16" s="159">
        <f t="shared" ref="AE16" si="168">SUM(Y15:AE15)</f>
        <v>0</v>
      </c>
      <c r="AF16" s="159">
        <f t="shared" ref="AF16" si="169">SUM(Z15:AF15)</f>
        <v>0</v>
      </c>
      <c r="AG16" s="159">
        <f t="shared" ref="AG16" si="170">SUM(AA15:AG15)</f>
        <v>0</v>
      </c>
      <c r="AH16" s="159">
        <f t="shared" ref="AH16" si="171">SUM(AB15:AH15)</f>
        <v>0</v>
      </c>
      <c r="AI16" s="159">
        <f t="shared" ref="AI16" si="172">SUM(AC15:AI15)</f>
        <v>0</v>
      </c>
      <c r="AJ16" s="159">
        <f t="shared" ref="AJ16" si="173">SUM(AD15:AJ15)</f>
        <v>0</v>
      </c>
      <c r="AK16" s="159">
        <f t="shared" ref="AK16" si="174">SUM(AE15:AK15)</f>
        <v>0</v>
      </c>
      <c r="AL16" s="159">
        <f t="shared" ref="AL16:AM16" si="175">SUM(AF15:AL15)</f>
        <v>0</v>
      </c>
      <c r="AM16" s="159">
        <f t="shared" si="175"/>
        <v>0</v>
      </c>
    </row>
    <row r="17" spans="1:39" x14ac:dyDescent="0.4">
      <c r="A17" s="406"/>
      <c r="B17" s="37" t="s">
        <v>24</v>
      </c>
      <c r="C17" s="38"/>
      <c r="D17" s="38"/>
      <c r="E17" s="38"/>
      <c r="F17" s="38"/>
      <c r="G17" s="38"/>
      <c r="H17" s="38"/>
      <c r="I17" s="37">
        <f>IFERROR(HLOOKUP(INDEX(月シフト!B$17:B$50,MATCH('28時間管理'!$A17,月シフト!$A$17:$A$50,0),1),月シフト!$AJ$9:$AU$10,2,0),0)</f>
        <v>0</v>
      </c>
      <c r="J17" s="37">
        <f>IFERROR(HLOOKUP(INDEX(月シフト!C$17:C$50,MATCH('28時間管理'!$A17,月シフト!$A$17:$A$50,0),1),月シフト!$AJ$9:$AU$10,2,0),0)</f>
        <v>0</v>
      </c>
      <c r="K17" s="37">
        <f>IFERROR(HLOOKUP(INDEX(月シフト!D$17:D$50,MATCH('28時間管理'!$A17,月シフト!$A$17:$A$50,0),1),月シフト!$AJ$9:$AU$10,2,0),0)</f>
        <v>0</v>
      </c>
      <c r="L17" s="37">
        <f>IFERROR(HLOOKUP(INDEX(月シフト!E$17:E$50,MATCH('28時間管理'!$A17,月シフト!$A$17:$A$50,0),1),月シフト!$AJ$9:$AU$10,2,0),0)</f>
        <v>0</v>
      </c>
      <c r="M17" s="37">
        <f>IFERROR(HLOOKUP(INDEX(月シフト!F$17:F$50,MATCH('28時間管理'!$A17,月シフト!$A$17:$A$50,0),1),月シフト!$AJ$9:$AU$10,2,0),0)</f>
        <v>0</v>
      </c>
      <c r="N17" s="37">
        <f>IFERROR(HLOOKUP(INDEX(月シフト!G$17:G$50,MATCH('28時間管理'!$A17,月シフト!$A$17:$A$50,0),1),月シフト!$AJ$9:$AU$10,2,0),0)</f>
        <v>0</v>
      </c>
      <c r="O17" s="37">
        <f>IFERROR(HLOOKUP(INDEX(月シフト!H$17:H$50,MATCH('28時間管理'!$A17,月シフト!$A$17:$A$50,0),1),月シフト!$AJ$9:$AU$10,2,0),0)</f>
        <v>0</v>
      </c>
      <c r="P17" s="37">
        <f>IFERROR(HLOOKUP(INDEX(月シフト!I$17:I$50,MATCH('28時間管理'!$A17,月シフト!$A$17:$A$50,0),1),月シフト!$AJ$9:$AU$10,2,0),0)</f>
        <v>0</v>
      </c>
      <c r="Q17" s="37">
        <f>IFERROR(HLOOKUP(INDEX(月シフト!J$17:J$50,MATCH('28時間管理'!$A17,月シフト!$A$17:$A$50,0),1),月シフト!$AJ$9:$AU$10,2,0),0)</f>
        <v>0</v>
      </c>
      <c r="R17" s="37">
        <f>IFERROR(HLOOKUP(INDEX(月シフト!K$17:K$50,MATCH('28時間管理'!$A17,月シフト!$A$17:$A$50,0),1),月シフト!$AJ$9:$AU$10,2,0),0)</f>
        <v>0</v>
      </c>
      <c r="S17" s="37">
        <f>IFERROR(HLOOKUP(INDEX(月シフト!L$17:L$50,MATCH('28時間管理'!$A17,月シフト!$A$17:$A$50,0),1),月シフト!$AJ$9:$AU$10,2,0),0)</f>
        <v>0</v>
      </c>
      <c r="T17" s="37">
        <f>IFERROR(HLOOKUP(INDEX(月シフト!M$17:M$50,MATCH('28時間管理'!$A17,月シフト!$A$17:$A$50,0),1),月シフト!$AJ$9:$AU$10,2,0),0)</f>
        <v>0</v>
      </c>
      <c r="U17" s="37">
        <f>IFERROR(HLOOKUP(INDEX(月シフト!N$17:N$50,MATCH('28時間管理'!$A17,月シフト!$A$17:$A$50,0),1),月シフト!$AJ$9:$AU$10,2,0),0)</f>
        <v>0</v>
      </c>
      <c r="V17" s="37">
        <f>IFERROR(HLOOKUP(INDEX(月シフト!O$17:O$50,MATCH('28時間管理'!$A17,月シフト!$A$17:$A$50,0),1),月シフト!$AJ$9:$AU$10,2,0),0)</f>
        <v>0</v>
      </c>
      <c r="W17" s="37">
        <f>IFERROR(HLOOKUP(INDEX(月シフト!P$17:P$50,MATCH('28時間管理'!$A17,月シフト!$A$17:$A$50,0),1),月シフト!$AJ$9:$AU$10,2,0),0)</f>
        <v>0</v>
      </c>
      <c r="X17" s="37">
        <f>IFERROR(HLOOKUP(INDEX(月シフト!Q$17:Q$50,MATCH('28時間管理'!$A17,月シフト!$A$17:$A$50,0),1),月シフト!$AJ$9:$AU$10,2,0),0)</f>
        <v>0</v>
      </c>
      <c r="Y17" s="37">
        <f>IFERROR(HLOOKUP(INDEX(月シフト!R$17:R$50,MATCH('28時間管理'!$A17,月シフト!$A$17:$A$50,0),1),月シフト!$AJ$9:$AU$10,2,0),0)</f>
        <v>0</v>
      </c>
      <c r="Z17" s="37">
        <f>IFERROR(HLOOKUP(INDEX(月シフト!S$17:S$50,MATCH('28時間管理'!$A17,月シフト!$A$17:$A$50,0),1),月シフト!$AJ$9:$AU$10,2,0),0)</f>
        <v>0</v>
      </c>
      <c r="AA17" s="37">
        <f>IFERROR(HLOOKUP(INDEX(月シフト!T$17:T$50,MATCH('28時間管理'!$A17,月シフト!$A$17:$A$50,0),1),月シフト!$AJ$9:$AU$10,2,0),0)</f>
        <v>0</v>
      </c>
      <c r="AB17" s="37">
        <f>IFERROR(HLOOKUP(INDEX(月シフト!U$17:U$50,MATCH('28時間管理'!$A17,月シフト!$A$17:$A$50,0),1),月シフト!$AJ$9:$AU$10,2,0),0)</f>
        <v>0</v>
      </c>
      <c r="AC17" s="37">
        <f>IFERROR(HLOOKUP(INDEX(月シフト!V$17:V$50,MATCH('28時間管理'!$A17,月シフト!$A$17:$A$50,0),1),月シフト!$AJ$9:$AU$10,2,0),0)</f>
        <v>0</v>
      </c>
      <c r="AD17" s="37">
        <f>IFERROR(HLOOKUP(INDEX(月シフト!W$17:W$50,MATCH('28時間管理'!$A17,月シフト!$A$17:$A$50,0),1),月シフト!$AJ$9:$AU$10,2,0),0)</f>
        <v>0</v>
      </c>
      <c r="AE17" s="37">
        <f>IFERROR(HLOOKUP(INDEX(月シフト!X$17:X$50,MATCH('28時間管理'!$A17,月シフト!$A$17:$A$50,0),1),月シフト!$AJ$9:$AU$10,2,0),0)</f>
        <v>0</v>
      </c>
      <c r="AF17" s="37">
        <f>IFERROR(HLOOKUP(INDEX(月シフト!Y$17:Y$50,MATCH('28時間管理'!$A17,月シフト!$A$17:$A$50,0),1),月シフト!$AJ$9:$AU$10,2,0),0)</f>
        <v>0</v>
      </c>
      <c r="AG17" s="37">
        <f>IFERROR(HLOOKUP(INDEX(月シフト!Z$17:Z$50,MATCH('28時間管理'!$A17,月シフト!$A$17:$A$50,0),1),月シフト!$AJ$9:$AU$10,2,0),0)</f>
        <v>0</v>
      </c>
      <c r="AH17" s="37">
        <f>IFERROR(HLOOKUP(INDEX(月シフト!AA$17:AA$50,MATCH('28時間管理'!$A17,月シフト!$A$17:$A$50,0),1),月シフト!$AJ$9:$AU$10,2,0),0)</f>
        <v>0</v>
      </c>
      <c r="AI17" s="37">
        <f>IFERROR(HLOOKUP(INDEX(月シフト!AB$17:AB$50,MATCH('28時間管理'!$A17,月シフト!$A$17:$A$50,0),1),月シフト!$AJ$9:$AU$10,2,0),0)</f>
        <v>0</v>
      </c>
      <c r="AJ17" s="37">
        <f>IFERROR(HLOOKUP(INDEX(月シフト!AC$17:AC$50,MATCH('28時間管理'!$A17,月シフト!$A$17:$A$50,0),1),月シフト!$AJ$9:$AU$10,2,0),0)</f>
        <v>0</v>
      </c>
      <c r="AK17" s="37">
        <f>IFERROR(HLOOKUP(INDEX(月シフト!AD$17:AD$50,MATCH('28時間管理'!$A17,月シフト!$A$17:$A$50,0),1),月シフト!$AJ$9:$AU$10,2,0),0)</f>
        <v>0</v>
      </c>
      <c r="AL17" s="37">
        <f>IFERROR(HLOOKUP(INDEX(月シフト!AE$17:AE$50,MATCH('28時間管理'!$A17,月シフト!$A$17:$A$50,0),1),月シフト!$AJ$9:$AU$10,2,0),0)</f>
        <v>0</v>
      </c>
      <c r="AM17" s="37">
        <f>IFERROR(HLOOKUP(INDEX(月シフト!AF$17:AF$50,MATCH('28時間管理'!$A17,月シフト!$A$17:$A$50,0),1),月シフト!$AJ$9:$AU$10,2,0),0)</f>
        <v>0</v>
      </c>
    </row>
    <row r="18" spans="1:39" x14ac:dyDescent="0.4">
      <c r="A18" s="407"/>
      <c r="B18" s="39" t="s">
        <v>25</v>
      </c>
      <c r="C18" s="40"/>
      <c r="D18" s="40"/>
      <c r="E18" s="40"/>
      <c r="F18" s="40"/>
      <c r="G18" s="40"/>
      <c r="H18" s="40"/>
      <c r="I18" s="159">
        <f t="shared" ref="I18" si="176">SUM(C17:I17)</f>
        <v>0</v>
      </c>
      <c r="J18" s="159">
        <f t="shared" ref="J18" si="177">SUM(D17:J17)</f>
        <v>0</v>
      </c>
      <c r="K18" s="159">
        <f t="shared" ref="K18" si="178">SUM(E17:K17)</f>
        <v>0</v>
      </c>
      <c r="L18" s="159">
        <f t="shared" ref="L18" si="179">SUM(F17:L17)</f>
        <v>0</v>
      </c>
      <c r="M18" s="159">
        <f t="shared" ref="M18" si="180">SUM(G17:M17)</f>
        <v>0</v>
      </c>
      <c r="N18" s="159">
        <f t="shared" ref="N18" si="181">SUM(H17:N17)</f>
        <v>0</v>
      </c>
      <c r="O18" s="159">
        <f t="shared" ref="O18" si="182">SUM(I17:O17)</f>
        <v>0</v>
      </c>
      <c r="P18" s="159">
        <f t="shared" ref="P18" si="183">SUM(J17:P17)</f>
        <v>0</v>
      </c>
      <c r="Q18" s="159">
        <f t="shared" ref="Q18" si="184">SUM(K17:Q17)</f>
        <v>0</v>
      </c>
      <c r="R18" s="159">
        <f t="shared" ref="R18" si="185">SUM(L17:R17)</f>
        <v>0</v>
      </c>
      <c r="S18" s="159">
        <f t="shared" ref="S18" si="186">SUM(M17:S17)</f>
        <v>0</v>
      </c>
      <c r="T18" s="159">
        <f t="shared" ref="T18" si="187">SUM(N17:T17)</f>
        <v>0</v>
      </c>
      <c r="U18" s="159">
        <f t="shared" ref="U18" si="188">SUM(O17:U17)</f>
        <v>0</v>
      </c>
      <c r="V18" s="159">
        <f t="shared" ref="V18" si="189">SUM(P17:V17)</f>
        <v>0</v>
      </c>
      <c r="W18" s="159">
        <f t="shared" ref="W18" si="190">SUM(Q17:W17)</f>
        <v>0</v>
      </c>
      <c r="X18" s="159">
        <f t="shared" ref="X18" si="191">SUM(R17:X17)</f>
        <v>0</v>
      </c>
      <c r="Y18" s="159">
        <f t="shared" ref="Y18" si="192">SUM(S17:Y17)</f>
        <v>0</v>
      </c>
      <c r="Z18" s="159">
        <f t="shared" ref="Z18" si="193">SUM(T17:Z17)</f>
        <v>0</v>
      </c>
      <c r="AA18" s="159">
        <f t="shared" ref="AA18" si="194">SUM(U17:AA17)</f>
        <v>0</v>
      </c>
      <c r="AB18" s="159">
        <f t="shared" ref="AB18" si="195">SUM(V17:AB17)</f>
        <v>0</v>
      </c>
      <c r="AC18" s="159">
        <f t="shared" ref="AC18" si="196">SUM(W17:AC17)</f>
        <v>0</v>
      </c>
      <c r="AD18" s="159">
        <f t="shared" ref="AD18" si="197">SUM(X17:AD17)</f>
        <v>0</v>
      </c>
      <c r="AE18" s="159">
        <f t="shared" ref="AE18" si="198">SUM(Y17:AE17)</f>
        <v>0</v>
      </c>
      <c r="AF18" s="159">
        <f t="shared" ref="AF18" si="199">SUM(Z17:AF17)</f>
        <v>0</v>
      </c>
      <c r="AG18" s="159">
        <f t="shared" ref="AG18" si="200">SUM(AA17:AG17)</f>
        <v>0</v>
      </c>
      <c r="AH18" s="159">
        <f t="shared" ref="AH18" si="201">SUM(AB17:AH17)</f>
        <v>0</v>
      </c>
      <c r="AI18" s="159">
        <f t="shared" ref="AI18" si="202">SUM(AC17:AI17)</f>
        <v>0</v>
      </c>
      <c r="AJ18" s="159">
        <f t="shared" ref="AJ18" si="203">SUM(AD17:AJ17)</f>
        <v>0</v>
      </c>
      <c r="AK18" s="159">
        <f t="shared" ref="AK18" si="204">SUM(AE17:AK17)</f>
        <v>0</v>
      </c>
      <c r="AL18" s="159">
        <f t="shared" ref="AL18:AM18" si="205">SUM(AF17:AL17)</f>
        <v>0</v>
      </c>
      <c r="AM18" s="159">
        <f t="shared" si="205"/>
        <v>0</v>
      </c>
    </row>
    <row r="19" spans="1:39" x14ac:dyDescent="0.4">
      <c r="A19" s="406"/>
      <c r="B19" s="37" t="s">
        <v>24</v>
      </c>
      <c r="C19" s="38"/>
      <c r="D19" s="38"/>
      <c r="E19" s="38"/>
      <c r="F19" s="38"/>
      <c r="G19" s="38"/>
      <c r="H19" s="38"/>
      <c r="I19" s="37">
        <f>IFERROR(HLOOKUP(INDEX(月シフト!B$17:B$50,MATCH('28時間管理'!$A19,月シフト!$A$17:$A$50,0),1),月シフト!$AJ$9:$AU$10,2,0),0)</f>
        <v>0</v>
      </c>
      <c r="J19" s="37">
        <f>IFERROR(HLOOKUP(INDEX(月シフト!C$17:C$50,MATCH('28時間管理'!$A19,月シフト!$A$17:$A$50,0),1),月シフト!$AJ$9:$AU$10,2,0),0)</f>
        <v>0</v>
      </c>
      <c r="K19" s="37">
        <f>IFERROR(HLOOKUP(INDEX(月シフト!D$17:D$50,MATCH('28時間管理'!$A19,月シフト!$A$17:$A$50,0),1),月シフト!$AJ$9:$AU$10,2,0),0)</f>
        <v>0</v>
      </c>
      <c r="L19" s="37">
        <f>IFERROR(HLOOKUP(INDEX(月シフト!E$17:E$50,MATCH('28時間管理'!$A19,月シフト!$A$17:$A$50,0),1),月シフト!$AJ$9:$AU$10,2,0),0)</f>
        <v>0</v>
      </c>
      <c r="M19" s="37">
        <f>IFERROR(HLOOKUP(INDEX(月シフト!F$17:F$50,MATCH('28時間管理'!$A19,月シフト!$A$17:$A$50,0),1),月シフト!$AJ$9:$AU$10,2,0),0)</f>
        <v>0</v>
      </c>
      <c r="N19" s="37">
        <f>IFERROR(HLOOKUP(INDEX(月シフト!G$17:G$50,MATCH('28時間管理'!$A19,月シフト!$A$17:$A$50,0),1),月シフト!$AJ$9:$AU$10,2,0),0)</f>
        <v>0</v>
      </c>
      <c r="O19" s="37">
        <f>IFERROR(HLOOKUP(INDEX(月シフト!H$17:H$50,MATCH('28時間管理'!$A19,月シフト!$A$17:$A$50,0),1),月シフト!$AJ$9:$AU$10,2,0),0)</f>
        <v>0</v>
      </c>
      <c r="P19" s="37">
        <f>IFERROR(HLOOKUP(INDEX(月シフト!I$17:I$50,MATCH('28時間管理'!$A19,月シフト!$A$17:$A$50,0),1),月シフト!$AJ$9:$AU$10,2,0),0)</f>
        <v>0</v>
      </c>
      <c r="Q19" s="37">
        <f>IFERROR(HLOOKUP(INDEX(月シフト!J$17:J$50,MATCH('28時間管理'!$A19,月シフト!$A$17:$A$50,0),1),月シフト!$AJ$9:$AU$10,2,0),0)</f>
        <v>0</v>
      </c>
      <c r="R19" s="37">
        <f>IFERROR(HLOOKUP(INDEX(月シフト!K$17:K$50,MATCH('28時間管理'!$A19,月シフト!$A$17:$A$50,0),1),月シフト!$AJ$9:$AU$10,2,0),0)</f>
        <v>0</v>
      </c>
      <c r="S19" s="37">
        <f>IFERROR(HLOOKUP(INDEX(月シフト!L$17:L$50,MATCH('28時間管理'!$A19,月シフト!$A$17:$A$50,0),1),月シフト!$AJ$9:$AU$10,2,0),0)</f>
        <v>0</v>
      </c>
      <c r="T19" s="37">
        <f>IFERROR(HLOOKUP(INDEX(月シフト!M$17:M$50,MATCH('28時間管理'!$A19,月シフト!$A$17:$A$50,0),1),月シフト!$AJ$9:$AU$10,2,0),0)</f>
        <v>0</v>
      </c>
      <c r="U19" s="37">
        <f>IFERROR(HLOOKUP(INDEX(月シフト!N$17:N$50,MATCH('28時間管理'!$A19,月シフト!$A$17:$A$50,0),1),月シフト!$AJ$9:$AU$10,2,0),0)</f>
        <v>0</v>
      </c>
      <c r="V19" s="37">
        <f>IFERROR(HLOOKUP(INDEX(月シフト!O$17:O$50,MATCH('28時間管理'!$A19,月シフト!$A$17:$A$50,0),1),月シフト!$AJ$9:$AU$10,2,0),0)</f>
        <v>0</v>
      </c>
      <c r="W19" s="37">
        <f>IFERROR(HLOOKUP(INDEX(月シフト!P$17:P$50,MATCH('28時間管理'!$A19,月シフト!$A$17:$A$50,0),1),月シフト!$AJ$9:$AU$10,2,0),0)</f>
        <v>0</v>
      </c>
      <c r="X19" s="37">
        <f>IFERROR(HLOOKUP(INDEX(月シフト!Q$17:Q$50,MATCH('28時間管理'!$A19,月シフト!$A$17:$A$50,0),1),月シフト!$AJ$9:$AU$10,2,0),0)</f>
        <v>0</v>
      </c>
      <c r="Y19" s="37">
        <f>IFERROR(HLOOKUP(INDEX(月シフト!R$17:R$50,MATCH('28時間管理'!$A19,月シフト!$A$17:$A$50,0),1),月シフト!$AJ$9:$AU$10,2,0),0)</f>
        <v>0</v>
      </c>
      <c r="Z19" s="37">
        <f>IFERROR(HLOOKUP(INDEX(月シフト!S$17:S$50,MATCH('28時間管理'!$A19,月シフト!$A$17:$A$50,0),1),月シフト!$AJ$9:$AU$10,2,0),0)</f>
        <v>0</v>
      </c>
      <c r="AA19" s="37">
        <f>IFERROR(HLOOKUP(INDEX(月シフト!T$17:T$50,MATCH('28時間管理'!$A19,月シフト!$A$17:$A$50,0),1),月シフト!$AJ$9:$AU$10,2,0),0)</f>
        <v>0</v>
      </c>
      <c r="AB19" s="37">
        <f>IFERROR(HLOOKUP(INDEX(月シフト!U$17:U$50,MATCH('28時間管理'!$A19,月シフト!$A$17:$A$50,0),1),月シフト!$AJ$9:$AU$10,2,0),0)</f>
        <v>0</v>
      </c>
      <c r="AC19" s="37">
        <f>IFERROR(HLOOKUP(INDEX(月シフト!V$17:V$50,MATCH('28時間管理'!$A19,月シフト!$A$17:$A$50,0),1),月シフト!$AJ$9:$AU$10,2,0),0)</f>
        <v>0</v>
      </c>
      <c r="AD19" s="37">
        <f>IFERROR(HLOOKUP(INDEX(月シフト!W$17:W$50,MATCH('28時間管理'!$A19,月シフト!$A$17:$A$50,0),1),月シフト!$AJ$9:$AU$10,2,0),0)</f>
        <v>0</v>
      </c>
      <c r="AE19" s="37">
        <f>IFERROR(HLOOKUP(INDEX(月シフト!X$17:X$50,MATCH('28時間管理'!$A19,月シフト!$A$17:$A$50,0),1),月シフト!$AJ$9:$AU$10,2,0),0)</f>
        <v>0</v>
      </c>
      <c r="AF19" s="37">
        <f>IFERROR(HLOOKUP(INDEX(月シフト!Y$17:Y$50,MATCH('28時間管理'!$A19,月シフト!$A$17:$A$50,0),1),月シフト!$AJ$9:$AU$10,2,0),0)</f>
        <v>0</v>
      </c>
      <c r="AG19" s="37">
        <f>IFERROR(HLOOKUP(INDEX(月シフト!Z$17:Z$50,MATCH('28時間管理'!$A19,月シフト!$A$17:$A$50,0),1),月シフト!$AJ$9:$AU$10,2,0),0)</f>
        <v>0</v>
      </c>
      <c r="AH19" s="37">
        <f>IFERROR(HLOOKUP(INDEX(月シフト!AA$17:AA$50,MATCH('28時間管理'!$A19,月シフト!$A$17:$A$50,0),1),月シフト!$AJ$9:$AU$10,2,0),0)</f>
        <v>0</v>
      </c>
      <c r="AI19" s="37">
        <f>IFERROR(HLOOKUP(INDEX(月シフト!AB$17:AB$50,MATCH('28時間管理'!$A19,月シフト!$A$17:$A$50,0),1),月シフト!$AJ$9:$AU$10,2,0),0)</f>
        <v>0</v>
      </c>
      <c r="AJ19" s="37">
        <f>IFERROR(HLOOKUP(INDEX(月シフト!AC$17:AC$50,MATCH('28時間管理'!$A19,月シフト!$A$17:$A$50,0),1),月シフト!$AJ$9:$AU$10,2,0),0)</f>
        <v>0</v>
      </c>
      <c r="AK19" s="37">
        <f>IFERROR(HLOOKUP(INDEX(月シフト!AD$17:AD$50,MATCH('28時間管理'!$A19,月シフト!$A$17:$A$50,0),1),月シフト!$AJ$9:$AU$10,2,0),0)</f>
        <v>0</v>
      </c>
      <c r="AL19" s="37">
        <f>IFERROR(HLOOKUP(INDEX(月シフト!AE$17:AE$50,MATCH('28時間管理'!$A19,月シフト!$A$17:$A$50,0),1),月シフト!$AJ$9:$AU$10,2,0),0)</f>
        <v>0</v>
      </c>
      <c r="AM19" s="37">
        <f>IFERROR(HLOOKUP(INDEX(月シフト!AF$17:AF$50,MATCH('28時間管理'!$A19,月シフト!$A$17:$A$50,0),1),月シフト!$AJ$9:$AU$10,2,0),0)</f>
        <v>0</v>
      </c>
    </row>
    <row r="20" spans="1:39" x14ac:dyDescent="0.4">
      <c r="A20" s="407"/>
      <c r="B20" s="39" t="s">
        <v>25</v>
      </c>
      <c r="C20" s="40"/>
      <c r="D20" s="40"/>
      <c r="E20" s="40"/>
      <c r="F20" s="40"/>
      <c r="G20" s="40"/>
      <c r="H20" s="40"/>
      <c r="I20" s="159">
        <f t="shared" ref="I20" si="206">SUM(C19:I19)</f>
        <v>0</v>
      </c>
      <c r="J20" s="159">
        <f t="shared" ref="J20" si="207">SUM(D19:J19)</f>
        <v>0</v>
      </c>
      <c r="K20" s="159">
        <f t="shared" ref="K20" si="208">SUM(E19:K19)</f>
        <v>0</v>
      </c>
      <c r="L20" s="159">
        <f t="shared" ref="L20" si="209">SUM(F19:L19)</f>
        <v>0</v>
      </c>
      <c r="M20" s="159">
        <f t="shared" ref="M20" si="210">SUM(G19:M19)</f>
        <v>0</v>
      </c>
      <c r="N20" s="159">
        <f t="shared" ref="N20" si="211">SUM(H19:N19)</f>
        <v>0</v>
      </c>
      <c r="O20" s="159">
        <f t="shared" ref="O20" si="212">SUM(I19:O19)</f>
        <v>0</v>
      </c>
      <c r="P20" s="159">
        <f t="shared" ref="P20" si="213">SUM(J19:P19)</f>
        <v>0</v>
      </c>
      <c r="Q20" s="159">
        <f t="shared" ref="Q20" si="214">SUM(K19:Q19)</f>
        <v>0</v>
      </c>
      <c r="R20" s="159">
        <f t="shared" ref="R20" si="215">SUM(L19:R19)</f>
        <v>0</v>
      </c>
      <c r="S20" s="159">
        <f t="shared" ref="S20" si="216">SUM(M19:S19)</f>
        <v>0</v>
      </c>
      <c r="T20" s="159">
        <f t="shared" ref="T20" si="217">SUM(N19:T19)</f>
        <v>0</v>
      </c>
      <c r="U20" s="159">
        <f t="shared" ref="U20" si="218">SUM(O19:U19)</f>
        <v>0</v>
      </c>
      <c r="V20" s="159">
        <f t="shared" ref="V20" si="219">SUM(P19:V19)</f>
        <v>0</v>
      </c>
      <c r="W20" s="159">
        <f t="shared" ref="W20" si="220">SUM(Q19:W19)</f>
        <v>0</v>
      </c>
      <c r="X20" s="159">
        <f t="shared" ref="X20" si="221">SUM(R19:X19)</f>
        <v>0</v>
      </c>
      <c r="Y20" s="159">
        <f t="shared" ref="Y20" si="222">SUM(S19:Y19)</f>
        <v>0</v>
      </c>
      <c r="Z20" s="159">
        <f t="shared" ref="Z20" si="223">SUM(T19:Z19)</f>
        <v>0</v>
      </c>
      <c r="AA20" s="159">
        <f t="shared" ref="AA20" si="224">SUM(U19:AA19)</f>
        <v>0</v>
      </c>
      <c r="AB20" s="159">
        <f t="shared" ref="AB20" si="225">SUM(V19:AB19)</f>
        <v>0</v>
      </c>
      <c r="AC20" s="159">
        <f t="shared" ref="AC20" si="226">SUM(W19:AC19)</f>
        <v>0</v>
      </c>
      <c r="AD20" s="159">
        <f t="shared" ref="AD20" si="227">SUM(X19:AD19)</f>
        <v>0</v>
      </c>
      <c r="AE20" s="159">
        <f t="shared" ref="AE20" si="228">SUM(Y19:AE19)</f>
        <v>0</v>
      </c>
      <c r="AF20" s="159">
        <f t="shared" ref="AF20" si="229">SUM(Z19:AF19)</f>
        <v>0</v>
      </c>
      <c r="AG20" s="159">
        <f t="shared" ref="AG20" si="230">SUM(AA19:AG19)</f>
        <v>0</v>
      </c>
      <c r="AH20" s="159">
        <f t="shared" ref="AH20" si="231">SUM(AB19:AH19)</f>
        <v>0</v>
      </c>
      <c r="AI20" s="159">
        <f t="shared" ref="AI20" si="232">SUM(AC19:AI19)</f>
        <v>0</v>
      </c>
      <c r="AJ20" s="159">
        <f t="shared" ref="AJ20" si="233">SUM(AD19:AJ19)</f>
        <v>0</v>
      </c>
      <c r="AK20" s="159">
        <f t="shared" ref="AK20" si="234">SUM(AE19:AK19)</f>
        <v>0</v>
      </c>
      <c r="AL20" s="159">
        <f t="shared" ref="AL20:AM20" si="235">SUM(AF19:AL19)</f>
        <v>0</v>
      </c>
      <c r="AM20" s="159">
        <f t="shared" si="235"/>
        <v>0</v>
      </c>
    </row>
    <row r="21" spans="1:39" x14ac:dyDescent="0.4">
      <c r="A21" s="406"/>
      <c r="B21" s="37" t="s">
        <v>24</v>
      </c>
      <c r="C21" s="38"/>
      <c r="D21" s="38"/>
      <c r="E21" s="38"/>
      <c r="F21" s="38"/>
      <c r="G21" s="38"/>
      <c r="H21" s="38"/>
      <c r="I21" s="37">
        <f>IFERROR(HLOOKUP(INDEX(月シフト!B$17:B$50,MATCH('28時間管理'!$A21,月シフト!$A$17:$A$50,0),1),月シフト!$AJ$9:$AU$10,2,0),0)</f>
        <v>0</v>
      </c>
      <c r="J21" s="37">
        <f>IFERROR(HLOOKUP(INDEX(月シフト!C$17:C$50,MATCH('28時間管理'!$A21,月シフト!$A$17:$A$50,0),1),月シフト!$AJ$9:$AU$10,2,0),0)</f>
        <v>0</v>
      </c>
      <c r="K21" s="37">
        <f>IFERROR(HLOOKUP(INDEX(月シフト!D$17:D$50,MATCH('28時間管理'!$A21,月シフト!$A$17:$A$50,0),1),月シフト!$AJ$9:$AU$10,2,0),0)</f>
        <v>0</v>
      </c>
      <c r="L21" s="37">
        <f>IFERROR(HLOOKUP(INDEX(月シフト!E$17:E$50,MATCH('28時間管理'!$A21,月シフト!$A$17:$A$50,0),1),月シフト!$AJ$9:$AU$10,2,0),0)</f>
        <v>0</v>
      </c>
      <c r="M21" s="37">
        <f>IFERROR(HLOOKUP(INDEX(月シフト!F$17:F$50,MATCH('28時間管理'!$A21,月シフト!$A$17:$A$50,0),1),月シフト!$AJ$9:$AU$10,2,0),0)</f>
        <v>0</v>
      </c>
      <c r="N21" s="37">
        <f>IFERROR(HLOOKUP(INDEX(月シフト!G$17:G$50,MATCH('28時間管理'!$A21,月シフト!$A$17:$A$50,0),1),月シフト!$AJ$9:$AU$10,2,0),0)</f>
        <v>0</v>
      </c>
      <c r="O21" s="37">
        <f>IFERROR(HLOOKUP(INDEX(月シフト!H$17:H$50,MATCH('28時間管理'!$A21,月シフト!$A$17:$A$50,0),1),月シフト!$AJ$9:$AU$10,2,0),0)</f>
        <v>0</v>
      </c>
      <c r="P21" s="37">
        <f>IFERROR(HLOOKUP(INDEX(月シフト!I$17:I$50,MATCH('28時間管理'!$A21,月シフト!$A$17:$A$50,0),1),月シフト!$AJ$9:$AU$10,2,0),0)</f>
        <v>0</v>
      </c>
      <c r="Q21" s="37">
        <f>IFERROR(HLOOKUP(INDEX(月シフト!J$17:J$50,MATCH('28時間管理'!$A21,月シフト!$A$17:$A$50,0),1),月シフト!$AJ$9:$AU$10,2,0),0)</f>
        <v>0</v>
      </c>
      <c r="R21" s="37">
        <f>IFERROR(HLOOKUP(INDEX(月シフト!K$17:K$50,MATCH('28時間管理'!$A21,月シフト!$A$17:$A$50,0),1),月シフト!$AJ$9:$AU$10,2,0),0)</f>
        <v>0</v>
      </c>
      <c r="S21" s="37">
        <f>IFERROR(HLOOKUP(INDEX(月シフト!L$17:L$50,MATCH('28時間管理'!$A21,月シフト!$A$17:$A$50,0),1),月シフト!$AJ$9:$AU$10,2,0),0)</f>
        <v>0</v>
      </c>
      <c r="T21" s="37">
        <f>IFERROR(HLOOKUP(INDEX(月シフト!M$17:M$50,MATCH('28時間管理'!$A21,月シフト!$A$17:$A$50,0),1),月シフト!$AJ$9:$AU$10,2,0),0)</f>
        <v>0</v>
      </c>
      <c r="U21" s="37">
        <f>IFERROR(HLOOKUP(INDEX(月シフト!N$17:N$50,MATCH('28時間管理'!$A21,月シフト!$A$17:$A$50,0),1),月シフト!$AJ$9:$AU$10,2,0),0)</f>
        <v>0</v>
      </c>
      <c r="V21" s="37">
        <f>IFERROR(HLOOKUP(INDEX(月シフト!O$17:O$50,MATCH('28時間管理'!$A21,月シフト!$A$17:$A$50,0),1),月シフト!$AJ$9:$AU$10,2,0),0)</f>
        <v>0</v>
      </c>
      <c r="W21" s="37">
        <f>IFERROR(HLOOKUP(INDEX(月シフト!P$17:P$50,MATCH('28時間管理'!$A21,月シフト!$A$17:$A$50,0),1),月シフト!$AJ$9:$AU$10,2,0),0)</f>
        <v>0</v>
      </c>
      <c r="X21" s="37">
        <f>IFERROR(HLOOKUP(INDEX(月シフト!Q$17:Q$50,MATCH('28時間管理'!$A21,月シフト!$A$17:$A$50,0),1),月シフト!$AJ$9:$AU$10,2,0),0)</f>
        <v>0</v>
      </c>
      <c r="Y21" s="37">
        <f>IFERROR(HLOOKUP(INDEX(月シフト!R$17:R$50,MATCH('28時間管理'!$A21,月シフト!$A$17:$A$50,0),1),月シフト!$AJ$9:$AU$10,2,0),0)</f>
        <v>0</v>
      </c>
      <c r="Z21" s="37">
        <f>IFERROR(HLOOKUP(INDEX(月シフト!S$17:S$50,MATCH('28時間管理'!$A21,月シフト!$A$17:$A$50,0),1),月シフト!$AJ$9:$AU$10,2,0),0)</f>
        <v>0</v>
      </c>
      <c r="AA21" s="37">
        <f>IFERROR(HLOOKUP(INDEX(月シフト!T$17:T$50,MATCH('28時間管理'!$A21,月シフト!$A$17:$A$50,0),1),月シフト!$AJ$9:$AU$10,2,0),0)</f>
        <v>0</v>
      </c>
      <c r="AB21" s="37">
        <f>IFERROR(HLOOKUP(INDEX(月シフト!U$17:U$50,MATCH('28時間管理'!$A21,月シフト!$A$17:$A$50,0),1),月シフト!$AJ$9:$AU$10,2,0),0)</f>
        <v>0</v>
      </c>
      <c r="AC21" s="37">
        <f>IFERROR(HLOOKUP(INDEX(月シフト!V$17:V$50,MATCH('28時間管理'!$A21,月シフト!$A$17:$A$50,0),1),月シフト!$AJ$9:$AU$10,2,0),0)</f>
        <v>0</v>
      </c>
      <c r="AD21" s="37">
        <f>IFERROR(HLOOKUP(INDEX(月シフト!W$17:W$50,MATCH('28時間管理'!$A21,月シフト!$A$17:$A$50,0),1),月シフト!$AJ$9:$AU$10,2,0),0)</f>
        <v>0</v>
      </c>
      <c r="AE21" s="37">
        <f>IFERROR(HLOOKUP(INDEX(月シフト!X$17:X$50,MATCH('28時間管理'!$A21,月シフト!$A$17:$A$50,0),1),月シフト!$AJ$9:$AU$10,2,0),0)</f>
        <v>0</v>
      </c>
      <c r="AF21" s="37">
        <f>IFERROR(HLOOKUP(INDEX(月シフト!Y$17:Y$50,MATCH('28時間管理'!$A21,月シフト!$A$17:$A$50,0),1),月シフト!$AJ$9:$AU$10,2,0),0)</f>
        <v>0</v>
      </c>
      <c r="AG21" s="37">
        <f>IFERROR(HLOOKUP(INDEX(月シフト!Z$17:Z$50,MATCH('28時間管理'!$A21,月シフト!$A$17:$A$50,0),1),月シフト!$AJ$9:$AU$10,2,0),0)</f>
        <v>0</v>
      </c>
      <c r="AH21" s="37">
        <f>IFERROR(HLOOKUP(INDEX(月シフト!AA$17:AA$50,MATCH('28時間管理'!$A21,月シフト!$A$17:$A$50,0),1),月シフト!$AJ$9:$AU$10,2,0),0)</f>
        <v>0</v>
      </c>
      <c r="AI21" s="37">
        <f>IFERROR(HLOOKUP(INDEX(月シフト!AB$17:AB$50,MATCH('28時間管理'!$A21,月シフト!$A$17:$A$50,0),1),月シフト!$AJ$9:$AU$10,2,0),0)</f>
        <v>0</v>
      </c>
      <c r="AJ21" s="37">
        <f>IFERROR(HLOOKUP(INDEX(月シフト!AC$17:AC$50,MATCH('28時間管理'!$A21,月シフト!$A$17:$A$50,0),1),月シフト!$AJ$9:$AU$10,2,0),0)</f>
        <v>0</v>
      </c>
      <c r="AK21" s="37">
        <f>IFERROR(HLOOKUP(INDEX(月シフト!AD$17:AD$50,MATCH('28時間管理'!$A21,月シフト!$A$17:$A$50,0),1),月シフト!$AJ$9:$AU$10,2,0),0)</f>
        <v>0</v>
      </c>
      <c r="AL21" s="37">
        <f>IFERROR(HLOOKUP(INDEX(月シフト!AE$17:AE$50,MATCH('28時間管理'!$A21,月シフト!$A$17:$A$50,0),1),月シフト!$AJ$9:$AU$10,2,0),0)</f>
        <v>0</v>
      </c>
      <c r="AM21" s="37">
        <f>IFERROR(HLOOKUP(INDEX(月シフト!AF$17:AF$50,MATCH('28時間管理'!$A21,月シフト!$A$17:$A$50,0),1),月シフト!$AJ$9:$AU$10,2,0),0)</f>
        <v>0</v>
      </c>
    </row>
    <row r="22" spans="1:39" x14ac:dyDescent="0.4">
      <c r="A22" s="407"/>
      <c r="B22" s="39" t="s">
        <v>25</v>
      </c>
      <c r="C22" s="40"/>
      <c r="D22" s="40"/>
      <c r="E22" s="40"/>
      <c r="F22" s="40"/>
      <c r="G22" s="40"/>
      <c r="H22" s="40"/>
      <c r="I22" s="159">
        <f t="shared" ref="I22" si="236">SUM(C21:I21)</f>
        <v>0</v>
      </c>
      <c r="J22" s="159">
        <f t="shared" ref="J22" si="237">SUM(D21:J21)</f>
        <v>0</v>
      </c>
      <c r="K22" s="159">
        <f t="shared" ref="K22" si="238">SUM(E21:K21)</f>
        <v>0</v>
      </c>
      <c r="L22" s="159">
        <f t="shared" ref="L22" si="239">SUM(F21:L21)</f>
        <v>0</v>
      </c>
      <c r="M22" s="159">
        <f t="shared" ref="M22" si="240">SUM(G21:M21)</f>
        <v>0</v>
      </c>
      <c r="N22" s="159">
        <f t="shared" ref="N22" si="241">SUM(H21:N21)</f>
        <v>0</v>
      </c>
      <c r="O22" s="159">
        <f t="shared" ref="O22" si="242">SUM(I21:O21)</f>
        <v>0</v>
      </c>
      <c r="P22" s="159">
        <f t="shared" ref="P22" si="243">SUM(J21:P21)</f>
        <v>0</v>
      </c>
      <c r="Q22" s="159">
        <f t="shared" ref="Q22" si="244">SUM(K21:Q21)</f>
        <v>0</v>
      </c>
      <c r="R22" s="159">
        <f t="shared" ref="R22" si="245">SUM(L21:R21)</f>
        <v>0</v>
      </c>
      <c r="S22" s="159">
        <f t="shared" ref="S22" si="246">SUM(M21:S21)</f>
        <v>0</v>
      </c>
      <c r="T22" s="159">
        <f t="shared" ref="T22" si="247">SUM(N21:T21)</f>
        <v>0</v>
      </c>
      <c r="U22" s="159">
        <f t="shared" ref="U22" si="248">SUM(O21:U21)</f>
        <v>0</v>
      </c>
      <c r="V22" s="159">
        <f t="shared" ref="V22" si="249">SUM(P21:V21)</f>
        <v>0</v>
      </c>
      <c r="W22" s="159">
        <f t="shared" ref="W22" si="250">SUM(Q21:W21)</f>
        <v>0</v>
      </c>
      <c r="X22" s="159">
        <f t="shared" ref="X22" si="251">SUM(R21:X21)</f>
        <v>0</v>
      </c>
      <c r="Y22" s="159">
        <f t="shared" ref="Y22" si="252">SUM(S21:Y21)</f>
        <v>0</v>
      </c>
      <c r="Z22" s="159">
        <f t="shared" ref="Z22" si="253">SUM(T21:Z21)</f>
        <v>0</v>
      </c>
      <c r="AA22" s="159">
        <f t="shared" ref="AA22" si="254">SUM(U21:AA21)</f>
        <v>0</v>
      </c>
      <c r="AB22" s="159">
        <f t="shared" ref="AB22" si="255">SUM(V21:AB21)</f>
        <v>0</v>
      </c>
      <c r="AC22" s="159">
        <f t="shared" ref="AC22" si="256">SUM(W21:AC21)</f>
        <v>0</v>
      </c>
      <c r="AD22" s="159">
        <f t="shared" ref="AD22" si="257">SUM(X21:AD21)</f>
        <v>0</v>
      </c>
      <c r="AE22" s="159">
        <f t="shared" ref="AE22" si="258">SUM(Y21:AE21)</f>
        <v>0</v>
      </c>
      <c r="AF22" s="159">
        <f t="shared" ref="AF22" si="259">SUM(Z21:AF21)</f>
        <v>0</v>
      </c>
      <c r="AG22" s="159">
        <f t="shared" ref="AG22" si="260">SUM(AA21:AG21)</f>
        <v>0</v>
      </c>
      <c r="AH22" s="159">
        <f t="shared" ref="AH22" si="261">SUM(AB21:AH21)</f>
        <v>0</v>
      </c>
      <c r="AI22" s="159">
        <f t="shared" ref="AI22" si="262">SUM(AC21:AI21)</f>
        <v>0</v>
      </c>
      <c r="AJ22" s="159">
        <f t="shared" ref="AJ22" si="263">SUM(AD21:AJ21)</f>
        <v>0</v>
      </c>
      <c r="AK22" s="159">
        <f t="shared" ref="AK22" si="264">SUM(AE21:AK21)</f>
        <v>0</v>
      </c>
      <c r="AL22" s="159">
        <f t="shared" ref="AL22:AM22" si="265">SUM(AF21:AL21)</f>
        <v>0</v>
      </c>
      <c r="AM22" s="159">
        <f t="shared" si="265"/>
        <v>0</v>
      </c>
    </row>
    <row r="23" spans="1:39" x14ac:dyDescent="0.4">
      <c r="A23" s="406"/>
      <c r="B23" s="37" t="s">
        <v>24</v>
      </c>
      <c r="C23" s="38"/>
      <c r="D23" s="38"/>
      <c r="E23" s="38"/>
      <c r="F23" s="38"/>
      <c r="G23" s="38"/>
      <c r="H23" s="38"/>
      <c r="I23" s="37">
        <f>IFERROR(HLOOKUP(INDEX(月シフト!B$17:B$50,MATCH('28時間管理'!$A23,月シフト!$A$17:$A$50,0),1),月シフト!$AJ$9:$AU$10,2,0),0)</f>
        <v>0</v>
      </c>
      <c r="J23" s="37">
        <f>IFERROR(HLOOKUP(INDEX(月シフト!C$17:C$50,MATCH('28時間管理'!$A23,月シフト!$A$17:$A$50,0),1),月シフト!$AJ$9:$AU$10,2,0),0)</f>
        <v>0</v>
      </c>
      <c r="K23" s="37">
        <f>IFERROR(HLOOKUP(INDEX(月シフト!D$17:D$50,MATCH('28時間管理'!$A23,月シフト!$A$17:$A$50,0),1),月シフト!$AJ$9:$AU$10,2,0),0)</f>
        <v>0</v>
      </c>
      <c r="L23" s="37">
        <f>IFERROR(HLOOKUP(INDEX(月シフト!E$17:E$50,MATCH('28時間管理'!$A23,月シフト!$A$17:$A$50,0),1),月シフト!$AJ$9:$AU$10,2,0),0)</f>
        <v>0</v>
      </c>
      <c r="M23" s="37">
        <f>IFERROR(HLOOKUP(INDEX(月シフト!F$17:F$50,MATCH('28時間管理'!$A23,月シフト!$A$17:$A$50,0),1),月シフト!$AJ$9:$AU$10,2,0),0)</f>
        <v>0</v>
      </c>
      <c r="N23" s="37">
        <f>IFERROR(HLOOKUP(INDEX(月シフト!G$17:G$50,MATCH('28時間管理'!$A23,月シフト!$A$17:$A$50,0),1),月シフト!$AJ$9:$AU$10,2,0),0)</f>
        <v>0</v>
      </c>
      <c r="O23" s="37">
        <f>IFERROR(HLOOKUP(INDEX(月シフト!H$17:H$50,MATCH('28時間管理'!$A23,月シフト!$A$17:$A$50,0),1),月シフト!$AJ$9:$AU$10,2,0),0)</f>
        <v>0</v>
      </c>
      <c r="P23" s="37">
        <f>IFERROR(HLOOKUP(INDEX(月シフト!I$17:I$50,MATCH('28時間管理'!$A23,月シフト!$A$17:$A$50,0),1),月シフト!$AJ$9:$AU$10,2,0),0)</f>
        <v>0</v>
      </c>
      <c r="Q23" s="37">
        <f>IFERROR(HLOOKUP(INDEX(月シフト!J$17:J$50,MATCH('28時間管理'!$A23,月シフト!$A$17:$A$50,0),1),月シフト!$AJ$9:$AU$10,2,0),0)</f>
        <v>0</v>
      </c>
      <c r="R23" s="37">
        <f>IFERROR(HLOOKUP(INDEX(月シフト!K$17:K$50,MATCH('28時間管理'!$A23,月シフト!$A$17:$A$50,0),1),月シフト!$AJ$9:$AU$10,2,0),0)</f>
        <v>0</v>
      </c>
      <c r="S23" s="37">
        <f>IFERROR(HLOOKUP(INDEX(月シフト!L$17:L$50,MATCH('28時間管理'!$A23,月シフト!$A$17:$A$50,0),1),月シフト!$AJ$9:$AU$10,2,0),0)</f>
        <v>0</v>
      </c>
      <c r="T23" s="37">
        <f>IFERROR(HLOOKUP(INDEX(月シフト!M$17:M$50,MATCH('28時間管理'!$A23,月シフト!$A$17:$A$50,0),1),月シフト!$AJ$9:$AU$10,2,0),0)</f>
        <v>0</v>
      </c>
      <c r="U23" s="37">
        <f>IFERROR(HLOOKUP(INDEX(月シフト!N$17:N$50,MATCH('28時間管理'!$A23,月シフト!$A$17:$A$50,0),1),月シフト!$AJ$9:$AU$10,2,0),0)</f>
        <v>0</v>
      </c>
      <c r="V23" s="37">
        <f>IFERROR(HLOOKUP(INDEX(月シフト!O$17:O$50,MATCH('28時間管理'!$A23,月シフト!$A$17:$A$50,0),1),月シフト!$AJ$9:$AU$10,2,0),0)</f>
        <v>0</v>
      </c>
      <c r="W23" s="37">
        <f>IFERROR(HLOOKUP(INDEX(月シフト!P$17:P$50,MATCH('28時間管理'!$A23,月シフト!$A$17:$A$50,0),1),月シフト!$AJ$9:$AU$10,2,0),0)</f>
        <v>0</v>
      </c>
      <c r="X23" s="37">
        <f>IFERROR(HLOOKUP(INDEX(月シフト!Q$17:Q$50,MATCH('28時間管理'!$A23,月シフト!$A$17:$A$50,0),1),月シフト!$AJ$9:$AU$10,2,0),0)</f>
        <v>0</v>
      </c>
      <c r="Y23" s="37">
        <f>IFERROR(HLOOKUP(INDEX(月シフト!R$17:R$50,MATCH('28時間管理'!$A23,月シフト!$A$17:$A$50,0),1),月シフト!$AJ$9:$AU$10,2,0),0)</f>
        <v>0</v>
      </c>
      <c r="Z23" s="37">
        <f>IFERROR(HLOOKUP(INDEX(月シフト!S$17:S$50,MATCH('28時間管理'!$A23,月シフト!$A$17:$A$50,0),1),月シフト!$AJ$9:$AU$10,2,0),0)</f>
        <v>0</v>
      </c>
      <c r="AA23" s="37">
        <f>IFERROR(HLOOKUP(INDEX(月シフト!T$17:T$50,MATCH('28時間管理'!$A23,月シフト!$A$17:$A$50,0),1),月シフト!$AJ$9:$AU$10,2,0),0)</f>
        <v>0</v>
      </c>
      <c r="AB23" s="37">
        <f>IFERROR(HLOOKUP(INDEX(月シフト!U$17:U$50,MATCH('28時間管理'!$A23,月シフト!$A$17:$A$50,0),1),月シフト!$AJ$9:$AU$10,2,0),0)</f>
        <v>0</v>
      </c>
      <c r="AC23" s="37">
        <f>IFERROR(HLOOKUP(INDEX(月シフト!V$17:V$50,MATCH('28時間管理'!$A23,月シフト!$A$17:$A$50,0),1),月シフト!$AJ$9:$AU$10,2,0),0)</f>
        <v>0</v>
      </c>
      <c r="AD23" s="37">
        <f>IFERROR(HLOOKUP(INDEX(月シフト!W$17:W$50,MATCH('28時間管理'!$A23,月シフト!$A$17:$A$50,0),1),月シフト!$AJ$9:$AU$10,2,0),0)</f>
        <v>0</v>
      </c>
      <c r="AE23" s="37">
        <f>IFERROR(HLOOKUP(INDEX(月シフト!X$17:X$50,MATCH('28時間管理'!$A23,月シフト!$A$17:$A$50,0),1),月シフト!$AJ$9:$AU$10,2,0),0)</f>
        <v>0</v>
      </c>
      <c r="AF23" s="37">
        <f>IFERROR(HLOOKUP(INDEX(月シフト!Y$17:Y$50,MATCH('28時間管理'!$A23,月シフト!$A$17:$A$50,0),1),月シフト!$AJ$9:$AU$10,2,0),0)</f>
        <v>0</v>
      </c>
      <c r="AG23" s="37">
        <f>IFERROR(HLOOKUP(INDEX(月シフト!Z$17:Z$50,MATCH('28時間管理'!$A23,月シフト!$A$17:$A$50,0),1),月シフト!$AJ$9:$AU$10,2,0),0)</f>
        <v>0</v>
      </c>
      <c r="AH23" s="37">
        <f>IFERROR(HLOOKUP(INDEX(月シフト!AA$17:AA$50,MATCH('28時間管理'!$A23,月シフト!$A$17:$A$50,0),1),月シフト!$AJ$9:$AU$10,2,0),0)</f>
        <v>0</v>
      </c>
      <c r="AI23" s="37">
        <f>IFERROR(HLOOKUP(INDEX(月シフト!AB$17:AB$50,MATCH('28時間管理'!$A23,月シフト!$A$17:$A$50,0),1),月シフト!$AJ$9:$AU$10,2,0),0)</f>
        <v>0</v>
      </c>
      <c r="AJ23" s="37">
        <f>IFERROR(HLOOKUP(INDEX(月シフト!AC$17:AC$50,MATCH('28時間管理'!$A23,月シフト!$A$17:$A$50,0),1),月シフト!$AJ$9:$AU$10,2,0),0)</f>
        <v>0</v>
      </c>
      <c r="AK23" s="37">
        <f>IFERROR(HLOOKUP(INDEX(月シフト!AD$17:AD$50,MATCH('28時間管理'!$A23,月シフト!$A$17:$A$50,0),1),月シフト!$AJ$9:$AU$10,2,0),0)</f>
        <v>0</v>
      </c>
      <c r="AL23" s="37">
        <f>IFERROR(HLOOKUP(INDEX(月シフト!AE$17:AE$50,MATCH('28時間管理'!$A23,月シフト!$A$17:$A$50,0),1),月シフト!$AJ$9:$AU$10,2,0),0)</f>
        <v>0</v>
      </c>
      <c r="AM23" s="37">
        <f>IFERROR(HLOOKUP(INDEX(月シフト!AF$17:AF$50,MATCH('28時間管理'!$A23,月シフト!$A$17:$A$50,0),1),月シフト!$AJ$9:$AU$10,2,0),0)</f>
        <v>0</v>
      </c>
    </row>
    <row r="24" spans="1:39" x14ac:dyDescent="0.4">
      <c r="A24" s="407"/>
      <c r="B24" s="39" t="s">
        <v>25</v>
      </c>
      <c r="C24" s="40"/>
      <c r="D24" s="40"/>
      <c r="E24" s="40"/>
      <c r="F24" s="40"/>
      <c r="G24" s="40"/>
      <c r="H24" s="40"/>
      <c r="I24" s="159">
        <f t="shared" ref="I24" si="266">SUM(C23:I23)</f>
        <v>0</v>
      </c>
      <c r="J24" s="159">
        <f t="shared" ref="J24" si="267">SUM(D23:J23)</f>
        <v>0</v>
      </c>
      <c r="K24" s="159">
        <f t="shared" ref="K24" si="268">SUM(E23:K23)</f>
        <v>0</v>
      </c>
      <c r="L24" s="159">
        <f t="shared" ref="L24" si="269">SUM(F23:L23)</f>
        <v>0</v>
      </c>
      <c r="M24" s="159">
        <f t="shared" ref="M24" si="270">SUM(G23:M23)</f>
        <v>0</v>
      </c>
      <c r="N24" s="159">
        <f t="shared" ref="N24" si="271">SUM(H23:N23)</f>
        <v>0</v>
      </c>
      <c r="O24" s="159">
        <f t="shared" ref="O24" si="272">SUM(I23:O23)</f>
        <v>0</v>
      </c>
      <c r="P24" s="159">
        <f t="shared" ref="P24" si="273">SUM(J23:P23)</f>
        <v>0</v>
      </c>
      <c r="Q24" s="159">
        <f t="shared" ref="Q24" si="274">SUM(K23:Q23)</f>
        <v>0</v>
      </c>
      <c r="R24" s="159">
        <f t="shared" ref="R24" si="275">SUM(L23:R23)</f>
        <v>0</v>
      </c>
      <c r="S24" s="159">
        <f t="shared" ref="S24" si="276">SUM(M23:S23)</f>
        <v>0</v>
      </c>
      <c r="T24" s="159">
        <f t="shared" ref="T24" si="277">SUM(N23:T23)</f>
        <v>0</v>
      </c>
      <c r="U24" s="159">
        <f t="shared" ref="U24" si="278">SUM(O23:U23)</f>
        <v>0</v>
      </c>
      <c r="V24" s="159">
        <f t="shared" ref="V24" si="279">SUM(P23:V23)</f>
        <v>0</v>
      </c>
      <c r="W24" s="159">
        <f t="shared" ref="W24" si="280">SUM(Q23:W23)</f>
        <v>0</v>
      </c>
      <c r="X24" s="159">
        <f t="shared" ref="X24" si="281">SUM(R23:X23)</f>
        <v>0</v>
      </c>
      <c r="Y24" s="159">
        <f t="shared" ref="Y24" si="282">SUM(S23:Y23)</f>
        <v>0</v>
      </c>
      <c r="Z24" s="159">
        <f t="shared" ref="Z24" si="283">SUM(T23:Z23)</f>
        <v>0</v>
      </c>
      <c r="AA24" s="159">
        <f t="shared" ref="AA24" si="284">SUM(U23:AA23)</f>
        <v>0</v>
      </c>
      <c r="AB24" s="159">
        <f t="shared" ref="AB24" si="285">SUM(V23:AB23)</f>
        <v>0</v>
      </c>
      <c r="AC24" s="159">
        <f t="shared" ref="AC24" si="286">SUM(W23:AC23)</f>
        <v>0</v>
      </c>
      <c r="AD24" s="159">
        <f t="shared" ref="AD24" si="287">SUM(X23:AD23)</f>
        <v>0</v>
      </c>
      <c r="AE24" s="159">
        <f t="shared" ref="AE24" si="288">SUM(Y23:AE23)</f>
        <v>0</v>
      </c>
      <c r="AF24" s="159">
        <f t="shared" ref="AF24" si="289">SUM(Z23:AF23)</f>
        <v>0</v>
      </c>
      <c r="AG24" s="159">
        <f t="shared" ref="AG24" si="290">SUM(AA23:AG23)</f>
        <v>0</v>
      </c>
      <c r="AH24" s="159">
        <f t="shared" ref="AH24" si="291">SUM(AB23:AH23)</f>
        <v>0</v>
      </c>
      <c r="AI24" s="159">
        <f t="shared" ref="AI24" si="292">SUM(AC23:AI23)</f>
        <v>0</v>
      </c>
      <c r="AJ24" s="159">
        <f t="shared" ref="AJ24" si="293">SUM(AD23:AJ23)</f>
        <v>0</v>
      </c>
      <c r="AK24" s="159">
        <f t="shared" ref="AK24" si="294">SUM(AE23:AK23)</f>
        <v>0</v>
      </c>
      <c r="AL24" s="159">
        <f t="shared" ref="AL24:AM24" si="295">SUM(AF23:AL23)</f>
        <v>0</v>
      </c>
      <c r="AM24" s="159">
        <f t="shared" si="295"/>
        <v>0</v>
      </c>
    </row>
    <row r="25" spans="1:39" x14ac:dyDescent="0.4">
      <c r="A25" s="406"/>
      <c r="B25" s="37" t="s">
        <v>24</v>
      </c>
      <c r="C25" s="38"/>
      <c r="D25" s="38"/>
      <c r="E25" s="38"/>
      <c r="F25" s="38"/>
      <c r="G25" s="38"/>
      <c r="H25" s="38"/>
      <c r="I25" s="37">
        <f>IFERROR(HLOOKUP(INDEX(月シフト!B$17:B$50,MATCH('28時間管理'!$A25,月シフト!$A$17:$A$50,0),1),月シフト!$AJ$9:$AU$10,2,0),0)</f>
        <v>0</v>
      </c>
      <c r="J25" s="37">
        <f>IFERROR(HLOOKUP(INDEX(月シフト!C$17:C$50,MATCH('28時間管理'!$A25,月シフト!$A$17:$A$50,0),1),月シフト!$AJ$9:$AU$10,2,0),0)</f>
        <v>0</v>
      </c>
      <c r="K25" s="37">
        <f>IFERROR(HLOOKUP(INDEX(月シフト!D$17:D$50,MATCH('28時間管理'!$A25,月シフト!$A$17:$A$50,0),1),月シフト!$AJ$9:$AU$10,2,0),0)</f>
        <v>0</v>
      </c>
      <c r="L25" s="37">
        <f>IFERROR(HLOOKUP(INDEX(月シフト!E$17:E$50,MATCH('28時間管理'!$A25,月シフト!$A$17:$A$50,0),1),月シフト!$AJ$9:$AU$10,2,0),0)</f>
        <v>0</v>
      </c>
      <c r="M25" s="37">
        <f>IFERROR(HLOOKUP(INDEX(月シフト!F$17:F$50,MATCH('28時間管理'!$A25,月シフト!$A$17:$A$50,0),1),月シフト!$AJ$9:$AU$10,2,0),0)</f>
        <v>0</v>
      </c>
      <c r="N25" s="37">
        <f>IFERROR(HLOOKUP(INDEX(月シフト!G$17:G$50,MATCH('28時間管理'!$A25,月シフト!$A$17:$A$50,0),1),月シフト!$AJ$9:$AU$10,2,0),0)</f>
        <v>0</v>
      </c>
      <c r="O25" s="37">
        <f>IFERROR(HLOOKUP(INDEX(月シフト!H$17:H$50,MATCH('28時間管理'!$A25,月シフト!$A$17:$A$50,0),1),月シフト!$AJ$9:$AU$10,2,0),0)</f>
        <v>0</v>
      </c>
      <c r="P25" s="37">
        <f>IFERROR(HLOOKUP(INDEX(月シフト!I$17:I$50,MATCH('28時間管理'!$A25,月シフト!$A$17:$A$50,0),1),月シフト!$AJ$9:$AU$10,2,0),0)</f>
        <v>0</v>
      </c>
      <c r="Q25" s="37">
        <f>IFERROR(HLOOKUP(INDEX(月シフト!J$17:J$50,MATCH('28時間管理'!$A25,月シフト!$A$17:$A$50,0),1),月シフト!$AJ$9:$AU$10,2,0),0)</f>
        <v>0</v>
      </c>
      <c r="R25" s="37">
        <f>IFERROR(HLOOKUP(INDEX(月シフト!K$17:K$50,MATCH('28時間管理'!$A25,月シフト!$A$17:$A$50,0),1),月シフト!$AJ$9:$AU$10,2,0),0)</f>
        <v>0</v>
      </c>
      <c r="S25" s="37">
        <f>IFERROR(HLOOKUP(INDEX(月シフト!L$17:L$50,MATCH('28時間管理'!$A25,月シフト!$A$17:$A$50,0),1),月シフト!$AJ$9:$AU$10,2,0),0)</f>
        <v>0</v>
      </c>
      <c r="T25" s="37">
        <f>IFERROR(HLOOKUP(INDEX(月シフト!M$17:M$50,MATCH('28時間管理'!$A25,月シフト!$A$17:$A$50,0),1),月シフト!$AJ$9:$AU$10,2,0),0)</f>
        <v>0</v>
      </c>
      <c r="U25" s="37">
        <f>IFERROR(HLOOKUP(INDEX(月シフト!N$17:N$50,MATCH('28時間管理'!$A25,月シフト!$A$17:$A$50,0),1),月シフト!$AJ$9:$AU$10,2,0),0)</f>
        <v>0</v>
      </c>
      <c r="V25" s="37">
        <f>IFERROR(HLOOKUP(INDEX(月シフト!O$17:O$50,MATCH('28時間管理'!$A25,月シフト!$A$17:$A$50,0),1),月シフト!$AJ$9:$AU$10,2,0),0)</f>
        <v>0</v>
      </c>
      <c r="W25" s="37">
        <f>IFERROR(HLOOKUP(INDEX(月シフト!P$17:P$50,MATCH('28時間管理'!$A25,月シフト!$A$17:$A$50,0),1),月シフト!$AJ$9:$AU$10,2,0),0)</f>
        <v>0</v>
      </c>
      <c r="X25" s="37">
        <f>IFERROR(HLOOKUP(INDEX(月シフト!Q$17:Q$50,MATCH('28時間管理'!$A25,月シフト!$A$17:$A$50,0),1),月シフト!$AJ$9:$AU$10,2,0),0)</f>
        <v>0</v>
      </c>
      <c r="Y25" s="37">
        <f>IFERROR(HLOOKUP(INDEX(月シフト!R$17:R$50,MATCH('28時間管理'!$A25,月シフト!$A$17:$A$50,0),1),月シフト!$AJ$9:$AU$10,2,0),0)</f>
        <v>0</v>
      </c>
      <c r="Z25" s="37">
        <f>IFERROR(HLOOKUP(INDEX(月シフト!S$17:S$50,MATCH('28時間管理'!$A25,月シフト!$A$17:$A$50,0),1),月シフト!$AJ$9:$AU$10,2,0),0)</f>
        <v>0</v>
      </c>
      <c r="AA25" s="37">
        <f>IFERROR(HLOOKUP(INDEX(月シフト!T$17:T$50,MATCH('28時間管理'!$A25,月シフト!$A$17:$A$50,0),1),月シフト!$AJ$9:$AU$10,2,0),0)</f>
        <v>0</v>
      </c>
      <c r="AB25" s="37">
        <f>IFERROR(HLOOKUP(INDEX(月シフト!U$17:U$50,MATCH('28時間管理'!$A25,月シフト!$A$17:$A$50,0),1),月シフト!$AJ$9:$AU$10,2,0),0)</f>
        <v>0</v>
      </c>
      <c r="AC25" s="37">
        <f>IFERROR(HLOOKUP(INDEX(月シフト!V$17:V$50,MATCH('28時間管理'!$A25,月シフト!$A$17:$A$50,0),1),月シフト!$AJ$9:$AU$10,2,0),0)</f>
        <v>0</v>
      </c>
      <c r="AD25" s="37">
        <f>IFERROR(HLOOKUP(INDEX(月シフト!W$17:W$50,MATCH('28時間管理'!$A25,月シフト!$A$17:$A$50,0),1),月シフト!$AJ$9:$AU$10,2,0),0)</f>
        <v>0</v>
      </c>
      <c r="AE25" s="37">
        <f>IFERROR(HLOOKUP(INDEX(月シフト!X$17:X$50,MATCH('28時間管理'!$A25,月シフト!$A$17:$A$50,0),1),月シフト!$AJ$9:$AU$10,2,0),0)</f>
        <v>0</v>
      </c>
      <c r="AF25" s="37">
        <f>IFERROR(HLOOKUP(INDEX(月シフト!Y$17:Y$50,MATCH('28時間管理'!$A25,月シフト!$A$17:$A$50,0),1),月シフト!$AJ$9:$AU$10,2,0),0)</f>
        <v>0</v>
      </c>
      <c r="AG25" s="37">
        <f>IFERROR(HLOOKUP(INDEX(月シフト!Z$17:Z$50,MATCH('28時間管理'!$A25,月シフト!$A$17:$A$50,0),1),月シフト!$AJ$9:$AU$10,2,0),0)</f>
        <v>0</v>
      </c>
      <c r="AH25" s="37">
        <f>IFERROR(HLOOKUP(INDEX(月シフト!AA$17:AA$50,MATCH('28時間管理'!$A25,月シフト!$A$17:$A$50,0),1),月シフト!$AJ$9:$AU$10,2,0),0)</f>
        <v>0</v>
      </c>
      <c r="AI25" s="37">
        <f>IFERROR(HLOOKUP(INDEX(月シフト!AB$17:AB$50,MATCH('28時間管理'!$A25,月シフト!$A$17:$A$50,0),1),月シフト!$AJ$9:$AU$10,2,0),0)</f>
        <v>0</v>
      </c>
      <c r="AJ25" s="37">
        <f>IFERROR(HLOOKUP(INDEX(月シフト!AC$17:AC$50,MATCH('28時間管理'!$A25,月シフト!$A$17:$A$50,0),1),月シフト!$AJ$9:$AU$10,2,0),0)</f>
        <v>0</v>
      </c>
      <c r="AK25" s="37">
        <f>IFERROR(HLOOKUP(INDEX(月シフト!AD$17:AD$50,MATCH('28時間管理'!$A25,月シフト!$A$17:$A$50,0),1),月シフト!$AJ$9:$AU$10,2,0),0)</f>
        <v>0</v>
      </c>
      <c r="AL25" s="37">
        <f>IFERROR(HLOOKUP(INDEX(月シフト!AE$17:AE$50,MATCH('28時間管理'!$A25,月シフト!$A$17:$A$50,0),1),月シフト!$AJ$9:$AU$10,2,0),0)</f>
        <v>0</v>
      </c>
      <c r="AM25" s="37">
        <f>IFERROR(HLOOKUP(INDEX(月シフト!AF$17:AF$50,MATCH('28時間管理'!$A25,月シフト!$A$17:$A$50,0),1),月シフト!$AJ$9:$AU$10,2,0),0)</f>
        <v>0</v>
      </c>
    </row>
    <row r="26" spans="1:39" x14ac:dyDescent="0.4">
      <c r="A26" s="407"/>
      <c r="B26" s="39" t="s">
        <v>25</v>
      </c>
      <c r="C26" s="40"/>
      <c r="D26" s="40"/>
      <c r="E26" s="40"/>
      <c r="F26" s="40"/>
      <c r="G26" s="40"/>
      <c r="H26" s="40"/>
      <c r="I26" s="159">
        <f t="shared" ref="I26" si="296">SUM(C25:I25)</f>
        <v>0</v>
      </c>
      <c r="J26" s="159">
        <f t="shared" ref="J26" si="297">SUM(D25:J25)</f>
        <v>0</v>
      </c>
      <c r="K26" s="159">
        <f t="shared" ref="K26" si="298">SUM(E25:K25)</f>
        <v>0</v>
      </c>
      <c r="L26" s="159">
        <f t="shared" ref="L26" si="299">SUM(F25:L25)</f>
        <v>0</v>
      </c>
      <c r="M26" s="159">
        <f t="shared" ref="M26" si="300">SUM(G25:M25)</f>
        <v>0</v>
      </c>
      <c r="N26" s="159">
        <f t="shared" ref="N26" si="301">SUM(H25:N25)</f>
        <v>0</v>
      </c>
      <c r="O26" s="159">
        <f t="shared" ref="O26" si="302">SUM(I25:O25)</f>
        <v>0</v>
      </c>
      <c r="P26" s="159">
        <f t="shared" ref="P26" si="303">SUM(J25:P25)</f>
        <v>0</v>
      </c>
      <c r="Q26" s="159">
        <f t="shared" ref="Q26" si="304">SUM(K25:Q25)</f>
        <v>0</v>
      </c>
      <c r="R26" s="159">
        <f t="shared" ref="R26" si="305">SUM(L25:R25)</f>
        <v>0</v>
      </c>
      <c r="S26" s="159">
        <f t="shared" ref="S26" si="306">SUM(M25:S25)</f>
        <v>0</v>
      </c>
      <c r="T26" s="159">
        <f t="shared" ref="T26" si="307">SUM(N25:T25)</f>
        <v>0</v>
      </c>
      <c r="U26" s="159">
        <f t="shared" ref="U26" si="308">SUM(O25:U25)</f>
        <v>0</v>
      </c>
      <c r="V26" s="159">
        <f t="shared" ref="V26" si="309">SUM(P25:V25)</f>
        <v>0</v>
      </c>
      <c r="W26" s="159">
        <f t="shared" ref="W26" si="310">SUM(Q25:W25)</f>
        <v>0</v>
      </c>
      <c r="X26" s="159">
        <f t="shared" ref="X26" si="311">SUM(R25:X25)</f>
        <v>0</v>
      </c>
      <c r="Y26" s="159">
        <f t="shared" ref="Y26" si="312">SUM(S25:Y25)</f>
        <v>0</v>
      </c>
      <c r="Z26" s="159">
        <f t="shared" ref="Z26" si="313">SUM(T25:Z25)</f>
        <v>0</v>
      </c>
      <c r="AA26" s="159">
        <f t="shared" ref="AA26" si="314">SUM(U25:AA25)</f>
        <v>0</v>
      </c>
      <c r="AB26" s="159">
        <f t="shared" ref="AB26" si="315">SUM(V25:AB25)</f>
        <v>0</v>
      </c>
      <c r="AC26" s="159">
        <f t="shared" ref="AC26" si="316">SUM(W25:AC25)</f>
        <v>0</v>
      </c>
      <c r="AD26" s="159">
        <f t="shared" ref="AD26" si="317">SUM(X25:AD25)</f>
        <v>0</v>
      </c>
      <c r="AE26" s="159">
        <f t="shared" ref="AE26" si="318">SUM(Y25:AE25)</f>
        <v>0</v>
      </c>
      <c r="AF26" s="159">
        <f t="shared" ref="AF26" si="319">SUM(Z25:AF25)</f>
        <v>0</v>
      </c>
      <c r="AG26" s="159">
        <f t="shared" ref="AG26" si="320">SUM(AA25:AG25)</f>
        <v>0</v>
      </c>
      <c r="AH26" s="159">
        <f t="shared" ref="AH26" si="321">SUM(AB25:AH25)</f>
        <v>0</v>
      </c>
      <c r="AI26" s="159">
        <f t="shared" ref="AI26" si="322">SUM(AC25:AI25)</f>
        <v>0</v>
      </c>
      <c r="AJ26" s="159">
        <f t="shared" ref="AJ26" si="323">SUM(AD25:AJ25)</f>
        <v>0</v>
      </c>
      <c r="AK26" s="159">
        <f t="shared" ref="AK26" si="324">SUM(AE25:AK25)</f>
        <v>0</v>
      </c>
      <c r="AL26" s="159">
        <f t="shared" ref="AL26:AM26" si="325">SUM(AF25:AL25)</f>
        <v>0</v>
      </c>
      <c r="AM26" s="159">
        <f t="shared" si="325"/>
        <v>0</v>
      </c>
    </row>
    <row r="41" spans="2:2" x14ac:dyDescent="0.4">
      <c r="B41" s="34">
        <v>8</v>
      </c>
    </row>
  </sheetData>
  <mergeCells count="12">
    <mergeCell ref="A3:A4"/>
    <mergeCell ref="A25:A26"/>
    <mergeCell ref="A13:A14"/>
    <mergeCell ref="A15:A16"/>
    <mergeCell ref="A17:A18"/>
    <mergeCell ref="A19:A20"/>
    <mergeCell ref="A21:A22"/>
    <mergeCell ref="A11:A12"/>
    <mergeCell ref="A9:A10"/>
    <mergeCell ref="A7:A8"/>
    <mergeCell ref="A5:A6"/>
    <mergeCell ref="A23:A24"/>
  </mergeCells>
  <phoneticPr fontId="15"/>
  <conditionalFormatting sqref="I4:AM4">
    <cfRule type="cellIs" dxfId="169" priority="3" operator="greaterThan">
      <formula>28</formula>
    </cfRule>
  </conditionalFormatting>
  <conditionalFormatting sqref="I6:AM6 I8:AM8 I10:AM10 I12:AM12 I14:AM14 I16:AM16 I18:AM18 I20:AM20 I22:AM22 I24:AM24 I26:AM26">
    <cfRule type="cellIs" dxfId="168" priority="2" operator="greaterThan">
      <formula>28</formula>
    </cfRule>
  </conditionalFormatting>
  <conditionalFormatting sqref="I3:AM26">
    <cfRule type="expression" dxfId="167" priority="1">
      <formula>I3=0</formula>
    </cfRule>
  </conditionalFormatting>
  <pageMargins left="0.69930555555555596" right="0.69930555555555596"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36BDB803-EF68-4A8B-AF87-EFFF2CCDB31D}">
          <x14:formula1>
            <xm:f>月シフト!$A$17:$A$50</xm:f>
          </x14:formula1>
          <xm:sqref>A3:A26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55C1C4-549C-455E-A8AA-967FAEC6A3D8}">
  <sheetPr codeName="Sheet2"/>
  <dimension ref="B1:R55"/>
  <sheetViews>
    <sheetView workbookViewId="0">
      <pane ySplit="2" topLeftCell="A3" activePane="bottomLeft" state="frozen"/>
      <selection pane="bottomLeft" activeCell="D13" sqref="D13"/>
    </sheetView>
  </sheetViews>
  <sheetFormatPr defaultRowHeight="16.5" x14ac:dyDescent="0.4"/>
  <cols>
    <col min="1" max="1" width="1" style="174" customWidth="1"/>
    <col min="2" max="2" width="6.77734375" style="174" customWidth="1"/>
    <col min="3" max="9" width="8.88671875" style="174"/>
    <col min="10" max="16" width="13.77734375" style="174" customWidth="1"/>
    <col min="17" max="17" width="20.77734375" style="174" customWidth="1"/>
    <col min="18" max="18" width="8.88671875" style="174" hidden="1" customWidth="1"/>
    <col min="19" max="16384" width="8.88671875" style="174"/>
  </cols>
  <sheetData>
    <row r="1" spans="2:18" ht="21.75" customHeight="1" thickBot="1" x14ac:dyDescent="0.45">
      <c r="C1" s="408" t="s">
        <v>191</v>
      </c>
      <c r="D1" s="409"/>
      <c r="E1" s="409"/>
      <c r="F1" s="409"/>
      <c r="G1" s="409"/>
      <c r="H1" s="409"/>
      <c r="I1" s="410"/>
      <c r="J1" s="408" t="s">
        <v>192</v>
      </c>
      <c r="K1" s="409"/>
      <c r="L1" s="409"/>
      <c r="M1" s="409"/>
      <c r="N1" s="409"/>
      <c r="O1" s="409"/>
      <c r="P1" s="410"/>
    </row>
    <row r="2" spans="2:18" ht="17.25" thickBot="1" x14ac:dyDescent="0.45">
      <c r="B2" s="185" t="s">
        <v>166</v>
      </c>
      <c r="C2" s="175" t="s">
        <v>189</v>
      </c>
      <c r="D2" s="190" t="s">
        <v>190</v>
      </c>
      <c r="E2" s="190" t="s">
        <v>19</v>
      </c>
      <c r="F2" s="190" t="s">
        <v>20</v>
      </c>
      <c r="G2" s="190" t="s">
        <v>21</v>
      </c>
      <c r="H2" s="190" t="s">
        <v>22</v>
      </c>
      <c r="I2" s="176" t="s">
        <v>23</v>
      </c>
      <c r="J2" s="175" t="s">
        <v>189</v>
      </c>
      <c r="K2" s="190" t="s">
        <v>190</v>
      </c>
      <c r="L2" s="190" t="s">
        <v>19</v>
      </c>
      <c r="M2" s="190" t="s">
        <v>20</v>
      </c>
      <c r="N2" s="190" t="s">
        <v>21</v>
      </c>
      <c r="O2" s="190" t="s">
        <v>22</v>
      </c>
      <c r="P2" s="176" t="s">
        <v>23</v>
      </c>
    </row>
    <row r="3" spans="2:18" x14ac:dyDescent="0.4">
      <c r="B3" s="186">
        <v>0.29166666666666669</v>
      </c>
      <c r="C3" s="191"/>
      <c r="D3" s="192"/>
      <c r="E3" s="192"/>
      <c r="F3" s="192"/>
      <c r="G3" s="192"/>
      <c r="H3" s="192"/>
      <c r="I3" s="193"/>
      <c r="J3" s="191" t="s">
        <v>195</v>
      </c>
      <c r="K3" s="192" t="s">
        <v>194</v>
      </c>
      <c r="L3" s="192" t="s">
        <v>194</v>
      </c>
      <c r="M3" s="192" t="s">
        <v>194</v>
      </c>
      <c r="N3" s="192" t="s">
        <v>194</v>
      </c>
      <c r="O3" s="192" t="s">
        <v>194</v>
      </c>
      <c r="P3" s="193" t="s">
        <v>194</v>
      </c>
      <c r="R3" s="89" t="s">
        <v>64</v>
      </c>
    </row>
    <row r="4" spans="2:18" x14ac:dyDescent="0.4">
      <c r="B4" s="187">
        <v>0.3125</v>
      </c>
      <c r="C4" s="194"/>
      <c r="D4" s="195"/>
      <c r="E4" s="195"/>
      <c r="F4" s="195"/>
      <c r="G4" s="195"/>
      <c r="H4" s="195"/>
      <c r="I4" s="196"/>
      <c r="J4" s="194" t="s">
        <v>196</v>
      </c>
      <c r="K4" s="195" t="s">
        <v>234</v>
      </c>
      <c r="L4" s="195" t="s">
        <v>196</v>
      </c>
      <c r="M4" s="195" t="s">
        <v>234</v>
      </c>
      <c r="N4" s="195" t="s">
        <v>234</v>
      </c>
      <c r="O4" s="195" t="s">
        <v>196</v>
      </c>
      <c r="P4" s="196" t="s">
        <v>196</v>
      </c>
      <c r="R4" s="89" t="s">
        <v>62</v>
      </c>
    </row>
    <row r="5" spans="2:18" x14ac:dyDescent="0.4">
      <c r="B5" s="188">
        <v>0.33333333333333298</v>
      </c>
      <c r="C5" s="197" t="s">
        <v>62</v>
      </c>
      <c r="D5" s="198" t="s">
        <v>62</v>
      </c>
      <c r="E5" s="198" t="s">
        <v>62</v>
      </c>
      <c r="F5" s="198" t="s">
        <v>62</v>
      </c>
      <c r="G5" s="198" t="s">
        <v>62</v>
      </c>
      <c r="H5" s="198" t="s">
        <v>62</v>
      </c>
      <c r="I5" s="199" t="s">
        <v>62</v>
      </c>
      <c r="J5" s="197" t="s">
        <v>197</v>
      </c>
      <c r="K5" s="198" t="s">
        <v>197</v>
      </c>
      <c r="L5" s="198" t="s">
        <v>197</v>
      </c>
      <c r="M5" s="198" t="s">
        <v>197</v>
      </c>
      <c r="N5" s="198" t="s">
        <v>197</v>
      </c>
      <c r="O5" s="198" t="s">
        <v>197</v>
      </c>
      <c r="P5" s="199" t="s">
        <v>197</v>
      </c>
      <c r="R5" s="89" t="s">
        <v>65</v>
      </c>
    </row>
    <row r="6" spans="2:18" x14ac:dyDescent="0.4">
      <c r="B6" s="187">
        <v>0.35416666666666602</v>
      </c>
      <c r="C6" s="194" t="s">
        <v>64</v>
      </c>
      <c r="D6" s="195" t="s">
        <v>64</v>
      </c>
      <c r="E6" s="195" t="s">
        <v>64</v>
      </c>
      <c r="F6" s="195" t="s">
        <v>64</v>
      </c>
      <c r="G6" s="195" t="s">
        <v>64</v>
      </c>
      <c r="H6" s="195" t="s">
        <v>64</v>
      </c>
      <c r="I6" s="196" t="s">
        <v>64</v>
      </c>
      <c r="J6" s="194"/>
      <c r="K6" s="195"/>
      <c r="L6" s="195"/>
      <c r="M6" s="195"/>
      <c r="N6" s="195"/>
      <c r="O6" s="195"/>
      <c r="P6" s="196"/>
      <c r="R6" s="89" t="s">
        <v>91</v>
      </c>
    </row>
    <row r="7" spans="2:18" x14ac:dyDescent="0.4">
      <c r="B7" s="188">
        <v>0.375</v>
      </c>
      <c r="C7" s="197" t="s">
        <v>65</v>
      </c>
      <c r="D7" s="198" t="s">
        <v>65</v>
      </c>
      <c r="E7" s="198" t="s">
        <v>67</v>
      </c>
      <c r="F7" s="198" t="s">
        <v>65</v>
      </c>
      <c r="G7" s="198" t="s">
        <v>65</v>
      </c>
      <c r="H7" s="198" t="s">
        <v>65</v>
      </c>
      <c r="I7" s="199" t="s">
        <v>193</v>
      </c>
      <c r="J7" s="197"/>
      <c r="K7" s="198"/>
      <c r="L7" s="198"/>
      <c r="M7" s="198"/>
      <c r="N7" s="198"/>
      <c r="O7" s="198"/>
      <c r="P7" s="199"/>
      <c r="R7" s="89" t="s">
        <v>62</v>
      </c>
    </row>
    <row r="8" spans="2:18" x14ac:dyDescent="0.4">
      <c r="B8" s="187">
        <v>0.39583333333333298</v>
      </c>
      <c r="C8" s="194" t="s">
        <v>64</v>
      </c>
      <c r="D8" s="195" t="s">
        <v>64</v>
      </c>
      <c r="E8" s="195" t="s">
        <v>64</v>
      </c>
      <c r="F8" s="195" t="s">
        <v>64</v>
      </c>
      <c r="G8" s="195" t="s">
        <v>64</v>
      </c>
      <c r="H8" s="195" t="s">
        <v>64</v>
      </c>
      <c r="I8" s="196" t="s">
        <v>64</v>
      </c>
      <c r="J8" s="194"/>
      <c r="K8" s="195"/>
      <c r="L8" s="195"/>
      <c r="M8" s="195"/>
      <c r="N8" s="195"/>
      <c r="O8" s="195"/>
      <c r="P8" s="196"/>
      <c r="R8" s="89" t="s">
        <v>65</v>
      </c>
    </row>
    <row r="9" spans="2:18" x14ac:dyDescent="0.4">
      <c r="B9" s="188">
        <v>0.41666666666666702</v>
      </c>
      <c r="C9" s="197" t="s">
        <v>67</v>
      </c>
      <c r="D9" s="198" t="s">
        <v>64</v>
      </c>
      <c r="E9" s="198" t="s">
        <v>64</v>
      </c>
      <c r="F9" s="198" t="s">
        <v>67</v>
      </c>
      <c r="G9" s="198" t="s">
        <v>67</v>
      </c>
      <c r="H9" s="198" t="s">
        <v>67</v>
      </c>
      <c r="I9" s="199" t="s">
        <v>70</v>
      </c>
      <c r="J9" s="197"/>
      <c r="K9" s="198"/>
      <c r="L9" s="198"/>
      <c r="M9" s="198"/>
      <c r="N9" s="198"/>
      <c r="O9" s="198"/>
      <c r="P9" s="199"/>
      <c r="R9" s="89" t="s">
        <v>67</v>
      </c>
    </row>
    <row r="10" spans="2:18" x14ac:dyDescent="0.4">
      <c r="B10" s="187">
        <v>0.4375</v>
      </c>
      <c r="C10" s="194" t="s">
        <v>64</v>
      </c>
      <c r="D10" s="195" t="s">
        <v>68</v>
      </c>
      <c r="E10" s="195" t="s">
        <v>64</v>
      </c>
      <c r="F10" s="195" t="s">
        <v>64</v>
      </c>
      <c r="G10" s="195" t="s">
        <v>64</v>
      </c>
      <c r="H10" s="195" t="s">
        <v>64</v>
      </c>
      <c r="I10" s="196" t="s">
        <v>64</v>
      </c>
      <c r="J10" s="194"/>
      <c r="K10" s="195"/>
      <c r="L10" s="195"/>
      <c r="M10" s="195"/>
      <c r="N10" s="195"/>
      <c r="O10" s="195"/>
      <c r="P10" s="196"/>
      <c r="R10" s="89" t="s">
        <v>68</v>
      </c>
    </row>
    <row r="11" spans="2:18" x14ac:dyDescent="0.4">
      <c r="B11" s="188">
        <v>0.45833333333333298</v>
      </c>
      <c r="C11" s="197" t="s">
        <v>64</v>
      </c>
      <c r="D11" s="198" t="s">
        <v>64</v>
      </c>
      <c r="E11" s="198" t="s">
        <v>68</v>
      </c>
      <c r="F11" s="198" t="s">
        <v>64</v>
      </c>
      <c r="G11" s="198" t="s">
        <v>64</v>
      </c>
      <c r="H11" s="198" t="s">
        <v>64</v>
      </c>
      <c r="I11" s="199" t="s">
        <v>64</v>
      </c>
      <c r="J11" s="197" t="s">
        <v>198</v>
      </c>
      <c r="K11" s="198" t="s">
        <v>198</v>
      </c>
      <c r="L11" s="198" t="s">
        <v>198</v>
      </c>
      <c r="M11" s="198" t="s">
        <v>198</v>
      </c>
      <c r="N11" s="198" t="s">
        <v>198</v>
      </c>
      <c r="O11" s="198" t="s">
        <v>198</v>
      </c>
      <c r="P11" s="199"/>
      <c r="R11" s="89" t="s">
        <v>70</v>
      </c>
    </row>
    <row r="12" spans="2:18" x14ac:dyDescent="0.4">
      <c r="B12" s="187">
        <v>0.47916666666666602</v>
      </c>
      <c r="C12" s="194" t="s">
        <v>64</v>
      </c>
      <c r="D12" s="195" t="s">
        <v>64</v>
      </c>
      <c r="E12" s="195" t="s">
        <v>64</v>
      </c>
      <c r="F12" s="195" t="s">
        <v>64</v>
      </c>
      <c r="G12" s="195" t="s">
        <v>64</v>
      </c>
      <c r="H12" s="195" t="s">
        <v>64</v>
      </c>
      <c r="I12" s="196" t="s">
        <v>64</v>
      </c>
      <c r="J12" s="194" t="s">
        <v>199</v>
      </c>
      <c r="K12" s="195" t="s">
        <v>200</v>
      </c>
      <c r="L12" s="195" t="s">
        <v>199</v>
      </c>
      <c r="M12" s="195" t="s">
        <v>199</v>
      </c>
      <c r="N12" s="195" t="s">
        <v>199</v>
      </c>
      <c r="O12" s="195" t="s">
        <v>199</v>
      </c>
      <c r="P12" s="196" t="s">
        <v>200</v>
      </c>
      <c r="R12" s="89" t="s">
        <v>71</v>
      </c>
    </row>
    <row r="13" spans="2:18" x14ac:dyDescent="0.4">
      <c r="B13" s="188">
        <v>0.5</v>
      </c>
      <c r="C13" s="197" t="s">
        <v>69</v>
      </c>
      <c r="D13" s="198" t="s">
        <v>69</v>
      </c>
      <c r="E13" s="198" t="s">
        <v>69</v>
      </c>
      <c r="F13" s="198" t="s">
        <v>69</v>
      </c>
      <c r="G13" s="198" t="s">
        <v>69</v>
      </c>
      <c r="H13" s="198" t="s">
        <v>69</v>
      </c>
      <c r="I13" s="199" t="s">
        <v>69</v>
      </c>
      <c r="J13" s="197" t="s">
        <v>202</v>
      </c>
      <c r="K13" s="198" t="s">
        <v>201</v>
      </c>
      <c r="L13" s="198" t="s">
        <v>201</v>
      </c>
      <c r="M13" s="198" t="s">
        <v>201</v>
      </c>
      <c r="N13" s="198" t="s">
        <v>201</v>
      </c>
      <c r="O13" s="198" t="s">
        <v>201</v>
      </c>
      <c r="P13" s="199" t="s">
        <v>201</v>
      </c>
      <c r="R13" s="89" t="s">
        <v>63</v>
      </c>
    </row>
    <row r="14" spans="2:18" x14ac:dyDescent="0.4">
      <c r="B14" s="187">
        <v>0.52083333333333304</v>
      </c>
      <c r="C14" s="194" t="s">
        <v>69</v>
      </c>
      <c r="D14" s="195" t="s">
        <v>69</v>
      </c>
      <c r="E14" s="195" t="s">
        <v>69</v>
      </c>
      <c r="F14" s="195" t="s">
        <v>69</v>
      </c>
      <c r="G14" s="195" t="s">
        <v>69</v>
      </c>
      <c r="H14" s="195" t="s">
        <v>69</v>
      </c>
      <c r="I14" s="196" t="s">
        <v>69</v>
      </c>
      <c r="J14" s="194"/>
      <c r="K14" s="195"/>
      <c r="L14" s="195"/>
      <c r="M14" s="195"/>
      <c r="N14" s="195"/>
      <c r="O14" s="195"/>
      <c r="P14" s="196"/>
      <c r="R14" s="89" t="s">
        <v>66</v>
      </c>
    </row>
    <row r="15" spans="2:18" ht="21" x14ac:dyDescent="0.4">
      <c r="B15" s="188">
        <v>0.54166666666666596</v>
      </c>
      <c r="C15" s="197" t="s">
        <v>68</v>
      </c>
      <c r="D15" s="198" t="s">
        <v>70</v>
      </c>
      <c r="E15" s="198" t="s">
        <v>70</v>
      </c>
      <c r="F15" s="198" t="s">
        <v>68</v>
      </c>
      <c r="G15" s="198" t="s">
        <v>68</v>
      </c>
      <c r="H15" s="198" t="s">
        <v>68</v>
      </c>
      <c r="I15" s="199" t="s">
        <v>92</v>
      </c>
      <c r="J15" s="197"/>
      <c r="K15" s="198"/>
      <c r="L15" s="198"/>
      <c r="M15" s="198"/>
      <c r="N15" s="198"/>
      <c r="O15" s="198"/>
      <c r="P15" s="199"/>
      <c r="R15" s="94" t="s">
        <v>98</v>
      </c>
    </row>
    <row r="16" spans="2:18" x14ac:dyDescent="0.4">
      <c r="B16" s="187">
        <v>0.562499999999999</v>
      </c>
      <c r="C16" s="194" t="s">
        <v>64</v>
      </c>
      <c r="D16" s="195" t="s">
        <v>64</v>
      </c>
      <c r="E16" s="195" t="s">
        <v>64</v>
      </c>
      <c r="F16" s="195" t="s">
        <v>64</v>
      </c>
      <c r="G16" s="195" t="s">
        <v>64</v>
      </c>
      <c r="H16" s="195" t="s">
        <v>64</v>
      </c>
      <c r="I16" s="196" t="s">
        <v>64</v>
      </c>
      <c r="J16" s="194"/>
      <c r="K16" s="195"/>
      <c r="L16" s="195"/>
      <c r="M16" s="195"/>
      <c r="N16" s="195"/>
      <c r="O16" s="195"/>
      <c r="P16" s="196"/>
      <c r="R16" s="89" t="s">
        <v>72</v>
      </c>
    </row>
    <row r="17" spans="2:18" x14ac:dyDescent="0.4">
      <c r="B17" s="188">
        <v>0.58333333333333104</v>
      </c>
      <c r="C17" s="197" t="s">
        <v>70</v>
      </c>
      <c r="D17" s="198" t="s">
        <v>64</v>
      </c>
      <c r="E17" s="198" t="s">
        <v>64</v>
      </c>
      <c r="F17" s="198" t="s">
        <v>70</v>
      </c>
      <c r="G17" s="198" t="s">
        <v>70</v>
      </c>
      <c r="H17" s="198" t="s">
        <v>70</v>
      </c>
      <c r="I17" s="199" t="s">
        <v>64</v>
      </c>
      <c r="J17" s="197"/>
      <c r="K17" s="198"/>
      <c r="L17" s="198"/>
      <c r="M17" s="198"/>
      <c r="N17" s="198"/>
      <c r="O17" s="198"/>
      <c r="P17" s="199"/>
      <c r="R17" s="95" t="s">
        <v>69</v>
      </c>
    </row>
    <row r="18" spans="2:18" x14ac:dyDescent="0.4">
      <c r="B18" s="187">
        <v>0.60416666666666297</v>
      </c>
      <c r="C18" s="194" t="s">
        <v>64</v>
      </c>
      <c r="D18" s="195" t="s">
        <v>92</v>
      </c>
      <c r="E18" s="195" t="s">
        <v>92</v>
      </c>
      <c r="F18" s="195" t="s">
        <v>64</v>
      </c>
      <c r="G18" s="195" t="s">
        <v>64</v>
      </c>
      <c r="H18" s="195" t="s">
        <v>64</v>
      </c>
      <c r="I18" s="196" t="s">
        <v>64</v>
      </c>
      <c r="J18" s="194" t="s">
        <v>203</v>
      </c>
      <c r="K18" s="195" t="s">
        <v>203</v>
      </c>
      <c r="L18" s="195" t="s">
        <v>203</v>
      </c>
      <c r="M18" s="195" t="s">
        <v>203</v>
      </c>
      <c r="N18" s="195" t="s">
        <v>203</v>
      </c>
      <c r="O18" s="195" t="s">
        <v>203</v>
      </c>
      <c r="P18" s="196" t="s">
        <v>203</v>
      </c>
      <c r="R18" s="95" t="s">
        <v>73</v>
      </c>
    </row>
    <row r="19" spans="2:18" x14ac:dyDescent="0.4">
      <c r="B19" s="188">
        <v>0.624999999999995</v>
      </c>
      <c r="C19" s="197" t="s">
        <v>64</v>
      </c>
      <c r="D19" s="198" t="s">
        <v>64</v>
      </c>
      <c r="E19" s="198" t="s">
        <v>64</v>
      </c>
      <c r="F19" s="198" t="s">
        <v>64</v>
      </c>
      <c r="G19" s="198" t="s">
        <v>64</v>
      </c>
      <c r="H19" s="198" t="s">
        <v>64</v>
      </c>
      <c r="I19" s="199" t="s">
        <v>64</v>
      </c>
      <c r="J19" s="197"/>
      <c r="K19" s="198"/>
      <c r="L19" s="198"/>
      <c r="M19" s="198"/>
      <c r="N19" s="198"/>
      <c r="O19" s="198"/>
      <c r="P19" s="199"/>
      <c r="R19" s="95" t="s">
        <v>95</v>
      </c>
    </row>
    <row r="20" spans="2:18" x14ac:dyDescent="0.4">
      <c r="B20" s="187">
        <v>0.64583333333332704</v>
      </c>
      <c r="C20" s="194" t="s">
        <v>91</v>
      </c>
      <c r="D20" s="195" t="s">
        <v>64</v>
      </c>
      <c r="E20" s="195" t="s">
        <v>64</v>
      </c>
      <c r="F20" s="195" t="s">
        <v>91</v>
      </c>
      <c r="G20" s="195" t="s">
        <v>91</v>
      </c>
      <c r="H20" s="195" t="s">
        <v>91</v>
      </c>
      <c r="I20" s="196" t="s">
        <v>64</v>
      </c>
      <c r="J20" s="194"/>
      <c r="K20" s="195"/>
      <c r="L20" s="195"/>
      <c r="M20" s="195"/>
      <c r="N20" s="195"/>
      <c r="O20" s="195"/>
      <c r="P20" s="196"/>
      <c r="R20" s="95" t="s">
        <v>92</v>
      </c>
    </row>
    <row r="21" spans="2:18" x14ac:dyDescent="0.4">
      <c r="B21" s="188">
        <v>0.66666666666665897</v>
      </c>
      <c r="C21" s="197" t="s">
        <v>64</v>
      </c>
      <c r="D21" s="198" t="s">
        <v>64</v>
      </c>
      <c r="E21" s="198" t="s">
        <v>64</v>
      </c>
      <c r="F21" s="198" t="s">
        <v>64</v>
      </c>
      <c r="G21" s="198" t="s">
        <v>64</v>
      </c>
      <c r="H21" s="198" t="s">
        <v>64</v>
      </c>
      <c r="I21" s="199" t="s">
        <v>64</v>
      </c>
      <c r="J21" s="197" t="s">
        <v>205</v>
      </c>
      <c r="K21" s="198" t="s">
        <v>205</v>
      </c>
      <c r="L21" s="198" t="s">
        <v>205</v>
      </c>
      <c r="M21" s="198" t="s">
        <v>205</v>
      </c>
      <c r="N21" s="198" t="s">
        <v>205</v>
      </c>
      <c r="O21" s="198" t="s">
        <v>205</v>
      </c>
      <c r="P21" s="199" t="s">
        <v>205</v>
      </c>
      <c r="R21" s="95" t="s">
        <v>99</v>
      </c>
    </row>
    <row r="22" spans="2:18" x14ac:dyDescent="0.4">
      <c r="B22" s="187">
        <v>0.68749999999999101</v>
      </c>
      <c r="C22" s="194" t="s">
        <v>64</v>
      </c>
      <c r="D22" s="195" t="s">
        <v>64</v>
      </c>
      <c r="E22" s="195" t="s">
        <v>64</v>
      </c>
      <c r="F22" s="195" t="s">
        <v>64</v>
      </c>
      <c r="G22" s="195" t="s">
        <v>64</v>
      </c>
      <c r="H22" s="195" t="s">
        <v>64</v>
      </c>
      <c r="I22" s="196" t="s">
        <v>64</v>
      </c>
      <c r="J22" s="194"/>
      <c r="K22" s="195"/>
      <c r="L22" s="195"/>
      <c r="M22" s="195"/>
      <c r="N22" s="195"/>
      <c r="O22" s="195"/>
      <c r="P22" s="196"/>
      <c r="R22" s="95" t="s">
        <v>97</v>
      </c>
    </row>
    <row r="23" spans="2:18" x14ac:dyDescent="0.4">
      <c r="B23" s="188">
        <v>0.70833333333332205</v>
      </c>
      <c r="C23" s="197" t="s">
        <v>64</v>
      </c>
      <c r="D23" s="198" t="s">
        <v>64</v>
      </c>
      <c r="E23" s="198" t="s">
        <v>64</v>
      </c>
      <c r="F23" s="198" t="s">
        <v>64</v>
      </c>
      <c r="G23" s="198" t="s">
        <v>64</v>
      </c>
      <c r="H23" s="198" t="s">
        <v>64</v>
      </c>
      <c r="I23" s="199" t="s">
        <v>64</v>
      </c>
      <c r="J23" s="197"/>
      <c r="K23" s="198"/>
      <c r="L23" s="198"/>
      <c r="M23" s="198"/>
      <c r="N23" s="198"/>
      <c r="O23" s="198"/>
      <c r="P23" s="199"/>
      <c r="R23" s="95"/>
    </row>
    <row r="24" spans="2:18" x14ac:dyDescent="0.4">
      <c r="B24" s="187">
        <v>0.72916666666665397</v>
      </c>
      <c r="C24" s="194" t="s">
        <v>91</v>
      </c>
      <c r="D24" s="195" t="s">
        <v>91</v>
      </c>
      <c r="E24" s="195" t="s">
        <v>91</v>
      </c>
      <c r="F24" s="195" t="s">
        <v>91</v>
      </c>
      <c r="G24" s="195" t="s">
        <v>91</v>
      </c>
      <c r="H24" s="195" t="s">
        <v>91</v>
      </c>
      <c r="I24" s="196" t="s">
        <v>91</v>
      </c>
      <c r="J24" s="194"/>
      <c r="K24" s="195"/>
      <c r="L24" s="195"/>
      <c r="M24" s="195"/>
      <c r="N24" s="195"/>
      <c r="O24" s="195"/>
      <c r="P24" s="196"/>
      <c r="R24" s="95" t="s">
        <v>74</v>
      </c>
    </row>
    <row r="25" spans="2:18" x14ac:dyDescent="0.4">
      <c r="B25" s="188">
        <v>0.74999999999998601</v>
      </c>
      <c r="C25" s="197" t="s">
        <v>71</v>
      </c>
      <c r="D25" s="198" t="s">
        <v>71</v>
      </c>
      <c r="E25" s="198" t="s">
        <v>71</v>
      </c>
      <c r="F25" s="198" t="s">
        <v>71</v>
      </c>
      <c r="G25" s="198" t="s">
        <v>71</v>
      </c>
      <c r="H25" s="198" t="s">
        <v>71</v>
      </c>
      <c r="I25" s="199" t="s">
        <v>71</v>
      </c>
      <c r="J25" s="197"/>
      <c r="K25" s="198"/>
      <c r="L25" s="198"/>
      <c r="M25" s="198"/>
      <c r="N25" s="198"/>
      <c r="O25" s="198"/>
      <c r="P25" s="199"/>
      <c r="R25" s="95" t="s">
        <v>74</v>
      </c>
    </row>
    <row r="26" spans="2:18" x14ac:dyDescent="0.4">
      <c r="B26" s="187">
        <v>0.77083333333331805</v>
      </c>
      <c r="C26" s="194"/>
      <c r="D26" s="195"/>
      <c r="E26" s="195"/>
      <c r="F26" s="195"/>
      <c r="G26" s="195"/>
      <c r="H26" s="195"/>
      <c r="I26" s="196"/>
      <c r="J26" s="194"/>
      <c r="K26" s="195"/>
      <c r="L26" s="195"/>
      <c r="M26" s="195"/>
      <c r="N26" s="195"/>
      <c r="O26" s="195"/>
      <c r="P26" s="196"/>
      <c r="R26" s="95" t="s">
        <v>74</v>
      </c>
    </row>
    <row r="27" spans="2:18" x14ac:dyDescent="0.4">
      <c r="B27" s="188">
        <v>0.79166666666664998</v>
      </c>
      <c r="C27" s="197"/>
      <c r="D27" s="198"/>
      <c r="E27" s="198"/>
      <c r="F27" s="198"/>
      <c r="G27" s="198"/>
      <c r="H27" s="198"/>
      <c r="I27" s="199"/>
      <c r="J27" s="197"/>
      <c r="K27" s="198"/>
      <c r="L27" s="198"/>
      <c r="M27" s="198"/>
      <c r="N27" s="198"/>
      <c r="O27" s="198"/>
      <c r="P27" s="199"/>
      <c r="R27" s="95" t="s">
        <v>74</v>
      </c>
    </row>
    <row r="28" spans="2:18" x14ac:dyDescent="0.4">
      <c r="B28" s="187">
        <v>0.81249999999998201</v>
      </c>
      <c r="C28" s="194"/>
      <c r="D28" s="195"/>
      <c r="E28" s="195"/>
      <c r="F28" s="195"/>
      <c r="G28" s="195"/>
      <c r="H28" s="195"/>
      <c r="I28" s="196"/>
      <c r="J28" s="194"/>
      <c r="K28" s="195"/>
      <c r="L28" s="195"/>
      <c r="M28" s="195"/>
      <c r="N28" s="195"/>
      <c r="O28" s="195"/>
      <c r="P28" s="196"/>
      <c r="R28" s="95" t="s">
        <v>74</v>
      </c>
    </row>
    <row r="29" spans="2:18" ht="17.25" thickBot="1" x14ac:dyDescent="0.45">
      <c r="B29" s="189">
        <v>0.83333333333331405</v>
      </c>
      <c r="C29" s="200"/>
      <c r="D29" s="201"/>
      <c r="E29" s="201"/>
      <c r="F29" s="201"/>
      <c r="G29" s="201"/>
      <c r="H29" s="201"/>
      <c r="I29" s="202"/>
      <c r="J29" s="200" t="s">
        <v>204</v>
      </c>
      <c r="K29" s="201" t="s">
        <v>204</v>
      </c>
      <c r="L29" s="201" t="s">
        <v>204</v>
      </c>
      <c r="M29" s="201" t="s">
        <v>204</v>
      </c>
      <c r="N29" s="201" t="s">
        <v>204</v>
      </c>
      <c r="O29" s="201" t="s">
        <v>204</v>
      </c>
      <c r="P29" s="202" t="s">
        <v>204</v>
      </c>
      <c r="R29" s="95" t="s">
        <v>74</v>
      </c>
    </row>
    <row r="30" spans="2:18" x14ac:dyDescent="0.4">
      <c r="R30" s="95" t="s">
        <v>74</v>
      </c>
    </row>
    <row r="31" spans="2:18" x14ac:dyDescent="0.4">
      <c r="R31" s="95" t="s">
        <v>74</v>
      </c>
    </row>
    <row r="32" spans="2:18" x14ac:dyDescent="0.4">
      <c r="R32" s="95" t="s">
        <v>74</v>
      </c>
    </row>
    <row r="33" spans="18:18" x14ac:dyDescent="0.4">
      <c r="R33" s="95" t="s">
        <v>74</v>
      </c>
    </row>
    <row r="34" spans="18:18" x14ac:dyDescent="0.4">
      <c r="R34" s="95" t="s">
        <v>74</v>
      </c>
    </row>
    <row r="35" spans="18:18" x14ac:dyDescent="0.4">
      <c r="R35" s="95" t="s">
        <v>74</v>
      </c>
    </row>
    <row r="36" spans="18:18" x14ac:dyDescent="0.4">
      <c r="R36" s="95" t="s">
        <v>74</v>
      </c>
    </row>
    <row r="37" spans="18:18" x14ac:dyDescent="0.4">
      <c r="R37" s="95" t="s">
        <v>74</v>
      </c>
    </row>
    <row r="38" spans="18:18" x14ac:dyDescent="0.4">
      <c r="R38" s="95" t="s">
        <v>74</v>
      </c>
    </row>
    <row r="39" spans="18:18" x14ac:dyDescent="0.4">
      <c r="R39" s="95" t="s">
        <v>74</v>
      </c>
    </row>
    <row r="40" spans="18:18" x14ac:dyDescent="0.4">
      <c r="R40" s="95" t="s">
        <v>74</v>
      </c>
    </row>
    <row r="41" spans="18:18" x14ac:dyDescent="0.4">
      <c r="R41" s="95" t="s">
        <v>74</v>
      </c>
    </row>
    <row r="42" spans="18:18" x14ac:dyDescent="0.4">
      <c r="R42" s="95" t="s">
        <v>74</v>
      </c>
    </row>
    <row r="43" spans="18:18" x14ac:dyDescent="0.4">
      <c r="R43" s="95" t="s">
        <v>74</v>
      </c>
    </row>
    <row r="44" spans="18:18" x14ac:dyDescent="0.4">
      <c r="R44" s="95" t="s">
        <v>74</v>
      </c>
    </row>
    <row r="45" spans="18:18" x14ac:dyDescent="0.4">
      <c r="R45" s="95" t="s">
        <v>74</v>
      </c>
    </row>
    <row r="46" spans="18:18" x14ac:dyDescent="0.4">
      <c r="R46" s="95" t="s">
        <v>74</v>
      </c>
    </row>
    <row r="47" spans="18:18" x14ac:dyDescent="0.4">
      <c r="R47" s="95" t="s">
        <v>74</v>
      </c>
    </row>
    <row r="48" spans="18:18" x14ac:dyDescent="0.4">
      <c r="R48" s="95" t="s">
        <v>74</v>
      </c>
    </row>
    <row r="49" spans="18:18" x14ac:dyDescent="0.4">
      <c r="R49" s="95" t="s">
        <v>74</v>
      </c>
    </row>
    <row r="50" spans="18:18" x14ac:dyDescent="0.4">
      <c r="R50" s="95" t="s">
        <v>74</v>
      </c>
    </row>
    <row r="51" spans="18:18" x14ac:dyDescent="0.4">
      <c r="R51" s="95" t="s">
        <v>74</v>
      </c>
    </row>
    <row r="52" spans="18:18" x14ac:dyDescent="0.4">
      <c r="R52" s="95" t="s">
        <v>74</v>
      </c>
    </row>
    <row r="53" spans="18:18" x14ac:dyDescent="0.4">
      <c r="R53" s="95" t="s">
        <v>74</v>
      </c>
    </row>
    <row r="54" spans="18:18" x14ac:dyDescent="0.4">
      <c r="R54" s="95" t="s">
        <v>74</v>
      </c>
    </row>
    <row r="55" spans="18:18" x14ac:dyDescent="0.4">
      <c r="R55" s="95"/>
    </row>
  </sheetData>
  <mergeCells count="2">
    <mergeCell ref="C1:I1"/>
    <mergeCell ref="J1:P1"/>
  </mergeCells>
  <phoneticPr fontId="15"/>
  <conditionalFormatting sqref="B3:O29">
    <cfRule type="cellIs" dxfId="166" priority="2" operator="equal">
      <formula>"休憩"</formula>
    </cfRule>
  </conditionalFormatting>
  <conditionalFormatting sqref="P3:P29">
    <cfRule type="cellIs" dxfId="165" priority="1" operator="equal">
      <formula>"休憩"</formula>
    </cfRule>
  </conditionalFormatting>
  <dataValidations count="1">
    <dataValidation type="list" allowBlank="1" showInputMessage="1" showErrorMessage="1" sqref="C3:I29" xr:uid="{754C437D-403F-4FED-A781-ABE1A2AC593E}">
      <formula1>$R$3:$R$55</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217" r:id="rId4" name="Button 1">
              <controlPr defaultSize="0" print="0" autoFill="0" autoPict="0" macro="[0]!検索社員">
                <anchor moveWithCells="1" sizeWithCells="1">
                  <from>
                    <xdr:col>1</xdr:col>
                    <xdr:colOff>57150</xdr:colOff>
                    <xdr:row>0</xdr:row>
                    <xdr:rowOff>19050</xdr:rowOff>
                  </from>
                  <to>
                    <xdr:col>1</xdr:col>
                    <xdr:colOff>542925</xdr:colOff>
                    <xdr:row>0</xdr:row>
                    <xdr:rowOff>247650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CC6F6A-6F4F-4540-8D80-EC6B14EE3BCA}">
  <sheetPr codeName="Sheet1">
    <tabColor rgb="FFFFFF00"/>
  </sheetPr>
  <dimension ref="A1:BJ9189"/>
  <sheetViews>
    <sheetView topLeftCell="C1" zoomScale="98" zoomScaleNormal="98" workbookViewId="0">
      <pane ySplit="1" topLeftCell="A472" activePane="bottomLeft" state="frozen"/>
      <selection activeCell="C1" sqref="C1"/>
      <selection pane="bottomLeft" activeCell="C493" sqref="C493"/>
    </sheetView>
  </sheetViews>
  <sheetFormatPr defaultRowHeight="19.5" x14ac:dyDescent="0.4"/>
  <cols>
    <col min="1" max="2" width="8.88671875" hidden="1" customWidth="1"/>
    <col min="3" max="4" width="11.44140625" style="204" bestFit="1" customWidth="1"/>
    <col min="5" max="5" width="14.5546875" customWidth="1"/>
    <col min="11" max="11" width="15.77734375" customWidth="1"/>
    <col min="14" max="14" width="12.88671875" customWidth="1"/>
    <col min="19" max="19" width="14.21875" customWidth="1"/>
  </cols>
  <sheetData>
    <row r="1" spans="1:62" x14ac:dyDescent="0.4">
      <c r="A1" t="s">
        <v>128</v>
      </c>
      <c r="B1" t="s">
        <v>129</v>
      </c>
      <c r="C1" s="204" t="s">
        <v>111</v>
      </c>
      <c r="D1" s="204" t="s">
        <v>136</v>
      </c>
      <c r="E1" t="s">
        <v>137</v>
      </c>
      <c r="F1" s="208" t="s">
        <v>218</v>
      </c>
      <c r="G1" t="s">
        <v>138</v>
      </c>
      <c r="H1" t="s">
        <v>139</v>
      </c>
      <c r="I1" t="s">
        <v>140</v>
      </c>
      <c r="J1" t="s">
        <v>141</v>
      </c>
      <c r="K1" t="s">
        <v>112</v>
      </c>
      <c r="L1" t="s">
        <v>142</v>
      </c>
      <c r="M1" t="s">
        <v>143</v>
      </c>
      <c r="N1" t="s">
        <v>144</v>
      </c>
      <c r="O1" t="s">
        <v>145</v>
      </c>
      <c r="P1" t="s">
        <v>146</v>
      </c>
      <c r="Q1" t="s">
        <v>147</v>
      </c>
      <c r="R1" t="s">
        <v>148</v>
      </c>
      <c r="S1" t="s">
        <v>113</v>
      </c>
      <c r="T1" t="s">
        <v>114</v>
      </c>
      <c r="U1" t="s">
        <v>115</v>
      </c>
      <c r="V1" t="s">
        <v>149</v>
      </c>
      <c r="W1" t="s">
        <v>116</v>
      </c>
      <c r="X1" t="s">
        <v>130</v>
      </c>
      <c r="Y1" t="s">
        <v>150</v>
      </c>
      <c r="Z1" t="s">
        <v>151</v>
      </c>
      <c r="AA1" t="s">
        <v>152</v>
      </c>
      <c r="AB1" t="s">
        <v>153</v>
      </c>
      <c r="AC1" t="s">
        <v>159</v>
      </c>
      <c r="AD1" t="s">
        <v>1</v>
      </c>
      <c r="AE1" s="204" t="s">
        <v>215</v>
      </c>
      <c r="AF1" s="204"/>
      <c r="AG1" s="204"/>
      <c r="AH1" s="204"/>
      <c r="AI1" s="204"/>
      <c r="AJ1" s="204"/>
      <c r="AK1" s="204"/>
      <c r="AL1" s="204"/>
      <c r="AM1" s="204"/>
      <c r="AN1" s="204"/>
      <c r="AO1" s="204"/>
      <c r="AP1" s="204"/>
      <c r="AQ1" s="204"/>
      <c r="AR1" s="204"/>
      <c r="AS1" s="204"/>
      <c r="AT1" s="204"/>
      <c r="AU1" s="204"/>
      <c r="AV1" s="204"/>
      <c r="AW1" s="204"/>
      <c r="AX1" s="204"/>
      <c r="AY1" s="204"/>
      <c r="AZ1" s="204"/>
      <c r="BA1" s="204"/>
      <c r="BB1" s="204"/>
      <c r="BC1" s="204"/>
      <c r="BD1" s="204"/>
      <c r="BE1" s="204"/>
      <c r="BF1" s="204"/>
      <c r="BG1" s="204"/>
      <c r="BH1" s="204"/>
      <c r="BI1" s="204"/>
      <c r="BJ1" s="204"/>
    </row>
    <row r="2" spans="1:62" x14ac:dyDescent="0.4">
      <c r="A2">
        <v>20</v>
      </c>
      <c r="B2" t="s">
        <v>764</v>
      </c>
      <c r="C2" s="204">
        <v>37290</v>
      </c>
      <c r="D2" s="204">
        <v>37290</v>
      </c>
      <c r="F2" t="s">
        <v>760</v>
      </c>
      <c r="K2" s="208" t="s">
        <v>763</v>
      </c>
      <c r="R2">
        <v>999</v>
      </c>
      <c r="S2" t="s">
        <v>452</v>
      </c>
      <c r="T2" t="s">
        <v>453</v>
      </c>
      <c r="V2" t="s">
        <v>762</v>
      </c>
      <c r="W2">
        <v>2</v>
      </c>
      <c r="X2" t="s">
        <v>58</v>
      </c>
      <c r="AC2" t="s">
        <v>232</v>
      </c>
      <c r="AD2" t="s">
        <v>23</v>
      </c>
      <c r="AE2">
        <v>40</v>
      </c>
    </row>
    <row r="3" spans="1:62" x14ac:dyDescent="0.4">
      <c r="A3">
        <v>4</v>
      </c>
      <c r="B3" t="s">
        <v>724</v>
      </c>
      <c r="C3" s="204">
        <v>44593</v>
      </c>
      <c r="D3" s="204">
        <v>44593</v>
      </c>
      <c r="E3">
        <v>11</v>
      </c>
      <c r="F3" t="s">
        <v>420</v>
      </c>
      <c r="G3" t="s">
        <v>421</v>
      </c>
      <c r="H3">
        <v>12</v>
      </c>
      <c r="I3" t="s">
        <v>422</v>
      </c>
      <c r="J3">
        <v>27</v>
      </c>
      <c r="K3" t="s">
        <v>423</v>
      </c>
      <c r="L3" t="s">
        <v>424</v>
      </c>
      <c r="M3">
        <v>25</v>
      </c>
      <c r="N3" t="s">
        <v>423</v>
      </c>
      <c r="O3">
        <v>270</v>
      </c>
      <c r="P3" t="s">
        <v>425</v>
      </c>
      <c r="Q3" t="s">
        <v>426</v>
      </c>
      <c r="R3">
        <v>305</v>
      </c>
      <c r="S3" t="s">
        <v>427</v>
      </c>
      <c r="T3" t="s">
        <v>428</v>
      </c>
      <c r="V3" t="s">
        <v>429</v>
      </c>
      <c r="W3">
        <v>6</v>
      </c>
      <c r="X3" t="s">
        <v>58</v>
      </c>
      <c r="Y3">
        <v>6</v>
      </c>
      <c r="Z3">
        <v>6</v>
      </c>
      <c r="AB3">
        <v>1</v>
      </c>
      <c r="AC3" t="s">
        <v>60</v>
      </c>
      <c r="AD3" t="s">
        <v>18</v>
      </c>
      <c r="AE3">
        <v>24</v>
      </c>
    </row>
    <row r="4" spans="1:62" x14ac:dyDescent="0.4">
      <c r="A4">
        <v>1</v>
      </c>
      <c r="B4" t="s">
        <v>441</v>
      </c>
      <c r="C4" s="204">
        <v>44593</v>
      </c>
      <c r="D4" s="204">
        <v>44594</v>
      </c>
      <c r="E4">
        <v>14</v>
      </c>
      <c r="F4" t="s">
        <v>430</v>
      </c>
      <c r="G4" t="s">
        <v>431</v>
      </c>
      <c r="H4">
        <v>19</v>
      </c>
      <c r="I4" t="s">
        <v>432</v>
      </c>
      <c r="J4">
        <v>124</v>
      </c>
      <c r="K4" t="s">
        <v>433</v>
      </c>
      <c r="L4" t="s">
        <v>434</v>
      </c>
      <c r="M4">
        <v>123</v>
      </c>
      <c r="N4" t="s">
        <v>435</v>
      </c>
      <c r="O4">
        <v>123</v>
      </c>
      <c r="P4" t="s">
        <v>435</v>
      </c>
      <c r="Q4" t="s">
        <v>436</v>
      </c>
      <c r="R4">
        <v>223</v>
      </c>
      <c r="S4" t="s">
        <v>437</v>
      </c>
      <c r="T4" t="s">
        <v>438</v>
      </c>
      <c r="U4" t="s">
        <v>439</v>
      </c>
      <c r="V4" t="s">
        <v>440</v>
      </c>
      <c r="W4">
        <v>12</v>
      </c>
      <c r="X4" t="s">
        <v>725</v>
      </c>
      <c r="Y4">
        <v>4</v>
      </c>
      <c r="Z4">
        <v>2</v>
      </c>
      <c r="AB4">
        <v>1</v>
      </c>
      <c r="AC4" t="s">
        <v>232</v>
      </c>
      <c r="AD4" t="s">
        <v>18</v>
      </c>
      <c r="AE4">
        <v>12</v>
      </c>
    </row>
    <row r="5" spans="1:62" x14ac:dyDescent="0.4">
      <c r="A5">
        <v>5</v>
      </c>
      <c r="B5" t="s">
        <v>441</v>
      </c>
      <c r="C5" s="204">
        <v>44593</v>
      </c>
      <c r="D5" s="204">
        <v>44594</v>
      </c>
      <c r="E5">
        <v>14</v>
      </c>
      <c r="F5" t="s">
        <v>430</v>
      </c>
      <c r="G5" t="s">
        <v>431</v>
      </c>
      <c r="H5">
        <v>19</v>
      </c>
      <c r="I5" t="s">
        <v>432</v>
      </c>
      <c r="J5">
        <v>80</v>
      </c>
      <c r="K5" t="s">
        <v>442</v>
      </c>
      <c r="L5" t="s">
        <v>443</v>
      </c>
      <c r="M5">
        <v>80</v>
      </c>
      <c r="N5" t="s">
        <v>442</v>
      </c>
      <c r="O5">
        <v>270</v>
      </c>
      <c r="P5" t="s">
        <v>425</v>
      </c>
      <c r="Q5" t="s">
        <v>426</v>
      </c>
      <c r="R5">
        <v>164</v>
      </c>
      <c r="S5" t="s">
        <v>444</v>
      </c>
      <c r="T5" t="s">
        <v>121</v>
      </c>
      <c r="U5" t="s">
        <v>35</v>
      </c>
      <c r="V5" t="s">
        <v>445</v>
      </c>
      <c r="W5">
        <v>2</v>
      </c>
      <c r="X5" t="s">
        <v>58</v>
      </c>
      <c r="Y5">
        <v>2</v>
      </c>
      <c r="Z5">
        <v>1</v>
      </c>
      <c r="AB5">
        <v>1</v>
      </c>
      <c r="AC5" t="s">
        <v>217</v>
      </c>
      <c r="AD5" t="s">
        <v>18</v>
      </c>
      <c r="AE5">
        <v>10</v>
      </c>
    </row>
    <row r="6" spans="1:62" x14ac:dyDescent="0.4">
      <c r="A6">
        <v>10</v>
      </c>
      <c r="B6" t="s">
        <v>441</v>
      </c>
      <c r="C6" s="204">
        <v>44593</v>
      </c>
      <c r="D6" s="204">
        <v>44594</v>
      </c>
      <c r="E6">
        <v>14</v>
      </c>
      <c r="F6" t="s">
        <v>430</v>
      </c>
      <c r="G6" t="s">
        <v>431</v>
      </c>
      <c r="H6">
        <v>19</v>
      </c>
      <c r="I6" t="s">
        <v>432</v>
      </c>
      <c r="J6">
        <v>74</v>
      </c>
      <c r="K6" t="s">
        <v>446</v>
      </c>
      <c r="L6" t="s">
        <v>447</v>
      </c>
      <c r="M6">
        <v>74</v>
      </c>
      <c r="N6" t="s">
        <v>446</v>
      </c>
      <c r="O6">
        <v>270</v>
      </c>
      <c r="P6" t="s">
        <v>425</v>
      </c>
      <c r="Q6" t="s">
        <v>426</v>
      </c>
      <c r="R6">
        <v>472</v>
      </c>
      <c r="S6" t="s">
        <v>329</v>
      </c>
      <c r="T6" t="s">
        <v>448</v>
      </c>
      <c r="V6" t="s">
        <v>449</v>
      </c>
      <c r="W6">
        <v>2</v>
      </c>
      <c r="X6" t="s">
        <v>58</v>
      </c>
      <c r="Y6">
        <v>2</v>
      </c>
      <c r="Z6">
        <v>2</v>
      </c>
      <c r="AB6">
        <v>1</v>
      </c>
      <c r="AC6" t="s">
        <v>231</v>
      </c>
      <c r="AD6" t="s">
        <v>18</v>
      </c>
      <c r="AE6">
        <v>20</v>
      </c>
    </row>
    <row r="7" spans="1:62" x14ac:dyDescent="0.4">
      <c r="A7">
        <v>20</v>
      </c>
      <c r="B7" t="s">
        <v>463</v>
      </c>
      <c r="C7" s="204">
        <v>44593</v>
      </c>
      <c r="D7" s="204">
        <v>44594</v>
      </c>
      <c r="E7">
        <v>14</v>
      </c>
      <c r="F7" t="s">
        <v>430</v>
      </c>
      <c r="G7" t="s">
        <v>431</v>
      </c>
      <c r="H7">
        <v>19</v>
      </c>
      <c r="I7" t="s">
        <v>432</v>
      </c>
      <c r="J7">
        <v>39</v>
      </c>
      <c r="K7" t="s">
        <v>450</v>
      </c>
      <c r="L7" t="s">
        <v>451</v>
      </c>
      <c r="M7">
        <v>39</v>
      </c>
      <c r="N7" t="s">
        <v>450</v>
      </c>
      <c r="O7">
        <v>270</v>
      </c>
      <c r="P7" t="s">
        <v>425</v>
      </c>
      <c r="Q7" t="s">
        <v>426</v>
      </c>
      <c r="R7">
        <v>211</v>
      </c>
      <c r="S7" t="s">
        <v>452</v>
      </c>
      <c r="T7" t="s">
        <v>453</v>
      </c>
      <c r="U7" t="s">
        <v>454</v>
      </c>
      <c r="V7" t="s">
        <v>455</v>
      </c>
      <c r="W7">
        <v>2</v>
      </c>
      <c r="X7" t="s">
        <v>58</v>
      </c>
      <c r="Y7">
        <v>2</v>
      </c>
      <c r="Z7">
        <v>1</v>
      </c>
      <c r="AB7">
        <v>1</v>
      </c>
      <c r="AC7" t="s">
        <v>232</v>
      </c>
      <c r="AD7" t="s">
        <v>18</v>
      </c>
      <c r="AE7">
        <v>40</v>
      </c>
    </row>
    <row r="8" spans="1:62" x14ac:dyDescent="0.4">
      <c r="A8">
        <v>10</v>
      </c>
      <c r="B8" t="s">
        <v>726</v>
      </c>
      <c r="C8" s="204">
        <v>44593</v>
      </c>
      <c r="D8" s="204">
        <v>44594</v>
      </c>
      <c r="E8">
        <v>14</v>
      </c>
      <c r="F8" t="s">
        <v>430</v>
      </c>
      <c r="G8" t="s">
        <v>431</v>
      </c>
      <c r="H8">
        <v>19</v>
      </c>
      <c r="I8" t="s">
        <v>432</v>
      </c>
      <c r="J8">
        <v>902</v>
      </c>
      <c r="K8" t="s">
        <v>456</v>
      </c>
      <c r="L8" t="s">
        <v>457</v>
      </c>
      <c r="M8">
        <v>823</v>
      </c>
      <c r="N8" t="s">
        <v>458</v>
      </c>
      <c r="O8">
        <v>823</v>
      </c>
      <c r="P8" t="s">
        <v>458</v>
      </c>
      <c r="Q8" t="s">
        <v>459</v>
      </c>
      <c r="R8">
        <v>821</v>
      </c>
      <c r="S8" t="s">
        <v>460</v>
      </c>
      <c r="T8" t="s">
        <v>461</v>
      </c>
      <c r="U8" t="s">
        <v>454</v>
      </c>
      <c r="V8" t="s">
        <v>462</v>
      </c>
      <c r="W8">
        <v>50</v>
      </c>
      <c r="X8" t="s">
        <v>463</v>
      </c>
      <c r="Y8">
        <v>1</v>
      </c>
      <c r="Z8">
        <v>1</v>
      </c>
      <c r="AB8">
        <v>1</v>
      </c>
      <c r="AC8" t="s">
        <v>232</v>
      </c>
      <c r="AD8" t="s">
        <v>18</v>
      </c>
      <c r="AE8">
        <v>500</v>
      </c>
    </row>
    <row r="9" spans="1:62" x14ac:dyDescent="0.4">
      <c r="A9">
        <v>10</v>
      </c>
      <c r="B9" t="s">
        <v>726</v>
      </c>
      <c r="C9" s="204">
        <v>44593</v>
      </c>
      <c r="D9" s="204">
        <v>44594</v>
      </c>
      <c r="E9">
        <v>14</v>
      </c>
      <c r="F9" t="s">
        <v>430</v>
      </c>
      <c r="G9" t="s">
        <v>431</v>
      </c>
      <c r="H9">
        <v>19</v>
      </c>
      <c r="I9" t="s">
        <v>432</v>
      </c>
      <c r="J9">
        <v>902</v>
      </c>
      <c r="K9" t="s">
        <v>456</v>
      </c>
      <c r="L9" t="s">
        <v>457</v>
      </c>
      <c r="M9">
        <v>823</v>
      </c>
      <c r="N9" t="s">
        <v>458</v>
      </c>
      <c r="O9">
        <v>823</v>
      </c>
      <c r="P9" t="s">
        <v>458</v>
      </c>
      <c r="Q9" t="s">
        <v>459</v>
      </c>
      <c r="R9">
        <v>822</v>
      </c>
      <c r="S9" t="s">
        <v>464</v>
      </c>
      <c r="T9" t="s">
        <v>465</v>
      </c>
      <c r="U9" t="s">
        <v>454</v>
      </c>
      <c r="V9" t="s">
        <v>462</v>
      </c>
      <c r="W9">
        <v>20</v>
      </c>
      <c r="X9" t="s">
        <v>463</v>
      </c>
      <c r="Y9">
        <v>1</v>
      </c>
      <c r="Z9">
        <v>1</v>
      </c>
      <c r="AB9">
        <v>1</v>
      </c>
      <c r="AC9" t="s">
        <v>232</v>
      </c>
      <c r="AD9" t="s">
        <v>18</v>
      </c>
      <c r="AE9">
        <v>200</v>
      </c>
    </row>
    <row r="10" spans="1:62" x14ac:dyDescent="0.4">
      <c r="A10">
        <v>1</v>
      </c>
      <c r="B10" t="s">
        <v>808</v>
      </c>
      <c r="C10" s="204">
        <v>44593</v>
      </c>
      <c r="D10" s="204">
        <v>44594</v>
      </c>
      <c r="E10">
        <v>14</v>
      </c>
      <c r="F10" t="s">
        <v>430</v>
      </c>
      <c r="G10" t="s">
        <v>431</v>
      </c>
      <c r="H10">
        <v>19</v>
      </c>
      <c r="I10" t="s">
        <v>432</v>
      </c>
      <c r="J10">
        <v>902</v>
      </c>
      <c r="K10" t="s">
        <v>456</v>
      </c>
      <c r="L10" t="s">
        <v>457</v>
      </c>
      <c r="M10">
        <v>823</v>
      </c>
      <c r="N10" t="s">
        <v>458</v>
      </c>
      <c r="O10">
        <v>823</v>
      </c>
      <c r="P10" t="s">
        <v>458</v>
      </c>
      <c r="Q10" t="s">
        <v>459</v>
      </c>
      <c r="R10">
        <v>824</v>
      </c>
      <c r="S10" t="s">
        <v>781</v>
      </c>
      <c r="T10" t="s">
        <v>781</v>
      </c>
      <c r="V10" t="s">
        <v>782</v>
      </c>
      <c r="W10">
        <v>3</v>
      </c>
      <c r="X10" t="s">
        <v>783</v>
      </c>
      <c r="Y10">
        <v>1</v>
      </c>
      <c r="Z10">
        <v>1</v>
      </c>
      <c r="AB10">
        <v>1</v>
      </c>
      <c r="AC10" t="s">
        <v>60</v>
      </c>
      <c r="AD10" t="s">
        <v>18</v>
      </c>
      <c r="AE10">
        <v>3</v>
      </c>
    </row>
    <row r="11" spans="1:62" x14ac:dyDescent="0.4">
      <c r="A11">
        <v>10</v>
      </c>
      <c r="B11" t="s">
        <v>726</v>
      </c>
      <c r="C11" s="204">
        <v>44593</v>
      </c>
      <c r="D11" s="204">
        <v>44594</v>
      </c>
      <c r="E11">
        <v>14</v>
      </c>
      <c r="F11" t="s">
        <v>430</v>
      </c>
      <c r="G11" t="s">
        <v>431</v>
      </c>
      <c r="H11">
        <v>19</v>
      </c>
      <c r="I11" t="s">
        <v>432</v>
      </c>
      <c r="J11">
        <v>899</v>
      </c>
      <c r="K11" t="s">
        <v>466</v>
      </c>
      <c r="L11" t="s">
        <v>457</v>
      </c>
      <c r="M11">
        <v>823</v>
      </c>
      <c r="N11" t="s">
        <v>458</v>
      </c>
      <c r="O11">
        <v>823</v>
      </c>
      <c r="P11" t="s">
        <v>458</v>
      </c>
      <c r="Q11" t="s">
        <v>459</v>
      </c>
      <c r="R11">
        <v>821</v>
      </c>
      <c r="S11" t="s">
        <v>460</v>
      </c>
      <c r="T11" t="s">
        <v>461</v>
      </c>
      <c r="U11" t="s">
        <v>454</v>
      </c>
      <c r="V11" t="s">
        <v>462</v>
      </c>
      <c r="W11">
        <v>800</v>
      </c>
      <c r="X11" t="s">
        <v>463</v>
      </c>
      <c r="Y11">
        <v>3</v>
      </c>
      <c r="Z11">
        <v>2</v>
      </c>
      <c r="AB11">
        <v>1</v>
      </c>
      <c r="AC11" t="s">
        <v>232</v>
      </c>
      <c r="AD11" t="s">
        <v>18</v>
      </c>
      <c r="AE11">
        <v>8000</v>
      </c>
    </row>
    <row r="12" spans="1:62" x14ac:dyDescent="0.4">
      <c r="A12">
        <v>10</v>
      </c>
      <c r="B12" t="s">
        <v>726</v>
      </c>
      <c r="C12" s="204">
        <v>44593</v>
      </c>
      <c r="D12" s="204">
        <v>44594</v>
      </c>
      <c r="E12">
        <v>14</v>
      </c>
      <c r="F12" t="s">
        <v>430</v>
      </c>
      <c r="G12" t="s">
        <v>431</v>
      </c>
      <c r="H12">
        <v>19</v>
      </c>
      <c r="I12" t="s">
        <v>432</v>
      </c>
      <c r="J12">
        <v>899</v>
      </c>
      <c r="K12" t="s">
        <v>466</v>
      </c>
      <c r="L12" t="s">
        <v>457</v>
      </c>
      <c r="M12">
        <v>823</v>
      </c>
      <c r="N12" t="s">
        <v>458</v>
      </c>
      <c r="O12">
        <v>823</v>
      </c>
      <c r="P12" t="s">
        <v>458</v>
      </c>
      <c r="Q12" t="s">
        <v>459</v>
      </c>
      <c r="R12">
        <v>822</v>
      </c>
      <c r="S12" t="s">
        <v>464</v>
      </c>
      <c r="T12" t="s">
        <v>465</v>
      </c>
      <c r="U12" t="s">
        <v>454</v>
      </c>
      <c r="V12" t="s">
        <v>462</v>
      </c>
      <c r="W12">
        <v>60</v>
      </c>
      <c r="X12" t="s">
        <v>463</v>
      </c>
      <c r="Y12">
        <v>3</v>
      </c>
      <c r="Z12">
        <v>2</v>
      </c>
      <c r="AB12">
        <v>1</v>
      </c>
      <c r="AC12" t="s">
        <v>232</v>
      </c>
      <c r="AD12" t="s">
        <v>18</v>
      </c>
      <c r="AE12">
        <v>600</v>
      </c>
    </row>
    <row r="13" spans="1:62" x14ac:dyDescent="0.4">
      <c r="A13">
        <v>10</v>
      </c>
      <c r="B13" t="s">
        <v>726</v>
      </c>
      <c r="C13" s="204">
        <v>44593</v>
      </c>
      <c r="D13" s="204">
        <v>44594</v>
      </c>
      <c r="E13">
        <v>14</v>
      </c>
      <c r="F13" t="s">
        <v>430</v>
      </c>
      <c r="G13" t="s">
        <v>431</v>
      </c>
      <c r="H13">
        <v>19</v>
      </c>
      <c r="I13" t="s">
        <v>432</v>
      </c>
      <c r="J13">
        <v>899</v>
      </c>
      <c r="K13" t="s">
        <v>466</v>
      </c>
      <c r="L13" t="s">
        <v>457</v>
      </c>
      <c r="M13">
        <v>823</v>
      </c>
      <c r="N13" t="s">
        <v>458</v>
      </c>
      <c r="O13">
        <v>823</v>
      </c>
      <c r="P13" t="s">
        <v>458</v>
      </c>
      <c r="Q13" t="s">
        <v>459</v>
      </c>
      <c r="R13">
        <v>823</v>
      </c>
      <c r="S13" t="s">
        <v>784</v>
      </c>
      <c r="T13" t="s">
        <v>785</v>
      </c>
      <c r="U13" t="s">
        <v>454</v>
      </c>
      <c r="V13" t="s">
        <v>462</v>
      </c>
      <c r="W13">
        <v>10</v>
      </c>
      <c r="X13" t="s">
        <v>463</v>
      </c>
      <c r="Y13">
        <v>3</v>
      </c>
      <c r="Z13">
        <v>2</v>
      </c>
      <c r="AB13">
        <v>1</v>
      </c>
      <c r="AC13" t="s">
        <v>232</v>
      </c>
      <c r="AD13" t="s">
        <v>18</v>
      </c>
      <c r="AE13">
        <v>100</v>
      </c>
    </row>
    <row r="14" spans="1:62" x14ac:dyDescent="0.4">
      <c r="A14">
        <v>10</v>
      </c>
      <c r="B14" t="s">
        <v>726</v>
      </c>
      <c r="C14" s="204">
        <v>44593</v>
      </c>
      <c r="D14" s="204">
        <v>44594</v>
      </c>
      <c r="E14">
        <v>14</v>
      </c>
      <c r="F14" t="s">
        <v>430</v>
      </c>
      <c r="G14" t="s">
        <v>431</v>
      </c>
      <c r="H14">
        <v>19</v>
      </c>
      <c r="I14" t="s">
        <v>432</v>
      </c>
      <c r="J14">
        <v>903</v>
      </c>
      <c r="K14" t="s">
        <v>467</v>
      </c>
      <c r="L14" t="s">
        <v>457</v>
      </c>
      <c r="M14">
        <v>823</v>
      </c>
      <c r="N14" t="s">
        <v>458</v>
      </c>
      <c r="O14">
        <v>823</v>
      </c>
      <c r="P14" t="s">
        <v>458</v>
      </c>
      <c r="Q14" t="s">
        <v>459</v>
      </c>
      <c r="R14">
        <v>642</v>
      </c>
      <c r="S14" t="s">
        <v>468</v>
      </c>
      <c r="T14" t="s">
        <v>469</v>
      </c>
      <c r="U14" t="s">
        <v>454</v>
      </c>
      <c r="V14" t="s">
        <v>462</v>
      </c>
      <c r="W14">
        <v>120</v>
      </c>
      <c r="X14" t="s">
        <v>463</v>
      </c>
      <c r="Y14">
        <v>1</v>
      </c>
      <c r="Z14">
        <v>1</v>
      </c>
      <c r="AB14">
        <v>1</v>
      </c>
      <c r="AC14" t="s">
        <v>232</v>
      </c>
      <c r="AD14" t="s">
        <v>18</v>
      </c>
      <c r="AE14">
        <v>1200</v>
      </c>
    </row>
    <row r="15" spans="1:62" x14ac:dyDescent="0.4">
      <c r="A15">
        <v>10</v>
      </c>
      <c r="B15" t="s">
        <v>726</v>
      </c>
      <c r="C15" s="204">
        <v>44593</v>
      </c>
      <c r="D15" s="204">
        <v>44594</v>
      </c>
      <c r="E15">
        <v>14</v>
      </c>
      <c r="F15" t="s">
        <v>430</v>
      </c>
      <c r="G15" t="s">
        <v>431</v>
      </c>
      <c r="H15">
        <v>19</v>
      </c>
      <c r="I15" t="s">
        <v>432</v>
      </c>
      <c r="J15">
        <v>903</v>
      </c>
      <c r="K15" t="s">
        <v>467</v>
      </c>
      <c r="L15" t="s">
        <v>457</v>
      </c>
      <c r="M15">
        <v>823</v>
      </c>
      <c r="N15" t="s">
        <v>458</v>
      </c>
      <c r="O15">
        <v>823</v>
      </c>
      <c r="P15" t="s">
        <v>458</v>
      </c>
      <c r="Q15" t="s">
        <v>459</v>
      </c>
      <c r="R15">
        <v>821</v>
      </c>
      <c r="S15" t="s">
        <v>460</v>
      </c>
      <c r="T15" t="s">
        <v>461</v>
      </c>
      <c r="U15" t="s">
        <v>454</v>
      </c>
      <c r="V15" t="s">
        <v>462</v>
      </c>
      <c r="W15">
        <v>50</v>
      </c>
      <c r="X15" t="s">
        <v>463</v>
      </c>
      <c r="Y15">
        <v>1</v>
      </c>
      <c r="Z15">
        <v>1</v>
      </c>
      <c r="AB15">
        <v>1</v>
      </c>
      <c r="AC15" t="s">
        <v>232</v>
      </c>
      <c r="AD15" t="s">
        <v>18</v>
      </c>
      <c r="AE15">
        <v>500</v>
      </c>
    </row>
    <row r="16" spans="1:62" x14ac:dyDescent="0.4">
      <c r="A16">
        <v>10</v>
      </c>
      <c r="B16" t="s">
        <v>726</v>
      </c>
      <c r="C16" s="204">
        <v>44593</v>
      </c>
      <c r="D16" s="204">
        <v>44594</v>
      </c>
      <c r="E16">
        <v>14</v>
      </c>
      <c r="F16" t="s">
        <v>430</v>
      </c>
      <c r="G16" t="s">
        <v>431</v>
      </c>
      <c r="H16">
        <v>19</v>
      </c>
      <c r="I16" t="s">
        <v>432</v>
      </c>
      <c r="J16">
        <v>900</v>
      </c>
      <c r="K16" t="s">
        <v>470</v>
      </c>
      <c r="L16" t="s">
        <v>457</v>
      </c>
      <c r="M16">
        <v>823</v>
      </c>
      <c r="N16" t="s">
        <v>458</v>
      </c>
      <c r="O16">
        <v>823</v>
      </c>
      <c r="P16" t="s">
        <v>458</v>
      </c>
      <c r="Q16" t="s">
        <v>459</v>
      </c>
      <c r="R16">
        <v>642</v>
      </c>
      <c r="S16" t="s">
        <v>468</v>
      </c>
      <c r="T16" t="s">
        <v>469</v>
      </c>
      <c r="U16" t="s">
        <v>454</v>
      </c>
      <c r="V16" t="s">
        <v>462</v>
      </c>
      <c r="W16">
        <v>160</v>
      </c>
      <c r="X16" t="s">
        <v>463</v>
      </c>
      <c r="Y16">
        <v>2</v>
      </c>
      <c r="Z16">
        <v>1</v>
      </c>
      <c r="AB16">
        <v>1</v>
      </c>
      <c r="AC16" t="s">
        <v>232</v>
      </c>
      <c r="AD16" t="s">
        <v>18</v>
      </c>
      <c r="AE16">
        <v>1600</v>
      </c>
    </row>
    <row r="17" spans="1:31" x14ac:dyDescent="0.4">
      <c r="A17">
        <v>10</v>
      </c>
      <c r="B17" t="s">
        <v>726</v>
      </c>
      <c r="C17" s="204">
        <v>44593</v>
      </c>
      <c r="D17" s="204">
        <v>44594</v>
      </c>
      <c r="E17">
        <v>14</v>
      </c>
      <c r="F17" t="s">
        <v>430</v>
      </c>
      <c r="G17" t="s">
        <v>431</v>
      </c>
      <c r="H17">
        <v>19</v>
      </c>
      <c r="I17" t="s">
        <v>432</v>
      </c>
      <c r="J17">
        <v>900</v>
      </c>
      <c r="K17" t="s">
        <v>470</v>
      </c>
      <c r="L17" t="s">
        <v>457</v>
      </c>
      <c r="M17">
        <v>823</v>
      </c>
      <c r="N17" t="s">
        <v>458</v>
      </c>
      <c r="O17">
        <v>823</v>
      </c>
      <c r="P17" t="s">
        <v>458</v>
      </c>
      <c r="Q17" t="s">
        <v>459</v>
      </c>
      <c r="R17">
        <v>821</v>
      </c>
      <c r="S17" t="s">
        <v>460</v>
      </c>
      <c r="T17" t="s">
        <v>461</v>
      </c>
      <c r="U17" t="s">
        <v>454</v>
      </c>
      <c r="V17" t="s">
        <v>462</v>
      </c>
      <c r="W17">
        <v>410</v>
      </c>
      <c r="X17" t="s">
        <v>463</v>
      </c>
      <c r="Y17">
        <v>2</v>
      </c>
      <c r="Z17">
        <v>1</v>
      </c>
      <c r="AB17">
        <v>1</v>
      </c>
      <c r="AC17" t="s">
        <v>232</v>
      </c>
      <c r="AD17" t="s">
        <v>18</v>
      </c>
      <c r="AE17">
        <v>4100</v>
      </c>
    </row>
    <row r="18" spans="1:31" x14ac:dyDescent="0.4">
      <c r="A18">
        <v>10</v>
      </c>
      <c r="B18" t="s">
        <v>726</v>
      </c>
      <c r="C18" s="204">
        <v>44593</v>
      </c>
      <c r="D18" s="204">
        <v>44594</v>
      </c>
      <c r="E18">
        <v>14</v>
      </c>
      <c r="F18" t="s">
        <v>430</v>
      </c>
      <c r="G18" t="s">
        <v>431</v>
      </c>
      <c r="H18">
        <v>19</v>
      </c>
      <c r="I18" t="s">
        <v>432</v>
      </c>
      <c r="J18">
        <v>900</v>
      </c>
      <c r="K18" t="s">
        <v>470</v>
      </c>
      <c r="L18" t="s">
        <v>457</v>
      </c>
      <c r="M18">
        <v>823</v>
      </c>
      <c r="N18" t="s">
        <v>458</v>
      </c>
      <c r="O18">
        <v>823</v>
      </c>
      <c r="P18" t="s">
        <v>458</v>
      </c>
      <c r="Q18" t="s">
        <v>459</v>
      </c>
      <c r="R18">
        <v>823</v>
      </c>
      <c r="S18" t="s">
        <v>784</v>
      </c>
      <c r="T18" t="s">
        <v>785</v>
      </c>
      <c r="U18" t="s">
        <v>454</v>
      </c>
      <c r="V18" t="s">
        <v>462</v>
      </c>
      <c r="W18">
        <v>10</v>
      </c>
      <c r="X18" t="s">
        <v>463</v>
      </c>
      <c r="Y18">
        <v>2</v>
      </c>
      <c r="Z18">
        <v>1</v>
      </c>
      <c r="AB18">
        <v>1</v>
      </c>
      <c r="AC18" t="s">
        <v>232</v>
      </c>
      <c r="AD18" t="s">
        <v>18</v>
      </c>
      <c r="AE18">
        <v>100</v>
      </c>
    </row>
    <row r="19" spans="1:31" x14ac:dyDescent="0.4">
      <c r="A19">
        <v>1</v>
      </c>
      <c r="B19" t="s">
        <v>808</v>
      </c>
      <c r="C19" s="204">
        <v>44593</v>
      </c>
      <c r="D19" s="204">
        <v>44594</v>
      </c>
      <c r="E19">
        <v>14</v>
      </c>
      <c r="F19" t="s">
        <v>430</v>
      </c>
      <c r="G19" t="s">
        <v>431</v>
      </c>
      <c r="H19">
        <v>19</v>
      </c>
      <c r="I19" t="s">
        <v>432</v>
      </c>
      <c r="J19">
        <v>900</v>
      </c>
      <c r="K19" t="s">
        <v>470</v>
      </c>
      <c r="L19" t="s">
        <v>457</v>
      </c>
      <c r="M19">
        <v>823</v>
      </c>
      <c r="N19" t="s">
        <v>458</v>
      </c>
      <c r="O19">
        <v>823</v>
      </c>
      <c r="P19" t="s">
        <v>458</v>
      </c>
      <c r="Q19" t="s">
        <v>459</v>
      </c>
      <c r="R19">
        <v>824</v>
      </c>
      <c r="S19" t="s">
        <v>781</v>
      </c>
      <c r="T19" t="s">
        <v>781</v>
      </c>
      <c r="V19" t="s">
        <v>782</v>
      </c>
      <c r="W19">
        <v>3</v>
      </c>
      <c r="X19" t="s">
        <v>783</v>
      </c>
      <c r="Y19">
        <v>2</v>
      </c>
      <c r="Z19">
        <v>1</v>
      </c>
      <c r="AB19">
        <v>1</v>
      </c>
      <c r="AC19" t="s">
        <v>60</v>
      </c>
      <c r="AD19" t="s">
        <v>18</v>
      </c>
      <c r="AE19">
        <v>3</v>
      </c>
    </row>
    <row r="20" spans="1:31" x14ac:dyDescent="0.4">
      <c r="A20">
        <v>1</v>
      </c>
      <c r="B20" t="s">
        <v>441</v>
      </c>
      <c r="C20" s="204">
        <v>44593</v>
      </c>
      <c r="D20" s="204">
        <v>44594</v>
      </c>
      <c r="E20">
        <v>14</v>
      </c>
      <c r="F20" t="s">
        <v>430</v>
      </c>
      <c r="G20" t="s">
        <v>431</v>
      </c>
      <c r="H20">
        <v>19</v>
      </c>
      <c r="I20" t="s">
        <v>432</v>
      </c>
      <c r="J20">
        <v>809</v>
      </c>
      <c r="K20" t="s">
        <v>786</v>
      </c>
      <c r="L20" t="s">
        <v>787</v>
      </c>
      <c r="M20">
        <v>33</v>
      </c>
      <c r="N20" t="s">
        <v>788</v>
      </c>
      <c r="O20">
        <v>33</v>
      </c>
      <c r="P20" t="s">
        <v>788</v>
      </c>
      <c r="Q20" t="s">
        <v>789</v>
      </c>
      <c r="R20">
        <v>223</v>
      </c>
      <c r="S20" t="s">
        <v>437</v>
      </c>
      <c r="T20" t="s">
        <v>438</v>
      </c>
      <c r="U20" t="s">
        <v>439</v>
      </c>
      <c r="V20" t="s">
        <v>440</v>
      </c>
      <c r="W20">
        <v>2</v>
      </c>
      <c r="X20" t="s">
        <v>725</v>
      </c>
      <c r="Y20">
        <v>1</v>
      </c>
      <c r="Z20">
        <v>1</v>
      </c>
      <c r="AA20" t="s">
        <v>790</v>
      </c>
      <c r="AB20">
        <v>1</v>
      </c>
      <c r="AC20" t="s">
        <v>232</v>
      </c>
      <c r="AD20" t="s">
        <v>18</v>
      </c>
      <c r="AE20">
        <v>2</v>
      </c>
    </row>
    <row r="21" spans="1:31" x14ac:dyDescent="0.4">
      <c r="A21">
        <v>10</v>
      </c>
      <c r="B21" t="s">
        <v>441</v>
      </c>
      <c r="C21" s="204">
        <v>44593</v>
      </c>
      <c r="D21" s="204">
        <v>44594</v>
      </c>
      <c r="E21">
        <v>14</v>
      </c>
      <c r="F21" t="s">
        <v>430</v>
      </c>
      <c r="G21" t="s">
        <v>431</v>
      </c>
      <c r="H21">
        <v>19</v>
      </c>
      <c r="I21" t="s">
        <v>432</v>
      </c>
      <c r="J21">
        <v>807</v>
      </c>
      <c r="K21" t="s">
        <v>471</v>
      </c>
      <c r="L21" t="s">
        <v>472</v>
      </c>
      <c r="M21">
        <v>807</v>
      </c>
      <c r="N21" t="s">
        <v>471</v>
      </c>
      <c r="O21">
        <v>270</v>
      </c>
      <c r="P21" t="s">
        <v>425</v>
      </c>
      <c r="Q21" t="s">
        <v>426</v>
      </c>
      <c r="R21">
        <v>472</v>
      </c>
      <c r="S21" t="s">
        <v>329</v>
      </c>
      <c r="T21" t="s">
        <v>448</v>
      </c>
      <c r="V21" t="s">
        <v>449</v>
      </c>
      <c r="W21">
        <v>1</v>
      </c>
      <c r="X21" t="s">
        <v>58</v>
      </c>
      <c r="Y21">
        <v>6</v>
      </c>
      <c r="Z21">
        <v>4</v>
      </c>
      <c r="AB21">
        <v>1</v>
      </c>
      <c r="AC21" t="s">
        <v>231</v>
      </c>
      <c r="AD21" t="s">
        <v>18</v>
      </c>
      <c r="AE21">
        <v>10</v>
      </c>
    </row>
    <row r="22" spans="1:31" x14ac:dyDescent="0.4">
      <c r="A22">
        <v>10</v>
      </c>
      <c r="B22" t="s">
        <v>724</v>
      </c>
      <c r="C22" s="204">
        <v>44593</v>
      </c>
      <c r="D22" s="204">
        <v>44594</v>
      </c>
      <c r="E22">
        <v>14</v>
      </c>
      <c r="F22" t="s">
        <v>430</v>
      </c>
      <c r="G22" t="s">
        <v>431</v>
      </c>
      <c r="H22">
        <v>19</v>
      </c>
      <c r="I22" t="s">
        <v>432</v>
      </c>
      <c r="J22">
        <v>807</v>
      </c>
      <c r="K22" t="s">
        <v>471</v>
      </c>
      <c r="L22" t="s">
        <v>472</v>
      </c>
      <c r="M22">
        <v>807</v>
      </c>
      <c r="N22" t="s">
        <v>471</v>
      </c>
      <c r="O22">
        <v>270</v>
      </c>
      <c r="P22" t="s">
        <v>425</v>
      </c>
      <c r="Q22" t="s">
        <v>426</v>
      </c>
      <c r="R22">
        <v>359</v>
      </c>
      <c r="S22" t="s">
        <v>473</v>
      </c>
      <c r="T22" t="s">
        <v>474</v>
      </c>
      <c r="V22" t="s">
        <v>449</v>
      </c>
      <c r="W22">
        <v>1</v>
      </c>
      <c r="X22" t="s">
        <v>58</v>
      </c>
      <c r="Y22">
        <v>6</v>
      </c>
      <c r="Z22">
        <v>4</v>
      </c>
      <c r="AB22">
        <v>1</v>
      </c>
      <c r="AC22" t="s">
        <v>60</v>
      </c>
      <c r="AD22" t="s">
        <v>18</v>
      </c>
      <c r="AE22">
        <v>10</v>
      </c>
    </row>
    <row r="23" spans="1:31" x14ac:dyDescent="0.4">
      <c r="A23">
        <v>5</v>
      </c>
      <c r="B23" t="s">
        <v>724</v>
      </c>
      <c r="C23" s="204">
        <v>44593</v>
      </c>
      <c r="D23" s="204">
        <v>44594</v>
      </c>
      <c r="E23">
        <v>14</v>
      </c>
      <c r="F23" t="s">
        <v>430</v>
      </c>
      <c r="G23" t="s">
        <v>431</v>
      </c>
      <c r="H23">
        <v>19</v>
      </c>
      <c r="I23" t="s">
        <v>432</v>
      </c>
      <c r="J23">
        <v>807</v>
      </c>
      <c r="K23" t="s">
        <v>471</v>
      </c>
      <c r="L23" t="s">
        <v>472</v>
      </c>
      <c r="M23">
        <v>807</v>
      </c>
      <c r="N23" t="s">
        <v>471</v>
      </c>
      <c r="O23">
        <v>270</v>
      </c>
      <c r="P23" t="s">
        <v>425</v>
      </c>
      <c r="Q23" t="s">
        <v>426</v>
      </c>
      <c r="R23">
        <v>494</v>
      </c>
      <c r="S23" t="s">
        <v>670</v>
      </c>
      <c r="T23" t="s">
        <v>671</v>
      </c>
      <c r="V23" t="s">
        <v>529</v>
      </c>
      <c r="W23">
        <v>4</v>
      </c>
      <c r="X23" t="s">
        <v>58</v>
      </c>
      <c r="Y23">
        <v>6</v>
      </c>
      <c r="Z23">
        <v>4</v>
      </c>
      <c r="AB23">
        <v>1</v>
      </c>
      <c r="AC23" t="s">
        <v>60</v>
      </c>
      <c r="AD23" t="s">
        <v>18</v>
      </c>
      <c r="AE23">
        <v>20</v>
      </c>
    </row>
    <row r="24" spans="1:31" x14ac:dyDescent="0.4">
      <c r="A24">
        <v>5</v>
      </c>
      <c r="B24" t="s">
        <v>441</v>
      </c>
      <c r="C24" s="204">
        <v>44593</v>
      </c>
      <c r="D24" s="204">
        <v>44594</v>
      </c>
      <c r="E24">
        <v>14</v>
      </c>
      <c r="F24" t="s">
        <v>430</v>
      </c>
      <c r="G24" t="s">
        <v>431</v>
      </c>
      <c r="H24">
        <v>19</v>
      </c>
      <c r="I24" t="s">
        <v>432</v>
      </c>
      <c r="J24">
        <v>605</v>
      </c>
      <c r="K24" t="s">
        <v>720</v>
      </c>
      <c r="L24" t="s">
        <v>721</v>
      </c>
      <c r="M24">
        <v>605</v>
      </c>
      <c r="N24" t="s">
        <v>720</v>
      </c>
      <c r="O24">
        <v>270</v>
      </c>
      <c r="P24" t="s">
        <v>425</v>
      </c>
      <c r="Q24" t="s">
        <v>426</v>
      </c>
      <c r="R24">
        <v>163</v>
      </c>
      <c r="S24" t="s">
        <v>509</v>
      </c>
      <c r="T24" t="s">
        <v>122</v>
      </c>
      <c r="U24" t="s">
        <v>510</v>
      </c>
      <c r="V24" t="s">
        <v>445</v>
      </c>
      <c r="W24">
        <v>2</v>
      </c>
      <c r="X24" t="s">
        <v>58</v>
      </c>
      <c r="Y24">
        <v>4</v>
      </c>
      <c r="Z24">
        <v>2</v>
      </c>
      <c r="AB24">
        <v>1</v>
      </c>
      <c r="AC24" t="s">
        <v>217</v>
      </c>
      <c r="AD24" t="s">
        <v>18</v>
      </c>
      <c r="AE24">
        <v>10</v>
      </c>
    </row>
    <row r="25" spans="1:31" x14ac:dyDescent="0.4">
      <c r="A25">
        <v>5</v>
      </c>
      <c r="B25" t="s">
        <v>441</v>
      </c>
      <c r="C25" s="204">
        <v>44593</v>
      </c>
      <c r="D25" s="204">
        <v>44594</v>
      </c>
      <c r="E25">
        <v>14</v>
      </c>
      <c r="F25" t="s">
        <v>430</v>
      </c>
      <c r="G25" t="s">
        <v>431</v>
      </c>
      <c r="H25">
        <v>19</v>
      </c>
      <c r="I25" t="s">
        <v>432</v>
      </c>
      <c r="J25">
        <v>605</v>
      </c>
      <c r="K25" t="s">
        <v>720</v>
      </c>
      <c r="L25" t="s">
        <v>721</v>
      </c>
      <c r="M25">
        <v>605</v>
      </c>
      <c r="N25" t="s">
        <v>720</v>
      </c>
      <c r="O25">
        <v>270</v>
      </c>
      <c r="P25" t="s">
        <v>425</v>
      </c>
      <c r="Q25" t="s">
        <v>426</v>
      </c>
      <c r="R25">
        <v>169</v>
      </c>
      <c r="S25" t="s">
        <v>511</v>
      </c>
      <c r="T25" t="s">
        <v>131</v>
      </c>
      <c r="U25" t="s">
        <v>510</v>
      </c>
      <c r="V25" t="s">
        <v>445</v>
      </c>
      <c r="W25">
        <v>2</v>
      </c>
      <c r="X25" t="s">
        <v>58</v>
      </c>
      <c r="Y25">
        <v>4</v>
      </c>
      <c r="Z25">
        <v>2</v>
      </c>
      <c r="AB25">
        <v>1</v>
      </c>
      <c r="AC25" t="s">
        <v>217</v>
      </c>
      <c r="AD25" t="s">
        <v>18</v>
      </c>
      <c r="AE25">
        <v>10</v>
      </c>
    </row>
    <row r="26" spans="1:31" x14ac:dyDescent="0.4">
      <c r="A26">
        <v>40</v>
      </c>
      <c r="B26" t="s">
        <v>463</v>
      </c>
      <c r="C26" s="204">
        <v>44593</v>
      </c>
      <c r="D26" s="204">
        <v>44595</v>
      </c>
      <c r="E26">
        <v>14</v>
      </c>
      <c r="F26" t="s">
        <v>430</v>
      </c>
      <c r="G26" t="s">
        <v>431</v>
      </c>
      <c r="H26">
        <v>19</v>
      </c>
      <c r="I26" t="s">
        <v>432</v>
      </c>
      <c r="J26">
        <v>793</v>
      </c>
      <c r="K26" t="s">
        <v>475</v>
      </c>
      <c r="L26" t="s">
        <v>476</v>
      </c>
      <c r="M26">
        <v>793</v>
      </c>
      <c r="N26" t="s">
        <v>475</v>
      </c>
      <c r="O26">
        <v>270</v>
      </c>
      <c r="P26" t="s">
        <v>425</v>
      </c>
      <c r="Q26" t="s">
        <v>426</v>
      </c>
      <c r="R26">
        <v>222</v>
      </c>
      <c r="S26" t="s">
        <v>477</v>
      </c>
      <c r="T26" t="s">
        <v>478</v>
      </c>
      <c r="U26" t="s">
        <v>454</v>
      </c>
      <c r="V26" t="s">
        <v>479</v>
      </c>
      <c r="W26">
        <v>5</v>
      </c>
      <c r="X26" t="s">
        <v>463</v>
      </c>
      <c r="Y26">
        <v>5</v>
      </c>
      <c r="Z26">
        <v>3</v>
      </c>
      <c r="AB26">
        <v>1</v>
      </c>
      <c r="AC26" t="s">
        <v>232</v>
      </c>
      <c r="AD26" t="s">
        <v>18</v>
      </c>
      <c r="AE26">
        <v>200</v>
      </c>
    </row>
    <row r="27" spans="1:31" x14ac:dyDescent="0.4">
      <c r="A27">
        <v>1</v>
      </c>
      <c r="B27" t="s">
        <v>441</v>
      </c>
      <c r="C27" s="204">
        <v>44593</v>
      </c>
      <c r="D27" s="204">
        <v>44594</v>
      </c>
      <c r="E27">
        <v>15</v>
      </c>
      <c r="F27" t="s">
        <v>480</v>
      </c>
      <c r="G27" t="s">
        <v>481</v>
      </c>
      <c r="H27">
        <v>21</v>
      </c>
      <c r="I27" t="s">
        <v>432</v>
      </c>
      <c r="J27">
        <v>131</v>
      </c>
      <c r="K27" t="s">
        <v>644</v>
      </c>
      <c r="L27" t="s">
        <v>645</v>
      </c>
      <c r="M27">
        <v>127</v>
      </c>
      <c r="N27" t="s">
        <v>484</v>
      </c>
      <c r="O27">
        <v>127</v>
      </c>
      <c r="P27" t="s">
        <v>484</v>
      </c>
      <c r="Q27" t="s">
        <v>436</v>
      </c>
      <c r="R27">
        <v>223</v>
      </c>
      <c r="S27" t="s">
        <v>437</v>
      </c>
      <c r="T27" t="s">
        <v>438</v>
      </c>
      <c r="U27" t="s">
        <v>439</v>
      </c>
      <c r="V27" t="s">
        <v>440</v>
      </c>
      <c r="W27">
        <v>2</v>
      </c>
      <c r="X27" t="s">
        <v>725</v>
      </c>
      <c r="Y27">
        <v>1</v>
      </c>
      <c r="Z27">
        <v>1</v>
      </c>
      <c r="AB27">
        <v>1</v>
      </c>
      <c r="AC27" t="s">
        <v>232</v>
      </c>
      <c r="AD27" t="s">
        <v>18</v>
      </c>
      <c r="AE27">
        <v>2</v>
      </c>
    </row>
    <row r="28" spans="1:31" x14ac:dyDescent="0.4">
      <c r="A28">
        <v>10</v>
      </c>
      <c r="B28" t="s">
        <v>441</v>
      </c>
      <c r="C28" s="204">
        <v>44593</v>
      </c>
      <c r="D28" s="204">
        <v>44594</v>
      </c>
      <c r="E28">
        <v>15</v>
      </c>
      <c r="F28" t="s">
        <v>480</v>
      </c>
      <c r="G28" t="s">
        <v>481</v>
      </c>
      <c r="H28">
        <v>21</v>
      </c>
      <c r="I28" t="s">
        <v>432</v>
      </c>
      <c r="J28">
        <v>13</v>
      </c>
      <c r="K28" t="s">
        <v>229</v>
      </c>
      <c r="L28" t="s">
        <v>485</v>
      </c>
      <c r="M28">
        <v>13</v>
      </c>
      <c r="N28" t="s">
        <v>229</v>
      </c>
      <c r="O28">
        <v>270</v>
      </c>
      <c r="P28" t="s">
        <v>425</v>
      </c>
      <c r="Q28" t="s">
        <v>426</v>
      </c>
      <c r="R28">
        <v>472</v>
      </c>
      <c r="S28" t="s">
        <v>329</v>
      </c>
      <c r="T28" t="s">
        <v>448</v>
      </c>
      <c r="V28" t="s">
        <v>449</v>
      </c>
      <c r="W28">
        <v>10</v>
      </c>
      <c r="X28" t="s">
        <v>58</v>
      </c>
      <c r="Y28">
        <v>20</v>
      </c>
      <c r="Z28">
        <v>20</v>
      </c>
      <c r="AB28">
        <v>1</v>
      </c>
      <c r="AC28" t="s">
        <v>231</v>
      </c>
      <c r="AD28" t="s">
        <v>18</v>
      </c>
      <c r="AE28">
        <v>100</v>
      </c>
    </row>
    <row r="29" spans="1:31" x14ac:dyDescent="0.4">
      <c r="A29">
        <v>8</v>
      </c>
      <c r="B29" t="s">
        <v>724</v>
      </c>
      <c r="C29" s="204">
        <v>44593</v>
      </c>
      <c r="D29" s="204">
        <v>44594</v>
      </c>
      <c r="E29">
        <v>15</v>
      </c>
      <c r="F29" t="s">
        <v>480</v>
      </c>
      <c r="G29" t="s">
        <v>481</v>
      </c>
      <c r="H29">
        <v>21</v>
      </c>
      <c r="I29" t="s">
        <v>432</v>
      </c>
      <c r="J29">
        <v>13</v>
      </c>
      <c r="K29" t="s">
        <v>229</v>
      </c>
      <c r="L29" t="s">
        <v>485</v>
      </c>
      <c r="M29">
        <v>13</v>
      </c>
      <c r="N29" t="s">
        <v>229</v>
      </c>
      <c r="O29">
        <v>270</v>
      </c>
      <c r="P29" t="s">
        <v>425</v>
      </c>
      <c r="Q29" t="s">
        <v>426</v>
      </c>
      <c r="R29">
        <v>711</v>
      </c>
      <c r="S29" t="s">
        <v>486</v>
      </c>
      <c r="T29" t="s">
        <v>487</v>
      </c>
      <c r="V29" t="s">
        <v>488</v>
      </c>
      <c r="W29">
        <v>10</v>
      </c>
      <c r="X29" t="s">
        <v>58</v>
      </c>
      <c r="Y29">
        <v>20</v>
      </c>
      <c r="Z29">
        <v>20</v>
      </c>
      <c r="AB29">
        <v>1</v>
      </c>
      <c r="AC29" t="s">
        <v>60</v>
      </c>
      <c r="AD29" t="s">
        <v>18</v>
      </c>
      <c r="AE29">
        <v>80</v>
      </c>
    </row>
    <row r="30" spans="1:31" x14ac:dyDescent="0.4">
      <c r="A30">
        <v>10</v>
      </c>
      <c r="B30" t="s">
        <v>441</v>
      </c>
      <c r="C30" s="204">
        <v>44593</v>
      </c>
      <c r="D30" s="204">
        <v>44594</v>
      </c>
      <c r="E30">
        <v>15</v>
      </c>
      <c r="F30" t="s">
        <v>480</v>
      </c>
      <c r="G30" t="s">
        <v>481</v>
      </c>
      <c r="H30">
        <v>21</v>
      </c>
      <c r="I30" t="s">
        <v>432</v>
      </c>
      <c r="J30">
        <v>5</v>
      </c>
      <c r="K30" t="s">
        <v>489</v>
      </c>
      <c r="L30" t="s">
        <v>490</v>
      </c>
      <c r="M30">
        <v>5</v>
      </c>
      <c r="N30" t="s">
        <v>489</v>
      </c>
      <c r="O30">
        <v>270</v>
      </c>
      <c r="P30" t="s">
        <v>425</v>
      </c>
      <c r="Q30" t="s">
        <v>426</v>
      </c>
      <c r="R30">
        <v>472</v>
      </c>
      <c r="S30" t="s">
        <v>329</v>
      </c>
      <c r="T30" t="s">
        <v>448</v>
      </c>
      <c r="V30" t="s">
        <v>449</v>
      </c>
      <c r="W30">
        <v>3</v>
      </c>
      <c r="X30" t="s">
        <v>58</v>
      </c>
      <c r="Y30">
        <v>3</v>
      </c>
      <c r="Z30">
        <v>3</v>
      </c>
      <c r="AB30">
        <v>1</v>
      </c>
      <c r="AC30" t="s">
        <v>231</v>
      </c>
      <c r="AD30" t="s">
        <v>18</v>
      </c>
      <c r="AE30">
        <v>30</v>
      </c>
    </row>
    <row r="31" spans="1:31" x14ac:dyDescent="0.4">
      <c r="A31">
        <v>10</v>
      </c>
      <c r="B31" t="s">
        <v>441</v>
      </c>
      <c r="C31" s="204">
        <v>44593</v>
      </c>
      <c r="D31" s="204">
        <v>44594</v>
      </c>
      <c r="E31">
        <v>15</v>
      </c>
      <c r="F31" t="s">
        <v>480</v>
      </c>
      <c r="G31" t="s">
        <v>481</v>
      </c>
      <c r="H31">
        <v>21</v>
      </c>
      <c r="I31" t="s">
        <v>432</v>
      </c>
      <c r="J31">
        <v>430</v>
      </c>
      <c r="K31" t="s">
        <v>491</v>
      </c>
      <c r="L31" t="s">
        <v>492</v>
      </c>
      <c r="M31">
        <v>430</v>
      </c>
      <c r="N31" t="s">
        <v>491</v>
      </c>
      <c r="O31">
        <v>270</v>
      </c>
      <c r="P31" t="s">
        <v>425</v>
      </c>
      <c r="Q31" t="s">
        <v>426</v>
      </c>
      <c r="R31">
        <v>472</v>
      </c>
      <c r="S31" t="s">
        <v>329</v>
      </c>
      <c r="T31" t="s">
        <v>448</v>
      </c>
      <c r="V31" t="s">
        <v>449</v>
      </c>
      <c r="W31">
        <v>2</v>
      </c>
      <c r="X31" t="s">
        <v>58</v>
      </c>
      <c r="Y31">
        <v>5</v>
      </c>
      <c r="Z31">
        <v>5</v>
      </c>
      <c r="AB31">
        <v>1</v>
      </c>
      <c r="AC31" t="s">
        <v>231</v>
      </c>
      <c r="AD31" t="s">
        <v>18</v>
      </c>
      <c r="AE31">
        <v>20</v>
      </c>
    </row>
    <row r="32" spans="1:31" x14ac:dyDescent="0.4">
      <c r="A32">
        <v>10</v>
      </c>
      <c r="B32" t="s">
        <v>441</v>
      </c>
      <c r="C32" s="204">
        <v>44593</v>
      </c>
      <c r="D32" s="204">
        <v>44594</v>
      </c>
      <c r="E32">
        <v>15</v>
      </c>
      <c r="F32" t="s">
        <v>480</v>
      </c>
      <c r="G32" t="s">
        <v>481</v>
      </c>
      <c r="H32">
        <v>21</v>
      </c>
      <c r="I32" t="s">
        <v>432</v>
      </c>
      <c r="J32">
        <v>430</v>
      </c>
      <c r="K32" t="s">
        <v>491</v>
      </c>
      <c r="L32" t="s">
        <v>492</v>
      </c>
      <c r="M32">
        <v>430</v>
      </c>
      <c r="N32" t="s">
        <v>491</v>
      </c>
      <c r="O32">
        <v>270</v>
      </c>
      <c r="P32" t="s">
        <v>425</v>
      </c>
      <c r="Q32" t="s">
        <v>426</v>
      </c>
      <c r="R32">
        <v>472</v>
      </c>
      <c r="S32" t="s">
        <v>329</v>
      </c>
      <c r="T32" t="s">
        <v>448</v>
      </c>
      <c r="V32" t="s">
        <v>449</v>
      </c>
      <c r="W32">
        <v>3</v>
      </c>
      <c r="X32" t="s">
        <v>58</v>
      </c>
      <c r="Y32">
        <v>5</v>
      </c>
      <c r="Z32">
        <v>5</v>
      </c>
      <c r="AB32">
        <v>1</v>
      </c>
      <c r="AC32" t="s">
        <v>231</v>
      </c>
      <c r="AD32" t="s">
        <v>18</v>
      </c>
      <c r="AE32">
        <v>30</v>
      </c>
    </row>
    <row r="33" spans="1:31" x14ac:dyDescent="0.4">
      <c r="A33">
        <v>5</v>
      </c>
      <c r="B33" t="s">
        <v>441</v>
      </c>
      <c r="C33" s="204">
        <v>44593</v>
      </c>
      <c r="D33" s="204">
        <v>44594</v>
      </c>
      <c r="E33">
        <v>15</v>
      </c>
      <c r="F33" t="s">
        <v>480</v>
      </c>
      <c r="G33" t="s">
        <v>481</v>
      </c>
      <c r="H33">
        <v>21</v>
      </c>
      <c r="I33" t="s">
        <v>432</v>
      </c>
      <c r="J33">
        <v>784</v>
      </c>
      <c r="K33" t="s">
        <v>493</v>
      </c>
      <c r="L33" t="s">
        <v>494</v>
      </c>
      <c r="M33">
        <v>784</v>
      </c>
      <c r="N33" t="s">
        <v>493</v>
      </c>
      <c r="O33">
        <v>270</v>
      </c>
      <c r="P33" t="s">
        <v>425</v>
      </c>
      <c r="Q33" t="s">
        <v>426</v>
      </c>
      <c r="R33">
        <v>164</v>
      </c>
      <c r="S33" t="s">
        <v>444</v>
      </c>
      <c r="T33" t="s">
        <v>121</v>
      </c>
      <c r="U33" t="s">
        <v>35</v>
      </c>
      <c r="V33" t="s">
        <v>445</v>
      </c>
      <c r="W33">
        <v>40</v>
      </c>
      <c r="X33" t="s">
        <v>58</v>
      </c>
      <c r="Y33">
        <v>80</v>
      </c>
      <c r="Z33">
        <v>40</v>
      </c>
      <c r="AB33">
        <v>1</v>
      </c>
      <c r="AC33" t="s">
        <v>217</v>
      </c>
      <c r="AD33" t="s">
        <v>18</v>
      </c>
      <c r="AE33">
        <v>200</v>
      </c>
    </row>
    <row r="34" spans="1:31" x14ac:dyDescent="0.4">
      <c r="A34">
        <v>5</v>
      </c>
      <c r="B34" t="s">
        <v>441</v>
      </c>
      <c r="C34" s="204">
        <v>44593</v>
      </c>
      <c r="D34" s="204">
        <v>44594</v>
      </c>
      <c r="E34">
        <v>15</v>
      </c>
      <c r="F34" t="s">
        <v>480</v>
      </c>
      <c r="G34" t="s">
        <v>481</v>
      </c>
      <c r="H34">
        <v>21</v>
      </c>
      <c r="I34" t="s">
        <v>432</v>
      </c>
      <c r="J34">
        <v>784</v>
      </c>
      <c r="K34" t="s">
        <v>493</v>
      </c>
      <c r="L34" t="s">
        <v>494</v>
      </c>
      <c r="M34">
        <v>784</v>
      </c>
      <c r="N34" t="s">
        <v>493</v>
      </c>
      <c r="O34">
        <v>270</v>
      </c>
      <c r="P34" t="s">
        <v>425</v>
      </c>
      <c r="Q34" t="s">
        <v>426</v>
      </c>
      <c r="R34">
        <v>170</v>
      </c>
      <c r="S34" t="s">
        <v>495</v>
      </c>
      <c r="T34" t="s">
        <v>124</v>
      </c>
      <c r="U34" t="s">
        <v>35</v>
      </c>
      <c r="V34" t="s">
        <v>445</v>
      </c>
      <c r="W34">
        <v>40</v>
      </c>
      <c r="X34" t="s">
        <v>58</v>
      </c>
      <c r="Y34">
        <v>80</v>
      </c>
      <c r="Z34">
        <v>40</v>
      </c>
      <c r="AB34">
        <v>1</v>
      </c>
      <c r="AC34" t="s">
        <v>217</v>
      </c>
      <c r="AD34" t="s">
        <v>18</v>
      </c>
      <c r="AE34">
        <v>200</v>
      </c>
    </row>
    <row r="35" spans="1:31" x14ac:dyDescent="0.4">
      <c r="A35">
        <v>5</v>
      </c>
      <c r="B35" t="s">
        <v>441</v>
      </c>
      <c r="C35" s="204">
        <v>44593</v>
      </c>
      <c r="D35" s="204">
        <v>44594</v>
      </c>
      <c r="E35">
        <v>15</v>
      </c>
      <c r="F35" t="s">
        <v>480</v>
      </c>
      <c r="G35" t="s">
        <v>481</v>
      </c>
      <c r="H35">
        <v>21</v>
      </c>
      <c r="I35" t="s">
        <v>432</v>
      </c>
      <c r="J35">
        <v>78</v>
      </c>
      <c r="K35" t="s">
        <v>496</v>
      </c>
      <c r="L35" t="s">
        <v>497</v>
      </c>
      <c r="M35">
        <v>76</v>
      </c>
      <c r="N35" t="s">
        <v>498</v>
      </c>
      <c r="O35">
        <v>270</v>
      </c>
      <c r="P35" t="s">
        <v>425</v>
      </c>
      <c r="Q35" t="s">
        <v>426</v>
      </c>
      <c r="R35">
        <v>174</v>
      </c>
      <c r="S35" t="s">
        <v>499</v>
      </c>
      <c r="T35" t="s">
        <v>123</v>
      </c>
      <c r="U35" t="s">
        <v>454</v>
      </c>
      <c r="V35" t="s">
        <v>445</v>
      </c>
      <c r="W35">
        <v>8</v>
      </c>
      <c r="X35" t="s">
        <v>58</v>
      </c>
      <c r="Y35">
        <v>66</v>
      </c>
      <c r="Z35">
        <v>33</v>
      </c>
      <c r="AB35">
        <v>1</v>
      </c>
      <c r="AC35" t="s">
        <v>217</v>
      </c>
      <c r="AD35" t="s">
        <v>18</v>
      </c>
      <c r="AE35">
        <v>40</v>
      </c>
    </row>
    <row r="36" spans="1:31" x14ac:dyDescent="0.4">
      <c r="A36">
        <v>5</v>
      </c>
      <c r="B36" t="s">
        <v>441</v>
      </c>
      <c r="C36" s="204">
        <v>44593</v>
      </c>
      <c r="D36" s="204">
        <v>44594</v>
      </c>
      <c r="E36">
        <v>15</v>
      </c>
      <c r="F36" t="s">
        <v>480</v>
      </c>
      <c r="G36" t="s">
        <v>481</v>
      </c>
      <c r="H36">
        <v>21</v>
      </c>
      <c r="I36" t="s">
        <v>432</v>
      </c>
      <c r="J36">
        <v>78</v>
      </c>
      <c r="K36" t="s">
        <v>496</v>
      </c>
      <c r="L36" t="s">
        <v>497</v>
      </c>
      <c r="M36">
        <v>76</v>
      </c>
      <c r="N36" t="s">
        <v>498</v>
      </c>
      <c r="O36">
        <v>270</v>
      </c>
      <c r="P36" t="s">
        <v>425</v>
      </c>
      <c r="Q36" t="s">
        <v>426</v>
      </c>
      <c r="R36">
        <v>164</v>
      </c>
      <c r="S36" t="s">
        <v>444</v>
      </c>
      <c r="T36" t="s">
        <v>121</v>
      </c>
      <c r="U36" t="s">
        <v>35</v>
      </c>
      <c r="V36" t="s">
        <v>445</v>
      </c>
      <c r="W36">
        <v>34</v>
      </c>
      <c r="X36" t="s">
        <v>58</v>
      </c>
      <c r="Y36">
        <v>66</v>
      </c>
      <c r="Z36">
        <v>33</v>
      </c>
      <c r="AB36">
        <v>1</v>
      </c>
      <c r="AC36" t="s">
        <v>217</v>
      </c>
      <c r="AD36" t="s">
        <v>18</v>
      </c>
      <c r="AE36">
        <v>170</v>
      </c>
    </row>
    <row r="37" spans="1:31" x14ac:dyDescent="0.4">
      <c r="A37">
        <v>5</v>
      </c>
      <c r="B37" t="s">
        <v>441</v>
      </c>
      <c r="C37" s="204">
        <v>44593</v>
      </c>
      <c r="D37" s="204">
        <v>44594</v>
      </c>
      <c r="E37">
        <v>15</v>
      </c>
      <c r="F37" t="s">
        <v>480</v>
      </c>
      <c r="G37" t="s">
        <v>481</v>
      </c>
      <c r="H37">
        <v>21</v>
      </c>
      <c r="I37" t="s">
        <v>432</v>
      </c>
      <c r="J37">
        <v>78</v>
      </c>
      <c r="K37" t="s">
        <v>496</v>
      </c>
      <c r="L37" t="s">
        <v>497</v>
      </c>
      <c r="M37">
        <v>76</v>
      </c>
      <c r="N37" t="s">
        <v>498</v>
      </c>
      <c r="O37">
        <v>270</v>
      </c>
      <c r="P37" t="s">
        <v>425</v>
      </c>
      <c r="Q37" t="s">
        <v>426</v>
      </c>
      <c r="R37">
        <v>170</v>
      </c>
      <c r="S37" t="s">
        <v>495</v>
      </c>
      <c r="T37" t="s">
        <v>124</v>
      </c>
      <c r="U37" t="s">
        <v>35</v>
      </c>
      <c r="V37" t="s">
        <v>445</v>
      </c>
      <c r="W37">
        <v>24</v>
      </c>
      <c r="X37" t="s">
        <v>58</v>
      </c>
      <c r="Y37">
        <v>66</v>
      </c>
      <c r="Z37">
        <v>33</v>
      </c>
      <c r="AB37">
        <v>1</v>
      </c>
      <c r="AC37" t="s">
        <v>217</v>
      </c>
      <c r="AD37" t="s">
        <v>18</v>
      </c>
      <c r="AE37">
        <v>120</v>
      </c>
    </row>
    <row r="38" spans="1:31" x14ac:dyDescent="0.4">
      <c r="A38">
        <v>6</v>
      </c>
      <c r="B38" t="s">
        <v>441</v>
      </c>
      <c r="C38" s="204">
        <v>44593</v>
      </c>
      <c r="D38" s="204">
        <v>44594</v>
      </c>
      <c r="E38">
        <v>15</v>
      </c>
      <c r="F38" t="s">
        <v>480</v>
      </c>
      <c r="G38" t="s">
        <v>481</v>
      </c>
      <c r="H38">
        <v>21</v>
      </c>
      <c r="I38" t="s">
        <v>432</v>
      </c>
      <c r="J38">
        <v>143</v>
      </c>
      <c r="K38" t="s">
        <v>500</v>
      </c>
      <c r="L38" t="s">
        <v>501</v>
      </c>
      <c r="M38">
        <v>143</v>
      </c>
      <c r="N38" t="s">
        <v>500</v>
      </c>
      <c r="O38">
        <v>270</v>
      </c>
      <c r="P38" t="s">
        <v>425</v>
      </c>
      <c r="Q38" t="s">
        <v>426</v>
      </c>
      <c r="R38">
        <v>722</v>
      </c>
      <c r="S38" t="s">
        <v>502</v>
      </c>
      <c r="T38" t="s">
        <v>503</v>
      </c>
      <c r="V38" t="s">
        <v>504</v>
      </c>
      <c r="W38">
        <v>17</v>
      </c>
      <c r="X38" t="s">
        <v>58</v>
      </c>
      <c r="Y38">
        <v>17</v>
      </c>
      <c r="Z38">
        <v>9</v>
      </c>
      <c r="AB38">
        <v>1</v>
      </c>
      <c r="AC38" t="s">
        <v>60</v>
      </c>
      <c r="AD38" t="s">
        <v>18</v>
      </c>
      <c r="AE38">
        <v>102</v>
      </c>
    </row>
    <row r="39" spans="1:31" x14ac:dyDescent="0.4">
      <c r="A39">
        <v>10</v>
      </c>
      <c r="B39" t="s">
        <v>441</v>
      </c>
      <c r="C39" s="204">
        <v>44593</v>
      </c>
      <c r="D39" s="204">
        <v>44594</v>
      </c>
      <c r="E39">
        <v>15</v>
      </c>
      <c r="F39" t="s">
        <v>480</v>
      </c>
      <c r="G39" t="s">
        <v>481</v>
      </c>
      <c r="H39">
        <v>21</v>
      </c>
      <c r="I39" t="s">
        <v>432</v>
      </c>
      <c r="J39">
        <v>267</v>
      </c>
      <c r="K39" t="s">
        <v>505</v>
      </c>
      <c r="L39" t="s">
        <v>506</v>
      </c>
      <c r="M39">
        <v>267</v>
      </c>
      <c r="N39" t="s">
        <v>505</v>
      </c>
      <c r="O39">
        <v>270</v>
      </c>
      <c r="P39" t="s">
        <v>425</v>
      </c>
      <c r="Q39" t="s">
        <v>426</v>
      </c>
      <c r="R39">
        <v>472</v>
      </c>
      <c r="S39" t="s">
        <v>329</v>
      </c>
      <c r="T39" t="s">
        <v>448</v>
      </c>
      <c r="V39" t="s">
        <v>449</v>
      </c>
      <c r="W39">
        <v>4</v>
      </c>
      <c r="X39" t="s">
        <v>58</v>
      </c>
      <c r="Y39">
        <v>4</v>
      </c>
      <c r="Z39">
        <v>4</v>
      </c>
      <c r="AB39">
        <v>1</v>
      </c>
      <c r="AC39" t="s">
        <v>231</v>
      </c>
      <c r="AD39" t="s">
        <v>18</v>
      </c>
      <c r="AE39">
        <v>40</v>
      </c>
    </row>
    <row r="40" spans="1:31" x14ac:dyDescent="0.4">
      <c r="A40">
        <v>10</v>
      </c>
      <c r="B40" t="s">
        <v>441</v>
      </c>
      <c r="C40" s="204">
        <v>44593</v>
      </c>
      <c r="D40" s="204">
        <v>44594</v>
      </c>
      <c r="E40">
        <v>15</v>
      </c>
      <c r="F40" t="s">
        <v>480</v>
      </c>
      <c r="G40" t="s">
        <v>481</v>
      </c>
      <c r="H40">
        <v>21</v>
      </c>
      <c r="I40" t="s">
        <v>432</v>
      </c>
      <c r="J40">
        <v>162</v>
      </c>
      <c r="K40" t="s">
        <v>507</v>
      </c>
      <c r="L40" t="s">
        <v>508</v>
      </c>
      <c r="M40">
        <v>162</v>
      </c>
      <c r="N40" t="s">
        <v>507</v>
      </c>
      <c r="O40">
        <v>270</v>
      </c>
      <c r="P40" t="s">
        <v>425</v>
      </c>
      <c r="Q40" t="s">
        <v>426</v>
      </c>
      <c r="R40">
        <v>472</v>
      </c>
      <c r="S40" t="s">
        <v>329</v>
      </c>
      <c r="T40" t="s">
        <v>448</v>
      </c>
      <c r="V40" t="s">
        <v>449</v>
      </c>
      <c r="W40">
        <v>1</v>
      </c>
      <c r="X40" t="s">
        <v>58</v>
      </c>
      <c r="Y40">
        <v>1</v>
      </c>
      <c r="Z40">
        <v>1</v>
      </c>
      <c r="AB40">
        <v>1</v>
      </c>
      <c r="AC40" t="s">
        <v>231</v>
      </c>
      <c r="AD40" t="s">
        <v>18</v>
      </c>
      <c r="AE40">
        <v>10</v>
      </c>
    </row>
    <row r="41" spans="1:31" x14ac:dyDescent="0.4">
      <c r="A41">
        <v>20</v>
      </c>
      <c r="B41" t="s">
        <v>463</v>
      </c>
      <c r="C41" s="204">
        <v>44593</v>
      </c>
      <c r="D41" s="204">
        <v>44594</v>
      </c>
      <c r="E41">
        <v>15</v>
      </c>
      <c r="F41" t="s">
        <v>480</v>
      </c>
      <c r="G41" t="s">
        <v>481</v>
      </c>
      <c r="H41">
        <v>21</v>
      </c>
      <c r="I41" t="s">
        <v>432</v>
      </c>
      <c r="J41">
        <v>183</v>
      </c>
      <c r="K41" t="s">
        <v>512</v>
      </c>
      <c r="L41" t="s">
        <v>513</v>
      </c>
      <c r="M41">
        <v>183</v>
      </c>
      <c r="N41" t="s">
        <v>512</v>
      </c>
      <c r="O41">
        <v>270</v>
      </c>
      <c r="P41" t="s">
        <v>425</v>
      </c>
      <c r="Q41" t="s">
        <v>426</v>
      </c>
      <c r="R41">
        <v>211</v>
      </c>
      <c r="S41" t="s">
        <v>452</v>
      </c>
      <c r="T41" t="s">
        <v>453</v>
      </c>
      <c r="U41" t="s">
        <v>454</v>
      </c>
      <c r="V41" t="s">
        <v>455</v>
      </c>
      <c r="W41">
        <v>4</v>
      </c>
      <c r="X41" t="s">
        <v>58</v>
      </c>
      <c r="Y41">
        <v>4</v>
      </c>
      <c r="Z41">
        <v>2</v>
      </c>
      <c r="AB41">
        <v>1</v>
      </c>
      <c r="AC41" t="s">
        <v>232</v>
      </c>
      <c r="AD41" t="s">
        <v>18</v>
      </c>
      <c r="AE41">
        <v>80</v>
      </c>
    </row>
    <row r="42" spans="1:31" x14ac:dyDescent="0.4">
      <c r="A42">
        <v>1</v>
      </c>
      <c r="B42" t="s">
        <v>441</v>
      </c>
      <c r="C42" s="204">
        <v>44593</v>
      </c>
      <c r="D42" s="204">
        <v>44594</v>
      </c>
      <c r="E42">
        <v>15</v>
      </c>
      <c r="F42" t="s">
        <v>480</v>
      </c>
      <c r="G42" t="s">
        <v>481</v>
      </c>
      <c r="H42">
        <v>21</v>
      </c>
      <c r="I42" t="s">
        <v>432</v>
      </c>
      <c r="J42">
        <v>558</v>
      </c>
      <c r="K42" t="s">
        <v>514</v>
      </c>
      <c r="L42" t="s">
        <v>515</v>
      </c>
      <c r="M42">
        <v>558</v>
      </c>
      <c r="N42" t="s">
        <v>514</v>
      </c>
      <c r="O42">
        <v>270</v>
      </c>
      <c r="P42" t="s">
        <v>425</v>
      </c>
      <c r="Q42" t="s">
        <v>426</v>
      </c>
      <c r="R42">
        <v>223</v>
      </c>
      <c r="S42" t="s">
        <v>437</v>
      </c>
      <c r="T42" t="s">
        <v>438</v>
      </c>
      <c r="U42" t="s">
        <v>439</v>
      </c>
      <c r="V42" t="s">
        <v>440</v>
      </c>
      <c r="W42">
        <v>3</v>
      </c>
      <c r="X42" t="s">
        <v>725</v>
      </c>
      <c r="Y42">
        <v>2</v>
      </c>
      <c r="Z42">
        <v>2</v>
      </c>
      <c r="AB42">
        <v>1</v>
      </c>
      <c r="AC42" t="s">
        <v>232</v>
      </c>
      <c r="AD42" t="s">
        <v>18</v>
      </c>
      <c r="AE42">
        <v>3</v>
      </c>
    </row>
    <row r="43" spans="1:31" x14ac:dyDescent="0.4">
      <c r="A43">
        <v>10</v>
      </c>
      <c r="B43" t="s">
        <v>441</v>
      </c>
      <c r="C43" s="204">
        <v>44593</v>
      </c>
      <c r="D43" s="204">
        <v>44594</v>
      </c>
      <c r="E43">
        <v>15</v>
      </c>
      <c r="F43" t="s">
        <v>480</v>
      </c>
      <c r="G43" t="s">
        <v>481</v>
      </c>
      <c r="H43">
        <v>21</v>
      </c>
      <c r="I43" t="s">
        <v>432</v>
      </c>
      <c r="J43">
        <v>558</v>
      </c>
      <c r="K43" t="s">
        <v>514</v>
      </c>
      <c r="L43" t="s">
        <v>515</v>
      </c>
      <c r="M43">
        <v>558</v>
      </c>
      <c r="N43" t="s">
        <v>514</v>
      </c>
      <c r="O43">
        <v>270</v>
      </c>
      <c r="P43" t="s">
        <v>425</v>
      </c>
      <c r="Q43" t="s">
        <v>426</v>
      </c>
      <c r="R43">
        <v>472</v>
      </c>
      <c r="S43" t="s">
        <v>329</v>
      </c>
      <c r="T43" t="s">
        <v>448</v>
      </c>
      <c r="V43" t="s">
        <v>449</v>
      </c>
      <c r="W43">
        <v>1</v>
      </c>
      <c r="X43" t="s">
        <v>58</v>
      </c>
      <c r="Y43">
        <v>2</v>
      </c>
      <c r="Z43">
        <v>2</v>
      </c>
      <c r="AB43">
        <v>1</v>
      </c>
      <c r="AC43" t="s">
        <v>231</v>
      </c>
      <c r="AD43" t="s">
        <v>18</v>
      </c>
      <c r="AE43">
        <v>10</v>
      </c>
    </row>
    <row r="44" spans="1:31" x14ac:dyDescent="0.4">
      <c r="A44">
        <v>20</v>
      </c>
      <c r="B44" t="s">
        <v>726</v>
      </c>
      <c r="C44" s="204">
        <v>44593</v>
      </c>
      <c r="D44" s="204">
        <v>44594</v>
      </c>
      <c r="E44">
        <v>15</v>
      </c>
      <c r="F44" t="s">
        <v>480</v>
      </c>
      <c r="G44" t="s">
        <v>481</v>
      </c>
      <c r="H44">
        <v>21</v>
      </c>
      <c r="I44" t="s">
        <v>432</v>
      </c>
      <c r="J44">
        <v>463</v>
      </c>
      <c r="K44" t="s">
        <v>516</v>
      </c>
      <c r="L44" t="s">
        <v>517</v>
      </c>
      <c r="M44">
        <v>462</v>
      </c>
      <c r="N44" t="s">
        <v>518</v>
      </c>
      <c r="O44">
        <v>270</v>
      </c>
      <c r="P44" t="s">
        <v>425</v>
      </c>
      <c r="Q44" t="s">
        <v>426</v>
      </c>
      <c r="R44">
        <v>598</v>
      </c>
      <c r="S44" t="s">
        <v>519</v>
      </c>
      <c r="T44" t="s">
        <v>520</v>
      </c>
      <c r="U44" t="s">
        <v>13</v>
      </c>
      <c r="V44" t="s">
        <v>521</v>
      </c>
      <c r="W44">
        <v>100</v>
      </c>
      <c r="X44" t="s">
        <v>463</v>
      </c>
      <c r="Y44">
        <v>1</v>
      </c>
      <c r="Z44">
        <v>1</v>
      </c>
      <c r="AB44">
        <v>1</v>
      </c>
      <c r="AC44" t="s">
        <v>232</v>
      </c>
      <c r="AD44" t="s">
        <v>18</v>
      </c>
      <c r="AE44">
        <v>2000</v>
      </c>
    </row>
    <row r="45" spans="1:31" x14ac:dyDescent="0.4">
      <c r="A45">
        <v>10</v>
      </c>
      <c r="B45" t="s">
        <v>441</v>
      </c>
      <c r="C45" s="204">
        <v>44593</v>
      </c>
      <c r="D45" s="204">
        <v>44594</v>
      </c>
      <c r="E45">
        <v>15</v>
      </c>
      <c r="F45" t="s">
        <v>480</v>
      </c>
      <c r="G45" t="s">
        <v>481</v>
      </c>
      <c r="H45">
        <v>21</v>
      </c>
      <c r="I45" t="s">
        <v>432</v>
      </c>
      <c r="J45">
        <v>786</v>
      </c>
      <c r="K45" t="s">
        <v>522</v>
      </c>
      <c r="L45" t="s">
        <v>523</v>
      </c>
      <c r="M45">
        <v>786</v>
      </c>
      <c r="N45" t="s">
        <v>522</v>
      </c>
      <c r="O45">
        <v>270</v>
      </c>
      <c r="P45" t="s">
        <v>425</v>
      </c>
      <c r="Q45" t="s">
        <v>426</v>
      </c>
      <c r="R45">
        <v>472</v>
      </c>
      <c r="S45" t="s">
        <v>329</v>
      </c>
      <c r="T45" t="s">
        <v>448</v>
      </c>
      <c r="V45" t="s">
        <v>449</v>
      </c>
      <c r="W45">
        <v>1</v>
      </c>
      <c r="X45" t="s">
        <v>58</v>
      </c>
      <c r="Y45">
        <v>1</v>
      </c>
      <c r="Z45">
        <v>1</v>
      </c>
      <c r="AB45">
        <v>1</v>
      </c>
      <c r="AC45" t="s">
        <v>231</v>
      </c>
      <c r="AD45" t="s">
        <v>18</v>
      </c>
      <c r="AE45">
        <v>10</v>
      </c>
    </row>
    <row r="46" spans="1:31" x14ac:dyDescent="0.4">
      <c r="A46">
        <v>10</v>
      </c>
      <c r="B46" t="s">
        <v>441</v>
      </c>
      <c r="C46" s="204">
        <v>44593</v>
      </c>
      <c r="D46" s="204">
        <v>44594</v>
      </c>
      <c r="E46">
        <v>15</v>
      </c>
      <c r="F46" t="s">
        <v>480</v>
      </c>
      <c r="G46" t="s">
        <v>481</v>
      </c>
      <c r="H46">
        <v>21</v>
      </c>
      <c r="I46" t="s">
        <v>432</v>
      </c>
      <c r="J46">
        <v>821</v>
      </c>
      <c r="K46" t="s">
        <v>722</v>
      </c>
      <c r="L46" t="s">
        <v>723</v>
      </c>
      <c r="M46">
        <v>821</v>
      </c>
      <c r="N46" t="s">
        <v>722</v>
      </c>
      <c r="O46">
        <v>270</v>
      </c>
      <c r="P46" t="s">
        <v>425</v>
      </c>
      <c r="Q46" t="s">
        <v>426</v>
      </c>
      <c r="R46">
        <v>472</v>
      </c>
      <c r="S46" t="s">
        <v>329</v>
      </c>
      <c r="T46" t="s">
        <v>448</v>
      </c>
      <c r="V46" t="s">
        <v>449</v>
      </c>
      <c r="W46">
        <v>1</v>
      </c>
      <c r="X46" t="s">
        <v>58</v>
      </c>
      <c r="Y46">
        <v>1</v>
      </c>
      <c r="Z46">
        <v>1</v>
      </c>
      <c r="AB46">
        <v>1</v>
      </c>
      <c r="AC46" t="s">
        <v>231</v>
      </c>
      <c r="AD46" t="s">
        <v>18</v>
      </c>
      <c r="AE46">
        <v>10</v>
      </c>
    </row>
    <row r="47" spans="1:31" x14ac:dyDescent="0.4">
      <c r="A47">
        <v>5</v>
      </c>
      <c r="B47" t="s">
        <v>724</v>
      </c>
      <c r="C47" s="204">
        <v>44593</v>
      </c>
      <c r="D47" s="204">
        <v>44594</v>
      </c>
      <c r="E47">
        <v>15</v>
      </c>
      <c r="F47" t="s">
        <v>480</v>
      </c>
      <c r="G47" t="s">
        <v>481</v>
      </c>
      <c r="H47">
        <v>21</v>
      </c>
      <c r="I47" t="s">
        <v>432</v>
      </c>
      <c r="J47">
        <v>516</v>
      </c>
      <c r="K47" t="s">
        <v>524</v>
      </c>
      <c r="L47" t="s">
        <v>525</v>
      </c>
      <c r="M47">
        <v>516</v>
      </c>
      <c r="N47" t="s">
        <v>524</v>
      </c>
      <c r="O47">
        <v>271</v>
      </c>
      <c r="P47" t="s">
        <v>425</v>
      </c>
      <c r="Q47" t="s">
        <v>426</v>
      </c>
      <c r="R47">
        <v>320</v>
      </c>
      <c r="S47" t="s">
        <v>526</v>
      </c>
      <c r="T47" t="s">
        <v>527</v>
      </c>
      <c r="U47" t="s">
        <v>528</v>
      </c>
      <c r="V47" t="s">
        <v>529</v>
      </c>
      <c r="W47">
        <v>20</v>
      </c>
      <c r="X47" t="s">
        <v>58</v>
      </c>
      <c r="Y47">
        <v>20</v>
      </c>
      <c r="Z47">
        <v>10</v>
      </c>
      <c r="AB47">
        <v>1</v>
      </c>
      <c r="AC47" t="s">
        <v>60</v>
      </c>
      <c r="AD47" t="s">
        <v>18</v>
      </c>
      <c r="AE47">
        <v>100</v>
      </c>
    </row>
    <row r="48" spans="1:31" x14ac:dyDescent="0.4">
      <c r="A48">
        <v>5</v>
      </c>
      <c r="B48" t="s">
        <v>441</v>
      </c>
      <c r="C48" s="204">
        <v>44593</v>
      </c>
      <c r="D48" s="204">
        <v>44594</v>
      </c>
      <c r="E48">
        <v>15</v>
      </c>
      <c r="F48" t="s">
        <v>480</v>
      </c>
      <c r="G48" t="s">
        <v>481</v>
      </c>
      <c r="H48">
        <v>21</v>
      </c>
      <c r="I48" t="s">
        <v>432</v>
      </c>
      <c r="J48">
        <v>362</v>
      </c>
      <c r="K48" t="s">
        <v>530</v>
      </c>
      <c r="L48" t="s">
        <v>531</v>
      </c>
      <c r="M48">
        <v>362</v>
      </c>
      <c r="N48" t="s">
        <v>530</v>
      </c>
      <c r="O48">
        <v>270</v>
      </c>
      <c r="P48" t="s">
        <v>425</v>
      </c>
      <c r="Q48" t="s">
        <v>426</v>
      </c>
      <c r="R48">
        <v>164</v>
      </c>
      <c r="S48" t="s">
        <v>444</v>
      </c>
      <c r="T48" t="s">
        <v>121</v>
      </c>
      <c r="U48" t="s">
        <v>35</v>
      </c>
      <c r="V48" t="s">
        <v>445</v>
      </c>
      <c r="W48">
        <v>2</v>
      </c>
      <c r="X48" t="s">
        <v>58</v>
      </c>
      <c r="Y48">
        <v>4</v>
      </c>
      <c r="Z48">
        <v>2</v>
      </c>
      <c r="AB48">
        <v>1</v>
      </c>
      <c r="AC48" t="s">
        <v>217</v>
      </c>
      <c r="AD48" t="s">
        <v>18</v>
      </c>
      <c r="AE48">
        <v>10</v>
      </c>
    </row>
    <row r="49" spans="1:31" x14ac:dyDescent="0.4">
      <c r="A49">
        <v>5</v>
      </c>
      <c r="B49" t="s">
        <v>441</v>
      </c>
      <c r="C49" s="204">
        <v>44593</v>
      </c>
      <c r="D49" s="204">
        <v>44594</v>
      </c>
      <c r="E49">
        <v>15</v>
      </c>
      <c r="F49" t="s">
        <v>480</v>
      </c>
      <c r="G49" t="s">
        <v>481</v>
      </c>
      <c r="H49">
        <v>21</v>
      </c>
      <c r="I49" t="s">
        <v>432</v>
      </c>
      <c r="J49">
        <v>362</v>
      </c>
      <c r="K49" t="s">
        <v>530</v>
      </c>
      <c r="L49" t="s">
        <v>531</v>
      </c>
      <c r="M49">
        <v>362</v>
      </c>
      <c r="N49" t="s">
        <v>530</v>
      </c>
      <c r="O49">
        <v>270</v>
      </c>
      <c r="P49" t="s">
        <v>425</v>
      </c>
      <c r="Q49" t="s">
        <v>426</v>
      </c>
      <c r="R49">
        <v>170</v>
      </c>
      <c r="S49" t="s">
        <v>495</v>
      </c>
      <c r="T49" t="s">
        <v>124</v>
      </c>
      <c r="U49" t="s">
        <v>35</v>
      </c>
      <c r="V49" t="s">
        <v>445</v>
      </c>
      <c r="W49">
        <v>2</v>
      </c>
      <c r="X49" t="s">
        <v>58</v>
      </c>
      <c r="Y49">
        <v>4</v>
      </c>
      <c r="Z49">
        <v>2</v>
      </c>
      <c r="AB49">
        <v>1</v>
      </c>
      <c r="AC49" t="s">
        <v>217</v>
      </c>
      <c r="AD49" t="s">
        <v>18</v>
      </c>
      <c r="AE49">
        <v>10</v>
      </c>
    </row>
    <row r="50" spans="1:31" x14ac:dyDescent="0.4">
      <c r="A50">
        <v>40</v>
      </c>
      <c r="B50" t="s">
        <v>727</v>
      </c>
      <c r="C50" s="204">
        <v>44593</v>
      </c>
      <c r="D50" s="204">
        <v>44594</v>
      </c>
      <c r="E50">
        <v>15</v>
      </c>
      <c r="F50" t="s">
        <v>480</v>
      </c>
      <c r="G50" t="s">
        <v>481</v>
      </c>
      <c r="H50">
        <v>21</v>
      </c>
      <c r="I50" t="s">
        <v>432</v>
      </c>
      <c r="J50">
        <v>889</v>
      </c>
      <c r="K50" t="s">
        <v>532</v>
      </c>
      <c r="L50" t="s">
        <v>533</v>
      </c>
      <c r="M50">
        <v>889</v>
      </c>
      <c r="N50" t="s">
        <v>532</v>
      </c>
      <c r="O50">
        <v>270</v>
      </c>
      <c r="P50" t="s">
        <v>425</v>
      </c>
      <c r="Q50" t="s">
        <v>426</v>
      </c>
      <c r="R50">
        <v>475</v>
      </c>
      <c r="S50" t="s">
        <v>534</v>
      </c>
      <c r="T50" t="s">
        <v>535</v>
      </c>
      <c r="V50" t="s">
        <v>536</v>
      </c>
      <c r="W50">
        <v>1</v>
      </c>
      <c r="X50" t="s">
        <v>58</v>
      </c>
      <c r="Y50">
        <v>1</v>
      </c>
      <c r="Z50">
        <v>1</v>
      </c>
      <c r="AB50">
        <v>1</v>
      </c>
      <c r="AC50" t="s">
        <v>231</v>
      </c>
      <c r="AD50" t="s">
        <v>18</v>
      </c>
      <c r="AE50">
        <v>40</v>
      </c>
    </row>
    <row r="51" spans="1:31" x14ac:dyDescent="0.4">
      <c r="A51">
        <v>5</v>
      </c>
      <c r="B51" t="s">
        <v>441</v>
      </c>
      <c r="C51" s="204">
        <v>44593</v>
      </c>
      <c r="D51" s="204">
        <v>44594</v>
      </c>
      <c r="E51">
        <v>15</v>
      </c>
      <c r="F51" t="s">
        <v>480</v>
      </c>
      <c r="G51" t="s">
        <v>481</v>
      </c>
      <c r="H51">
        <v>21</v>
      </c>
      <c r="I51" t="s">
        <v>432</v>
      </c>
      <c r="J51">
        <v>504</v>
      </c>
      <c r="K51" t="s">
        <v>537</v>
      </c>
      <c r="L51" t="s">
        <v>538</v>
      </c>
      <c r="M51">
        <v>504</v>
      </c>
      <c r="N51" t="s">
        <v>537</v>
      </c>
      <c r="O51">
        <v>270</v>
      </c>
      <c r="P51" t="s">
        <v>425</v>
      </c>
      <c r="Q51" t="s">
        <v>426</v>
      </c>
      <c r="R51">
        <v>163</v>
      </c>
      <c r="S51" t="s">
        <v>509</v>
      </c>
      <c r="T51" t="s">
        <v>122</v>
      </c>
      <c r="U51" t="s">
        <v>510</v>
      </c>
      <c r="V51" t="s">
        <v>445</v>
      </c>
      <c r="W51">
        <v>1</v>
      </c>
      <c r="X51" t="s">
        <v>58</v>
      </c>
      <c r="Y51">
        <v>9</v>
      </c>
      <c r="Z51">
        <v>8</v>
      </c>
      <c r="AB51">
        <v>1</v>
      </c>
      <c r="AC51" t="s">
        <v>217</v>
      </c>
      <c r="AD51" t="s">
        <v>18</v>
      </c>
      <c r="AE51">
        <v>5</v>
      </c>
    </row>
    <row r="52" spans="1:31" x14ac:dyDescent="0.4">
      <c r="A52">
        <v>5</v>
      </c>
      <c r="B52" t="s">
        <v>441</v>
      </c>
      <c r="C52" s="204">
        <v>44593</v>
      </c>
      <c r="D52" s="204">
        <v>44594</v>
      </c>
      <c r="E52">
        <v>15</v>
      </c>
      <c r="F52" t="s">
        <v>480</v>
      </c>
      <c r="G52" t="s">
        <v>481</v>
      </c>
      <c r="H52">
        <v>21</v>
      </c>
      <c r="I52" t="s">
        <v>432</v>
      </c>
      <c r="J52">
        <v>504</v>
      </c>
      <c r="K52" t="s">
        <v>537</v>
      </c>
      <c r="L52" t="s">
        <v>538</v>
      </c>
      <c r="M52">
        <v>504</v>
      </c>
      <c r="N52" t="s">
        <v>537</v>
      </c>
      <c r="O52">
        <v>270</v>
      </c>
      <c r="P52" t="s">
        <v>425</v>
      </c>
      <c r="Q52" t="s">
        <v>426</v>
      </c>
      <c r="R52">
        <v>169</v>
      </c>
      <c r="S52" t="s">
        <v>511</v>
      </c>
      <c r="T52" t="s">
        <v>131</v>
      </c>
      <c r="U52" t="s">
        <v>510</v>
      </c>
      <c r="V52" t="s">
        <v>445</v>
      </c>
      <c r="W52">
        <v>1</v>
      </c>
      <c r="X52" t="s">
        <v>58</v>
      </c>
      <c r="Y52">
        <v>9</v>
      </c>
      <c r="Z52">
        <v>8</v>
      </c>
      <c r="AB52">
        <v>1</v>
      </c>
      <c r="AC52" t="s">
        <v>217</v>
      </c>
      <c r="AD52" t="s">
        <v>18</v>
      </c>
      <c r="AE52">
        <v>5</v>
      </c>
    </row>
    <row r="53" spans="1:31" x14ac:dyDescent="0.4">
      <c r="A53">
        <v>10</v>
      </c>
      <c r="B53" t="s">
        <v>441</v>
      </c>
      <c r="C53" s="204">
        <v>44593</v>
      </c>
      <c r="D53" s="204">
        <v>44594</v>
      </c>
      <c r="E53">
        <v>15</v>
      </c>
      <c r="F53" t="s">
        <v>480</v>
      </c>
      <c r="G53" t="s">
        <v>481</v>
      </c>
      <c r="H53">
        <v>21</v>
      </c>
      <c r="I53" t="s">
        <v>432</v>
      </c>
      <c r="J53">
        <v>504</v>
      </c>
      <c r="K53" t="s">
        <v>537</v>
      </c>
      <c r="L53" t="s">
        <v>538</v>
      </c>
      <c r="M53">
        <v>504</v>
      </c>
      <c r="N53" t="s">
        <v>537</v>
      </c>
      <c r="O53">
        <v>270</v>
      </c>
      <c r="P53" t="s">
        <v>425</v>
      </c>
      <c r="Q53" t="s">
        <v>426</v>
      </c>
      <c r="R53">
        <v>472</v>
      </c>
      <c r="S53" t="s">
        <v>329</v>
      </c>
      <c r="T53" t="s">
        <v>448</v>
      </c>
      <c r="V53" t="s">
        <v>449</v>
      </c>
      <c r="W53">
        <v>7</v>
      </c>
      <c r="X53" t="s">
        <v>58</v>
      </c>
      <c r="Y53">
        <v>9</v>
      </c>
      <c r="Z53">
        <v>8</v>
      </c>
      <c r="AB53">
        <v>1</v>
      </c>
      <c r="AC53" t="s">
        <v>231</v>
      </c>
      <c r="AD53" t="s">
        <v>18</v>
      </c>
      <c r="AE53">
        <v>70</v>
      </c>
    </row>
    <row r="54" spans="1:31" x14ac:dyDescent="0.4">
      <c r="A54">
        <v>4</v>
      </c>
      <c r="B54" t="s">
        <v>463</v>
      </c>
      <c r="C54" s="204">
        <v>44593</v>
      </c>
      <c r="D54" s="204">
        <v>44594</v>
      </c>
      <c r="E54">
        <v>15</v>
      </c>
      <c r="F54" t="s">
        <v>480</v>
      </c>
      <c r="G54" t="s">
        <v>481</v>
      </c>
      <c r="H54">
        <v>21</v>
      </c>
      <c r="I54" t="s">
        <v>432</v>
      </c>
      <c r="J54">
        <v>755</v>
      </c>
      <c r="K54" t="s">
        <v>539</v>
      </c>
      <c r="L54" t="s">
        <v>540</v>
      </c>
      <c r="M54">
        <v>754</v>
      </c>
      <c r="N54" t="s">
        <v>541</v>
      </c>
      <c r="O54">
        <v>754</v>
      </c>
      <c r="P54" t="s">
        <v>541</v>
      </c>
      <c r="Q54" t="s">
        <v>542</v>
      </c>
      <c r="R54">
        <v>769</v>
      </c>
      <c r="S54" t="s">
        <v>543</v>
      </c>
      <c r="T54" t="s">
        <v>544</v>
      </c>
      <c r="V54" t="s">
        <v>545</v>
      </c>
      <c r="W54">
        <v>15</v>
      </c>
      <c r="X54" t="s">
        <v>58</v>
      </c>
      <c r="Y54">
        <v>15</v>
      </c>
      <c r="Z54">
        <v>8</v>
      </c>
      <c r="AB54">
        <v>1</v>
      </c>
      <c r="AC54" t="s">
        <v>231</v>
      </c>
      <c r="AD54" t="s">
        <v>18</v>
      </c>
      <c r="AE54">
        <v>60</v>
      </c>
    </row>
    <row r="55" spans="1:31" x14ac:dyDescent="0.4">
      <c r="A55">
        <v>65</v>
      </c>
      <c r="B55" t="s">
        <v>724</v>
      </c>
      <c r="C55" s="204">
        <v>44593</v>
      </c>
      <c r="D55" s="204">
        <v>44594</v>
      </c>
      <c r="E55">
        <v>15</v>
      </c>
      <c r="F55" t="s">
        <v>480</v>
      </c>
      <c r="G55" t="s">
        <v>481</v>
      </c>
      <c r="H55">
        <v>21</v>
      </c>
      <c r="I55" t="s">
        <v>432</v>
      </c>
      <c r="J55">
        <v>829</v>
      </c>
      <c r="K55" t="s">
        <v>546</v>
      </c>
      <c r="L55" t="s">
        <v>547</v>
      </c>
      <c r="M55">
        <v>829</v>
      </c>
      <c r="N55" t="s">
        <v>546</v>
      </c>
      <c r="O55">
        <v>270</v>
      </c>
      <c r="P55" t="s">
        <v>425</v>
      </c>
      <c r="Q55" t="s">
        <v>426</v>
      </c>
      <c r="R55">
        <v>803</v>
      </c>
      <c r="S55" t="s">
        <v>548</v>
      </c>
      <c r="T55" t="s">
        <v>549</v>
      </c>
      <c r="U55" t="s">
        <v>550</v>
      </c>
      <c r="V55" t="s">
        <v>551</v>
      </c>
      <c r="W55">
        <v>1</v>
      </c>
      <c r="X55" t="s">
        <v>58</v>
      </c>
      <c r="Y55">
        <v>1</v>
      </c>
      <c r="Z55">
        <v>1</v>
      </c>
      <c r="AB55">
        <v>1</v>
      </c>
      <c r="AC55" t="s">
        <v>60</v>
      </c>
      <c r="AD55" t="s">
        <v>18</v>
      </c>
      <c r="AE55">
        <v>65</v>
      </c>
    </row>
    <row r="56" spans="1:31" x14ac:dyDescent="0.4">
      <c r="A56">
        <v>5</v>
      </c>
      <c r="B56" t="s">
        <v>441</v>
      </c>
      <c r="C56" s="204">
        <v>44593</v>
      </c>
      <c r="D56" s="204">
        <v>44595</v>
      </c>
      <c r="E56">
        <v>15</v>
      </c>
      <c r="F56" t="s">
        <v>480</v>
      </c>
      <c r="G56" t="s">
        <v>481</v>
      </c>
      <c r="H56">
        <v>21</v>
      </c>
      <c r="I56" t="s">
        <v>432</v>
      </c>
      <c r="J56">
        <v>38</v>
      </c>
      <c r="K56" t="s">
        <v>552</v>
      </c>
      <c r="L56" t="s">
        <v>553</v>
      </c>
      <c r="M56">
        <v>32</v>
      </c>
      <c r="N56" t="s">
        <v>554</v>
      </c>
      <c r="O56">
        <v>32</v>
      </c>
      <c r="P56" t="s">
        <v>554</v>
      </c>
      <c r="Q56" t="s">
        <v>555</v>
      </c>
      <c r="R56">
        <v>162</v>
      </c>
      <c r="S56" t="s">
        <v>556</v>
      </c>
      <c r="T56" t="s">
        <v>117</v>
      </c>
      <c r="U56" t="s">
        <v>454</v>
      </c>
      <c r="V56" t="s">
        <v>445</v>
      </c>
      <c r="W56">
        <v>4</v>
      </c>
      <c r="X56" t="s">
        <v>58</v>
      </c>
      <c r="Y56">
        <v>4</v>
      </c>
      <c r="Z56">
        <v>2</v>
      </c>
      <c r="AB56">
        <v>1</v>
      </c>
      <c r="AC56" t="s">
        <v>217</v>
      </c>
      <c r="AD56" t="s">
        <v>18</v>
      </c>
      <c r="AE56">
        <v>20</v>
      </c>
    </row>
    <row r="57" spans="1:31" x14ac:dyDescent="0.4">
      <c r="A57">
        <v>20</v>
      </c>
      <c r="B57" t="s">
        <v>463</v>
      </c>
      <c r="C57" s="204">
        <v>44593</v>
      </c>
      <c r="D57" s="204">
        <v>44595</v>
      </c>
      <c r="E57">
        <v>15</v>
      </c>
      <c r="F57" t="s">
        <v>480</v>
      </c>
      <c r="G57" t="s">
        <v>481</v>
      </c>
      <c r="H57">
        <v>21</v>
      </c>
      <c r="I57" t="s">
        <v>432</v>
      </c>
      <c r="J57">
        <v>51</v>
      </c>
      <c r="K57" t="s">
        <v>557</v>
      </c>
      <c r="L57" t="s">
        <v>558</v>
      </c>
      <c r="M57">
        <v>51</v>
      </c>
      <c r="N57" t="s">
        <v>557</v>
      </c>
      <c r="O57">
        <v>270</v>
      </c>
      <c r="P57" t="s">
        <v>425</v>
      </c>
      <c r="Q57" t="s">
        <v>426</v>
      </c>
      <c r="R57">
        <v>211</v>
      </c>
      <c r="S57" t="s">
        <v>452</v>
      </c>
      <c r="T57" t="s">
        <v>453</v>
      </c>
      <c r="U57" t="s">
        <v>454</v>
      </c>
      <c r="V57" t="s">
        <v>455</v>
      </c>
      <c r="W57">
        <v>2</v>
      </c>
      <c r="X57" t="s">
        <v>58</v>
      </c>
      <c r="Y57">
        <v>6</v>
      </c>
      <c r="Z57">
        <v>4</v>
      </c>
      <c r="AB57">
        <v>1</v>
      </c>
      <c r="AC57" t="s">
        <v>232</v>
      </c>
      <c r="AD57" t="s">
        <v>18</v>
      </c>
      <c r="AE57">
        <v>40</v>
      </c>
    </row>
    <row r="58" spans="1:31" x14ac:dyDescent="0.4">
      <c r="A58">
        <v>5</v>
      </c>
      <c r="B58" t="s">
        <v>441</v>
      </c>
      <c r="C58" s="204">
        <v>44593</v>
      </c>
      <c r="D58" s="204">
        <v>44595</v>
      </c>
      <c r="E58">
        <v>15</v>
      </c>
      <c r="F58" t="s">
        <v>480</v>
      </c>
      <c r="G58" t="s">
        <v>481</v>
      </c>
      <c r="H58">
        <v>21</v>
      </c>
      <c r="I58" t="s">
        <v>432</v>
      </c>
      <c r="J58">
        <v>51</v>
      </c>
      <c r="K58" t="s">
        <v>557</v>
      </c>
      <c r="L58" t="s">
        <v>558</v>
      </c>
      <c r="M58">
        <v>51</v>
      </c>
      <c r="N58" t="s">
        <v>557</v>
      </c>
      <c r="O58">
        <v>270</v>
      </c>
      <c r="P58" t="s">
        <v>425</v>
      </c>
      <c r="Q58" t="s">
        <v>426</v>
      </c>
      <c r="R58">
        <v>162</v>
      </c>
      <c r="S58" t="s">
        <v>556</v>
      </c>
      <c r="T58" t="s">
        <v>117</v>
      </c>
      <c r="U58" t="s">
        <v>454</v>
      </c>
      <c r="V58" t="s">
        <v>445</v>
      </c>
      <c r="W58">
        <v>1</v>
      </c>
      <c r="X58" t="s">
        <v>58</v>
      </c>
      <c r="Y58">
        <v>6</v>
      </c>
      <c r="Z58">
        <v>4</v>
      </c>
      <c r="AB58">
        <v>1</v>
      </c>
      <c r="AC58" t="s">
        <v>217</v>
      </c>
      <c r="AD58" t="s">
        <v>18</v>
      </c>
      <c r="AE58">
        <v>5</v>
      </c>
    </row>
    <row r="59" spans="1:31" x14ac:dyDescent="0.4">
      <c r="A59">
        <v>5</v>
      </c>
      <c r="B59" t="s">
        <v>441</v>
      </c>
      <c r="C59" s="204">
        <v>44593</v>
      </c>
      <c r="D59" s="204">
        <v>44595</v>
      </c>
      <c r="E59">
        <v>15</v>
      </c>
      <c r="F59" t="s">
        <v>480</v>
      </c>
      <c r="G59" t="s">
        <v>481</v>
      </c>
      <c r="H59">
        <v>21</v>
      </c>
      <c r="I59" t="s">
        <v>432</v>
      </c>
      <c r="J59">
        <v>51</v>
      </c>
      <c r="K59" t="s">
        <v>557</v>
      </c>
      <c r="L59" t="s">
        <v>558</v>
      </c>
      <c r="M59">
        <v>51</v>
      </c>
      <c r="N59" t="s">
        <v>557</v>
      </c>
      <c r="O59">
        <v>270</v>
      </c>
      <c r="P59" t="s">
        <v>425</v>
      </c>
      <c r="Q59" t="s">
        <v>426</v>
      </c>
      <c r="R59">
        <v>168</v>
      </c>
      <c r="S59" t="s">
        <v>559</v>
      </c>
      <c r="T59" t="s">
        <v>118</v>
      </c>
      <c r="U59" t="s">
        <v>454</v>
      </c>
      <c r="V59" t="s">
        <v>445</v>
      </c>
      <c r="W59">
        <v>1</v>
      </c>
      <c r="X59" t="s">
        <v>58</v>
      </c>
      <c r="Y59">
        <v>6</v>
      </c>
      <c r="Z59">
        <v>4</v>
      </c>
      <c r="AB59">
        <v>1</v>
      </c>
      <c r="AC59" t="s">
        <v>217</v>
      </c>
      <c r="AD59" t="s">
        <v>18</v>
      </c>
      <c r="AE59">
        <v>5</v>
      </c>
    </row>
    <row r="60" spans="1:31" x14ac:dyDescent="0.4">
      <c r="A60">
        <v>10</v>
      </c>
      <c r="B60" t="s">
        <v>441</v>
      </c>
      <c r="C60" s="204">
        <v>44593</v>
      </c>
      <c r="D60" s="204">
        <v>44595</v>
      </c>
      <c r="E60">
        <v>15</v>
      </c>
      <c r="F60" t="s">
        <v>480</v>
      </c>
      <c r="G60" t="s">
        <v>481</v>
      </c>
      <c r="H60">
        <v>21</v>
      </c>
      <c r="I60" t="s">
        <v>432</v>
      </c>
      <c r="J60">
        <v>51</v>
      </c>
      <c r="K60" t="s">
        <v>557</v>
      </c>
      <c r="L60" t="s">
        <v>558</v>
      </c>
      <c r="M60">
        <v>51</v>
      </c>
      <c r="N60" t="s">
        <v>557</v>
      </c>
      <c r="O60">
        <v>270</v>
      </c>
      <c r="P60" t="s">
        <v>425</v>
      </c>
      <c r="Q60" t="s">
        <v>426</v>
      </c>
      <c r="R60">
        <v>472</v>
      </c>
      <c r="S60" t="s">
        <v>329</v>
      </c>
      <c r="T60" t="s">
        <v>448</v>
      </c>
      <c r="V60" t="s">
        <v>449</v>
      </c>
      <c r="W60">
        <v>2</v>
      </c>
      <c r="X60" t="s">
        <v>58</v>
      </c>
      <c r="Y60">
        <v>6</v>
      </c>
      <c r="Z60">
        <v>4</v>
      </c>
      <c r="AB60">
        <v>1</v>
      </c>
      <c r="AC60" t="s">
        <v>231</v>
      </c>
      <c r="AD60" t="s">
        <v>18</v>
      </c>
      <c r="AE60">
        <v>20</v>
      </c>
    </row>
    <row r="61" spans="1:31" x14ac:dyDescent="0.4">
      <c r="A61">
        <v>10</v>
      </c>
      <c r="B61" t="s">
        <v>441</v>
      </c>
      <c r="C61" s="204">
        <v>44593</v>
      </c>
      <c r="D61" s="204">
        <v>44595</v>
      </c>
      <c r="E61">
        <v>15</v>
      </c>
      <c r="F61" t="s">
        <v>480</v>
      </c>
      <c r="G61" t="s">
        <v>481</v>
      </c>
      <c r="H61">
        <v>21</v>
      </c>
      <c r="I61" t="s">
        <v>432</v>
      </c>
      <c r="J61">
        <v>886</v>
      </c>
      <c r="K61" t="s">
        <v>560</v>
      </c>
      <c r="L61" t="s">
        <v>561</v>
      </c>
      <c r="M61">
        <v>886</v>
      </c>
      <c r="N61" t="s">
        <v>560</v>
      </c>
      <c r="O61">
        <v>270</v>
      </c>
      <c r="P61" t="s">
        <v>425</v>
      </c>
      <c r="Q61" t="s">
        <v>426</v>
      </c>
      <c r="R61">
        <v>472</v>
      </c>
      <c r="S61" t="s">
        <v>329</v>
      </c>
      <c r="T61" t="s">
        <v>448</v>
      </c>
      <c r="V61" t="s">
        <v>449</v>
      </c>
      <c r="W61">
        <v>5</v>
      </c>
      <c r="X61" t="s">
        <v>58</v>
      </c>
      <c r="Y61">
        <v>5</v>
      </c>
      <c r="Z61">
        <v>5</v>
      </c>
      <c r="AB61">
        <v>1</v>
      </c>
      <c r="AC61" t="s">
        <v>231</v>
      </c>
      <c r="AD61" t="s">
        <v>18</v>
      </c>
      <c r="AE61">
        <v>50</v>
      </c>
    </row>
    <row r="62" spans="1:31" x14ac:dyDescent="0.4">
      <c r="A62">
        <v>1</v>
      </c>
      <c r="B62" t="s">
        <v>463</v>
      </c>
      <c r="C62" s="204">
        <v>44593</v>
      </c>
      <c r="D62" s="204">
        <v>44593</v>
      </c>
      <c r="E62">
        <v>22</v>
      </c>
      <c r="F62" t="s">
        <v>125</v>
      </c>
      <c r="H62">
        <v>5</v>
      </c>
      <c r="I62" t="s">
        <v>562</v>
      </c>
      <c r="J62">
        <v>436</v>
      </c>
      <c r="K62" t="s">
        <v>791</v>
      </c>
      <c r="L62" t="s">
        <v>792</v>
      </c>
      <c r="M62">
        <v>436</v>
      </c>
      <c r="N62" t="s">
        <v>791</v>
      </c>
      <c r="O62">
        <v>270</v>
      </c>
      <c r="P62" t="s">
        <v>425</v>
      </c>
      <c r="Q62" t="s">
        <v>426</v>
      </c>
      <c r="R62">
        <v>782</v>
      </c>
      <c r="S62" t="s">
        <v>793</v>
      </c>
      <c r="T62" t="s">
        <v>793</v>
      </c>
      <c r="U62" t="s">
        <v>13</v>
      </c>
      <c r="V62" t="s">
        <v>794</v>
      </c>
      <c r="W62">
        <v>1</v>
      </c>
      <c r="X62" t="s">
        <v>463</v>
      </c>
      <c r="Y62">
        <v>184</v>
      </c>
      <c r="Z62">
        <v>184</v>
      </c>
      <c r="AB62">
        <v>1</v>
      </c>
      <c r="AC62" t="s">
        <v>60</v>
      </c>
      <c r="AD62" t="s">
        <v>18</v>
      </c>
      <c r="AE62">
        <v>1</v>
      </c>
    </row>
    <row r="63" spans="1:31" x14ac:dyDescent="0.4">
      <c r="A63">
        <v>1</v>
      </c>
      <c r="B63" t="s">
        <v>463</v>
      </c>
      <c r="C63" s="204">
        <v>44593</v>
      </c>
      <c r="D63" s="204">
        <v>44593</v>
      </c>
      <c r="E63">
        <v>22</v>
      </c>
      <c r="F63" t="s">
        <v>125</v>
      </c>
      <c r="H63">
        <v>5</v>
      </c>
      <c r="I63" t="s">
        <v>562</v>
      </c>
      <c r="J63">
        <v>436</v>
      </c>
      <c r="K63" t="s">
        <v>791</v>
      </c>
      <c r="L63" t="s">
        <v>792</v>
      </c>
      <c r="M63">
        <v>436</v>
      </c>
      <c r="N63" t="s">
        <v>791</v>
      </c>
      <c r="O63">
        <v>270</v>
      </c>
      <c r="P63" t="s">
        <v>425</v>
      </c>
      <c r="Q63" t="s">
        <v>426</v>
      </c>
      <c r="R63">
        <v>508</v>
      </c>
      <c r="S63" t="s">
        <v>795</v>
      </c>
      <c r="T63" t="s">
        <v>796</v>
      </c>
      <c r="V63" t="s">
        <v>794</v>
      </c>
      <c r="W63">
        <v>100</v>
      </c>
      <c r="X63" t="s">
        <v>58</v>
      </c>
      <c r="Y63">
        <v>184</v>
      </c>
      <c r="Z63">
        <v>184</v>
      </c>
      <c r="AB63">
        <v>1</v>
      </c>
      <c r="AC63" t="s">
        <v>60</v>
      </c>
      <c r="AD63" t="s">
        <v>18</v>
      </c>
      <c r="AE63">
        <v>100</v>
      </c>
    </row>
    <row r="64" spans="1:31" x14ac:dyDescent="0.4">
      <c r="A64">
        <v>1</v>
      </c>
      <c r="B64" t="s">
        <v>808</v>
      </c>
      <c r="C64" s="204">
        <v>44593</v>
      </c>
      <c r="D64" s="204">
        <v>44593</v>
      </c>
      <c r="E64">
        <v>22</v>
      </c>
      <c r="F64" t="s">
        <v>125</v>
      </c>
      <c r="H64">
        <v>5</v>
      </c>
      <c r="I64" t="s">
        <v>562</v>
      </c>
      <c r="J64">
        <v>436</v>
      </c>
      <c r="K64" t="s">
        <v>791</v>
      </c>
      <c r="L64" t="s">
        <v>792</v>
      </c>
      <c r="M64">
        <v>436</v>
      </c>
      <c r="N64" t="s">
        <v>791</v>
      </c>
      <c r="O64">
        <v>270</v>
      </c>
      <c r="P64" t="s">
        <v>425</v>
      </c>
      <c r="Q64" t="s">
        <v>426</v>
      </c>
      <c r="R64">
        <v>820</v>
      </c>
      <c r="S64" t="s">
        <v>797</v>
      </c>
      <c r="T64" t="s">
        <v>797</v>
      </c>
      <c r="U64" t="s">
        <v>13</v>
      </c>
      <c r="V64" t="s">
        <v>782</v>
      </c>
      <c r="W64">
        <v>83</v>
      </c>
      <c r="X64" t="s">
        <v>463</v>
      </c>
      <c r="Y64">
        <v>184</v>
      </c>
      <c r="Z64">
        <v>184</v>
      </c>
      <c r="AB64">
        <v>1</v>
      </c>
      <c r="AC64" t="s">
        <v>60</v>
      </c>
      <c r="AD64" t="s">
        <v>18</v>
      </c>
      <c r="AE64">
        <v>83</v>
      </c>
    </row>
    <row r="65" spans="1:31" x14ac:dyDescent="0.4">
      <c r="A65">
        <v>10</v>
      </c>
      <c r="B65" t="s">
        <v>441</v>
      </c>
      <c r="C65" s="204">
        <v>44593</v>
      </c>
      <c r="D65" s="204">
        <v>44593</v>
      </c>
      <c r="E65">
        <v>22</v>
      </c>
      <c r="F65" t="s">
        <v>125</v>
      </c>
      <c r="H65">
        <v>5</v>
      </c>
      <c r="I65" t="s">
        <v>562</v>
      </c>
      <c r="J65">
        <v>800</v>
      </c>
      <c r="K65" t="s">
        <v>563</v>
      </c>
      <c r="L65" t="s">
        <v>564</v>
      </c>
      <c r="M65">
        <v>800</v>
      </c>
      <c r="N65" t="s">
        <v>563</v>
      </c>
      <c r="O65">
        <v>270</v>
      </c>
      <c r="P65" t="s">
        <v>425</v>
      </c>
      <c r="Q65" t="s">
        <v>426</v>
      </c>
      <c r="R65">
        <v>472</v>
      </c>
      <c r="S65" t="s">
        <v>329</v>
      </c>
      <c r="T65" t="s">
        <v>448</v>
      </c>
      <c r="V65" t="s">
        <v>449</v>
      </c>
      <c r="W65">
        <v>1</v>
      </c>
      <c r="X65" t="s">
        <v>58</v>
      </c>
      <c r="Y65">
        <v>1</v>
      </c>
      <c r="Z65">
        <v>1</v>
      </c>
      <c r="AA65" t="s">
        <v>565</v>
      </c>
      <c r="AB65">
        <v>1</v>
      </c>
      <c r="AC65" t="s">
        <v>231</v>
      </c>
      <c r="AD65" t="s">
        <v>18</v>
      </c>
      <c r="AE65">
        <v>10</v>
      </c>
    </row>
    <row r="66" spans="1:31" x14ac:dyDescent="0.4">
      <c r="A66">
        <v>1</v>
      </c>
      <c r="B66" t="s">
        <v>441</v>
      </c>
      <c r="C66" s="204">
        <v>44593</v>
      </c>
      <c r="D66" s="204">
        <v>44593</v>
      </c>
      <c r="E66">
        <v>23</v>
      </c>
      <c r="F66" t="s">
        <v>154</v>
      </c>
      <c r="H66">
        <v>14</v>
      </c>
      <c r="I66" t="s">
        <v>798</v>
      </c>
      <c r="J66">
        <v>132</v>
      </c>
      <c r="K66" t="s">
        <v>482</v>
      </c>
      <c r="L66" t="s">
        <v>483</v>
      </c>
      <c r="M66">
        <v>127</v>
      </c>
      <c r="N66" t="s">
        <v>484</v>
      </c>
      <c r="O66">
        <v>127</v>
      </c>
      <c r="P66" t="s">
        <v>484</v>
      </c>
      <c r="Q66" t="s">
        <v>436</v>
      </c>
      <c r="R66">
        <v>223</v>
      </c>
      <c r="S66" t="s">
        <v>437</v>
      </c>
      <c r="T66" t="s">
        <v>438</v>
      </c>
      <c r="U66" t="s">
        <v>439</v>
      </c>
      <c r="V66" t="s">
        <v>440</v>
      </c>
      <c r="W66">
        <v>1</v>
      </c>
      <c r="X66" t="s">
        <v>725</v>
      </c>
      <c r="Y66">
        <v>1</v>
      </c>
      <c r="Z66">
        <v>1</v>
      </c>
      <c r="AB66">
        <v>1</v>
      </c>
      <c r="AC66" t="s">
        <v>232</v>
      </c>
      <c r="AD66" t="s">
        <v>18</v>
      </c>
      <c r="AE66">
        <v>1</v>
      </c>
    </row>
    <row r="67" spans="1:31" x14ac:dyDescent="0.4">
      <c r="A67">
        <v>5</v>
      </c>
      <c r="B67" t="s">
        <v>441</v>
      </c>
      <c r="C67" s="204">
        <v>44593</v>
      </c>
      <c r="D67" s="204">
        <v>44593</v>
      </c>
      <c r="E67">
        <v>23</v>
      </c>
      <c r="F67" t="s">
        <v>154</v>
      </c>
      <c r="H67">
        <v>14</v>
      </c>
      <c r="I67" t="s">
        <v>798</v>
      </c>
      <c r="J67">
        <v>688</v>
      </c>
      <c r="K67" t="s">
        <v>799</v>
      </c>
      <c r="L67" t="s">
        <v>800</v>
      </c>
      <c r="M67">
        <v>688</v>
      </c>
      <c r="N67" t="s">
        <v>799</v>
      </c>
      <c r="O67">
        <v>270</v>
      </c>
      <c r="P67" t="s">
        <v>425</v>
      </c>
      <c r="Q67" t="s">
        <v>426</v>
      </c>
      <c r="R67">
        <v>162</v>
      </c>
      <c r="S67" t="s">
        <v>556</v>
      </c>
      <c r="T67" t="s">
        <v>117</v>
      </c>
      <c r="U67" t="s">
        <v>454</v>
      </c>
      <c r="V67" t="s">
        <v>445</v>
      </c>
      <c r="W67">
        <v>18</v>
      </c>
      <c r="X67" t="s">
        <v>58</v>
      </c>
      <c r="Y67">
        <v>88</v>
      </c>
      <c r="Z67">
        <v>88</v>
      </c>
      <c r="AB67">
        <v>1</v>
      </c>
      <c r="AC67" t="s">
        <v>217</v>
      </c>
      <c r="AD67" t="s">
        <v>18</v>
      </c>
      <c r="AE67">
        <v>90</v>
      </c>
    </row>
    <row r="68" spans="1:31" x14ac:dyDescent="0.4">
      <c r="A68">
        <v>5</v>
      </c>
      <c r="B68" t="s">
        <v>441</v>
      </c>
      <c r="C68" s="204">
        <v>44593</v>
      </c>
      <c r="D68" s="204">
        <v>44593</v>
      </c>
      <c r="E68">
        <v>23</v>
      </c>
      <c r="F68" t="s">
        <v>154</v>
      </c>
      <c r="H68">
        <v>14</v>
      </c>
      <c r="I68" t="s">
        <v>798</v>
      </c>
      <c r="J68">
        <v>688</v>
      </c>
      <c r="K68" t="s">
        <v>799</v>
      </c>
      <c r="L68" t="s">
        <v>800</v>
      </c>
      <c r="M68">
        <v>688</v>
      </c>
      <c r="N68" t="s">
        <v>799</v>
      </c>
      <c r="O68">
        <v>270</v>
      </c>
      <c r="P68" t="s">
        <v>425</v>
      </c>
      <c r="Q68" t="s">
        <v>426</v>
      </c>
      <c r="R68">
        <v>163</v>
      </c>
      <c r="S68" t="s">
        <v>509</v>
      </c>
      <c r="T68" t="s">
        <v>122</v>
      </c>
      <c r="U68" t="s">
        <v>510</v>
      </c>
      <c r="V68" t="s">
        <v>445</v>
      </c>
      <c r="W68">
        <v>20</v>
      </c>
      <c r="X68" t="s">
        <v>58</v>
      </c>
      <c r="Y68">
        <v>88</v>
      </c>
      <c r="Z68">
        <v>88</v>
      </c>
      <c r="AB68">
        <v>1</v>
      </c>
      <c r="AC68" t="s">
        <v>217</v>
      </c>
      <c r="AD68" t="s">
        <v>18</v>
      </c>
      <c r="AE68">
        <v>100</v>
      </c>
    </row>
    <row r="69" spans="1:31" x14ac:dyDescent="0.4">
      <c r="A69">
        <v>5</v>
      </c>
      <c r="B69" t="s">
        <v>441</v>
      </c>
      <c r="C69" s="204">
        <v>44593</v>
      </c>
      <c r="D69" s="204">
        <v>44593</v>
      </c>
      <c r="E69">
        <v>23</v>
      </c>
      <c r="F69" t="s">
        <v>154</v>
      </c>
      <c r="H69">
        <v>14</v>
      </c>
      <c r="I69" t="s">
        <v>798</v>
      </c>
      <c r="J69">
        <v>688</v>
      </c>
      <c r="K69" t="s">
        <v>799</v>
      </c>
      <c r="L69" t="s">
        <v>800</v>
      </c>
      <c r="M69">
        <v>688</v>
      </c>
      <c r="N69" t="s">
        <v>799</v>
      </c>
      <c r="O69">
        <v>270</v>
      </c>
      <c r="P69" t="s">
        <v>425</v>
      </c>
      <c r="Q69" t="s">
        <v>426</v>
      </c>
      <c r="R69">
        <v>168</v>
      </c>
      <c r="S69" t="s">
        <v>559</v>
      </c>
      <c r="T69" t="s">
        <v>118</v>
      </c>
      <c r="U69" t="s">
        <v>454</v>
      </c>
      <c r="V69" t="s">
        <v>445</v>
      </c>
      <c r="W69">
        <v>20</v>
      </c>
      <c r="X69" t="s">
        <v>58</v>
      </c>
      <c r="Y69">
        <v>88</v>
      </c>
      <c r="Z69">
        <v>88</v>
      </c>
      <c r="AB69">
        <v>1</v>
      </c>
      <c r="AC69" t="s">
        <v>217</v>
      </c>
      <c r="AD69" t="s">
        <v>18</v>
      </c>
      <c r="AE69">
        <v>100</v>
      </c>
    </row>
    <row r="70" spans="1:31" x14ac:dyDescent="0.4">
      <c r="A70">
        <v>5</v>
      </c>
      <c r="B70" t="s">
        <v>441</v>
      </c>
      <c r="C70" s="204">
        <v>44593</v>
      </c>
      <c r="D70" s="204">
        <v>44593</v>
      </c>
      <c r="E70">
        <v>23</v>
      </c>
      <c r="F70" t="s">
        <v>154</v>
      </c>
      <c r="H70">
        <v>14</v>
      </c>
      <c r="I70" t="s">
        <v>798</v>
      </c>
      <c r="J70">
        <v>688</v>
      </c>
      <c r="K70" t="s">
        <v>799</v>
      </c>
      <c r="L70" t="s">
        <v>800</v>
      </c>
      <c r="M70">
        <v>688</v>
      </c>
      <c r="N70" t="s">
        <v>799</v>
      </c>
      <c r="O70">
        <v>270</v>
      </c>
      <c r="P70" t="s">
        <v>425</v>
      </c>
      <c r="Q70" t="s">
        <v>426</v>
      </c>
      <c r="R70">
        <v>169</v>
      </c>
      <c r="S70" t="s">
        <v>511</v>
      </c>
      <c r="T70" t="s">
        <v>131</v>
      </c>
      <c r="U70" t="s">
        <v>510</v>
      </c>
      <c r="V70" t="s">
        <v>445</v>
      </c>
      <c r="W70">
        <v>30</v>
      </c>
      <c r="X70" t="s">
        <v>58</v>
      </c>
      <c r="Y70">
        <v>88</v>
      </c>
      <c r="Z70">
        <v>88</v>
      </c>
      <c r="AB70">
        <v>1</v>
      </c>
      <c r="AC70" t="s">
        <v>217</v>
      </c>
      <c r="AD70" t="s">
        <v>18</v>
      </c>
      <c r="AE70">
        <v>150</v>
      </c>
    </row>
    <row r="71" spans="1:31" x14ac:dyDescent="0.4">
      <c r="A71">
        <v>5</v>
      </c>
      <c r="B71" t="s">
        <v>441</v>
      </c>
      <c r="C71" s="204">
        <v>44594</v>
      </c>
      <c r="D71" s="204">
        <v>44595</v>
      </c>
      <c r="E71">
        <v>5</v>
      </c>
      <c r="F71" t="s">
        <v>566</v>
      </c>
      <c r="G71" t="s">
        <v>567</v>
      </c>
      <c r="H71">
        <v>18</v>
      </c>
      <c r="I71" t="s">
        <v>568</v>
      </c>
      <c r="J71">
        <v>413</v>
      </c>
      <c r="K71" t="s">
        <v>569</v>
      </c>
      <c r="L71" t="s">
        <v>570</v>
      </c>
      <c r="M71">
        <v>413</v>
      </c>
      <c r="N71" t="s">
        <v>569</v>
      </c>
      <c r="O71">
        <v>270</v>
      </c>
      <c r="P71" t="s">
        <v>425</v>
      </c>
      <c r="Q71" t="s">
        <v>426</v>
      </c>
      <c r="R71">
        <v>162</v>
      </c>
      <c r="S71" t="s">
        <v>556</v>
      </c>
      <c r="T71" t="s">
        <v>117</v>
      </c>
      <c r="U71" t="s">
        <v>454</v>
      </c>
      <c r="V71" t="s">
        <v>445</v>
      </c>
      <c r="W71">
        <v>2</v>
      </c>
      <c r="X71" t="s">
        <v>58</v>
      </c>
      <c r="Y71">
        <v>4</v>
      </c>
      <c r="Z71">
        <v>4</v>
      </c>
      <c r="AA71" t="s">
        <v>571</v>
      </c>
      <c r="AB71">
        <v>1</v>
      </c>
      <c r="AC71" t="s">
        <v>217</v>
      </c>
      <c r="AD71" t="s">
        <v>19</v>
      </c>
      <c r="AE71">
        <v>10</v>
      </c>
    </row>
    <row r="72" spans="1:31" x14ac:dyDescent="0.4">
      <c r="A72">
        <v>5</v>
      </c>
      <c r="B72" t="s">
        <v>441</v>
      </c>
      <c r="C72" s="204">
        <v>44594</v>
      </c>
      <c r="D72" s="204">
        <v>44595</v>
      </c>
      <c r="E72">
        <v>5</v>
      </c>
      <c r="F72" t="s">
        <v>566</v>
      </c>
      <c r="G72" t="s">
        <v>567</v>
      </c>
      <c r="H72">
        <v>18</v>
      </c>
      <c r="I72" t="s">
        <v>568</v>
      </c>
      <c r="J72">
        <v>413</v>
      </c>
      <c r="K72" t="s">
        <v>569</v>
      </c>
      <c r="L72" t="s">
        <v>570</v>
      </c>
      <c r="M72">
        <v>413</v>
      </c>
      <c r="N72" t="s">
        <v>569</v>
      </c>
      <c r="O72">
        <v>270</v>
      </c>
      <c r="P72" t="s">
        <v>425</v>
      </c>
      <c r="Q72" t="s">
        <v>426</v>
      </c>
      <c r="R72">
        <v>168</v>
      </c>
      <c r="S72" t="s">
        <v>559</v>
      </c>
      <c r="T72" t="s">
        <v>118</v>
      </c>
      <c r="U72" t="s">
        <v>454</v>
      </c>
      <c r="V72" t="s">
        <v>445</v>
      </c>
      <c r="W72">
        <v>2</v>
      </c>
      <c r="X72" t="s">
        <v>58</v>
      </c>
      <c r="Y72">
        <v>4</v>
      </c>
      <c r="Z72">
        <v>4</v>
      </c>
      <c r="AA72" t="s">
        <v>571</v>
      </c>
      <c r="AB72">
        <v>1</v>
      </c>
      <c r="AC72" t="s">
        <v>217</v>
      </c>
      <c r="AD72" t="s">
        <v>19</v>
      </c>
      <c r="AE72">
        <v>10</v>
      </c>
    </row>
    <row r="73" spans="1:31" x14ac:dyDescent="0.4">
      <c r="A73">
        <v>20</v>
      </c>
      <c r="B73" t="s">
        <v>463</v>
      </c>
      <c r="C73" s="204">
        <v>44594</v>
      </c>
      <c r="D73" s="204">
        <v>44595</v>
      </c>
      <c r="E73">
        <v>5</v>
      </c>
      <c r="F73" t="s">
        <v>566</v>
      </c>
      <c r="G73" t="s">
        <v>567</v>
      </c>
      <c r="H73">
        <v>18</v>
      </c>
      <c r="I73" t="s">
        <v>568</v>
      </c>
      <c r="J73">
        <v>41</v>
      </c>
      <c r="K73" t="s">
        <v>572</v>
      </c>
      <c r="L73" t="s">
        <v>573</v>
      </c>
      <c r="M73">
        <v>41</v>
      </c>
      <c r="N73" t="s">
        <v>572</v>
      </c>
      <c r="O73">
        <v>270</v>
      </c>
      <c r="P73" t="s">
        <v>425</v>
      </c>
      <c r="Q73" t="s">
        <v>426</v>
      </c>
      <c r="R73">
        <v>211</v>
      </c>
      <c r="S73" t="s">
        <v>452</v>
      </c>
      <c r="T73" t="s">
        <v>453</v>
      </c>
      <c r="U73" t="s">
        <v>454</v>
      </c>
      <c r="V73" t="s">
        <v>455</v>
      </c>
      <c r="W73">
        <v>5</v>
      </c>
      <c r="X73" t="s">
        <v>58</v>
      </c>
      <c r="Y73">
        <v>5</v>
      </c>
      <c r="Z73">
        <v>5</v>
      </c>
      <c r="AA73" t="s">
        <v>574</v>
      </c>
      <c r="AB73">
        <v>1</v>
      </c>
      <c r="AC73" t="s">
        <v>232</v>
      </c>
      <c r="AD73" t="s">
        <v>19</v>
      </c>
      <c r="AE73">
        <v>100</v>
      </c>
    </row>
    <row r="74" spans="1:31" x14ac:dyDescent="0.4">
      <c r="A74">
        <v>5</v>
      </c>
      <c r="B74" t="s">
        <v>441</v>
      </c>
      <c r="C74" s="204">
        <v>44594</v>
      </c>
      <c r="D74" s="204">
        <v>44595</v>
      </c>
      <c r="E74">
        <v>5</v>
      </c>
      <c r="F74" t="s">
        <v>566</v>
      </c>
      <c r="G74" t="s">
        <v>567</v>
      </c>
      <c r="H74">
        <v>18</v>
      </c>
      <c r="I74" t="s">
        <v>568</v>
      </c>
      <c r="J74">
        <v>116</v>
      </c>
      <c r="K74" t="s">
        <v>237</v>
      </c>
      <c r="L74" t="s">
        <v>575</v>
      </c>
      <c r="M74">
        <v>116</v>
      </c>
      <c r="N74" t="s">
        <v>237</v>
      </c>
      <c r="O74">
        <v>270</v>
      </c>
      <c r="P74" t="s">
        <v>425</v>
      </c>
      <c r="Q74" t="s">
        <v>426</v>
      </c>
      <c r="R74">
        <v>162</v>
      </c>
      <c r="S74" t="s">
        <v>556</v>
      </c>
      <c r="T74" t="s">
        <v>117</v>
      </c>
      <c r="U74" t="s">
        <v>454</v>
      </c>
      <c r="V74" t="s">
        <v>445</v>
      </c>
      <c r="W74">
        <v>1</v>
      </c>
      <c r="X74" t="s">
        <v>58</v>
      </c>
      <c r="Y74">
        <v>2</v>
      </c>
      <c r="Z74">
        <v>2</v>
      </c>
      <c r="AA74" t="s">
        <v>576</v>
      </c>
      <c r="AB74">
        <v>1</v>
      </c>
      <c r="AC74" t="s">
        <v>217</v>
      </c>
      <c r="AD74" t="s">
        <v>19</v>
      </c>
      <c r="AE74">
        <v>5</v>
      </c>
    </row>
    <row r="75" spans="1:31" x14ac:dyDescent="0.4">
      <c r="A75">
        <v>5</v>
      </c>
      <c r="B75" t="s">
        <v>441</v>
      </c>
      <c r="C75" s="204">
        <v>44594</v>
      </c>
      <c r="D75" s="204">
        <v>44595</v>
      </c>
      <c r="E75">
        <v>5</v>
      </c>
      <c r="F75" t="s">
        <v>566</v>
      </c>
      <c r="G75" t="s">
        <v>567</v>
      </c>
      <c r="H75">
        <v>18</v>
      </c>
      <c r="I75" t="s">
        <v>568</v>
      </c>
      <c r="J75">
        <v>116</v>
      </c>
      <c r="K75" t="s">
        <v>237</v>
      </c>
      <c r="L75" t="s">
        <v>575</v>
      </c>
      <c r="M75">
        <v>116</v>
      </c>
      <c r="N75" t="s">
        <v>237</v>
      </c>
      <c r="O75">
        <v>270</v>
      </c>
      <c r="P75" t="s">
        <v>425</v>
      </c>
      <c r="Q75" t="s">
        <v>426</v>
      </c>
      <c r="R75">
        <v>168</v>
      </c>
      <c r="S75" t="s">
        <v>559</v>
      </c>
      <c r="T75" t="s">
        <v>118</v>
      </c>
      <c r="U75" t="s">
        <v>454</v>
      </c>
      <c r="V75" t="s">
        <v>445</v>
      </c>
      <c r="W75">
        <v>1</v>
      </c>
      <c r="X75" t="s">
        <v>58</v>
      </c>
      <c r="Y75">
        <v>2</v>
      </c>
      <c r="Z75">
        <v>2</v>
      </c>
      <c r="AA75" t="s">
        <v>576</v>
      </c>
      <c r="AB75">
        <v>1</v>
      </c>
      <c r="AC75" t="s">
        <v>217</v>
      </c>
      <c r="AD75" t="s">
        <v>19</v>
      </c>
      <c r="AE75">
        <v>5</v>
      </c>
    </row>
    <row r="76" spans="1:31" x14ac:dyDescent="0.4">
      <c r="A76">
        <v>5</v>
      </c>
      <c r="B76" t="s">
        <v>441</v>
      </c>
      <c r="C76" s="204">
        <v>44594</v>
      </c>
      <c r="D76" s="204">
        <v>44595</v>
      </c>
      <c r="E76">
        <v>5</v>
      </c>
      <c r="F76" t="s">
        <v>566</v>
      </c>
      <c r="G76" t="s">
        <v>567</v>
      </c>
      <c r="H76">
        <v>18</v>
      </c>
      <c r="I76" t="s">
        <v>568</v>
      </c>
      <c r="J76">
        <v>31</v>
      </c>
      <c r="K76" t="s">
        <v>577</v>
      </c>
      <c r="L76" t="s">
        <v>578</v>
      </c>
      <c r="M76">
        <v>31</v>
      </c>
      <c r="N76" t="s">
        <v>577</v>
      </c>
      <c r="O76">
        <v>270</v>
      </c>
      <c r="P76" t="s">
        <v>425</v>
      </c>
      <c r="Q76" t="s">
        <v>426</v>
      </c>
      <c r="R76">
        <v>161</v>
      </c>
      <c r="S76" t="s">
        <v>579</v>
      </c>
      <c r="T76" t="s">
        <v>119</v>
      </c>
      <c r="U76" t="s">
        <v>528</v>
      </c>
      <c r="V76" t="s">
        <v>445</v>
      </c>
      <c r="W76">
        <v>1</v>
      </c>
      <c r="X76" t="s">
        <v>58</v>
      </c>
      <c r="Y76">
        <v>2</v>
      </c>
      <c r="Z76">
        <v>2</v>
      </c>
      <c r="AA76" t="s">
        <v>571</v>
      </c>
      <c r="AB76">
        <v>1</v>
      </c>
      <c r="AC76" t="s">
        <v>217</v>
      </c>
      <c r="AD76" t="s">
        <v>19</v>
      </c>
      <c r="AE76">
        <v>5</v>
      </c>
    </row>
    <row r="77" spans="1:31" x14ac:dyDescent="0.4">
      <c r="A77">
        <v>5</v>
      </c>
      <c r="B77" t="s">
        <v>441</v>
      </c>
      <c r="C77" s="204">
        <v>44594</v>
      </c>
      <c r="D77" s="204">
        <v>44595</v>
      </c>
      <c r="E77">
        <v>5</v>
      </c>
      <c r="F77" t="s">
        <v>566</v>
      </c>
      <c r="G77" t="s">
        <v>567</v>
      </c>
      <c r="H77">
        <v>18</v>
      </c>
      <c r="I77" t="s">
        <v>568</v>
      </c>
      <c r="J77">
        <v>31</v>
      </c>
      <c r="K77" t="s">
        <v>577</v>
      </c>
      <c r="L77" t="s">
        <v>578</v>
      </c>
      <c r="M77">
        <v>31</v>
      </c>
      <c r="N77" t="s">
        <v>577</v>
      </c>
      <c r="O77">
        <v>270</v>
      </c>
      <c r="P77" t="s">
        <v>425</v>
      </c>
      <c r="Q77" t="s">
        <v>426</v>
      </c>
      <c r="R77">
        <v>167</v>
      </c>
      <c r="S77" t="s">
        <v>580</v>
      </c>
      <c r="T77" t="s">
        <v>120</v>
      </c>
      <c r="U77" t="s">
        <v>528</v>
      </c>
      <c r="V77" t="s">
        <v>445</v>
      </c>
      <c r="W77">
        <v>1</v>
      </c>
      <c r="X77" t="s">
        <v>58</v>
      </c>
      <c r="Y77">
        <v>2</v>
      </c>
      <c r="Z77">
        <v>2</v>
      </c>
      <c r="AA77" t="s">
        <v>571</v>
      </c>
      <c r="AB77">
        <v>1</v>
      </c>
      <c r="AC77" t="s">
        <v>217</v>
      </c>
      <c r="AD77" t="s">
        <v>19</v>
      </c>
      <c r="AE77">
        <v>5</v>
      </c>
    </row>
    <row r="78" spans="1:31" x14ac:dyDescent="0.4">
      <c r="A78">
        <v>5</v>
      </c>
      <c r="B78" t="s">
        <v>441</v>
      </c>
      <c r="C78" s="204">
        <v>44594</v>
      </c>
      <c r="D78" s="204">
        <v>44595</v>
      </c>
      <c r="E78">
        <v>5</v>
      </c>
      <c r="F78" t="s">
        <v>566</v>
      </c>
      <c r="G78" t="s">
        <v>567</v>
      </c>
      <c r="H78">
        <v>18</v>
      </c>
      <c r="I78" t="s">
        <v>568</v>
      </c>
      <c r="J78">
        <v>121</v>
      </c>
      <c r="K78" t="s">
        <v>581</v>
      </c>
      <c r="L78" t="s">
        <v>582</v>
      </c>
      <c r="M78">
        <v>121</v>
      </c>
      <c r="N78" t="s">
        <v>581</v>
      </c>
      <c r="O78">
        <v>270</v>
      </c>
      <c r="P78" t="s">
        <v>425</v>
      </c>
      <c r="Q78" t="s">
        <v>426</v>
      </c>
      <c r="R78">
        <v>179</v>
      </c>
      <c r="S78" t="s">
        <v>583</v>
      </c>
      <c r="T78" t="s">
        <v>155</v>
      </c>
      <c r="U78" t="s">
        <v>528</v>
      </c>
      <c r="V78" t="s">
        <v>445</v>
      </c>
      <c r="W78">
        <v>5</v>
      </c>
      <c r="X78" t="s">
        <v>58</v>
      </c>
      <c r="Y78">
        <v>10</v>
      </c>
      <c r="Z78">
        <v>10</v>
      </c>
      <c r="AA78" t="s">
        <v>584</v>
      </c>
      <c r="AB78">
        <v>1</v>
      </c>
      <c r="AC78" t="s">
        <v>217</v>
      </c>
      <c r="AD78" t="s">
        <v>19</v>
      </c>
      <c r="AE78">
        <v>25</v>
      </c>
    </row>
    <row r="79" spans="1:31" x14ac:dyDescent="0.4">
      <c r="A79">
        <v>5</v>
      </c>
      <c r="B79" t="s">
        <v>441</v>
      </c>
      <c r="C79" s="204">
        <v>44594</v>
      </c>
      <c r="D79" s="204">
        <v>44595</v>
      </c>
      <c r="E79">
        <v>5</v>
      </c>
      <c r="F79" t="s">
        <v>566</v>
      </c>
      <c r="G79" t="s">
        <v>567</v>
      </c>
      <c r="H79">
        <v>18</v>
      </c>
      <c r="I79" t="s">
        <v>568</v>
      </c>
      <c r="J79">
        <v>121</v>
      </c>
      <c r="K79" t="s">
        <v>581</v>
      </c>
      <c r="L79" t="s">
        <v>582</v>
      </c>
      <c r="M79">
        <v>121</v>
      </c>
      <c r="N79" t="s">
        <v>581</v>
      </c>
      <c r="O79">
        <v>270</v>
      </c>
      <c r="P79" t="s">
        <v>425</v>
      </c>
      <c r="Q79" t="s">
        <v>426</v>
      </c>
      <c r="R79">
        <v>185</v>
      </c>
      <c r="S79" t="s">
        <v>585</v>
      </c>
      <c r="T79" t="s">
        <v>156</v>
      </c>
      <c r="U79" t="s">
        <v>528</v>
      </c>
      <c r="V79" t="s">
        <v>445</v>
      </c>
      <c r="W79">
        <v>5</v>
      </c>
      <c r="X79" t="s">
        <v>58</v>
      </c>
      <c r="Y79">
        <v>10</v>
      </c>
      <c r="Z79">
        <v>10</v>
      </c>
      <c r="AA79" t="s">
        <v>584</v>
      </c>
      <c r="AB79">
        <v>1</v>
      </c>
      <c r="AC79" t="s">
        <v>217</v>
      </c>
      <c r="AD79" t="s">
        <v>19</v>
      </c>
      <c r="AE79">
        <v>25</v>
      </c>
    </row>
    <row r="80" spans="1:31" x14ac:dyDescent="0.4">
      <c r="A80">
        <v>5</v>
      </c>
      <c r="B80" t="s">
        <v>441</v>
      </c>
      <c r="C80" s="204">
        <v>44594</v>
      </c>
      <c r="D80" s="204">
        <v>44595</v>
      </c>
      <c r="E80">
        <v>5</v>
      </c>
      <c r="F80" t="s">
        <v>566</v>
      </c>
      <c r="G80" t="s">
        <v>567</v>
      </c>
      <c r="H80">
        <v>18</v>
      </c>
      <c r="I80" t="s">
        <v>568</v>
      </c>
      <c r="J80">
        <v>173</v>
      </c>
      <c r="K80" t="s">
        <v>586</v>
      </c>
      <c r="L80" t="s">
        <v>587</v>
      </c>
      <c r="M80">
        <v>172</v>
      </c>
      <c r="N80" t="s">
        <v>588</v>
      </c>
      <c r="O80">
        <v>270</v>
      </c>
      <c r="P80" t="s">
        <v>425</v>
      </c>
      <c r="Q80" t="s">
        <v>426</v>
      </c>
      <c r="R80">
        <v>164</v>
      </c>
      <c r="S80" t="s">
        <v>444</v>
      </c>
      <c r="T80" t="s">
        <v>121</v>
      </c>
      <c r="U80" t="s">
        <v>35</v>
      </c>
      <c r="V80" t="s">
        <v>445</v>
      </c>
      <c r="W80">
        <v>1</v>
      </c>
      <c r="X80" t="s">
        <v>58</v>
      </c>
      <c r="Y80">
        <v>2</v>
      </c>
      <c r="Z80">
        <v>2</v>
      </c>
      <c r="AB80">
        <v>1</v>
      </c>
      <c r="AC80" t="s">
        <v>217</v>
      </c>
      <c r="AD80" t="s">
        <v>19</v>
      </c>
      <c r="AE80">
        <v>5</v>
      </c>
    </row>
    <row r="81" spans="1:31" x14ac:dyDescent="0.4">
      <c r="A81">
        <v>5</v>
      </c>
      <c r="B81" t="s">
        <v>441</v>
      </c>
      <c r="C81" s="204">
        <v>44594</v>
      </c>
      <c r="D81" s="204">
        <v>44595</v>
      </c>
      <c r="E81">
        <v>5</v>
      </c>
      <c r="F81" t="s">
        <v>566</v>
      </c>
      <c r="G81" t="s">
        <v>567</v>
      </c>
      <c r="H81">
        <v>18</v>
      </c>
      <c r="I81" t="s">
        <v>568</v>
      </c>
      <c r="J81">
        <v>173</v>
      </c>
      <c r="K81" t="s">
        <v>586</v>
      </c>
      <c r="L81" t="s">
        <v>587</v>
      </c>
      <c r="M81">
        <v>172</v>
      </c>
      <c r="N81" t="s">
        <v>588</v>
      </c>
      <c r="O81">
        <v>270</v>
      </c>
      <c r="P81" t="s">
        <v>425</v>
      </c>
      <c r="Q81" t="s">
        <v>426</v>
      </c>
      <c r="R81">
        <v>170</v>
      </c>
      <c r="S81" t="s">
        <v>495</v>
      </c>
      <c r="T81" t="s">
        <v>124</v>
      </c>
      <c r="U81" t="s">
        <v>35</v>
      </c>
      <c r="V81" t="s">
        <v>445</v>
      </c>
      <c r="W81">
        <v>1</v>
      </c>
      <c r="X81" t="s">
        <v>58</v>
      </c>
      <c r="Y81">
        <v>2</v>
      </c>
      <c r="Z81">
        <v>2</v>
      </c>
      <c r="AB81">
        <v>1</v>
      </c>
      <c r="AC81" t="s">
        <v>217</v>
      </c>
      <c r="AD81" t="s">
        <v>19</v>
      </c>
      <c r="AE81">
        <v>5</v>
      </c>
    </row>
    <row r="82" spans="1:31" x14ac:dyDescent="0.4">
      <c r="A82">
        <v>5</v>
      </c>
      <c r="B82" t="s">
        <v>441</v>
      </c>
      <c r="C82" s="204">
        <v>44594</v>
      </c>
      <c r="D82" s="204">
        <v>44595</v>
      </c>
      <c r="E82">
        <v>5</v>
      </c>
      <c r="F82" t="s">
        <v>566</v>
      </c>
      <c r="G82" t="s">
        <v>567</v>
      </c>
      <c r="H82">
        <v>18</v>
      </c>
      <c r="I82" t="s">
        <v>568</v>
      </c>
      <c r="J82">
        <v>146</v>
      </c>
      <c r="K82" t="s">
        <v>589</v>
      </c>
      <c r="L82" t="s">
        <v>590</v>
      </c>
      <c r="M82">
        <v>146</v>
      </c>
      <c r="N82" t="s">
        <v>589</v>
      </c>
      <c r="O82">
        <v>270</v>
      </c>
      <c r="P82" t="s">
        <v>425</v>
      </c>
      <c r="Q82" t="s">
        <v>426</v>
      </c>
      <c r="R82">
        <v>161</v>
      </c>
      <c r="S82" t="s">
        <v>579</v>
      </c>
      <c r="T82" t="s">
        <v>119</v>
      </c>
      <c r="U82" t="s">
        <v>528</v>
      </c>
      <c r="V82" t="s">
        <v>445</v>
      </c>
      <c r="W82">
        <v>1</v>
      </c>
      <c r="X82" t="s">
        <v>58</v>
      </c>
      <c r="Y82">
        <v>2</v>
      </c>
      <c r="Z82">
        <v>2</v>
      </c>
      <c r="AA82" t="s">
        <v>591</v>
      </c>
      <c r="AB82">
        <v>1</v>
      </c>
      <c r="AC82" t="s">
        <v>217</v>
      </c>
      <c r="AD82" t="s">
        <v>19</v>
      </c>
      <c r="AE82">
        <v>5</v>
      </c>
    </row>
    <row r="83" spans="1:31" x14ac:dyDescent="0.4">
      <c r="A83">
        <v>5</v>
      </c>
      <c r="B83" t="s">
        <v>441</v>
      </c>
      <c r="C83" s="204">
        <v>44594</v>
      </c>
      <c r="D83" s="204">
        <v>44595</v>
      </c>
      <c r="E83">
        <v>5</v>
      </c>
      <c r="F83" t="s">
        <v>566</v>
      </c>
      <c r="G83" t="s">
        <v>567</v>
      </c>
      <c r="H83">
        <v>18</v>
      </c>
      <c r="I83" t="s">
        <v>568</v>
      </c>
      <c r="J83">
        <v>146</v>
      </c>
      <c r="K83" t="s">
        <v>589</v>
      </c>
      <c r="L83" t="s">
        <v>590</v>
      </c>
      <c r="M83">
        <v>146</v>
      </c>
      <c r="N83" t="s">
        <v>589</v>
      </c>
      <c r="O83">
        <v>270</v>
      </c>
      <c r="P83" t="s">
        <v>425</v>
      </c>
      <c r="Q83" t="s">
        <v>426</v>
      </c>
      <c r="R83">
        <v>167</v>
      </c>
      <c r="S83" t="s">
        <v>580</v>
      </c>
      <c r="T83" t="s">
        <v>120</v>
      </c>
      <c r="U83" t="s">
        <v>528</v>
      </c>
      <c r="V83" t="s">
        <v>445</v>
      </c>
      <c r="W83">
        <v>1</v>
      </c>
      <c r="X83" t="s">
        <v>58</v>
      </c>
      <c r="Y83">
        <v>2</v>
      </c>
      <c r="Z83">
        <v>2</v>
      </c>
      <c r="AA83" t="s">
        <v>591</v>
      </c>
      <c r="AB83">
        <v>1</v>
      </c>
      <c r="AC83" t="s">
        <v>217</v>
      </c>
      <c r="AD83" t="s">
        <v>19</v>
      </c>
      <c r="AE83">
        <v>5</v>
      </c>
    </row>
    <row r="84" spans="1:31" x14ac:dyDescent="0.4">
      <c r="A84">
        <v>5</v>
      </c>
      <c r="B84" t="s">
        <v>441</v>
      </c>
      <c r="C84" s="204">
        <v>44594</v>
      </c>
      <c r="D84" s="204">
        <v>44595</v>
      </c>
      <c r="E84">
        <v>5</v>
      </c>
      <c r="F84" t="s">
        <v>566</v>
      </c>
      <c r="G84" t="s">
        <v>567</v>
      </c>
      <c r="H84">
        <v>18</v>
      </c>
      <c r="I84" t="s">
        <v>568</v>
      </c>
      <c r="J84">
        <v>197</v>
      </c>
      <c r="K84" t="s">
        <v>592</v>
      </c>
      <c r="L84" t="s">
        <v>593</v>
      </c>
      <c r="M84">
        <v>197</v>
      </c>
      <c r="N84" t="s">
        <v>592</v>
      </c>
      <c r="O84">
        <v>270</v>
      </c>
      <c r="P84" t="s">
        <v>425</v>
      </c>
      <c r="Q84" t="s">
        <v>426</v>
      </c>
      <c r="R84">
        <v>180</v>
      </c>
      <c r="S84" t="s">
        <v>594</v>
      </c>
      <c r="T84" t="s">
        <v>157</v>
      </c>
      <c r="U84" t="s">
        <v>454</v>
      </c>
      <c r="V84" t="s">
        <v>445</v>
      </c>
      <c r="W84">
        <v>3</v>
      </c>
      <c r="X84" t="s">
        <v>58</v>
      </c>
      <c r="Y84">
        <v>5</v>
      </c>
      <c r="Z84">
        <v>5</v>
      </c>
      <c r="AA84" t="s">
        <v>591</v>
      </c>
      <c r="AB84">
        <v>1</v>
      </c>
      <c r="AC84" t="s">
        <v>217</v>
      </c>
      <c r="AD84" t="s">
        <v>19</v>
      </c>
      <c r="AE84">
        <v>15</v>
      </c>
    </row>
    <row r="85" spans="1:31" x14ac:dyDescent="0.4">
      <c r="A85">
        <v>5</v>
      </c>
      <c r="B85" t="s">
        <v>441</v>
      </c>
      <c r="C85" s="204">
        <v>44594</v>
      </c>
      <c r="D85" s="204">
        <v>44595</v>
      </c>
      <c r="E85">
        <v>5</v>
      </c>
      <c r="F85" t="s">
        <v>566</v>
      </c>
      <c r="G85" t="s">
        <v>567</v>
      </c>
      <c r="H85">
        <v>18</v>
      </c>
      <c r="I85" t="s">
        <v>568</v>
      </c>
      <c r="J85">
        <v>197</v>
      </c>
      <c r="K85" t="s">
        <v>592</v>
      </c>
      <c r="L85" t="s">
        <v>593</v>
      </c>
      <c r="M85">
        <v>197</v>
      </c>
      <c r="N85" t="s">
        <v>592</v>
      </c>
      <c r="O85">
        <v>270</v>
      </c>
      <c r="P85" t="s">
        <v>425</v>
      </c>
      <c r="Q85" t="s">
        <v>426</v>
      </c>
      <c r="R85">
        <v>186</v>
      </c>
      <c r="S85" t="s">
        <v>595</v>
      </c>
      <c r="T85" t="s">
        <v>158</v>
      </c>
      <c r="U85" t="s">
        <v>454</v>
      </c>
      <c r="V85" t="s">
        <v>445</v>
      </c>
      <c r="W85">
        <v>2</v>
      </c>
      <c r="X85" t="s">
        <v>58</v>
      </c>
      <c r="Y85">
        <v>5</v>
      </c>
      <c r="Z85">
        <v>5</v>
      </c>
      <c r="AA85" t="s">
        <v>591</v>
      </c>
      <c r="AB85">
        <v>1</v>
      </c>
      <c r="AC85" t="s">
        <v>217</v>
      </c>
      <c r="AD85" t="s">
        <v>19</v>
      </c>
      <c r="AE85">
        <v>10</v>
      </c>
    </row>
    <row r="86" spans="1:31" x14ac:dyDescent="0.4">
      <c r="A86">
        <v>10</v>
      </c>
      <c r="B86" t="s">
        <v>441</v>
      </c>
      <c r="C86" s="204">
        <v>44594</v>
      </c>
      <c r="D86" s="204">
        <v>44595</v>
      </c>
      <c r="E86">
        <v>5</v>
      </c>
      <c r="F86" t="s">
        <v>566</v>
      </c>
      <c r="G86" t="s">
        <v>567</v>
      </c>
      <c r="H86">
        <v>18</v>
      </c>
      <c r="I86" t="s">
        <v>568</v>
      </c>
      <c r="J86">
        <v>250</v>
      </c>
      <c r="K86" t="s">
        <v>596</v>
      </c>
      <c r="L86" t="s">
        <v>597</v>
      </c>
      <c r="M86">
        <v>250</v>
      </c>
      <c r="N86" t="s">
        <v>596</v>
      </c>
      <c r="O86">
        <v>270</v>
      </c>
      <c r="P86" t="s">
        <v>425</v>
      </c>
      <c r="Q86" t="s">
        <v>426</v>
      </c>
      <c r="R86">
        <v>472</v>
      </c>
      <c r="S86" t="s">
        <v>329</v>
      </c>
      <c r="T86" t="s">
        <v>448</v>
      </c>
      <c r="V86" t="s">
        <v>449</v>
      </c>
      <c r="W86">
        <v>3</v>
      </c>
      <c r="X86" t="s">
        <v>58</v>
      </c>
      <c r="Y86">
        <v>3</v>
      </c>
      <c r="Z86">
        <v>3</v>
      </c>
      <c r="AA86" t="s">
        <v>571</v>
      </c>
      <c r="AB86">
        <v>1</v>
      </c>
      <c r="AC86" t="s">
        <v>231</v>
      </c>
      <c r="AD86" t="s">
        <v>19</v>
      </c>
      <c r="AE86">
        <v>30</v>
      </c>
    </row>
    <row r="87" spans="1:31" x14ac:dyDescent="0.4">
      <c r="A87">
        <v>20</v>
      </c>
      <c r="B87" t="s">
        <v>463</v>
      </c>
      <c r="C87" s="204">
        <v>44594</v>
      </c>
      <c r="D87" s="204">
        <v>44595</v>
      </c>
      <c r="E87">
        <v>5</v>
      </c>
      <c r="F87" t="s">
        <v>566</v>
      </c>
      <c r="G87" t="s">
        <v>567</v>
      </c>
      <c r="H87">
        <v>18</v>
      </c>
      <c r="I87" t="s">
        <v>568</v>
      </c>
      <c r="J87">
        <v>16</v>
      </c>
      <c r="K87" t="s">
        <v>598</v>
      </c>
      <c r="L87" t="s">
        <v>599</v>
      </c>
      <c r="M87">
        <v>16</v>
      </c>
      <c r="N87" t="s">
        <v>598</v>
      </c>
      <c r="O87">
        <v>270</v>
      </c>
      <c r="P87" t="s">
        <v>425</v>
      </c>
      <c r="Q87" t="s">
        <v>426</v>
      </c>
      <c r="R87">
        <v>211</v>
      </c>
      <c r="S87" t="s">
        <v>452</v>
      </c>
      <c r="T87" t="s">
        <v>453</v>
      </c>
      <c r="U87" t="s">
        <v>454</v>
      </c>
      <c r="V87" t="s">
        <v>455</v>
      </c>
      <c r="W87">
        <v>1</v>
      </c>
      <c r="X87" t="s">
        <v>58</v>
      </c>
      <c r="Y87">
        <v>1</v>
      </c>
      <c r="Z87">
        <v>1</v>
      </c>
      <c r="AA87" t="s">
        <v>591</v>
      </c>
      <c r="AB87">
        <v>1</v>
      </c>
      <c r="AC87" t="s">
        <v>232</v>
      </c>
      <c r="AD87" t="s">
        <v>19</v>
      </c>
      <c r="AE87">
        <v>20</v>
      </c>
    </row>
    <row r="88" spans="1:31" x14ac:dyDescent="0.4">
      <c r="A88">
        <v>40</v>
      </c>
      <c r="B88" t="s">
        <v>727</v>
      </c>
      <c r="C88" s="204">
        <v>44594</v>
      </c>
      <c r="D88" s="204">
        <v>44595</v>
      </c>
      <c r="E88">
        <v>5</v>
      </c>
      <c r="F88" t="s">
        <v>566</v>
      </c>
      <c r="G88" t="s">
        <v>567</v>
      </c>
      <c r="H88">
        <v>18</v>
      </c>
      <c r="I88" t="s">
        <v>568</v>
      </c>
      <c r="J88">
        <v>617</v>
      </c>
      <c r="K88" t="s">
        <v>226</v>
      </c>
      <c r="L88" t="s">
        <v>600</v>
      </c>
      <c r="M88">
        <v>617</v>
      </c>
      <c r="N88" t="s">
        <v>226</v>
      </c>
      <c r="O88">
        <v>270</v>
      </c>
      <c r="P88" t="s">
        <v>425</v>
      </c>
      <c r="Q88" t="s">
        <v>426</v>
      </c>
      <c r="R88">
        <v>475</v>
      </c>
      <c r="S88" t="s">
        <v>534</v>
      </c>
      <c r="T88" t="s">
        <v>535</v>
      </c>
      <c r="V88" t="s">
        <v>536</v>
      </c>
      <c r="W88">
        <v>1</v>
      </c>
      <c r="X88" t="s">
        <v>58</v>
      </c>
      <c r="Y88">
        <v>23</v>
      </c>
      <c r="Z88">
        <v>23</v>
      </c>
      <c r="AA88" t="s">
        <v>591</v>
      </c>
      <c r="AB88">
        <v>1</v>
      </c>
      <c r="AC88" t="s">
        <v>231</v>
      </c>
      <c r="AD88" t="s">
        <v>19</v>
      </c>
      <c r="AE88">
        <v>40</v>
      </c>
    </row>
    <row r="89" spans="1:31" x14ac:dyDescent="0.4">
      <c r="A89">
        <v>5</v>
      </c>
      <c r="B89" t="s">
        <v>724</v>
      </c>
      <c r="C89" s="204">
        <v>44594</v>
      </c>
      <c r="D89" s="204">
        <v>44595</v>
      </c>
      <c r="E89">
        <v>5</v>
      </c>
      <c r="F89" t="s">
        <v>566</v>
      </c>
      <c r="G89" t="s">
        <v>567</v>
      </c>
      <c r="H89">
        <v>18</v>
      </c>
      <c r="I89" t="s">
        <v>568</v>
      </c>
      <c r="J89">
        <v>617</v>
      </c>
      <c r="K89" t="s">
        <v>226</v>
      </c>
      <c r="L89" t="s">
        <v>600</v>
      </c>
      <c r="M89">
        <v>617</v>
      </c>
      <c r="N89" t="s">
        <v>226</v>
      </c>
      <c r="O89">
        <v>270</v>
      </c>
      <c r="P89" t="s">
        <v>425</v>
      </c>
      <c r="Q89" t="s">
        <v>426</v>
      </c>
      <c r="R89">
        <v>321</v>
      </c>
      <c r="S89" t="s">
        <v>601</v>
      </c>
      <c r="T89" t="s">
        <v>602</v>
      </c>
      <c r="U89" t="s">
        <v>454</v>
      </c>
      <c r="V89" t="s">
        <v>529</v>
      </c>
      <c r="W89">
        <v>14</v>
      </c>
      <c r="X89" t="s">
        <v>58</v>
      </c>
      <c r="Y89">
        <v>23</v>
      </c>
      <c r="Z89">
        <v>23</v>
      </c>
      <c r="AA89" t="s">
        <v>591</v>
      </c>
      <c r="AB89">
        <v>1</v>
      </c>
      <c r="AC89" t="s">
        <v>60</v>
      </c>
      <c r="AD89" t="s">
        <v>19</v>
      </c>
      <c r="AE89">
        <v>70</v>
      </c>
    </row>
    <row r="90" spans="1:31" x14ac:dyDescent="0.4">
      <c r="A90">
        <v>35</v>
      </c>
      <c r="B90" t="s">
        <v>724</v>
      </c>
      <c r="C90" s="204">
        <v>44594</v>
      </c>
      <c r="D90" s="204">
        <v>44595</v>
      </c>
      <c r="E90">
        <v>5</v>
      </c>
      <c r="F90" t="s">
        <v>566</v>
      </c>
      <c r="G90" t="s">
        <v>567</v>
      </c>
      <c r="H90">
        <v>18</v>
      </c>
      <c r="I90" t="s">
        <v>568</v>
      </c>
      <c r="J90">
        <v>617</v>
      </c>
      <c r="K90" t="s">
        <v>226</v>
      </c>
      <c r="L90" t="s">
        <v>600</v>
      </c>
      <c r="M90">
        <v>617</v>
      </c>
      <c r="N90" t="s">
        <v>226</v>
      </c>
      <c r="O90">
        <v>270</v>
      </c>
      <c r="P90" t="s">
        <v>425</v>
      </c>
      <c r="Q90" t="s">
        <v>426</v>
      </c>
      <c r="R90">
        <v>750</v>
      </c>
      <c r="S90" t="s">
        <v>603</v>
      </c>
      <c r="T90" t="s">
        <v>604</v>
      </c>
      <c r="U90" t="s">
        <v>13</v>
      </c>
      <c r="V90" t="s">
        <v>605</v>
      </c>
      <c r="W90">
        <v>8</v>
      </c>
      <c r="X90" t="s">
        <v>58</v>
      </c>
      <c r="Y90">
        <v>23</v>
      </c>
      <c r="Z90">
        <v>23</v>
      </c>
      <c r="AA90" t="s">
        <v>591</v>
      </c>
      <c r="AB90">
        <v>1</v>
      </c>
      <c r="AC90" t="s">
        <v>60</v>
      </c>
      <c r="AD90" t="s">
        <v>19</v>
      </c>
      <c r="AE90">
        <v>280</v>
      </c>
    </row>
    <row r="91" spans="1:31" x14ac:dyDescent="0.4">
      <c r="A91">
        <v>40</v>
      </c>
      <c r="B91" t="s">
        <v>727</v>
      </c>
      <c r="C91" s="204">
        <v>44594</v>
      </c>
      <c r="D91" s="204">
        <v>44595</v>
      </c>
      <c r="E91">
        <v>5</v>
      </c>
      <c r="F91" t="s">
        <v>566</v>
      </c>
      <c r="G91" t="s">
        <v>567</v>
      </c>
      <c r="H91">
        <v>18</v>
      </c>
      <c r="I91" t="s">
        <v>568</v>
      </c>
      <c r="J91">
        <v>550</v>
      </c>
      <c r="K91" t="s">
        <v>227</v>
      </c>
      <c r="L91" t="s">
        <v>606</v>
      </c>
      <c r="M91">
        <v>550</v>
      </c>
      <c r="N91" t="s">
        <v>227</v>
      </c>
      <c r="O91">
        <v>270</v>
      </c>
      <c r="P91" t="s">
        <v>425</v>
      </c>
      <c r="Q91" t="s">
        <v>426</v>
      </c>
      <c r="R91">
        <v>475</v>
      </c>
      <c r="S91" t="s">
        <v>534</v>
      </c>
      <c r="T91" t="s">
        <v>535</v>
      </c>
      <c r="V91" t="s">
        <v>536</v>
      </c>
      <c r="W91">
        <v>2</v>
      </c>
      <c r="X91" t="s">
        <v>58</v>
      </c>
      <c r="Y91">
        <v>2</v>
      </c>
      <c r="Z91">
        <v>2</v>
      </c>
      <c r="AA91" t="s">
        <v>607</v>
      </c>
      <c r="AB91">
        <v>1</v>
      </c>
      <c r="AC91" t="s">
        <v>231</v>
      </c>
      <c r="AD91" t="s">
        <v>19</v>
      </c>
      <c r="AE91">
        <v>80</v>
      </c>
    </row>
    <row r="92" spans="1:31" x14ac:dyDescent="0.4">
      <c r="A92">
        <v>20</v>
      </c>
      <c r="B92" t="s">
        <v>463</v>
      </c>
      <c r="C92" s="204">
        <v>44594</v>
      </c>
      <c r="D92" s="204">
        <v>44595</v>
      </c>
      <c r="E92">
        <v>5</v>
      </c>
      <c r="F92" t="s">
        <v>566</v>
      </c>
      <c r="G92" t="s">
        <v>567</v>
      </c>
      <c r="H92">
        <v>18</v>
      </c>
      <c r="I92" t="s">
        <v>568</v>
      </c>
      <c r="J92">
        <v>768</v>
      </c>
      <c r="K92" t="s">
        <v>608</v>
      </c>
      <c r="L92" t="s">
        <v>609</v>
      </c>
      <c r="M92">
        <v>768</v>
      </c>
      <c r="N92" t="s">
        <v>608</v>
      </c>
      <c r="O92">
        <v>270</v>
      </c>
      <c r="P92" t="s">
        <v>425</v>
      </c>
      <c r="Q92" t="s">
        <v>426</v>
      </c>
      <c r="R92">
        <v>211</v>
      </c>
      <c r="S92" t="s">
        <v>452</v>
      </c>
      <c r="T92" t="s">
        <v>453</v>
      </c>
      <c r="U92" t="s">
        <v>454</v>
      </c>
      <c r="V92" t="s">
        <v>455</v>
      </c>
      <c r="W92">
        <v>20</v>
      </c>
      <c r="X92" t="s">
        <v>58</v>
      </c>
      <c r="Y92">
        <v>50</v>
      </c>
      <c r="Z92">
        <v>50</v>
      </c>
      <c r="AA92" t="s">
        <v>610</v>
      </c>
      <c r="AB92">
        <v>1</v>
      </c>
      <c r="AC92" t="s">
        <v>232</v>
      </c>
      <c r="AD92" t="s">
        <v>19</v>
      </c>
      <c r="AE92">
        <v>400</v>
      </c>
    </row>
    <row r="93" spans="1:31" x14ac:dyDescent="0.4">
      <c r="A93">
        <v>5</v>
      </c>
      <c r="B93" t="s">
        <v>441</v>
      </c>
      <c r="C93" s="204">
        <v>44594</v>
      </c>
      <c r="D93" s="204">
        <v>44595</v>
      </c>
      <c r="E93">
        <v>5</v>
      </c>
      <c r="F93" t="s">
        <v>566</v>
      </c>
      <c r="G93" t="s">
        <v>567</v>
      </c>
      <c r="H93">
        <v>18</v>
      </c>
      <c r="I93" t="s">
        <v>568</v>
      </c>
      <c r="J93">
        <v>768</v>
      </c>
      <c r="K93" t="s">
        <v>608</v>
      </c>
      <c r="L93" t="s">
        <v>609</v>
      </c>
      <c r="M93">
        <v>768</v>
      </c>
      <c r="N93" t="s">
        <v>608</v>
      </c>
      <c r="O93">
        <v>270</v>
      </c>
      <c r="P93" t="s">
        <v>425</v>
      </c>
      <c r="Q93" t="s">
        <v>426</v>
      </c>
      <c r="R93">
        <v>164</v>
      </c>
      <c r="S93" t="s">
        <v>444</v>
      </c>
      <c r="T93" t="s">
        <v>121</v>
      </c>
      <c r="U93" t="s">
        <v>35</v>
      </c>
      <c r="V93" t="s">
        <v>445</v>
      </c>
      <c r="W93">
        <v>15</v>
      </c>
      <c r="X93" t="s">
        <v>58</v>
      </c>
      <c r="Y93">
        <v>50</v>
      </c>
      <c r="Z93">
        <v>50</v>
      </c>
      <c r="AA93" t="s">
        <v>610</v>
      </c>
      <c r="AB93">
        <v>1</v>
      </c>
      <c r="AC93" t="s">
        <v>217</v>
      </c>
      <c r="AD93" t="s">
        <v>19</v>
      </c>
      <c r="AE93">
        <v>75</v>
      </c>
    </row>
    <row r="94" spans="1:31" x14ac:dyDescent="0.4">
      <c r="A94">
        <v>5</v>
      </c>
      <c r="B94" t="s">
        <v>441</v>
      </c>
      <c r="C94" s="204">
        <v>44594</v>
      </c>
      <c r="D94" s="204">
        <v>44595</v>
      </c>
      <c r="E94">
        <v>5</v>
      </c>
      <c r="F94" t="s">
        <v>566</v>
      </c>
      <c r="G94" t="s">
        <v>567</v>
      </c>
      <c r="H94">
        <v>18</v>
      </c>
      <c r="I94" t="s">
        <v>568</v>
      </c>
      <c r="J94">
        <v>768</v>
      </c>
      <c r="K94" t="s">
        <v>608</v>
      </c>
      <c r="L94" t="s">
        <v>609</v>
      </c>
      <c r="M94">
        <v>768</v>
      </c>
      <c r="N94" t="s">
        <v>608</v>
      </c>
      <c r="O94">
        <v>270</v>
      </c>
      <c r="P94" t="s">
        <v>425</v>
      </c>
      <c r="Q94" t="s">
        <v>426</v>
      </c>
      <c r="R94">
        <v>170</v>
      </c>
      <c r="S94" t="s">
        <v>495</v>
      </c>
      <c r="T94" t="s">
        <v>124</v>
      </c>
      <c r="U94" t="s">
        <v>35</v>
      </c>
      <c r="V94" t="s">
        <v>445</v>
      </c>
      <c r="W94">
        <v>15</v>
      </c>
      <c r="X94" t="s">
        <v>58</v>
      </c>
      <c r="Y94">
        <v>50</v>
      </c>
      <c r="Z94">
        <v>50</v>
      </c>
      <c r="AA94" t="s">
        <v>611</v>
      </c>
      <c r="AB94">
        <v>1</v>
      </c>
      <c r="AC94" t="s">
        <v>217</v>
      </c>
      <c r="AD94" t="s">
        <v>19</v>
      </c>
      <c r="AE94">
        <v>75</v>
      </c>
    </row>
    <row r="95" spans="1:31" x14ac:dyDescent="0.4">
      <c r="A95">
        <v>1</v>
      </c>
      <c r="B95" t="s">
        <v>441</v>
      </c>
      <c r="C95" s="204">
        <v>44594</v>
      </c>
      <c r="D95" s="204">
        <v>44595</v>
      </c>
      <c r="E95">
        <v>14</v>
      </c>
      <c r="F95" t="s">
        <v>430</v>
      </c>
      <c r="G95" t="s">
        <v>431</v>
      </c>
      <c r="H95">
        <v>19</v>
      </c>
      <c r="I95" t="s">
        <v>432</v>
      </c>
      <c r="J95">
        <v>124</v>
      </c>
      <c r="K95" t="s">
        <v>433</v>
      </c>
      <c r="L95" t="s">
        <v>434</v>
      </c>
      <c r="M95">
        <v>123</v>
      </c>
      <c r="N95" t="s">
        <v>435</v>
      </c>
      <c r="O95">
        <v>123</v>
      </c>
      <c r="P95" t="s">
        <v>435</v>
      </c>
      <c r="Q95" t="s">
        <v>436</v>
      </c>
      <c r="R95">
        <v>223</v>
      </c>
      <c r="S95" t="s">
        <v>437</v>
      </c>
      <c r="T95" t="s">
        <v>438</v>
      </c>
      <c r="U95" t="s">
        <v>439</v>
      </c>
      <c r="V95" t="s">
        <v>440</v>
      </c>
      <c r="W95">
        <v>12</v>
      </c>
      <c r="X95" t="s">
        <v>725</v>
      </c>
      <c r="Y95">
        <v>4</v>
      </c>
      <c r="Z95">
        <v>2</v>
      </c>
      <c r="AB95">
        <v>1</v>
      </c>
      <c r="AC95" t="s">
        <v>232</v>
      </c>
      <c r="AD95" t="s">
        <v>19</v>
      </c>
      <c r="AE95">
        <v>12</v>
      </c>
    </row>
    <row r="96" spans="1:31" x14ac:dyDescent="0.4">
      <c r="A96">
        <v>5</v>
      </c>
      <c r="B96" t="s">
        <v>441</v>
      </c>
      <c r="C96" s="204">
        <v>44594</v>
      </c>
      <c r="D96" s="204">
        <v>44595</v>
      </c>
      <c r="E96">
        <v>14</v>
      </c>
      <c r="F96" t="s">
        <v>430</v>
      </c>
      <c r="G96" t="s">
        <v>431</v>
      </c>
      <c r="H96">
        <v>19</v>
      </c>
      <c r="I96" t="s">
        <v>432</v>
      </c>
      <c r="J96">
        <v>158</v>
      </c>
      <c r="K96" t="s">
        <v>612</v>
      </c>
      <c r="L96" t="s">
        <v>613</v>
      </c>
      <c r="M96">
        <v>158</v>
      </c>
      <c r="N96" t="s">
        <v>612</v>
      </c>
      <c r="O96">
        <v>270</v>
      </c>
      <c r="P96" t="s">
        <v>425</v>
      </c>
      <c r="Q96" t="s">
        <v>426</v>
      </c>
      <c r="R96">
        <v>164</v>
      </c>
      <c r="S96" t="s">
        <v>444</v>
      </c>
      <c r="T96" t="s">
        <v>121</v>
      </c>
      <c r="U96" t="s">
        <v>35</v>
      </c>
      <c r="V96" t="s">
        <v>445</v>
      </c>
      <c r="W96">
        <v>10</v>
      </c>
      <c r="X96" t="s">
        <v>58</v>
      </c>
      <c r="Y96">
        <v>20</v>
      </c>
      <c r="Z96">
        <v>10</v>
      </c>
      <c r="AB96">
        <v>1</v>
      </c>
      <c r="AC96" t="s">
        <v>217</v>
      </c>
      <c r="AD96" t="s">
        <v>19</v>
      </c>
      <c r="AE96">
        <v>50</v>
      </c>
    </row>
    <row r="97" spans="1:31" x14ac:dyDescent="0.4">
      <c r="A97">
        <v>5</v>
      </c>
      <c r="B97" t="s">
        <v>441</v>
      </c>
      <c r="C97" s="204">
        <v>44594</v>
      </c>
      <c r="D97" s="204">
        <v>44595</v>
      </c>
      <c r="E97">
        <v>14</v>
      </c>
      <c r="F97" t="s">
        <v>430</v>
      </c>
      <c r="G97" t="s">
        <v>431</v>
      </c>
      <c r="H97">
        <v>19</v>
      </c>
      <c r="I97" t="s">
        <v>432</v>
      </c>
      <c r="J97">
        <v>158</v>
      </c>
      <c r="K97" t="s">
        <v>612</v>
      </c>
      <c r="L97" t="s">
        <v>613</v>
      </c>
      <c r="M97">
        <v>158</v>
      </c>
      <c r="N97" t="s">
        <v>612</v>
      </c>
      <c r="O97">
        <v>270</v>
      </c>
      <c r="P97" t="s">
        <v>425</v>
      </c>
      <c r="Q97" t="s">
        <v>426</v>
      </c>
      <c r="R97">
        <v>170</v>
      </c>
      <c r="S97" t="s">
        <v>495</v>
      </c>
      <c r="T97" t="s">
        <v>124</v>
      </c>
      <c r="U97" t="s">
        <v>35</v>
      </c>
      <c r="V97" t="s">
        <v>445</v>
      </c>
      <c r="W97">
        <v>10</v>
      </c>
      <c r="X97" t="s">
        <v>58</v>
      </c>
      <c r="Y97">
        <v>20</v>
      </c>
      <c r="Z97">
        <v>10</v>
      </c>
      <c r="AB97">
        <v>1</v>
      </c>
      <c r="AC97" t="s">
        <v>217</v>
      </c>
      <c r="AD97" t="s">
        <v>19</v>
      </c>
      <c r="AE97">
        <v>50</v>
      </c>
    </row>
    <row r="98" spans="1:31" x14ac:dyDescent="0.4">
      <c r="A98">
        <v>20</v>
      </c>
      <c r="B98" t="s">
        <v>463</v>
      </c>
      <c r="C98" s="204">
        <v>44594</v>
      </c>
      <c r="D98" s="204">
        <v>44595</v>
      </c>
      <c r="E98">
        <v>14</v>
      </c>
      <c r="F98" t="s">
        <v>430</v>
      </c>
      <c r="G98" t="s">
        <v>431</v>
      </c>
      <c r="H98">
        <v>19</v>
      </c>
      <c r="I98" t="s">
        <v>432</v>
      </c>
      <c r="J98">
        <v>649</v>
      </c>
      <c r="K98" t="s">
        <v>614</v>
      </c>
      <c r="L98" t="s">
        <v>615</v>
      </c>
      <c r="M98">
        <v>649</v>
      </c>
      <c r="N98" t="s">
        <v>614</v>
      </c>
      <c r="O98">
        <v>270</v>
      </c>
      <c r="P98" t="s">
        <v>425</v>
      </c>
      <c r="Q98" t="s">
        <v>426</v>
      </c>
      <c r="R98">
        <v>211</v>
      </c>
      <c r="S98" t="s">
        <v>452</v>
      </c>
      <c r="T98" t="s">
        <v>453</v>
      </c>
      <c r="U98" t="s">
        <v>454</v>
      </c>
      <c r="V98" t="s">
        <v>455</v>
      </c>
      <c r="W98">
        <v>1</v>
      </c>
      <c r="X98" t="s">
        <v>58</v>
      </c>
      <c r="Y98">
        <v>3</v>
      </c>
      <c r="Z98">
        <v>3</v>
      </c>
      <c r="AA98" t="s">
        <v>616</v>
      </c>
      <c r="AB98">
        <v>1</v>
      </c>
      <c r="AC98" t="s">
        <v>232</v>
      </c>
      <c r="AD98" t="s">
        <v>19</v>
      </c>
      <c r="AE98">
        <v>20</v>
      </c>
    </row>
    <row r="99" spans="1:31" x14ac:dyDescent="0.4">
      <c r="A99">
        <v>10</v>
      </c>
      <c r="B99" t="s">
        <v>724</v>
      </c>
      <c r="C99" s="204">
        <v>44594</v>
      </c>
      <c r="D99" s="204">
        <v>44595</v>
      </c>
      <c r="E99">
        <v>14</v>
      </c>
      <c r="F99" t="s">
        <v>430</v>
      </c>
      <c r="G99" t="s">
        <v>431</v>
      </c>
      <c r="H99">
        <v>19</v>
      </c>
      <c r="I99" t="s">
        <v>432</v>
      </c>
      <c r="J99">
        <v>649</v>
      </c>
      <c r="K99" t="s">
        <v>614</v>
      </c>
      <c r="L99" t="s">
        <v>615</v>
      </c>
      <c r="M99">
        <v>649</v>
      </c>
      <c r="N99" t="s">
        <v>614</v>
      </c>
      <c r="O99">
        <v>270</v>
      </c>
      <c r="P99" t="s">
        <v>425</v>
      </c>
      <c r="Q99" t="s">
        <v>426</v>
      </c>
      <c r="R99">
        <v>272</v>
      </c>
      <c r="S99" t="s">
        <v>617</v>
      </c>
      <c r="T99" t="s">
        <v>618</v>
      </c>
      <c r="V99" t="s">
        <v>449</v>
      </c>
      <c r="W99">
        <v>2</v>
      </c>
      <c r="X99" t="s">
        <v>58</v>
      </c>
      <c r="Y99">
        <v>3</v>
      </c>
      <c r="Z99">
        <v>3</v>
      </c>
      <c r="AA99" t="s">
        <v>616</v>
      </c>
      <c r="AB99">
        <v>1</v>
      </c>
      <c r="AC99" t="s">
        <v>60</v>
      </c>
      <c r="AD99" t="s">
        <v>19</v>
      </c>
      <c r="AE99">
        <v>20</v>
      </c>
    </row>
    <row r="100" spans="1:31" x14ac:dyDescent="0.4">
      <c r="A100">
        <v>20</v>
      </c>
      <c r="B100" t="s">
        <v>463</v>
      </c>
      <c r="C100" s="204">
        <v>44594</v>
      </c>
      <c r="D100" s="204">
        <v>44595</v>
      </c>
      <c r="E100">
        <v>14</v>
      </c>
      <c r="F100" t="s">
        <v>430</v>
      </c>
      <c r="G100" t="s">
        <v>431</v>
      </c>
      <c r="H100">
        <v>19</v>
      </c>
      <c r="I100" t="s">
        <v>432</v>
      </c>
      <c r="J100">
        <v>24</v>
      </c>
      <c r="K100" t="s">
        <v>619</v>
      </c>
      <c r="L100" t="s">
        <v>620</v>
      </c>
      <c r="M100">
        <v>24</v>
      </c>
      <c r="N100" t="s">
        <v>619</v>
      </c>
      <c r="O100">
        <v>270</v>
      </c>
      <c r="P100" t="s">
        <v>425</v>
      </c>
      <c r="Q100" t="s">
        <v>426</v>
      </c>
      <c r="R100">
        <v>211</v>
      </c>
      <c r="S100" t="s">
        <v>452</v>
      </c>
      <c r="T100" t="s">
        <v>453</v>
      </c>
      <c r="U100" t="s">
        <v>454</v>
      </c>
      <c r="V100" t="s">
        <v>455</v>
      </c>
      <c r="W100">
        <v>2</v>
      </c>
      <c r="X100" t="s">
        <v>58</v>
      </c>
      <c r="Y100">
        <v>4</v>
      </c>
      <c r="Z100">
        <v>2</v>
      </c>
      <c r="AB100">
        <v>1</v>
      </c>
      <c r="AC100" t="s">
        <v>232</v>
      </c>
      <c r="AD100" t="s">
        <v>19</v>
      </c>
      <c r="AE100">
        <v>40</v>
      </c>
    </row>
    <row r="101" spans="1:31" x14ac:dyDescent="0.4">
      <c r="A101">
        <v>20</v>
      </c>
      <c r="B101" t="s">
        <v>463</v>
      </c>
      <c r="C101" s="204">
        <v>44594</v>
      </c>
      <c r="D101" s="204">
        <v>44595</v>
      </c>
      <c r="E101">
        <v>14</v>
      </c>
      <c r="F101" t="s">
        <v>430</v>
      </c>
      <c r="G101" t="s">
        <v>431</v>
      </c>
      <c r="H101">
        <v>19</v>
      </c>
      <c r="I101" t="s">
        <v>432</v>
      </c>
      <c r="J101">
        <v>24</v>
      </c>
      <c r="K101" t="s">
        <v>619</v>
      </c>
      <c r="L101" t="s">
        <v>620</v>
      </c>
      <c r="M101">
        <v>24</v>
      </c>
      <c r="N101" t="s">
        <v>619</v>
      </c>
      <c r="O101">
        <v>270</v>
      </c>
      <c r="P101" t="s">
        <v>425</v>
      </c>
      <c r="Q101" t="s">
        <v>426</v>
      </c>
      <c r="R101">
        <v>790</v>
      </c>
      <c r="S101" t="s">
        <v>621</v>
      </c>
      <c r="T101" t="s">
        <v>453</v>
      </c>
      <c r="U101" t="s">
        <v>528</v>
      </c>
      <c r="V101" t="s">
        <v>455</v>
      </c>
      <c r="W101">
        <v>2</v>
      </c>
      <c r="X101" t="s">
        <v>58</v>
      </c>
      <c r="Y101">
        <v>4</v>
      </c>
      <c r="Z101">
        <v>2</v>
      </c>
      <c r="AB101">
        <v>1</v>
      </c>
      <c r="AC101" t="s">
        <v>232</v>
      </c>
      <c r="AD101" t="s">
        <v>19</v>
      </c>
      <c r="AE101">
        <v>40</v>
      </c>
    </row>
    <row r="102" spans="1:31" x14ac:dyDescent="0.4">
      <c r="A102">
        <v>30</v>
      </c>
      <c r="B102" t="s">
        <v>463</v>
      </c>
      <c r="C102" s="204">
        <v>44594</v>
      </c>
      <c r="D102" s="204">
        <v>44595</v>
      </c>
      <c r="E102">
        <v>14</v>
      </c>
      <c r="F102" t="s">
        <v>430</v>
      </c>
      <c r="G102" t="s">
        <v>431</v>
      </c>
      <c r="H102">
        <v>19</v>
      </c>
      <c r="I102" t="s">
        <v>432</v>
      </c>
      <c r="J102">
        <v>149</v>
      </c>
      <c r="K102" t="s">
        <v>695</v>
      </c>
      <c r="L102" t="s">
        <v>696</v>
      </c>
      <c r="M102">
        <v>149</v>
      </c>
      <c r="N102" t="s">
        <v>695</v>
      </c>
      <c r="O102">
        <v>270</v>
      </c>
      <c r="P102" t="s">
        <v>425</v>
      </c>
      <c r="Q102" t="s">
        <v>426</v>
      </c>
      <c r="R102">
        <v>812</v>
      </c>
      <c r="S102" t="s">
        <v>697</v>
      </c>
      <c r="T102" t="s">
        <v>698</v>
      </c>
      <c r="U102" t="s">
        <v>454</v>
      </c>
      <c r="V102" t="s">
        <v>699</v>
      </c>
      <c r="W102">
        <v>3</v>
      </c>
      <c r="X102" t="s">
        <v>58</v>
      </c>
      <c r="Y102">
        <v>3</v>
      </c>
      <c r="Z102">
        <v>2</v>
      </c>
      <c r="AB102">
        <v>1</v>
      </c>
      <c r="AC102" t="s">
        <v>232</v>
      </c>
      <c r="AD102" t="s">
        <v>19</v>
      </c>
      <c r="AE102">
        <v>90</v>
      </c>
    </row>
    <row r="103" spans="1:31" x14ac:dyDescent="0.4">
      <c r="A103">
        <v>5</v>
      </c>
      <c r="B103" t="s">
        <v>441</v>
      </c>
      <c r="C103" s="204">
        <v>44594</v>
      </c>
      <c r="D103" s="204">
        <v>44595</v>
      </c>
      <c r="E103">
        <v>14</v>
      </c>
      <c r="F103" t="s">
        <v>430</v>
      </c>
      <c r="G103" t="s">
        <v>431</v>
      </c>
      <c r="H103">
        <v>19</v>
      </c>
      <c r="I103" t="s">
        <v>432</v>
      </c>
      <c r="J103">
        <v>40</v>
      </c>
      <c r="K103" t="s">
        <v>622</v>
      </c>
      <c r="L103" t="s">
        <v>623</v>
      </c>
      <c r="M103">
        <v>822</v>
      </c>
      <c r="N103" t="s">
        <v>622</v>
      </c>
      <c r="O103">
        <v>270</v>
      </c>
      <c r="P103" t="s">
        <v>425</v>
      </c>
      <c r="Q103" t="s">
        <v>426</v>
      </c>
      <c r="R103">
        <v>161</v>
      </c>
      <c r="S103" t="s">
        <v>579</v>
      </c>
      <c r="T103" t="s">
        <v>119</v>
      </c>
      <c r="U103" t="s">
        <v>528</v>
      </c>
      <c r="V103" t="s">
        <v>445</v>
      </c>
      <c r="W103">
        <v>1</v>
      </c>
      <c r="X103" t="s">
        <v>58</v>
      </c>
      <c r="Y103">
        <v>2</v>
      </c>
      <c r="Z103">
        <v>1</v>
      </c>
      <c r="AB103">
        <v>1</v>
      </c>
      <c r="AC103" t="s">
        <v>217</v>
      </c>
      <c r="AD103" t="s">
        <v>19</v>
      </c>
      <c r="AE103">
        <v>5</v>
      </c>
    </row>
    <row r="104" spans="1:31" x14ac:dyDescent="0.4">
      <c r="A104">
        <v>5</v>
      </c>
      <c r="B104" t="s">
        <v>441</v>
      </c>
      <c r="C104" s="204">
        <v>44594</v>
      </c>
      <c r="D104" s="204">
        <v>44595</v>
      </c>
      <c r="E104">
        <v>14</v>
      </c>
      <c r="F104" t="s">
        <v>430</v>
      </c>
      <c r="G104" t="s">
        <v>431</v>
      </c>
      <c r="H104">
        <v>19</v>
      </c>
      <c r="I104" t="s">
        <v>432</v>
      </c>
      <c r="J104">
        <v>40</v>
      </c>
      <c r="K104" t="s">
        <v>622</v>
      </c>
      <c r="L104" t="s">
        <v>623</v>
      </c>
      <c r="M104">
        <v>822</v>
      </c>
      <c r="N104" t="s">
        <v>622</v>
      </c>
      <c r="O104">
        <v>270</v>
      </c>
      <c r="P104" t="s">
        <v>425</v>
      </c>
      <c r="Q104" t="s">
        <v>426</v>
      </c>
      <c r="R104">
        <v>167</v>
      </c>
      <c r="S104" t="s">
        <v>580</v>
      </c>
      <c r="T104" t="s">
        <v>120</v>
      </c>
      <c r="U104" t="s">
        <v>528</v>
      </c>
      <c r="V104" t="s">
        <v>445</v>
      </c>
      <c r="W104">
        <v>1</v>
      </c>
      <c r="X104" t="s">
        <v>58</v>
      </c>
      <c r="Y104">
        <v>2</v>
      </c>
      <c r="Z104">
        <v>1</v>
      </c>
      <c r="AB104">
        <v>1</v>
      </c>
      <c r="AC104" t="s">
        <v>217</v>
      </c>
      <c r="AD104" t="s">
        <v>19</v>
      </c>
      <c r="AE104">
        <v>5</v>
      </c>
    </row>
    <row r="105" spans="1:31" x14ac:dyDescent="0.4">
      <c r="A105">
        <v>10</v>
      </c>
      <c r="B105" t="s">
        <v>441</v>
      </c>
      <c r="C105" s="204">
        <v>44594</v>
      </c>
      <c r="D105" s="204">
        <v>44595</v>
      </c>
      <c r="E105">
        <v>14</v>
      </c>
      <c r="F105" t="s">
        <v>430</v>
      </c>
      <c r="G105" t="s">
        <v>431</v>
      </c>
      <c r="H105">
        <v>19</v>
      </c>
      <c r="I105" t="s">
        <v>432</v>
      </c>
      <c r="J105">
        <v>18</v>
      </c>
      <c r="K105" t="s">
        <v>729</v>
      </c>
      <c r="L105" t="s">
        <v>730</v>
      </c>
      <c r="M105">
        <v>18</v>
      </c>
      <c r="N105" t="s">
        <v>729</v>
      </c>
      <c r="O105">
        <v>270</v>
      </c>
      <c r="P105" t="s">
        <v>425</v>
      </c>
      <c r="Q105" t="s">
        <v>426</v>
      </c>
      <c r="R105">
        <v>472</v>
      </c>
      <c r="S105" t="s">
        <v>329</v>
      </c>
      <c r="T105" t="s">
        <v>448</v>
      </c>
      <c r="V105" t="s">
        <v>449</v>
      </c>
      <c r="W105">
        <v>2</v>
      </c>
      <c r="X105" t="s">
        <v>58</v>
      </c>
      <c r="Y105">
        <v>2</v>
      </c>
      <c r="Z105">
        <v>2</v>
      </c>
      <c r="AB105">
        <v>1</v>
      </c>
      <c r="AC105" t="s">
        <v>231</v>
      </c>
      <c r="AD105" t="s">
        <v>19</v>
      </c>
      <c r="AE105">
        <v>20</v>
      </c>
    </row>
    <row r="106" spans="1:31" x14ac:dyDescent="0.4">
      <c r="A106">
        <v>10</v>
      </c>
      <c r="B106" t="s">
        <v>726</v>
      </c>
      <c r="C106" s="204">
        <v>44594</v>
      </c>
      <c r="D106" s="204">
        <v>44595</v>
      </c>
      <c r="E106">
        <v>14</v>
      </c>
      <c r="F106" t="s">
        <v>430</v>
      </c>
      <c r="G106" t="s">
        <v>431</v>
      </c>
      <c r="H106">
        <v>19</v>
      </c>
      <c r="I106" t="s">
        <v>432</v>
      </c>
      <c r="J106">
        <v>902</v>
      </c>
      <c r="K106" t="s">
        <v>456</v>
      </c>
      <c r="L106" t="s">
        <v>457</v>
      </c>
      <c r="M106">
        <v>823</v>
      </c>
      <c r="N106" t="s">
        <v>458</v>
      </c>
      <c r="O106">
        <v>823</v>
      </c>
      <c r="P106" t="s">
        <v>458</v>
      </c>
      <c r="Q106" t="s">
        <v>459</v>
      </c>
      <c r="R106">
        <v>822</v>
      </c>
      <c r="S106" t="s">
        <v>464</v>
      </c>
      <c r="T106" t="s">
        <v>465</v>
      </c>
      <c r="U106" t="s">
        <v>454</v>
      </c>
      <c r="V106" t="s">
        <v>462</v>
      </c>
      <c r="W106">
        <v>20</v>
      </c>
      <c r="X106" t="s">
        <v>463</v>
      </c>
      <c r="Y106">
        <v>1</v>
      </c>
      <c r="Z106">
        <v>1</v>
      </c>
      <c r="AB106">
        <v>1</v>
      </c>
      <c r="AC106" t="s">
        <v>232</v>
      </c>
      <c r="AD106" t="s">
        <v>19</v>
      </c>
      <c r="AE106">
        <v>200</v>
      </c>
    </row>
    <row r="107" spans="1:31" x14ac:dyDescent="0.4">
      <c r="A107">
        <v>1</v>
      </c>
      <c r="B107" t="s">
        <v>808</v>
      </c>
      <c r="C107" s="204">
        <v>44594</v>
      </c>
      <c r="D107" s="204">
        <v>44595</v>
      </c>
      <c r="E107">
        <v>14</v>
      </c>
      <c r="F107" t="s">
        <v>430</v>
      </c>
      <c r="G107" t="s">
        <v>431</v>
      </c>
      <c r="H107">
        <v>19</v>
      </c>
      <c r="I107" t="s">
        <v>432</v>
      </c>
      <c r="J107">
        <v>902</v>
      </c>
      <c r="K107" t="s">
        <v>456</v>
      </c>
      <c r="L107" t="s">
        <v>457</v>
      </c>
      <c r="M107">
        <v>823</v>
      </c>
      <c r="N107" t="s">
        <v>458</v>
      </c>
      <c r="O107">
        <v>823</v>
      </c>
      <c r="P107" t="s">
        <v>458</v>
      </c>
      <c r="Q107" t="s">
        <v>459</v>
      </c>
      <c r="R107">
        <v>824</v>
      </c>
      <c r="S107" t="s">
        <v>781</v>
      </c>
      <c r="T107" t="s">
        <v>781</v>
      </c>
      <c r="V107" t="s">
        <v>782</v>
      </c>
      <c r="W107">
        <v>1</v>
      </c>
      <c r="X107" t="s">
        <v>783</v>
      </c>
      <c r="Y107">
        <v>1</v>
      </c>
      <c r="Z107">
        <v>1</v>
      </c>
      <c r="AB107">
        <v>1</v>
      </c>
      <c r="AC107" t="s">
        <v>60</v>
      </c>
      <c r="AD107" t="s">
        <v>19</v>
      </c>
      <c r="AE107">
        <v>1</v>
      </c>
    </row>
    <row r="108" spans="1:31" x14ac:dyDescent="0.4">
      <c r="A108">
        <v>10</v>
      </c>
      <c r="B108" t="s">
        <v>726</v>
      </c>
      <c r="C108" s="204">
        <v>44594</v>
      </c>
      <c r="D108" s="204">
        <v>44595</v>
      </c>
      <c r="E108">
        <v>14</v>
      </c>
      <c r="F108" t="s">
        <v>430</v>
      </c>
      <c r="G108" t="s">
        <v>431</v>
      </c>
      <c r="H108">
        <v>19</v>
      </c>
      <c r="I108" t="s">
        <v>432</v>
      </c>
      <c r="J108">
        <v>899</v>
      </c>
      <c r="K108" t="s">
        <v>466</v>
      </c>
      <c r="L108" t="s">
        <v>457</v>
      </c>
      <c r="M108">
        <v>823</v>
      </c>
      <c r="N108" t="s">
        <v>458</v>
      </c>
      <c r="O108">
        <v>823</v>
      </c>
      <c r="P108" t="s">
        <v>458</v>
      </c>
      <c r="Q108" t="s">
        <v>459</v>
      </c>
      <c r="R108">
        <v>821</v>
      </c>
      <c r="S108" t="s">
        <v>460</v>
      </c>
      <c r="T108" t="s">
        <v>461</v>
      </c>
      <c r="U108" t="s">
        <v>454</v>
      </c>
      <c r="V108" t="s">
        <v>462</v>
      </c>
      <c r="W108">
        <v>320</v>
      </c>
      <c r="X108" t="s">
        <v>463</v>
      </c>
      <c r="Y108">
        <v>1</v>
      </c>
      <c r="Z108">
        <v>1</v>
      </c>
      <c r="AB108">
        <v>1</v>
      </c>
      <c r="AC108" t="s">
        <v>232</v>
      </c>
      <c r="AD108" t="s">
        <v>19</v>
      </c>
      <c r="AE108">
        <v>3200</v>
      </c>
    </row>
    <row r="109" spans="1:31" x14ac:dyDescent="0.4">
      <c r="A109">
        <v>10</v>
      </c>
      <c r="B109" t="s">
        <v>726</v>
      </c>
      <c r="C109" s="204">
        <v>44594</v>
      </c>
      <c r="D109" s="204">
        <v>44595</v>
      </c>
      <c r="E109">
        <v>14</v>
      </c>
      <c r="F109" t="s">
        <v>430</v>
      </c>
      <c r="G109" t="s">
        <v>431</v>
      </c>
      <c r="H109">
        <v>19</v>
      </c>
      <c r="I109" t="s">
        <v>432</v>
      </c>
      <c r="J109">
        <v>903</v>
      </c>
      <c r="K109" t="s">
        <v>467</v>
      </c>
      <c r="L109" t="s">
        <v>457</v>
      </c>
      <c r="M109">
        <v>823</v>
      </c>
      <c r="N109" t="s">
        <v>458</v>
      </c>
      <c r="O109">
        <v>823</v>
      </c>
      <c r="P109" t="s">
        <v>458</v>
      </c>
      <c r="Q109" t="s">
        <v>459</v>
      </c>
      <c r="R109">
        <v>642</v>
      </c>
      <c r="S109" t="s">
        <v>468</v>
      </c>
      <c r="T109" t="s">
        <v>469</v>
      </c>
      <c r="U109" t="s">
        <v>454</v>
      </c>
      <c r="V109" t="s">
        <v>462</v>
      </c>
      <c r="W109">
        <v>70</v>
      </c>
      <c r="X109" t="s">
        <v>463</v>
      </c>
      <c r="Y109">
        <v>1</v>
      </c>
      <c r="Z109">
        <v>1</v>
      </c>
      <c r="AB109">
        <v>1</v>
      </c>
      <c r="AC109" t="s">
        <v>232</v>
      </c>
      <c r="AD109" t="s">
        <v>19</v>
      </c>
      <c r="AE109">
        <v>700</v>
      </c>
    </row>
    <row r="110" spans="1:31" x14ac:dyDescent="0.4">
      <c r="A110">
        <v>10</v>
      </c>
      <c r="B110" t="s">
        <v>726</v>
      </c>
      <c r="C110" s="204">
        <v>44594</v>
      </c>
      <c r="D110" s="204">
        <v>44595</v>
      </c>
      <c r="E110">
        <v>14</v>
      </c>
      <c r="F110" t="s">
        <v>430</v>
      </c>
      <c r="G110" t="s">
        <v>431</v>
      </c>
      <c r="H110">
        <v>19</v>
      </c>
      <c r="I110" t="s">
        <v>432</v>
      </c>
      <c r="J110">
        <v>900</v>
      </c>
      <c r="K110" t="s">
        <v>470</v>
      </c>
      <c r="L110" t="s">
        <v>457</v>
      </c>
      <c r="M110">
        <v>823</v>
      </c>
      <c r="N110" t="s">
        <v>458</v>
      </c>
      <c r="O110">
        <v>823</v>
      </c>
      <c r="P110" t="s">
        <v>458</v>
      </c>
      <c r="Q110" t="s">
        <v>459</v>
      </c>
      <c r="R110">
        <v>642</v>
      </c>
      <c r="S110" t="s">
        <v>468</v>
      </c>
      <c r="T110" t="s">
        <v>469</v>
      </c>
      <c r="U110" t="s">
        <v>454</v>
      </c>
      <c r="V110" t="s">
        <v>462</v>
      </c>
      <c r="W110">
        <v>140</v>
      </c>
      <c r="X110" t="s">
        <v>463</v>
      </c>
      <c r="Y110">
        <v>1</v>
      </c>
      <c r="Z110">
        <v>1</v>
      </c>
      <c r="AB110">
        <v>1</v>
      </c>
      <c r="AC110" t="s">
        <v>232</v>
      </c>
      <c r="AD110" t="s">
        <v>19</v>
      </c>
      <c r="AE110">
        <v>1400</v>
      </c>
    </row>
    <row r="111" spans="1:31" x14ac:dyDescent="0.4">
      <c r="A111">
        <v>10</v>
      </c>
      <c r="B111" t="s">
        <v>726</v>
      </c>
      <c r="C111" s="204">
        <v>44594</v>
      </c>
      <c r="D111" s="204">
        <v>44595</v>
      </c>
      <c r="E111">
        <v>14</v>
      </c>
      <c r="F111" t="s">
        <v>430</v>
      </c>
      <c r="G111" t="s">
        <v>431</v>
      </c>
      <c r="H111">
        <v>19</v>
      </c>
      <c r="I111" t="s">
        <v>432</v>
      </c>
      <c r="J111">
        <v>900</v>
      </c>
      <c r="K111" t="s">
        <v>470</v>
      </c>
      <c r="L111" t="s">
        <v>457</v>
      </c>
      <c r="M111">
        <v>823</v>
      </c>
      <c r="N111" t="s">
        <v>458</v>
      </c>
      <c r="O111">
        <v>823</v>
      </c>
      <c r="P111" t="s">
        <v>458</v>
      </c>
      <c r="Q111" t="s">
        <v>459</v>
      </c>
      <c r="R111">
        <v>821</v>
      </c>
      <c r="S111" t="s">
        <v>460</v>
      </c>
      <c r="T111" t="s">
        <v>461</v>
      </c>
      <c r="U111" t="s">
        <v>454</v>
      </c>
      <c r="V111" t="s">
        <v>462</v>
      </c>
      <c r="W111">
        <v>40</v>
      </c>
      <c r="X111" t="s">
        <v>463</v>
      </c>
      <c r="Y111">
        <v>1</v>
      </c>
      <c r="Z111">
        <v>1</v>
      </c>
      <c r="AB111">
        <v>1</v>
      </c>
      <c r="AC111" s="208" t="s">
        <v>232</v>
      </c>
      <c r="AD111" t="s">
        <v>19</v>
      </c>
      <c r="AE111">
        <v>400</v>
      </c>
    </row>
    <row r="112" spans="1:31" x14ac:dyDescent="0.4">
      <c r="A112">
        <v>10</v>
      </c>
      <c r="B112" t="s">
        <v>724</v>
      </c>
      <c r="C112" s="204">
        <v>44594</v>
      </c>
      <c r="D112" s="204">
        <v>44595</v>
      </c>
      <c r="E112">
        <v>14</v>
      </c>
      <c r="F112" t="s">
        <v>430</v>
      </c>
      <c r="G112" t="s">
        <v>431</v>
      </c>
      <c r="H112">
        <v>19</v>
      </c>
      <c r="I112" t="s">
        <v>432</v>
      </c>
      <c r="J112">
        <v>790</v>
      </c>
      <c r="K112" t="s">
        <v>624</v>
      </c>
      <c r="L112" t="s">
        <v>625</v>
      </c>
      <c r="M112">
        <v>790</v>
      </c>
      <c r="N112" t="s">
        <v>624</v>
      </c>
      <c r="O112">
        <v>270</v>
      </c>
      <c r="P112" t="s">
        <v>425</v>
      </c>
      <c r="Q112" t="s">
        <v>426</v>
      </c>
      <c r="R112">
        <v>359</v>
      </c>
      <c r="S112" t="s">
        <v>473</v>
      </c>
      <c r="T112" t="s">
        <v>474</v>
      </c>
      <c r="V112" t="s">
        <v>449</v>
      </c>
      <c r="W112">
        <v>4</v>
      </c>
      <c r="X112" t="s">
        <v>58</v>
      </c>
      <c r="Y112">
        <v>4</v>
      </c>
      <c r="Z112">
        <v>4</v>
      </c>
      <c r="AB112">
        <v>1</v>
      </c>
      <c r="AC112" t="s">
        <v>60</v>
      </c>
      <c r="AD112" t="s">
        <v>19</v>
      </c>
      <c r="AE112">
        <v>40</v>
      </c>
    </row>
    <row r="113" spans="1:31" x14ac:dyDescent="0.4">
      <c r="A113">
        <v>5</v>
      </c>
      <c r="B113" t="s">
        <v>441</v>
      </c>
      <c r="C113" s="204">
        <v>44594</v>
      </c>
      <c r="D113" s="204">
        <v>44595</v>
      </c>
      <c r="E113">
        <v>14</v>
      </c>
      <c r="F113" t="s">
        <v>430</v>
      </c>
      <c r="G113" t="s">
        <v>431</v>
      </c>
      <c r="H113">
        <v>19</v>
      </c>
      <c r="I113" t="s">
        <v>432</v>
      </c>
      <c r="J113">
        <v>469</v>
      </c>
      <c r="K113" t="s">
        <v>387</v>
      </c>
      <c r="L113" t="s">
        <v>626</v>
      </c>
      <c r="M113">
        <v>469</v>
      </c>
      <c r="N113" t="s">
        <v>387</v>
      </c>
      <c r="O113">
        <v>270</v>
      </c>
      <c r="P113" t="s">
        <v>425</v>
      </c>
      <c r="Q113" t="s">
        <v>426</v>
      </c>
      <c r="R113">
        <v>161</v>
      </c>
      <c r="S113" t="s">
        <v>579</v>
      </c>
      <c r="T113" t="s">
        <v>119</v>
      </c>
      <c r="U113" t="s">
        <v>528</v>
      </c>
      <c r="V113" t="s">
        <v>445</v>
      </c>
      <c r="W113">
        <v>2</v>
      </c>
      <c r="X113" t="s">
        <v>58</v>
      </c>
      <c r="Y113">
        <v>6</v>
      </c>
      <c r="Z113">
        <v>3</v>
      </c>
      <c r="AB113">
        <v>1</v>
      </c>
      <c r="AC113" t="s">
        <v>217</v>
      </c>
      <c r="AD113" t="s">
        <v>19</v>
      </c>
      <c r="AE113">
        <v>10</v>
      </c>
    </row>
    <row r="114" spans="1:31" x14ac:dyDescent="0.4">
      <c r="A114">
        <v>25</v>
      </c>
      <c r="B114" t="s">
        <v>724</v>
      </c>
      <c r="C114" s="204">
        <v>44594</v>
      </c>
      <c r="D114" s="204">
        <v>44595</v>
      </c>
      <c r="E114">
        <v>14</v>
      </c>
      <c r="F114" t="s">
        <v>430</v>
      </c>
      <c r="G114" t="s">
        <v>431</v>
      </c>
      <c r="H114">
        <v>19</v>
      </c>
      <c r="I114" t="s">
        <v>432</v>
      </c>
      <c r="J114">
        <v>469</v>
      </c>
      <c r="K114" t="s">
        <v>387</v>
      </c>
      <c r="L114" t="s">
        <v>626</v>
      </c>
      <c r="M114">
        <v>469</v>
      </c>
      <c r="N114" t="s">
        <v>387</v>
      </c>
      <c r="O114">
        <v>270</v>
      </c>
      <c r="P114" t="s">
        <v>425</v>
      </c>
      <c r="Q114" t="s">
        <v>426</v>
      </c>
      <c r="R114">
        <v>362</v>
      </c>
      <c r="S114" t="s">
        <v>627</v>
      </c>
      <c r="T114" t="s">
        <v>628</v>
      </c>
      <c r="V114" t="s">
        <v>629</v>
      </c>
      <c r="W114">
        <v>4</v>
      </c>
      <c r="X114" t="s">
        <v>58</v>
      </c>
      <c r="Y114">
        <v>6</v>
      </c>
      <c r="Z114">
        <v>3</v>
      </c>
      <c r="AB114">
        <v>1</v>
      </c>
      <c r="AC114" t="s">
        <v>60</v>
      </c>
      <c r="AD114" t="s">
        <v>19</v>
      </c>
      <c r="AE114">
        <v>100</v>
      </c>
    </row>
    <row r="115" spans="1:31" x14ac:dyDescent="0.4">
      <c r="A115">
        <v>20</v>
      </c>
      <c r="B115" t="s">
        <v>463</v>
      </c>
      <c r="C115" s="204">
        <v>44594</v>
      </c>
      <c r="D115" s="204">
        <v>44595</v>
      </c>
      <c r="E115">
        <v>14</v>
      </c>
      <c r="F115" t="s">
        <v>430</v>
      </c>
      <c r="G115" t="s">
        <v>431</v>
      </c>
      <c r="H115">
        <v>19</v>
      </c>
      <c r="I115" t="s">
        <v>432</v>
      </c>
      <c r="J115">
        <v>657</v>
      </c>
      <c r="K115" t="s">
        <v>630</v>
      </c>
      <c r="L115" t="s">
        <v>631</v>
      </c>
      <c r="M115">
        <v>54</v>
      </c>
      <c r="N115" t="s">
        <v>632</v>
      </c>
      <c r="O115">
        <v>54</v>
      </c>
      <c r="P115" t="s">
        <v>632</v>
      </c>
      <c r="Q115" t="s">
        <v>633</v>
      </c>
      <c r="R115">
        <v>211</v>
      </c>
      <c r="S115" t="s">
        <v>452</v>
      </c>
      <c r="T115" t="s">
        <v>453</v>
      </c>
      <c r="U115" t="s">
        <v>454</v>
      </c>
      <c r="V115" t="s">
        <v>455</v>
      </c>
      <c r="W115">
        <v>2</v>
      </c>
      <c r="X115" t="s">
        <v>58</v>
      </c>
      <c r="Y115">
        <v>2</v>
      </c>
      <c r="Z115">
        <v>1</v>
      </c>
      <c r="AB115">
        <v>1</v>
      </c>
      <c r="AC115" t="s">
        <v>232</v>
      </c>
      <c r="AD115" t="s">
        <v>19</v>
      </c>
      <c r="AE115">
        <v>40</v>
      </c>
    </row>
    <row r="116" spans="1:31" x14ac:dyDescent="0.4">
      <c r="A116">
        <v>10</v>
      </c>
      <c r="B116" t="s">
        <v>441</v>
      </c>
      <c r="C116" s="204">
        <v>44594</v>
      </c>
      <c r="D116" s="204">
        <v>44595</v>
      </c>
      <c r="E116">
        <v>14</v>
      </c>
      <c r="F116" t="s">
        <v>430</v>
      </c>
      <c r="G116" t="s">
        <v>431</v>
      </c>
      <c r="H116">
        <v>19</v>
      </c>
      <c r="I116" t="s">
        <v>432</v>
      </c>
      <c r="J116">
        <v>478</v>
      </c>
      <c r="K116" t="s">
        <v>634</v>
      </c>
      <c r="L116" t="s">
        <v>635</v>
      </c>
      <c r="M116">
        <v>478</v>
      </c>
      <c r="N116" t="s">
        <v>634</v>
      </c>
      <c r="O116">
        <v>270</v>
      </c>
      <c r="P116" t="s">
        <v>425</v>
      </c>
      <c r="Q116" t="s">
        <v>426</v>
      </c>
      <c r="R116">
        <v>472</v>
      </c>
      <c r="S116" t="s">
        <v>329</v>
      </c>
      <c r="T116" t="s">
        <v>448</v>
      </c>
      <c r="V116" t="s">
        <v>449</v>
      </c>
      <c r="W116">
        <v>1</v>
      </c>
      <c r="X116" t="s">
        <v>58</v>
      </c>
      <c r="Y116">
        <v>1</v>
      </c>
      <c r="Z116">
        <v>1</v>
      </c>
      <c r="AB116">
        <v>1</v>
      </c>
      <c r="AC116" t="s">
        <v>231</v>
      </c>
      <c r="AD116" t="s">
        <v>19</v>
      </c>
      <c r="AE116">
        <v>10</v>
      </c>
    </row>
    <row r="117" spans="1:31" x14ac:dyDescent="0.4">
      <c r="A117">
        <v>20</v>
      </c>
      <c r="B117" t="s">
        <v>463</v>
      </c>
      <c r="C117" s="204">
        <v>44594</v>
      </c>
      <c r="D117" s="204">
        <v>44595</v>
      </c>
      <c r="E117">
        <v>14</v>
      </c>
      <c r="F117" t="s">
        <v>430</v>
      </c>
      <c r="G117" t="s">
        <v>431</v>
      </c>
      <c r="H117">
        <v>19</v>
      </c>
      <c r="I117" t="s">
        <v>432</v>
      </c>
      <c r="J117">
        <v>856</v>
      </c>
      <c r="K117" t="s">
        <v>636</v>
      </c>
      <c r="L117" t="s">
        <v>637</v>
      </c>
      <c r="M117">
        <v>856</v>
      </c>
      <c r="N117" t="s">
        <v>636</v>
      </c>
      <c r="O117">
        <v>270</v>
      </c>
      <c r="P117" t="s">
        <v>425</v>
      </c>
      <c r="Q117" t="s">
        <v>426</v>
      </c>
      <c r="R117">
        <v>211</v>
      </c>
      <c r="S117" t="s">
        <v>452</v>
      </c>
      <c r="T117" t="s">
        <v>453</v>
      </c>
      <c r="U117" t="s">
        <v>454</v>
      </c>
      <c r="V117" t="s">
        <v>455</v>
      </c>
      <c r="W117">
        <v>5</v>
      </c>
      <c r="X117" t="s">
        <v>58</v>
      </c>
      <c r="Y117">
        <v>6</v>
      </c>
      <c r="Z117">
        <v>3</v>
      </c>
      <c r="AB117">
        <v>1</v>
      </c>
      <c r="AC117" t="s">
        <v>232</v>
      </c>
      <c r="AD117" t="s">
        <v>19</v>
      </c>
      <c r="AE117">
        <v>100</v>
      </c>
    </row>
    <row r="118" spans="1:31" x14ac:dyDescent="0.4">
      <c r="A118">
        <v>200</v>
      </c>
      <c r="B118" t="s">
        <v>809</v>
      </c>
      <c r="C118" s="204">
        <v>44594</v>
      </c>
      <c r="D118" s="204">
        <v>44595</v>
      </c>
      <c r="E118">
        <v>14</v>
      </c>
      <c r="F118" t="s">
        <v>430</v>
      </c>
      <c r="G118" t="s">
        <v>431</v>
      </c>
      <c r="H118">
        <v>19</v>
      </c>
      <c r="I118" t="s">
        <v>432</v>
      </c>
      <c r="J118">
        <v>856</v>
      </c>
      <c r="K118" t="s">
        <v>636</v>
      </c>
      <c r="L118" t="s">
        <v>637</v>
      </c>
      <c r="M118">
        <v>856</v>
      </c>
      <c r="N118" t="s">
        <v>636</v>
      </c>
      <c r="O118">
        <v>270</v>
      </c>
      <c r="P118" t="s">
        <v>425</v>
      </c>
      <c r="Q118" t="s">
        <v>426</v>
      </c>
      <c r="R118">
        <v>488</v>
      </c>
      <c r="S118" t="s">
        <v>801</v>
      </c>
      <c r="T118" t="s">
        <v>638</v>
      </c>
      <c r="V118" t="s">
        <v>802</v>
      </c>
      <c r="W118">
        <v>25</v>
      </c>
      <c r="X118" t="s">
        <v>725</v>
      </c>
      <c r="Y118">
        <v>6</v>
      </c>
      <c r="Z118">
        <v>3</v>
      </c>
      <c r="AB118">
        <v>1</v>
      </c>
      <c r="AC118" t="s">
        <v>60</v>
      </c>
      <c r="AD118" t="s">
        <v>19</v>
      </c>
      <c r="AE118">
        <v>5000</v>
      </c>
    </row>
    <row r="119" spans="1:31" x14ac:dyDescent="0.4">
      <c r="A119">
        <v>10</v>
      </c>
      <c r="B119" t="s">
        <v>441</v>
      </c>
      <c r="C119" s="204">
        <v>44594</v>
      </c>
      <c r="D119" s="204">
        <v>44595</v>
      </c>
      <c r="E119">
        <v>14</v>
      </c>
      <c r="F119" t="s">
        <v>430</v>
      </c>
      <c r="G119" t="s">
        <v>431</v>
      </c>
      <c r="H119">
        <v>19</v>
      </c>
      <c r="I119" t="s">
        <v>432</v>
      </c>
      <c r="J119">
        <v>541</v>
      </c>
      <c r="K119" t="s">
        <v>639</v>
      </c>
      <c r="L119" t="s">
        <v>640</v>
      </c>
      <c r="M119">
        <v>540</v>
      </c>
      <c r="N119" t="s">
        <v>641</v>
      </c>
      <c r="O119">
        <v>270</v>
      </c>
      <c r="P119" t="s">
        <v>425</v>
      </c>
      <c r="Q119" t="s">
        <v>426</v>
      </c>
      <c r="R119">
        <v>472</v>
      </c>
      <c r="S119" t="s">
        <v>329</v>
      </c>
      <c r="T119" t="s">
        <v>448</v>
      </c>
      <c r="V119" t="s">
        <v>449</v>
      </c>
      <c r="W119">
        <v>1</v>
      </c>
      <c r="X119" t="s">
        <v>58</v>
      </c>
      <c r="Y119">
        <v>1</v>
      </c>
      <c r="Z119">
        <v>1</v>
      </c>
      <c r="AB119">
        <v>1</v>
      </c>
      <c r="AC119" t="s">
        <v>231</v>
      </c>
      <c r="AD119" t="s">
        <v>19</v>
      </c>
      <c r="AE119">
        <v>10</v>
      </c>
    </row>
    <row r="120" spans="1:31" x14ac:dyDescent="0.4">
      <c r="A120">
        <v>10</v>
      </c>
      <c r="B120" t="s">
        <v>441</v>
      </c>
      <c r="C120" s="204">
        <v>44594</v>
      </c>
      <c r="D120" s="204">
        <v>44595</v>
      </c>
      <c r="E120">
        <v>14</v>
      </c>
      <c r="F120" t="s">
        <v>430</v>
      </c>
      <c r="G120" t="s">
        <v>431</v>
      </c>
      <c r="H120">
        <v>19</v>
      </c>
      <c r="I120" t="s">
        <v>432</v>
      </c>
      <c r="J120">
        <v>714</v>
      </c>
      <c r="K120" t="s">
        <v>642</v>
      </c>
      <c r="L120" t="s">
        <v>643</v>
      </c>
      <c r="M120">
        <v>714</v>
      </c>
      <c r="N120" t="s">
        <v>642</v>
      </c>
      <c r="O120">
        <v>270</v>
      </c>
      <c r="P120" t="s">
        <v>425</v>
      </c>
      <c r="Q120" t="s">
        <v>426</v>
      </c>
      <c r="R120">
        <v>472</v>
      </c>
      <c r="S120" t="s">
        <v>329</v>
      </c>
      <c r="T120" t="s">
        <v>448</v>
      </c>
      <c r="V120" t="s">
        <v>449</v>
      </c>
      <c r="W120">
        <v>1</v>
      </c>
      <c r="X120" t="s">
        <v>58</v>
      </c>
      <c r="Y120">
        <v>1</v>
      </c>
      <c r="Z120">
        <v>1</v>
      </c>
      <c r="AB120">
        <v>1</v>
      </c>
      <c r="AC120" t="s">
        <v>231</v>
      </c>
      <c r="AD120" t="s">
        <v>19</v>
      </c>
      <c r="AE120">
        <v>10</v>
      </c>
    </row>
    <row r="121" spans="1:31" x14ac:dyDescent="0.4">
      <c r="A121">
        <v>1</v>
      </c>
      <c r="B121" t="s">
        <v>441</v>
      </c>
      <c r="C121" s="204">
        <v>44594</v>
      </c>
      <c r="D121" s="204">
        <v>44595</v>
      </c>
      <c r="E121">
        <v>15</v>
      </c>
      <c r="F121" t="s">
        <v>480</v>
      </c>
      <c r="G121" t="s">
        <v>481</v>
      </c>
      <c r="H121">
        <v>21</v>
      </c>
      <c r="I121" t="s">
        <v>432</v>
      </c>
      <c r="J121">
        <v>132</v>
      </c>
      <c r="K121" t="s">
        <v>482</v>
      </c>
      <c r="L121" t="s">
        <v>483</v>
      </c>
      <c r="M121">
        <v>127</v>
      </c>
      <c r="N121" t="s">
        <v>484</v>
      </c>
      <c r="O121">
        <v>127</v>
      </c>
      <c r="P121" t="s">
        <v>484</v>
      </c>
      <c r="Q121" t="s">
        <v>436</v>
      </c>
      <c r="R121">
        <v>223</v>
      </c>
      <c r="S121" t="s">
        <v>437</v>
      </c>
      <c r="T121" t="s">
        <v>438</v>
      </c>
      <c r="U121" t="s">
        <v>439</v>
      </c>
      <c r="V121" t="s">
        <v>440</v>
      </c>
      <c r="W121">
        <v>1</v>
      </c>
      <c r="X121" t="s">
        <v>725</v>
      </c>
      <c r="Y121">
        <v>1</v>
      </c>
      <c r="Z121">
        <v>1</v>
      </c>
      <c r="AB121">
        <v>1</v>
      </c>
      <c r="AC121" t="s">
        <v>232</v>
      </c>
      <c r="AD121" t="s">
        <v>19</v>
      </c>
      <c r="AE121">
        <v>1</v>
      </c>
    </row>
    <row r="122" spans="1:31" x14ac:dyDescent="0.4">
      <c r="A122">
        <v>10</v>
      </c>
      <c r="B122" t="s">
        <v>441</v>
      </c>
      <c r="C122" s="204">
        <v>44594</v>
      </c>
      <c r="D122" s="204">
        <v>44595</v>
      </c>
      <c r="E122">
        <v>15</v>
      </c>
      <c r="F122" t="s">
        <v>480</v>
      </c>
      <c r="G122" t="s">
        <v>481</v>
      </c>
      <c r="H122">
        <v>21</v>
      </c>
      <c r="I122" t="s">
        <v>432</v>
      </c>
      <c r="J122">
        <v>67</v>
      </c>
      <c r="K122" t="s">
        <v>646</v>
      </c>
      <c r="L122" t="s">
        <v>647</v>
      </c>
      <c r="M122">
        <v>67</v>
      </c>
      <c r="N122" t="s">
        <v>646</v>
      </c>
      <c r="O122">
        <v>270</v>
      </c>
      <c r="P122" t="s">
        <v>425</v>
      </c>
      <c r="Q122" t="s">
        <v>426</v>
      </c>
      <c r="R122">
        <v>472</v>
      </c>
      <c r="S122" t="s">
        <v>329</v>
      </c>
      <c r="T122" t="s">
        <v>448</v>
      </c>
      <c r="V122" t="s">
        <v>449</v>
      </c>
      <c r="W122">
        <v>6</v>
      </c>
      <c r="X122" t="s">
        <v>58</v>
      </c>
      <c r="Y122">
        <v>6</v>
      </c>
      <c r="Z122">
        <v>6</v>
      </c>
      <c r="AB122">
        <v>1</v>
      </c>
      <c r="AC122" t="s">
        <v>231</v>
      </c>
      <c r="AD122" t="s">
        <v>19</v>
      </c>
      <c r="AE122">
        <v>60</v>
      </c>
    </row>
    <row r="123" spans="1:31" x14ac:dyDescent="0.4">
      <c r="A123">
        <v>5</v>
      </c>
      <c r="B123" t="s">
        <v>441</v>
      </c>
      <c r="C123" s="204">
        <v>44594</v>
      </c>
      <c r="D123" s="204">
        <v>44595</v>
      </c>
      <c r="E123">
        <v>15</v>
      </c>
      <c r="F123" t="s">
        <v>480</v>
      </c>
      <c r="G123" t="s">
        <v>481</v>
      </c>
      <c r="H123">
        <v>21</v>
      </c>
      <c r="I123" t="s">
        <v>432</v>
      </c>
      <c r="J123">
        <v>9</v>
      </c>
      <c r="K123" t="s">
        <v>648</v>
      </c>
      <c r="L123" t="s">
        <v>649</v>
      </c>
      <c r="M123">
        <v>9</v>
      </c>
      <c r="N123" t="s">
        <v>648</v>
      </c>
      <c r="O123">
        <v>270</v>
      </c>
      <c r="P123" t="s">
        <v>425</v>
      </c>
      <c r="Q123" t="s">
        <v>426</v>
      </c>
      <c r="R123">
        <v>161</v>
      </c>
      <c r="S123" t="s">
        <v>579</v>
      </c>
      <c r="T123" t="s">
        <v>119</v>
      </c>
      <c r="U123" t="s">
        <v>528</v>
      </c>
      <c r="V123" t="s">
        <v>445</v>
      </c>
      <c r="W123">
        <v>4</v>
      </c>
      <c r="X123" t="s">
        <v>58</v>
      </c>
      <c r="Y123">
        <v>12</v>
      </c>
      <c r="Z123">
        <v>7</v>
      </c>
      <c r="AB123">
        <v>1</v>
      </c>
      <c r="AC123" t="s">
        <v>217</v>
      </c>
      <c r="AD123" t="s">
        <v>19</v>
      </c>
      <c r="AE123">
        <v>20</v>
      </c>
    </row>
    <row r="124" spans="1:31" x14ac:dyDescent="0.4">
      <c r="A124">
        <v>5</v>
      </c>
      <c r="B124" t="s">
        <v>441</v>
      </c>
      <c r="C124" s="204">
        <v>44594</v>
      </c>
      <c r="D124" s="204">
        <v>44595</v>
      </c>
      <c r="E124">
        <v>15</v>
      </c>
      <c r="F124" t="s">
        <v>480</v>
      </c>
      <c r="G124" t="s">
        <v>481</v>
      </c>
      <c r="H124">
        <v>21</v>
      </c>
      <c r="I124" t="s">
        <v>432</v>
      </c>
      <c r="J124">
        <v>9</v>
      </c>
      <c r="K124" t="s">
        <v>648</v>
      </c>
      <c r="L124" t="s">
        <v>649</v>
      </c>
      <c r="M124">
        <v>9</v>
      </c>
      <c r="N124" t="s">
        <v>648</v>
      </c>
      <c r="O124">
        <v>270</v>
      </c>
      <c r="P124" t="s">
        <v>425</v>
      </c>
      <c r="Q124" t="s">
        <v>426</v>
      </c>
      <c r="R124">
        <v>167</v>
      </c>
      <c r="S124" t="s">
        <v>580</v>
      </c>
      <c r="T124" t="s">
        <v>120</v>
      </c>
      <c r="U124" t="s">
        <v>528</v>
      </c>
      <c r="V124" t="s">
        <v>445</v>
      </c>
      <c r="W124">
        <v>4</v>
      </c>
      <c r="X124" t="s">
        <v>58</v>
      </c>
      <c r="Y124">
        <v>12</v>
      </c>
      <c r="Z124">
        <v>7</v>
      </c>
      <c r="AB124">
        <v>1</v>
      </c>
      <c r="AC124" t="s">
        <v>217</v>
      </c>
      <c r="AD124" t="s">
        <v>19</v>
      </c>
      <c r="AE124">
        <v>20</v>
      </c>
    </row>
    <row r="125" spans="1:31" x14ac:dyDescent="0.4">
      <c r="A125">
        <v>10</v>
      </c>
      <c r="B125" t="s">
        <v>441</v>
      </c>
      <c r="C125" s="204">
        <v>44594</v>
      </c>
      <c r="D125" s="204">
        <v>44595</v>
      </c>
      <c r="E125">
        <v>15</v>
      </c>
      <c r="F125" t="s">
        <v>480</v>
      </c>
      <c r="G125" t="s">
        <v>481</v>
      </c>
      <c r="H125">
        <v>21</v>
      </c>
      <c r="I125" t="s">
        <v>432</v>
      </c>
      <c r="J125">
        <v>9</v>
      </c>
      <c r="K125" t="s">
        <v>648</v>
      </c>
      <c r="L125" t="s">
        <v>649</v>
      </c>
      <c r="M125">
        <v>9</v>
      </c>
      <c r="N125" t="s">
        <v>648</v>
      </c>
      <c r="O125">
        <v>270</v>
      </c>
      <c r="P125" t="s">
        <v>425</v>
      </c>
      <c r="Q125" t="s">
        <v>426</v>
      </c>
      <c r="R125">
        <v>472</v>
      </c>
      <c r="S125" t="s">
        <v>329</v>
      </c>
      <c r="T125" t="s">
        <v>448</v>
      </c>
      <c r="V125" t="s">
        <v>449</v>
      </c>
      <c r="W125">
        <v>2</v>
      </c>
      <c r="X125" t="s">
        <v>58</v>
      </c>
      <c r="Y125">
        <v>12</v>
      </c>
      <c r="Z125">
        <v>7</v>
      </c>
      <c r="AB125">
        <v>1</v>
      </c>
      <c r="AC125" t="s">
        <v>231</v>
      </c>
      <c r="AD125" t="s">
        <v>19</v>
      </c>
      <c r="AE125">
        <v>20</v>
      </c>
    </row>
    <row r="126" spans="1:31" x14ac:dyDescent="0.4">
      <c r="A126">
        <v>25</v>
      </c>
      <c r="B126" t="s">
        <v>724</v>
      </c>
      <c r="C126" s="204">
        <v>44594</v>
      </c>
      <c r="D126" s="204">
        <v>44595</v>
      </c>
      <c r="E126">
        <v>15</v>
      </c>
      <c r="F126" t="s">
        <v>480</v>
      </c>
      <c r="G126" t="s">
        <v>481</v>
      </c>
      <c r="H126">
        <v>21</v>
      </c>
      <c r="I126" t="s">
        <v>432</v>
      </c>
      <c r="J126">
        <v>9</v>
      </c>
      <c r="K126" t="s">
        <v>648</v>
      </c>
      <c r="L126" t="s">
        <v>649</v>
      </c>
      <c r="M126">
        <v>9</v>
      </c>
      <c r="N126" t="s">
        <v>648</v>
      </c>
      <c r="O126">
        <v>270</v>
      </c>
      <c r="P126" t="s">
        <v>425</v>
      </c>
      <c r="Q126" t="s">
        <v>426</v>
      </c>
      <c r="R126">
        <v>362</v>
      </c>
      <c r="S126" t="s">
        <v>627</v>
      </c>
      <c r="T126" t="s">
        <v>628</v>
      </c>
      <c r="V126" t="s">
        <v>629</v>
      </c>
      <c r="W126">
        <v>2</v>
      </c>
      <c r="X126" t="s">
        <v>58</v>
      </c>
      <c r="Y126">
        <v>12</v>
      </c>
      <c r="Z126">
        <v>7</v>
      </c>
      <c r="AB126">
        <v>1</v>
      </c>
      <c r="AC126" t="s">
        <v>60</v>
      </c>
      <c r="AD126" t="s">
        <v>19</v>
      </c>
      <c r="AE126">
        <v>50</v>
      </c>
    </row>
    <row r="127" spans="1:31" x14ac:dyDescent="0.4">
      <c r="A127">
        <v>5</v>
      </c>
      <c r="B127" t="s">
        <v>441</v>
      </c>
      <c r="C127" s="204">
        <v>44594</v>
      </c>
      <c r="D127" s="204">
        <v>44595</v>
      </c>
      <c r="E127">
        <v>15</v>
      </c>
      <c r="F127" t="s">
        <v>480</v>
      </c>
      <c r="G127" t="s">
        <v>481</v>
      </c>
      <c r="H127">
        <v>21</v>
      </c>
      <c r="I127" t="s">
        <v>432</v>
      </c>
      <c r="J127">
        <v>256</v>
      </c>
      <c r="K127" t="s">
        <v>731</v>
      </c>
      <c r="L127" t="s">
        <v>732</v>
      </c>
      <c r="M127">
        <v>256</v>
      </c>
      <c r="N127" t="s">
        <v>731</v>
      </c>
      <c r="O127">
        <v>270</v>
      </c>
      <c r="P127" t="s">
        <v>425</v>
      </c>
      <c r="Q127" t="s">
        <v>426</v>
      </c>
      <c r="R127">
        <v>163</v>
      </c>
      <c r="S127" t="s">
        <v>509</v>
      </c>
      <c r="T127" t="s">
        <v>122</v>
      </c>
      <c r="U127" t="s">
        <v>510</v>
      </c>
      <c r="V127" t="s">
        <v>445</v>
      </c>
      <c r="W127">
        <v>10</v>
      </c>
      <c r="X127" t="s">
        <v>58</v>
      </c>
      <c r="Y127">
        <v>10</v>
      </c>
      <c r="Z127">
        <v>5</v>
      </c>
      <c r="AB127">
        <v>1</v>
      </c>
      <c r="AC127" t="s">
        <v>217</v>
      </c>
      <c r="AD127" t="s">
        <v>19</v>
      </c>
      <c r="AE127">
        <v>50</v>
      </c>
    </row>
    <row r="128" spans="1:31" x14ac:dyDescent="0.4">
      <c r="A128">
        <v>5</v>
      </c>
      <c r="B128" t="s">
        <v>441</v>
      </c>
      <c r="C128" s="204">
        <v>44594</v>
      </c>
      <c r="D128" s="204">
        <v>44595</v>
      </c>
      <c r="E128">
        <v>15</v>
      </c>
      <c r="F128" t="s">
        <v>480</v>
      </c>
      <c r="G128" t="s">
        <v>481</v>
      </c>
      <c r="H128">
        <v>21</v>
      </c>
      <c r="I128" t="s">
        <v>432</v>
      </c>
      <c r="J128">
        <v>535</v>
      </c>
      <c r="K128" t="s">
        <v>803</v>
      </c>
      <c r="L128" t="s">
        <v>804</v>
      </c>
      <c r="M128">
        <v>532</v>
      </c>
      <c r="N128" t="s">
        <v>805</v>
      </c>
      <c r="O128">
        <v>270</v>
      </c>
      <c r="P128" t="s">
        <v>425</v>
      </c>
      <c r="Q128" t="s">
        <v>426</v>
      </c>
      <c r="R128">
        <v>161</v>
      </c>
      <c r="S128" t="s">
        <v>579</v>
      </c>
      <c r="T128" t="s">
        <v>119</v>
      </c>
      <c r="U128" t="s">
        <v>528</v>
      </c>
      <c r="V128" t="s">
        <v>445</v>
      </c>
      <c r="W128">
        <v>2</v>
      </c>
      <c r="X128" t="s">
        <v>58</v>
      </c>
      <c r="Y128">
        <v>2</v>
      </c>
      <c r="Z128">
        <v>1</v>
      </c>
      <c r="AB128">
        <v>1</v>
      </c>
      <c r="AC128" t="s">
        <v>217</v>
      </c>
      <c r="AD128" t="s">
        <v>19</v>
      </c>
      <c r="AE128">
        <v>10</v>
      </c>
    </row>
    <row r="129" spans="1:31" x14ac:dyDescent="0.4">
      <c r="A129">
        <v>10</v>
      </c>
      <c r="B129" t="s">
        <v>441</v>
      </c>
      <c r="C129" s="204">
        <v>44594</v>
      </c>
      <c r="D129" s="204">
        <v>44595</v>
      </c>
      <c r="E129">
        <v>15</v>
      </c>
      <c r="F129" t="s">
        <v>480</v>
      </c>
      <c r="G129" t="s">
        <v>481</v>
      </c>
      <c r="H129">
        <v>21</v>
      </c>
      <c r="I129" t="s">
        <v>432</v>
      </c>
      <c r="J129">
        <v>52</v>
      </c>
      <c r="K129" t="s">
        <v>228</v>
      </c>
      <c r="L129" t="s">
        <v>650</v>
      </c>
      <c r="M129">
        <v>52</v>
      </c>
      <c r="N129" t="s">
        <v>228</v>
      </c>
      <c r="O129">
        <v>270</v>
      </c>
      <c r="P129" t="s">
        <v>425</v>
      </c>
      <c r="Q129" t="s">
        <v>426</v>
      </c>
      <c r="R129">
        <v>472</v>
      </c>
      <c r="S129" t="s">
        <v>329</v>
      </c>
      <c r="T129" t="s">
        <v>448</v>
      </c>
      <c r="V129" t="s">
        <v>449</v>
      </c>
      <c r="W129">
        <v>15</v>
      </c>
      <c r="X129" t="s">
        <v>58</v>
      </c>
      <c r="Y129">
        <v>15</v>
      </c>
      <c r="Z129">
        <v>15</v>
      </c>
      <c r="AB129">
        <v>1</v>
      </c>
      <c r="AC129" t="s">
        <v>231</v>
      </c>
      <c r="AD129" t="s">
        <v>19</v>
      </c>
      <c r="AE129">
        <v>150</v>
      </c>
    </row>
    <row r="130" spans="1:31" x14ac:dyDescent="0.4">
      <c r="A130">
        <v>10</v>
      </c>
      <c r="B130" t="s">
        <v>441</v>
      </c>
      <c r="C130" s="204">
        <v>44594</v>
      </c>
      <c r="D130" s="204">
        <v>44595</v>
      </c>
      <c r="E130">
        <v>15</v>
      </c>
      <c r="F130" t="s">
        <v>480</v>
      </c>
      <c r="G130" t="s">
        <v>481</v>
      </c>
      <c r="H130">
        <v>21</v>
      </c>
      <c r="I130" t="s">
        <v>432</v>
      </c>
      <c r="J130">
        <v>5</v>
      </c>
      <c r="K130" t="s">
        <v>489</v>
      </c>
      <c r="L130" t="s">
        <v>490</v>
      </c>
      <c r="M130">
        <v>5</v>
      </c>
      <c r="N130" t="s">
        <v>489</v>
      </c>
      <c r="O130">
        <v>270</v>
      </c>
      <c r="P130" t="s">
        <v>425</v>
      </c>
      <c r="Q130" t="s">
        <v>426</v>
      </c>
      <c r="R130">
        <v>472</v>
      </c>
      <c r="S130" t="s">
        <v>329</v>
      </c>
      <c r="T130" t="s">
        <v>448</v>
      </c>
      <c r="V130" t="s">
        <v>449</v>
      </c>
      <c r="W130">
        <v>5</v>
      </c>
      <c r="X130" t="s">
        <v>58</v>
      </c>
      <c r="Y130">
        <v>6</v>
      </c>
      <c r="Z130">
        <v>6</v>
      </c>
      <c r="AB130">
        <v>1</v>
      </c>
      <c r="AC130" t="s">
        <v>231</v>
      </c>
      <c r="AD130" t="s">
        <v>19</v>
      </c>
      <c r="AE130">
        <v>50</v>
      </c>
    </row>
    <row r="131" spans="1:31" x14ac:dyDescent="0.4">
      <c r="A131">
        <v>10</v>
      </c>
      <c r="B131" t="s">
        <v>441</v>
      </c>
      <c r="C131" s="204">
        <v>44594</v>
      </c>
      <c r="D131" s="204">
        <v>44595</v>
      </c>
      <c r="E131">
        <v>15</v>
      </c>
      <c r="F131" t="s">
        <v>480</v>
      </c>
      <c r="G131" t="s">
        <v>481</v>
      </c>
      <c r="H131">
        <v>21</v>
      </c>
      <c r="I131" t="s">
        <v>432</v>
      </c>
      <c r="J131">
        <v>5</v>
      </c>
      <c r="K131" t="s">
        <v>489</v>
      </c>
      <c r="L131" t="s">
        <v>490</v>
      </c>
      <c r="M131">
        <v>5</v>
      </c>
      <c r="N131" t="s">
        <v>489</v>
      </c>
      <c r="O131">
        <v>270</v>
      </c>
      <c r="P131" t="s">
        <v>425</v>
      </c>
      <c r="Q131" t="s">
        <v>426</v>
      </c>
      <c r="R131">
        <v>472</v>
      </c>
      <c r="S131" t="s">
        <v>329</v>
      </c>
      <c r="T131" t="s">
        <v>448</v>
      </c>
      <c r="V131" t="s">
        <v>449</v>
      </c>
      <c r="W131">
        <v>1</v>
      </c>
      <c r="X131" t="s">
        <v>58</v>
      </c>
      <c r="Y131">
        <v>6</v>
      </c>
      <c r="Z131">
        <v>6</v>
      </c>
      <c r="AB131">
        <v>1</v>
      </c>
      <c r="AC131" t="s">
        <v>231</v>
      </c>
      <c r="AD131" t="s">
        <v>19</v>
      </c>
      <c r="AE131">
        <v>10</v>
      </c>
    </row>
    <row r="132" spans="1:31" x14ac:dyDescent="0.4">
      <c r="A132">
        <v>3</v>
      </c>
      <c r="B132" t="s">
        <v>441</v>
      </c>
      <c r="C132" s="204">
        <v>44594</v>
      </c>
      <c r="D132" s="204">
        <v>44595</v>
      </c>
      <c r="E132">
        <v>15</v>
      </c>
      <c r="F132" t="s">
        <v>480</v>
      </c>
      <c r="G132" t="s">
        <v>481</v>
      </c>
      <c r="H132">
        <v>21</v>
      </c>
      <c r="I132" t="s">
        <v>432</v>
      </c>
      <c r="J132">
        <v>37</v>
      </c>
      <c r="K132" t="s">
        <v>651</v>
      </c>
      <c r="L132" t="s">
        <v>652</v>
      </c>
      <c r="M132">
        <v>32</v>
      </c>
      <c r="N132" t="s">
        <v>554</v>
      </c>
      <c r="O132">
        <v>32</v>
      </c>
      <c r="P132" t="s">
        <v>554</v>
      </c>
      <c r="Q132" t="s">
        <v>555</v>
      </c>
      <c r="R132">
        <v>394</v>
      </c>
      <c r="S132" t="s">
        <v>733</v>
      </c>
      <c r="T132" t="s">
        <v>734</v>
      </c>
      <c r="V132" t="s">
        <v>735</v>
      </c>
      <c r="W132">
        <v>2</v>
      </c>
      <c r="X132" t="s">
        <v>58</v>
      </c>
      <c r="Y132">
        <v>2</v>
      </c>
      <c r="Z132">
        <v>1</v>
      </c>
      <c r="AB132">
        <v>1</v>
      </c>
      <c r="AC132" t="s">
        <v>60</v>
      </c>
      <c r="AD132" t="s">
        <v>19</v>
      </c>
      <c r="AE132">
        <v>6</v>
      </c>
    </row>
    <row r="133" spans="1:31" x14ac:dyDescent="0.4">
      <c r="A133">
        <v>5</v>
      </c>
      <c r="B133" t="s">
        <v>441</v>
      </c>
      <c r="C133" s="204">
        <v>44594</v>
      </c>
      <c r="D133" s="204">
        <v>44595</v>
      </c>
      <c r="E133">
        <v>15</v>
      </c>
      <c r="F133" t="s">
        <v>480</v>
      </c>
      <c r="G133" t="s">
        <v>481</v>
      </c>
      <c r="H133">
        <v>21</v>
      </c>
      <c r="I133" t="s">
        <v>432</v>
      </c>
      <c r="J133">
        <v>19</v>
      </c>
      <c r="K133" t="s">
        <v>653</v>
      </c>
      <c r="L133" t="s">
        <v>654</v>
      </c>
      <c r="M133">
        <v>19</v>
      </c>
      <c r="N133" t="s">
        <v>653</v>
      </c>
      <c r="O133">
        <v>270</v>
      </c>
      <c r="P133" t="s">
        <v>425</v>
      </c>
      <c r="Q133" t="s">
        <v>426</v>
      </c>
      <c r="R133">
        <v>163</v>
      </c>
      <c r="S133" t="s">
        <v>509</v>
      </c>
      <c r="T133" t="s">
        <v>122</v>
      </c>
      <c r="U133" t="s">
        <v>510</v>
      </c>
      <c r="V133" t="s">
        <v>445</v>
      </c>
      <c r="W133">
        <v>2</v>
      </c>
      <c r="X133" t="s">
        <v>58</v>
      </c>
      <c r="Y133">
        <v>4</v>
      </c>
      <c r="Z133">
        <v>2</v>
      </c>
      <c r="AB133">
        <v>1</v>
      </c>
      <c r="AC133" t="s">
        <v>217</v>
      </c>
      <c r="AD133" t="s">
        <v>19</v>
      </c>
      <c r="AE133">
        <v>10</v>
      </c>
    </row>
    <row r="134" spans="1:31" x14ac:dyDescent="0.4">
      <c r="A134">
        <v>5</v>
      </c>
      <c r="B134" t="s">
        <v>441</v>
      </c>
      <c r="C134" s="204">
        <v>44594</v>
      </c>
      <c r="D134" s="204">
        <v>44595</v>
      </c>
      <c r="E134">
        <v>15</v>
      </c>
      <c r="F134" t="s">
        <v>480</v>
      </c>
      <c r="G134" t="s">
        <v>481</v>
      </c>
      <c r="H134">
        <v>21</v>
      </c>
      <c r="I134" t="s">
        <v>432</v>
      </c>
      <c r="J134">
        <v>19</v>
      </c>
      <c r="K134" t="s">
        <v>653</v>
      </c>
      <c r="L134" t="s">
        <v>654</v>
      </c>
      <c r="M134">
        <v>19</v>
      </c>
      <c r="N134" t="s">
        <v>653</v>
      </c>
      <c r="O134">
        <v>270</v>
      </c>
      <c r="P134" t="s">
        <v>425</v>
      </c>
      <c r="Q134" t="s">
        <v>426</v>
      </c>
      <c r="R134">
        <v>169</v>
      </c>
      <c r="S134" t="s">
        <v>511</v>
      </c>
      <c r="T134" t="s">
        <v>131</v>
      </c>
      <c r="U134" t="s">
        <v>510</v>
      </c>
      <c r="V134" t="s">
        <v>445</v>
      </c>
      <c r="W134">
        <v>2</v>
      </c>
      <c r="X134" t="s">
        <v>58</v>
      </c>
      <c r="Y134">
        <v>4</v>
      </c>
      <c r="Z134">
        <v>2</v>
      </c>
      <c r="AB134">
        <v>1</v>
      </c>
      <c r="AC134" t="s">
        <v>217</v>
      </c>
      <c r="AD134" t="s">
        <v>19</v>
      </c>
      <c r="AE134">
        <v>10</v>
      </c>
    </row>
    <row r="135" spans="1:31" x14ac:dyDescent="0.4">
      <c r="A135">
        <v>10</v>
      </c>
      <c r="B135" t="s">
        <v>441</v>
      </c>
      <c r="C135" s="204">
        <v>44594</v>
      </c>
      <c r="D135" s="204">
        <v>44595</v>
      </c>
      <c r="E135">
        <v>15</v>
      </c>
      <c r="F135" t="s">
        <v>480</v>
      </c>
      <c r="G135" t="s">
        <v>481</v>
      </c>
      <c r="H135">
        <v>21</v>
      </c>
      <c r="I135" t="s">
        <v>432</v>
      </c>
      <c r="J135">
        <v>162</v>
      </c>
      <c r="K135" t="s">
        <v>507</v>
      </c>
      <c r="L135" t="s">
        <v>508</v>
      </c>
      <c r="M135">
        <v>162</v>
      </c>
      <c r="N135" t="s">
        <v>507</v>
      </c>
      <c r="O135">
        <v>270</v>
      </c>
      <c r="P135" t="s">
        <v>425</v>
      </c>
      <c r="Q135" t="s">
        <v>426</v>
      </c>
      <c r="R135">
        <v>472</v>
      </c>
      <c r="S135" t="s">
        <v>329</v>
      </c>
      <c r="T135" t="s">
        <v>448</v>
      </c>
      <c r="V135" t="s">
        <v>449</v>
      </c>
      <c r="W135">
        <v>1</v>
      </c>
      <c r="X135" t="s">
        <v>58</v>
      </c>
      <c r="Y135">
        <v>1</v>
      </c>
      <c r="Z135">
        <v>1</v>
      </c>
      <c r="AB135">
        <v>1</v>
      </c>
      <c r="AC135" t="s">
        <v>231</v>
      </c>
      <c r="AD135" t="s">
        <v>19</v>
      </c>
      <c r="AE135">
        <v>10</v>
      </c>
    </row>
    <row r="136" spans="1:31" x14ac:dyDescent="0.4">
      <c r="A136">
        <v>5</v>
      </c>
      <c r="B136" t="s">
        <v>441</v>
      </c>
      <c r="C136" s="204">
        <v>44594</v>
      </c>
      <c r="D136" s="204">
        <v>44595</v>
      </c>
      <c r="E136">
        <v>15</v>
      </c>
      <c r="F136" t="s">
        <v>480</v>
      </c>
      <c r="G136" t="s">
        <v>481</v>
      </c>
      <c r="H136">
        <v>21</v>
      </c>
      <c r="I136" t="s">
        <v>432</v>
      </c>
      <c r="J136">
        <v>50</v>
      </c>
      <c r="K136" t="s">
        <v>655</v>
      </c>
      <c r="L136" t="s">
        <v>656</v>
      </c>
      <c r="M136">
        <v>50</v>
      </c>
      <c r="N136" t="s">
        <v>655</v>
      </c>
      <c r="O136">
        <v>270</v>
      </c>
      <c r="P136" t="s">
        <v>425</v>
      </c>
      <c r="Q136" t="s">
        <v>426</v>
      </c>
      <c r="R136">
        <v>163</v>
      </c>
      <c r="S136" t="s">
        <v>509</v>
      </c>
      <c r="T136" t="s">
        <v>122</v>
      </c>
      <c r="U136" t="s">
        <v>510</v>
      </c>
      <c r="V136" t="s">
        <v>445</v>
      </c>
      <c r="W136">
        <v>6</v>
      </c>
      <c r="X136" t="s">
        <v>58</v>
      </c>
      <c r="Y136">
        <v>6</v>
      </c>
      <c r="Z136">
        <v>3</v>
      </c>
      <c r="AB136">
        <v>1</v>
      </c>
      <c r="AC136" t="s">
        <v>217</v>
      </c>
      <c r="AD136" t="s">
        <v>19</v>
      </c>
      <c r="AE136">
        <v>30</v>
      </c>
    </row>
    <row r="137" spans="1:31" x14ac:dyDescent="0.4">
      <c r="A137">
        <v>20</v>
      </c>
      <c r="B137" t="s">
        <v>463</v>
      </c>
      <c r="C137" s="204">
        <v>44594</v>
      </c>
      <c r="D137" s="204">
        <v>44595</v>
      </c>
      <c r="E137">
        <v>15</v>
      </c>
      <c r="F137" t="s">
        <v>480</v>
      </c>
      <c r="G137" t="s">
        <v>481</v>
      </c>
      <c r="H137">
        <v>21</v>
      </c>
      <c r="I137" t="s">
        <v>432</v>
      </c>
      <c r="J137">
        <v>183</v>
      </c>
      <c r="K137" t="s">
        <v>512</v>
      </c>
      <c r="L137" t="s">
        <v>513</v>
      </c>
      <c r="M137">
        <v>183</v>
      </c>
      <c r="N137" t="s">
        <v>512</v>
      </c>
      <c r="O137">
        <v>270</v>
      </c>
      <c r="P137" t="s">
        <v>425</v>
      </c>
      <c r="Q137" t="s">
        <v>426</v>
      </c>
      <c r="R137">
        <v>211</v>
      </c>
      <c r="S137" t="s">
        <v>452</v>
      </c>
      <c r="T137" t="s">
        <v>453</v>
      </c>
      <c r="U137" t="s">
        <v>454</v>
      </c>
      <c r="V137" t="s">
        <v>455</v>
      </c>
      <c r="W137">
        <v>4</v>
      </c>
      <c r="X137" t="s">
        <v>58</v>
      </c>
      <c r="Y137">
        <v>14</v>
      </c>
      <c r="Z137">
        <v>7</v>
      </c>
      <c r="AB137">
        <v>1</v>
      </c>
      <c r="AC137" t="s">
        <v>232</v>
      </c>
      <c r="AD137" t="s">
        <v>19</v>
      </c>
      <c r="AE137">
        <v>80</v>
      </c>
    </row>
    <row r="138" spans="1:31" x14ac:dyDescent="0.4">
      <c r="A138">
        <v>5</v>
      </c>
      <c r="B138" t="s">
        <v>441</v>
      </c>
      <c r="C138" s="204">
        <v>44594</v>
      </c>
      <c r="D138" s="204">
        <v>44595</v>
      </c>
      <c r="E138">
        <v>15</v>
      </c>
      <c r="F138" t="s">
        <v>480</v>
      </c>
      <c r="G138" t="s">
        <v>481</v>
      </c>
      <c r="H138">
        <v>21</v>
      </c>
      <c r="I138" t="s">
        <v>432</v>
      </c>
      <c r="J138">
        <v>183</v>
      </c>
      <c r="K138" t="s">
        <v>512</v>
      </c>
      <c r="L138" t="s">
        <v>513</v>
      </c>
      <c r="M138">
        <v>183</v>
      </c>
      <c r="N138" t="s">
        <v>512</v>
      </c>
      <c r="O138">
        <v>270</v>
      </c>
      <c r="P138" t="s">
        <v>425</v>
      </c>
      <c r="Q138" t="s">
        <v>426</v>
      </c>
      <c r="R138">
        <v>161</v>
      </c>
      <c r="S138" t="s">
        <v>579</v>
      </c>
      <c r="T138" t="s">
        <v>119</v>
      </c>
      <c r="U138" t="s">
        <v>528</v>
      </c>
      <c r="V138" t="s">
        <v>445</v>
      </c>
      <c r="W138">
        <v>5</v>
      </c>
      <c r="X138" t="s">
        <v>58</v>
      </c>
      <c r="Y138">
        <v>14</v>
      </c>
      <c r="Z138">
        <v>7</v>
      </c>
      <c r="AB138">
        <v>1</v>
      </c>
      <c r="AC138" t="s">
        <v>217</v>
      </c>
      <c r="AD138" t="s">
        <v>19</v>
      </c>
      <c r="AE138">
        <v>25</v>
      </c>
    </row>
    <row r="139" spans="1:31" x14ac:dyDescent="0.4">
      <c r="A139">
        <v>5</v>
      </c>
      <c r="B139" t="s">
        <v>441</v>
      </c>
      <c r="C139" s="204">
        <v>44594</v>
      </c>
      <c r="D139" s="204">
        <v>44595</v>
      </c>
      <c r="E139">
        <v>15</v>
      </c>
      <c r="F139" t="s">
        <v>480</v>
      </c>
      <c r="G139" t="s">
        <v>481</v>
      </c>
      <c r="H139">
        <v>21</v>
      </c>
      <c r="I139" t="s">
        <v>432</v>
      </c>
      <c r="J139">
        <v>183</v>
      </c>
      <c r="K139" t="s">
        <v>512</v>
      </c>
      <c r="L139" t="s">
        <v>513</v>
      </c>
      <c r="M139">
        <v>183</v>
      </c>
      <c r="N139" t="s">
        <v>512</v>
      </c>
      <c r="O139">
        <v>270</v>
      </c>
      <c r="P139" t="s">
        <v>425</v>
      </c>
      <c r="Q139" t="s">
        <v>426</v>
      </c>
      <c r="R139">
        <v>167</v>
      </c>
      <c r="S139" t="s">
        <v>580</v>
      </c>
      <c r="T139" t="s">
        <v>120</v>
      </c>
      <c r="U139" t="s">
        <v>528</v>
      </c>
      <c r="V139" t="s">
        <v>445</v>
      </c>
      <c r="W139">
        <v>5</v>
      </c>
      <c r="X139" t="s">
        <v>58</v>
      </c>
      <c r="Y139">
        <v>14</v>
      </c>
      <c r="Z139">
        <v>7</v>
      </c>
      <c r="AB139">
        <v>1</v>
      </c>
      <c r="AC139" t="s">
        <v>217</v>
      </c>
      <c r="AD139" t="s">
        <v>19</v>
      </c>
      <c r="AE139">
        <v>25</v>
      </c>
    </row>
    <row r="140" spans="1:31" x14ac:dyDescent="0.4">
      <c r="A140">
        <v>20</v>
      </c>
      <c r="B140" t="s">
        <v>463</v>
      </c>
      <c r="C140" s="204">
        <v>44594</v>
      </c>
      <c r="D140" s="204">
        <v>44595</v>
      </c>
      <c r="E140">
        <v>15</v>
      </c>
      <c r="F140" t="s">
        <v>480</v>
      </c>
      <c r="G140" t="s">
        <v>481</v>
      </c>
      <c r="H140">
        <v>21</v>
      </c>
      <c r="I140" t="s">
        <v>432</v>
      </c>
      <c r="J140">
        <v>57</v>
      </c>
      <c r="K140" t="s">
        <v>657</v>
      </c>
      <c r="L140" t="s">
        <v>658</v>
      </c>
      <c r="M140">
        <v>57</v>
      </c>
      <c r="N140" t="s">
        <v>657</v>
      </c>
      <c r="O140">
        <v>270</v>
      </c>
      <c r="P140" t="s">
        <v>425</v>
      </c>
      <c r="Q140" t="s">
        <v>426</v>
      </c>
      <c r="R140">
        <v>211</v>
      </c>
      <c r="S140" t="s">
        <v>452</v>
      </c>
      <c r="T140" t="s">
        <v>453</v>
      </c>
      <c r="U140" t="s">
        <v>454</v>
      </c>
      <c r="V140" t="s">
        <v>455</v>
      </c>
      <c r="W140">
        <v>1</v>
      </c>
      <c r="X140" t="s">
        <v>58</v>
      </c>
      <c r="Y140">
        <v>7</v>
      </c>
      <c r="Z140">
        <v>4</v>
      </c>
      <c r="AB140">
        <v>1</v>
      </c>
      <c r="AC140" t="s">
        <v>232</v>
      </c>
      <c r="AD140" t="s">
        <v>19</v>
      </c>
      <c r="AE140">
        <v>20</v>
      </c>
    </row>
    <row r="141" spans="1:31" x14ac:dyDescent="0.4">
      <c r="A141">
        <v>5</v>
      </c>
      <c r="B141" t="s">
        <v>441</v>
      </c>
      <c r="C141" s="204">
        <v>44594</v>
      </c>
      <c r="D141" s="204">
        <v>44595</v>
      </c>
      <c r="E141">
        <v>15</v>
      </c>
      <c r="F141" t="s">
        <v>480</v>
      </c>
      <c r="G141" t="s">
        <v>481</v>
      </c>
      <c r="H141">
        <v>21</v>
      </c>
      <c r="I141" t="s">
        <v>432</v>
      </c>
      <c r="J141">
        <v>57</v>
      </c>
      <c r="K141" t="s">
        <v>657</v>
      </c>
      <c r="L141" t="s">
        <v>658</v>
      </c>
      <c r="M141">
        <v>57</v>
      </c>
      <c r="N141" t="s">
        <v>657</v>
      </c>
      <c r="O141">
        <v>270</v>
      </c>
      <c r="P141" t="s">
        <v>425</v>
      </c>
      <c r="Q141" t="s">
        <v>426</v>
      </c>
      <c r="R141">
        <v>161</v>
      </c>
      <c r="S141" t="s">
        <v>579</v>
      </c>
      <c r="T141" t="s">
        <v>119</v>
      </c>
      <c r="U141" t="s">
        <v>528</v>
      </c>
      <c r="V141" t="s">
        <v>445</v>
      </c>
      <c r="W141">
        <v>4</v>
      </c>
      <c r="X141" t="s">
        <v>58</v>
      </c>
      <c r="Y141">
        <v>7</v>
      </c>
      <c r="Z141">
        <v>4</v>
      </c>
      <c r="AB141">
        <v>1</v>
      </c>
      <c r="AC141" t="s">
        <v>217</v>
      </c>
      <c r="AD141" t="s">
        <v>19</v>
      </c>
      <c r="AE141">
        <v>20</v>
      </c>
    </row>
    <row r="142" spans="1:31" x14ac:dyDescent="0.4">
      <c r="A142">
        <v>25</v>
      </c>
      <c r="B142" t="s">
        <v>724</v>
      </c>
      <c r="C142" s="204">
        <v>44594</v>
      </c>
      <c r="D142" s="204">
        <v>44595</v>
      </c>
      <c r="E142">
        <v>15</v>
      </c>
      <c r="F142" t="s">
        <v>480</v>
      </c>
      <c r="G142" t="s">
        <v>481</v>
      </c>
      <c r="H142">
        <v>21</v>
      </c>
      <c r="I142" t="s">
        <v>432</v>
      </c>
      <c r="J142">
        <v>57</v>
      </c>
      <c r="K142" t="s">
        <v>657</v>
      </c>
      <c r="L142" t="s">
        <v>658</v>
      </c>
      <c r="M142">
        <v>57</v>
      </c>
      <c r="N142" t="s">
        <v>657</v>
      </c>
      <c r="O142">
        <v>270</v>
      </c>
      <c r="P142" t="s">
        <v>425</v>
      </c>
      <c r="Q142" t="s">
        <v>426</v>
      </c>
      <c r="R142">
        <v>362</v>
      </c>
      <c r="S142" t="s">
        <v>627</v>
      </c>
      <c r="T142" t="s">
        <v>628</v>
      </c>
      <c r="V142" t="s">
        <v>629</v>
      </c>
      <c r="W142">
        <v>2</v>
      </c>
      <c r="X142" t="s">
        <v>58</v>
      </c>
      <c r="Y142">
        <v>7</v>
      </c>
      <c r="Z142">
        <v>4</v>
      </c>
      <c r="AB142">
        <v>1</v>
      </c>
      <c r="AC142" t="s">
        <v>60</v>
      </c>
      <c r="AD142" t="s">
        <v>19</v>
      </c>
      <c r="AE142">
        <v>50</v>
      </c>
    </row>
    <row r="143" spans="1:31" x14ac:dyDescent="0.4">
      <c r="A143">
        <v>1</v>
      </c>
      <c r="B143" t="s">
        <v>441</v>
      </c>
      <c r="C143" s="204">
        <v>44594</v>
      </c>
      <c r="D143" s="204">
        <v>44595</v>
      </c>
      <c r="E143">
        <v>15</v>
      </c>
      <c r="F143" t="s">
        <v>480</v>
      </c>
      <c r="G143" t="s">
        <v>481</v>
      </c>
      <c r="H143">
        <v>21</v>
      </c>
      <c r="I143" t="s">
        <v>432</v>
      </c>
      <c r="J143">
        <v>558</v>
      </c>
      <c r="K143" t="s">
        <v>514</v>
      </c>
      <c r="L143" t="s">
        <v>515</v>
      </c>
      <c r="M143">
        <v>558</v>
      </c>
      <c r="N143" t="s">
        <v>514</v>
      </c>
      <c r="O143">
        <v>270</v>
      </c>
      <c r="P143" t="s">
        <v>425</v>
      </c>
      <c r="Q143" t="s">
        <v>426</v>
      </c>
      <c r="R143">
        <v>223</v>
      </c>
      <c r="S143" t="s">
        <v>437</v>
      </c>
      <c r="T143" t="s">
        <v>438</v>
      </c>
      <c r="U143" t="s">
        <v>439</v>
      </c>
      <c r="V143" t="s">
        <v>440</v>
      </c>
      <c r="W143">
        <v>3</v>
      </c>
      <c r="X143" t="s">
        <v>725</v>
      </c>
      <c r="Y143">
        <v>2</v>
      </c>
      <c r="Z143">
        <v>2</v>
      </c>
      <c r="AB143">
        <v>1</v>
      </c>
      <c r="AC143" t="s">
        <v>232</v>
      </c>
      <c r="AD143" t="s">
        <v>19</v>
      </c>
      <c r="AE143">
        <v>3</v>
      </c>
    </row>
    <row r="144" spans="1:31" x14ac:dyDescent="0.4">
      <c r="A144">
        <v>10</v>
      </c>
      <c r="B144" t="s">
        <v>441</v>
      </c>
      <c r="C144" s="204">
        <v>44594</v>
      </c>
      <c r="D144" s="204">
        <v>44595</v>
      </c>
      <c r="E144">
        <v>15</v>
      </c>
      <c r="F144" t="s">
        <v>480</v>
      </c>
      <c r="G144" t="s">
        <v>481</v>
      </c>
      <c r="H144">
        <v>21</v>
      </c>
      <c r="I144" t="s">
        <v>432</v>
      </c>
      <c r="J144">
        <v>558</v>
      </c>
      <c r="K144" t="s">
        <v>514</v>
      </c>
      <c r="L144" t="s">
        <v>515</v>
      </c>
      <c r="M144">
        <v>558</v>
      </c>
      <c r="N144" t="s">
        <v>514</v>
      </c>
      <c r="O144">
        <v>270</v>
      </c>
      <c r="P144" t="s">
        <v>425</v>
      </c>
      <c r="Q144" t="s">
        <v>426</v>
      </c>
      <c r="R144">
        <v>472</v>
      </c>
      <c r="S144" t="s">
        <v>329</v>
      </c>
      <c r="T144" t="s">
        <v>448</v>
      </c>
      <c r="V144" t="s">
        <v>449</v>
      </c>
      <c r="W144">
        <v>1</v>
      </c>
      <c r="X144" t="s">
        <v>58</v>
      </c>
      <c r="Y144">
        <v>2</v>
      </c>
      <c r="Z144">
        <v>2</v>
      </c>
      <c r="AB144">
        <v>1</v>
      </c>
      <c r="AC144" t="s">
        <v>231</v>
      </c>
      <c r="AD144" t="s">
        <v>19</v>
      </c>
      <c r="AE144">
        <v>10</v>
      </c>
    </row>
    <row r="145" spans="1:31" x14ac:dyDescent="0.4">
      <c r="A145">
        <v>10</v>
      </c>
      <c r="B145" t="s">
        <v>441</v>
      </c>
      <c r="C145" s="204">
        <v>44594</v>
      </c>
      <c r="D145" s="204">
        <v>44595</v>
      </c>
      <c r="E145">
        <v>15</v>
      </c>
      <c r="F145" t="s">
        <v>480</v>
      </c>
      <c r="G145" t="s">
        <v>481</v>
      </c>
      <c r="H145">
        <v>21</v>
      </c>
      <c r="I145" t="s">
        <v>432</v>
      </c>
      <c r="J145">
        <v>358</v>
      </c>
      <c r="K145" t="s">
        <v>230</v>
      </c>
      <c r="L145" t="s">
        <v>659</v>
      </c>
      <c r="M145">
        <v>194</v>
      </c>
      <c r="N145" t="s">
        <v>660</v>
      </c>
      <c r="O145">
        <v>194</v>
      </c>
      <c r="P145" t="s">
        <v>660</v>
      </c>
      <c r="Q145" t="s">
        <v>661</v>
      </c>
      <c r="R145">
        <v>472</v>
      </c>
      <c r="S145" t="s">
        <v>329</v>
      </c>
      <c r="T145" t="s">
        <v>448</v>
      </c>
      <c r="V145" t="s">
        <v>449</v>
      </c>
      <c r="W145">
        <v>3</v>
      </c>
      <c r="X145" t="s">
        <v>58</v>
      </c>
      <c r="Y145">
        <v>3</v>
      </c>
      <c r="Z145">
        <v>3</v>
      </c>
      <c r="AB145">
        <v>1</v>
      </c>
      <c r="AC145" t="s">
        <v>231</v>
      </c>
      <c r="AD145" t="s">
        <v>19</v>
      </c>
      <c r="AE145">
        <v>30</v>
      </c>
    </row>
    <row r="146" spans="1:31" x14ac:dyDescent="0.4">
      <c r="A146">
        <v>20</v>
      </c>
      <c r="B146" t="s">
        <v>726</v>
      </c>
      <c r="C146" s="204">
        <v>44594</v>
      </c>
      <c r="D146" s="204">
        <v>44595</v>
      </c>
      <c r="E146">
        <v>15</v>
      </c>
      <c r="F146" t="s">
        <v>480</v>
      </c>
      <c r="G146" t="s">
        <v>481</v>
      </c>
      <c r="H146">
        <v>21</v>
      </c>
      <c r="I146" t="s">
        <v>432</v>
      </c>
      <c r="J146">
        <v>463</v>
      </c>
      <c r="K146" t="s">
        <v>516</v>
      </c>
      <c r="L146" t="s">
        <v>517</v>
      </c>
      <c r="M146">
        <v>462</v>
      </c>
      <c r="N146" t="s">
        <v>518</v>
      </c>
      <c r="O146">
        <v>270</v>
      </c>
      <c r="P146" t="s">
        <v>425</v>
      </c>
      <c r="Q146" t="s">
        <v>426</v>
      </c>
      <c r="R146">
        <v>598</v>
      </c>
      <c r="S146" t="s">
        <v>519</v>
      </c>
      <c r="T146" t="s">
        <v>520</v>
      </c>
      <c r="U146" t="s">
        <v>13</v>
      </c>
      <c r="V146" t="s">
        <v>521</v>
      </c>
      <c r="W146">
        <v>100</v>
      </c>
      <c r="X146" t="s">
        <v>463</v>
      </c>
      <c r="Y146">
        <v>1</v>
      </c>
      <c r="Z146">
        <v>1</v>
      </c>
      <c r="AB146">
        <v>1</v>
      </c>
      <c r="AC146" t="s">
        <v>232</v>
      </c>
      <c r="AD146" t="s">
        <v>19</v>
      </c>
      <c r="AE146">
        <v>2000</v>
      </c>
    </row>
    <row r="147" spans="1:31" x14ac:dyDescent="0.4">
      <c r="A147">
        <v>5</v>
      </c>
      <c r="B147" t="s">
        <v>441</v>
      </c>
      <c r="C147" s="204">
        <v>44594</v>
      </c>
      <c r="D147" s="204">
        <v>44595</v>
      </c>
      <c r="E147">
        <v>15</v>
      </c>
      <c r="F147" t="s">
        <v>480</v>
      </c>
      <c r="G147" t="s">
        <v>481</v>
      </c>
      <c r="H147">
        <v>21</v>
      </c>
      <c r="I147" t="s">
        <v>432</v>
      </c>
      <c r="J147">
        <v>694</v>
      </c>
      <c r="K147" t="s">
        <v>662</v>
      </c>
      <c r="L147" t="s">
        <v>663</v>
      </c>
      <c r="M147">
        <v>694</v>
      </c>
      <c r="N147" t="s">
        <v>662</v>
      </c>
      <c r="O147">
        <v>270</v>
      </c>
      <c r="P147" t="s">
        <v>425</v>
      </c>
      <c r="Q147" t="s">
        <v>426</v>
      </c>
      <c r="R147">
        <v>163</v>
      </c>
      <c r="S147" t="s">
        <v>509</v>
      </c>
      <c r="T147" t="s">
        <v>122</v>
      </c>
      <c r="U147" t="s">
        <v>510</v>
      </c>
      <c r="V147" t="s">
        <v>445</v>
      </c>
      <c r="W147">
        <v>10</v>
      </c>
      <c r="X147" t="s">
        <v>58</v>
      </c>
      <c r="Y147">
        <v>10</v>
      </c>
      <c r="Z147">
        <v>5</v>
      </c>
      <c r="AB147">
        <v>1</v>
      </c>
      <c r="AC147" t="s">
        <v>217</v>
      </c>
      <c r="AD147" t="s">
        <v>19</v>
      </c>
      <c r="AE147">
        <v>50</v>
      </c>
    </row>
    <row r="148" spans="1:31" x14ac:dyDescent="0.4">
      <c r="A148">
        <v>5</v>
      </c>
      <c r="B148" t="s">
        <v>441</v>
      </c>
      <c r="C148" s="204">
        <v>44594</v>
      </c>
      <c r="D148" s="204">
        <v>44595</v>
      </c>
      <c r="E148">
        <v>15</v>
      </c>
      <c r="F148" t="s">
        <v>480</v>
      </c>
      <c r="G148" t="s">
        <v>481</v>
      </c>
      <c r="H148">
        <v>21</v>
      </c>
      <c r="I148" t="s">
        <v>432</v>
      </c>
      <c r="J148">
        <v>883</v>
      </c>
      <c r="K148" t="s">
        <v>664</v>
      </c>
      <c r="L148" t="s">
        <v>665</v>
      </c>
      <c r="M148">
        <v>883</v>
      </c>
      <c r="N148" t="s">
        <v>664</v>
      </c>
      <c r="O148">
        <v>270</v>
      </c>
      <c r="P148" t="s">
        <v>425</v>
      </c>
      <c r="Q148" t="s">
        <v>426</v>
      </c>
      <c r="R148">
        <v>164</v>
      </c>
      <c r="S148" t="s">
        <v>444</v>
      </c>
      <c r="T148" t="s">
        <v>121</v>
      </c>
      <c r="U148" t="s">
        <v>35</v>
      </c>
      <c r="V148" t="s">
        <v>445</v>
      </c>
      <c r="W148">
        <v>1</v>
      </c>
      <c r="X148" t="s">
        <v>58</v>
      </c>
      <c r="Y148">
        <v>2</v>
      </c>
      <c r="Z148">
        <v>1</v>
      </c>
      <c r="AB148">
        <v>1</v>
      </c>
      <c r="AC148" t="s">
        <v>217</v>
      </c>
      <c r="AD148" t="s">
        <v>19</v>
      </c>
      <c r="AE148">
        <v>5</v>
      </c>
    </row>
    <row r="149" spans="1:31" x14ac:dyDescent="0.4">
      <c r="A149">
        <v>5</v>
      </c>
      <c r="B149" t="s">
        <v>441</v>
      </c>
      <c r="C149" s="204">
        <v>44594</v>
      </c>
      <c r="D149" s="204">
        <v>44595</v>
      </c>
      <c r="E149">
        <v>15</v>
      </c>
      <c r="F149" t="s">
        <v>480</v>
      </c>
      <c r="G149" t="s">
        <v>481</v>
      </c>
      <c r="H149">
        <v>21</v>
      </c>
      <c r="I149" t="s">
        <v>432</v>
      </c>
      <c r="J149">
        <v>883</v>
      </c>
      <c r="K149" t="s">
        <v>664</v>
      </c>
      <c r="L149" t="s">
        <v>665</v>
      </c>
      <c r="M149">
        <v>883</v>
      </c>
      <c r="N149" t="s">
        <v>664</v>
      </c>
      <c r="O149">
        <v>270</v>
      </c>
      <c r="P149" t="s">
        <v>425</v>
      </c>
      <c r="Q149" t="s">
        <v>426</v>
      </c>
      <c r="R149">
        <v>170</v>
      </c>
      <c r="S149" t="s">
        <v>495</v>
      </c>
      <c r="T149" t="s">
        <v>124</v>
      </c>
      <c r="U149" t="s">
        <v>35</v>
      </c>
      <c r="V149" t="s">
        <v>445</v>
      </c>
      <c r="W149">
        <v>1</v>
      </c>
      <c r="X149" t="s">
        <v>58</v>
      </c>
      <c r="Y149">
        <v>2</v>
      </c>
      <c r="Z149">
        <v>1</v>
      </c>
      <c r="AB149">
        <v>1</v>
      </c>
      <c r="AC149" t="s">
        <v>217</v>
      </c>
      <c r="AD149" t="s">
        <v>19</v>
      </c>
      <c r="AE149">
        <v>5</v>
      </c>
    </row>
    <row r="150" spans="1:31" x14ac:dyDescent="0.4">
      <c r="A150">
        <v>10</v>
      </c>
      <c r="B150" t="s">
        <v>441</v>
      </c>
      <c r="C150" s="204">
        <v>44594</v>
      </c>
      <c r="D150" s="204">
        <v>44595</v>
      </c>
      <c r="E150">
        <v>15</v>
      </c>
      <c r="F150" t="s">
        <v>480</v>
      </c>
      <c r="G150" t="s">
        <v>481</v>
      </c>
      <c r="H150">
        <v>21</v>
      </c>
      <c r="I150" t="s">
        <v>432</v>
      </c>
      <c r="J150">
        <v>653</v>
      </c>
      <c r="K150" t="s">
        <v>666</v>
      </c>
      <c r="L150" t="s">
        <v>667</v>
      </c>
      <c r="M150">
        <v>653</v>
      </c>
      <c r="N150" t="s">
        <v>666</v>
      </c>
      <c r="O150">
        <v>270</v>
      </c>
      <c r="P150" t="s">
        <v>425</v>
      </c>
      <c r="Q150" t="s">
        <v>426</v>
      </c>
      <c r="R150">
        <v>472</v>
      </c>
      <c r="S150" t="s">
        <v>329</v>
      </c>
      <c r="T150" t="s">
        <v>448</v>
      </c>
      <c r="V150" t="s">
        <v>449</v>
      </c>
      <c r="W150">
        <v>4</v>
      </c>
      <c r="X150" t="s">
        <v>58</v>
      </c>
      <c r="Y150">
        <v>4</v>
      </c>
      <c r="Z150">
        <v>4</v>
      </c>
      <c r="AB150">
        <v>1</v>
      </c>
      <c r="AC150" t="s">
        <v>231</v>
      </c>
      <c r="AD150" t="s">
        <v>19</v>
      </c>
      <c r="AE150">
        <v>40</v>
      </c>
    </row>
    <row r="151" spans="1:31" x14ac:dyDescent="0.4">
      <c r="A151">
        <v>5</v>
      </c>
      <c r="B151" t="s">
        <v>724</v>
      </c>
      <c r="C151" s="204">
        <v>44594</v>
      </c>
      <c r="D151" s="204">
        <v>44595</v>
      </c>
      <c r="E151">
        <v>15</v>
      </c>
      <c r="F151" t="s">
        <v>480</v>
      </c>
      <c r="G151" t="s">
        <v>481</v>
      </c>
      <c r="H151">
        <v>21</v>
      </c>
      <c r="I151" t="s">
        <v>432</v>
      </c>
      <c r="J151">
        <v>711</v>
      </c>
      <c r="K151" t="s">
        <v>668</v>
      </c>
      <c r="L151" t="s">
        <v>669</v>
      </c>
      <c r="M151">
        <v>711</v>
      </c>
      <c r="N151" t="s">
        <v>668</v>
      </c>
      <c r="O151">
        <v>270</v>
      </c>
      <c r="P151" t="s">
        <v>425</v>
      </c>
      <c r="Q151" t="s">
        <v>426</v>
      </c>
      <c r="R151">
        <v>494</v>
      </c>
      <c r="S151" t="s">
        <v>670</v>
      </c>
      <c r="T151" t="s">
        <v>671</v>
      </c>
      <c r="V151" t="s">
        <v>529</v>
      </c>
      <c r="W151">
        <v>6</v>
      </c>
      <c r="X151" t="s">
        <v>58</v>
      </c>
      <c r="Y151">
        <v>6</v>
      </c>
      <c r="Z151">
        <v>3</v>
      </c>
      <c r="AB151">
        <v>1</v>
      </c>
      <c r="AC151" t="s">
        <v>60</v>
      </c>
      <c r="AD151" t="s">
        <v>19</v>
      </c>
      <c r="AE151">
        <v>30</v>
      </c>
    </row>
    <row r="152" spans="1:31" x14ac:dyDescent="0.4">
      <c r="A152">
        <v>5</v>
      </c>
      <c r="B152" t="s">
        <v>441</v>
      </c>
      <c r="C152" s="204">
        <v>44594</v>
      </c>
      <c r="D152" s="204">
        <v>44595</v>
      </c>
      <c r="E152">
        <v>15</v>
      </c>
      <c r="F152" t="s">
        <v>480</v>
      </c>
      <c r="G152" t="s">
        <v>481</v>
      </c>
      <c r="H152">
        <v>21</v>
      </c>
      <c r="I152" t="s">
        <v>432</v>
      </c>
      <c r="J152">
        <v>362</v>
      </c>
      <c r="K152" t="s">
        <v>530</v>
      </c>
      <c r="L152" t="s">
        <v>531</v>
      </c>
      <c r="M152">
        <v>362</v>
      </c>
      <c r="N152" t="s">
        <v>530</v>
      </c>
      <c r="O152">
        <v>270</v>
      </c>
      <c r="P152" t="s">
        <v>425</v>
      </c>
      <c r="Q152" t="s">
        <v>426</v>
      </c>
      <c r="R152">
        <v>164</v>
      </c>
      <c r="S152" t="s">
        <v>444</v>
      </c>
      <c r="T152" t="s">
        <v>121</v>
      </c>
      <c r="U152" t="s">
        <v>35</v>
      </c>
      <c r="V152" t="s">
        <v>445</v>
      </c>
      <c r="W152">
        <v>2</v>
      </c>
      <c r="X152" t="s">
        <v>58</v>
      </c>
      <c r="Y152">
        <v>9</v>
      </c>
      <c r="Z152">
        <v>5</v>
      </c>
      <c r="AB152">
        <v>1</v>
      </c>
      <c r="AC152" t="s">
        <v>217</v>
      </c>
      <c r="AD152" t="s">
        <v>19</v>
      </c>
      <c r="AE152">
        <v>10</v>
      </c>
    </row>
    <row r="153" spans="1:31" x14ac:dyDescent="0.4">
      <c r="A153">
        <v>5</v>
      </c>
      <c r="B153" t="s">
        <v>441</v>
      </c>
      <c r="C153" s="204">
        <v>44594</v>
      </c>
      <c r="D153" s="204">
        <v>44595</v>
      </c>
      <c r="E153">
        <v>15</v>
      </c>
      <c r="F153" t="s">
        <v>480</v>
      </c>
      <c r="G153" t="s">
        <v>481</v>
      </c>
      <c r="H153">
        <v>21</v>
      </c>
      <c r="I153" t="s">
        <v>432</v>
      </c>
      <c r="J153">
        <v>362</v>
      </c>
      <c r="K153" t="s">
        <v>530</v>
      </c>
      <c r="L153" t="s">
        <v>531</v>
      </c>
      <c r="M153">
        <v>362</v>
      </c>
      <c r="N153" t="s">
        <v>530</v>
      </c>
      <c r="O153">
        <v>270</v>
      </c>
      <c r="P153" t="s">
        <v>425</v>
      </c>
      <c r="Q153" t="s">
        <v>426</v>
      </c>
      <c r="R153">
        <v>170</v>
      </c>
      <c r="S153" t="s">
        <v>495</v>
      </c>
      <c r="T153" t="s">
        <v>124</v>
      </c>
      <c r="U153" t="s">
        <v>35</v>
      </c>
      <c r="V153" t="s">
        <v>445</v>
      </c>
      <c r="W153">
        <v>2</v>
      </c>
      <c r="X153" t="s">
        <v>58</v>
      </c>
      <c r="Y153">
        <v>9</v>
      </c>
      <c r="Z153">
        <v>5</v>
      </c>
      <c r="AB153">
        <v>1</v>
      </c>
      <c r="AC153" t="s">
        <v>217</v>
      </c>
      <c r="AD153" t="s">
        <v>19</v>
      </c>
      <c r="AE153">
        <v>10</v>
      </c>
    </row>
    <row r="154" spans="1:31" x14ac:dyDescent="0.4">
      <c r="A154">
        <v>5</v>
      </c>
      <c r="B154" t="s">
        <v>441</v>
      </c>
      <c r="C154" s="204">
        <v>44594</v>
      </c>
      <c r="D154" s="204">
        <v>44595</v>
      </c>
      <c r="E154">
        <v>15</v>
      </c>
      <c r="F154" t="s">
        <v>480</v>
      </c>
      <c r="G154" t="s">
        <v>481</v>
      </c>
      <c r="H154">
        <v>21</v>
      </c>
      <c r="I154" t="s">
        <v>432</v>
      </c>
      <c r="J154">
        <v>362</v>
      </c>
      <c r="K154" t="s">
        <v>530</v>
      </c>
      <c r="L154" t="s">
        <v>531</v>
      </c>
      <c r="M154">
        <v>362</v>
      </c>
      <c r="N154" t="s">
        <v>530</v>
      </c>
      <c r="O154">
        <v>270</v>
      </c>
      <c r="P154" t="s">
        <v>425</v>
      </c>
      <c r="Q154" t="s">
        <v>426</v>
      </c>
      <c r="R154">
        <v>169</v>
      </c>
      <c r="S154" t="s">
        <v>511</v>
      </c>
      <c r="T154" t="s">
        <v>131</v>
      </c>
      <c r="U154" t="s">
        <v>510</v>
      </c>
      <c r="V154" t="s">
        <v>445</v>
      </c>
      <c r="W154">
        <v>5</v>
      </c>
      <c r="X154" t="s">
        <v>58</v>
      </c>
      <c r="Y154">
        <v>9</v>
      </c>
      <c r="Z154">
        <v>5</v>
      </c>
      <c r="AB154">
        <v>1</v>
      </c>
      <c r="AC154" t="s">
        <v>217</v>
      </c>
      <c r="AD154" t="s">
        <v>19</v>
      </c>
      <c r="AE154">
        <v>25</v>
      </c>
    </row>
    <row r="155" spans="1:31" x14ac:dyDescent="0.4">
      <c r="A155">
        <v>10</v>
      </c>
      <c r="B155" t="s">
        <v>441</v>
      </c>
      <c r="C155" s="204">
        <v>44594</v>
      </c>
      <c r="D155" s="204">
        <v>44595</v>
      </c>
      <c r="E155">
        <v>15</v>
      </c>
      <c r="F155" t="s">
        <v>480</v>
      </c>
      <c r="G155" t="s">
        <v>481</v>
      </c>
      <c r="H155">
        <v>21</v>
      </c>
      <c r="I155" t="s">
        <v>432</v>
      </c>
      <c r="J155">
        <v>504</v>
      </c>
      <c r="K155" t="s">
        <v>537</v>
      </c>
      <c r="L155" t="s">
        <v>538</v>
      </c>
      <c r="M155">
        <v>504</v>
      </c>
      <c r="N155" t="s">
        <v>537</v>
      </c>
      <c r="O155">
        <v>270</v>
      </c>
      <c r="P155" t="s">
        <v>425</v>
      </c>
      <c r="Q155" t="s">
        <v>426</v>
      </c>
      <c r="R155">
        <v>472</v>
      </c>
      <c r="S155" t="s">
        <v>329</v>
      </c>
      <c r="T155" t="s">
        <v>448</v>
      </c>
      <c r="V155" t="s">
        <v>449</v>
      </c>
      <c r="W155">
        <v>7</v>
      </c>
      <c r="X155" t="s">
        <v>58</v>
      </c>
      <c r="Y155">
        <v>7</v>
      </c>
      <c r="Z155">
        <v>7</v>
      </c>
      <c r="AB155">
        <v>1</v>
      </c>
      <c r="AC155" t="s">
        <v>231</v>
      </c>
      <c r="AD155" t="s">
        <v>19</v>
      </c>
      <c r="AE155">
        <v>70</v>
      </c>
    </row>
    <row r="156" spans="1:31" x14ac:dyDescent="0.4">
      <c r="A156">
        <v>10</v>
      </c>
      <c r="B156" t="s">
        <v>441</v>
      </c>
      <c r="C156" s="204">
        <v>44594</v>
      </c>
      <c r="D156" s="204">
        <v>44595</v>
      </c>
      <c r="E156">
        <v>15</v>
      </c>
      <c r="F156" t="s">
        <v>480</v>
      </c>
      <c r="G156" t="s">
        <v>481</v>
      </c>
      <c r="H156">
        <v>21</v>
      </c>
      <c r="I156" t="s">
        <v>432</v>
      </c>
      <c r="J156">
        <v>527</v>
      </c>
      <c r="K156" t="s">
        <v>672</v>
      </c>
      <c r="L156" t="s">
        <v>673</v>
      </c>
      <c r="M156">
        <v>526</v>
      </c>
      <c r="N156" t="s">
        <v>674</v>
      </c>
      <c r="O156">
        <v>526</v>
      </c>
      <c r="P156" t="s">
        <v>674</v>
      </c>
      <c r="Q156" t="s">
        <v>675</v>
      </c>
      <c r="R156">
        <v>472</v>
      </c>
      <c r="S156" t="s">
        <v>329</v>
      </c>
      <c r="T156" t="s">
        <v>448</v>
      </c>
      <c r="V156" t="s">
        <v>449</v>
      </c>
      <c r="W156">
        <v>10</v>
      </c>
      <c r="X156" t="s">
        <v>58</v>
      </c>
      <c r="Y156">
        <v>10</v>
      </c>
      <c r="Z156">
        <v>10</v>
      </c>
      <c r="AB156">
        <v>1</v>
      </c>
      <c r="AC156" t="s">
        <v>231</v>
      </c>
      <c r="AD156" t="s">
        <v>19</v>
      </c>
      <c r="AE156">
        <v>100</v>
      </c>
    </row>
    <row r="157" spans="1:31" x14ac:dyDescent="0.4">
      <c r="A157">
        <v>4</v>
      </c>
      <c r="B157" t="s">
        <v>463</v>
      </c>
      <c r="C157" s="204">
        <v>44594</v>
      </c>
      <c r="D157" s="204">
        <v>44595</v>
      </c>
      <c r="E157">
        <v>15</v>
      </c>
      <c r="F157" t="s">
        <v>480</v>
      </c>
      <c r="G157" t="s">
        <v>481</v>
      </c>
      <c r="H157">
        <v>21</v>
      </c>
      <c r="I157" t="s">
        <v>432</v>
      </c>
      <c r="J157">
        <v>755</v>
      </c>
      <c r="K157" t="s">
        <v>539</v>
      </c>
      <c r="L157" t="s">
        <v>540</v>
      </c>
      <c r="M157">
        <v>754</v>
      </c>
      <c r="N157" t="s">
        <v>541</v>
      </c>
      <c r="O157">
        <v>754</v>
      </c>
      <c r="P157" t="s">
        <v>541</v>
      </c>
      <c r="Q157" t="s">
        <v>542</v>
      </c>
      <c r="R157">
        <v>769</v>
      </c>
      <c r="S157" t="s">
        <v>543</v>
      </c>
      <c r="T157" t="s">
        <v>544</v>
      </c>
      <c r="V157" t="s">
        <v>545</v>
      </c>
      <c r="W157">
        <v>15</v>
      </c>
      <c r="X157" t="s">
        <v>58</v>
      </c>
      <c r="Y157">
        <v>15</v>
      </c>
      <c r="Z157">
        <v>8</v>
      </c>
      <c r="AB157">
        <v>1</v>
      </c>
      <c r="AC157" t="s">
        <v>231</v>
      </c>
      <c r="AD157" t="s">
        <v>19</v>
      </c>
      <c r="AE157">
        <v>60</v>
      </c>
    </row>
    <row r="158" spans="1:31" x14ac:dyDescent="0.4">
      <c r="A158">
        <v>10</v>
      </c>
      <c r="B158" t="s">
        <v>441</v>
      </c>
      <c r="C158" s="204">
        <v>44594</v>
      </c>
      <c r="D158" s="204">
        <v>44595</v>
      </c>
      <c r="E158">
        <v>15</v>
      </c>
      <c r="F158" t="s">
        <v>480</v>
      </c>
      <c r="G158" t="s">
        <v>481</v>
      </c>
      <c r="H158">
        <v>21</v>
      </c>
      <c r="I158" t="s">
        <v>432</v>
      </c>
      <c r="J158">
        <v>530</v>
      </c>
      <c r="K158" t="s">
        <v>676</v>
      </c>
      <c r="L158" t="s">
        <v>677</v>
      </c>
      <c r="M158">
        <v>525</v>
      </c>
      <c r="N158" t="s">
        <v>678</v>
      </c>
      <c r="O158">
        <v>270</v>
      </c>
      <c r="P158" t="s">
        <v>425</v>
      </c>
      <c r="Q158" t="s">
        <v>426</v>
      </c>
      <c r="R158">
        <v>472</v>
      </c>
      <c r="S158" t="s">
        <v>329</v>
      </c>
      <c r="T158" t="s">
        <v>448</v>
      </c>
      <c r="V158" t="s">
        <v>449</v>
      </c>
      <c r="W158">
        <v>2</v>
      </c>
      <c r="X158" t="s">
        <v>58</v>
      </c>
      <c r="Y158">
        <v>2</v>
      </c>
      <c r="Z158">
        <v>2</v>
      </c>
      <c r="AB158">
        <v>1</v>
      </c>
      <c r="AC158" t="s">
        <v>231</v>
      </c>
      <c r="AD158" t="s">
        <v>19</v>
      </c>
      <c r="AE158">
        <v>20</v>
      </c>
    </row>
    <row r="159" spans="1:31" x14ac:dyDescent="0.4">
      <c r="A159">
        <v>5</v>
      </c>
      <c r="B159" t="s">
        <v>441</v>
      </c>
      <c r="C159" s="204">
        <v>44594</v>
      </c>
      <c r="D159" s="204">
        <v>44596</v>
      </c>
      <c r="E159">
        <v>15</v>
      </c>
      <c r="F159" t="s">
        <v>480</v>
      </c>
      <c r="G159" t="s">
        <v>481</v>
      </c>
      <c r="H159">
        <v>21</v>
      </c>
      <c r="I159" t="s">
        <v>432</v>
      </c>
      <c r="J159">
        <v>66</v>
      </c>
      <c r="K159" t="s">
        <v>679</v>
      </c>
      <c r="L159" t="s">
        <v>680</v>
      </c>
      <c r="M159">
        <v>66</v>
      </c>
      <c r="N159" t="s">
        <v>679</v>
      </c>
      <c r="O159">
        <v>270</v>
      </c>
      <c r="P159" t="s">
        <v>425</v>
      </c>
      <c r="Q159" t="s">
        <v>426</v>
      </c>
      <c r="R159">
        <v>161</v>
      </c>
      <c r="S159" t="s">
        <v>579</v>
      </c>
      <c r="T159" t="s">
        <v>119</v>
      </c>
      <c r="U159" t="s">
        <v>528</v>
      </c>
      <c r="V159" t="s">
        <v>445</v>
      </c>
      <c r="W159">
        <v>2</v>
      </c>
      <c r="X159" t="s">
        <v>58</v>
      </c>
      <c r="Y159">
        <v>4</v>
      </c>
      <c r="Z159">
        <v>2</v>
      </c>
      <c r="AB159">
        <v>1</v>
      </c>
      <c r="AC159" t="s">
        <v>217</v>
      </c>
      <c r="AD159" t="s">
        <v>19</v>
      </c>
      <c r="AE159">
        <v>10</v>
      </c>
    </row>
    <row r="160" spans="1:31" x14ac:dyDescent="0.4">
      <c r="A160">
        <v>5</v>
      </c>
      <c r="B160" t="s">
        <v>441</v>
      </c>
      <c r="C160" s="204">
        <v>44594</v>
      </c>
      <c r="D160" s="204">
        <v>44596</v>
      </c>
      <c r="E160">
        <v>15</v>
      </c>
      <c r="F160" t="s">
        <v>480</v>
      </c>
      <c r="G160" t="s">
        <v>481</v>
      </c>
      <c r="H160">
        <v>21</v>
      </c>
      <c r="I160" t="s">
        <v>432</v>
      </c>
      <c r="J160">
        <v>66</v>
      </c>
      <c r="K160" t="s">
        <v>679</v>
      </c>
      <c r="L160" t="s">
        <v>680</v>
      </c>
      <c r="M160">
        <v>66</v>
      </c>
      <c r="N160" t="s">
        <v>679</v>
      </c>
      <c r="O160">
        <v>270</v>
      </c>
      <c r="P160" t="s">
        <v>425</v>
      </c>
      <c r="Q160" t="s">
        <v>426</v>
      </c>
      <c r="R160">
        <v>167</v>
      </c>
      <c r="S160" t="s">
        <v>580</v>
      </c>
      <c r="T160" t="s">
        <v>120</v>
      </c>
      <c r="U160" t="s">
        <v>528</v>
      </c>
      <c r="V160" t="s">
        <v>445</v>
      </c>
      <c r="W160">
        <v>2</v>
      </c>
      <c r="X160" t="s">
        <v>58</v>
      </c>
      <c r="Y160">
        <v>4</v>
      </c>
      <c r="Z160">
        <v>2</v>
      </c>
      <c r="AB160">
        <v>1</v>
      </c>
      <c r="AC160" t="s">
        <v>217</v>
      </c>
      <c r="AD160" t="s">
        <v>19</v>
      </c>
      <c r="AE160">
        <v>10</v>
      </c>
    </row>
    <row r="161" spans="1:31" x14ac:dyDescent="0.4">
      <c r="A161">
        <v>20</v>
      </c>
      <c r="B161" t="s">
        <v>463</v>
      </c>
      <c r="C161" s="204">
        <v>44594</v>
      </c>
      <c r="D161" s="204">
        <v>44596</v>
      </c>
      <c r="E161">
        <v>15</v>
      </c>
      <c r="F161" t="s">
        <v>480</v>
      </c>
      <c r="G161" t="s">
        <v>481</v>
      </c>
      <c r="H161">
        <v>21</v>
      </c>
      <c r="I161" t="s">
        <v>432</v>
      </c>
      <c r="J161">
        <v>51</v>
      </c>
      <c r="K161" t="s">
        <v>557</v>
      </c>
      <c r="L161" t="s">
        <v>558</v>
      </c>
      <c r="M161">
        <v>51</v>
      </c>
      <c r="N161" t="s">
        <v>557</v>
      </c>
      <c r="O161">
        <v>270</v>
      </c>
      <c r="P161" t="s">
        <v>425</v>
      </c>
      <c r="Q161" t="s">
        <v>426</v>
      </c>
      <c r="R161">
        <v>211</v>
      </c>
      <c r="S161" t="s">
        <v>452</v>
      </c>
      <c r="T161" t="s">
        <v>453</v>
      </c>
      <c r="U161" t="s">
        <v>454</v>
      </c>
      <c r="V161" t="s">
        <v>455</v>
      </c>
      <c r="W161">
        <v>2</v>
      </c>
      <c r="X161" t="s">
        <v>58</v>
      </c>
      <c r="Y161">
        <v>2</v>
      </c>
      <c r="Z161">
        <v>1</v>
      </c>
      <c r="AB161">
        <v>1</v>
      </c>
      <c r="AC161" t="s">
        <v>232</v>
      </c>
      <c r="AD161" t="s">
        <v>19</v>
      </c>
      <c r="AE161">
        <v>40</v>
      </c>
    </row>
    <row r="162" spans="1:31" x14ac:dyDescent="0.4">
      <c r="A162">
        <v>1</v>
      </c>
      <c r="B162" t="s">
        <v>726</v>
      </c>
      <c r="C162" s="204">
        <v>44594</v>
      </c>
      <c r="D162" s="204">
        <v>44597</v>
      </c>
      <c r="E162">
        <v>15</v>
      </c>
      <c r="F162" t="s">
        <v>480</v>
      </c>
      <c r="G162" t="s">
        <v>481</v>
      </c>
      <c r="H162">
        <v>21</v>
      </c>
      <c r="I162" t="s">
        <v>432</v>
      </c>
      <c r="J162">
        <v>823</v>
      </c>
      <c r="K162" t="s">
        <v>458</v>
      </c>
      <c r="L162" t="s">
        <v>459</v>
      </c>
      <c r="M162">
        <v>823</v>
      </c>
      <c r="N162" t="s">
        <v>458</v>
      </c>
      <c r="O162">
        <v>270</v>
      </c>
      <c r="P162" t="s">
        <v>425</v>
      </c>
      <c r="Q162" t="s">
        <v>426</v>
      </c>
      <c r="R162">
        <v>799</v>
      </c>
      <c r="S162" t="s">
        <v>736</v>
      </c>
      <c r="T162" t="s">
        <v>737</v>
      </c>
      <c r="U162" t="s">
        <v>13</v>
      </c>
      <c r="V162" t="s">
        <v>738</v>
      </c>
      <c r="W162">
        <v>312000</v>
      </c>
      <c r="X162" t="s">
        <v>726</v>
      </c>
      <c r="Y162">
        <v>6</v>
      </c>
      <c r="Z162">
        <v>6</v>
      </c>
      <c r="AA162" t="s">
        <v>739</v>
      </c>
      <c r="AB162">
        <v>1</v>
      </c>
      <c r="AC162" t="s">
        <v>232</v>
      </c>
      <c r="AD162" t="s">
        <v>19</v>
      </c>
      <c r="AE162">
        <v>312000</v>
      </c>
    </row>
    <row r="163" spans="1:31" x14ac:dyDescent="0.4">
      <c r="A163">
        <v>40</v>
      </c>
      <c r="B163" t="s">
        <v>727</v>
      </c>
      <c r="C163" s="204">
        <v>44594</v>
      </c>
      <c r="D163" s="204">
        <v>44594</v>
      </c>
      <c r="E163">
        <v>22</v>
      </c>
      <c r="F163" t="s">
        <v>125</v>
      </c>
      <c r="H163">
        <v>5</v>
      </c>
      <c r="I163" t="s">
        <v>562</v>
      </c>
      <c r="J163">
        <v>32</v>
      </c>
      <c r="K163" t="s">
        <v>554</v>
      </c>
      <c r="L163" t="s">
        <v>555</v>
      </c>
      <c r="M163">
        <v>32</v>
      </c>
      <c r="N163" t="s">
        <v>554</v>
      </c>
      <c r="O163">
        <v>270</v>
      </c>
      <c r="P163" t="s">
        <v>425</v>
      </c>
      <c r="Q163" t="s">
        <v>426</v>
      </c>
      <c r="R163">
        <v>475</v>
      </c>
      <c r="S163" t="s">
        <v>534</v>
      </c>
      <c r="T163" t="s">
        <v>535</v>
      </c>
      <c r="V163" t="s">
        <v>536</v>
      </c>
      <c r="W163">
        <v>2</v>
      </c>
      <c r="X163" t="s">
        <v>58</v>
      </c>
      <c r="Y163">
        <v>3</v>
      </c>
      <c r="Z163">
        <v>3</v>
      </c>
      <c r="AB163">
        <v>1</v>
      </c>
      <c r="AC163" t="s">
        <v>231</v>
      </c>
      <c r="AD163" t="s">
        <v>19</v>
      </c>
      <c r="AE163">
        <v>80</v>
      </c>
    </row>
    <row r="164" spans="1:31" x14ac:dyDescent="0.4">
      <c r="A164">
        <v>50</v>
      </c>
      <c r="B164" t="s">
        <v>727</v>
      </c>
      <c r="C164" s="204">
        <v>44594</v>
      </c>
      <c r="D164" s="204">
        <v>44594</v>
      </c>
      <c r="E164">
        <v>22</v>
      </c>
      <c r="F164" t="s">
        <v>125</v>
      </c>
      <c r="H164">
        <v>5</v>
      </c>
      <c r="I164" t="s">
        <v>562</v>
      </c>
      <c r="J164">
        <v>32</v>
      </c>
      <c r="K164" t="s">
        <v>554</v>
      </c>
      <c r="L164" t="s">
        <v>555</v>
      </c>
      <c r="M164">
        <v>32</v>
      </c>
      <c r="N164" t="s">
        <v>554</v>
      </c>
      <c r="O164">
        <v>270</v>
      </c>
      <c r="P164" t="s">
        <v>425</v>
      </c>
      <c r="Q164" t="s">
        <v>426</v>
      </c>
      <c r="R164">
        <v>526</v>
      </c>
      <c r="S164" t="s">
        <v>681</v>
      </c>
      <c r="T164" t="s">
        <v>535</v>
      </c>
      <c r="V164" t="s">
        <v>682</v>
      </c>
      <c r="W164">
        <v>1</v>
      </c>
      <c r="X164" t="s">
        <v>58</v>
      </c>
      <c r="Y164">
        <v>3</v>
      </c>
      <c r="Z164">
        <v>3</v>
      </c>
      <c r="AB164">
        <v>1</v>
      </c>
      <c r="AC164" t="s">
        <v>231</v>
      </c>
      <c r="AD164" t="s">
        <v>19</v>
      </c>
      <c r="AE164">
        <v>50</v>
      </c>
    </row>
    <row r="165" spans="1:31" x14ac:dyDescent="0.4">
      <c r="A165">
        <v>5</v>
      </c>
      <c r="B165" t="s">
        <v>441</v>
      </c>
      <c r="C165" s="204">
        <v>44594</v>
      </c>
      <c r="D165" s="204">
        <v>44594</v>
      </c>
      <c r="E165">
        <v>22</v>
      </c>
      <c r="F165" t="s">
        <v>125</v>
      </c>
      <c r="H165">
        <v>5</v>
      </c>
      <c r="I165" t="s">
        <v>562</v>
      </c>
      <c r="J165">
        <v>365</v>
      </c>
      <c r="K165" t="s">
        <v>806</v>
      </c>
      <c r="L165" t="s">
        <v>807</v>
      </c>
      <c r="M165">
        <v>365</v>
      </c>
      <c r="N165" t="s">
        <v>806</v>
      </c>
      <c r="O165">
        <v>270</v>
      </c>
      <c r="P165" t="s">
        <v>425</v>
      </c>
      <c r="Q165" t="s">
        <v>426</v>
      </c>
      <c r="R165">
        <v>167</v>
      </c>
      <c r="S165" t="s">
        <v>580</v>
      </c>
      <c r="T165" t="s">
        <v>120</v>
      </c>
      <c r="U165" t="s">
        <v>528</v>
      </c>
      <c r="V165" t="s">
        <v>445</v>
      </c>
      <c r="W165">
        <v>20</v>
      </c>
      <c r="X165" t="s">
        <v>58</v>
      </c>
      <c r="Y165">
        <v>20</v>
      </c>
      <c r="Z165">
        <v>20</v>
      </c>
      <c r="AB165">
        <v>1</v>
      </c>
      <c r="AC165" t="s">
        <v>217</v>
      </c>
      <c r="AD165" t="s">
        <v>19</v>
      </c>
      <c r="AE165">
        <v>100</v>
      </c>
    </row>
    <row r="166" spans="1:31" x14ac:dyDescent="0.4">
      <c r="A166">
        <v>10</v>
      </c>
      <c r="B166" t="s">
        <v>441</v>
      </c>
      <c r="C166" s="204">
        <v>44594</v>
      </c>
      <c r="D166" s="204">
        <v>44594</v>
      </c>
      <c r="E166">
        <v>22</v>
      </c>
      <c r="F166" t="s">
        <v>125</v>
      </c>
      <c r="H166">
        <v>5</v>
      </c>
      <c r="I166" t="s">
        <v>562</v>
      </c>
      <c r="J166">
        <v>800</v>
      </c>
      <c r="K166" t="s">
        <v>563</v>
      </c>
      <c r="L166" t="s">
        <v>564</v>
      </c>
      <c r="M166">
        <v>800</v>
      </c>
      <c r="N166" t="s">
        <v>563</v>
      </c>
      <c r="O166">
        <v>270</v>
      </c>
      <c r="P166" t="s">
        <v>425</v>
      </c>
      <c r="Q166" t="s">
        <v>426</v>
      </c>
      <c r="R166">
        <v>472</v>
      </c>
      <c r="S166" t="s">
        <v>329</v>
      </c>
      <c r="T166" t="s">
        <v>448</v>
      </c>
      <c r="V166" t="s">
        <v>449</v>
      </c>
      <c r="W166">
        <v>5</v>
      </c>
      <c r="X166" t="s">
        <v>58</v>
      </c>
      <c r="Y166">
        <v>7</v>
      </c>
      <c r="Z166">
        <v>7</v>
      </c>
      <c r="AA166" t="s">
        <v>683</v>
      </c>
      <c r="AB166">
        <v>1</v>
      </c>
      <c r="AC166" t="s">
        <v>231</v>
      </c>
      <c r="AD166" t="s">
        <v>19</v>
      </c>
      <c r="AE166">
        <v>50</v>
      </c>
    </row>
    <row r="167" spans="1:31" x14ac:dyDescent="0.4">
      <c r="A167">
        <v>10</v>
      </c>
      <c r="B167" t="s">
        <v>441</v>
      </c>
      <c r="C167" s="204">
        <v>44594</v>
      </c>
      <c r="D167" s="204">
        <v>44594</v>
      </c>
      <c r="E167">
        <v>22</v>
      </c>
      <c r="F167" t="s">
        <v>125</v>
      </c>
      <c r="H167">
        <v>5</v>
      </c>
      <c r="I167" t="s">
        <v>562</v>
      </c>
      <c r="J167">
        <v>800</v>
      </c>
      <c r="K167" t="s">
        <v>563</v>
      </c>
      <c r="L167" t="s">
        <v>564</v>
      </c>
      <c r="M167">
        <v>800</v>
      </c>
      <c r="N167" t="s">
        <v>563</v>
      </c>
      <c r="O167">
        <v>270</v>
      </c>
      <c r="P167" t="s">
        <v>425</v>
      </c>
      <c r="Q167" t="s">
        <v>426</v>
      </c>
      <c r="R167">
        <v>472</v>
      </c>
      <c r="S167" t="s">
        <v>329</v>
      </c>
      <c r="T167" t="s">
        <v>448</v>
      </c>
      <c r="V167" t="s">
        <v>449</v>
      </c>
      <c r="W167">
        <v>2</v>
      </c>
      <c r="X167" t="s">
        <v>58</v>
      </c>
      <c r="Y167">
        <v>7</v>
      </c>
      <c r="Z167">
        <v>7</v>
      </c>
      <c r="AA167" t="s">
        <v>565</v>
      </c>
      <c r="AB167">
        <v>1</v>
      </c>
      <c r="AC167" t="s">
        <v>231</v>
      </c>
      <c r="AD167" t="s">
        <v>19</v>
      </c>
      <c r="AE167">
        <v>20</v>
      </c>
    </row>
    <row r="168" spans="1:31" x14ac:dyDescent="0.4">
      <c r="A168">
        <v>40</v>
      </c>
      <c r="B168" t="s">
        <v>727</v>
      </c>
      <c r="C168" s="204">
        <v>44595</v>
      </c>
      <c r="D168" s="204">
        <v>44595</v>
      </c>
      <c r="F168" t="s">
        <v>125</v>
      </c>
      <c r="K168" t="s">
        <v>758</v>
      </c>
      <c r="R168">
        <v>999</v>
      </c>
      <c r="S168" t="s">
        <v>534</v>
      </c>
      <c r="T168" t="s">
        <v>535</v>
      </c>
      <c r="V168" t="s">
        <v>759</v>
      </c>
      <c r="W168">
        <v>2</v>
      </c>
      <c r="X168" t="s">
        <v>58</v>
      </c>
      <c r="AC168" t="s">
        <v>231</v>
      </c>
      <c r="AD168" t="s">
        <v>20</v>
      </c>
      <c r="AE168">
        <v>80</v>
      </c>
    </row>
    <row r="169" spans="1:31" x14ac:dyDescent="0.4">
      <c r="A169">
        <v>5</v>
      </c>
      <c r="B169" t="s">
        <v>441</v>
      </c>
      <c r="C169" s="204">
        <v>44595</v>
      </c>
      <c r="D169" s="204">
        <v>44596</v>
      </c>
      <c r="E169">
        <v>5</v>
      </c>
      <c r="F169" t="s">
        <v>566</v>
      </c>
      <c r="G169" t="s">
        <v>567</v>
      </c>
      <c r="H169">
        <v>18</v>
      </c>
      <c r="I169" t="s">
        <v>568</v>
      </c>
      <c r="J169">
        <v>413</v>
      </c>
      <c r="K169" t="s">
        <v>569</v>
      </c>
      <c r="L169" t="s">
        <v>570</v>
      </c>
      <c r="M169">
        <v>413</v>
      </c>
      <c r="N169" t="s">
        <v>569</v>
      </c>
      <c r="O169">
        <v>270</v>
      </c>
      <c r="P169" t="s">
        <v>425</v>
      </c>
      <c r="Q169" t="s">
        <v>426</v>
      </c>
      <c r="R169">
        <v>162</v>
      </c>
      <c r="S169" t="s">
        <v>556</v>
      </c>
      <c r="T169" t="s">
        <v>117</v>
      </c>
      <c r="U169" t="s">
        <v>454</v>
      </c>
      <c r="V169" t="s">
        <v>445</v>
      </c>
      <c r="W169">
        <v>2</v>
      </c>
      <c r="X169" t="s">
        <v>58</v>
      </c>
      <c r="Y169">
        <v>4</v>
      </c>
      <c r="Z169">
        <v>4</v>
      </c>
      <c r="AA169" t="s">
        <v>571</v>
      </c>
      <c r="AB169">
        <v>1</v>
      </c>
      <c r="AC169" t="s">
        <v>217</v>
      </c>
      <c r="AD169" t="s">
        <v>20</v>
      </c>
      <c r="AE169">
        <v>10</v>
      </c>
    </row>
    <row r="170" spans="1:31" x14ac:dyDescent="0.4">
      <c r="A170">
        <v>5</v>
      </c>
      <c r="B170" t="s">
        <v>441</v>
      </c>
      <c r="C170" s="204">
        <v>44595</v>
      </c>
      <c r="D170" s="204">
        <v>44596</v>
      </c>
      <c r="E170">
        <v>5</v>
      </c>
      <c r="F170" t="s">
        <v>566</v>
      </c>
      <c r="G170" t="s">
        <v>567</v>
      </c>
      <c r="H170">
        <v>18</v>
      </c>
      <c r="I170" t="s">
        <v>568</v>
      </c>
      <c r="J170">
        <v>413</v>
      </c>
      <c r="K170" t="s">
        <v>569</v>
      </c>
      <c r="L170" t="s">
        <v>570</v>
      </c>
      <c r="M170">
        <v>413</v>
      </c>
      <c r="N170" t="s">
        <v>569</v>
      </c>
      <c r="O170">
        <v>270</v>
      </c>
      <c r="P170" t="s">
        <v>425</v>
      </c>
      <c r="Q170" t="s">
        <v>426</v>
      </c>
      <c r="R170">
        <v>168</v>
      </c>
      <c r="S170" t="s">
        <v>559</v>
      </c>
      <c r="T170" t="s">
        <v>118</v>
      </c>
      <c r="U170" t="s">
        <v>454</v>
      </c>
      <c r="V170" t="s">
        <v>445</v>
      </c>
      <c r="W170">
        <v>2</v>
      </c>
      <c r="X170" t="s">
        <v>58</v>
      </c>
      <c r="Y170">
        <v>4</v>
      </c>
      <c r="Z170">
        <v>4</v>
      </c>
      <c r="AA170" t="s">
        <v>571</v>
      </c>
      <c r="AB170">
        <v>1</v>
      </c>
      <c r="AC170" t="s">
        <v>217</v>
      </c>
      <c r="AD170" t="s">
        <v>20</v>
      </c>
      <c r="AE170">
        <v>10</v>
      </c>
    </row>
    <row r="171" spans="1:31" x14ac:dyDescent="0.4">
      <c r="A171">
        <v>20</v>
      </c>
      <c r="B171" t="s">
        <v>463</v>
      </c>
      <c r="C171" s="204">
        <v>44595</v>
      </c>
      <c r="D171" s="204">
        <v>44596</v>
      </c>
      <c r="E171">
        <v>5</v>
      </c>
      <c r="F171" t="s">
        <v>566</v>
      </c>
      <c r="G171" t="s">
        <v>567</v>
      </c>
      <c r="H171">
        <v>18</v>
      </c>
      <c r="I171" t="s">
        <v>568</v>
      </c>
      <c r="J171">
        <v>41</v>
      </c>
      <c r="K171" t="s">
        <v>572</v>
      </c>
      <c r="L171" t="s">
        <v>573</v>
      </c>
      <c r="M171">
        <v>41</v>
      </c>
      <c r="N171" t="s">
        <v>572</v>
      </c>
      <c r="O171">
        <v>270</v>
      </c>
      <c r="P171" t="s">
        <v>425</v>
      </c>
      <c r="Q171" t="s">
        <v>426</v>
      </c>
      <c r="R171">
        <v>211</v>
      </c>
      <c r="S171" t="s">
        <v>452</v>
      </c>
      <c r="T171" t="s">
        <v>453</v>
      </c>
      <c r="U171" t="s">
        <v>454</v>
      </c>
      <c r="V171" t="s">
        <v>455</v>
      </c>
      <c r="W171">
        <v>5</v>
      </c>
      <c r="X171" t="s">
        <v>58</v>
      </c>
      <c r="Y171">
        <v>5</v>
      </c>
      <c r="Z171">
        <v>5</v>
      </c>
      <c r="AA171" t="s">
        <v>574</v>
      </c>
      <c r="AB171">
        <v>1</v>
      </c>
      <c r="AC171" t="s">
        <v>232</v>
      </c>
      <c r="AD171" t="s">
        <v>20</v>
      </c>
      <c r="AE171">
        <v>100</v>
      </c>
    </row>
    <row r="172" spans="1:31" x14ac:dyDescent="0.4">
      <c r="A172">
        <v>5</v>
      </c>
      <c r="B172" t="s">
        <v>441</v>
      </c>
      <c r="C172" s="204">
        <v>44595</v>
      </c>
      <c r="D172" s="204">
        <v>44596</v>
      </c>
      <c r="E172">
        <v>5</v>
      </c>
      <c r="F172" t="s">
        <v>566</v>
      </c>
      <c r="G172" t="s">
        <v>567</v>
      </c>
      <c r="H172">
        <v>18</v>
      </c>
      <c r="I172" t="s">
        <v>568</v>
      </c>
      <c r="J172">
        <v>31</v>
      </c>
      <c r="K172" t="s">
        <v>577</v>
      </c>
      <c r="L172" t="s">
        <v>578</v>
      </c>
      <c r="M172">
        <v>31</v>
      </c>
      <c r="N172" t="s">
        <v>577</v>
      </c>
      <c r="O172">
        <v>270</v>
      </c>
      <c r="P172" t="s">
        <v>425</v>
      </c>
      <c r="Q172" t="s">
        <v>426</v>
      </c>
      <c r="R172">
        <v>161</v>
      </c>
      <c r="S172" t="s">
        <v>579</v>
      </c>
      <c r="T172" t="s">
        <v>119</v>
      </c>
      <c r="U172" t="s">
        <v>528</v>
      </c>
      <c r="V172" t="s">
        <v>445</v>
      </c>
      <c r="W172">
        <v>2</v>
      </c>
      <c r="X172" t="s">
        <v>58</v>
      </c>
      <c r="Y172">
        <v>3</v>
      </c>
      <c r="Z172">
        <v>3</v>
      </c>
      <c r="AA172" t="s">
        <v>571</v>
      </c>
      <c r="AB172">
        <v>1</v>
      </c>
      <c r="AC172" t="s">
        <v>217</v>
      </c>
      <c r="AD172" t="s">
        <v>20</v>
      </c>
      <c r="AE172">
        <v>10</v>
      </c>
    </row>
    <row r="173" spans="1:31" x14ac:dyDescent="0.4">
      <c r="A173">
        <v>5</v>
      </c>
      <c r="B173" t="s">
        <v>441</v>
      </c>
      <c r="C173" s="204">
        <v>44595</v>
      </c>
      <c r="D173" s="204">
        <v>44596</v>
      </c>
      <c r="E173">
        <v>5</v>
      </c>
      <c r="F173" t="s">
        <v>566</v>
      </c>
      <c r="G173" t="s">
        <v>567</v>
      </c>
      <c r="H173">
        <v>18</v>
      </c>
      <c r="I173" t="s">
        <v>568</v>
      </c>
      <c r="J173">
        <v>31</v>
      </c>
      <c r="K173" t="s">
        <v>577</v>
      </c>
      <c r="L173" t="s">
        <v>578</v>
      </c>
      <c r="M173">
        <v>31</v>
      </c>
      <c r="N173" t="s">
        <v>577</v>
      </c>
      <c r="O173">
        <v>270</v>
      </c>
      <c r="P173" t="s">
        <v>425</v>
      </c>
      <c r="Q173" t="s">
        <v>426</v>
      </c>
      <c r="R173">
        <v>167</v>
      </c>
      <c r="S173" t="s">
        <v>580</v>
      </c>
      <c r="T173" t="s">
        <v>120</v>
      </c>
      <c r="U173" t="s">
        <v>528</v>
      </c>
      <c r="V173" t="s">
        <v>445</v>
      </c>
      <c r="W173">
        <v>1</v>
      </c>
      <c r="X173" t="s">
        <v>58</v>
      </c>
      <c r="Y173">
        <v>3</v>
      </c>
      <c r="Z173">
        <v>3</v>
      </c>
      <c r="AA173" t="s">
        <v>571</v>
      </c>
      <c r="AB173">
        <v>1</v>
      </c>
      <c r="AC173" t="s">
        <v>217</v>
      </c>
      <c r="AD173" t="s">
        <v>20</v>
      </c>
      <c r="AE173">
        <v>5</v>
      </c>
    </row>
    <row r="174" spans="1:31" x14ac:dyDescent="0.4">
      <c r="A174">
        <v>5</v>
      </c>
      <c r="B174" t="s">
        <v>441</v>
      </c>
      <c r="C174" s="204">
        <v>44595</v>
      </c>
      <c r="D174" s="204">
        <v>44596</v>
      </c>
      <c r="E174">
        <v>5</v>
      </c>
      <c r="F174" t="s">
        <v>566</v>
      </c>
      <c r="G174" t="s">
        <v>567</v>
      </c>
      <c r="H174">
        <v>18</v>
      </c>
      <c r="I174" t="s">
        <v>568</v>
      </c>
      <c r="J174">
        <v>185</v>
      </c>
      <c r="K174" t="s">
        <v>684</v>
      </c>
      <c r="L174" t="s">
        <v>685</v>
      </c>
      <c r="M174">
        <v>185</v>
      </c>
      <c r="N174" t="s">
        <v>684</v>
      </c>
      <c r="O174">
        <v>270</v>
      </c>
      <c r="P174" t="s">
        <v>425</v>
      </c>
      <c r="Q174" t="s">
        <v>426</v>
      </c>
      <c r="R174">
        <v>162</v>
      </c>
      <c r="S174" t="s">
        <v>556</v>
      </c>
      <c r="T174" t="s">
        <v>117</v>
      </c>
      <c r="U174" t="s">
        <v>454</v>
      </c>
      <c r="V174" t="s">
        <v>445</v>
      </c>
      <c r="W174">
        <v>2</v>
      </c>
      <c r="X174" t="s">
        <v>58</v>
      </c>
      <c r="Y174">
        <v>4</v>
      </c>
      <c r="Z174">
        <v>4</v>
      </c>
      <c r="AA174" t="s">
        <v>686</v>
      </c>
      <c r="AB174">
        <v>1</v>
      </c>
      <c r="AC174" t="s">
        <v>217</v>
      </c>
      <c r="AD174" t="s">
        <v>20</v>
      </c>
      <c r="AE174">
        <v>10</v>
      </c>
    </row>
    <row r="175" spans="1:31" x14ac:dyDescent="0.4">
      <c r="A175">
        <v>5</v>
      </c>
      <c r="B175" t="s">
        <v>441</v>
      </c>
      <c r="C175" s="204">
        <v>44595</v>
      </c>
      <c r="D175" s="204">
        <v>44596</v>
      </c>
      <c r="E175">
        <v>5</v>
      </c>
      <c r="F175" t="s">
        <v>566</v>
      </c>
      <c r="G175" t="s">
        <v>567</v>
      </c>
      <c r="H175">
        <v>18</v>
      </c>
      <c r="I175" t="s">
        <v>568</v>
      </c>
      <c r="J175">
        <v>185</v>
      </c>
      <c r="K175" t="s">
        <v>684</v>
      </c>
      <c r="L175" t="s">
        <v>685</v>
      </c>
      <c r="M175">
        <v>185</v>
      </c>
      <c r="N175" t="s">
        <v>684</v>
      </c>
      <c r="O175">
        <v>270</v>
      </c>
      <c r="P175" t="s">
        <v>425</v>
      </c>
      <c r="Q175" t="s">
        <v>426</v>
      </c>
      <c r="R175">
        <v>168</v>
      </c>
      <c r="S175" t="s">
        <v>559</v>
      </c>
      <c r="T175" t="s">
        <v>118</v>
      </c>
      <c r="U175" t="s">
        <v>454</v>
      </c>
      <c r="V175" t="s">
        <v>445</v>
      </c>
      <c r="W175">
        <v>2</v>
      </c>
      <c r="X175" t="s">
        <v>58</v>
      </c>
      <c r="Y175">
        <v>4</v>
      </c>
      <c r="Z175">
        <v>4</v>
      </c>
      <c r="AA175" t="s">
        <v>686</v>
      </c>
      <c r="AB175">
        <v>1</v>
      </c>
      <c r="AC175" t="s">
        <v>217</v>
      </c>
      <c r="AD175" t="s">
        <v>20</v>
      </c>
      <c r="AE175">
        <v>10</v>
      </c>
    </row>
    <row r="176" spans="1:31" x14ac:dyDescent="0.4">
      <c r="A176">
        <v>5</v>
      </c>
      <c r="B176" t="s">
        <v>441</v>
      </c>
      <c r="C176" s="204">
        <v>44595</v>
      </c>
      <c r="D176" s="204">
        <v>44596</v>
      </c>
      <c r="E176">
        <v>5</v>
      </c>
      <c r="F176" t="s">
        <v>566</v>
      </c>
      <c r="G176" t="s">
        <v>567</v>
      </c>
      <c r="H176">
        <v>18</v>
      </c>
      <c r="I176" t="s">
        <v>568</v>
      </c>
      <c r="J176">
        <v>146</v>
      </c>
      <c r="K176" t="s">
        <v>589</v>
      </c>
      <c r="L176" t="s">
        <v>590</v>
      </c>
      <c r="M176">
        <v>146</v>
      </c>
      <c r="N176" t="s">
        <v>589</v>
      </c>
      <c r="O176">
        <v>270</v>
      </c>
      <c r="P176" t="s">
        <v>425</v>
      </c>
      <c r="Q176" t="s">
        <v>426</v>
      </c>
      <c r="R176">
        <v>161</v>
      </c>
      <c r="S176" t="s">
        <v>579</v>
      </c>
      <c r="T176" t="s">
        <v>119</v>
      </c>
      <c r="U176" t="s">
        <v>528</v>
      </c>
      <c r="V176" t="s">
        <v>445</v>
      </c>
      <c r="W176">
        <v>1</v>
      </c>
      <c r="X176" t="s">
        <v>58</v>
      </c>
      <c r="Y176">
        <v>2</v>
      </c>
      <c r="Z176">
        <v>2</v>
      </c>
      <c r="AA176" t="s">
        <v>591</v>
      </c>
      <c r="AB176">
        <v>1</v>
      </c>
      <c r="AC176" t="s">
        <v>217</v>
      </c>
      <c r="AD176" t="s">
        <v>20</v>
      </c>
      <c r="AE176">
        <v>5</v>
      </c>
    </row>
    <row r="177" spans="1:31" x14ac:dyDescent="0.4">
      <c r="A177">
        <v>5</v>
      </c>
      <c r="B177" t="s">
        <v>441</v>
      </c>
      <c r="C177" s="204">
        <v>44595</v>
      </c>
      <c r="D177" s="204">
        <v>44596</v>
      </c>
      <c r="E177">
        <v>5</v>
      </c>
      <c r="F177" t="s">
        <v>566</v>
      </c>
      <c r="G177" t="s">
        <v>567</v>
      </c>
      <c r="H177">
        <v>18</v>
      </c>
      <c r="I177" t="s">
        <v>568</v>
      </c>
      <c r="J177">
        <v>146</v>
      </c>
      <c r="K177" t="s">
        <v>589</v>
      </c>
      <c r="L177" t="s">
        <v>590</v>
      </c>
      <c r="M177">
        <v>146</v>
      </c>
      <c r="N177" t="s">
        <v>589</v>
      </c>
      <c r="O177">
        <v>270</v>
      </c>
      <c r="P177" t="s">
        <v>425</v>
      </c>
      <c r="Q177" t="s">
        <v>426</v>
      </c>
      <c r="R177">
        <v>167</v>
      </c>
      <c r="S177" t="s">
        <v>580</v>
      </c>
      <c r="T177" t="s">
        <v>120</v>
      </c>
      <c r="U177" t="s">
        <v>528</v>
      </c>
      <c r="V177" t="s">
        <v>445</v>
      </c>
      <c r="W177">
        <v>1</v>
      </c>
      <c r="X177" t="s">
        <v>58</v>
      </c>
      <c r="Y177">
        <v>2</v>
      </c>
      <c r="Z177">
        <v>2</v>
      </c>
      <c r="AA177" t="s">
        <v>591</v>
      </c>
      <c r="AB177">
        <v>1</v>
      </c>
      <c r="AC177" t="s">
        <v>217</v>
      </c>
      <c r="AD177" t="s">
        <v>20</v>
      </c>
      <c r="AE177">
        <v>5</v>
      </c>
    </row>
    <row r="178" spans="1:31" x14ac:dyDescent="0.4">
      <c r="A178">
        <v>5</v>
      </c>
      <c r="B178" t="s">
        <v>441</v>
      </c>
      <c r="C178" s="204">
        <v>44595</v>
      </c>
      <c r="D178" s="204">
        <v>44596</v>
      </c>
      <c r="E178">
        <v>5</v>
      </c>
      <c r="F178" t="s">
        <v>566</v>
      </c>
      <c r="G178" t="s">
        <v>567</v>
      </c>
      <c r="H178">
        <v>18</v>
      </c>
      <c r="I178" t="s">
        <v>568</v>
      </c>
      <c r="J178">
        <v>197</v>
      </c>
      <c r="K178" t="s">
        <v>592</v>
      </c>
      <c r="L178" t="s">
        <v>593</v>
      </c>
      <c r="M178">
        <v>197</v>
      </c>
      <c r="N178" t="s">
        <v>592</v>
      </c>
      <c r="O178">
        <v>270</v>
      </c>
      <c r="P178" t="s">
        <v>425</v>
      </c>
      <c r="Q178" t="s">
        <v>426</v>
      </c>
      <c r="R178">
        <v>180</v>
      </c>
      <c r="S178" t="s">
        <v>594</v>
      </c>
      <c r="T178" t="s">
        <v>157</v>
      </c>
      <c r="U178" t="s">
        <v>454</v>
      </c>
      <c r="V178" t="s">
        <v>445</v>
      </c>
      <c r="W178">
        <v>2</v>
      </c>
      <c r="X178" t="s">
        <v>58</v>
      </c>
      <c r="Y178">
        <v>3</v>
      </c>
      <c r="Z178">
        <v>3</v>
      </c>
      <c r="AA178" t="s">
        <v>591</v>
      </c>
      <c r="AB178">
        <v>1</v>
      </c>
      <c r="AC178" t="s">
        <v>217</v>
      </c>
      <c r="AD178" t="s">
        <v>20</v>
      </c>
      <c r="AE178">
        <v>10</v>
      </c>
    </row>
    <row r="179" spans="1:31" x14ac:dyDescent="0.4">
      <c r="A179">
        <v>5</v>
      </c>
      <c r="B179" t="s">
        <v>441</v>
      </c>
      <c r="C179" s="204">
        <v>44595</v>
      </c>
      <c r="D179" s="204">
        <v>44596</v>
      </c>
      <c r="E179">
        <v>5</v>
      </c>
      <c r="F179" t="s">
        <v>566</v>
      </c>
      <c r="G179" t="s">
        <v>567</v>
      </c>
      <c r="H179">
        <v>18</v>
      </c>
      <c r="I179" t="s">
        <v>568</v>
      </c>
      <c r="J179">
        <v>197</v>
      </c>
      <c r="K179" t="s">
        <v>592</v>
      </c>
      <c r="L179" t="s">
        <v>593</v>
      </c>
      <c r="M179">
        <v>197</v>
      </c>
      <c r="N179" t="s">
        <v>592</v>
      </c>
      <c r="O179">
        <v>270</v>
      </c>
      <c r="P179" t="s">
        <v>425</v>
      </c>
      <c r="Q179" t="s">
        <v>426</v>
      </c>
      <c r="R179">
        <v>186</v>
      </c>
      <c r="S179" t="s">
        <v>595</v>
      </c>
      <c r="T179" t="s">
        <v>158</v>
      </c>
      <c r="U179" t="s">
        <v>454</v>
      </c>
      <c r="V179" t="s">
        <v>445</v>
      </c>
      <c r="W179">
        <v>1</v>
      </c>
      <c r="X179" t="s">
        <v>58</v>
      </c>
      <c r="Y179">
        <v>3</v>
      </c>
      <c r="Z179">
        <v>3</v>
      </c>
      <c r="AA179" t="s">
        <v>591</v>
      </c>
      <c r="AB179">
        <v>1</v>
      </c>
      <c r="AC179" t="s">
        <v>217</v>
      </c>
      <c r="AD179" t="s">
        <v>20</v>
      </c>
      <c r="AE179">
        <v>5</v>
      </c>
    </row>
    <row r="180" spans="1:31" x14ac:dyDescent="0.4">
      <c r="A180">
        <v>10</v>
      </c>
      <c r="B180" t="s">
        <v>441</v>
      </c>
      <c r="C180" s="204">
        <v>44595</v>
      </c>
      <c r="D180" s="204">
        <v>44596</v>
      </c>
      <c r="E180">
        <v>5</v>
      </c>
      <c r="F180" t="s">
        <v>566</v>
      </c>
      <c r="G180" t="s">
        <v>567</v>
      </c>
      <c r="H180">
        <v>18</v>
      </c>
      <c r="I180" t="s">
        <v>568</v>
      </c>
      <c r="J180">
        <v>250</v>
      </c>
      <c r="K180" t="s">
        <v>596</v>
      </c>
      <c r="L180" t="s">
        <v>597</v>
      </c>
      <c r="M180">
        <v>250</v>
      </c>
      <c r="N180" t="s">
        <v>596</v>
      </c>
      <c r="O180">
        <v>270</v>
      </c>
      <c r="P180" t="s">
        <v>425</v>
      </c>
      <c r="Q180" t="s">
        <v>426</v>
      </c>
      <c r="R180">
        <v>472</v>
      </c>
      <c r="S180" t="s">
        <v>329</v>
      </c>
      <c r="T180" t="s">
        <v>448</v>
      </c>
      <c r="V180" t="s">
        <v>449</v>
      </c>
      <c r="W180">
        <v>3</v>
      </c>
      <c r="X180" t="s">
        <v>58</v>
      </c>
      <c r="Y180">
        <v>3</v>
      </c>
      <c r="Z180">
        <v>3</v>
      </c>
      <c r="AA180" t="s">
        <v>571</v>
      </c>
      <c r="AB180">
        <v>1</v>
      </c>
      <c r="AC180" t="s">
        <v>231</v>
      </c>
      <c r="AD180" t="s">
        <v>20</v>
      </c>
      <c r="AE180">
        <v>30</v>
      </c>
    </row>
    <row r="181" spans="1:31" x14ac:dyDescent="0.4">
      <c r="A181">
        <v>20</v>
      </c>
      <c r="B181" t="s">
        <v>463</v>
      </c>
      <c r="C181" s="204">
        <v>44595</v>
      </c>
      <c r="D181" s="204">
        <v>44596</v>
      </c>
      <c r="E181">
        <v>5</v>
      </c>
      <c r="F181" t="s">
        <v>566</v>
      </c>
      <c r="G181" t="s">
        <v>567</v>
      </c>
      <c r="H181">
        <v>18</v>
      </c>
      <c r="I181" t="s">
        <v>568</v>
      </c>
      <c r="J181">
        <v>16</v>
      </c>
      <c r="K181" t="s">
        <v>598</v>
      </c>
      <c r="L181" t="s">
        <v>599</v>
      </c>
      <c r="M181">
        <v>16</v>
      </c>
      <c r="N181" t="s">
        <v>598</v>
      </c>
      <c r="O181">
        <v>270</v>
      </c>
      <c r="P181" t="s">
        <v>425</v>
      </c>
      <c r="Q181" t="s">
        <v>426</v>
      </c>
      <c r="R181">
        <v>211</v>
      </c>
      <c r="S181" t="s">
        <v>452</v>
      </c>
      <c r="T181" t="s">
        <v>453</v>
      </c>
      <c r="U181" t="s">
        <v>454</v>
      </c>
      <c r="V181" t="s">
        <v>455</v>
      </c>
      <c r="W181">
        <v>1</v>
      </c>
      <c r="X181" t="s">
        <v>58</v>
      </c>
      <c r="Y181">
        <v>1</v>
      </c>
      <c r="Z181">
        <v>1</v>
      </c>
      <c r="AA181" t="s">
        <v>591</v>
      </c>
      <c r="AB181">
        <v>1</v>
      </c>
      <c r="AC181" t="s">
        <v>232</v>
      </c>
      <c r="AD181" t="s">
        <v>20</v>
      </c>
      <c r="AE181">
        <v>20</v>
      </c>
    </row>
    <row r="182" spans="1:31" x14ac:dyDescent="0.4">
      <c r="A182">
        <v>40</v>
      </c>
      <c r="B182" t="s">
        <v>727</v>
      </c>
      <c r="C182" s="204">
        <v>44595</v>
      </c>
      <c r="D182" s="204">
        <v>44596</v>
      </c>
      <c r="E182">
        <v>5</v>
      </c>
      <c r="F182" t="s">
        <v>566</v>
      </c>
      <c r="G182" t="s">
        <v>567</v>
      </c>
      <c r="H182">
        <v>18</v>
      </c>
      <c r="I182" t="s">
        <v>568</v>
      </c>
      <c r="J182">
        <v>550</v>
      </c>
      <c r="K182" t="s">
        <v>227</v>
      </c>
      <c r="L182" t="s">
        <v>606</v>
      </c>
      <c r="M182">
        <v>550</v>
      </c>
      <c r="N182" t="s">
        <v>227</v>
      </c>
      <c r="O182">
        <v>270</v>
      </c>
      <c r="P182" t="s">
        <v>425</v>
      </c>
      <c r="Q182" t="s">
        <v>426</v>
      </c>
      <c r="R182">
        <v>475</v>
      </c>
      <c r="S182" t="s">
        <v>534</v>
      </c>
      <c r="T182" t="s">
        <v>535</v>
      </c>
      <c r="V182" t="s">
        <v>536</v>
      </c>
      <c r="W182">
        <v>2</v>
      </c>
      <c r="X182" t="s">
        <v>58</v>
      </c>
      <c r="Y182">
        <v>2</v>
      </c>
      <c r="Z182">
        <v>2</v>
      </c>
      <c r="AA182" t="s">
        <v>607</v>
      </c>
      <c r="AB182">
        <v>1</v>
      </c>
      <c r="AC182" t="s">
        <v>231</v>
      </c>
      <c r="AD182" t="s">
        <v>20</v>
      </c>
      <c r="AE182">
        <v>80</v>
      </c>
    </row>
    <row r="183" spans="1:31" x14ac:dyDescent="0.4">
      <c r="A183">
        <v>10</v>
      </c>
      <c r="B183" t="s">
        <v>463</v>
      </c>
      <c r="C183" s="204">
        <v>44595</v>
      </c>
      <c r="D183" s="204">
        <v>44596</v>
      </c>
      <c r="E183">
        <v>5</v>
      </c>
      <c r="F183" t="s">
        <v>566</v>
      </c>
      <c r="G183" t="s">
        <v>567</v>
      </c>
      <c r="H183">
        <v>18</v>
      </c>
      <c r="I183" t="s">
        <v>568</v>
      </c>
      <c r="J183">
        <v>864</v>
      </c>
      <c r="K183" t="s">
        <v>776</v>
      </c>
      <c r="L183" t="s">
        <v>777</v>
      </c>
      <c r="M183">
        <v>754</v>
      </c>
      <c r="N183" t="s">
        <v>541</v>
      </c>
      <c r="O183">
        <v>754</v>
      </c>
      <c r="P183" t="s">
        <v>541</v>
      </c>
      <c r="Q183" t="s">
        <v>542</v>
      </c>
      <c r="R183">
        <v>809</v>
      </c>
      <c r="S183" t="s">
        <v>778</v>
      </c>
      <c r="T183" t="s">
        <v>779</v>
      </c>
      <c r="V183" t="s">
        <v>780</v>
      </c>
      <c r="W183">
        <v>1</v>
      </c>
      <c r="X183" t="s">
        <v>58</v>
      </c>
      <c r="Y183">
        <v>1</v>
      </c>
      <c r="Z183">
        <v>1</v>
      </c>
      <c r="AA183" t="s">
        <v>591</v>
      </c>
      <c r="AB183">
        <v>1</v>
      </c>
      <c r="AC183" t="s">
        <v>231</v>
      </c>
      <c r="AD183" t="s">
        <v>20</v>
      </c>
      <c r="AE183">
        <v>10</v>
      </c>
    </row>
    <row r="184" spans="1:31" x14ac:dyDescent="0.4">
      <c r="A184">
        <v>20</v>
      </c>
      <c r="B184" t="s">
        <v>463</v>
      </c>
      <c r="C184" s="204">
        <v>44595</v>
      </c>
      <c r="D184" s="204">
        <v>44595</v>
      </c>
      <c r="E184">
        <v>11</v>
      </c>
      <c r="F184" t="s">
        <v>420</v>
      </c>
      <c r="G184" t="s">
        <v>421</v>
      </c>
      <c r="H184">
        <v>12</v>
      </c>
      <c r="I184" t="s">
        <v>422</v>
      </c>
      <c r="J184">
        <v>27</v>
      </c>
      <c r="K184" t="s">
        <v>423</v>
      </c>
      <c r="L184" t="s">
        <v>424</v>
      </c>
      <c r="M184">
        <v>25</v>
      </c>
      <c r="N184" t="s">
        <v>423</v>
      </c>
      <c r="O184">
        <v>270</v>
      </c>
      <c r="P184" t="s">
        <v>425</v>
      </c>
      <c r="Q184" t="s">
        <v>426</v>
      </c>
      <c r="R184">
        <v>211</v>
      </c>
      <c r="S184" t="s">
        <v>452</v>
      </c>
      <c r="T184" t="s">
        <v>453</v>
      </c>
      <c r="U184" t="s">
        <v>454</v>
      </c>
      <c r="V184" t="s">
        <v>455</v>
      </c>
      <c r="W184">
        <v>4</v>
      </c>
      <c r="X184" t="s">
        <v>58</v>
      </c>
      <c r="Y184">
        <v>10</v>
      </c>
      <c r="Z184">
        <v>10</v>
      </c>
      <c r="AB184">
        <v>1</v>
      </c>
      <c r="AC184" t="s">
        <v>232</v>
      </c>
      <c r="AD184" t="s">
        <v>20</v>
      </c>
      <c r="AE184">
        <v>80</v>
      </c>
    </row>
    <row r="185" spans="1:31" x14ac:dyDescent="0.4">
      <c r="A185">
        <v>4</v>
      </c>
      <c r="B185" t="s">
        <v>724</v>
      </c>
      <c r="C185" s="204">
        <v>44595</v>
      </c>
      <c r="D185" s="204">
        <v>44595</v>
      </c>
      <c r="E185">
        <v>11</v>
      </c>
      <c r="F185" t="s">
        <v>420</v>
      </c>
      <c r="G185" t="s">
        <v>421</v>
      </c>
      <c r="H185">
        <v>12</v>
      </c>
      <c r="I185" t="s">
        <v>422</v>
      </c>
      <c r="J185">
        <v>27</v>
      </c>
      <c r="K185" t="s">
        <v>423</v>
      </c>
      <c r="L185" t="s">
        <v>424</v>
      </c>
      <c r="M185">
        <v>25</v>
      </c>
      <c r="N185" t="s">
        <v>423</v>
      </c>
      <c r="O185">
        <v>270</v>
      </c>
      <c r="P185" t="s">
        <v>425</v>
      </c>
      <c r="Q185" t="s">
        <v>426</v>
      </c>
      <c r="R185">
        <v>305</v>
      </c>
      <c r="S185" t="s">
        <v>427</v>
      </c>
      <c r="T185" t="s">
        <v>428</v>
      </c>
      <c r="V185" t="s">
        <v>429</v>
      </c>
      <c r="W185">
        <v>6</v>
      </c>
      <c r="X185" t="s">
        <v>58</v>
      </c>
      <c r="Y185">
        <v>10</v>
      </c>
      <c r="Z185">
        <v>10</v>
      </c>
      <c r="AB185">
        <v>1</v>
      </c>
      <c r="AC185" t="s">
        <v>60</v>
      </c>
      <c r="AD185" t="s">
        <v>20</v>
      </c>
      <c r="AE185">
        <v>24</v>
      </c>
    </row>
    <row r="186" spans="1:31" x14ac:dyDescent="0.4">
      <c r="A186">
        <v>5</v>
      </c>
      <c r="B186" t="s">
        <v>441</v>
      </c>
      <c r="C186" s="204">
        <v>44595</v>
      </c>
      <c r="D186" s="204">
        <v>44595</v>
      </c>
      <c r="E186">
        <v>11</v>
      </c>
      <c r="F186" t="s">
        <v>420</v>
      </c>
      <c r="G186" t="s">
        <v>421</v>
      </c>
      <c r="H186">
        <v>13</v>
      </c>
      <c r="I186" t="s">
        <v>687</v>
      </c>
      <c r="J186">
        <v>26</v>
      </c>
      <c r="K186" t="s">
        <v>688</v>
      </c>
      <c r="L186" t="s">
        <v>689</v>
      </c>
      <c r="M186">
        <v>25</v>
      </c>
      <c r="N186" t="s">
        <v>423</v>
      </c>
      <c r="O186">
        <v>270</v>
      </c>
      <c r="P186" t="s">
        <v>425</v>
      </c>
      <c r="Q186" t="s">
        <v>426</v>
      </c>
      <c r="R186">
        <v>161</v>
      </c>
      <c r="S186" t="s">
        <v>579</v>
      </c>
      <c r="T186" t="s">
        <v>119</v>
      </c>
      <c r="U186" t="s">
        <v>528</v>
      </c>
      <c r="V186" t="s">
        <v>445</v>
      </c>
      <c r="W186">
        <v>5</v>
      </c>
      <c r="X186" t="s">
        <v>58</v>
      </c>
      <c r="Y186">
        <v>14</v>
      </c>
      <c r="Z186">
        <v>14</v>
      </c>
      <c r="AB186">
        <v>1</v>
      </c>
      <c r="AC186" t="s">
        <v>217</v>
      </c>
      <c r="AD186" t="s">
        <v>20</v>
      </c>
      <c r="AE186">
        <v>25</v>
      </c>
    </row>
    <row r="187" spans="1:31" x14ac:dyDescent="0.4">
      <c r="A187">
        <v>5</v>
      </c>
      <c r="B187" t="s">
        <v>441</v>
      </c>
      <c r="C187" s="204">
        <v>44595</v>
      </c>
      <c r="D187" s="204">
        <v>44595</v>
      </c>
      <c r="E187">
        <v>11</v>
      </c>
      <c r="F187" t="s">
        <v>420</v>
      </c>
      <c r="G187" t="s">
        <v>421</v>
      </c>
      <c r="H187">
        <v>13</v>
      </c>
      <c r="I187" t="s">
        <v>687</v>
      </c>
      <c r="J187">
        <v>26</v>
      </c>
      <c r="K187" t="s">
        <v>688</v>
      </c>
      <c r="L187" t="s">
        <v>689</v>
      </c>
      <c r="M187">
        <v>25</v>
      </c>
      <c r="N187" t="s">
        <v>423</v>
      </c>
      <c r="O187">
        <v>270</v>
      </c>
      <c r="P187" t="s">
        <v>425</v>
      </c>
      <c r="Q187" t="s">
        <v>426</v>
      </c>
      <c r="R187">
        <v>167</v>
      </c>
      <c r="S187" t="s">
        <v>580</v>
      </c>
      <c r="T187" t="s">
        <v>120</v>
      </c>
      <c r="U187" t="s">
        <v>528</v>
      </c>
      <c r="V187" t="s">
        <v>445</v>
      </c>
      <c r="W187">
        <v>4</v>
      </c>
      <c r="X187" t="s">
        <v>58</v>
      </c>
      <c r="Y187">
        <v>14</v>
      </c>
      <c r="Z187">
        <v>14</v>
      </c>
      <c r="AB187">
        <v>1</v>
      </c>
      <c r="AC187" t="s">
        <v>217</v>
      </c>
      <c r="AD187" t="s">
        <v>20</v>
      </c>
      <c r="AE187">
        <v>20</v>
      </c>
    </row>
    <row r="188" spans="1:31" x14ac:dyDescent="0.4">
      <c r="A188">
        <v>50</v>
      </c>
      <c r="B188" t="s">
        <v>441</v>
      </c>
      <c r="C188" s="204">
        <v>44595</v>
      </c>
      <c r="D188" s="204">
        <v>44595</v>
      </c>
      <c r="E188">
        <v>11</v>
      </c>
      <c r="F188" t="s">
        <v>420</v>
      </c>
      <c r="G188" t="s">
        <v>421</v>
      </c>
      <c r="H188">
        <v>13</v>
      </c>
      <c r="I188" t="s">
        <v>687</v>
      </c>
      <c r="J188">
        <v>26</v>
      </c>
      <c r="K188" t="s">
        <v>688</v>
      </c>
      <c r="L188" t="s">
        <v>689</v>
      </c>
      <c r="M188">
        <v>25</v>
      </c>
      <c r="N188" t="s">
        <v>423</v>
      </c>
      <c r="O188">
        <v>270</v>
      </c>
      <c r="P188" t="s">
        <v>425</v>
      </c>
      <c r="Q188" t="s">
        <v>426</v>
      </c>
      <c r="R188">
        <v>497</v>
      </c>
      <c r="S188" t="s">
        <v>690</v>
      </c>
      <c r="T188" t="s">
        <v>691</v>
      </c>
      <c r="V188" t="s">
        <v>692</v>
      </c>
      <c r="W188">
        <v>5</v>
      </c>
      <c r="X188" t="s">
        <v>58</v>
      </c>
      <c r="Y188">
        <v>14</v>
      </c>
      <c r="Z188">
        <v>14</v>
      </c>
      <c r="AB188">
        <v>1</v>
      </c>
      <c r="AC188" t="s">
        <v>231</v>
      </c>
      <c r="AD188" t="s">
        <v>20</v>
      </c>
      <c r="AE188">
        <v>250</v>
      </c>
    </row>
    <row r="189" spans="1:31" x14ac:dyDescent="0.4">
      <c r="A189">
        <v>1</v>
      </c>
      <c r="B189" t="s">
        <v>441</v>
      </c>
      <c r="C189" s="204">
        <v>44595</v>
      </c>
      <c r="D189" s="204">
        <v>44596</v>
      </c>
      <c r="E189">
        <v>14</v>
      </c>
      <c r="F189" t="s">
        <v>430</v>
      </c>
      <c r="G189" t="s">
        <v>431</v>
      </c>
      <c r="H189">
        <v>19</v>
      </c>
      <c r="I189" t="s">
        <v>432</v>
      </c>
      <c r="J189">
        <v>124</v>
      </c>
      <c r="K189" t="s">
        <v>433</v>
      </c>
      <c r="L189" t="s">
        <v>434</v>
      </c>
      <c r="M189">
        <v>123</v>
      </c>
      <c r="N189" t="s">
        <v>435</v>
      </c>
      <c r="O189">
        <v>123</v>
      </c>
      <c r="P189" t="s">
        <v>435</v>
      </c>
      <c r="Q189" t="s">
        <v>436</v>
      </c>
      <c r="R189">
        <v>223</v>
      </c>
      <c r="S189" t="s">
        <v>437</v>
      </c>
      <c r="T189" t="s">
        <v>438</v>
      </c>
      <c r="U189" t="s">
        <v>439</v>
      </c>
      <c r="V189" t="s">
        <v>440</v>
      </c>
      <c r="W189">
        <v>9</v>
      </c>
      <c r="X189" t="s">
        <v>725</v>
      </c>
      <c r="Y189">
        <v>3</v>
      </c>
      <c r="Z189">
        <v>2</v>
      </c>
      <c r="AB189">
        <v>1</v>
      </c>
      <c r="AC189" t="s">
        <v>232</v>
      </c>
      <c r="AD189" t="s">
        <v>20</v>
      </c>
      <c r="AE189">
        <v>9</v>
      </c>
    </row>
    <row r="190" spans="1:31" x14ac:dyDescent="0.4">
      <c r="A190">
        <v>5</v>
      </c>
      <c r="B190" t="s">
        <v>441</v>
      </c>
      <c r="C190" s="204">
        <v>44595</v>
      </c>
      <c r="D190" s="204">
        <v>44596</v>
      </c>
      <c r="E190">
        <v>14</v>
      </c>
      <c r="F190" t="s">
        <v>430</v>
      </c>
      <c r="G190" t="s">
        <v>431</v>
      </c>
      <c r="H190">
        <v>19</v>
      </c>
      <c r="I190" t="s">
        <v>432</v>
      </c>
      <c r="J190">
        <v>47</v>
      </c>
      <c r="K190" t="s">
        <v>693</v>
      </c>
      <c r="L190" t="s">
        <v>694</v>
      </c>
      <c r="M190">
        <v>47</v>
      </c>
      <c r="N190" t="s">
        <v>693</v>
      </c>
      <c r="O190">
        <v>270</v>
      </c>
      <c r="P190" t="s">
        <v>425</v>
      </c>
      <c r="Q190" t="s">
        <v>426</v>
      </c>
      <c r="R190">
        <v>164</v>
      </c>
      <c r="S190" t="s">
        <v>444</v>
      </c>
      <c r="T190" t="s">
        <v>121</v>
      </c>
      <c r="U190" t="s">
        <v>35</v>
      </c>
      <c r="V190" t="s">
        <v>445</v>
      </c>
      <c r="W190">
        <v>2</v>
      </c>
      <c r="X190" t="s">
        <v>58</v>
      </c>
      <c r="Y190">
        <v>5</v>
      </c>
      <c r="Z190">
        <v>4</v>
      </c>
      <c r="AB190">
        <v>1</v>
      </c>
      <c r="AC190" t="s">
        <v>217</v>
      </c>
      <c r="AD190" t="s">
        <v>20</v>
      </c>
      <c r="AE190">
        <v>10</v>
      </c>
    </row>
    <row r="191" spans="1:31" x14ac:dyDescent="0.4">
      <c r="A191">
        <v>10</v>
      </c>
      <c r="B191" t="s">
        <v>441</v>
      </c>
      <c r="C191" s="204">
        <v>44595</v>
      </c>
      <c r="D191" s="204">
        <v>44596</v>
      </c>
      <c r="E191">
        <v>14</v>
      </c>
      <c r="F191" t="s">
        <v>430</v>
      </c>
      <c r="G191" t="s">
        <v>431</v>
      </c>
      <c r="H191">
        <v>19</v>
      </c>
      <c r="I191" t="s">
        <v>432</v>
      </c>
      <c r="J191">
        <v>47</v>
      </c>
      <c r="K191" t="s">
        <v>693</v>
      </c>
      <c r="L191" t="s">
        <v>694</v>
      </c>
      <c r="M191">
        <v>47</v>
      </c>
      <c r="N191" t="s">
        <v>693</v>
      </c>
      <c r="O191">
        <v>270</v>
      </c>
      <c r="P191" t="s">
        <v>425</v>
      </c>
      <c r="Q191" t="s">
        <v>426</v>
      </c>
      <c r="R191">
        <v>472</v>
      </c>
      <c r="S191" t="s">
        <v>329</v>
      </c>
      <c r="T191" t="s">
        <v>448</v>
      </c>
      <c r="V191" t="s">
        <v>449</v>
      </c>
      <c r="W191">
        <v>2</v>
      </c>
      <c r="X191" t="s">
        <v>58</v>
      </c>
      <c r="Y191">
        <v>5</v>
      </c>
      <c r="Z191">
        <v>4</v>
      </c>
      <c r="AB191">
        <v>1</v>
      </c>
      <c r="AC191" t="s">
        <v>231</v>
      </c>
      <c r="AD191" t="s">
        <v>20</v>
      </c>
      <c r="AE191">
        <v>20</v>
      </c>
    </row>
    <row r="192" spans="1:31" x14ac:dyDescent="0.4">
      <c r="A192">
        <v>10</v>
      </c>
      <c r="B192" t="s">
        <v>724</v>
      </c>
      <c r="C192" s="204">
        <v>44595</v>
      </c>
      <c r="D192" s="204">
        <v>44596</v>
      </c>
      <c r="E192">
        <v>14</v>
      </c>
      <c r="F192" t="s">
        <v>430</v>
      </c>
      <c r="G192" t="s">
        <v>431</v>
      </c>
      <c r="H192">
        <v>19</v>
      </c>
      <c r="I192" t="s">
        <v>432</v>
      </c>
      <c r="J192">
        <v>47</v>
      </c>
      <c r="K192" t="s">
        <v>693</v>
      </c>
      <c r="L192" t="s">
        <v>694</v>
      </c>
      <c r="M192">
        <v>47</v>
      </c>
      <c r="N192" t="s">
        <v>693</v>
      </c>
      <c r="O192">
        <v>270</v>
      </c>
      <c r="P192" t="s">
        <v>425</v>
      </c>
      <c r="Q192" t="s">
        <v>426</v>
      </c>
      <c r="R192">
        <v>359</v>
      </c>
      <c r="S192" t="s">
        <v>473</v>
      </c>
      <c r="T192" t="s">
        <v>474</v>
      </c>
      <c r="V192" t="s">
        <v>449</v>
      </c>
      <c r="W192">
        <v>1</v>
      </c>
      <c r="X192" t="s">
        <v>58</v>
      </c>
      <c r="Y192">
        <v>5</v>
      </c>
      <c r="Z192">
        <v>4</v>
      </c>
      <c r="AB192">
        <v>1</v>
      </c>
      <c r="AC192" t="s">
        <v>60</v>
      </c>
      <c r="AD192" t="s">
        <v>20</v>
      </c>
      <c r="AE192">
        <v>10</v>
      </c>
    </row>
    <row r="193" spans="1:31" x14ac:dyDescent="0.4">
      <c r="A193">
        <v>5</v>
      </c>
      <c r="B193" t="s">
        <v>441</v>
      </c>
      <c r="C193" s="204">
        <v>44595</v>
      </c>
      <c r="D193" s="204">
        <v>44596</v>
      </c>
      <c r="E193">
        <v>14</v>
      </c>
      <c r="F193" t="s">
        <v>430</v>
      </c>
      <c r="G193" t="s">
        <v>431</v>
      </c>
      <c r="H193">
        <v>19</v>
      </c>
      <c r="I193" t="s">
        <v>432</v>
      </c>
      <c r="J193">
        <v>80</v>
      </c>
      <c r="K193" t="s">
        <v>442</v>
      </c>
      <c r="L193" t="s">
        <v>443</v>
      </c>
      <c r="M193">
        <v>80</v>
      </c>
      <c r="N193" t="s">
        <v>442</v>
      </c>
      <c r="O193">
        <v>270</v>
      </c>
      <c r="P193" t="s">
        <v>425</v>
      </c>
      <c r="Q193" t="s">
        <v>426</v>
      </c>
      <c r="R193">
        <v>164</v>
      </c>
      <c r="S193" t="s">
        <v>444</v>
      </c>
      <c r="T193" t="s">
        <v>121</v>
      </c>
      <c r="U193" t="s">
        <v>35</v>
      </c>
      <c r="V193" t="s">
        <v>445</v>
      </c>
      <c r="W193">
        <v>2</v>
      </c>
      <c r="X193" t="s">
        <v>58</v>
      </c>
      <c r="Y193">
        <v>2</v>
      </c>
      <c r="Z193">
        <v>1</v>
      </c>
      <c r="AB193">
        <v>1</v>
      </c>
      <c r="AC193" t="s">
        <v>217</v>
      </c>
      <c r="AD193" t="s">
        <v>20</v>
      </c>
      <c r="AE193">
        <v>10</v>
      </c>
    </row>
    <row r="194" spans="1:31" x14ac:dyDescent="0.4">
      <c r="A194">
        <v>20</v>
      </c>
      <c r="B194" t="s">
        <v>463</v>
      </c>
      <c r="C194" s="204">
        <v>44595</v>
      </c>
      <c r="D194" s="204">
        <v>44596</v>
      </c>
      <c r="E194">
        <v>14</v>
      </c>
      <c r="F194" t="s">
        <v>430</v>
      </c>
      <c r="G194" t="s">
        <v>431</v>
      </c>
      <c r="H194">
        <v>19</v>
      </c>
      <c r="I194" t="s">
        <v>432</v>
      </c>
      <c r="J194">
        <v>649</v>
      </c>
      <c r="K194" t="s">
        <v>614</v>
      </c>
      <c r="L194" t="s">
        <v>615</v>
      </c>
      <c r="M194">
        <v>649</v>
      </c>
      <c r="N194" t="s">
        <v>614</v>
      </c>
      <c r="O194">
        <v>270</v>
      </c>
      <c r="P194" t="s">
        <v>425</v>
      </c>
      <c r="Q194" t="s">
        <v>426</v>
      </c>
      <c r="R194">
        <v>211</v>
      </c>
      <c r="S194" t="s">
        <v>452</v>
      </c>
      <c r="T194" t="s">
        <v>453</v>
      </c>
      <c r="U194" t="s">
        <v>454</v>
      </c>
      <c r="V194" t="s">
        <v>455</v>
      </c>
      <c r="W194">
        <v>1</v>
      </c>
      <c r="X194" t="s">
        <v>58</v>
      </c>
      <c r="Y194">
        <v>2</v>
      </c>
      <c r="Z194">
        <v>2</v>
      </c>
      <c r="AA194" t="s">
        <v>616</v>
      </c>
      <c r="AB194">
        <v>1</v>
      </c>
      <c r="AC194" t="s">
        <v>232</v>
      </c>
      <c r="AD194" t="s">
        <v>20</v>
      </c>
      <c r="AE194">
        <v>20</v>
      </c>
    </row>
    <row r="195" spans="1:31" x14ac:dyDescent="0.4">
      <c r="A195">
        <v>10</v>
      </c>
      <c r="B195" t="s">
        <v>724</v>
      </c>
      <c r="C195" s="204">
        <v>44595</v>
      </c>
      <c r="D195" s="204">
        <v>44596</v>
      </c>
      <c r="E195">
        <v>14</v>
      </c>
      <c r="F195" t="s">
        <v>430</v>
      </c>
      <c r="G195" t="s">
        <v>431</v>
      </c>
      <c r="H195">
        <v>19</v>
      </c>
      <c r="I195" t="s">
        <v>432</v>
      </c>
      <c r="J195">
        <v>649</v>
      </c>
      <c r="K195" t="s">
        <v>614</v>
      </c>
      <c r="L195" t="s">
        <v>615</v>
      </c>
      <c r="M195">
        <v>649</v>
      </c>
      <c r="N195" t="s">
        <v>614</v>
      </c>
      <c r="O195">
        <v>270</v>
      </c>
      <c r="P195" t="s">
        <v>425</v>
      </c>
      <c r="Q195" t="s">
        <v>426</v>
      </c>
      <c r="R195">
        <v>272</v>
      </c>
      <c r="S195" t="s">
        <v>617</v>
      </c>
      <c r="T195" t="s">
        <v>618</v>
      </c>
      <c r="V195" t="s">
        <v>449</v>
      </c>
      <c r="W195">
        <v>1</v>
      </c>
      <c r="X195" t="s">
        <v>58</v>
      </c>
      <c r="Y195">
        <v>2</v>
      </c>
      <c r="Z195">
        <v>2</v>
      </c>
      <c r="AA195" t="s">
        <v>616</v>
      </c>
      <c r="AB195">
        <v>1</v>
      </c>
      <c r="AC195" t="s">
        <v>60</v>
      </c>
      <c r="AD195" t="s">
        <v>20</v>
      </c>
      <c r="AE195">
        <v>10</v>
      </c>
    </row>
    <row r="196" spans="1:31" x14ac:dyDescent="0.4">
      <c r="A196">
        <v>10</v>
      </c>
      <c r="B196" t="s">
        <v>441</v>
      </c>
      <c r="C196" s="204">
        <v>44595</v>
      </c>
      <c r="D196" s="204">
        <v>44596</v>
      </c>
      <c r="E196">
        <v>14</v>
      </c>
      <c r="F196" t="s">
        <v>430</v>
      </c>
      <c r="G196" t="s">
        <v>431</v>
      </c>
      <c r="H196">
        <v>19</v>
      </c>
      <c r="I196" t="s">
        <v>432</v>
      </c>
      <c r="J196">
        <v>74</v>
      </c>
      <c r="K196" t="s">
        <v>446</v>
      </c>
      <c r="L196" t="s">
        <v>447</v>
      </c>
      <c r="M196">
        <v>74</v>
      </c>
      <c r="N196" t="s">
        <v>446</v>
      </c>
      <c r="O196">
        <v>270</v>
      </c>
      <c r="P196" t="s">
        <v>425</v>
      </c>
      <c r="Q196" t="s">
        <v>426</v>
      </c>
      <c r="R196">
        <v>472</v>
      </c>
      <c r="S196" t="s">
        <v>329</v>
      </c>
      <c r="T196" t="s">
        <v>448</v>
      </c>
      <c r="V196" t="s">
        <v>449</v>
      </c>
      <c r="W196">
        <v>2</v>
      </c>
      <c r="X196" t="s">
        <v>58</v>
      </c>
      <c r="Y196">
        <v>2</v>
      </c>
      <c r="Z196">
        <v>2</v>
      </c>
      <c r="AB196">
        <v>1</v>
      </c>
      <c r="AC196" t="s">
        <v>231</v>
      </c>
      <c r="AD196" t="s">
        <v>20</v>
      </c>
      <c r="AE196">
        <v>20</v>
      </c>
    </row>
    <row r="197" spans="1:31" x14ac:dyDescent="0.4">
      <c r="A197">
        <v>30</v>
      </c>
      <c r="B197" t="s">
        <v>463</v>
      </c>
      <c r="C197" s="204">
        <v>44595</v>
      </c>
      <c r="D197" s="204">
        <v>44596</v>
      </c>
      <c r="E197">
        <v>14</v>
      </c>
      <c r="F197" t="s">
        <v>430</v>
      </c>
      <c r="G197" t="s">
        <v>431</v>
      </c>
      <c r="H197">
        <v>19</v>
      </c>
      <c r="I197" t="s">
        <v>432</v>
      </c>
      <c r="J197">
        <v>149</v>
      </c>
      <c r="K197" t="s">
        <v>695</v>
      </c>
      <c r="L197" t="s">
        <v>696</v>
      </c>
      <c r="M197">
        <v>149</v>
      </c>
      <c r="N197" t="s">
        <v>695</v>
      </c>
      <c r="O197">
        <v>270</v>
      </c>
      <c r="P197" t="s">
        <v>425</v>
      </c>
      <c r="Q197" t="s">
        <v>426</v>
      </c>
      <c r="R197">
        <v>812</v>
      </c>
      <c r="S197" t="s">
        <v>697</v>
      </c>
      <c r="T197" t="s">
        <v>698</v>
      </c>
      <c r="U197" t="s">
        <v>454</v>
      </c>
      <c r="V197" t="s">
        <v>699</v>
      </c>
      <c r="W197">
        <v>1</v>
      </c>
      <c r="X197" t="s">
        <v>58</v>
      </c>
      <c r="Y197">
        <v>1</v>
      </c>
      <c r="Z197">
        <v>1</v>
      </c>
      <c r="AB197">
        <v>1</v>
      </c>
      <c r="AC197" t="s">
        <v>232</v>
      </c>
      <c r="AD197" t="s">
        <v>20</v>
      </c>
      <c r="AE197">
        <v>30</v>
      </c>
    </row>
    <row r="198" spans="1:31" x14ac:dyDescent="0.4">
      <c r="A198">
        <v>20</v>
      </c>
      <c r="B198" t="s">
        <v>463</v>
      </c>
      <c r="C198" s="204">
        <v>44595</v>
      </c>
      <c r="D198" s="204">
        <v>44596</v>
      </c>
      <c r="E198">
        <v>14</v>
      </c>
      <c r="F198" t="s">
        <v>430</v>
      </c>
      <c r="G198" t="s">
        <v>431</v>
      </c>
      <c r="H198">
        <v>19</v>
      </c>
      <c r="I198" t="s">
        <v>432</v>
      </c>
      <c r="J198">
        <v>39</v>
      </c>
      <c r="K198" t="s">
        <v>450</v>
      </c>
      <c r="L198" t="s">
        <v>451</v>
      </c>
      <c r="M198">
        <v>39</v>
      </c>
      <c r="N198" t="s">
        <v>450</v>
      </c>
      <c r="O198">
        <v>270</v>
      </c>
      <c r="P198" t="s">
        <v>425</v>
      </c>
      <c r="Q198" t="s">
        <v>426</v>
      </c>
      <c r="R198">
        <v>211</v>
      </c>
      <c r="S198" t="s">
        <v>452</v>
      </c>
      <c r="T198" t="s">
        <v>453</v>
      </c>
      <c r="U198" t="s">
        <v>454</v>
      </c>
      <c r="V198" t="s">
        <v>455</v>
      </c>
      <c r="W198">
        <v>2</v>
      </c>
      <c r="X198" t="s">
        <v>58</v>
      </c>
      <c r="Y198">
        <v>2</v>
      </c>
      <c r="Z198">
        <v>1</v>
      </c>
      <c r="AB198">
        <v>1</v>
      </c>
      <c r="AC198" t="s">
        <v>232</v>
      </c>
      <c r="AD198" t="s">
        <v>20</v>
      </c>
      <c r="AE198">
        <v>40</v>
      </c>
    </row>
    <row r="199" spans="1:31" x14ac:dyDescent="0.4">
      <c r="A199">
        <v>10</v>
      </c>
      <c r="B199" t="s">
        <v>726</v>
      </c>
      <c r="C199" s="204">
        <v>44595</v>
      </c>
      <c r="D199" s="204">
        <v>44596</v>
      </c>
      <c r="E199">
        <v>14</v>
      </c>
      <c r="F199" t="s">
        <v>430</v>
      </c>
      <c r="G199" t="s">
        <v>431</v>
      </c>
      <c r="H199">
        <v>19</v>
      </c>
      <c r="I199" t="s">
        <v>432</v>
      </c>
      <c r="J199">
        <v>902</v>
      </c>
      <c r="K199" t="s">
        <v>456</v>
      </c>
      <c r="L199" t="s">
        <v>457</v>
      </c>
      <c r="M199">
        <v>823</v>
      </c>
      <c r="N199" t="s">
        <v>458</v>
      </c>
      <c r="O199">
        <v>823</v>
      </c>
      <c r="P199" t="s">
        <v>458</v>
      </c>
      <c r="Q199" t="s">
        <v>459</v>
      </c>
      <c r="R199">
        <v>821</v>
      </c>
      <c r="S199" t="s">
        <v>460</v>
      </c>
      <c r="T199" t="s">
        <v>461</v>
      </c>
      <c r="U199" t="s">
        <v>454</v>
      </c>
      <c r="V199" t="s">
        <v>462</v>
      </c>
      <c r="W199">
        <v>10</v>
      </c>
      <c r="X199" t="s">
        <v>463</v>
      </c>
      <c r="Y199">
        <v>1</v>
      </c>
      <c r="Z199">
        <v>1</v>
      </c>
      <c r="AB199">
        <v>1</v>
      </c>
      <c r="AC199" t="s">
        <v>232</v>
      </c>
      <c r="AD199" t="s">
        <v>20</v>
      </c>
      <c r="AE199">
        <v>100</v>
      </c>
    </row>
    <row r="200" spans="1:31" x14ac:dyDescent="0.4">
      <c r="A200">
        <v>10</v>
      </c>
      <c r="B200" t="s">
        <v>726</v>
      </c>
      <c r="C200" s="204">
        <v>44595</v>
      </c>
      <c r="D200" s="204">
        <v>44596</v>
      </c>
      <c r="E200">
        <v>14</v>
      </c>
      <c r="F200" t="s">
        <v>430</v>
      </c>
      <c r="G200" t="s">
        <v>431</v>
      </c>
      <c r="H200">
        <v>19</v>
      </c>
      <c r="I200" t="s">
        <v>432</v>
      </c>
      <c r="J200">
        <v>902</v>
      </c>
      <c r="K200" t="s">
        <v>456</v>
      </c>
      <c r="L200" t="s">
        <v>457</v>
      </c>
      <c r="M200">
        <v>823</v>
      </c>
      <c r="N200" t="s">
        <v>458</v>
      </c>
      <c r="O200">
        <v>823</v>
      </c>
      <c r="P200" t="s">
        <v>458</v>
      </c>
      <c r="Q200" t="s">
        <v>459</v>
      </c>
      <c r="R200">
        <v>822</v>
      </c>
      <c r="S200" t="s">
        <v>464</v>
      </c>
      <c r="T200" t="s">
        <v>465</v>
      </c>
      <c r="U200" t="s">
        <v>454</v>
      </c>
      <c r="V200" t="s">
        <v>462</v>
      </c>
      <c r="W200">
        <v>20</v>
      </c>
      <c r="X200" t="s">
        <v>463</v>
      </c>
      <c r="Y200">
        <v>1</v>
      </c>
      <c r="Z200">
        <v>1</v>
      </c>
      <c r="AB200">
        <v>1</v>
      </c>
      <c r="AC200" t="s">
        <v>232</v>
      </c>
      <c r="AD200" t="s">
        <v>20</v>
      </c>
      <c r="AE200">
        <v>200</v>
      </c>
    </row>
    <row r="201" spans="1:31" x14ac:dyDescent="0.4">
      <c r="A201">
        <v>10</v>
      </c>
      <c r="B201" t="s">
        <v>726</v>
      </c>
      <c r="C201" s="204">
        <v>44595</v>
      </c>
      <c r="D201" s="204">
        <v>44596</v>
      </c>
      <c r="E201">
        <v>14</v>
      </c>
      <c r="F201" t="s">
        <v>430</v>
      </c>
      <c r="G201" t="s">
        <v>431</v>
      </c>
      <c r="H201">
        <v>19</v>
      </c>
      <c r="I201" t="s">
        <v>432</v>
      </c>
      <c r="J201">
        <v>899</v>
      </c>
      <c r="K201" t="s">
        <v>466</v>
      </c>
      <c r="L201" t="s">
        <v>457</v>
      </c>
      <c r="M201">
        <v>823</v>
      </c>
      <c r="N201" t="s">
        <v>458</v>
      </c>
      <c r="O201">
        <v>823</v>
      </c>
      <c r="P201" t="s">
        <v>458</v>
      </c>
      <c r="Q201" t="s">
        <v>459</v>
      </c>
      <c r="R201">
        <v>821</v>
      </c>
      <c r="S201" t="s">
        <v>460</v>
      </c>
      <c r="T201" t="s">
        <v>461</v>
      </c>
      <c r="U201" t="s">
        <v>454</v>
      </c>
      <c r="V201" t="s">
        <v>462</v>
      </c>
      <c r="W201">
        <v>460</v>
      </c>
      <c r="X201" t="s">
        <v>463</v>
      </c>
      <c r="Y201">
        <v>2</v>
      </c>
      <c r="Z201">
        <v>1</v>
      </c>
      <c r="AB201">
        <v>1</v>
      </c>
      <c r="AC201" t="s">
        <v>232</v>
      </c>
      <c r="AD201" t="s">
        <v>20</v>
      </c>
      <c r="AE201">
        <v>4600</v>
      </c>
    </row>
    <row r="202" spans="1:31" x14ac:dyDescent="0.4">
      <c r="A202">
        <v>10</v>
      </c>
      <c r="B202" t="s">
        <v>726</v>
      </c>
      <c r="C202" s="204">
        <v>44595</v>
      </c>
      <c r="D202" s="204">
        <v>44596</v>
      </c>
      <c r="E202">
        <v>14</v>
      </c>
      <c r="F202" t="s">
        <v>430</v>
      </c>
      <c r="G202" t="s">
        <v>431</v>
      </c>
      <c r="H202">
        <v>19</v>
      </c>
      <c r="I202" t="s">
        <v>432</v>
      </c>
      <c r="J202">
        <v>899</v>
      </c>
      <c r="K202" t="s">
        <v>466</v>
      </c>
      <c r="L202" t="s">
        <v>457</v>
      </c>
      <c r="M202">
        <v>823</v>
      </c>
      <c r="N202" t="s">
        <v>458</v>
      </c>
      <c r="O202">
        <v>823</v>
      </c>
      <c r="P202" t="s">
        <v>458</v>
      </c>
      <c r="Q202" t="s">
        <v>459</v>
      </c>
      <c r="R202">
        <v>822</v>
      </c>
      <c r="S202" t="s">
        <v>464</v>
      </c>
      <c r="T202" t="s">
        <v>465</v>
      </c>
      <c r="U202" t="s">
        <v>454</v>
      </c>
      <c r="V202" t="s">
        <v>462</v>
      </c>
      <c r="W202">
        <v>40</v>
      </c>
      <c r="X202" t="s">
        <v>463</v>
      </c>
      <c r="Y202">
        <v>2</v>
      </c>
      <c r="Z202">
        <v>1</v>
      </c>
      <c r="AB202">
        <v>1</v>
      </c>
      <c r="AC202" t="s">
        <v>232</v>
      </c>
      <c r="AD202" t="s">
        <v>20</v>
      </c>
      <c r="AE202">
        <v>400</v>
      </c>
    </row>
    <row r="203" spans="1:31" x14ac:dyDescent="0.4">
      <c r="A203">
        <v>10</v>
      </c>
      <c r="B203" t="s">
        <v>726</v>
      </c>
      <c r="C203" s="204">
        <v>44595</v>
      </c>
      <c r="D203" s="204">
        <v>44596</v>
      </c>
      <c r="E203">
        <v>14</v>
      </c>
      <c r="F203" t="s">
        <v>430</v>
      </c>
      <c r="G203" t="s">
        <v>431</v>
      </c>
      <c r="H203">
        <v>19</v>
      </c>
      <c r="I203" t="s">
        <v>432</v>
      </c>
      <c r="J203">
        <v>903</v>
      </c>
      <c r="K203" t="s">
        <v>467</v>
      </c>
      <c r="L203" t="s">
        <v>457</v>
      </c>
      <c r="M203">
        <v>823</v>
      </c>
      <c r="N203" t="s">
        <v>458</v>
      </c>
      <c r="O203">
        <v>823</v>
      </c>
      <c r="P203" t="s">
        <v>458</v>
      </c>
      <c r="Q203" t="s">
        <v>459</v>
      </c>
      <c r="R203">
        <v>642</v>
      </c>
      <c r="S203" t="s">
        <v>468</v>
      </c>
      <c r="T203" t="s">
        <v>469</v>
      </c>
      <c r="U203" t="s">
        <v>454</v>
      </c>
      <c r="V203" t="s">
        <v>462</v>
      </c>
      <c r="W203">
        <v>100</v>
      </c>
      <c r="X203" t="s">
        <v>463</v>
      </c>
      <c r="Y203">
        <v>1</v>
      </c>
      <c r="Z203">
        <v>1</v>
      </c>
      <c r="AB203">
        <v>1</v>
      </c>
      <c r="AC203" t="s">
        <v>232</v>
      </c>
      <c r="AD203" t="s">
        <v>20</v>
      </c>
      <c r="AE203">
        <v>1000</v>
      </c>
    </row>
    <row r="204" spans="1:31" x14ac:dyDescent="0.4">
      <c r="A204">
        <v>10</v>
      </c>
      <c r="B204" t="s">
        <v>726</v>
      </c>
      <c r="C204" s="204">
        <v>44595</v>
      </c>
      <c r="D204" s="204">
        <v>44596</v>
      </c>
      <c r="E204">
        <v>14</v>
      </c>
      <c r="F204" t="s">
        <v>430</v>
      </c>
      <c r="G204" t="s">
        <v>431</v>
      </c>
      <c r="H204">
        <v>19</v>
      </c>
      <c r="I204" t="s">
        <v>432</v>
      </c>
      <c r="J204">
        <v>903</v>
      </c>
      <c r="K204" t="s">
        <v>467</v>
      </c>
      <c r="L204" t="s">
        <v>457</v>
      </c>
      <c r="M204">
        <v>823</v>
      </c>
      <c r="N204" t="s">
        <v>458</v>
      </c>
      <c r="O204">
        <v>823</v>
      </c>
      <c r="P204" t="s">
        <v>458</v>
      </c>
      <c r="Q204" t="s">
        <v>459</v>
      </c>
      <c r="R204">
        <v>821</v>
      </c>
      <c r="S204" t="s">
        <v>460</v>
      </c>
      <c r="T204" t="s">
        <v>461</v>
      </c>
      <c r="U204" t="s">
        <v>454</v>
      </c>
      <c r="V204" t="s">
        <v>462</v>
      </c>
      <c r="W204">
        <v>50</v>
      </c>
      <c r="X204" t="s">
        <v>463</v>
      </c>
      <c r="Y204">
        <v>1</v>
      </c>
      <c r="Z204">
        <v>1</v>
      </c>
      <c r="AB204">
        <v>1</v>
      </c>
      <c r="AC204" t="s">
        <v>232</v>
      </c>
      <c r="AD204" t="s">
        <v>20</v>
      </c>
      <c r="AE204">
        <v>500</v>
      </c>
    </row>
    <row r="205" spans="1:31" x14ac:dyDescent="0.4">
      <c r="A205">
        <v>10</v>
      </c>
      <c r="B205" t="s">
        <v>726</v>
      </c>
      <c r="C205" s="204">
        <v>44595</v>
      </c>
      <c r="D205" s="204">
        <v>44596</v>
      </c>
      <c r="E205">
        <v>14</v>
      </c>
      <c r="F205" t="s">
        <v>430</v>
      </c>
      <c r="G205" t="s">
        <v>431</v>
      </c>
      <c r="H205">
        <v>19</v>
      </c>
      <c r="I205" t="s">
        <v>432</v>
      </c>
      <c r="J205">
        <v>900</v>
      </c>
      <c r="K205" t="s">
        <v>470</v>
      </c>
      <c r="L205" t="s">
        <v>457</v>
      </c>
      <c r="M205">
        <v>823</v>
      </c>
      <c r="N205" t="s">
        <v>458</v>
      </c>
      <c r="O205">
        <v>823</v>
      </c>
      <c r="P205" t="s">
        <v>458</v>
      </c>
      <c r="Q205" t="s">
        <v>459</v>
      </c>
      <c r="R205">
        <v>642</v>
      </c>
      <c r="S205" t="s">
        <v>468</v>
      </c>
      <c r="T205" t="s">
        <v>469</v>
      </c>
      <c r="U205" t="s">
        <v>454</v>
      </c>
      <c r="V205" t="s">
        <v>462</v>
      </c>
      <c r="W205">
        <v>190</v>
      </c>
      <c r="X205" t="s">
        <v>463</v>
      </c>
      <c r="Y205">
        <v>2</v>
      </c>
      <c r="Z205">
        <v>1</v>
      </c>
      <c r="AB205">
        <v>1</v>
      </c>
      <c r="AC205" t="s">
        <v>232</v>
      </c>
      <c r="AD205" t="s">
        <v>20</v>
      </c>
      <c r="AE205">
        <v>1900</v>
      </c>
    </row>
    <row r="206" spans="1:31" x14ac:dyDescent="0.4">
      <c r="A206">
        <v>10</v>
      </c>
      <c r="B206" t="s">
        <v>726</v>
      </c>
      <c r="C206" s="204">
        <v>44595</v>
      </c>
      <c r="D206" s="204">
        <v>44596</v>
      </c>
      <c r="E206">
        <v>14</v>
      </c>
      <c r="F206" t="s">
        <v>430</v>
      </c>
      <c r="G206" t="s">
        <v>431</v>
      </c>
      <c r="H206">
        <v>19</v>
      </c>
      <c r="I206" t="s">
        <v>432</v>
      </c>
      <c r="J206">
        <v>900</v>
      </c>
      <c r="K206" t="s">
        <v>470</v>
      </c>
      <c r="L206" t="s">
        <v>457</v>
      </c>
      <c r="M206">
        <v>823</v>
      </c>
      <c r="N206" t="s">
        <v>458</v>
      </c>
      <c r="O206">
        <v>823</v>
      </c>
      <c r="P206" t="s">
        <v>458</v>
      </c>
      <c r="Q206" t="s">
        <v>459</v>
      </c>
      <c r="R206">
        <v>821</v>
      </c>
      <c r="S206" t="s">
        <v>460</v>
      </c>
      <c r="T206" t="s">
        <v>461</v>
      </c>
      <c r="U206" t="s">
        <v>454</v>
      </c>
      <c r="V206" t="s">
        <v>462</v>
      </c>
      <c r="W206">
        <v>310</v>
      </c>
      <c r="X206" t="s">
        <v>463</v>
      </c>
      <c r="Y206">
        <v>2</v>
      </c>
      <c r="Z206">
        <v>1</v>
      </c>
      <c r="AB206">
        <v>1</v>
      </c>
      <c r="AC206" t="s">
        <v>232</v>
      </c>
      <c r="AD206" t="s">
        <v>20</v>
      </c>
      <c r="AE206">
        <v>3100</v>
      </c>
    </row>
    <row r="207" spans="1:31" x14ac:dyDescent="0.4">
      <c r="A207">
        <v>10</v>
      </c>
      <c r="B207" t="s">
        <v>726</v>
      </c>
      <c r="C207" s="204">
        <v>44595</v>
      </c>
      <c r="D207" s="204">
        <v>44596</v>
      </c>
      <c r="E207">
        <v>14</v>
      </c>
      <c r="F207" t="s">
        <v>430</v>
      </c>
      <c r="G207" t="s">
        <v>431</v>
      </c>
      <c r="H207">
        <v>19</v>
      </c>
      <c r="I207" t="s">
        <v>432</v>
      </c>
      <c r="J207">
        <v>900</v>
      </c>
      <c r="K207" t="s">
        <v>470</v>
      </c>
      <c r="L207" t="s">
        <v>457</v>
      </c>
      <c r="M207">
        <v>823</v>
      </c>
      <c r="N207" t="s">
        <v>458</v>
      </c>
      <c r="O207">
        <v>823</v>
      </c>
      <c r="P207" t="s">
        <v>458</v>
      </c>
      <c r="Q207" t="s">
        <v>459</v>
      </c>
      <c r="R207">
        <v>822</v>
      </c>
      <c r="S207" t="s">
        <v>464</v>
      </c>
      <c r="T207" t="s">
        <v>465</v>
      </c>
      <c r="U207" t="s">
        <v>454</v>
      </c>
      <c r="V207" t="s">
        <v>462</v>
      </c>
      <c r="W207">
        <v>10</v>
      </c>
      <c r="X207" t="s">
        <v>463</v>
      </c>
      <c r="Y207">
        <v>2</v>
      </c>
      <c r="Z207">
        <v>1</v>
      </c>
      <c r="AB207">
        <v>1</v>
      </c>
      <c r="AC207" t="s">
        <v>232</v>
      </c>
      <c r="AD207" t="s">
        <v>20</v>
      </c>
      <c r="AE207">
        <v>100</v>
      </c>
    </row>
    <row r="208" spans="1:31" x14ac:dyDescent="0.4">
      <c r="A208">
        <v>10</v>
      </c>
      <c r="B208" t="s">
        <v>724</v>
      </c>
      <c r="C208" s="204">
        <v>44595</v>
      </c>
      <c r="D208" s="204">
        <v>44596</v>
      </c>
      <c r="E208">
        <v>14</v>
      </c>
      <c r="F208" t="s">
        <v>430</v>
      </c>
      <c r="G208" t="s">
        <v>431</v>
      </c>
      <c r="H208">
        <v>19</v>
      </c>
      <c r="I208" t="s">
        <v>432</v>
      </c>
      <c r="J208">
        <v>807</v>
      </c>
      <c r="K208" t="s">
        <v>471</v>
      </c>
      <c r="L208" t="s">
        <v>472</v>
      </c>
      <c r="M208">
        <v>807</v>
      </c>
      <c r="N208" t="s">
        <v>471</v>
      </c>
      <c r="O208">
        <v>270</v>
      </c>
      <c r="P208" t="s">
        <v>425</v>
      </c>
      <c r="Q208" t="s">
        <v>426</v>
      </c>
      <c r="R208">
        <v>359</v>
      </c>
      <c r="S208" t="s">
        <v>473</v>
      </c>
      <c r="T208" t="s">
        <v>474</v>
      </c>
      <c r="V208" t="s">
        <v>449</v>
      </c>
      <c r="W208">
        <v>5</v>
      </c>
      <c r="X208" t="s">
        <v>58</v>
      </c>
      <c r="Y208">
        <v>5</v>
      </c>
      <c r="Z208">
        <v>5</v>
      </c>
      <c r="AB208">
        <v>1</v>
      </c>
      <c r="AC208" t="s">
        <v>60</v>
      </c>
      <c r="AD208" t="s">
        <v>20</v>
      </c>
      <c r="AE208">
        <v>50</v>
      </c>
    </row>
    <row r="209" spans="1:31" x14ac:dyDescent="0.4">
      <c r="A209">
        <v>10</v>
      </c>
      <c r="B209" t="s">
        <v>724</v>
      </c>
      <c r="C209" s="204">
        <v>44595</v>
      </c>
      <c r="D209" s="204">
        <v>44596</v>
      </c>
      <c r="E209">
        <v>14</v>
      </c>
      <c r="F209" t="s">
        <v>430</v>
      </c>
      <c r="G209" t="s">
        <v>431</v>
      </c>
      <c r="H209">
        <v>19</v>
      </c>
      <c r="I209" t="s">
        <v>432</v>
      </c>
      <c r="J209">
        <v>544</v>
      </c>
      <c r="K209" t="s">
        <v>700</v>
      </c>
      <c r="L209" t="s">
        <v>701</v>
      </c>
      <c r="M209">
        <v>544</v>
      </c>
      <c r="N209" t="s">
        <v>700</v>
      </c>
      <c r="O209">
        <v>270</v>
      </c>
      <c r="P209" t="s">
        <v>425</v>
      </c>
      <c r="Q209" t="s">
        <v>426</v>
      </c>
      <c r="R209">
        <v>327</v>
      </c>
      <c r="S209" t="s">
        <v>702</v>
      </c>
      <c r="T209" t="s">
        <v>703</v>
      </c>
      <c r="U209" t="s">
        <v>454</v>
      </c>
      <c r="V209" t="s">
        <v>449</v>
      </c>
      <c r="W209">
        <v>5</v>
      </c>
      <c r="X209" t="s">
        <v>58</v>
      </c>
      <c r="Y209">
        <v>15</v>
      </c>
      <c r="Z209">
        <v>15</v>
      </c>
      <c r="AB209">
        <v>1</v>
      </c>
      <c r="AC209" t="s">
        <v>60</v>
      </c>
      <c r="AD209" t="s">
        <v>20</v>
      </c>
      <c r="AE209">
        <v>50</v>
      </c>
    </row>
    <row r="210" spans="1:31" x14ac:dyDescent="0.4">
      <c r="A210">
        <v>10</v>
      </c>
      <c r="B210" t="s">
        <v>441</v>
      </c>
      <c r="C210" s="204">
        <v>44595</v>
      </c>
      <c r="D210" s="204">
        <v>44596</v>
      </c>
      <c r="E210">
        <v>14</v>
      </c>
      <c r="F210" t="s">
        <v>430</v>
      </c>
      <c r="G210" t="s">
        <v>431</v>
      </c>
      <c r="H210">
        <v>19</v>
      </c>
      <c r="I210" t="s">
        <v>432</v>
      </c>
      <c r="J210">
        <v>544</v>
      </c>
      <c r="K210" t="s">
        <v>700</v>
      </c>
      <c r="L210" t="s">
        <v>701</v>
      </c>
      <c r="M210">
        <v>544</v>
      </c>
      <c r="N210" t="s">
        <v>700</v>
      </c>
      <c r="O210">
        <v>270</v>
      </c>
      <c r="P210" t="s">
        <v>425</v>
      </c>
      <c r="Q210" t="s">
        <v>426</v>
      </c>
      <c r="R210">
        <v>667</v>
      </c>
      <c r="S210" t="s">
        <v>704</v>
      </c>
      <c r="T210" t="s">
        <v>705</v>
      </c>
      <c r="V210" t="s">
        <v>706</v>
      </c>
      <c r="W210">
        <v>10</v>
      </c>
      <c r="X210" t="s">
        <v>58</v>
      </c>
      <c r="Y210">
        <v>15</v>
      </c>
      <c r="Z210">
        <v>15</v>
      </c>
      <c r="AB210">
        <v>1</v>
      </c>
      <c r="AC210" t="s">
        <v>60</v>
      </c>
      <c r="AD210" t="s">
        <v>20</v>
      </c>
      <c r="AE210">
        <v>100</v>
      </c>
    </row>
    <row r="211" spans="1:31" x14ac:dyDescent="0.4">
      <c r="A211">
        <v>20</v>
      </c>
      <c r="B211" t="s">
        <v>463</v>
      </c>
      <c r="C211" s="204">
        <v>44595</v>
      </c>
      <c r="D211" s="204">
        <v>44596</v>
      </c>
      <c r="E211">
        <v>14</v>
      </c>
      <c r="F211" t="s">
        <v>430</v>
      </c>
      <c r="G211" t="s">
        <v>431</v>
      </c>
      <c r="H211">
        <v>19</v>
      </c>
      <c r="I211" t="s">
        <v>432</v>
      </c>
      <c r="J211">
        <v>856</v>
      </c>
      <c r="K211" t="s">
        <v>636</v>
      </c>
      <c r="L211" t="s">
        <v>637</v>
      </c>
      <c r="M211">
        <v>856</v>
      </c>
      <c r="N211" t="s">
        <v>636</v>
      </c>
      <c r="O211">
        <v>270</v>
      </c>
      <c r="P211" t="s">
        <v>425</v>
      </c>
      <c r="Q211" t="s">
        <v>426</v>
      </c>
      <c r="R211">
        <v>211</v>
      </c>
      <c r="S211" t="s">
        <v>452</v>
      </c>
      <c r="T211" t="s">
        <v>453</v>
      </c>
      <c r="U211" t="s">
        <v>454</v>
      </c>
      <c r="V211" t="s">
        <v>455</v>
      </c>
      <c r="W211">
        <v>4</v>
      </c>
      <c r="X211" t="s">
        <v>58</v>
      </c>
      <c r="Y211">
        <v>5</v>
      </c>
      <c r="Z211">
        <v>3</v>
      </c>
      <c r="AB211">
        <v>1</v>
      </c>
      <c r="AC211" t="s">
        <v>232</v>
      </c>
      <c r="AD211" t="s">
        <v>20</v>
      </c>
      <c r="AE211">
        <v>80</v>
      </c>
    </row>
    <row r="212" spans="1:31" x14ac:dyDescent="0.4">
      <c r="A212">
        <v>200</v>
      </c>
      <c r="B212" t="s">
        <v>809</v>
      </c>
      <c r="C212" s="204">
        <v>44595</v>
      </c>
      <c r="D212" s="204">
        <v>44596</v>
      </c>
      <c r="E212">
        <v>14</v>
      </c>
      <c r="F212" t="s">
        <v>430</v>
      </c>
      <c r="G212" t="s">
        <v>431</v>
      </c>
      <c r="H212">
        <v>19</v>
      </c>
      <c r="I212" t="s">
        <v>432</v>
      </c>
      <c r="J212">
        <v>856</v>
      </c>
      <c r="K212" t="s">
        <v>636</v>
      </c>
      <c r="L212" t="s">
        <v>637</v>
      </c>
      <c r="M212">
        <v>856</v>
      </c>
      <c r="N212" t="s">
        <v>636</v>
      </c>
      <c r="O212">
        <v>270</v>
      </c>
      <c r="P212" t="s">
        <v>425</v>
      </c>
      <c r="Q212" t="s">
        <v>426</v>
      </c>
      <c r="R212">
        <v>488</v>
      </c>
      <c r="S212" t="s">
        <v>801</v>
      </c>
      <c r="T212" t="s">
        <v>638</v>
      </c>
      <c r="V212" t="s">
        <v>802</v>
      </c>
      <c r="W212">
        <v>25</v>
      </c>
      <c r="X212" t="s">
        <v>725</v>
      </c>
      <c r="Y212">
        <v>5</v>
      </c>
      <c r="Z212">
        <v>3</v>
      </c>
      <c r="AB212">
        <v>1</v>
      </c>
      <c r="AC212" t="s">
        <v>60</v>
      </c>
      <c r="AD212" t="s">
        <v>20</v>
      </c>
      <c r="AE212">
        <v>5000</v>
      </c>
    </row>
    <row r="213" spans="1:31" x14ac:dyDescent="0.4">
      <c r="A213">
        <v>10</v>
      </c>
      <c r="B213" t="s">
        <v>441</v>
      </c>
      <c r="C213" s="204">
        <v>44595</v>
      </c>
      <c r="D213" s="204">
        <v>44596</v>
      </c>
      <c r="E213">
        <v>14</v>
      </c>
      <c r="F213" t="s">
        <v>430</v>
      </c>
      <c r="G213" t="s">
        <v>431</v>
      </c>
      <c r="H213">
        <v>19</v>
      </c>
      <c r="I213" t="s">
        <v>432</v>
      </c>
      <c r="J213">
        <v>541</v>
      </c>
      <c r="K213" t="s">
        <v>639</v>
      </c>
      <c r="L213" t="s">
        <v>640</v>
      </c>
      <c r="M213">
        <v>540</v>
      </c>
      <c r="N213" t="s">
        <v>641</v>
      </c>
      <c r="O213">
        <v>270</v>
      </c>
      <c r="P213" t="s">
        <v>425</v>
      </c>
      <c r="Q213" t="s">
        <v>426</v>
      </c>
      <c r="R213">
        <v>472</v>
      </c>
      <c r="S213" t="s">
        <v>329</v>
      </c>
      <c r="T213" t="s">
        <v>448</v>
      </c>
      <c r="V213" t="s">
        <v>449</v>
      </c>
      <c r="W213">
        <v>1</v>
      </c>
      <c r="X213" t="s">
        <v>58</v>
      </c>
      <c r="Y213">
        <v>1</v>
      </c>
      <c r="Z213">
        <v>1</v>
      </c>
      <c r="AB213">
        <v>1</v>
      </c>
      <c r="AC213" t="s">
        <v>231</v>
      </c>
      <c r="AD213" t="s">
        <v>20</v>
      </c>
      <c r="AE213">
        <v>10</v>
      </c>
    </row>
    <row r="214" spans="1:31" x14ac:dyDescent="0.4">
      <c r="A214">
        <v>1</v>
      </c>
      <c r="B214" t="s">
        <v>441</v>
      </c>
      <c r="C214" s="204">
        <v>44595</v>
      </c>
      <c r="D214" s="204">
        <v>44596</v>
      </c>
      <c r="E214">
        <v>15</v>
      </c>
      <c r="F214" t="s">
        <v>480</v>
      </c>
      <c r="G214" t="s">
        <v>481</v>
      </c>
      <c r="H214">
        <v>21</v>
      </c>
      <c r="I214" t="s">
        <v>432</v>
      </c>
      <c r="J214">
        <v>131</v>
      </c>
      <c r="K214" t="s">
        <v>644</v>
      </c>
      <c r="L214" t="s">
        <v>645</v>
      </c>
      <c r="M214">
        <v>127</v>
      </c>
      <c r="N214" t="s">
        <v>484</v>
      </c>
      <c r="O214">
        <v>127</v>
      </c>
      <c r="P214" t="s">
        <v>484</v>
      </c>
      <c r="Q214" t="s">
        <v>436</v>
      </c>
      <c r="R214">
        <v>223</v>
      </c>
      <c r="S214" t="s">
        <v>437</v>
      </c>
      <c r="T214" t="s">
        <v>438</v>
      </c>
      <c r="U214" t="s">
        <v>439</v>
      </c>
      <c r="V214" t="s">
        <v>440</v>
      </c>
      <c r="W214">
        <v>1</v>
      </c>
      <c r="X214" t="s">
        <v>725</v>
      </c>
      <c r="Y214">
        <v>1</v>
      </c>
      <c r="Z214">
        <v>1</v>
      </c>
      <c r="AB214">
        <v>1</v>
      </c>
      <c r="AC214" t="s">
        <v>232</v>
      </c>
      <c r="AD214" t="s">
        <v>20</v>
      </c>
      <c r="AE214">
        <v>1</v>
      </c>
    </row>
    <row r="215" spans="1:31" x14ac:dyDescent="0.4">
      <c r="A215">
        <v>5</v>
      </c>
      <c r="B215" t="s">
        <v>441</v>
      </c>
      <c r="C215" s="204">
        <v>44595</v>
      </c>
      <c r="D215" s="204">
        <v>44596</v>
      </c>
      <c r="E215">
        <v>15</v>
      </c>
      <c r="F215" t="s">
        <v>480</v>
      </c>
      <c r="G215" t="s">
        <v>481</v>
      </c>
      <c r="H215">
        <v>21</v>
      </c>
      <c r="I215" t="s">
        <v>432</v>
      </c>
      <c r="J215">
        <v>9</v>
      </c>
      <c r="K215" t="s">
        <v>648</v>
      </c>
      <c r="L215" t="s">
        <v>649</v>
      </c>
      <c r="M215">
        <v>9</v>
      </c>
      <c r="N215" t="s">
        <v>648</v>
      </c>
      <c r="O215">
        <v>270</v>
      </c>
      <c r="P215" t="s">
        <v>425</v>
      </c>
      <c r="Q215" t="s">
        <v>426</v>
      </c>
      <c r="R215">
        <v>161</v>
      </c>
      <c r="S215" t="s">
        <v>579</v>
      </c>
      <c r="T215" t="s">
        <v>119</v>
      </c>
      <c r="U215" t="s">
        <v>528</v>
      </c>
      <c r="V215" t="s">
        <v>445</v>
      </c>
      <c r="W215">
        <v>4</v>
      </c>
      <c r="X215" t="s">
        <v>58</v>
      </c>
      <c r="Y215">
        <v>12</v>
      </c>
      <c r="Z215">
        <v>7</v>
      </c>
      <c r="AB215">
        <v>1</v>
      </c>
      <c r="AC215" t="s">
        <v>217</v>
      </c>
      <c r="AD215" t="s">
        <v>20</v>
      </c>
      <c r="AE215">
        <v>20</v>
      </c>
    </row>
    <row r="216" spans="1:31" x14ac:dyDescent="0.4">
      <c r="A216">
        <v>5</v>
      </c>
      <c r="B216" t="s">
        <v>441</v>
      </c>
      <c r="C216" s="204">
        <v>44595</v>
      </c>
      <c r="D216" s="204">
        <v>44596</v>
      </c>
      <c r="E216">
        <v>15</v>
      </c>
      <c r="F216" t="s">
        <v>480</v>
      </c>
      <c r="G216" t="s">
        <v>481</v>
      </c>
      <c r="H216">
        <v>21</v>
      </c>
      <c r="I216" t="s">
        <v>432</v>
      </c>
      <c r="J216">
        <v>9</v>
      </c>
      <c r="K216" t="s">
        <v>648</v>
      </c>
      <c r="L216" t="s">
        <v>649</v>
      </c>
      <c r="M216">
        <v>9</v>
      </c>
      <c r="N216" t="s">
        <v>648</v>
      </c>
      <c r="O216">
        <v>270</v>
      </c>
      <c r="P216" t="s">
        <v>425</v>
      </c>
      <c r="Q216" t="s">
        <v>426</v>
      </c>
      <c r="R216">
        <v>167</v>
      </c>
      <c r="S216" t="s">
        <v>580</v>
      </c>
      <c r="T216" t="s">
        <v>120</v>
      </c>
      <c r="U216" t="s">
        <v>528</v>
      </c>
      <c r="V216" t="s">
        <v>445</v>
      </c>
      <c r="W216">
        <v>4</v>
      </c>
      <c r="X216" t="s">
        <v>58</v>
      </c>
      <c r="Y216">
        <v>12</v>
      </c>
      <c r="Z216">
        <v>7</v>
      </c>
      <c r="AB216">
        <v>1</v>
      </c>
      <c r="AC216" t="s">
        <v>217</v>
      </c>
      <c r="AD216" t="s">
        <v>20</v>
      </c>
      <c r="AE216">
        <v>20</v>
      </c>
    </row>
    <row r="217" spans="1:31" x14ac:dyDescent="0.4">
      <c r="A217">
        <v>10</v>
      </c>
      <c r="B217" t="s">
        <v>441</v>
      </c>
      <c r="C217" s="204">
        <v>44595</v>
      </c>
      <c r="D217" s="204">
        <v>44596</v>
      </c>
      <c r="E217">
        <v>15</v>
      </c>
      <c r="F217" t="s">
        <v>480</v>
      </c>
      <c r="G217" t="s">
        <v>481</v>
      </c>
      <c r="H217">
        <v>21</v>
      </c>
      <c r="I217" t="s">
        <v>432</v>
      </c>
      <c r="J217">
        <v>9</v>
      </c>
      <c r="K217" t="s">
        <v>648</v>
      </c>
      <c r="L217" t="s">
        <v>649</v>
      </c>
      <c r="M217">
        <v>9</v>
      </c>
      <c r="N217" t="s">
        <v>648</v>
      </c>
      <c r="O217">
        <v>270</v>
      </c>
      <c r="P217" t="s">
        <v>425</v>
      </c>
      <c r="Q217" t="s">
        <v>426</v>
      </c>
      <c r="R217">
        <v>472</v>
      </c>
      <c r="S217" t="s">
        <v>329</v>
      </c>
      <c r="T217" t="s">
        <v>448</v>
      </c>
      <c r="V217" t="s">
        <v>449</v>
      </c>
      <c r="W217">
        <v>2</v>
      </c>
      <c r="X217" t="s">
        <v>58</v>
      </c>
      <c r="Y217">
        <v>12</v>
      </c>
      <c r="Z217">
        <v>7</v>
      </c>
      <c r="AB217">
        <v>1</v>
      </c>
      <c r="AC217" t="s">
        <v>231</v>
      </c>
      <c r="AD217" t="s">
        <v>20</v>
      </c>
      <c r="AE217">
        <v>20</v>
      </c>
    </row>
    <row r="218" spans="1:31" x14ac:dyDescent="0.4">
      <c r="A218">
        <v>25</v>
      </c>
      <c r="B218" t="s">
        <v>724</v>
      </c>
      <c r="C218" s="204">
        <v>44595</v>
      </c>
      <c r="D218" s="204">
        <v>44596</v>
      </c>
      <c r="E218">
        <v>15</v>
      </c>
      <c r="F218" t="s">
        <v>480</v>
      </c>
      <c r="G218" t="s">
        <v>481</v>
      </c>
      <c r="H218">
        <v>21</v>
      </c>
      <c r="I218" t="s">
        <v>432</v>
      </c>
      <c r="J218">
        <v>9</v>
      </c>
      <c r="K218" t="s">
        <v>648</v>
      </c>
      <c r="L218" t="s">
        <v>649</v>
      </c>
      <c r="M218">
        <v>9</v>
      </c>
      <c r="N218" t="s">
        <v>648</v>
      </c>
      <c r="O218">
        <v>270</v>
      </c>
      <c r="P218" t="s">
        <v>425</v>
      </c>
      <c r="Q218" t="s">
        <v>426</v>
      </c>
      <c r="R218">
        <v>362</v>
      </c>
      <c r="S218" t="s">
        <v>627</v>
      </c>
      <c r="T218" t="s">
        <v>628</v>
      </c>
      <c r="V218" t="s">
        <v>629</v>
      </c>
      <c r="W218">
        <v>2</v>
      </c>
      <c r="X218" t="s">
        <v>58</v>
      </c>
      <c r="Y218">
        <v>12</v>
      </c>
      <c r="Z218">
        <v>7</v>
      </c>
      <c r="AB218">
        <v>1</v>
      </c>
      <c r="AC218" t="s">
        <v>60</v>
      </c>
      <c r="AD218" t="s">
        <v>20</v>
      </c>
      <c r="AE218">
        <v>50</v>
      </c>
    </row>
    <row r="219" spans="1:31" x14ac:dyDescent="0.4">
      <c r="A219">
        <v>10</v>
      </c>
      <c r="B219" t="s">
        <v>441</v>
      </c>
      <c r="C219" s="204">
        <v>44595</v>
      </c>
      <c r="D219" s="204">
        <v>44596</v>
      </c>
      <c r="E219">
        <v>15</v>
      </c>
      <c r="F219" t="s">
        <v>480</v>
      </c>
      <c r="G219" t="s">
        <v>481</v>
      </c>
      <c r="H219">
        <v>21</v>
      </c>
      <c r="I219" t="s">
        <v>432</v>
      </c>
      <c r="J219">
        <v>52</v>
      </c>
      <c r="K219" t="s">
        <v>228</v>
      </c>
      <c r="L219" t="s">
        <v>650</v>
      </c>
      <c r="M219">
        <v>52</v>
      </c>
      <c r="N219" t="s">
        <v>228</v>
      </c>
      <c r="O219">
        <v>270</v>
      </c>
      <c r="P219" t="s">
        <v>425</v>
      </c>
      <c r="Q219" t="s">
        <v>426</v>
      </c>
      <c r="R219">
        <v>472</v>
      </c>
      <c r="S219" t="s">
        <v>329</v>
      </c>
      <c r="T219" t="s">
        <v>448</v>
      </c>
      <c r="V219" t="s">
        <v>449</v>
      </c>
      <c r="W219">
        <v>15</v>
      </c>
      <c r="X219" t="s">
        <v>58</v>
      </c>
      <c r="Y219">
        <v>15</v>
      </c>
      <c r="Z219">
        <v>15</v>
      </c>
      <c r="AB219">
        <v>1</v>
      </c>
      <c r="AC219" t="s">
        <v>231</v>
      </c>
      <c r="AD219" t="s">
        <v>20</v>
      </c>
      <c r="AE219">
        <v>150</v>
      </c>
    </row>
    <row r="220" spans="1:31" x14ac:dyDescent="0.4">
      <c r="A220">
        <v>5</v>
      </c>
      <c r="B220" t="s">
        <v>441</v>
      </c>
      <c r="C220" s="204">
        <v>44595</v>
      </c>
      <c r="D220" s="204">
        <v>44596</v>
      </c>
      <c r="E220">
        <v>15</v>
      </c>
      <c r="F220" t="s">
        <v>480</v>
      </c>
      <c r="G220" t="s">
        <v>481</v>
      </c>
      <c r="H220">
        <v>21</v>
      </c>
      <c r="I220" t="s">
        <v>432</v>
      </c>
      <c r="J220">
        <v>13</v>
      </c>
      <c r="K220" t="s">
        <v>229</v>
      </c>
      <c r="L220" t="s">
        <v>485</v>
      </c>
      <c r="M220">
        <v>13</v>
      </c>
      <c r="N220" t="s">
        <v>229</v>
      </c>
      <c r="O220">
        <v>270</v>
      </c>
      <c r="P220" t="s">
        <v>425</v>
      </c>
      <c r="Q220" t="s">
        <v>426</v>
      </c>
      <c r="R220">
        <v>162</v>
      </c>
      <c r="S220" t="s">
        <v>556</v>
      </c>
      <c r="T220" t="s">
        <v>117</v>
      </c>
      <c r="U220" t="s">
        <v>454</v>
      </c>
      <c r="V220" t="s">
        <v>445</v>
      </c>
      <c r="W220">
        <v>10</v>
      </c>
      <c r="X220" t="s">
        <v>58</v>
      </c>
      <c r="Y220">
        <v>24</v>
      </c>
      <c r="Z220">
        <v>17</v>
      </c>
      <c r="AB220">
        <v>1</v>
      </c>
      <c r="AC220" t="s">
        <v>217</v>
      </c>
      <c r="AD220" t="s">
        <v>20</v>
      </c>
      <c r="AE220">
        <v>50</v>
      </c>
    </row>
    <row r="221" spans="1:31" x14ac:dyDescent="0.4">
      <c r="A221">
        <v>5</v>
      </c>
      <c r="B221" t="s">
        <v>441</v>
      </c>
      <c r="C221" s="204">
        <v>44595</v>
      </c>
      <c r="D221" s="204">
        <v>44596</v>
      </c>
      <c r="E221">
        <v>15</v>
      </c>
      <c r="F221" t="s">
        <v>480</v>
      </c>
      <c r="G221" t="s">
        <v>481</v>
      </c>
      <c r="H221">
        <v>21</v>
      </c>
      <c r="I221" t="s">
        <v>432</v>
      </c>
      <c r="J221">
        <v>13</v>
      </c>
      <c r="K221" t="s">
        <v>229</v>
      </c>
      <c r="L221" t="s">
        <v>485</v>
      </c>
      <c r="M221">
        <v>13</v>
      </c>
      <c r="N221" t="s">
        <v>229</v>
      </c>
      <c r="O221">
        <v>270</v>
      </c>
      <c r="P221" t="s">
        <v>425</v>
      </c>
      <c r="Q221" t="s">
        <v>426</v>
      </c>
      <c r="R221">
        <v>169</v>
      </c>
      <c r="S221" t="s">
        <v>511</v>
      </c>
      <c r="T221" t="s">
        <v>131</v>
      </c>
      <c r="U221" t="s">
        <v>510</v>
      </c>
      <c r="V221" t="s">
        <v>445</v>
      </c>
      <c r="W221">
        <v>4</v>
      </c>
      <c r="X221" t="s">
        <v>58</v>
      </c>
      <c r="Y221">
        <v>24</v>
      </c>
      <c r="Z221">
        <v>17</v>
      </c>
      <c r="AB221">
        <v>1</v>
      </c>
      <c r="AC221" t="s">
        <v>217</v>
      </c>
      <c r="AD221" t="s">
        <v>20</v>
      </c>
      <c r="AE221">
        <v>20</v>
      </c>
    </row>
    <row r="222" spans="1:31" x14ac:dyDescent="0.4">
      <c r="A222">
        <v>8</v>
      </c>
      <c r="B222" t="s">
        <v>724</v>
      </c>
      <c r="C222" s="204">
        <v>44595</v>
      </c>
      <c r="D222" s="204">
        <v>44596</v>
      </c>
      <c r="E222">
        <v>15</v>
      </c>
      <c r="F222" t="s">
        <v>480</v>
      </c>
      <c r="G222" t="s">
        <v>481</v>
      </c>
      <c r="H222">
        <v>21</v>
      </c>
      <c r="I222" t="s">
        <v>432</v>
      </c>
      <c r="J222">
        <v>13</v>
      </c>
      <c r="K222" t="s">
        <v>229</v>
      </c>
      <c r="L222" t="s">
        <v>485</v>
      </c>
      <c r="M222">
        <v>13</v>
      </c>
      <c r="N222" t="s">
        <v>229</v>
      </c>
      <c r="O222">
        <v>270</v>
      </c>
      <c r="P222" t="s">
        <v>425</v>
      </c>
      <c r="Q222" t="s">
        <v>426</v>
      </c>
      <c r="R222">
        <v>711</v>
      </c>
      <c r="S222" t="s">
        <v>486</v>
      </c>
      <c r="T222" t="s">
        <v>487</v>
      </c>
      <c r="V222" t="s">
        <v>488</v>
      </c>
      <c r="W222">
        <v>10</v>
      </c>
      <c r="X222" t="s">
        <v>58</v>
      </c>
      <c r="Y222">
        <v>24</v>
      </c>
      <c r="Z222">
        <v>17</v>
      </c>
      <c r="AB222">
        <v>1</v>
      </c>
      <c r="AC222" t="s">
        <v>60</v>
      </c>
      <c r="AD222" t="s">
        <v>20</v>
      </c>
      <c r="AE222">
        <v>80</v>
      </c>
    </row>
    <row r="223" spans="1:31" x14ac:dyDescent="0.4">
      <c r="A223">
        <v>10</v>
      </c>
      <c r="B223" t="s">
        <v>441</v>
      </c>
      <c r="C223" s="204">
        <v>44595</v>
      </c>
      <c r="D223" s="204">
        <v>44596</v>
      </c>
      <c r="E223">
        <v>15</v>
      </c>
      <c r="F223" t="s">
        <v>480</v>
      </c>
      <c r="G223" t="s">
        <v>481</v>
      </c>
      <c r="H223">
        <v>21</v>
      </c>
      <c r="I223" t="s">
        <v>432</v>
      </c>
      <c r="J223">
        <v>245</v>
      </c>
      <c r="K223" t="s">
        <v>707</v>
      </c>
      <c r="L223" t="s">
        <v>708</v>
      </c>
      <c r="M223">
        <v>245</v>
      </c>
      <c r="N223" t="s">
        <v>707</v>
      </c>
      <c r="O223">
        <v>270</v>
      </c>
      <c r="P223" t="s">
        <v>425</v>
      </c>
      <c r="Q223" t="s">
        <v>426</v>
      </c>
      <c r="R223">
        <v>472</v>
      </c>
      <c r="S223" t="s">
        <v>329</v>
      </c>
      <c r="T223" t="s">
        <v>448</v>
      </c>
      <c r="V223" t="s">
        <v>449</v>
      </c>
      <c r="W223">
        <v>12</v>
      </c>
      <c r="X223" t="s">
        <v>58</v>
      </c>
      <c r="Y223">
        <v>12</v>
      </c>
      <c r="Z223">
        <v>12</v>
      </c>
      <c r="AB223">
        <v>1</v>
      </c>
      <c r="AC223" t="s">
        <v>231</v>
      </c>
      <c r="AD223" t="s">
        <v>20</v>
      </c>
      <c r="AE223">
        <v>120</v>
      </c>
    </row>
    <row r="224" spans="1:31" x14ac:dyDescent="0.4">
      <c r="A224">
        <v>10</v>
      </c>
      <c r="B224" t="s">
        <v>441</v>
      </c>
      <c r="C224" s="204">
        <v>44595</v>
      </c>
      <c r="D224" s="204">
        <v>44596</v>
      </c>
      <c r="E224">
        <v>15</v>
      </c>
      <c r="F224" t="s">
        <v>480</v>
      </c>
      <c r="G224" t="s">
        <v>481</v>
      </c>
      <c r="H224">
        <v>21</v>
      </c>
      <c r="I224" t="s">
        <v>432</v>
      </c>
      <c r="J224">
        <v>5</v>
      </c>
      <c r="K224" t="s">
        <v>489</v>
      </c>
      <c r="L224" t="s">
        <v>490</v>
      </c>
      <c r="M224">
        <v>5</v>
      </c>
      <c r="N224" t="s">
        <v>489</v>
      </c>
      <c r="O224">
        <v>270</v>
      </c>
      <c r="P224" t="s">
        <v>425</v>
      </c>
      <c r="Q224" t="s">
        <v>426</v>
      </c>
      <c r="R224">
        <v>472</v>
      </c>
      <c r="S224" t="s">
        <v>329</v>
      </c>
      <c r="T224" t="s">
        <v>448</v>
      </c>
      <c r="V224" t="s">
        <v>449</v>
      </c>
      <c r="W224">
        <v>6</v>
      </c>
      <c r="X224" t="s">
        <v>58</v>
      </c>
      <c r="Y224">
        <v>6</v>
      </c>
      <c r="Z224">
        <v>6</v>
      </c>
      <c r="AB224">
        <v>1</v>
      </c>
      <c r="AC224" t="s">
        <v>231</v>
      </c>
      <c r="AD224" t="s">
        <v>20</v>
      </c>
      <c r="AE224">
        <v>60</v>
      </c>
    </row>
    <row r="225" spans="1:31" x14ac:dyDescent="0.4">
      <c r="A225">
        <v>20</v>
      </c>
      <c r="B225" t="s">
        <v>463</v>
      </c>
      <c r="C225" s="204">
        <v>44595</v>
      </c>
      <c r="D225" s="204">
        <v>44596</v>
      </c>
      <c r="E225">
        <v>15</v>
      </c>
      <c r="F225" t="s">
        <v>480</v>
      </c>
      <c r="G225" t="s">
        <v>481</v>
      </c>
      <c r="H225">
        <v>21</v>
      </c>
      <c r="I225" t="s">
        <v>432</v>
      </c>
      <c r="J225">
        <v>100</v>
      </c>
      <c r="K225" t="s">
        <v>709</v>
      </c>
      <c r="L225" t="s">
        <v>710</v>
      </c>
      <c r="M225">
        <v>100</v>
      </c>
      <c r="N225" t="s">
        <v>709</v>
      </c>
      <c r="O225">
        <v>270</v>
      </c>
      <c r="P225" t="s">
        <v>425</v>
      </c>
      <c r="Q225" t="s">
        <v>426</v>
      </c>
      <c r="R225">
        <v>211</v>
      </c>
      <c r="S225" t="s">
        <v>452</v>
      </c>
      <c r="T225" t="s">
        <v>453</v>
      </c>
      <c r="U225" t="s">
        <v>454</v>
      </c>
      <c r="V225" t="s">
        <v>455</v>
      </c>
      <c r="W225">
        <v>1</v>
      </c>
      <c r="X225" t="s">
        <v>58</v>
      </c>
      <c r="Y225">
        <v>1</v>
      </c>
      <c r="Z225">
        <v>1</v>
      </c>
      <c r="AB225">
        <v>1</v>
      </c>
      <c r="AC225" t="s">
        <v>232</v>
      </c>
      <c r="AD225" t="s">
        <v>20</v>
      </c>
      <c r="AE225">
        <v>20</v>
      </c>
    </row>
    <row r="226" spans="1:31" x14ac:dyDescent="0.4">
      <c r="A226">
        <v>5</v>
      </c>
      <c r="B226" t="s">
        <v>441</v>
      </c>
      <c r="C226" s="204">
        <v>44595</v>
      </c>
      <c r="D226" s="204">
        <v>44596</v>
      </c>
      <c r="E226">
        <v>15</v>
      </c>
      <c r="F226" t="s">
        <v>480</v>
      </c>
      <c r="G226" t="s">
        <v>481</v>
      </c>
      <c r="H226">
        <v>21</v>
      </c>
      <c r="I226" t="s">
        <v>432</v>
      </c>
      <c r="J226">
        <v>784</v>
      </c>
      <c r="K226" t="s">
        <v>493</v>
      </c>
      <c r="L226" t="s">
        <v>494</v>
      </c>
      <c r="M226">
        <v>784</v>
      </c>
      <c r="N226" t="s">
        <v>493</v>
      </c>
      <c r="O226">
        <v>270</v>
      </c>
      <c r="P226" t="s">
        <v>425</v>
      </c>
      <c r="Q226" t="s">
        <v>426</v>
      </c>
      <c r="R226">
        <v>164</v>
      </c>
      <c r="S226" t="s">
        <v>444</v>
      </c>
      <c r="T226" t="s">
        <v>121</v>
      </c>
      <c r="U226" t="s">
        <v>35</v>
      </c>
      <c r="V226" t="s">
        <v>445</v>
      </c>
      <c r="W226">
        <v>40</v>
      </c>
      <c r="X226" t="s">
        <v>58</v>
      </c>
      <c r="Y226">
        <v>80</v>
      </c>
      <c r="Z226">
        <v>40</v>
      </c>
      <c r="AB226">
        <v>1</v>
      </c>
      <c r="AC226" t="s">
        <v>217</v>
      </c>
      <c r="AD226" t="s">
        <v>20</v>
      </c>
      <c r="AE226">
        <v>200</v>
      </c>
    </row>
    <row r="227" spans="1:31" x14ac:dyDescent="0.4">
      <c r="A227">
        <v>5</v>
      </c>
      <c r="B227" t="s">
        <v>441</v>
      </c>
      <c r="C227" s="204">
        <v>44595</v>
      </c>
      <c r="D227" s="204">
        <v>44596</v>
      </c>
      <c r="E227">
        <v>15</v>
      </c>
      <c r="F227" t="s">
        <v>480</v>
      </c>
      <c r="G227" t="s">
        <v>481</v>
      </c>
      <c r="H227">
        <v>21</v>
      </c>
      <c r="I227" t="s">
        <v>432</v>
      </c>
      <c r="J227">
        <v>784</v>
      </c>
      <c r="K227" t="s">
        <v>493</v>
      </c>
      <c r="L227" t="s">
        <v>494</v>
      </c>
      <c r="M227">
        <v>784</v>
      </c>
      <c r="N227" t="s">
        <v>493</v>
      </c>
      <c r="O227">
        <v>270</v>
      </c>
      <c r="P227" t="s">
        <v>425</v>
      </c>
      <c r="Q227" t="s">
        <v>426</v>
      </c>
      <c r="R227">
        <v>170</v>
      </c>
      <c r="S227" t="s">
        <v>495</v>
      </c>
      <c r="T227" t="s">
        <v>124</v>
      </c>
      <c r="U227" t="s">
        <v>35</v>
      </c>
      <c r="V227" t="s">
        <v>445</v>
      </c>
      <c r="W227">
        <v>40</v>
      </c>
      <c r="X227" t="s">
        <v>58</v>
      </c>
      <c r="Y227">
        <v>80</v>
      </c>
      <c r="Z227">
        <v>40</v>
      </c>
      <c r="AB227">
        <v>1</v>
      </c>
      <c r="AC227" t="s">
        <v>217</v>
      </c>
      <c r="AD227" t="s">
        <v>20</v>
      </c>
      <c r="AE227">
        <v>200</v>
      </c>
    </row>
    <row r="228" spans="1:31" x14ac:dyDescent="0.4">
      <c r="A228">
        <v>5</v>
      </c>
      <c r="B228" t="s">
        <v>441</v>
      </c>
      <c r="C228" s="204">
        <v>44595</v>
      </c>
      <c r="D228" s="204">
        <v>44596</v>
      </c>
      <c r="E228">
        <v>15</v>
      </c>
      <c r="F228" t="s">
        <v>480</v>
      </c>
      <c r="G228" t="s">
        <v>481</v>
      </c>
      <c r="H228">
        <v>21</v>
      </c>
      <c r="I228" t="s">
        <v>432</v>
      </c>
      <c r="J228">
        <v>78</v>
      </c>
      <c r="K228" t="s">
        <v>496</v>
      </c>
      <c r="L228" t="s">
        <v>497</v>
      </c>
      <c r="M228">
        <v>76</v>
      </c>
      <c r="N228" t="s">
        <v>498</v>
      </c>
      <c r="O228">
        <v>270</v>
      </c>
      <c r="P228" t="s">
        <v>425</v>
      </c>
      <c r="Q228" t="s">
        <v>426</v>
      </c>
      <c r="R228">
        <v>174</v>
      </c>
      <c r="S228" t="s">
        <v>499</v>
      </c>
      <c r="T228" t="s">
        <v>123</v>
      </c>
      <c r="U228" t="s">
        <v>454</v>
      </c>
      <c r="V228" t="s">
        <v>445</v>
      </c>
      <c r="W228">
        <v>8</v>
      </c>
      <c r="X228" t="s">
        <v>58</v>
      </c>
      <c r="Y228">
        <v>68</v>
      </c>
      <c r="Z228">
        <v>34</v>
      </c>
      <c r="AB228">
        <v>1</v>
      </c>
      <c r="AC228" t="s">
        <v>217</v>
      </c>
      <c r="AD228" t="s">
        <v>20</v>
      </c>
      <c r="AE228">
        <v>40</v>
      </c>
    </row>
    <row r="229" spans="1:31" x14ac:dyDescent="0.4">
      <c r="A229">
        <v>5</v>
      </c>
      <c r="B229" t="s">
        <v>441</v>
      </c>
      <c r="C229" s="204">
        <v>44595</v>
      </c>
      <c r="D229" s="204">
        <v>44596</v>
      </c>
      <c r="E229">
        <v>15</v>
      </c>
      <c r="F229" t="s">
        <v>480</v>
      </c>
      <c r="G229" t="s">
        <v>481</v>
      </c>
      <c r="H229">
        <v>21</v>
      </c>
      <c r="I229" t="s">
        <v>432</v>
      </c>
      <c r="J229">
        <v>78</v>
      </c>
      <c r="K229" t="s">
        <v>496</v>
      </c>
      <c r="L229" t="s">
        <v>497</v>
      </c>
      <c r="M229">
        <v>76</v>
      </c>
      <c r="N229" t="s">
        <v>498</v>
      </c>
      <c r="O229">
        <v>270</v>
      </c>
      <c r="P229" t="s">
        <v>425</v>
      </c>
      <c r="Q229" t="s">
        <v>426</v>
      </c>
      <c r="R229">
        <v>164</v>
      </c>
      <c r="S229" t="s">
        <v>444</v>
      </c>
      <c r="T229" t="s">
        <v>121</v>
      </c>
      <c r="U229" t="s">
        <v>35</v>
      </c>
      <c r="V229" t="s">
        <v>445</v>
      </c>
      <c r="W229">
        <v>36</v>
      </c>
      <c r="X229" t="s">
        <v>58</v>
      </c>
      <c r="Y229">
        <v>68</v>
      </c>
      <c r="Z229">
        <v>34</v>
      </c>
      <c r="AB229">
        <v>1</v>
      </c>
      <c r="AC229" t="s">
        <v>217</v>
      </c>
      <c r="AD229" t="s">
        <v>20</v>
      </c>
      <c r="AE229">
        <v>180</v>
      </c>
    </row>
    <row r="230" spans="1:31" x14ac:dyDescent="0.4">
      <c r="A230">
        <v>5</v>
      </c>
      <c r="B230" t="s">
        <v>441</v>
      </c>
      <c r="C230" s="204">
        <v>44595</v>
      </c>
      <c r="D230" s="204">
        <v>44596</v>
      </c>
      <c r="E230">
        <v>15</v>
      </c>
      <c r="F230" t="s">
        <v>480</v>
      </c>
      <c r="G230" t="s">
        <v>481</v>
      </c>
      <c r="H230">
        <v>21</v>
      </c>
      <c r="I230" t="s">
        <v>432</v>
      </c>
      <c r="J230">
        <v>78</v>
      </c>
      <c r="K230" t="s">
        <v>496</v>
      </c>
      <c r="L230" t="s">
        <v>497</v>
      </c>
      <c r="M230">
        <v>76</v>
      </c>
      <c r="N230" t="s">
        <v>498</v>
      </c>
      <c r="O230">
        <v>270</v>
      </c>
      <c r="P230" t="s">
        <v>425</v>
      </c>
      <c r="Q230" t="s">
        <v>426</v>
      </c>
      <c r="R230">
        <v>170</v>
      </c>
      <c r="S230" t="s">
        <v>495</v>
      </c>
      <c r="T230" t="s">
        <v>124</v>
      </c>
      <c r="U230" t="s">
        <v>35</v>
      </c>
      <c r="V230" t="s">
        <v>445</v>
      </c>
      <c r="W230">
        <v>24</v>
      </c>
      <c r="X230" t="s">
        <v>58</v>
      </c>
      <c r="Y230">
        <v>68</v>
      </c>
      <c r="Z230">
        <v>34</v>
      </c>
      <c r="AB230">
        <v>1</v>
      </c>
      <c r="AC230" t="s">
        <v>217</v>
      </c>
      <c r="AD230" s="208" t="s">
        <v>20</v>
      </c>
      <c r="AE230">
        <v>120</v>
      </c>
    </row>
    <row r="231" spans="1:31" x14ac:dyDescent="0.4">
      <c r="A231">
        <v>8</v>
      </c>
      <c r="B231" t="s">
        <v>724</v>
      </c>
      <c r="C231" s="204">
        <v>44595</v>
      </c>
      <c r="D231" s="204">
        <v>44596</v>
      </c>
      <c r="E231">
        <v>15</v>
      </c>
      <c r="F231" t="s">
        <v>480</v>
      </c>
      <c r="G231" t="s">
        <v>481</v>
      </c>
      <c r="H231">
        <v>21</v>
      </c>
      <c r="I231" t="s">
        <v>432</v>
      </c>
      <c r="J231">
        <v>143</v>
      </c>
      <c r="K231" t="s">
        <v>500</v>
      </c>
      <c r="L231" t="s">
        <v>501</v>
      </c>
      <c r="M231">
        <v>143</v>
      </c>
      <c r="N231" t="s">
        <v>500</v>
      </c>
      <c r="O231">
        <v>270</v>
      </c>
      <c r="P231" t="s">
        <v>425</v>
      </c>
      <c r="Q231" t="s">
        <v>426</v>
      </c>
      <c r="R231">
        <v>711</v>
      </c>
      <c r="S231" t="s">
        <v>486</v>
      </c>
      <c r="T231" t="s">
        <v>487</v>
      </c>
      <c r="V231" t="s">
        <v>488</v>
      </c>
      <c r="W231">
        <v>26</v>
      </c>
      <c r="X231" t="s">
        <v>58</v>
      </c>
      <c r="Y231">
        <v>26</v>
      </c>
      <c r="Z231">
        <v>26</v>
      </c>
      <c r="AB231">
        <v>1</v>
      </c>
      <c r="AC231" t="s">
        <v>60</v>
      </c>
      <c r="AD231" t="s">
        <v>20</v>
      </c>
      <c r="AE231">
        <v>208</v>
      </c>
    </row>
    <row r="232" spans="1:31" x14ac:dyDescent="0.4">
      <c r="A232">
        <v>65</v>
      </c>
      <c r="B232" t="s">
        <v>724</v>
      </c>
      <c r="C232" s="204">
        <v>44595</v>
      </c>
      <c r="D232" s="204">
        <v>44596</v>
      </c>
      <c r="E232">
        <v>15</v>
      </c>
      <c r="F232" t="s">
        <v>480</v>
      </c>
      <c r="G232" t="s">
        <v>481</v>
      </c>
      <c r="H232">
        <v>21</v>
      </c>
      <c r="I232" t="s">
        <v>432</v>
      </c>
      <c r="J232">
        <v>267</v>
      </c>
      <c r="K232" t="s">
        <v>505</v>
      </c>
      <c r="L232" t="s">
        <v>506</v>
      </c>
      <c r="M232">
        <v>267</v>
      </c>
      <c r="N232" t="s">
        <v>505</v>
      </c>
      <c r="O232">
        <v>270</v>
      </c>
      <c r="P232" t="s">
        <v>425</v>
      </c>
      <c r="Q232" t="s">
        <v>426</v>
      </c>
      <c r="R232">
        <v>24</v>
      </c>
      <c r="S232" t="s">
        <v>711</v>
      </c>
      <c r="T232" t="s">
        <v>549</v>
      </c>
      <c r="U232" t="s">
        <v>550</v>
      </c>
      <c r="V232" t="s">
        <v>551</v>
      </c>
      <c r="W232">
        <v>1</v>
      </c>
      <c r="X232" t="s">
        <v>58</v>
      </c>
      <c r="Y232">
        <v>5</v>
      </c>
      <c r="Z232">
        <v>5</v>
      </c>
      <c r="AB232">
        <v>1</v>
      </c>
      <c r="AC232" t="s">
        <v>60</v>
      </c>
      <c r="AD232" t="s">
        <v>20</v>
      </c>
      <c r="AE232">
        <v>65</v>
      </c>
    </row>
    <row r="233" spans="1:31" x14ac:dyDescent="0.4">
      <c r="A233">
        <v>10</v>
      </c>
      <c r="B233" t="s">
        <v>441</v>
      </c>
      <c r="C233" s="204">
        <v>44595</v>
      </c>
      <c r="D233" s="204">
        <v>44596</v>
      </c>
      <c r="E233">
        <v>15</v>
      </c>
      <c r="F233" t="s">
        <v>480</v>
      </c>
      <c r="G233" t="s">
        <v>481</v>
      </c>
      <c r="H233">
        <v>21</v>
      </c>
      <c r="I233" t="s">
        <v>432</v>
      </c>
      <c r="J233">
        <v>267</v>
      </c>
      <c r="K233" t="s">
        <v>505</v>
      </c>
      <c r="L233" t="s">
        <v>506</v>
      </c>
      <c r="M233">
        <v>267</v>
      </c>
      <c r="N233" t="s">
        <v>505</v>
      </c>
      <c r="O233">
        <v>270</v>
      </c>
      <c r="P233" t="s">
        <v>425</v>
      </c>
      <c r="Q233" t="s">
        <v>426</v>
      </c>
      <c r="R233">
        <v>472</v>
      </c>
      <c r="S233" t="s">
        <v>329</v>
      </c>
      <c r="T233" t="s">
        <v>448</v>
      </c>
      <c r="V233" t="s">
        <v>449</v>
      </c>
      <c r="W233">
        <v>4</v>
      </c>
      <c r="X233" t="s">
        <v>58</v>
      </c>
      <c r="Y233">
        <v>5</v>
      </c>
      <c r="Z233">
        <v>5</v>
      </c>
      <c r="AB233">
        <v>1</v>
      </c>
      <c r="AC233" t="s">
        <v>231</v>
      </c>
      <c r="AD233" t="s">
        <v>20</v>
      </c>
      <c r="AE233">
        <v>40</v>
      </c>
    </row>
    <row r="234" spans="1:31" x14ac:dyDescent="0.4">
      <c r="A234">
        <v>10</v>
      </c>
      <c r="B234" t="s">
        <v>441</v>
      </c>
      <c r="C234" s="204">
        <v>44595</v>
      </c>
      <c r="D234" s="204">
        <v>44596</v>
      </c>
      <c r="E234">
        <v>15</v>
      </c>
      <c r="F234" t="s">
        <v>480</v>
      </c>
      <c r="G234" t="s">
        <v>481</v>
      </c>
      <c r="H234">
        <v>21</v>
      </c>
      <c r="I234" t="s">
        <v>432</v>
      </c>
      <c r="J234">
        <v>162</v>
      </c>
      <c r="K234" t="s">
        <v>507</v>
      </c>
      <c r="L234" t="s">
        <v>508</v>
      </c>
      <c r="M234">
        <v>162</v>
      </c>
      <c r="N234" t="s">
        <v>507</v>
      </c>
      <c r="O234">
        <v>270</v>
      </c>
      <c r="P234" t="s">
        <v>425</v>
      </c>
      <c r="Q234" t="s">
        <v>426</v>
      </c>
      <c r="R234">
        <v>472</v>
      </c>
      <c r="S234" t="s">
        <v>329</v>
      </c>
      <c r="T234" t="s">
        <v>448</v>
      </c>
      <c r="V234" t="s">
        <v>449</v>
      </c>
      <c r="W234">
        <v>1</v>
      </c>
      <c r="X234" t="s">
        <v>58</v>
      </c>
      <c r="Y234">
        <v>1</v>
      </c>
      <c r="Z234">
        <v>1</v>
      </c>
      <c r="AB234">
        <v>1</v>
      </c>
      <c r="AC234" t="s">
        <v>231</v>
      </c>
      <c r="AD234" t="s">
        <v>20</v>
      </c>
      <c r="AE234">
        <v>10</v>
      </c>
    </row>
    <row r="235" spans="1:31" x14ac:dyDescent="0.4">
      <c r="A235">
        <v>20</v>
      </c>
      <c r="B235" t="s">
        <v>463</v>
      </c>
      <c r="C235" s="204">
        <v>44595</v>
      </c>
      <c r="D235" s="204">
        <v>44596</v>
      </c>
      <c r="E235">
        <v>15</v>
      </c>
      <c r="F235" t="s">
        <v>480</v>
      </c>
      <c r="G235" t="s">
        <v>481</v>
      </c>
      <c r="H235">
        <v>21</v>
      </c>
      <c r="I235" t="s">
        <v>432</v>
      </c>
      <c r="J235">
        <v>183</v>
      </c>
      <c r="K235" t="s">
        <v>512</v>
      </c>
      <c r="L235" t="s">
        <v>513</v>
      </c>
      <c r="M235">
        <v>183</v>
      </c>
      <c r="N235" t="s">
        <v>512</v>
      </c>
      <c r="O235">
        <v>270</v>
      </c>
      <c r="P235" t="s">
        <v>425</v>
      </c>
      <c r="Q235" t="s">
        <v>426</v>
      </c>
      <c r="R235">
        <v>211</v>
      </c>
      <c r="S235" t="s">
        <v>452</v>
      </c>
      <c r="T235" t="s">
        <v>453</v>
      </c>
      <c r="U235" t="s">
        <v>454</v>
      </c>
      <c r="V235" t="s">
        <v>455</v>
      </c>
      <c r="W235">
        <v>4</v>
      </c>
      <c r="X235" t="s">
        <v>58</v>
      </c>
      <c r="Y235">
        <v>4</v>
      </c>
      <c r="Z235">
        <v>2</v>
      </c>
      <c r="AB235">
        <v>1</v>
      </c>
      <c r="AC235" t="s">
        <v>232</v>
      </c>
      <c r="AD235" t="s">
        <v>20</v>
      </c>
      <c r="AE235">
        <v>80</v>
      </c>
    </row>
    <row r="236" spans="1:31" x14ac:dyDescent="0.4">
      <c r="A236">
        <v>5</v>
      </c>
      <c r="B236" t="s">
        <v>441</v>
      </c>
      <c r="C236" s="204">
        <v>44595</v>
      </c>
      <c r="D236" s="204">
        <v>44596</v>
      </c>
      <c r="E236">
        <v>15</v>
      </c>
      <c r="F236" t="s">
        <v>480</v>
      </c>
      <c r="G236" t="s">
        <v>481</v>
      </c>
      <c r="H236">
        <v>21</v>
      </c>
      <c r="I236" t="s">
        <v>432</v>
      </c>
      <c r="J236">
        <v>182</v>
      </c>
      <c r="K236" t="s">
        <v>712</v>
      </c>
      <c r="L236" t="s">
        <v>713</v>
      </c>
      <c r="M236">
        <v>182</v>
      </c>
      <c r="N236" t="s">
        <v>712</v>
      </c>
      <c r="O236">
        <v>270</v>
      </c>
      <c r="P236" t="s">
        <v>425</v>
      </c>
      <c r="Q236" t="s">
        <v>426</v>
      </c>
      <c r="R236">
        <v>162</v>
      </c>
      <c r="S236" t="s">
        <v>556</v>
      </c>
      <c r="T236" t="s">
        <v>117</v>
      </c>
      <c r="U236" t="s">
        <v>454</v>
      </c>
      <c r="V236" t="s">
        <v>445</v>
      </c>
      <c r="W236">
        <v>6</v>
      </c>
      <c r="X236" t="s">
        <v>58</v>
      </c>
      <c r="Y236">
        <v>6</v>
      </c>
      <c r="Z236">
        <v>3</v>
      </c>
      <c r="AB236">
        <v>1</v>
      </c>
      <c r="AC236" t="s">
        <v>217</v>
      </c>
      <c r="AD236" t="s">
        <v>20</v>
      </c>
      <c r="AE236">
        <v>30</v>
      </c>
    </row>
    <row r="237" spans="1:31" x14ac:dyDescent="0.4">
      <c r="A237">
        <v>1</v>
      </c>
      <c r="B237" t="s">
        <v>441</v>
      </c>
      <c r="C237" s="204">
        <v>44595</v>
      </c>
      <c r="D237" s="204">
        <v>44596</v>
      </c>
      <c r="E237">
        <v>15</v>
      </c>
      <c r="F237" t="s">
        <v>480</v>
      </c>
      <c r="G237" t="s">
        <v>481</v>
      </c>
      <c r="H237">
        <v>21</v>
      </c>
      <c r="I237" t="s">
        <v>432</v>
      </c>
      <c r="J237">
        <v>558</v>
      </c>
      <c r="K237" t="s">
        <v>514</v>
      </c>
      <c r="L237" t="s">
        <v>515</v>
      </c>
      <c r="M237">
        <v>558</v>
      </c>
      <c r="N237" t="s">
        <v>514</v>
      </c>
      <c r="O237">
        <v>270</v>
      </c>
      <c r="P237" t="s">
        <v>425</v>
      </c>
      <c r="Q237" t="s">
        <v>426</v>
      </c>
      <c r="R237">
        <v>223</v>
      </c>
      <c r="S237" t="s">
        <v>437</v>
      </c>
      <c r="T237" t="s">
        <v>438</v>
      </c>
      <c r="U237" t="s">
        <v>439</v>
      </c>
      <c r="V237" t="s">
        <v>440</v>
      </c>
      <c r="W237">
        <v>3</v>
      </c>
      <c r="X237" t="s">
        <v>725</v>
      </c>
      <c r="Y237">
        <v>2</v>
      </c>
      <c r="Z237">
        <v>2</v>
      </c>
      <c r="AB237">
        <v>1</v>
      </c>
      <c r="AC237" t="s">
        <v>232</v>
      </c>
      <c r="AD237" t="s">
        <v>20</v>
      </c>
      <c r="AE237">
        <v>3</v>
      </c>
    </row>
    <row r="238" spans="1:31" x14ac:dyDescent="0.4">
      <c r="A238">
        <v>10</v>
      </c>
      <c r="B238" t="s">
        <v>441</v>
      </c>
      <c r="C238" s="204">
        <v>44595</v>
      </c>
      <c r="D238" s="204">
        <v>44596</v>
      </c>
      <c r="E238">
        <v>15</v>
      </c>
      <c r="F238" t="s">
        <v>480</v>
      </c>
      <c r="G238" t="s">
        <v>481</v>
      </c>
      <c r="H238">
        <v>21</v>
      </c>
      <c r="I238" t="s">
        <v>432</v>
      </c>
      <c r="J238">
        <v>558</v>
      </c>
      <c r="K238" t="s">
        <v>514</v>
      </c>
      <c r="L238" t="s">
        <v>515</v>
      </c>
      <c r="M238">
        <v>558</v>
      </c>
      <c r="N238" t="s">
        <v>514</v>
      </c>
      <c r="O238">
        <v>270</v>
      </c>
      <c r="P238" t="s">
        <v>425</v>
      </c>
      <c r="Q238" t="s">
        <v>426</v>
      </c>
      <c r="R238">
        <v>472</v>
      </c>
      <c r="S238" t="s">
        <v>329</v>
      </c>
      <c r="T238" t="s">
        <v>448</v>
      </c>
      <c r="V238" t="s">
        <v>449</v>
      </c>
      <c r="W238">
        <v>1</v>
      </c>
      <c r="X238" t="s">
        <v>58</v>
      </c>
      <c r="Y238">
        <v>2</v>
      </c>
      <c r="Z238">
        <v>2</v>
      </c>
      <c r="AB238">
        <v>1</v>
      </c>
      <c r="AC238" t="s">
        <v>231</v>
      </c>
      <c r="AD238" t="s">
        <v>20</v>
      </c>
      <c r="AE238">
        <v>10</v>
      </c>
    </row>
    <row r="239" spans="1:31" x14ac:dyDescent="0.4">
      <c r="A239">
        <v>10</v>
      </c>
      <c r="B239" t="s">
        <v>441</v>
      </c>
      <c r="C239" s="204">
        <v>44595</v>
      </c>
      <c r="D239" s="204">
        <v>44596</v>
      </c>
      <c r="E239">
        <v>15</v>
      </c>
      <c r="F239" t="s">
        <v>480</v>
      </c>
      <c r="G239" t="s">
        <v>481</v>
      </c>
      <c r="H239">
        <v>21</v>
      </c>
      <c r="I239" t="s">
        <v>432</v>
      </c>
      <c r="J239">
        <v>358</v>
      </c>
      <c r="K239" t="s">
        <v>230</v>
      </c>
      <c r="L239" t="s">
        <v>659</v>
      </c>
      <c r="M239">
        <v>194</v>
      </c>
      <c r="N239" t="s">
        <v>660</v>
      </c>
      <c r="O239">
        <v>194</v>
      </c>
      <c r="P239" t="s">
        <v>660</v>
      </c>
      <c r="Q239" t="s">
        <v>661</v>
      </c>
      <c r="R239">
        <v>472</v>
      </c>
      <c r="S239" t="s">
        <v>329</v>
      </c>
      <c r="T239" t="s">
        <v>448</v>
      </c>
      <c r="V239" t="s">
        <v>449</v>
      </c>
      <c r="W239">
        <v>2</v>
      </c>
      <c r="X239" t="s">
        <v>58</v>
      </c>
      <c r="Y239">
        <v>2</v>
      </c>
      <c r="Z239">
        <v>2</v>
      </c>
      <c r="AB239">
        <v>1</v>
      </c>
      <c r="AC239" t="s">
        <v>231</v>
      </c>
      <c r="AD239" t="s">
        <v>20</v>
      </c>
      <c r="AE239">
        <v>20</v>
      </c>
    </row>
    <row r="240" spans="1:31" x14ac:dyDescent="0.4">
      <c r="A240">
        <v>20</v>
      </c>
      <c r="B240" t="s">
        <v>726</v>
      </c>
      <c r="C240" s="204">
        <v>44595</v>
      </c>
      <c r="D240" s="204">
        <v>44596</v>
      </c>
      <c r="E240">
        <v>15</v>
      </c>
      <c r="F240" t="s">
        <v>480</v>
      </c>
      <c r="G240" t="s">
        <v>481</v>
      </c>
      <c r="H240">
        <v>21</v>
      </c>
      <c r="I240" t="s">
        <v>432</v>
      </c>
      <c r="J240">
        <v>463</v>
      </c>
      <c r="K240" t="s">
        <v>516</v>
      </c>
      <c r="L240" t="s">
        <v>517</v>
      </c>
      <c r="M240">
        <v>462</v>
      </c>
      <c r="N240" t="s">
        <v>518</v>
      </c>
      <c r="O240">
        <v>270</v>
      </c>
      <c r="P240" t="s">
        <v>425</v>
      </c>
      <c r="Q240" t="s">
        <v>426</v>
      </c>
      <c r="R240">
        <v>598</v>
      </c>
      <c r="S240" t="s">
        <v>519</v>
      </c>
      <c r="T240" t="s">
        <v>520</v>
      </c>
      <c r="U240" t="s">
        <v>13</v>
      </c>
      <c r="V240" t="s">
        <v>521</v>
      </c>
      <c r="W240">
        <v>100</v>
      </c>
      <c r="X240" t="s">
        <v>463</v>
      </c>
      <c r="Y240">
        <v>1</v>
      </c>
      <c r="Z240">
        <v>1</v>
      </c>
      <c r="AB240">
        <v>1</v>
      </c>
      <c r="AC240" t="s">
        <v>232</v>
      </c>
      <c r="AD240" t="s">
        <v>20</v>
      </c>
      <c r="AE240">
        <v>2000</v>
      </c>
    </row>
    <row r="241" spans="1:31" x14ac:dyDescent="0.4">
      <c r="A241">
        <v>5</v>
      </c>
      <c r="B241" t="s">
        <v>441</v>
      </c>
      <c r="C241" s="204">
        <v>44595</v>
      </c>
      <c r="D241" s="204">
        <v>44596</v>
      </c>
      <c r="E241">
        <v>15</v>
      </c>
      <c r="F241" t="s">
        <v>480</v>
      </c>
      <c r="G241" t="s">
        <v>481</v>
      </c>
      <c r="H241">
        <v>21</v>
      </c>
      <c r="I241" t="s">
        <v>432</v>
      </c>
      <c r="J241">
        <v>883</v>
      </c>
      <c r="K241" t="s">
        <v>664</v>
      </c>
      <c r="L241" t="s">
        <v>665</v>
      </c>
      <c r="M241">
        <v>883</v>
      </c>
      <c r="N241" t="s">
        <v>664</v>
      </c>
      <c r="O241">
        <v>270</v>
      </c>
      <c r="P241" t="s">
        <v>425</v>
      </c>
      <c r="Q241" t="s">
        <v>426</v>
      </c>
      <c r="R241">
        <v>164</v>
      </c>
      <c r="S241" t="s">
        <v>444</v>
      </c>
      <c r="T241" t="s">
        <v>121</v>
      </c>
      <c r="U241" t="s">
        <v>35</v>
      </c>
      <c r="V241" t="s">
        <v>445</v>
      </c>
      <c r="W241">
        <v>1</v>
      </c>
      <c r="X241" t="s">
        <v>58</v>
      </c>
      <c r="Y241">
        <v>2</v>
      </c>
      <c r="Z241">
        <v>1</v>
      </c>
      <c r="AB241">
        <v>1</v>
      </c>
      <c r="AC241" t="s">
        <v>217</v>
      </c>
      <c r="AD241" t="s">
        <v>20</v>
      </c>
      <c r="AE241">
        <v>5</v>
      </c>
    </row>
    <row r="242" spans="1:31" x14ac:dyDescent="0.4">
      <c r="A242">
        <v>5</v>
      </c>
      <c r="B242" t="s">
        <v>441</v>
      </c>
      <c r="C242" s="204">
        <v>44595</v>
      </c>
      <c r="D242" s="204">
        <v>44596</v>
      </c>
      <c r="E242">
        <v>15</v>
      </c>
      <c r="F242" t="s">
        <v>480</v>
      </c>
      <c r="G242" t="s">
        <v>481</v>
      </c>
      <c r="H242">
        <v>21</v>
      </c>
      <c r="I242" t="s">
        <v>432</v>
      </c>
      <c r="J242">
        <v>883</v>
      </c>
      <c r="K242" t="s">
        <v>664</v>
      </c>
      <c r="L242" t="s">
        <v>665</v>
      </c>
      <c r="M242">
        <v>883</v>
      </c>
      <c r="N242" t="s">
        <v>664</v>
      </c>
      <c r="O242">
        <v>270</v>
      </c>
      <c r="P242" t="s">
        <v>425</v>
      </c>
      <c r="Q242" t="s">
        <v>426</v>
      </c>
      <c r="R242">
        <v>170</v>
      </c>
      <c r="S242" t="s">
        <v>495</v>
      </c>
      <c r="T242" t="s">
        <v>124</v>
      </c>
      <c r="U242" t="s">
        <v>35</v>
      </c>
      <c r="V242" t="s">
        <v>445</v>
      </c>
      <c r="W242">
        <v>1</v>
      </c>
      <c r="X242" t="s">
        <v>58</v>
      </c>
      <c r="Y242">
        <v>2</v>
      </c>
      <c r="Z242">
        <v>1</v>
      </c>
      <c r="AB242">
        <v>1</v>
      </c>
      <c r="AC242" t="s">
        <v>217</v>
      </c>
      <c r="AD242" t="s">
        <v>20</v>
      </c>
      <c r="AE242">
        <v>5</v>
      </c>
    </row>
    <row r="243" spans="1:31" x14ac:dyDescent="0.4">
      <c r="A243">
        <v>10</v>
      </c>
      <c r="B243" t="s">
        <v>441</v>
      </c>
      <c r="C243" s="204">
        <v>44595</v>
      </c>
      <c r="D243" s="204">
        <v>44596</v>
      </c>
      <c r="E243">
        <v>15</v>
      </c>
      <c r="F243" t="s">
        <v>480</v>
      </c>
      <c r="G243" t="s">
        <v>481</v>
      </c>
      <c r="H243">
        <v>21</v>
      </c>
      <c r="I243" t="s">
        <v>432</v>
      </c>
      <c r="J243">
        <v>821</v>
      </c>
      <c r="K243" t="s">
        <v>722</v>
      </c>
      <c r="L243" t="s">
        <v>723</v>
      </c>
      <c r="M243">
        <v>821</v>
      </c>
      <c r="N243" t="s">
        <v>722</v>
      </c>
      <c r="O243">
        <v>270</v>
      </c>
      <c r="P243" t="s">
        <v>425</v>
      </c>
      <c r="Q243" t="s">
        <v>426</v>
      </c>
      <c r="R243">
        <v>472</v>
      </c>
      <c r="S243" t="s">
        <v>329</v>
      </c>
      <c r="T243" t="s">
        <v>448</v>
      </c>
      <c r="V243" t="s">
        <v>449</v>
      </c>
      <c r="W243">
        <v>1</v>
      </c>
      <c r="X243" t="s">
        <v>58</v>
      </c>
      <c r="Y243">
        <v>1</v>
      </c>
      <c r="Z243">
        <v>1</v>
      </c>
      <c r="AB243">
        <v>1</v>
      </c>
      <c r="AC243" t="s">
        <v>231</v>
      </c>
      <c r="AD243" t="s">
        <v>20</v>
      </c>
      <c r="AE243">
        <v>10</v>
      </c>
    </row>
    <row r="244" spans="1:31" x14ac:dyDescent="0.4">
      <c r="A244">
        <v>10</v>
      </c>
      <c r="B244" t="s">
        <v>441</v>
      </c>
      <c r="C244" s="204">
        <v>44595</v>
      </c>
      <c r="D244" s="204">
        <v>44596</v>
      </c>
      <c r="E244">
        <v>15</v>
      </c>
      <c r="F244" t="s">
        <v>480</v>
      </c>
      <c r="G244" t="s">
        <v>481</v>
      </c>
      <c r="H244">
        <v>21</v>
      </c>
      <c r="I244" t="s">
        <v>432</v>
      </c>
      <c r="J244">
        <v>656</v>
      </c>
      <c r="K244" t="s">
        <v>825</v>
      </c>
      <c r="L244" t="s">
        <v>826</v>
      </c>
      <c r="M244">
        <v>656</v>
      </c>
      <c r="N244" t="s">
        <v>825</v>
      </c>
      <c r="O244">
        <v>270</v>
      </c>
      <c r="P244" t="s">
        <v>425</v>
      </c>
      <c r="Q244" t="s">
        <v>426</v>
      </c>
      <c r="R244">
        <v>472</v>
      </c>
      <c r="S244" t="s">
        <v>329</v>
      </c>
      <c r="T244" t="s">
        <v>448</v>
      </c>
      <c r="V244" t="s">
        <v>449</v>
      </c>
      <c r="W244">
        <v>4</v>
      </c>
      <c r="X244" t="s">
        <v>58</v>
      </c>
      <c r="Y244">
        <v>4</v>
      </c>
      <c r="Z244">
        <v>4</v>
      </c>
      <c r="AB244">
        <v>1</v>
      </c>
      <c r="AC244" t="s">
        <v>231</v>
      </c>
      <c r="AD244" t="s">
        <v>20</v>
      </c>
      <c r="AE244">
        <v>40</v>
      </c>
    </row>
    <row r="245" spans="1:31" x14ac:dyDescent="0.4">
      <c r="A245">
        <v>5</v>
      </c>
      <c r="B245" t="s">
        <v>441</v>
      </c>
      <c r="C245" s="204">
        <v>44595</v>
      </c>
      <c r="D245" s="204">
        <v>44596</v>
      </c>
      <c r="E245">
        <v>15</v>
      </c>
      <c r="F245" t="s">
        <v>480</v>
      </c>
      <c r="G245" t="s">
        <v>481</v>
      </c>
      <c r="H245">
        <v>21</v>
      </c>
      <c r="I245" t="s">
        <v>432</v>
      </c>
      <c r="J245">
        <v>362</v>
      </c>
      <c r="K245" t="s">
        <v>530</v>
      </c>
      <c r="L245" t="s">
        <v>531</v>
      </c>
      <c r="M245">
        <v>362</v>
      </c>
      <c r="N245" t="s">
        <v>530</v>
      </c>
      <c r="O245">
        <v>270</v>
      </c>
      <c r="P245" t="s">
        <v>425</v>
      </c>
      <c r="Q245" t="s">
        <v>426</v>
      </c>
      <c r="R245">
        <v>164</v>
      </c>
      <c r="S245" t="s">
        <v>444</v>
      </c>
      <c r="T245" t="s">
        <v>121</v>
      </c>
      <c r="U245" t="s">
        <v>35</v>
      </c>
      <c r="V245" t="s">
        <v>445</v>
      </c>
      <c r="W245">
        <v>2</v>
      </c>
      <c r="X245" t="s">
        <v>58</v>
      </c>
      <c r="Y245">
        <v>4</v>
      </c>
      <c r="Z245">
        <v>2</v>
      </c>
      <c r="AB245">
        <v>1</v>
      </c>
      <c r="AC245" t="s">
        <v>217</v>
      </c>
      <c r="AD245" t="s">
        <v>20</v>
      </c>
      <c r="AE245">
        <v>10</v>
      </c>
    </row>
    <row r="246" spans="1:31" x14ac:dyDescent="0.4">
      <c r="A246">
        <v>5</v>
      </c>
      <c r="B246" t="s">
        <v>441</v>
      </c>
      <c r="C246" s="204">
        <v>44595</v>
      </c>
      <c r="D246" s="204">
        <v>44596</v>
      </c>
      <c r="E246">
        <v>15</v>
      </c>
      <c r="F246" t="s">
        <v>480</v>
      </c>
      <c r="G246" t="s">
        <v>481</v>
      </c>
      <c r="H246">
        <v>21</v>
      </c>
      <c r="I246" t="s">
        <v>432</v>
      </c>
      <c r="J246">
        <v>362</v>
      </c>
      <c r="K246" t="s">
        <v>530</v>
      </c>
      <c r="L246" t="s">
        <v>531</v>
      </c>
      <c r="M246">
        <v>362</v>
      </c>
      <c r="N246" t="s">
        <v>530</v>
      </c>
      <c r="O246">
        <v>270</v>
      </c>
      <c r="P246" t="s">
        <v>425</v>
      </c>
      <c r="Q246" t="s">
        <v>426</v>
      </c>
      <c r="R246">
        <v>170</v>
      </c>
      <c r="S246" t="s">
        <v>495</v>
      </c>
      <c r="T246" t="s">
        <v>124</v>
      </c>
      <c r="U246" t="s">
        <v>35</v>
      </c>
      <c r="V246" t="s">
        <v>445</v>
      </c>
      <c r="W246">
        <v>2</v>
      </c>
      <c r="X246" t="s">
        <v>58</v>
      </c>
      <c r="Y246">
        <v>4</v>
      </c>
      <c r="Z246">
        <v>2</v>
      </c>
      <c r="AB246">
        <v>1</v>
      </c>
      <c r="AC246" t="s">
        <v>217</v>
      </c>
      <c r="AD246" t="s">
        <v>20</v>
      </c>
      <c r="AE246">
        <v>10</v>
      </c>
    </row>
    <row r="247" spans="1:31" x14ac:dyDescent="0.4">
      <c r="A247">
        <v>5</v>
      </c>
      <c r="B247" t="s">
        <v>441</v>
      </c>
      <c r="C247" s="204">
        <v>44595</v>
      </c>
      <c r="D247" s="204">
        <v>44596</v>
      </c>
      <c r="E247">
        <v>15</v>
      </c>
      <c r="F247" t="s">
        <v>480</v>
      </c>
      <c r="G247" t="s">
        <v>481</v>
      </c>
      <c r="H247">
        <v>21</v>
      </c>
      <c r="I247" t="s">
        <v>432</v>
      </c>
      <c r="J247">
        <v>504</v>
      </c>
      <c r="K247" t="s">
        <v>537</v>
      </c>
      <c r="L247" t="s">
        <v>538</v>
      </c>
      <c r="M247">
        <v>504</v>
      </c>
      <c r="N247" t="s">
        <v>537</v>
      </c>
      <c r="O247">
        <v>270</v>
      </c>
      <c r="P247" t="s">
        <v>425</v>
      </c>
      <c r="Q247" t="s">
        <v>426</v>
      </c>
      <c r="R247">
        <v>162</v>
      </c>
      <c r="S247" t="s">
        <v>556</v>
      </c>
      <c r="T247" t="s">
        <v>117</v>
      </c>
      <c r="U247" t="s">
        <v>454</v>
      </c>
      <c r="V247" t="s">
        <v>445</v>
      </c>
      <c r="W247">
        <v>1</v>
      </c>
      <c r="X247" t="s">
        <v>58</v>
      </c>
      <c r="Y247">
        <v>9</v>
      </c>
      <c r="Z247">
        <v>8</v>
      </c>
      <c r="AB247">
        <v>1</v>
      </c>
      <c r="AC247" t="s">
        <v>217</v>
      </c>
      <c r="AD247" t="s">
        <v>20</v>
      </c>
      <c r="AE247">
        <v>5</v>
      </c>
    </row>
    <row r="248" spans="1:31" x14ac:dyDescent="0.4">
      <c r="A248">
        <v>5</v>
      </c>
      <c r="B248" t="s">
        <v>441</v>
      </c>
      <c r="C248" s="204">
        <v>44595</v>
      </c>
      <c r="D248" s="204">
        <v>44596</v>
      </c>
      <c r="E248">
        <v>15</v>
      </c>
      <c r="F248" t="s">
        <v>480</v>
      </c>
      <c r="G248" t="s">
        <v>481</v>
      </c>
      <c r="H248">
        <v>21</v>
      </c>
      <c r="I248" t="s">
        <v>432</v>
      </c>
      <c r="J248">
        <v>504</v>
      </c>
      <c r="K248" t="s">
        <v>537</v>
      </c>
      <c r="L248" t="s">
        <v>538</v>
      </c>
      <c r="M248">
        <v>504</v>
      </c>
      <c r="N248" t="s">
        <v>537</v>
      </c>
      <c r="O248">
        <v>270</v>
      </c>
      <c r="P248" t="s">
        <v>425</v>
      </c>
      <c r="Q248" t="s">
        <v>426</v>
      </c>
      <c r="R248">
        <v>169</v>
      </c>
      <c r="S248" t="s">
        <v>511</v>
      </c>
      <c r="T248" t="s">
        <v>131</v>
      </c>
      <c r="U248" t="s">
        <v>510</v>
      </c>
      <c r="V248" t="s">
        <v>445</v>
      </c>
      <c r="W248">
        <v>1</v>
      </c>
      <c r="X248" t="s">
        <v>58</v>
      </c>
      <c r="Y248">
        <v>9</v>
      </c>
      <c r="Z248">
        <v>8</v>
      </c>
      <c r="AB248">
        <v>1</v>
      </c>
      <c r="AC248" t="s">
        <v>217</v>
      </c>
      <c r="AD248" t="s">
        <v>20</v>
      </c>
      <c r="AE248">
        <v>5</v>
      </c>
    </row>
    <row r="249" spans="1:31" x14ac:dyDescent="0.4">
      <c r="A249">
        <v>10</v>
      </c>
      <c r="B249" t="s">
        <v>441</v>
      </c>
      <c r="C249" s="204">
        <v>44595</v>
      </c>
      <c r="D249" s="204">
        <v>44596</v>
      </c>
      <c r="E249">
        <v>15</v>
      </c>
      <c r="F249" t="s">
        <v>480</v>
      </c>
      <c r="G249" t="s">
        <v>481</v>
      </c>
      <c r="H249">
        <v>21</v>
      </c>
      <c r="I249" t="s">
        <v>432</v>
      </c>
      <c r="J249">
        <v>504</v>
      </c>
      <c r="K249" t="s">
        <v>537</v>
      </c>
      <c r="L249" t="s">
        <v>538</v>
      </c>
      <c r="M249">
        <v>504</v>
      </c>
      <c r="N249" t="s">
        <v>537</v>
      </c>
      <c r="O249">
        <v>270</v>
      </c>
      <c r="P249" t="s">
        <v>425</v>
      </c>
      <c r="Q249" t="s">
        <v>426</v>
      </c>
      <c r="R249">
        <v>472</v>
      </c>
      <c r="S249" t="s">
        <v>329</v>
      </c>
      <c r="T249" t="s">
        <v>448</v>
      </c>
      <c r="V249" t="s">
        <v>449</v>
      </c>
      <c r="W249">
        <v>7</v>
      </c>
      <c r="X249" t="s">
        <v>58</v>
      </c>
      <c r="Y249">
        <v>9</v>
      </c>
      <c r="Z249">
        <v>8</v>
      </c>
      <c r="AB249">
        <v>1</v>
      </c>
      <c r="AC249" t="s">
        <v>231</v>
      </c>
      <c r="AD249" t="s">
        <v>20</v>
      </c>
      <c r="AE249">
        <v>70</v>
      </c>
    </row>
    <row r="250" spans="1:31" x14ac:dyDescent="0.4">
      <c r="A250">
        <v>10</v>
      </c>
      <c r="B250" t="s">
        <v>441</v>
      </c>
      <c r="C250" s="204">
        <v>44595</v>
      </c>
      <c r="D250" s="204">
        <v>44596</v>
      </c>
      <c r="E250">
        <v>15</v>
      </c>
      <c r="F250" t="s">
        <v>480</v>
      </c>
      <c r="G250" t="s">
        <v>481</v>
      </c>
      <c r="H250">
        <v>21</v>
      </c>
      <c r="I250" t="s">
        <v>432</v>
      </c>
      <c r="J250">
        <v>527</v>
      </c>
      <c r="K250" t="s">
        <v>672</v>
      </c>
      <c r="L250" t="s">
        <v>673</v>
      </c>
      <c r="M250">
        <v>526</v>
      </c>
      <c r="N250" t="s">
        <v>674</v>
      </c>
      <c r="O250">
        <v>526</v>
      </c>
      <c r="P250" t="s">
        <v>674</v>
      </c>
      <c r="Q250" t="s">
        <v>675</v>
      </c>
      <c r="R250">
        <v>472</v>
      </c>
      <c r="S250" t="s">
        <v>329</v>
      </c>
      <c r="T250" t="s">
        <v>448</v>
      </c>
      <c r="V250" t="s">
        <v>449</v>
      </c>
      <c r="W250">
        <v>20</v>
      </c>
      <c r="X250" t="s">
        <v>58</v>
      </c>
      <c r="Y250">
        <v>20</v>
      </c>
      <c r="Z250">
        <v>20</v>
      </c>
      <c r="AB250">
        <v>1</v>
      </c>
      <c r="AC250" t="s">
        <v>231</v>
      </c>
      <c r="AD250" t="s">
        <v>20</v>
      </c>
      <c r="AE250">
        <v>200</v>
      </c>
    </row>
    <row r="251" spans="1:31" x14ac:dyDescent="0.4">
      <c r="A251">
        <v>20</v>
      </c>
      <c r="B251" t="s">
        <v>463</v>
      </c>
      <c r="C251" s="204">
        <v>44595</v>
      </c>
      <c r="D251" s="204">
        <v>44597</v>
      </c>
      <c r="E251">
        <v>15</v>
      </c>
      <c r="F251" t="s">
        <v>480</v>
      </c>
      <c r="G251" t="s">
        <v>481</v>
      </c>
      <c r="H251">
        <v>21</v>
      </c>
      <c r="I251" t="s">
        <v>432</v>
      </c>
      <c r="J251">
        <v>51</v>
      </c>
      <c r="K251" t="s">
        <v>557</v>
      </c>
      <c r="L251" t="s">
        <v>558</v>
      </c>
      <c r="M251">
        <v>51</v>
      </c>
      <c r="N251" t="s">
        <v>557</v>
      </c>
      <c r="O251">
        <v>270</v>
      </c>
      <c r="P251" t="s">
        <v>425</v>
      </c>
      <c r="Q251" t="s">
        <v>426</v>
      </c>
      <c r="R251">
        <v>211</v>
      </c>
      <c r="S251" t="s">
        <v>452</v>
      </c>
      <c r="T251" t="s">
        <v>453</v>
      </c>
      <c r="U251" t="s">
        <v>454</v>
      </c>
      <c r="V251" t="s">
        <v>455</v>
      </c>
      <c r="W251">
        <v>2</v>
      </c>
      <c r="X251" t="s">
        <v>58</v>
      </c>
      <c r="Y251">
        <v>2</v>
      </c>
      <c r="Z251">
        <v>1</v>
      </c>
      <c r="AB251">
        <v>1</v>
      </c>
      <c r="AC251" t="s">
        <v>232</v>
      </c>
      <c r="AD251" t="s">
        <v>20</v>
      </c>
      <c r="AE251">
        <v>40</v>
      </c>
    </row>
    <row r="252" spans="1:31" x14ac:dyDescent="0.4">
      <c r="A252">
        <v>10</v>
      </c>
      <c r="B252" t="s">
        <v>441</v>
      </c>
      <c r="C252" s="204">
        <v>44595</v>
      </c>
      <c r="D252" s="204">
        <v>44597</v>
      </c>
      <c r="E252">
        <v>15</v>
      </c>
      <c r="F252" t="s">
        <v>480</v>
      </c>
      <c r="G252" t="s">
        <v>481</v>
      </c>
      <c r="H252">
        <v>21</v>
      </c>
      <c r="I252" t="s">
        <v>432</v>
      </c>
      <c r="J252">
        <v>886</v>
      </c>
      <c r="K252" t="s">
        <v>560</v>
      </c>
      <c r="L252" t="s">
        <v>561</v>
      </c>
      <c r="M252">
        <v>886</v>
      </c>
      <c r="N252" t="s">
        <v>560</v>
      </c>
      <c r="O252">
        <v>270</v>
      </c>
      <c r="P252" t="s">
        <v>425</v>
      </c>
      <c r="Q252" t="s">
        <v>426</v>
      </c>
      <c r="R252">
        <v>472</v>
      </c>
      <c r="S252" t="s">
        <v>329</v>
      </c>
      <c r="T252" t="s">
        <v>448</v>
      </c>
      <c r="V252" t="s">
        <v>449</v>
      </c>
      <c r="W252">
        <v>5</v>
      </c>
      <c r="X252" t="s">
        <v>58</v>
      </c>
      <c r="Y252">
        <v>5</v>
      </c>
      <c r="Z252">
        <v>5</v>
      </c>
      <c r="AB252">
        <v>1</v>
      </c>
      <c r="AC252" t="s">
        <v>231</v>
      </c>
      <c r="AD252" t="s">
        <v>20</v>
      </c>
      <c r="AE252">
        <v>50</v>
      </c>
    </row>
    <row r="253" spans="1:31" x14ac:dyDescent="0.4">
      <c r="A253">
        <v>5</v>
      </c>
      <c r="B253" t="s">
        <v>441</v>
      </c>
      <c r="C253" s="204">
        <v>44595</v>
      </c>
      <c r="D253" s="204">
        <v>44595</v>
      </c>
      <c r="E253">
        <v>22</v>
      </c>
      <c r="F253" t="s">
        <v>125</v>
      </c>
      <c r="H253">
        <v>5</v>
      </c>
      <c r="I253" t="s">
        <v>562</v>
      </c>
      <c r="J253">
        <v>184</v>
      </c>
      <c r="K253" t="s">
        <v>714</v>
      </c>
      <c r="L253" t="s">
        <v>715</v>
      </c>
      <c r="M253">
        <v>184</v>
      </c>
      <c r="N253" t="s">
        <v>714</v>
      </c>
      <c r="O253">
        <v>270</v>
      </c>
      <c r="P253" t="s">
        <v>425</v>
      </c>
      <c r="Q253" t="s">
        <v>426</v>
      </c>
      <c r="R253">
        <v>179</v>
      </c>
      <c r="S253" t="s">
        <v>583</v>
      </c>
      <c r="T253" t="s">
        <v>155</v>
      </c>
      <c r="U253" t="s">
        <v>528</v>
      </c>
      <c r="V253" t="s">
        <v>445</v>
      </c>
      <c r="W253">
        <v>1</v>
      </c>
      <c r="X253" t="s">
        <v>58</v>
      </c>
      <c r="Y253">
        <v>2</v>
      </c>
      <c r="Z253">
        <v>2</v>
      </c>
      <c r="AB253">
        <v>1</v>
      </c>
      <c r="AC253" t="s">
        <v>217</v>
      </c>
      <c r="AD253" t="s">
        <v>20</v>
      </c>
      <c r="AE253">
        <v>5</v>
      </c>
    </row>
    <row r="254" spans="1:31" x14ac:dyDescent="0.4">
      <c r="A254">
        <v>5</v>
      </c>
      <c r="B254" t="s">
        <v>441</v>
      </c>
      <c r="C254" s="204">
        <v>44595</v>
      </c>
      <c r="D254" s="204">
        <v>44595</v>
      </c>
      <c r="E254">
        <v>22</v>
      </c>
      <c r="F254" t="s">
        <v>125</v>
      </c>
      <c r="H254">
        <v>5</v>
      </c>
      <c r="I254" t="s">
        <v>562</v>
      </c>
      <c r="J254">
        <v>184</v>
      </c>
      <c r="K254" t="s">
        <v>714</v>
      </c>
      <c r="L254" t="s">
        <v>715</v>
      </c>
      <c r="M254">
        <v>184</v>
      </c>
      <c r="N254" t="s">
        <v>714</v>
      </c>
      <c r="O254">
        <v>270</v>
      </c>
      <c r="P254" t="s">
        <v>425</v>
      </c>
      <c r="Q254" t="s">
        <v>426</v>
      </c>
      <c r="R254">
        <v>185</v>
      </c>
      <c r="S254" t="s">
        <v>585</v>
      </c>
      <c r="T254" t="s">
        <v>156</v>
      </c>
      <c r="U254" t="s">
        <v>528</v>
      </c>
      <c r="V254" t="s">
        <v>445</v>
      </c>
      <c r="W254">
        <v>1</v>
      </c>
      <c r="X254" t="s">
        <v>58</v>
      </c>
      <c r="Y254">
        <v>2</v>
      </c>
      <c r="Z254">
        <v>2</v>
      </c>
      <c r="AB254">
        <v>1</v>
      </c>
      <c r="AC254" t="s">
        <v>217</v>
      </c>
      <c r="AD254" t="s">
        <v>20</v>
      </c>
      <c r="AE254">
        <v>5</v>
      </c>
    </row>
    <row r="255" spans="1:31" x14ac:dyDescent="0.4">
      <c r="A255">
        <v>10</v>
      </c>
      <c r="B255" t="s">
        <v>441</v>
      </c>
      <c r="C255" s="204">
        <v>44595</v>
      </c>
      <c r="D255" s="204">
        <v>44595</v>
      </c>
      <c r="E255">
        <v>22</v>
      </c>
      <c r="F255" t="s">
        <v>125</v>
      </c>
      <c r="H255">
        <v>5</v>
      </c>
      <c r="I255" t="s">
        <v>562</v>
      </c>
      <c r="J255">
        <v>800</v>
      </c>
      <c r="K255" t="s">
        <v>563</v>
      </c>
      <c r="L255" t="s">
        <v>564</v>
      </c>
      <c r="M255">
        <v>800</v>
      </c>
      <c r="N255" t="s">
        <v>563</v>
      </c>
      <c r="O255">
        <v>270</v>
      </c>
      <c r="P255" t="s">
        <v>425</v>
      </c>
      <c r="Q255" t="s">
        <v>426</v>
      </c>
      <c r="R255">
        <v>472</v>
      </c>
      <c r="S255" t="s">
        <v>329</v>
      </c>
      <c r="T255" t="s">
        <v>448</v>
      </c>
      <c r="V255" t="s">
        <v>449</v>
      </c>
      <c r="W255">
        <v>1</v>
      </c>
      <c r="X255" t="s">
        <v>58</v>
      </c>
      <c r="Y255">
        <v>1</v>
      </c>
      <c r="Z255">
        <v>1</v>
      </c>
      <c r="AA255" t="s">
        <v>565</v>
      </c>
      <c r="AB255">
        <v>1</v>
      </c>
      <c r="AC255" t="s">
        <v>231</v>
      </c>
      <c r="AD255" t="s">
        <v>20</v>
      </c>
      <c r="AE255">
        <v>10</v>
      </c>
    </row>
    <row r="256" spans="1:31" x14ac:dyDescent="0.4">
      <c r="A256">
        <v>20</v>
      </c>
      <c r="B256" t="s">
        <v>463</v>
      </c>
      <c r="C256" s="204">
        <v>44596</v>
      </c>
      <c r="D256" s="204">
        <v>44596</v>
      </c>
      <c r="F256" t="s">
        <v>760</v>
      </c>
      <c r="K256" s="208" t="s">
        <v>761</v>
      </c>
      <c r="R256">
        <v>999</v>
      </c>
      <c r="S256" t="s">
        <v>452</v>
      </c>
      <c r="T256" t="s">
        <v>453</v>
      </c>
      <c r="V256" t="s">
        <v>762</v>
      </c>
      <c r="W256">
        <v>3</v>
      </c>
      <c r="X256" t="s">
        <v>58</v>
      </c>
      <c r="AC256" t="s">
        <v>232</v>
      </c>
      <c r="AD256" t="s">
        <v>21</v>
      </c>
      <c r="AE256">
        <v>60</v>
      </c>
    </row>
    <row r="257" spans="1:31" x14ac:dyDescent="0.4">
      <c r="A257">
        <v>5</v>
      </c>
      <c r="B257" t="s">
        <v>441</v>
      </c>
      <c r="C257" s="204">
        <v>44596</v>
      </c>
      <c r="D257" s="204">
        <v>44597</v>
      </c>
      <c r="E257">
        <v>5</v>
      </c>
      <c r="F257" t="s">
        <v>566</v>
      </c>
      <c r="G257" t="s">
        <v>567</v>
      </c>
      <c r="H257">
        <v>18</v>
      </c>
      <c r="I257" t="s">
        <v>568</v>
      </c>
      <c r="J257">
        <v>413</v>
      </c>
      <c r="K257" t="s">
        <v>569</v>
      </c>
      <c r="L257" t="s">
        <v>570</v>
      </c>
      <c r="M257">
        <v>413</v>
      </c>
      <c r="N257" t="s">
        <v>569</v>
      </c>
      <c r="O257">
        <v>270</v>
      </c>
      <c r="P257" t="s">
        <v>425</v>
      </c>
      <c r="Q257" t="s">
        <v>426</v>
      </c>
      <c r="R257">
        <v>162</v>
      </c>
      <c r="S257" t="s">
        <v>556</v>
      </c>
      <c r="T257" t="s">
        <v>117</v>
      </c>
      <c r="U257" t="s">
        <v>454</v>
      </c>
      <c r="V257" t="s">
        <v>445</v>
      </c>
      <c r="W257">
        <v>2</v>
      </c>
      <c r="X257" t="s">
        <v>58</v>
      </c>
      <c r="Y257">
        <v>4</v>
      </c>
      <c r="Z257">
        <v>4</v>
      </c>
      <c r="AA257" t="s">
        <v>571</v>
      </c>
      <c r="AB257">
        <v>1</v>
      </c>
      <c r="AC257" t="s">
        <v>217</v>
      </c>
      <c r="AD257" t="s">
        <v>21</v>
      </c>
      <c r="AE257">
        <v>10</v>
      </c>
    </row>
    <row r="258" spans="1:31" x14ac:dyDescent="0.4">
      <c r="A258">
        <v>5</v>
      </c>
      <c r="B258" t="s">
        <v>441</v>
      </c>
      <c r="C258" s="204">
        <v>44596</v>
      </c>
      <c r="D258" s="204">
        <v>44597</v>
      </c>
      <c r="E258">
        <v>5</v>
      </c>
      <c r="F258" t="s">
        <v>566</v>
      </c>
      <c r="G258" t="s">
        <v>567</v>
      </c>
      <c r="H258">
        <v>18</v>
      </c>
      <c r="I258" t="s">
        <v>568</v>
      </c>
      <c r="J258">
        <v>413</v>
      </c>
      <c r="K258" t="s">
        <v>569</v>
      </c>
      <c r="L258" t="s">
        <v>570</v>
      </c>
      <c r="M258">
        <v>413</v>
      </c>
      <c r="N258" t="s">
        <v>569</v>
      </c>
      <c r="O258">
        <v>270</v>
      </c>
      <c r="P258" t="s">
        <v>425</v>
      </c>
      <c r="Q258" t="s">
        <v>426</v>
      </c>
      <c r="R258">
        <v>168</v>
      </c>
      <c r="S258" t="s">
        <v>559</v>
      </c>
      <c r="T258" t="s">
        <v>118</v>
      </c>
      <c r="U258" t="s">
        <v>454</v>
      </c>
      <c r="V258" t="s">
        <v>445</v>
      </c>
      <c r="W258">
        <v>2</v>
      </c>
      <c r="X258" t="s">
        <v>58</v>
      </c>
      <c r="Y258">
        <v>4</v>
      </c>
      <c r="Z258">
        <v>4</v>
      </c>
      <c r="AA258" t="s">
        <v>571</v>
      </c>
      <c r="AB258">
        <v>1</v>
      </c>
      <c r="AC258" t="s">
        <v>217</v>
      </c>
      <c r="AD258" t="s">
        <v>21</v>
      </c>
      <c r="AE258">
        <v>10</v>
      </c>
    </row>
    <row r="259" spans="1:31" x14ac:dyDescent="0.4">
      <c r="A259">
        <v>5</v>
      </c>
      <c r="B259" t="s">
        <v>441</v>
      </c>
      <c r="C259" s="204">
        <v>44596</v>
      </c>
      <c r="D259" s="204">
        <v>44597</v>
      </c>
      <c r="E259">
        <v>5</v>
      </c>
      <c r="F259" t="s">
        <v>566</v>
      </c>
      <c r="G259" t="s">
        <v>567</v>
      </c>
      <c r="H259">
        <v>18</v>
      </c>
      <c r="I259" t="s">
        <v>568</v>
      </c>
      <c r="J259">
        <v>11</v>
      </c>
      <c r="K259" t="s">
        <v>716</v>
      </c>
      <c r="L259" t="s">
        <v>717</v>
      </c>
      <c r="M259">
        <v>11</v>
      </c>
      <c r="N259" t="s">
        <v>716</v>
      </c>
      <c r="O259">
        <v>270</v>
      </c>
      <c r="P259" t="s">
        <v>425</v>
      </c>
      <c r="Q259" t="s">
        <v>426</v>
      </c>
      <c r="R259">
        <v>163</v>
      </c>
      <c r="S259" t="s">
        <v>509</v>
      </c>
      <c r="T259" t="s">
        <v>122</v>
      </c>
      <c r="U259" t="s">
        <v>510</v>
      </c>
      <c r="V259" t="s">
        <v>445</v>
      </c>
      <c r="W259">
        <v>1</v>
      </c>
      <c r="X259" t="s">
        <v>58</v>
      </c>
      <c r="Y259">
        <v>2</v>
      </c>
      <c r="Z259">
        <v>2</v>
      </c>
      <c r="AA259" t="s">
        <v>576</v>
      </c>
      <c r="AB259">
        <v>1</v>
      </c>
      <c r="AC259" t="s">
        <v>217</v>
      </c>
      <c r="AD259" t="s">
        <v>21</v>
      </c>
      <c r="AE259">
        <v>5</v>
      </c>
    </row>
    <row r="260" spans="1:31" x14ac:dyDescent="0.4">
      <c r="A260">
        <v>5</v>
      </c>
      <c r="B260" t="s">
        <v>441</v>
      </c>
      <c r="C260" s="204">
        <v>44596</v>
      </c>
      <c r="D260" s="204">
        <v>44597</v>
      </c>
      <c r="E260">
        <v>5</v>
      </c>
      <c r="F260" t="s">
        <v>566</v>
      </c>
      <c r="G260" t="s">
        <v>567</v>
      </c>
      <c r="H260">
        <v>18</v>
      </c>
      <c r="I260" t="s">
        <v>568</v>
      </c>
      <c r="J260">
        <v>11</v>
      </c>
      <c r="K260" t="s">
        <v>716</v>
      </c>
      <c r="L260" t="s">
        <v>717</v>
      </c>
      <c r="M260">
        <v>11</v>
      </c>
      <c r="N260" t="s">
        <v>716</v>
      </c>
      <c r="O260">
        <v>270</v>
      </c>
      <c r="P260" t="s">
        <v>425</v>
      </c>
      <c r="Q260" t="s">
        <v>426</v>
      </c>
      <c r="R260">
        <v>169</v>
      </c>
      <c r="S260" t="s">
        <v>511</v>
      </c>
      <c r="T260" t="s">
        <v>131</v>
      </c>
      <c r="U260" t="s">
        <v>510</v>
      </c>
      <c r="V260" t="s">
        <v>445</v>
      </c>
      <c r="W260">
        <v>1</v>
      </c>
      <c r="X260" t="s">
        <v>58</v>
      </c>
      <c r="Y260">
        <v>2</v>
      </c>
      <c r="Z260">
        <v>2</v>
      </c>
      <c r="AA260" t="s">
        <v>576</v>
      </c>
      <c r="AB260">
        <v>1</v>
      </c>
      <c r="AC260" t="s">
        <v>217</v>
      </c>
      <c r="AD260" t="s">
        <v>21</v>
      </c>
      <c r="AE260">
        <v>5</v>
      </c>
    </row>
    <row r="261" spans="1:31" x14ac:dyDescent="0.4">
      <c r="A261">
        <v>5</v>
      </c>
      <c r="B261" t="s">
        <v>441</v>
      </c>
      <c r="C261" s="204">
        <v>44596</v>
      </c>
      <c r="D261" s="204">
        <v>44597</v>
      </c>
      <c r="E261">
        <v>5</v>
      </c>
      <c r="F261" t="s">
        <v>566</v>
      </c>
      <c r="G261" t="s">
        <v>567</v>
      </c>
      <c r="H261">
        <v>18</v>
      </c>
      <c r="I261" t="s">
        <v>568</v>
      </c>
      <c r="J261">
        <v>185</v>
      </c>
      <c r="K261" t="s">
        <v>684</v>
      </c>
      <c r="L261" t="s">
        <v>685</v>
      </c>
      <c r="M261">
        <v>185</v>
      </c>
      <c r="N261" t="s">
        <v>684</v>
      </c>
      <c r="O261">
        <v>270</v>
      </c>
      <c r="P261" t="s">
        <v>425</v>
      </c>
      <c r="Q261" t="s">
        <v>426</v>
      </c>
      <c r="R261">
        <v>162</v>
      </c>
      <c r="S261" t="s">
        <v>556</v>
      </c>
      <c r="T261" t="s">
        <v>117</v>
      </c>
      <c r="U261" t="s">
        <v>454</v>
      </c>
      <c r="V261" t="s">
        <v>445</v>
      </c>
      <c r="W261">
        <v>2</v>
      </c>
      <c r="X261" t="s">
        <v>58</v>
      </c>
      <c r="Y261">
        <v>4</v>
      </c>
      <c r="Z261">
        <v>4</v>
      </c>
      <c r="AA261" t="s">
        <v>686</v>
      </c>
      <c r="AB261">
        <v>1</v>
      </c>
      <c r="AC261" t="s">
        <v>217</v>
      </c>
      <c r="AD261" t="s">
        <v>21</v>
      </c>
      <c r="AE261">
        <v>10</v>
      </c>
    </row>
    <row r="262" spans="1:31" x14ac:dyDescent="0.4">
      <c r="A262">
        <v>5</v>
      </c>
      <c r="B262" t="s">
        <v>441</v>
      </c>
      <c r="C262" s="204">
        <v>44596</v>
      </c>
      <c r="D262" s="204">
        <v>44597</v>
      </c>
      <c r="E262">
        <v>5</v>
      </c>
      <c r="F262" t="s">
        <v>566</v>
      </c>
      <c r="G262" t="s">
        <v>567</v>
      </c>
      <c r="H262">
        <v>18</v>
      </c>
      <c r="I262" t="s">
        <v>568</v>
      </c>
      <c r="J262">
        <v>185</v>
      </c>
      <c r="K262" t="s">
        <v>684</v>
      </c>
      <c r="L262" t="s">
        <v>685</v>
      </c>
      <c r="M262">
        <v>185</v>
      </c>
      <c r="N262" t="s">
        <v>684</v>
      </c>
      <c r="O262">
        <v>270</v>
      </c>
      <c r="P262" t="s">
        <v>425</v>
      </c>
      <c r="Q262" t="s">
        <v>426</v>
      </c>
      <c r="R262">
        <v>168</v>
      </c>
      <c r="S262" t="s">
        <v>559</v>
      </c>
      <c r="T262" t="s">
        <v>118</v>
      </c>
      <c r="U262" t="s">
        <v>454</v>
      </c>
      <c r="V262" t="s">
        <v>445</v>
      </c>
      <c r="W262">
        <v>2</v>
      </c>
      <c r="X262" t="s">
        <v>58</v>
      </c>
      <c r="Y262">
        <v>4</v>
      </c>
      <c r="Z262">
        <v>4</v>
      </c>
      <c r="AA262" t="s">
        <v>686</v>
      </c>
      <c r="AB262">
        <v>1</v>
      </c>
      <c r="AC262" t="s">
        <v>217</v>
      </c>
      <c r="AD262" t="s">
        <v>21</v>
      </c>
      <c r="AE262">
        <v>10</v>
      </c>
    </row>
    <row r="263" spans="1:31" x14ac:dyDescent="0.4">
      <c r="A263">
        <v>5</v>
      </c>
      <c r="B263" t="s">
        <v>441</v>
      </c>
      <c r="C263" s="204">
        <v>44596</v>
      </c>
      <c r="D263" s="204">
        <v>44597</v>
      </c>
      <c r="E263">
        <v>5</v>
      </c>
      <c r="F263" t="s">
        <v>566</v>
      </c>
      <c r="G263" t="s">
        <v>567</v>
      </c>
      <c r="H263">
        <v>18</v>
      </c>
      <c r="I263" t="s">
        <v>568</v>
      </c>
      <c r="J263">
        <v>173</v>
      </c>
      <c r="K263" t="s">
        <v>586</v>
      </c>
      <c r="L263" t="s">
        <v>587</v>
      </c>
      <c r="M263">
        <v>172</v>
      </c>
      <c r="N263" t="s">
        <v>588</v>
      </c>
      <c r="O263">
        <v>270</v>
      </c>
      <c r="P263" t="s">
        <v>425</v>
      </c>
      <c r="Q263" t="s">
        <v>426</v>
      </c>
      <c r="R263">
        <v>164</v>
      </c>
      <c r="S263" t="s">
        <v>444</v>
      </c>
      <c r="T263" t="s">
        <v>121</v>
      </c>
      <c r="U263" t="s">
        <v>35</v>
      </c>
      <c r="V263" t="s">
        <v>445</v>
      </c>
      <c r="W263">
        <v>1</v>
      </c>
      <c r="X263" t="s">
        <v>58</v>
      </c>
      <c r="Y263">
        <v>2</v>
      </c>
      <c r="Z263">
        <v>2</v>
      </c>
      <c r="AB263">
        <v>1</v>
      </c>
      <c r="AC263" t="s">
        <v>217</v>
      </c>
      <c r="AD263" t="s">
        <v>21</v>
      </c>
      <c r="AE263">
        <v>5</v>
      </c>
    </row>
    <row r="264" spans="1:31" x14ac:dyDescent="0.4">
      <c r="A264">
        <v>5</v>
      </c>
      <c r="B264" t="s">
        <v>441</v>
      </c>
      <c r="C264" s="204">
        <v>44596</v>
      </c>
      <c r="D264" s="204">
        <v>44597</v>
      </c>
      <c r="E264">
        <v>5</v>
      </c>
      <c r="F264" t="s">
        <v>566</v>
      </c>
      <c r="G264" t="s">
        <v>567</v>
      </c>
      <c r="H264">
        <v>18</v>
      </c>
      <c r="I264" t="s">
        <v>568</v>
      </c>
      <c r="J264">
        <v>173</v>
      </c>
      <c r="K264" t="s">
        <v>586</v>
      </c>
      <c r="L264" t="s">
        <v>587</v>
      </c>
      <c r="M264">
        <v>172</v>
      </c>
      <c r="N264" t="s">
        <v>588</v>
      </c>
      <c r="O264">
        <v>270</v>
      </c>
      <c r="P264" t="s">
        <v>425</v>
      </c>
      <c r="Q264" t="s">
        <v>426</v>
      </c>
      <c r="R264">
        <v>170</v>
      </c>
      <c r="S264" t="s">
        <v>495</v>
      </c>
      <c r="T264" t="s">
        <v>124</v>
      </c>
      <c r="U264" t="s">
        <v>35</v>
      </c>
      <c r="V264" t="s">
        <v>445</v>
      </c>
      <c r="W264">
        <v>1</v>
      </c>
      <c r="X264" t="s">
        <v>58</v>
      </c>
      <c r="Y264">
        <v>2</v>
      </c>
      <c r="Z264">
        <v>2</v>
      </c>
      <c r="AB264">
        <v>1</v>
      </c>
      <c r="AC264" t="s">
        <v>217</v>
      </c>
      <c r="AD264" t="s">
        <v>21</v>
      </c>
      <c r="AE264">
        <v>5</v>
      </c>
    </row>
    <row r="265" spans="1:31" x14ac:dyDescent="0.4">
      <c r="A265">
        <v>5</v>
      </c>
      <c r="B265" t="s">
        <v>441</v>
      </c>
      <c r="C265" s="204">
        <v>44596</v>
      </c>
      <c r="D265" s="204">
        <v>44597</v>
      </c>
      <c r="E265">
        <v>5</v>
      </c>
      <c r="F265" t="s">
        <v>566</v>
      </c>
      <c r="G265" t="s">
        <v>567</v>
      </c>
      <c r="H265">
        <v>18</v>
      </c>
      <c r="I265" t="s">
        <v>568</v>
      </c>
      <c r="J265">
        <v>146</v>
      </c>
      <c r="K265" t="s">
        <v>589</v>
      </c>
      <c r="L265" t="s">
        <v>590</v>
      </c>
      <c r="M265">
        <v>146</v>
      </c>
      <c r="N265" t="s">
        <v>589</v>
      </c>
      <c r="O265">
        <v>270</v>
      </c>
      <c r="P265" t="s">
        <v>425</v>
      </c>
      <c r="Q265" t="s">
        <v>426</v>
      </c>
      <c r="R265">
        <v>161</v>
      </c>
      <c r="S265" t="s">
        <v>579</v>
      </c>
      <c r="T265" t="s">
        <v>119</v>
      </c>
      <c r="U265" t="s">
        <v>528</v>
      </c>
      <c r="V265" t="s">
        <v>445</v>
      </c>
      <c r="W265">
        <v>1</v>
      </c>
      <c r="X265" t="s">
        <v>58</v>
      </c>
      <c r="Y265">
        <v>2</v>
      </c>
      <c r="Z265">
        <v>2</v>
      </c>
      <c r="AA265" t="s">
        <v>591</v>
      </c>
      <c r="AB265">
        <v>1</v>
      </c>
      <c r="AC265" t="s">
        <v>217</v>
      </c>
      <c r="AD265" t="s">
        <v>21</v>
      </c>
      <c r="AE265">
        <v>5</v>
      </c>
    </row>
    <row r="266" spans="1:31" x14ac:dyDescent="0.4">
      <c r="A266">
        <v>5</v>
      </c>
      <c r="B266" t="s">
        <v>441</v>
      </c>
      <c r="C266" s="204">
        <v>44596</v>
      </c>
      <c r="D266" s="204">
        <v>44597</v>
      </c>
      <c r="E266">
        <v>5</v>
      </c>
      <c r="F266" t="s">
        <v>566</v>
      </c>
      <c r="G266" t="s">
        <v>567</v>
      </c>
      <c r="H266">
        <v>18</v>
      </c>
      <c r="I266" t="s">
        <v>568</v>
      </c>
      <c r="J266">
        <v>146</v>
      </c>
      <c r="K266" t="s">
        <v>589</v>
      </c>
      <c r="L266" t="s">
        <v>590</v>
      </c>
      <c r="M266">
        <v>146</v>
      </c>
      <c r="N266" t="s">
        <v>589</v>
      </c>
      <c r="O266">
        <v>270</v>
      </c>
      <c r="P266" t="s">
        <v>425</v>
      </c>
      <c r="Q266" t="s">
        <v>426</v>
      </c>
      <c r="R266">
        <v>167</v>
      </c>
      <c r="S266" t="s">
        <v>580</v>
      </c>
      <c r="T266" t="s">
        <v>120</v>
      </c>
      <c r="U266" t="s">
        <v>528</v>
      </c>
      <c r="V266" t="s">
        <v>445</v>
      </c>
      <c r="W266">
        <v>1</v>
      </c>
      <c r="X266" t="s">
        <v>58</v>
      </c>
      <c r="Y266">
        <v>2</v>
      </c>
      <c r="Z266">
        <v>2</v>
      </c>
      <c r="AA266" t="s">
        <v>591</v>
      </c>
      <c r="AB266">
        <v>1</v>
      </c>
      <c r="AC266" t="s">
        <v>217</v>
      </c>
      <c r="AD266" t="s">
        <v>21</v>
      </c>
      <c r="AE266">
        <v>5</v>
      </c>
    </row>
    <row r="267" spans="1:31" x14ac:dyDescent="0.4">
      <c r="A267">
        <v>5</v>
      </c>
      <c r="B267" t="s">
        <v>441</v>
      </c>
      <c r="C267" s="204">
        <v>44596</v>
      </c>
      <c r="D267" s="204">
        <v>44597</v>
      </c>
      <c r="E267">
        <v>5</v>
      </c>
      <c r="F267" t="s">
        <v>566</v>
      </c>
      <c r="G267" t="s">
        <v>567</v>
      </c>
      <c r="H267">
        <v>18</v>
      </c>
      <c r="I267" t="s">
        <v>568</v>
      </c>
      <c r="J267">
        <v>197</v>
      </c>
      <c r="K267" t="s">
        <v>592</v>
      </c>
      <c r="L267" t="s">
        <v>593</v>
      </c>
      <c r="M267">
        <v>197</v>
      </c>
      <c r="N267" t="s">
        <v>592</v>
      </c>
      <c r="O267">
        <v>270</v>
      </c>
      <c r="P267" t="s">
        <v>425</v>
      </c>
      <c r="Q267" t="s">
        <v>426</v>
      </c>
      <c r="R267">
        <v>180</v>
      </c>
      <c r="S267" t="s">
        <v>594</v>
      </c>
      <c r="T267" t="s">
        <v>157</v>
      </c>
      <c r="U267" t="s">
        <v>454</v>
      </c>
      <c r="V267" t="s">
        <v>445</v>
      </c>
      <c r="W267">
        <v>2</v>
      </c>
      <c r="X267" t="s">
        <v>58</v>
      </c>
      <c r="Y267">
        <v>3</v>
      </c>
      <c r="Z267">
        <v>3</v>
      </c>
      <c r="AA267" t="s">
        <v>591</v>
      </c>
      <c r="AB267">
        <v>1</v>
      </c>
      <c r="AC267" t="s">
        <v>217</v>
      </c>
      <c r="AD267" t="s">
        <v>21</v>
      </c>
      <c r="AE267">
        <v>10</v>
      </c>
    </row>
    <row r="268" spans="1:31" x14ac:dyDescent="0.4">
      <c r="A268">
        <v>5</v>
      </c>
      <c r="B268" t="s">
        <v>441</v>
      </c>
      <c r="C268" s="204">
        <v>44596</v>
      </c>
      <c r="D268" s="204">
        <v>44597</v>
      </c>
      <c r="E268">
        <v>5</v>
      </c>
      <c r="F268" t="s">
        <v>566</v>
      </c>
      <c r="G268" t="s">
        <v>567</v>
      </c>
      <c r="H268">
        <v>18</v>
      </c>
      <c r="I268" t="s">
        <v>568</v>
      </c>
      <c r="J268">
        <v>197</v>
      </c>
      <c r="K268" t="s">
        <v>592</v>
      </c>
      <c r="L268" t="s">
        <v>593</v>
      </c>
      <c r="M268">
        <v>197</v>
      </c>
      <c r="N268" t="s">
        <v>592</v>
      </c>
      <c r="O268">
        <v>270</v>
      </c>
      <c r="P268" t="s">
        <v>425</v>
      </c>
      <c r="Q268" t="s">
        <v>426</v>
      </c>
      <c r="R268">
        <v>186</v>
      </c>
      <c r="S268" t="s">
        <v>595</v>
      </c>
      <c r="T268" t="s">
        <v>158</v>
      </c>
      <c r="U268" t="s">
        <v>454</v>
      </c>
      <c r="V268" t="s">
        <v>445</v>
      </c>
      <c r="W268">
        <v>1</v>
      </c>
      <c r="X268" t="s">
        <v>58</v>
      </c>
      <c r="Y268">
        <v>3</v>
      </c>
      <c r="Z268">
        <v>3</v>
      </c>
      <c r="AA268" t="s">
        <v>591</v>
      </c>
      <c r="AB268">
        <v>1</v>
      </c>
      <c r="AC268" t="s">
        <v>217</v>
      </c>
      <c r="AD268" t="s">
        <v>21</v>
      </c>
      <c r="AE268">
        <v>5</v>
      </c>
    </row>
    <row r="269" spans="1:31" x14ac:dyDescent="0.4">
      <c r="A269">
        <v>10</v>
      </c>
      <c r="B269" t="s">
        <v>441</v>
      </c>
      <c r="C269" s="204">
        <v>44596</v>
      </c>
      <c r="D269" s="204">
        <v>44597</v>
      </c>
      <c r="E269">
        <v>5</v>
      </c>
      <c r="F269" t="s">
        <v>566</v>
      </c>
      <c r="G269" t="s">
        <v>567</v>
      </c>
      <c r="H269">
        <v>18</v>
      </c>
      <c r="I269" t="s">
        <v>568</v>
      </c>
      <c r="J269">
        <v>250</v>
      </c>
      <c r="K269" t="s">
        <v>596</v>
      </c>
      <c r="L269" t="s">
        <v>597</v>
      </c>
      <c r="M269">
        <v>250</v>
      </c>
      <c r="N269" t="s">
        <v>596</v>
      </c>
      <c r="O269">
        <v>270</v>
      </c>
      <c r="P269" t="s">
        <v>425</v>
      </c>
      <c r="Q269" t="s">
        <v>426</v>
      </c>
      <c r="R269">
        <v>472</v>
      </c>
      <c r="S269" t="s">
        <v>329</v>
      </c>
      <c r="T269" t="s">
        <v>448</v>
      </c>
      <c r="V269" t="s">
        <v>449</v>
      </c>
      <c r="W269">
        <v>6</v>
      </c>
      <c r="X269" t="s">
        <v>58</v>
      </c>
      <c r="Y269">
        <v>6</v>
      </c>
      <c r="Z269">
        <v>6</v>
      </c>
      <c r="AA269" t="s">
        <v>571</v>
      </c>
      <c r="AB269">
        <v>1</v>
      </c>
      <c r="AC269" t="s">
        <v>231</v>
      </c>
      <c r="AD269" t="s">
        <v>21</v>
      </c>
      <c r="AE269">
        <v>60</v>
      </c>
    </row>
    <row r="270" spans="1:31" x14ac:dyDescent="0.4">
      <c r="A270">
        <v>20</v>
      </c>
      <c r="B270" t="s">
        <v>463</v>
      </c>
      <c r="C270" s="204">
        <v>44596</v>
      </c>
      <c r="D270" s="204">
        <v>44597</v>
      </c>
      <c r="E270">
        <v>5</v>
      </c>
      <c r="F270" t="s">
        <v>566</v>
      </c>
      <c r="G270" t="s">
        <v>567</v>
      </c>
      <c r="H270">
        <v>18</v>
      </c>
      <c r="I270" t="s">
        <v>568</v>
      </c>
      <c r="J270">
        <v>16</v>
      </c>
      <c r="K270" t="s">
        <v>598</v>
      </c>
      <c r="L270" t="s">
        <v>599</v>
      </c>
      <c r="M270">
        <v>16</v>
      </c>
      <c r="N270" t="s">
        <v>598</v>
      </c>
      <c r="O270">
        <v>270</v>
      </c>
      <c r="P270" t="s">
        <v>425</v>
      </c>
      <c r="Q270" t="s">
        <v>426</v>
      </c>
      <c r="R270">
        <v>211</v>
      </c>
      <c r="S270" t="s">
        <v>452</v>
      </c>
      <c r="T270" t="s">
        <v>453</v>
      </c>
      <c r="U270" t="s">
        <v>454</v>
      </c>
      <c r="V270" t="s">
        <v>455</v>
      </c>
      <c r="W270">
        <v>1</v>
      </c>
      <c r="X270" t="s">
        <v>58</v>
      </c>
      <c r="Y270">
        <v>1</v>
      </c>
      <c r="Z270">
        <v>1</v>
      </c>
      <c r="AA270" t="s">
        <v>591</v>
      </c>
      <c r="AB270">
        <v>1</v>
      </c>
      <c r="AC270" t="s">
        <v>232</v>
      </c>
      <c r="AD270" t="s">
        <v>21</v>
      </c>
      <c r="AE270">
        <v>20</v>
      </c>
    </row>
    <row r="271" spans="1:31" x14ac:dyDescent="0.4">
      <c r="A271">
        <v>5</v>
      </c>
      <c r="B271" t="s">
        <v>724</v>
      </c>
      <c r="C271" s="204">
        <v>44596</v>
      </c>
      <c r="D271" s="204">
        <v>44597</v>
      </c>
      <c r="E271">
        <v>5</v>
      </c>
      <c r="F271" t="s">
        <v>566</v>
      </c>
      <c r="G271" t="s">
        <v>567</v>
      </c>
      <c r="H271">
        <v>18</v>
      </c>
      <c r="I271" t="s">
        <v>568</v>
      </c>
      <c r="J271">
        <v>617</v>
      </c>
      <c r="K271" t="s">
        <v>226</v>
      </c>
      <c r="L271" t="s">
        <v>600</v>
      </c>
      <c r="M271">
        <v>617</v>
      </c>
      <c r="N271" t="s">
        <v>226</v>
      </c>
      <c r="O271">
        <v>270</v>
      </c>
      <c r="P271" t="s">
        <v>425</v>
      </c>
      <c r="Q271" t="s">
        <v>426</v>
      </c>
      <c r="R271">
        <v>321</v>
      </c>
      <c r="S271" t="s">
        <v>601</v>
      </c>
      <c r="T271" t="s">
        <v>602</v>
      </c>
      <c r="U271" t="s">
        <v>454</v>
      </c>
      <c r="V271" t="s">
        <v>529</v>
      </c>
      <c r="W271">
        <v>14</v>
      </c>
      <c r="X271" t="s">
        <v>58</v>
      </c>
      <c r="Y271">
        <v>22</v>
      </c>
      <c r="Z271">
        <v>22</v>
      </c>
      <c r="AA271" t="s">
        <v>591</v>
      </c>
      <c r="AB271">
        <v>1</v>
      </c>
      <c r="AC271" t="s">
        <v>60</v>
      </c>
      <c r="AD271" t="s">
        <v>21</v>
      </c>
      <c r="AE271">
        <v>70</v>
      </c>
    </row>
    <row r="272" spans="1:31" x14ac:dyDescent="0.4">
      <c r="A272">
        <v>35</v>
      </c>
      <c r="B272" t="s">
        <v>724</v>
      </c>
      <c r="C272" s="204">
        <v>44596</v>
      </c>
      <c r="D272" s="204">
        <v>44597</v>
      </c>
      <c r="E272">
        <v>5</v>
      </c>
      <c r="F272" t="s">
        <v>566</v>
      </c>
      <c r="G272" t="s">
        <v>567</v>
      </c>
      <c r="H272">
        <v>18</v>
      </c>
      <c r="I272" t="s">
        <v>568</v>
      </c>
      <c r="J272">
        <v>617</v>
      </c>
      <c r="K272" t="s">
        <v>226</v>
      </c>
      <c r="L272" t="s">
        <v>600</v>
      </c>
      <c r="M272">
        <v>617</v>
      </c>
      <c r="N272" t="s">
        <v>226</v>
      </c>
      <c r="O272">
        <v>270</v>
      </c>
      <c r="P272" t="s">
        <v>425</v>
      </c>
      <c r="Q272" t="s">
        <v>426</v>
      </c>
      <c r="R272">
        <v>750</v>
      </c>
      <c r="S272" t="s">
        <v>603</v>
      </c>
      <c r="T272" t="s">
        <v>604</v>
      </c>
      <c r="U272" t="s">
        <v>13</v>
      </c>
      <c r="V272" t="s">
        <v>605</v>
      </c>
      <c r="W272">
        <v>8</v>
      </c>
      <c r="X272" t="s">
        <v>58</v>
      </c>
      <c r="Y272">
        <v>22</v>
      </c>
      <c r="Z272">
        <v>22</v>
      </c>
      <c r="AA272" t="s">
        <v>591</v>
      </c>
      <c r="AB272">
        <v>1</v>
      </c>
      <c r="AC272" t="s">
        <v>60</v>
      </c>
      <c r="AD272" t="s">
        <v>21</v>
      </c>
      <c r="AE272">
        <v>280</v>
      </c>
    </row>
    <row r="273" spans="1:31" x14ac:dyDescent="0.4">
      <c r="A273">
        <v>40</v>
      </c>
      <c r="B273" t="s">
        <v>727</v>
      </c>
      <c r="C273" s="204">
        <v>44596</v>
      </c>
      <c r="D273" s="204">
        <v>44597</v>
      </c>
      <c r="E273">
        <v>5</v>
      </c>
      <c r="F273" t="s">
        <v>566</v>
      </c>
      <c r="G273" t="s">
        <v>567</v>
      </c>
      <c r="H273">
        <v>18</v>
      </c>
      <c r="I273" t="s">
        <v>568</v>
      </c>
      <c r="J273">
        <v>550</v>
      </c>
      <c r="K273" t="s">
        <v>227</v>
      </c>
      <c r="L273" t="s">
        <v>606</v>
      </c>
      <c r="M273">
        <v>550</v>
      </c>
      <c r="N273" t="s">
        <v>227</v>
      </c>
      <c r="O273">
        <v>270</v>
      </c>
      <c r="P273" t="s">
        <v>425</v>
      </c>
      <c r="Q273" t="s">
        <v>426</v>
      </c>
      <c r="R273">
        <v>475</v>
      </c>
      <c r="S273" t="s">
        <v>534</v>
      </c>
      <c r="T273" t="s">
        <v>535</v>
      </c>
      <c r="V273" t="s">
        <v>536</v>
      </c>
      <c r="W273">
        <v>2</v>
      </c>
      <c r="X273" t="s">
        <v>58</v>
      </c>
      <c r="Y273">
        <v>2</v>
      </c>
      <c r="Z273">
        <v>2</v>
      </c>
      <c r="AA273" t="s">
        <v>607</v>
      </c>
      <c r="AB273">
        <v>1</v>
      </c>
      <c r="AC273" t="s">
        <v>231</v>
      </c>
      <c r="AD273" t="s">
        <v>21</v>
      </c>
      <c r="AE273">
        <v>80</v>
      </c>
    </row>
    <row r="274" spans="1:31" x14ac:dyDescent="0.4">
      <c r="A274">
        <v>20</v>
      </c>
      <c r="B274" t="s">
        <v>463</v>
      </c>
      <c r="C274" s="204">
        <v>44596</v>
      </c>
      <c r="D274" s="204">
        <v>44596</v>
      </c>
      <c r="E274">
        <v>11</v>
      </c>
      <c r="F274" t="s">
        <v>420</v>
      </c>
      <c r="G274" t="s">
        <v>421</v>
      </c>
      <c r="H274">
        <v>12</v>
      </c>
      <c r="I274" t="s">
        <v>422</v>
      </c>
      <c r="J274">
        <v>27</v>
      </c>
      <c r="K274" t="s">
        <v>423</v>
      </c>
      <c r="L274" t="s">
        <v>424</v>
      </c>
      <c r="M274">
        <v>25</v>
      </c>
      <c r="N274" t="s">
        <v>423</v>
      </c>
      <c r="O274">
        <v>270</v>
      </c>
      <c r="P274" t="s">
        <v>425</v>
      </c>
      <c r="Q274" t="s">
        <v>426</v>
      </c>
      <c r="R274">
        <v>211</v>
      </c>
      <c r="S274" t="s">
        <v>452</v>
      </c>
      <c r="T274" t="s">
        <v>453</v>
      </c>
      <c r="U274" t="s">
        <v>454</v>
      </c>
      <c r="V274" t="s">
        <v>455</v>
      </c>
      <c r="W274">
        <v>4</v>
      </c>
      <c r="X274" t="s">
        <v>58</v>
      </c>
      <c r="Y274">
        <v>10</v>
      </c>
      <c r="Z274">
        <v>10</v>
      </c>
      <c r="AB274">
        <v>1</v>
      </c>
      <c r="AC274" t="s">
        <v>232</v>
      </c>
      <c r="AD274" t="s">
        <v>21</v>
      </c>
      <c r="AE274">
        <v>80</v>
      </c>
    </row>
    <row r="275" spans="1:31" x14ac:dyDescent="0.4">
      <c r="A275">
        <v>4</v>
      </c>
      <c r="B275" t="s">
        <v>724</v>
      </c>
      <c r="C275" s="204">
        <v>44596</v>
      </c>
      <c r="D275" s="204">
        <v>44596</v>
      </c>
      <c r="E275">
        <v>11</v>
      </c>
      <c r="F275" t="s">
        <v>420</v>
      </c>
      <c r="G275" t="s">
        <v>421</v>
      </c>
      <c r="H275">
        <v>12</v>
      </c>
      <c r="I275" t="s">
        <v>422</v>
      </c>
      <c r="J275">
        <v>27</v>
      </c>
      <c r="K275" t="s">
        <v>423</v>
      </c>
      <c r="L275" t="s">
        <v>424</v>
      </c>
      <c r="M275">
        <v>25</v>
      </c>
      <c r="N275" t="s">
        <v>423</v>
      </c>
      <c r="O275">
        <v>270</v>
      </c>
      <c r="P275" t="s">
        <v>425</v>
      </c>
      <c r="Q275" t="s">
        <v>426</v>
      </c>
      <c r="R275">
        <v>305</v>
      </c>
      <c r="S275" t="s">
        <v>427</v>
      </c>
      <c r="T275" t="s">
        <v>428</v>
      </c>
      <c r="V275" t="s">
        <v>429</v>
      </c>
      <c r="W275">
        <v>6</v>
      </c>
      <c r="X275" t="s">
        <v>58</v>
      </c>
      <c r="Y275">
        <v>10</v>
      </c>
      <c r="Z275">
        <v>10</v>
      </c>
      <c r="AB275">
        <v>1</v>
      </c>
      <c r="AC275" t="s">
        <v>60</v>
      </c>
      <c r="AD275" t="s">
        <v>21</v>
      </c>
      <c r="AE275">
        <v>24</v>
      </c>
    </row>
    <row r="276" spans="1:31" x14ac:dyDescent="0.4">
      <c r="A276">
        <v>5</v>
      </c>
      <c r="B276" t="s">
        <v>441</v>
      </c>
      <c r="C276" s="204">
        <v>44596</v>
      </c>
      <c r="D276" s="204">
        <v>44596</v>
      </c>
      <c r="E276">
        <v>11</v>
      </c>
      <c r="F276" t="s">
        <v>420</v>
      </c>
      <c r="G276" t="s">
        <v>421</v>
      </c>
      <c r="H276">
        <v>13</v>
      </c>
      <c r="I276" t="s">
        <v>687</v>
      </c>
      <c r="J276">
        <v>26</v>
      </c>
      <c r="K276" t="s">
        <v>688</v>
      </c>
      <c r="L276" t="s">
        <v>689</v>
      </c>
      <c r="M276">
        <v>25</v>
      </c>
      <c r="N276" t="s">
        <v>423</v>
      </c>
      <c r="O276">
        <v>270</v>
      </c>
      <c r="P276" t="s">
        <v>425</v>
      </c>
      <c r="Q276" t="s">
        <v>426</v>
      </c>
      <c r="R276">
        <v>161</v>
      </c>
      <c r="S276" t="s">
        <v>579</v>
      </c>
      <c r="T276" t="s">
        <v>119</v>
      </c>
      <c r="U276" t="s">
        <v>528</v>
      </c>
      <c r="V276" t="s">
        <v>445</v>
      </c>
      <c r="W276">
        <v>5</v>
      </c>
      <c r="X276" t="s">
        <v>58</v>
      </c>
      <c r="Y276">
        <v>13</v>
      </c>
      <c r="Z276">
        <v>13</v>
      </c>
      <c r="AB276">
        <v>1</v>
      </c>
      <c r="AC276" t="s">
        <v>217</v>
      </c>
      <c r="AD276" t="s">
        <v>21</v>
      </c>
      <c r="AE276">
        <v>25</v>
      </c>
    </row>
    <row r="277" spans="1:31" x14ac:dyDescent="0.4">
      <c r="A277">
        <v>5</v>
      </c>
      <c r="B277" t="s">
        <v>441</v>
      </c>
      <c r="C277" s="204">
        <v>44596</v>
      </c>
      <c r="D277" s="204">
        <v>44596</v>
      </c>
      <c r="E277">
        <v>11</v>
      </c>
      <c r="F277" t="s">
        <v>420</v>
      </c>
      <c r="G277" t="s">
        <v>421</v>
      </c>
      <c r="H277">
        <v>13</v>
      </c>
      <c r="I277" t="s">
        <v>687</v>
      </c>
      <c r="J277">
        <v>26</v>
      </c>
      <c r="K277" t="s">
        <v>688</v>
      </c>
      <c r="L277" t="s">
        <v>689</v>
      </c>
      <c r="M277">
        <v>25</v>
      </c>
      <c r="N277" t="s">
        <v>423</v>
      </c>
      <c r="O277">
        <v>270</v>
      </c>
      <c r="P277" t="s">
        <v>425</v>
      </c>
      <c r="Q277" t="s">
        <v>426</v>
      </c>
      <c r="R277">
        <v>167</v>
      </c>
      <c r="S277" t="s">
        <v>580</v>
      </c>
      <c r="T277" t="s">
        <v>120</v>
      </c>
      <c r="U277" t="s">
        <v>528</v>
      </c>
      <c r="V277" t="s">
        <v>445</v>
      </c>
      <c r="W277">
        <v>4</v>
      </c>
      <c r="X277" t="s">
        <v>58</v>
      </c>
      <c r="Y277">
        <v>13</v>
      </c>
      <c r="Z277">
        <v>13</v>
      </c>
      <c r="AB277">
        <v>1</v>
      </c>
      <c r="AC277" t="s">
        <v>217</v>
      </c>
      <c r="AD277" t="s">
        <v>21</v>
      </c>
      <c r="AE277">
        <v>20</v>
      </c>
    </row>
    <row r="278" spans="1:31" x14ac:dyDescent="0.4">
      <c r="A278">
        <v>50</v>
      </c>
      <c r="B278" t="s">
        <v>441</v>
      </c>
      <c r="C278" s="204">
        <v>44596</v>
      </c>
      <c r="D278" s="204">
        <v>44596</v>
      </c>
      <c r="E278">
        <v>11</v>
      </c>
      <c r="F278" t="s">
        <v>420</v>
      </c>
      <c r="G278" t="s">
        <v>421</v>
      </c>
      <c r="H278">
        <v>13</v>
      </c>
      <c r="I278" t="s">
        <v>687</v>
      </c>
      <c r="J278">
        <v>26</v>
      </c>
      <c r="K278" t="s">
        <v>688</v>
      </c>
      <c r="L278" t="s">
        <v>689</v>
      </c>
      <c r="M278">
        <v>25</v>
      </c>
      <c r="N278" t="s">
        <v>423</v>
      </c>
      <c r="O278">
        <v>270</v>
      </c>
      <c r="P278" t="s">
        <v>425</v>
      </c>
      <c r="Q278" t="s">
        <v>426</v>
      </c>
      <c r="R278">
        <v>497</v>
      </c>
      <c r="S278" t="s">
        <v>690</v>
      </c>
      <c r="T278" t="s">
        <v>691</v>
      </c>
      <c r="V278" t="s">
        <v>692</v>
      </c>
      <c r="W278">
        <v>4</v>
      </c>
      <c r="X278" t="s">
        <v>58</v>
      </c>
      <c r="Y278">
        <v>13</v>
      </c>
      <c r="Z278">
        <v>13</v>
      </c>
      <c r="AB278">
        <v>1</v>
      </c>
      <c r="AC278" t="s">
        <v>231</v>
      </c>
      <c r="AD278" t="s">
        <v>21</v>
      </c>
      <c r="AE278">
        <v>200</v>
      </c>
    </row>
    <row r="279" spans="1:31" x14ac:dyDescent="0.4">
      <c r="A279">
        <v>1</v>
      </c>
      <c r="B279" t="s">
        <v>441</v>
      </c>
      <c r="C279" s="204">
        <v>44596</v>
      </c>
      <c r="D279" s="204">
        <v>44597</v>
      </c>
      <c r="E279">
        <v>14</v>
      </c>
      <c r="F279" t="s">
        <v>430</v>
      </c>
      <c r="G279" t="s">
        <v>431</v>
      </c>
      <c r="H279">
        <v>19</v>
      </c>
      <c r="I279" t="s">
        <v>432</v>
      </c>
      <c r="J279">
        <v>124</v>
      </c>
      <c r="K279" t="s">
        <v>433</v>
      </c>
      <c r="L279" t="s">
        <v>434</v>
      </c>
      <c r="M279">
        <v>123</v>
      </c>
      <c r="N279" t="s">
        <v>435</v>
      </c>
      <c r="O279">
        <v>123</v>
      </c>
      <c r="P279" t="s">
        <v>435</v>
      </c>
      <c r="Q279" t="s">
        <v>436</v>
      </c>
      <c r="R279">
        <v>223</v>
      </c>
      <c r="S279" t="s">
        <v>437</v>
      </c>
      <c r="T279" t="s">
        <v>438</v>
      </c>
      <c r="U279" t="s">
        <v>439</v>
      </c>
      <c r="V279" t="s">
        <v>440</v>
      </c>
      <c r="W279">
        <v>9</v>
      </c>
      <c r="X279" t="s">
        <v>725</v>
      </c>
      <c r="Y279">
        <v>3</v>
      </c>
      <c r="Z279">
        <v>2</v>
      </c>
      <c r="AB279">
        <v>1</v>
      </c>
      <c r="AC279" t="s">
        <v>232</v>
      </c>
      <c r="AD279" t="s">
        <v>21</v>
      </c>
      <c r="AE279">
        <v>9</v>
      </c>
    </row>
    <row r="280" spans="1:31" x14ac:dyDescent="0.4">
      <c r="A280">
        <v>5</v>
      </c>
      <c r="B280" t="s">
        <v>441</v>
      </c>
      <c r="C280" s="204">
        <v>44596</v>
      </c>
      <c r="D280" s="204">
        <v>44597</v>
      </c>
      <c r="E280">
        <v>14</v>
      </c>
      <c r="F280" t="s">
        <v>430</v>
      </c>
      <c r="G280" t="s">
        <v>431</v>
      </c>
      <c r="H280">
        <v>19</v>
      </c>
      <c r="I280" t="s">
        <v>432</v>
      </c>
      <c r="J280">
        <v>158</v>
      </c>
      <c r="K280" t="s">
        <v>612</v>
      </c>
      <c r="L280" t="s">
        <v>613</v>
      </c>
      <c r="M280">
        <v>158</v>
      </c>
      <c r="N280" t="s">
        <v>612</v>
      </c>
      <c r="O280">
        <v>270</v>
      </c>
      <c r="P280" t="s">
        <v>425</v>
      </c>
      <c r="Q280" t="s">
        <v>426</v>
      </c>
      <c r="R280">
        <v>164</v>
      </c>
      <c r="S280" t="s">
        <v>444</v>
      </c>
      <c r="T280" t="s">
        <v>121</v>
      </c>
      <c r="U280" t="s">
        <v>35</v>
      </c>
      <c r="V280" t="s">
        <v>445</v>
      </c>
      <c r="W280">
        <v>14</v>
      </c>
      <c r="X280" t="s">
        <v>58</v>
      </c>
      <c r="Y280">
        <v>28</v>
      </c>
      <c r="Z280">
        <v>14</v>
      </c>
      <c r="AB280">
        <v>1</v>
      </c>
      <c r="AC280" t="s">
        <v>217</v>
      </c>
      <c r="AD280" t="s">
        <v>21</v>
      </c>
      <c r="AE280">
        <v>70</v>
      </c>
    </row>
    <row r="281" spans="1:31" x14ac:dyDescent="0.4">
      <c r="A281">
        <v>5</v>
      </c>
      <c r="B281" t="s">
        <v>441</v>
      </c>
      <c r="C281" s="204">
        <v>44596</v>
      </c>
      <c r="D281" s="204">
        <v>44597</v>
      </c>
      <c r="E281">
        <v>14</v>
      </c>
      <c r="F281" t="s">
        <v>430</v>
      </c>
      <c r="G281" t="s">
        <v>431</v>
      </c>
      <c r="H281">
        <v>19</v>
      </c>
      <c r="I281" t="s">
        <v>432</v>
      </c>
      <c r="J281">
        <v>158</v>
      </c>
      <c r="K281" t="s">
        <v>612</v>
      </c>
      <c r="L281" t="s">
        <v>613</v>
      </c>
      <c r="M281">
        <v>158</v>
      </c>
      <c r="N281" t="s">
        <v>612</v>
      </c>
      <c r="O281">
        <v>270</v>
      </c>
      <c r="P281" t="s">
        <v>425</v>
      </c>
      <c r="Q281" t="s">
        <v>426</v>
      </c>
      <c r="R281">
        <v>170</v>
      </c>
      <c r="S281" t="s">
        <v>495</v>
      </c>
      <c r="T281" t="s">
        <v>124</v>
      </c>
      <c r="U281" t="s">
        <v>35</v>
      </c>
      <c r="V281" t="s">
        <v>445</v>
      </c>
      <c r="W281">
        <v>14</v>
      </c>
      <c r="X281" t="s">
        <v>58</v>
      </c>
      <c r="Y281">
        <v>28</v>
      </c>
      <c r="Z281">
        <v>14</v>
      </c>
      <c r="AB281">
        <v>1</v>
      </c>
      <c r="AC281" t="s">
        <v>217</v>
      </c>
      <c r="AD281" t="s">
        <v>21</v>
      </c>
      <c r="AE281">
        <v>70</v>
      </c>
    </row>
    <row r="282" spans="1:31" x14ac:dyDescent="0.4">
      <c r="A282">
        <v>1</v>
      </c>
      <c r="B282" t="s">
        <v>441</v>
      </c>
      <c r="C282" s="204">
        <v>44596</v>
      </c>
      <c r="D282" s="204">
        <v>44597</v>
      </c>
      <c r="E282">
        <v>14</v>
      </c>
      <c r="F282" t="s">
        <v>430</v>
      </c>
      <c r="G282" t="s">
        <v>431</v>
      </c>
      <c r="H282">
        <v>19</v>
      </c>
      <c r="I282" t="s">
        <v>432</v>
      </c>
      <c r="J282">
        <v>55</v>
      </c>
      <c r="K282" t="s">
        <v>612</v>
      </c>
      <c r="L282" t="s">
        <v>613</v>
      </c>
      <c r="M282">
        <v>54</v>
      </c>
      <c r="N282" t="s">
        <v>632</v>
      </c>
      <c r="O282">
        <v>54</v>
      </c>
      <c r="P282" t="s">
        <v>632</v>
      </c>
      <c r="Q282" t="s">
        <v>633</v>
      </c>
      <c r="R282">
        <v>223</v>
      </c>
      <c r="S282" t="s">
        <v>437</v>
      </c>
      <c r="T282" t="s">
        <v>438</v>
      </c>
      <c r="U282" t="s">
        <v>439</v>
      </c>
      <c r="V282" t="s">
        <v>440</v>
      </c>
      <c r="W282">
        <v>3</v>
      </c>
      <c r="X282" t="s">
        <v>725</v>
      </c>
      <c r="Y282">
        <v>1</v>
      </c>
      <c r="Z282">
        <v>1</v>
      </c>
      <c r="AB282">
        <v>1</v>
      </c>
      <c r="AC282" t="s">
        <v>232</v>
      </c>
      <c r="AD282" t="s">
        <v>21</v>
      </c>
      <c r="AE282">
        <v>3</v>
      </c>
    </row>
    <row r="283" spans="1:31" x14ac:dyDescent="0.4">
      <c r="A283">
        <v>20</v>
      </c>
      <c r="B283" t="s">
        <v>463</v>
      </c>
      <c r="C283" s="204">
        <v>44596</v>
      </c>
      <c r="D283" s="204">
        <v>44597</v>
      </c>
      <c r="E283">
        <v>14</v>
      </c>
      <c r="F283" t="s">
        <v>430</v>
      </c>
      <c r="G283" t="s">
        <v>431</v>
      </c>
      <c r="H283">
        <v>19</v>
      </c>
      <c r="I283" t="s">
        <v>432</v>
      </c>
      <c r="J283">
        <v>649</v>
      </c>
      <c r="K283" t="s">
        <v>614</v>
      </c>
      <c r="L283" t="s">
        <v>615</v>
      </c>
      <c r="M283">
        <v>649</v>
      </c>
      <c r="N283" t="s">
        <v>614</v>
      </c>
      <c r="O283">
        <v>270</v>
      </c>
      <c r="P283" t="s">
        <v>425</v>
      </c>
      <c r="Q283" t="s">
        <v>426</v>
      </c>
      <c r="R283">
        <v>211</v>
      </c>
      <c r="S283" t="s">
        <v>452</v>
      </c>
      <c r="T283" t="s">
        <v>453</v>
      </c>
      <c r="U283" t="s">
        <v>454</v>
      </c>
      <c r="V283" t="s">
        <v>455</v>
      </c>
      <c r="W283">
        <v>1</v>
      </c>
      <c r="X283" t="s">
        <v>58</v>
      </c>
      <c r="Y283">
        <v>3</v>
      </c>
      <c r="Z283">
        <v>3</v>
      </c>
      <c r="AA283" t="s">
        <v>616</v>
      </c>
      <c r="AB283">
        <v>1</v>
      </c>
      <c r="AC283" t="s">
        <v>232</v>
      </c>
      <c r="AD283" t="s">
        <v>21</v>
      </c>
      <c r="AE283">
        <v>20</v>
      </c>
    </row>
    <row r="284" spans="1:31" x14ac:dyDescent="0.4">
      <c r="A284">
        <v>10</v>
      </c>
      <c r="B284" t="s">
        <v>724</v>
      </c>
      <c r="C284" s="204">
        <v>44596</v>
      </c>
      <c r="D284" s="204">
        <v>44597</v>
      </c>
      <c r="E284">
        <v>14</v>
      </c>
      <c r="F284" t="s">
        <v>430</v>
      </c>
      <c r="G284" t="s">
        <v>431</v>
      </c>
      <c r="H284">
        <v>19</v>
      </c>
      <c r="I284" t="s">
        <v>432</v>
      </c>
      <c r="J284">
        <v>649</v>
      </c>
      <c r="K284" t="s">
        <v>614</v>
      </c>
      <c r="L284" t="s">
        <v>615</v>
      </c>
      <c r="M284">
        <v>649</v>
      </c>
      <c r="N284" t="s">
        <v>614</v>
      </c>
      <c r="O284">
        <v>270</v>
      </c>
      <c r="P284" t="s">
        <v>425</v>
      </c>
      <c r="Q284" t="s">
        <v>426</v>
      </c>
      <c r="R284">
        <v>272</v>
      </c>
      <c r="S284" t="s">
        <v>617</v>
      </c>
      <c r="T284" t="s">
        <v>618</v>
      </c>
      <c r="V284" t="s">
        <v>449</v>
      </c>
      <c r="W284">
        <v>2</v>
      </c>
      <c r="X284" t="s">
        <v>58</v>
      </c>
      <c r="Y284">
        <v>3</v>
      </c>
      <c r="Z284">
        <v>3</v>
      </c>
      <c r="AA284" t="s">
        <v>616</v>
      </c>
      <c r="AB284">
        <v>1</v>
      </c>
      <c r="AC284" t="s">
        <v>60</v>
      </c>
      <c r="AD284" t="s">
        <v>21</v>
      </c>
      <c r="AE284">
        <v>20</v>
      </c>
    </row>
    <row r="285" spans="1:31" x14ac:dyDescent="0.4">
      <c r="A285">
        <v>20</v>
      </c>
      <c r="B285" t="s">
        <v>463</v>
      </c>
      <c r="C285" s="204">
        <v>44596</v>
      </c>
      <c r="D285" s="204">
        <v>44597</v>
      </c>
      <c r="E285">
        <v>14</v>
      </c>
      <c r="F285" t="s">
        <v>430</v>
      </c>
      <c r="G285" t="s">
        <v>431</v>
      </c>
      <c r="H285">
        <v>19</v>
      </c>
      <c r="I285" t="s">
        <v>432</v>
      </c>
      <c r="J285">
        <v>24</v>
      </c>
      <c r="K285" t="s">
        <v>619</v>
      </c>
      <c r="L285" t="s">
        <v>620</v>
      </c>
      <c r="M285">
        <v>24</v>
      </c>
      <c r="N285" t="s">
        <v>619</v>
      </c>
      <c r="O285">
        <v>270</v>
      </c>
      <c r="P285" t="s">
        <v>425</v>
      </c>
      <c r="Q285" t="s">
        <v>426</v>
      </c>
      <c r="R285">
        <v>211</v>
      </c>
      <c r="S285" t="s">
        <v>452</v>
      </c>
      <c r="T285" t="s">
        <v>453</v>
      </c>
      <c r="U285" t="s">
        <v>454</v>
      </c>
      <c r="V285" t="s">
        <v>455</v>
      </c>
      <c r="W285">
        <v>2</v>
      </c>
      <c r="X285" t="s">
        <v>58</v>
      </c>
      <c r="Y285">
        <v>4</v>
      </c>
      <c r="Z285">
        <v>2</v>
      </c>
      <c r="AB285">
        <v>1</v>
      </c>
      <c r="AC285" t="s">
        <v>232</v>
      </c>
      <c r="AD285" t="s">
        <v>21</v>
      </c>
      <c r="AE285">
        <v>40</v>
      </c>
    </row>
    <row r="286" spans="1:31" x14ac:dyDescent="0.4">
      <c r="A286">
        <v>20</v>
      </c>
      <c r="B286" t="s">
        <v>463</v>
      </c>
      <c r="C286" s="204">
        <v>44596</v>
      </c>
      <c r="D286" s="204">
        <v>44597</v>
      </c>
      <c r="E286">
        <v>14</v>
      </c>
      <c r="F286" t="s">
        <v>430</v>
      </c>
      <c r="G286" t="s">
        <v>431</v>
      </c>
      <c r="H286">
        <v>19</v>
      </c>
      <c r="I286" t="s">
        <v>432</v>
      </c>
      <c r="J286">
        <v>24</v>
      </c>
      <c r="K286" t="s">
        <v>619</v>
      </c>
      <c r="L286" t="s">
        <v>620</v>
      </c>
      <c r="M286">
        <v>24</v>
      </c>
      <c r="N286" t="s">
        <v>619</v>
      </c>
      <c r="O286">
        <v>270</v>
      </c>
      <c r="P286" t="s">
        <v>425</v>
      </c>
      <c r="Q286" t="s">
        <v>426</v>
      </c>
      <c r="R286">
        <v>790</v>
      </c>
      <c r="S286" t="s">
        <v>621</v>
      </c>
      <c r="T286" t="s">
        <v>453</v>
      </c>
      <c r="U286" t="s">
        <v>528</v>
      </c>
      <c r="V286" t="s">
        <v>455</v>
      </c>
      <c r="W286">
        <v>2</v>
      </c>
      <c r="X286" t="s">
        <v>58</v>
      </c>
      <c r="Y286">
        <v>4</v>
      </c>
      <c r="Z286">
        <v>2</v>
      </c>
      <c r="AB286">
        <v>1</v>
      </c>
      <c r="AC286" t="s">
        <v>232</v>
      </c>
      <c r="AD286" t="s">
        <v>21</v>
      </c>
      <c r="AE286">
        <v>40</v>
      </c>
    </row>
    <row r="287" spans="1:31" x14ac:dyDescent="0.4">
      <c r="A287">
        <v>5</v>
      </c>
      <c r="B287" t="s">
        <v>441</v>
      </c>
      <c r="C287" s="204">
        <v>44596</v>
      </c>
      <c r="D287" s="204">
        <v>44597</v>
      </c>
      <c r="E287">
        <v>14</v>
      </c>
      <c r="F287" t="s">
        <v>430</v>
      </c>
      <c r="G287" t="s">
        <v>431</v>
      </c>
      <c r="H287">
        <v>19</v>
      </c>
      <c r="I287" t="s">
        <v>432</v>
      </c>
      <c r="J287">
        <v>40</v>
      </c>
      <c r="K287" t="s">
        <v>622</v>
      </c>
      <c r="L287" t="s">
        <v>623</v>
      </c>
      <c r="M287">
        <v>822</v>
      </c>
      <c r="N287" t="s">
        <v>622</v>
      </c>
      <c r="O287">
        <v>270</v>
      </c>
      <c r="P287" t="s">
        <v>425</v>
      </c>
      <c r="Q287" t="s">
        <v>426</v>
      </c>
      <c r="R287">
        <v>161</v>
      </c>
      <c r="S287" t="s">
        <v>579</v>
      </c>
      <c r="T287" t="s">
        <v>119</v>
      </c>
      <c r="U287" t="s">
        <v>528</v>
      </c>
      <c r="V287" t="s">
        <v>445</v>
      </c>
      <c r="W287">
        <v>2</v>
      </c>
      <c r="X287" t="s">
        <v>58</v>
      </c>
      <c r="Y287">
        <v>2</v>
      </c>
      <c r="Z287">
        <v>1</v>
      </c>
      <c r="AB287">
        <v>1</v>
      </c>
      <c r="AC287" t="s">
        <v>217</v>
      </c>
      <c r="AD287" t="s">
        <v>21</v>
      </c>
      <c r="AE287">
        <v>10</v>
      </c>
    </row>
    <row r="288" spans="1:31" x14ac:dyDescent="0.4">
      <c r="A288">
        <v>10</v>
      </c>
      <c r="B288" t="s">
        <v>726</v>
      </c>
      <c r="C288" s="204">
        <v>44596</v>
      </c>
      <c r="D288" s="204">
        <v>44597</v>
      </c>
      <c r="E288">
        <v>14</v>
      </c>
      <c r="F288" t="s">
        <v>430</v>
      </c>
      <c r="G288" t="s">
        <v>431</v>
      </c>
      <c r="H288">
        <v>19</v>
      </c>
      <c r="I288" t="s">
        <v>432</v>
      </c>
      <c r="J288">
        <v>902</v>
      </c>
      <c r="K288" t="s">
        <v>456</v>
      </c>
      <c r="L288" t="s">
        <v>457</v>
      </c>
      <c r="M288">
        <v>823</v>
      </c>
      <c r="N288" t="s">
        <v>458</v>
      </c>
      <c r="O288">
        <v>823</v>
      </c>
      <c r="P288" t="s">
        <v>458</v>
      </c>
      <c r="Q288" t="s">
        <v>459</v>
      </c>
      <c r="R288">
        <v>822</v>
      </c>
      <c r="S288" t="s">
        <v>464</v>
      </c>
      <c r="T288" t="s">
        <v>465</v>
      </c>
      <c r="U288" t="s">
        <v>454</v>
      </c>
      <c r="V288" t="s">
        <v>462</v>
      </c>
      <c r="W288">
        <v>20</v>
      </c>
      <c r="X288" t="s">
        <v>463</v>
      </c>
      <c r="Y288">
        <v>1</v>
      </c>
      <c r="Z288">
        <v>1</v>
      </c>
      <c r="AB288">
        <v>1</v>
      </c>
      <c r="AC288" t="s">
        <v>232</v>
      </c>
      <c r="AD288" t="s">
        <v>21</v>
      </c>
      <c r="AE288">
        <v>200</v>
      </c>
    </row>
    <row r="289" spans="1:31" x14ac:dyDescent="0.4">
      <c r="A289">
        <v>1</v>
      </c>
      <c r="B289" t="s">
        <v>808</v>
      </c>
      <c r="C289" s="204">
        <v>44596</v>
      </c>
      <c r="D289" s="204">
        <v>44597</v>
      </c>
      <c r="E289">
        <v>14</v>
      </c>
      <c r="F289" t="s">
        <v>430</v>
      </c>
      <c r="G289" t="s">
        <v>431</v>
      </c>
      <c r="H289">
        <v>19</v>
      </c>
      <c r="I289" t="s">
        <v>432</v>
      </c>
      <c r="J289">
        <v>902</v>
      </c>
      <c r="K289" t="s">
        <v>456</v>
      </c>
      <c r="L289" t="s">
        <v>457</v>
      </c>
      <c r="M289">
        <v>823</v>
      </c>
      <c r="N289" t="s">
        <v>458</v>
      </c>
      <c r="O289">
        <v>823</v>
      </c>
      <c r="P289" t="s">
        <v>458</v>
      </c>
      <c r="Q289" t="s">
        <v>459</v>
      </c>
      <c r="R289">
        <v>824</v>
      </c>
      <c r="S289" t="s">
        <v>781</v>
      </c>
      <c r="T289" t="s">
        <v>781</v>
      </c>
      <c r="V289" t="s">
        <v>782</v>
      </c>
      <c r="W289">
        <v>3</v>
      </c>
      <c r="X289" t="s">
        <v>783</v>
      </c>
      <c r="Y289">
        <v>1</v>
      </c>
      <c r="Z289">
        <v>1</v>
      </c>
      <c r="AB289">
        <v>1</v>
      </c>
      <c r="AC289" t="s">
        <v>60</v>
      </c>
      <c r="AD289" t="s">
        <v>21</v>
      </c>
      <c r="AE289">
        <v>3</v>
      </c>
    </row>
    <row r="290" spans="1:31" x14ac:dyDescent="0.4">
      <c r="A290">
        <v>10</v>
      </c>
      <c r="B290" t="s">
        <v>726</v>
      </c>
      <c r="C290" s="204">
        <v>44596</v>
      </c>
      <c r="D290" s="204">
        <v>44597</v>
      </c>
      <c r="E290">
        <v>14</v>
      </c>
      <c r="F290" t="s">
        <v>430</v>
      </c>
      <c r="G290" t="s">
        <v>431</v>
      </c>
      <c r="H290">
        <v>19</v>
      </c>
      <c r="I290" t="s">
        <v>432</v>
      </c>
      <c r="J290">
        <v>899</v>
      </c>
      <c r="K290" t="s">
        <v>466</v>
      </c>
      <c r="L290" t="s">
        <v>457</v>
      </c>
      <c r="M290">
        <v>823</v>
      </c>
      <c r="N290" t="s">
        <v>458</v>
      </c>
      <c r="O290">
        <v>823</v>
      </c>
      <c r="P290" t="s">
        <v>458</v>
      </c>
      <c r="Q290" t="s">
        <v>459</v>
      </c>
      <c r="R290">
        <v>821</v>
      </c>
      <c r="S290" t="s">
        <v>460</v>
      </c>
      <c r="T290" t="s">
        <v>461</v>
      </c>
      <c r="U290" t="s">
        <v>454</v>
      </c>
      <c r="V290" t="s">
        <v>462</v>
      </c>
      <c r="W290">
        <v>510</v>
      </c>
      <c r="X290" t="s">
        <v>463</v>
      </c>
      <c r="Y290">
        <v>2</v>
      </c>
      <c r="Z290">
        <v>1</v>
      </c>
      <c r="AB290">
        <v>1</v>
      </c>
      <c r="AC290" t="s">
        <v>232</v>
      </c>
      <c r="AD290" t="s">
        <v>21</v>
      </c>
      <c r="AE290">
        <v>5100</v>
      </c>
    </row>
    <row r="291" spans="1:31" x14ac:dyDescent="0.4">
      <c r="A291">
        <v>10</v>
      </c>
      <c r="B291" t="s">
        <v>726</v>
      </c>
      <c r="C291" s="204">
        <v>44596</v>
      </c>
      <c r="D291" s="204">
        <v>44597</v>
      </c>
      <c r="E291">
        <v>14</v>
      </c>
      <c r="F291" t="s">
        <v>430</v>
      </c>
      <c r="G291" t="s">
        <v>431</v>
      </c>
      <c r="H291">
        <v>19</v>
      </c>
      <c r="I291" t="s">
        <v>432</v>
      </c>
      <c r="J291">
        <v>899</v>
      </c>
      <c r="K291" t="s">
        <v>466</v>
      </c>
      <c r="L291" t="s">
        <v>457</v>
      </c>
      <c r="M291">
        <v>823</v>
      </c>
      <c r="N291" t="s">
        <v>458</v>
      </c>
      <c r="O291">
        <v>823</v>
      </c>
      <c r="P291" t="s">
        <v>458</v>
      </c>
      <c r="Q291" t="s">
        <v>459</v>
      </c>
      <c r="R291">
        <v>822</v>
      </c>
      <c r="S291" t="s">
        <v>464</v>
      </c>
      <c r="T291" t="s">
        <v>465</v>
      </c>
      <c r="U291" t="s">
        <v>454</v>
      </c>
      <c r="V291" t="s">
        <v>462</v>
      </c>
      <c r="W291">
        <v>10</v>
      </c>
      <c r="X291" t="s">
        <v>463</v>
      </c>
      <c r="Y291">
        <v>2</v>
      </c>
      <c r="Z291">
        <v>1</v>
      </c>
      <c r="AB291">
        <v>1</v>
      </c>
      <c r="AC291" t="s">
        <v>232</v>
      </c>
      <c r="AD291" t="s">
        <v>21</v>
      </c>
      <c r="AE291">
        <v>100</v>
      </c>
    </row>
    <row r="292" spans="1:31" x14ac:dyDescent="0.4">
      <c r="A292">
        <v>10</v>
      </c>
      <c r="B292" t="s">
        <v>726</v>
      </c>
      <c r="C292" s="204">
        <v>44596</v>
      </c>
      <c r="D292" s="204">
        <v>44597</v>
      </c>
      <c r="E292">
        <v>14</v>
      </c>
      <c r="F292" t="s">
        <v>430</v>
      </c>
      <c r="G292" t="s">
        <v>431</v>
      </c>
      <c r="H292">
        <v>19</v>
      </c>
      <c r="I292" t="s">
        <v>432</v>
      </c>
      <c r="J292">
        <v>899</v>
      </c>
      <c r="K292" t="s">
        <v>466</v>
      </c>
      <c r="L292" t="s">
        <v>457</v>
      </c>
      <c r="M292">
        <v>823</v>
      </c>
      <c r="N292" t="s">
        <v>458</v>
      </c>
      <c r="O292">
        <v>823</v>
      </c>
      <c r="P292" t="s">
        <v>458</v>
      </c>
      <c r="Q292" t="s">
        <v>459</v>
      </c>
      <c r="R292">
        <v>823</v>
      </c>
      <c r="S292" t="s">
        <v>784</v>
      </c>
      <c r="T292" t="s">
        <v>785</v>
      </c>
      <c r="U292" t="s">
        <v>454</v>
      </c>
      <c r="V292" t="s">
        <v>462</v>
      </c>
      <c r="W292">
        <v>10</v>
      </c>
      <c r="X292" t="s">
        <v>463</v>
      </c>
      <c r="Y292">
        <v>2</v>
      </c>
      <c r="Z292">
        <v>1</v>
      </c>
      <c r="AB292">
        <v>1</v>
      </c>
      <c r="AC292" t="s">
        <v>232</v>
      </c>
      <c r="AD292" t="s">
        <v>21</v>
      </c>
      <c r="AE292">
        <v>100</v>
      </c>
    </row>
    <row r="293" spans="1:31" x14ac:dyDescent="0.4">
      <c r="A293">
        <v>1</v>
      </c>
      <c r="B293" t="s">
        <v>808</v>
      </c>
      <c r="C293" s="204">
        <v>44596</v>
      </c>
      <c r="D293" s="204">
        <v>44597</v>
      </c>
      <c r="E293">
        <v>14</v>
      </c>
      <c r="F293" t="s">
        <v>430</v>
      </c>
      <c r="G293" t="s">
        <v>431</v>
      </c>
      <c r="H293">
        <v>19</v>
      </c>
      <c r="I293" t="s">
        <v>432</v>
      </c>
      <c r="J293">
        <v>899</v>
      </c>
      <c r="K293" t="s">
        <v>466</v>
      </c>
      <c r="L293" t="s">
        <v>457</v>
      </c>
      <c r="M293">
        <v>823</v>
      </c>
      <c r="N293" t="s">
        <v>458</v>
      </c>
      <c r="O293">
        <v>823</v>
      </c>
      <c r="P293" t="s">
        <v>458</v>
      </c>
      <c r="Q293" t="s">
        <v>459</v>
      </c>
      <c r="R293">
        <v>824</v>
      </c>
      <c r="S293" t="s">
        <v>781</v>
      </c>
      <c r="T293" t="s">
        <v>781</v>
      </c>
      <c r="V293" t="s">
        <v>782</v>
      </c>
      <c r="W293">
        <v>3</v>
      </c>
      <c r="X293" t="s">
        <v>783</v>
      </c>
      <c r="Y293">
        <v>2</v>
      </c>
      <c r="Z293">
        <v>1</v>
      </c>
      <c r="AB293">
        <v>1</v>
      </c>
      <c r="AC293" t="s">
        <v>60</v>
      </c>
      <c r="AD293" t="s">
        <v>21</v>
      </c>
      <c r="AE293">
        <v>3</v>
      </c>
    </row>
    <row r="294" spans="1:31" x14ac:dyDescent="0.4">
      <c r="A294">
        <v>10</v>
      </c>
      <c r="B294" t="s">
        <v>726</v>
      </c>
      <c r="C294" s="204">
        <v>44596</v>
      </c>
      <c r="D294" s="204">
        <v>44597</v>
      </c>
      <c r="E294">
        <v>14</v>
      </c>
      <c r="F294" t="s">
        <v>430</v>
      </c>
      <c r="G294" t="s">
        <v>431</v>
      </c>
      <c r="H294">
        <v>19</v>
      </c>
      <c r="I294" t="s">
        <v>432</v>
      </c>
      <c r="J294">
        <v>903</v>
      </c>
      <c r="K294" t="s">
        <v>467</v>
      </c>
      <c r="L294" t="s">
        <v>457</v>
      </c>
      <c r="M294">
        <v>823</v>
      </c>
      <c r="N294" t="s">
        <v>458</v>
      </c>
      <c r="O294">
        <v>823</v>
      </c>
      <c r="P294" t="s">
        <v>458</v>
      </c>
      <c r="Q294" t="s">
        <v>459</v>
      </c>
      <c r="R294">
        <v>642</v>
      </c>
      <c r="S294" t="s">
        <v>468</v>
      </c>
      <c r="T294" t="s">
        <v>469</v>
      </c>
      <c r="U294" t="s">
        <v>454</v>
      </c>
      <c r="V294" t="s">
        <v>462</v>
      </c>
      <c r="W294">
        <v>130</v>
      </c>
      <c r="X294" t="s">
        <v>463</v>
      </c>
      <c r="Y294">
        <v>1</v>
      </c>
      <c r="Z294">
        <v>1</v>
      </c>
      <c r="AB294">
        <v>1</v>
      </c>
      <c r="AC294" t="s">
        <v>232</v>
      </c>
      <c r="AD294" t="s">
        <v>21</v>
      </c>
      <c r="AE294">
        <v>1300</v>
      </c>
    </row>
    <row r="295" spans="1:31" x14ac:dyDescent="0.4">
      <c r="A295">
        <v>10</v>
      </c>
      <c r="B295" t="s">
        <v>726</v>
      </c>
      <c r="C295" s="204">
        <v>44596</v>
      </c>
      <c r="D295" s="204">
        <v>44597</v>
      </c>
      <c r="E295">
        <v>14</v>
      </c>
      <c r="F295" t="s">
        <v>430</v>
      </c>
      <c r="G295" t="s">
        <v>431</v>
      </c>
      <c r="H295">
        <v>19</v>
      </c>
      <c r="I295" t="s">
        <v>432</v>
      </c>
      <c r="J295">
        <v>903</v>
      </c>
      <c r="K295" t="s">
        <v>467</v>
      </c>
      <c r="L295" t="s">
        <v>457</v>
      </c>
      <c r="M295">
        <v>823</v>
      </c>
      <c r="N295" t="s">
        <v>458</v>
      </c>
      <c r="O295">
        <v>823</v>
      </c>
      <c r="P295" t="s">
        <v>458</v>
      </c>
      <c r="Q295" t="s">
        <v>459</v>
      </c>
      <c r="R295">
        <v>821</v>
      </c>
      <c r="S295" t="s">
        <v>460</v>
      </c>
      <c r="T295" t="s">
        <v>461</v>
      </c>
      <c r="U295" t="s">
        <v>454</v>
      </c>
      <c r="V295" t="s">
        <v>462</v>
      </c>
      <c r="W295">
        <v>40</v>
      </c>
      <c r="X295" t="s">
        <v>463</v>
      </c>
      <c r="Y295">
        <v>1</v>
      </c>
      <c r="Z295">
        <v>1</v>
      </c>
      <c r="AB295">
        <v>1</v>
      </c>
      <c r="AC295" s="208" t="s">
        <v>232</v>
      </c>
      <c r="AD295" s="208" t="s">
        <v>21</v>
      </c>
      <c r="AE295">
        <v>400</v>
      </c>
    </row>
    <row r="296" spans="1:31" x14ac:dyDescent="0.4">
      <c r="A296">
        <v>10</v>
      </c>
      <c r="B296" t="s">
        <v>726</v>
      </c>
      <c r="C296" s="204">
        <v>44596</v>
      </c>
      <c r="D296" s="204">
        <v>44597</v>
      </c>
      <c r="E296">
        <v>14</v>
      </c>
      <c r="F296" t="s">
        <v>430</v>
      </c>
      <c r="G296" t="s">
        <v>431</v>
      </c>
      <c r="H296">
        <v>19</v>
      </c>
      <c r="I296" t="s">
        <v>432</v>
      </c>
      <c r="J296">
        <v>900</v>
      </c>
      <c r="K296" t="s">
        <v>470</v>
      </c>
      <c r="L296" t="s">
        <v>457</v>
      </c>
      <c r="M296">
        <v>823</v>
      </c>
      <c r="N296" t="s">
        <v>458</v>
      </c>
      <c r="O296">
        <v>823</v>
      </c>
      <c r="P296" t="s">
        <v>458</v>
      </c>
      <c r="Q296" t="s">
        <v>459</v>
      </c>
      <c r="R296">
        <v>642</v>
      </c>
      <c r="S296" t="s">
        <v>468</v>
      </c>
      <c r="T296" t="s">
        <v>469</v>
      </c>
      <c r="U296" t="s">
        <v>454</v>
      </c>
      <c r="V296" t="s">
        <v>462</v>
      </c>
      <c r="W296">
        <v>190</v>
      </c>
      <c r="X296" t="s">
        <v>463</v>
      </c>
      <c r="Y296">
        <v>1</v>
      </c>
      <c r="Z296">
        <v>1</v>
      </c>
      <c r="AB296">
        <v>1</v>
      </c>
      <c r="AC296" t="s">
        <v>232</v>
      </c>
      <c r="AD296" t="s">
        <v>21</v>
      </c>
      <c r="AE296">
        <v>1900</v>
      </c>
    </row>
    <row r="297" spans="1:31" x14ac:dyDescent="0.4">
      <c r="A297">
        <v>10</v>
      </c>
      <c r="B297" t="s">
        <v>726</v>
      </c>
      <c r="C297" s="204">
        <v>44596</v>
      </c>
      <c r="D297" s="204">
        <v>44597</v>
      </c>
      <c r="E297">
        <v>14</v>
      </c>
      <c r="F297" t="s">
        <v>430</v>
      </c>
      <c r="G297" t="s">
        <v>431</v>
      </c>
      <c r="H297">
        <v>19</v>
      </c>
      <c r="I297" t="s">
        <v>432</v>
      </c>
      <c r="J297">
        <v>900</v>
      </c>
      <c r="K297" t="s">
        <v>470</v>
      </c>
      <c r="L297" t="s">
        <v>457</v>
      </c>
      <c r="M297">
        <v>823</v>
      </c>
      <c r="N297" t="s">
        <v>458</v>
      </c>
      <c r="O297">
        <v>823</v>
      </c>
      <c r="P297" t="s">
        <v>458</v>
      </c>
      <c r="Q297" t="s">
        <v>459</v>
      </c>
      <c r="R297">
        <v>821</v>
      </c>
      <c r="S297" t="s">
        <v>460</v>
      </c>
      <c r="T297" t="s">
        <v>461</v>
      </c>
      <c r="U297" t="s">
        <v>454</v>
      </c>
      <c r="V297" t="s">
        <v>462</v>
      </c>
      <c r="W297">
        <v>90</v>
      </c>
      <c r="X297" t="s">
        <v>463</v>
      </c>
      <c r="Y297">
        <v>1</v>
      </c>
      <c r="Z297">
        <v>1</v>
      </c>
      <c r="AB297">
        <v>1</v>
      </c>
      <c r="AC297" t="s">
        <v>232</v>
      </c>
      <c r="AD297" t="s">
        <v>21</v>
      </c>
      <c r="AE297">
        <v>900</v>
      </c>
    </row>
    <row r="298" spans="1:31" x14ac:dyDescent="0.4">
      <c r="A298">
        <v>10</v>
      </c>
      <c r="B298" t="s">
        <v>726</v>
      </c>
      <c r="C298" s="204">
        <v>44596</v>
      </c>
      <c r="D298" s="204">
        <v>44597</v>
      </c>
      <c r="E298">
        <v>14</v>
      </c>
      <c r="F298" t="s">
        <v>430</v>
      </c>
      <c r="G298" t="s">
        <v>431</v>
      </c>
      <c r="H298">
        <v>19</v>
      </c>
      <c r="I298" t="s">
        <v>432</v>
      </c>
      <c r="J298">
        <v>900</v>
      </c>
      <c r="K298" t="s">
        <v>470</v>
      </c>
      <c r="L298" t="s">
        <v>457</v>
      </c>
      <c r="M298">
        <v>823</v>
      </c>
      <c r="N298" t="s">
        <v>458</v>
      </c>
      <c r="O298">
        <v>823</v>
      </c>
      <c r="P298" t="s">
        <v>458</v>
      </c>
      <c r="Q298" t="s">
        <v>459</v>
      </c>
      <c r="R298">
        <v>823</v>
      </c>
      <c r="S298" t="s">
        <v>784</v>
      </c>
      <c r="T298" t="s">
        <v>785</v>
      </c>
      <c r="U298" t="s">
        <v>454</v>
      </c>
      <c r="V298" t="s">
        <v>462</v>
      </c>
      <c r="W298">
        <v>10</v>
      </c>
      <c r="X298" t="s">
        <v>463</v>
      </c>
      <c r="Y298">
        <v>1</v>
      </c>
      <c r="Z298">
        <v>1</v>
      </c>
      <c r="AB298">
        <v>1</v>
      </c>
      <c r="AC298" t="s">
        <v>232</v>
      </c>
      <c r="AD298" t="s">
        <v>21</v>
      </c>
      <c r="AE298">
        <v>100</v>
      </c>
    </row>
    <row r="299" spans="1:31" x14ac:dyDescent="0.4">
      <c r="A299">
        <v>10</v>
      </c>
      <c r="B299" t="s">
        <v>724</v>
      </c>
      <c r="C299" s="204">
        <v>44596</v>
      </c>
      <c r="D299" s="204">
        <v>44597</v>
      </c>
      <c r="E299">
        <v>14</v>
      </c>
      <c r="F299" t="s">
        <v>430</v>
      </c>
      <c r="G299" t="s">
        <v>431</v>
      </c>
      <c r="H299">
        <v>19</v>
      </c>
      <c r="I299" t="s">
        <v>432</v>
      </c>
      <c r="J299">
        <v>790</v>
      </c>
      <c r="K299" t="s">
        <v>624</v>
      </c>
      <c r="L299" t="s">
        <v>625</v>
      </c>
      <c r="M299">
        <v>790</v>
      </c>
      <c r="N299" t="s">
        <v>624</v>
      </c>
      <c r="O299">
        <v>270</v>
      </c>
      <c r="P299" t="s">
        <v>425</v>
      </c>
      <c r="Q299" t="s">
        <v>426</v>
      </c>
      <c r="R299">
        <v>359</v>
      </c>
      <c r="S299" t="s">
        <v>473</v>
      </c>
      <c r="T299" t="s">
        <v>474</v>
      </c>
      <c r="V299" t="s">
        <v>449</v>
      </c>
      <c r="W299">
        <v>5</v>
      </c>
      <c r="X299" t="s">
        <v>58</v>
      </c>
      <c r="Y299">
        <v>5</v>
      </c>
      <c r="Z299">
        <v>5</v>
      </c>
      <c r="AB299">
        <v>1</v>
      </c>
      <c r="AC299" t="s">
        <v>60</v>
      </c>
      <c r="AD299" t="s">
        <v>21</v>
      </c>
      <c r="AE299">
        <v>50</v>
      </c>
    </row>
    <row r="300" spans="1:31" x14ac:dyDescent="0.4">
      <c r="A300">
        <v>20</v>
      </c>
      <c r="B300" t="s">
        <v>463</v>
      </c>
      <c r="C300" s="204">
        <v>44596</v>
      </c>
      <c r="D300" s="204">
        <v>44597</v>
      </c>
      <c r="E300">
        <v>14</v>
      </c>
      <c r="F300" t="s">
        <v>430</v>
      </c>
      <c r="G300" t="s">
        <v>431</v>
      </c>
      <c r="H300">
        <v>19</v>
      </c>
      <c r="I300" t="s">
        <v>432</v>
      </c>
      <c r="J300">
        <v>657</v>
      </c>
      <c r="K300" t="s">
        <v>630</v>
      </c>
      <c r="L300" t="s">
        <v>631</v>
      </c>
      <c r="M300">
        <v>54</v>
      </c>
      <c r="N300" t="s">
        <v>632</v>
      </c>
      <c r="O300">
        <v>54</v>
      </c>
      <c r="P300" t="s">
        <v>632</v>
      </c>
      <c r="Q300" t="s">
        <v>633</v>
      </c>
      <c r="R300">
        <v>211</v>
      </c>
      <c r="S300" t="s">
        <v>452</v>
      </c>
      <c r="T300" t="s">
        <v>453</v>
      </c>
      <c r="U300" t="s">
        <v>454</v>
      </c>
      <c r="V300" t="s">
        <v>455</v>
      </c>
      <c r="W300">
        <v>1</v>
      </c>
      <c r="X300" t="s">
        <v>58</v>
      </c>
      <c r="Y300">
        <v>1</v>
      </c>
      <c r="Z300">
        <v>1</v>
      </c>
      <c r="AB300">
        <v>1</v>
      </c>
      <c r="AC300" t="s">
        <v>232</v>
      </c>
      <c r="AD300" t="s">
        <v>21</v>
      </c>
      <c r="AE300">
        <v>20</v>
      </c>
    </row>
    <row r="301" spans="1:31" x14ac:dyDescent="0.4">
      <c r="A301">
        <v>10</v>
      </c>
      <c r="B301" t="s">
        <v>441</v>
      </c>
      <c r="C301" s="204">
        <v>44596</v>
      </c>
      <c r="D301" s="204">
        <v>44597</v>
      </c>
      <c r="E301">
        <v>14</v>
      </c>
      <c r="F301" t="s">
        <v>430</v>
      </c>
      <c r="G301" t="s">
        <v>431</v>
      </c>
      <c r="H301">
        <v>19</v>
      </c>
      <c r="I301" t="s">
        <v>432</v>
      </c>
      <c r="J301">
        <v>478</v>
      </c>
      <c r="K301" t="s">
        <v>634</v>
      </c>
      <c r="L301" t="s">
        <v>635</v>
      </c>
      <c r="M301">
        <v>478</v>
      </c>
      <c r="N301" t="s">
        <v>634</v>
      </c>
      <c r="O301">
        <v>270</v>
      </c>
      <c r="P301" t="s">
        <v>425</v>
      </c>
      <c r="Q301" t="s">
        <v>426</v>
      </c>
      <c r="R301">
        <v>472</v>
      </c>
      <c r="S301" t="s">
        <v>329</v>
      </c>
      <c r="T301" t="s">
        <v>448</v>
      </c>
      <c r="V301" t="s">
        <v>449</v>
      </c>
      <c r="W301">
        <v>1</v>
      </c>
      <c r="X301" t="s">
        <v>58</v>
      </c>
      <c r="Y301">
        <v>1</v>
      </c>
      <c r="Z301">
        <v>1</v>
      </c>
      <c r="AB301">
        <v>1</v>
      </c>
      <c r="AC301" t="s">
        <v>231</v>
      </c>
      <c r="AD301" t="s">
        <v>21</v>
      </c>
      <c r="AE301">
        <v>10</v>
      </c>
    </row>
    <row r="302" spans="1:31" x14ac:dyDescent="0.4">
      <c r="A302">
        <v>10</v>
      </c>
      <c r="B302" t="s">
        <v>441</v>
      </c>
      <c r="C302" s="204">
        <v>44596</v>
      </c>
      <c r="D302" s="204">
        <v>44597</v>
      </c>
      <c r="E302">
        <v>14</v>
      </c>
      <c r="F302" t="s">
        <v>430</v>
      </c>
      <c r="G302" t="s">
        <v>431</v>
      </c>
      <c r="H302">
        <v>19</v>
      </c>
      <c r="I302" t="s">
        <v>432</v>
      </c>
      <c r="J302">
        <v>507</v>
      </c>
      <c r="K302" t="s">
        <v>822</v>
      </c>
      <c r="L302" t="s">
        <v>823</v>
      </c>
      <c r="M302">
        <v>507</v>
      </c>
      <c r="N302" t="s">
        <v>822</v>
      </c>
      <c r="O302">
        <v>270</v>
      </c>
      <c r="P302" t="s">
        <v>425</v>
      </c>
      <c r="Q302" t="s">
        <v>426</v>
      </c>
      <c r="R302">
        <v>472</v>
      </c>
      <c r="S302" t="s">
        <v>329</v>
      </c>
      <c r="T302" t="s">
        <v>448</v>
      </c>
      <c r="V302" t="s">
        <v>449</v>
      </c>
      <c r="W302">
        <v>5</v>
      </c>
      <c r="X302" t="s">
        <v>58</v>
      </c>
      <c r="Y302">
        <v>5</v>
      </c>
      <c r="Z302">
        <v>5</v>
      </c>
      <c r="AB302">
        <v>1</v>
      </c>
      <c r="AC302" t="s">
        <v>231</v>
      </c>
      <c r="AD302" t="s">
        <v>21</v>
      </c>
      <c r="AE302">
        <v>50</v>
      </c>
    </row>
    <row r="303" spans="1:31" x14ac:dyDescent="0.4">
      <c r="A303">
        <v>20</v>
      </c>
      <c r="B303" t="s">
        <v>463</v>
      </c>
      <c r="C303" s="204">
        <v>44596</v>
      </c>
      <c r="D303" s="204">
        <v>44597</v>
      </c>
      <c r="E303">
        <v>14</v>
      </c>
      <c r="F303" t="s">
        <v>430</v>
      </c>
      <c r="G303" t="s">
        <v>431</v>
      </c>
      <c r="H303">
        <v>19</v>
      </c>
      <c r="I303" t="s">
        <v>432</v>
      </c>
      <c r="J303">
        <v>856</v>
      </c>
      <c r="K303" t="s">
        <v>636</v>
      </c>
      <c r="L303" t="s">
        <v>637</v>
      </c>
      <c r="M303">
        <v>856</v>
      </c>
      <c r="N303" t="s">
        <v>636</v>
      </c>
      <c r="O303">
        <v>270</v>
      </c>
      <c r="P303" t="s">
        <v>425</v>
      </c>
      <c r="Q303" t="s">
        <v>426</v>
      </c>
      <c r="R303">
        <v>211</v>
      </c>
      <c r="S303" t="s">
        <v>452</v>
      </c>
      <c r="T303" t="s">
        <v>453</v>
      </c>
      <c r="U303" t="s">
        <v>454</v>
      </c>
      <c r="V303" t="s">
        <v>455</v>
      </c>
      <c r="W303">
        <v>6</v>
      </c>
      <c r="X303" t="s">
        <v>58</v>
      </c>
      <c r="Y303">
        <v>7</v>
      </c>
      <c r="Z303">
        <v>0</v>
      </c>
      <c r="AB303">
        <v>1</v>
      </c>
      <c r="AC303" t="s">
        <v>232</v>
      </c>
      <c r="AD303" t="s">
        <v>21</v>
      </c>
      <c r="AE303">
        <v>120</v>
      </c>
    </row>
    <row r="304" spans="1:31" x14ac:dyDescent="0.4">
      <c r="A304">
        <v>200</v>
      </c>
      <c r="B304" t="s">
        <v>809</v>
      </c>
      <c r="C304" s="204">
        <v>44596</v>
      </c>
      <c r="D304" s="204">
        <v>44597</v>
      </c>
      <c r="E304">
        <v>14</v>
      </c>
      <c r="F304" t="s">
        <v>430</v>
      </c>
      <c r="G304" t="s">
        <v>431</v>
      </c>
      <c r="H304">
        <v>19</v>
      </c>
      <c r="I304" t="s">
        <v>432</v>
      </c>
      <c r="J304">
        <v>856</v>
      </c>
      <c r="K304" t="s">
        <v>636</v>
      </c>
      <c r="L304" t="s">
        <v>637</v>
      </c>
      <c r="M304">
        <v>856</v>
      </c>
      <c r="N304" t="s">
        <v>636</v>
      </c>
      <c r="O304">
        <v>270</v>
      </c>
      <c r="P304" t="s">
        <v>425</v>
      </c>
      <c r="Q304" t="s">
        <v>426</v>
      </c>
      <c r="R304">
        <v>488</v>
      </c>
      <c r="S304" t="s">
        <v>801</v>
      </c>
      <c r="T304" t="s">
        <v>638</v>
      </c>
      <c r="V304" t="s">
        <v>802</v>
      </c>
      <c r="W304">
        <v>25</v>
      </c>
      <c r="X304" t="s">
        <v>725</v>
      </c>
      <c r="Y304">
        <v>7</v>
      </c>
      <c r="Z304">
        <v>0</v>
      </c>
      <c r="AB304">
        <v>1</v>
      </c>
      <c r="AC304" t="s">
        <v>60</v>
      </c>
      <c r="AD304" t="s">
        <v>21</v>
      </c>
      <c r="AE304">
        <v>5000</v>
      </c>
    </row>
    <row r="305" spans="1:31" x14ac:dyDescent="0.4">
      <c r="A305">
        <v>1</v>
      </c>
      <c r="B305" t="s">
        <v>441</v>
      </c>
      <c r="C305" s="204">
        <v>44596</v>
      </c>
      <c r="D305" s="204">
        <v>44597</v>
      </c>
      <c r="E305">
        <v>15</v>
      </c>
      <c r="F305" t="s">
        <v>480</v>
      </c>
      <c r="G305" t="s">
        <v>481</v>
      </c>
      <c r="H305">
        <v>21</v>
      </c>
      <c r="I305" t="s">
        <v>432</v>
      </c>
      <c r="J305">
        <v>132</v>
      </c>
      <c r="K305" t="s">
        <v>482</v>
      </c>
      <c r="L305" t="s">
        <v>483</v>
      </c>
      <c r="M305">
        <v>127</v>
      </c>
      <c r="N305" t="s">
        <v>484</v>
      </c>
      <c r="O305">
        <v>127</v>
      </c>
      <c r="P305" t="s">
        <v>484</v>
      </c>
      <c r="Q305" t="s">
        <v>436</v>
      </c>
      <c r="R305">
        <v>223</v>
      </c>
      <c r="S305" t="s">
        <v>437</v>
      </c>
      <c r="T305" t="s">
        <v>438</v>
      </c>
      <c r="U305" t="s">
        <v>439</v>
      </c>
      <c r="V305" t="s">
        <v>440</v>
      </c>
      <c r="W305">
        <v>1</v>
      </c>
      <c r="X305" t="s">
        <v>725</v>
      </c>
      <c r="Y305">
        <v>1</v>
      </c>
      <c r="Z305">
        <v>1</v>
      </c>
      <c r="AB305">
        <v>1</v>
      </c>
      <c r="AC305" t="s">
        <v>232</v>
      </c>
      <c r="AD305" t="s">
        <v>21</v>
      </c>
      <c r="AE305">
        <v>1</v>
      </c>
    </row>
    <row r="306" spans="1:31" x14ac:dyDescent="0.4">
      <c r="A306">
        <v>10</v>
      </c>
      <c r="B306" t="s">
        <v>441</v>
      </c>
      <c r="C306" s="204">
        <v>44596</v>
      </c>
      <c r="D306" s="204">
        <v>44597</v>
      </c>
      <c r="E306">
        <v>15</v>
      </c>
      <c r="F306" t="s">
        <v>480</v>
      </c>
      <c r="G306" t="s">
        <v>481</v>
      </c>
      <c r="H306">
        <v>21</v>
      </c>
      <c r="I306" t="s">
        <v>432</v>
      </c>
      <c r="J306">
        <v>67</v>
      </c>
      <c r="K306" t="s">
        <v>646</v>
      </c>
      <c r="L306" t="s">
        <v>647</v>
      </c>
      <c r="M306">
        <v>67</v>
      </c>
      <c r="N306" t="s">
        <v>646</v>
      </c>
      <c r="O306">
        <v>270</v>
      </c>
      <c r="P306" t="s">
        <v>425</v>
      </c>
      <c r="Q306" t="s">
        <v>426</v>
      </c>
      <c r="R306">
        <v>472</v>
      </c>
      <c r="S306" t="s">
        <v>329</v>
      </c>
      <c r="T306" t="s">
        <v>448</v>
      </c>
      <c r="V306" t="s">
        <v>449</v>
      </c>
      <c r="W306">
        <v>9</v>
      </c>
      <c r="X306" t="s">
        <v>58</v>
      </c>
      <c r="Y306">
        <v>9</v>
      </c>
      <c r="Z306">
        <v>9</v>
      </c>
      <c r="AB306">
        <v>1</v>
      </c>
      <c r="AC306" t="s">
        <v>231</v>
      </c>
      <c r="AD306" t="s">
        <v>21</v>
      </c>
      <c r="AE306">
        <v>90</v>
      </c>
    </row>
    <row r="307" spans="1:31" x14ac:dyDescent="0.4">
      <c r="A307">
        <v>10</v>
      </c>
      <c r="B307" t="s">
        <v>441</v>
      </c>
      <c r="C307" s="204">
        <v>44596</v>
      </c>
      <c r="D307" s="204">
        <v>44597</v>
      </c>
      <c r="E307">
        <v>15</v>
      </c>
      <c r="F307" t="s">
        <v>480</v>
      </c>
      <c r="G307" t="s">
        <v>481</v>
      </c>
      <c r="H307">
        <v>21</v>
      </c>
      <c r="I307" t="s">
        <v>432</v>
      </c>
      <c r="J307">
        <v>9</v>
      </c>
      <c r="K307" t="s">
        <v>648</v>
      </c>
      <c r="L307" t="s">
        <v>649</v>
      </c>
      <c r="M307">
        <v>9</v>
      </c>
      <c r="N307" t="s">
        <v>648</v>
      </c>
      <c r="O307">
        <v>270</v>
      </c>
      <c r="P307" t="s">
        <v>425</v>
      </c>
      <c r="Q307" t="s">
        <v>426</v>
      </c>
      <c r="R307">
        <v>472</v>
      </c>
      <c r="S307" t="s">
        <v>329</v>
      </c>
      <c r="T307" t="s">
        <v>448</v>
      </c>
      <c r="V307" t="s">
        <v>449</v>
      </c>
      <c r="W307">
        <v>4</v>
      </c>
      <c r="X307" t="s">
        <v>58</v>
      </c>
      <c r="Y307">
        <v>8</v>
      </c>
      <c r="Z307">
        <v>6</v>
      </c>
      <c r="AB307">
        <v>1</v>
      </c>
      <c r="AC307" t="s">
        <v>231</v>
      </c>
      <c r="AD307" t="s">
        <v>21</v>
      </c>
      <c r="AE307">
        <v>40</v>
      </c>
    </row>
    <row r="308" spans="1:31" x14ac:dyDescent="0.4">
      <c r="A308">
        <v>25</v>
      </c>
      <c r="B308" t="s">
        <v>724</v>
      </c>
      <c r="C308" s="204">
        <v>44596</v>
      </c>
      <c r="D308" s="204">
        <v>44597</v>
      </c>
      <c r="E308">
        <v>15</v>
      </c>
      <c r="F308" t="s">
        <v>480</v>
      </c>
      <c r="G308" t="s">
        <v>481</v>
      </c>
      <c r="H308">
        <v>21</v>
      </c>
      <c r="I308" t="s">
        <v>432</v>
      </c>
      <c r="J308">
        <v>9</v>
      </c>
      <c r="K308" t="s">
        <v>648</v>
      </c>
      <c r="L308" t="s">
        <v>649</v>
      </c>
      <c r="M308">
        <v>9</v>
      </c>
      <c r="N308" t="s">
        <v>648</v>
      </c>
      <c r="O308">
        <v>270</v>
      </c>
      <c r="P308" t="s">
        <v>425</v>
      </c>
      <c r="Q308" t="s">
        <v>426</v>
      </c>
      <c r="R308">
        <v>362</v>
      </c>
      <c r="S308" t="s">
        <v>627</v>
      </c>
      <c r="T308" t="s">
        <v>628</v>
      </c>
      <c r="V308" t="s">
        <v>629</v>
      </c>
      <c r="W308">
        <v>4</v>
      </c>
      <c r="X308" t="s">
        <v>58</v>
      </c>
      <c r="Y308">
        <v>8</v>
      </c>
      <c r="Z308">
        <v>6</v>
      </c>
      <c r="AB308">
        <v>1</v>
      </c>
      <c r="AC308" t="s">
        <v>60</v>
      </c>
      <c r="AD308" t="s">
        <v>21</v>
      </c>
      <c r="AE308">
        <v>100</v>
      </c>
    </row>
    <row r="309" spans="1:31" x14ac:dyDescent="0.4">
      <c r="A309">
        <v>5</v>
      </c>
      <c r="B309" t="s">
        <v>441</v>
      </c>
      <c r="C309" s="204">
        <v>44596</v>
      </c>
      <c r="D309" s="204">
        <v>44597</v>
      </c>
      <c r="E309">
        <v>15</v>
      </c>
      <c r="F309" t="s">
        <v>480</v>
      </c>
      <c r="G309" t="s">
        <v>481</v>
      </c>
      <c r="H309">
        <v>21</v>
      </c>
      <c r="I309" t="s">
        <v>432</v>
      </c>
      <c r="J309">
        <v>256</v>
      </c>
      <c r="K309" t="s">
        <v>731</v>
      </c>
      <c r="L309" t="s">
        <v>732</v>
      </c>
      <c r="M309">
        <v>256</v>
      </c>
      <c r="N309" t="s">
        <v>731</v>
      </c>
      <c r="O309">
        <v>270</v>
      </c>
      <c r="P309" t="s">
        <v>425</v>
      </c>
      <c r="Q309" t="s">
        <v>426</v>
      </c>
      <c r="R309">
        <v>162</v>
      </c>
      <c r="S309" t="s">
        <v>556</v>
      </c>
      <c r="T309" t="s">
        <v>117</v>
      </c>
      <c r="U309" t="s">
        <v>454</v>
      </c>
      <c r="V309" t="s">
        <v>445</v>
      </c>
      <c r="W309">
        <v>10</v>
      </c>
      <c r="X309" t="s">
        <v>58</v>
      </c>
      <c r="Y309">
        <v>10</v>
      </c>
      <c r="Z309">
        <v>5</v>
      </c>
      <c r="AB309">
        <v>1</v>
      </c>
      <c r="AC309" t="s">
        <v>217</v>
      </c>
      <c r="AD309" t="s">
        <v>21</v>
      </c>
      <c r="AE309">
        <v>50</v>
      </c>
    </row>
    <row r="310" spans="1:31" x14ac:dyDescent="0.4">
      <c r="A310">
        <v>10</v>
      </c>
      <c r="B310" t="s">
        <v>441</v>
      </c>
      <c r="C310" s="204">
        <v>44596</v>
      </c>
      <c r="D310" s="204">
        <v>44597</v>
      </c>
      <c r="E310">
        <v>15</v>
      </c>
      <c r="F310" t="s">
        <v>480</v>
      </c>
      <c r="G310" t="s">
        <v>481</v>
      </c>
      <c r="H310">
        <v>21</v>
      </c>
      <c r="I310" t="s">
        <v>432</v>
      </c>
      <c r="J310">
        <v>52</v>
      </c>
      <c r="K310" t="s">
        <v>228</v>
      </c>
      <c r="L310" t="s">
        <v>650</v>
      </c>
      <c r="M310">
        <v>52</v>
      </c>
      <c r="N310" t="s">
        <v>228</v>
      </c>
      <c r="O310">
        <v>270</v>
      </c>
      <c r="P310" t="s">
        <v>425</v>
      </c>
      <c r="Q310" t="s">
        <v>426</v>
      </c>
      <c r="R310">
        <v>472</v>
      </c>
      <c r="S310" t="s">
        <v>329</v>
      </c>
      <c r="T310" t="s">
        <v>448</v>
      </c>
      <c r="V310" t="s">
        <v>449</v>
      </c>
      <c r="W310">
        <v>21</v>
      </c>
      <c r="X310" t="s">
        <v>58</v>
      </c>
      <c r="Y310">
        <v>21</v>
      </c>
      <c r="Z310">
        <v>21</v>
      </c>
      <c r="AB310">
        <v>1</v>
      </c>
      <c r="AC310" t="s">
        <v>231</v>
      </c>
      <c r="AD310" t="s">
        <v>21</v>
      </c>
      <c r="AE310">
        <v>210</v>
      </c>
    </row>
    <row r="311" spans="1:31" x14ac:dyDescent="0.4">
      <c r="A311">
        <v>5</v>
      </c>
      <c r="B311" t="s">
        <v>441</v>
      </c>
      <c r="C311" s="204">
        <v>44596</v>
      </c>
      <c r="D311" s="204">
        <v>44597</v>
      </c>
      <c r="E311">
        <v>15</v>
      </c>
      <c r="F311" t="s">
        <v>480</v>
      </c>
      <c r="G311" t="s">
        <v>481</v>
      </c>
      <c r="H311">
        <v>21</v>
      </c>
      <c r="I311" t="s">
        <v>432</v>
      </c>
      <c r="J311">
        <v>13</v>
      </c>
      <c r="K311" t="s">
        <v>229</v>
      </c>
      <c r="L311" t="s">
        <v>485</v>
      </c>
      <c r="M311">
        <v>13</v>
      </c>
      <c r="N311" t="s">
        <v>229</v>
      </c>
      <c r="O311">
        <v>270</v>
      </c>
      <c r="P311" t="s">
        <v>425</v>
      </c>
      <c r="Q311" t="s">
        <v>426</v>
      </c>
      <c r="R311">
        <v>162</v>
      </c>
      <c r="S311" t="s">
        <v>556</v>
      </c>
      <c r="T311" t="s">
        <v>117</v>
      </c>
      <c r="U311" t="s">
        <v>454</v>
      </c>
      <c r="V311" t="s">
        <v>445</v>
      </c>
      <c r="W311">
        <v>6</v>
      </c>
      <c r="X311" t="s">
        <v>58</v>
      </c>
      <c r="Y311">
        <v>17</v>
      </c>
      <c r="Z311">
        <v>11</v>
      </c>
      <c r="AB311">
        <v>1</v>
      </c>
      <c r="AC311" t="s">
        <v>217</v>
      </c>
      <c r="AD311" t="s">
        <v>21</v>
      </c>
      <c r="AE311">
        <v>30</v>
      </c>
    </row>
    <row r="312" spans="1:31" x14ac:dyDescent="0.4">
      <c r="A312">
        <v>5</v>
      </c>
      <c r="B312" t="s">
        <v>441</v>
      </c>
      <c r="C312" s="204">
        <v>44596</v>
      </c>
      <c r="D312" s="204">
        <v>44597</v>
      </c>
      <c r="E312">
        <v>15</v>
      </c>
      <c r="F312" t="s">
        <v>480</v>
      </c>
      <c r="G312" t="s">
        <v>481</v>
      </c>
      <c r="H312">
        <v>21</v>
      </c>
      <c r="I312" t="s">
        <v>432</v>
      </c>
      <c r="J312">
        <v>13</v>
      </c>
      <c r="K312" t="s">
        <v>229</v>
      </c>
      <c r="L312" t="s">
        <v>485</v>
      </c>
      <c r="M312">
        <v>13</v>
      </c>
      <c r="N312" t="s">
        <v>229</v>
      </c>
      <c r="O312">
        <v>270</v>
      </c>
      <c r="P312" t="s">
        <v>425</v>
      </c>
      <c r="Q312" t="s">
        <v>426</v>
      </c>
      <c r="R312">
        <v>162</v>
      </c>
      <c r="S312" t="s">
        <v>556</v>
      </c>
      <c r="T312" t="s">
        <v>117</v>
      </c>
      <c r="U312" t="s">
        <v>454</v>
      </c>
      <c r="V312" t="s">
        <v>445</v>
      </c>
      <c r="W312">
        <v>6</v>
      </c>
      <c r="X312" t="s">
        <v>58</v>
      </c>
      <c r="Y312">
        <v>17</v>
      </c>
      <c r="Z312">
        <v>11</v>
      </c>
      <c r="AB312">
        <v>1</v>
      </c>
      <c r="AC312" t="s">
        <v>217</v>
      </c>
      <c r="AD312" t="s">
        <v>21</v>
      </c>
      <c r="AE312">
        <v>30</v>
      </c>
    </row>
    <row r="313" spans="1:31" x14ac:dyDescent="0.4">
      <c r="A313">
        <v>10</v>
      </c>
      <c r="B313" t="s">
        <v>441</v>
      </c>
      <c r="C313" s="204">
        <v>44596</v>
      </c>
      <c r="D313" s="204">
        <v>44597</v>
      </c>
      <c r="E313">
        <v>15</v>
      </c>
      <c r="F313" t="s">
        <v>480</v>
      </c>
      <c r="G313" t="s">
        <v>481</v>
      </c>
      <c r="H313">
        <v>21</v>
      </c>
      <c r="I313" t="s">
        <v>432</v>
      </c>
      <c r="J313">
        <v>13</v>
      </c>
      <c r="K313" t="s">
        <v>229</v>
      </c>
      <c r="L313" t="s">
        <v>485</v>
      </c>
      <c r="M313">
        <v>13</v>
      </c>
      <c r="N313" t="s">
        <v>229</v>
      </c>
      <c r="O313">
        <v>270</v>
      </c>
      <c r="P313" t="s">
        <v>425</v>
      </c>
      <c r="Q313" t="s">
        <v>426</v>
      </c>
      <c r="R313">
        <v>472</v>
      </c>
      <c r="S313" t="s">
        <v>329</v>
      </c>
      <c r="T313" t="s">
        <v>448</v>
      </c>
      <c r="V313" t="s">
        <v>449</v>
      </c>
      <c r="W313">
        <v>5</v>
      </c>
      <c r="X313" t="s">
        <v>58</v>
      </c>
      <c r="Y313">
        <v>17</v>
      </c>
      <c r="Z313">
        <v>11</v>
      </c>
      <c r="AB313">
        <v>1</v>
      </c>
      <c r="AC313" t="s">
        <v>231</v>
      </c>
      <c r="AD313" t="s">
        <v>21</v>
      </c>
      <c r="AE313">
        <v>50</v>
      </c>
    </row>
    <row r="314" spans="1:31" x14ac:dyDescent="0.4">
      <c r="A314">
        <v>10</v>
      </c>
      <c r="B314" t="s">
        <v>441</v>
      </c>
      <c r="C314" s="204">
        <v>44596</v>
      </c>
      <c r="D314" s="204">
        <v>44597</v>
      </c>
      <c r="E314">
        <v>15</v>
      </c>
      <c r="F314" t="s">
        <v>480</v>
      </c>
      <c r="G314" t="s">
        <v>481</v>
      </c>
      <c r="H314">
        <v>21</v>
      </c>
      <c r="I314" t="s">
        <v>432</v>
      </c>
      <c r="J314">
        <v>5</v>
      </c>
      <c r="K314" t="s">
        <v>489</v>
      </c>
      <c r="L314" t="s">
        <v>490</v>
      </c>
      <c r="M314">
        <v>5</v>
      </c>
      <c r="N314" t="s">
        <v>489</v>
      </c>
      <c r="O314">
        <v>270</v>
      </c>
      <c r="P314" t="s">
        <v>425</v>
      </c>
      <c r="Q314" t="s">
        <v>426</v>
      </c>
      <c r="R314">
        <v>472</v>
      </c>
      <c r="S314" t="s">
        <v>329</v>
      </c>
      <c r="T314" t="s">
        <v>448</v>
      </c>
      <c r="V314" t="s">
        <v>449</v>
      </c>
      <c r="W314">
        <v>16</v>
      </c>
      <c r="X314" t="s">
        <v>58</v>
      </c>
      <c r="Y314">
        <v>16</v>
      </c>
      <c r="Z314">
        <v>16</v>
      </c>
      <c r="AB314">
        <v>1</v>
      </c>
      <c r="AC314" t="s">
        <v>231</v>
      </c>
      <c r="AD314" t="s">
        <v>21</v>
      </c>
      <c r="AE314">
        <v>160</v>
      </c>
    </row>
    <row r="315" spans="1:31" x14ac:dyDescent="0.4">
      <c r="A315">
        <v>5</v>
      </c>
      <c r="B315" t="s">
        <v>441</v>
      </c>
      <c r="C315" s="204">
        <v>44596</v>
      </c>
      <c r="D315" s="204">
        <v>44597</v>
      </c>
      <c r="E315">
        <v>15</v>
      </c>
      <c r="F315" t="s">
        <v>480</v>
      </c>
      <c r="G315" t="s">
        <v>481</v>
      </c>
      <c r="H315">
        <v>21</v>
      </c>
      <c r="I315" t="s">
        <v>432</v>
      </c>
      <c r="J315">
        <v>37</v>
      </c>
      <c r="K315" t="s">
        <v>651</v>
      </c>
      <c r="L315" t="s">
        <v>652</v>
      </c>
      <c r="M315">
        <v>32</v>
      </c>
      <c r="N315" t="s">
        <v>554</v>
      </c>
      <c r="O315">
        <v>32</v>
      </c>
      <c r="P315" t="s">
        <v>554</v>
      </c>
      <c r="Q315" t="s">
        <v>555</v>
      </c>
      <c r="R315">
        <v>167</v>
      </c>
      <c r="S315" t="s">
        <v>580</v>
      </c>
      <c r="T315" t="s">
        <v>120</v>
      </c>
      <c r="U315" t="s">
        <v>528</v>
      </c>
      <c r="V315" t="s">
        <v>445</v>
      </c>
      <c r="W315">
        <v>2</v>
      </c>
      <c r="X315" t="s">
        <v>58</v>
      </c>
      <c r="Y315">
        <v>4</v>
      </c>
      <c r="Z315">
        <v>2</v>
      </c>
      <c r="AB315">
        <v>1</v>
      </c>
      <c r="AC315" t="s">
        <v>217</v>
      </c>
      <c r="AD315" t="s">
        <v>21</v>
      </c>
      <c r="AE315">
        <v>10</v>
      </c>
    </row>
    <row r="316" spans="1:31" x14ac:dyDescent="0.4">
      <c r="A316">
        <v>3</v>
      </c>
      <c r="B316" t="s">
        <v>441</v>
      </c>
      <c r="C316" s="204">
        <v>44596</v>
      </c>
      <c r="D316" s="204">
        <v>44597</v>
      </c>
      <c r="E316">
        <v>15</v>
      </c>
      <c r="F316" t="s">
        <v>480</v>
      </c>
      <c r="G316" t="s">
        <v>481</v>
      </c>
      <c r="H316">
        <v>21</v>
      </c>
      <c r="I316" t="s">
        <v>432</v>
      </c>
      <c r="J316">
        <v>37</v>
      </c>
      <c r="K316" t="s">
        <v>651</v>
      </c>
      <c r="L316" t="s">
        <v>652</v>
      </c>
      <c r="M316">
        <v>32</v>
      </c>
      <c r="N316" t="s">
        <v>554</v>
      </c>
      <c r="O316">
        <v>32</v>
      </c>
      <c r="P316" t="s">
        <v>554</v>
      </c>
      <c r="Q316" t="s">
        <v>555</v>
      </c>
      <c r="R316">
        <v>394</v>
      </c>
      <c r="S316" t="s">
        <v>733</v>
      </c>
      <c r="T316" t="s">
        <v>734</v>
      </c>
      <c r="V316" t="s">
        <v>735</v>
      </c>
      <c r="W316">
        <v>2</v>
      </c>
      <c r="X316" t="s">
        <v>58</v>
      </c>
      <c r="Y316">
        <v>4</v>
      </c>
      <c r="Z316">
        <v>2</v>
      </c>
      <c r="AB316">
        <v>1</v>
      </c>
      <c r="AC316" t="s">
        <v>60</v>
      </c>
      <c r="AD316" t="s">
        <v>21</v>
      </c>
      <c r="AE316">
        <v>6</v>
      </c>
    </row>
    <row r="317" spans="1:31" x14ac:dyDescent="0.4">
      <c r="A317">
        <v>5</v>
      </c>
      <c r="B317" t="s">
        <v>441</v>
      </c>
      <c r="C317" s="204">
        <v>44596</v>
      </c>
      <c r="D317" s="204">
        <v>44597</v>
      </c>
      <c r="E317">
        <v>15</v>
      </c>
      <c r="F317" t="s">
        <v>480</v>
      </c>
      <c r="G317" t="s">
        <v>481</v>
      </c>
      <c r="H317">
        <v>21</v>
      </c>
      <c r="I317" t="s">
        <v>432</v>
      </c>
      <c r="J317">
        <v>19</v>
      </c>
      <c r="K317" t="s">
        <v>653</v>
      </c>
      <c r="L317" t="s">
        <v>654</v>
      </c>
      <c r="M317">
        <v>19</v>
      </c>
      <c r="N317" t="s">
        <v>653</v>
      </c>
      <c r="O317">
        <v>270</v>
      </c>
      <c r="P317" t="s">
        <v>425</v>
      </c>
      <c r="Q317" t="s">
        <v>426</v>
      </c>
      <c r="R317">
        <v>163</v>
      </c>
      <c r="S317" t="s">
        <v>509</v>
      </c>
      <c r="T317" t="s">
        <v>122</v>
      </c>
      <c r="U317" t="s">
        <v>510</v>
      </c>
      <c r="V317" t="s">
        <v>445</v>
      </c>
      <c r="W317">
        <v>2</v>
      </c>
      <c r="X317" t="s">
        <v>58</v>
      </c>
      <c r="Y317">
        <v>4</v>
      </c>
      <c r="Z317">
        <v>2</v>
      </c>
      <c r="AB317">
        <v>1</v>
      </c>
      <c r="AC317" t="s">
        <v>217</v>
      </c>
      <c r="AD317" t="s">
        <v>21</v>
      </c>
      <c r="AE317">
        <v>10</v>
      </c>
    </row>
    <row r="318" spans="1:31" x14ac:dyDescent="0.4">
      <c r="A318">
        <v>5</v>
      </c>
      <c r="B318" t="s">
        <v>441</v>
      </c>
      <c r="C318" s="204">
        <v>44596</v>
      </c>
      <c r="D318" s="204">
        <v>44597</v>
      </c>
      <c r="E318">
        <v>15</v>
      </c>
      <c r="F318" t="s">
        <v>480</v>
      </c>
      <c r="G318" t="s">
        <v>481</v>
      </c>
      <c r="H318">
        <v>21</v>
      </c>
      <c r="I318" t="s">
        <v>432</v>
      </c>
      <c r="J318">
        <v>19</v>
      </c>
      <c r="K318" t="s">
        <v>653</v>
      </c>
      <c r="L318" t="s">
        <v>654</v>
      </c>
      <c r="M318">
        <v>19</v>
      </c>
      <c r="N318" t="s">
        <v>653</v>
      </c>
      <c r="O318">
        <v>270</v>
      </c>
      <c r="P318" t="s">
        <v>425</v>
      </c>
      <c r="Q318" t="s">
        <v>426</v>
      </c>
      <c r="R318">
        <v>169</v>
      </c>
      <c r="S318" t="s">
        <v>511</v>
      </c>
      <c r="T318" t="s">
        <v>131</v>
      </c>
      <c r="U318" t="s">
        <v>510</v>
      </c>
      <c r="V318" t="s">
        <v>445</v>
      </c>
      <c r="W318">
        <v>2</v>
      </c>
      <c r="X318" t="s">
        <v>58</v>
      </c>
      <c r="Y318">
        <v>4</v>
      </c>
      <c r="Z318">
        <v>2</v>
      </c>
      <c r="AB318">
        <v>1</v>
      </c>
      <c r="AC318" t="s">
        <v>217</v>
      </c>
      <c r="AD318" t="s">
        <v>21</v>
      </c>
      <c r="AE318">
        <v>10</v>
      </c>
    </row>
    <row r="319" spans="1:31" x14ac:dyDescent="0.4">
      <c r="A319">
        <v>10</v>
      </c>
      <c r="B319" t="s">
        <v>441</v>
      </c>
      <c r="C319" s="204">
        <v>44596</v>
      </c>
      <c r="D319" s="204">
        <v>44597</v>
      </c>
      <c r="E319">
        <v>15</v>
      </c>
      <c r="F319" t="s">
        <v>480</v>
      </c>
      <c r="G319" t="s">
        <v>481</v>
      </c>
      <c r="H319">
        <v>21</v>
      </c>
      <c r="I319" t="s">
        <v>432</v>
      </c>
      <c r="J319">
        <v>162</v>
      </c>
      <c r="K319" t="s">
        <v>507</v>
      </c>
      <c r="L319" t="s">
        <v>508</v>
      </c>
      <c r="M319">
        <v>162</v>
      </c>
      <c r="N319" t="s">
        <v>507</v>
      </c>
      <c r="O319">
        <v>270</v>
      </c>
      <c r="P319" t="s">
        <v>425</v>
      </c>
      <c r="Q319" t="s">
        <v>426</v>
      </c>
      <c r="R319">
        <v>472</v>
      </c>
      <c r="S319" t="s">
        <v>329</v>
      </c>
      <c r="T319" t="s">
        <v>448</v>
      </c>
      <c r="V319" t="s">
        <v>449</v>
      </c>
      <c r="W319">
        <v>1</v>
      </c>
      <c r="X319" t="s">
        <v>58</v>
      </c>
      <c r="Y319">
        <v>1</v>
      </c>
      <c r="Z319">
        <v>1</v>
      </c>
      <c r="AB319">
        <v>1</v>
      </c>
      <c r="AC319" t="s">
        <v>231</v>
      </c>
      <c r="AD319" t="s">
        <v>21</v>
      </c>
      <c r="AE319">
        <v>10</v>
      </c>
    </row>
    <row r="320" spans="1:31" x14ac:dyDescent="0.4">
      <c r="A320">
        <v>5</v>
      </c>
      <c r="B320" t="s">
        <v>441</v>
      </c>
      <c r="C320" s="204">
        <v>44596</v>
      </c>
      <c r="D320" s="204">
        <v>44597</v>
      </c>
      <c r="E320">
        <v>15</v>
      </c>
      <c r="F320" t="s">
        <v>480</v>
      </c>
      <c r="G320" t="s">
        <v>481</v>
      </c>
      <c r="H320">
        <v>21</v>
      </c>
      <c r="I320" t="s">
        <v>432</v>
      </c>
      <c r="J320">
        <v>50</v>
      </c>
      <c r="K320" t="s">
        <v>655</v>
      </c>
      <c r="L320" t="s">
        <v>656</v>
      </c>
      <c r="M320">
        <v>50</v>
      </c>
      <c r="N320" t="s">
        <v>655</v>
      </c>
      <c r="O320">
        <v>270</v>
      </c>
      <c r="P320" t="s">
        <v>425</v>
      </c>
      <c r="Q320" t="s">
        <v>426</v>
      </c>
      <c r="R320">
        <v>163</v>
      </c>
      <c r="S320" t="s">
        <v>509</v>
      </c>
      <c r="T320" t="s">
        <v>122</v>
      </c>
      <c r="U320" t="s">
        <v>510</v>
      </c>
      <c r="V320" t="s">
        <v>445</v>
      </c>
      <c r="W320">
        <v>10</v>
      </c>
      <c r="X320" t="s">
        <v>58</v>
      </c>
      <c r="Y320">
        <v>12</v>
      </c>
      <c r="Z320">
        <v>7</v>
      </c>
      <c r="AB320">
        <v>1</v>
      </c>
      <c r="AC320" t="s">
        <v>217</v>
      </c>
      <c r="AD320" t="s">
        <v>21</v>
      </c>
      <c r="AE320">
        <v>50</v>
      </c>
    </row>
    <row r="321" spans="1:31" x14ac:dyDescent="0.4">
      <c r="A321">
        <v>10</v>
      </c>
      <c r="B321" t="s">
        <v>441</v>
      </c>
      <c r="C321" s="204">
        <v>44596</v>
      </c>
      <c r="D321" s="204">
        <v>44597</v>
      </c>
      <c r="E321">
        <v>15</v>
      </c>
      <c r="F321" t="s">
        <v>480</v>
      </c>
      <c r="G321" t="s">
        <v>481</v>
      </c>
      <c r="H321">
        <v>21</v>
      </c>
      <c r="I321" t="s">
        <v>432</v>
      </c>
      <c r="J321">
        <v>50</v>
      </c>
      <c r="K321" t="s">
        <v>655</v>
      </c>
      <c r="L321" t="s">
        <v>656</v>
      </c>
      <c r="M321">
        <v>50</v>
      </c>
      <c r="N321" t="s">
        <v>655</v>
      </c>
      <c r="O321">
        <v>270</v>
      </c>
      <c r="P321" t="s">
        <v>425</v>
      </c>
      <c r="Q321" t="s">
        <v>426</v>
      </c>
      <c r="R321">
        <v>472</v>
      </c>
      <c r="S321" t="s">
        <v>329</v>
      </c>
      <c r="T321" t="s">
        <v>448</v>
      </c>
      <c r="V321" t="s">
        <v>449</v>
      </c>
      <c r="W321">
        <v>2</v>
      </c>
      <c r="X321" t="s">
        <v>58</v>
      </c>
      <c r="Y321">
        <v>12</v>
      </c>
      <c r="Z321">
        <v>7</v>
      </c>
      <c r="AB321">
        <v>1</v>
      </c>
      <c r="AC321" t="s">
        <v>231</v>
      </c>
      <c r="AD321" t="s">
        <v>21</v>
      </c>
      <c r="AE321">
        <v>20</v>
      </c>
    </row>
    <row r="322" spans="1:31" x14ac:dyDescent="0.4">
      <c r="A322">
        <v>20</v>
      </c>
      <c r="B322" t="s">
        <v>463</v>
      </c>
      <c r="C322" s="204">
        <v>44596</v>
      </c>
      <c r="D322" s="204">
        <v>44597</v>
      </c>
      <c r="E322">
        <v>15</v>
      </c>
      <c r="F322" t="s">
        <v>480</v>
      </c>
      <c r="G322" t="s">
        <v>481</v>
      </c>
      <c r="H322">
        <v>21</v>
      </c>
      <c r="I322" t="s">
        <v>432</v>
      </c>
      <c r="J322">
        <v>183</v>
      </c>
      <c r="K322" t="s">
        <v>512</v>
      </c>
      <c r="L322" t="s">
        <v>513</v>
      </c>
      <c r="M322">
        <v>183</v>
      </c>
      <c r="N322" t="s">
        <v>512</v>
      </c>
      <c r="O322">
        <v>270</v>
      </c>
      <c r="P322" t="s">
        <v>425</v>
      </c>
      <c r="Q322" t="s">
        <v>426</v>
      </c>
      <c r="R322">
        <v>790</v>
      </c>
      <c r="S322" t="s">
        <v>621</v>
      </c>
      <c r="T322" t="s">
        <v>453</v>
      </c>
      <c r="U322" t="s">
        <v>528</v>
      </c>
      <c r="V322" t="s">
        <v>455</v>
      </c>
      <c r="W322">
        <v>4</v>
      </c>
      <c r="X322" t="s">
        <v>58</v>
      </c>
      <c r="Y322">
        <v>4</v>
      </c>
      <c r="Z322">
        <v>2</v>
      </c>
      <c r="AB322">
        <v>1</v>
      </c>
      <c r="AC322" t="s">
        <v>232</v>
      </c>
      <c r="AD322" t="s">
        <v>21</v>
      </c>
      <c r="AE322">
        <v>80</v>
      </c>
    </row>
    <row r="323" spans="1:31" x14ac:dyDescent="0.4">
      <c r="A323">
        <v>1</v>
      </c>
      <c r="B323" t="s">
        <v>441</v>
      </c>
      <c r="C323" s="204">
        <v>44596</v>
      </c>
      <c r="D323" s="204">
        <v>44597</v>
      </c>
      <c r="E323">
        <v>15</v>
      </c>
      <c r="F323" t="s">
        <v>480</v>
      </c>
      <c r="G323" t="s">
        <v>481</v>
      </c>
      <c r="H323">
        <v>21</v>
      </c>
      <c r="I323" t="s">
        <v>432</v>
      </c>
      <c r="J323">
        <v>558</v>
      </c>
      <c r="K323" t="s">
        <v>514</v>
      </c>
      <c r="L323" t="s">
        <v>515</v>
      </c>
      <c r="M323">
        <v>558</v>
      </c>
      <c r="N323" t="s">
        <v>514</v>
      </c>
      <c r="O323">
        <v>270</v>
      </c>
      <c r="P323" t="s">
        <v>425</v>
      </c>
      <c r="Q323" t="s">
        <v>426</v>
      </c>
      <c r="R323">
        <v>223</v>
      </c>
      <c r="S323" t="s">
        <v>437</v>
      </c>
      <c r="T323" t="s">
        <v>438</v>
      </c>
      <c r="U323" t="s">
        <v>439</v>
      </c>
      <c r="V323" t="s">
        <v>440</v>
      </c>
      <c r="W323">
        <v>3</v>
      </c>
      <c r="X323" t="s">
        <v>725</v>
      </c>
      <c r="Y323">
        <v>2</v>
      </c>
      <c r="Z323">
        <v>2</v>
      </c>
      <c r="AB323">
        <v>1</v>
      </c>
      <c r="AC323" t="s">
        <v>232</v>
      </c>
      <c r="AD323" t="s">
        <v>21</v>
      </c>
      <c r="AE323">
        <v>3</v>
      </c>
    </row>
    <row r="324" spans="1:31" x14ac:dyDescent="0.4">
      <c r="A324">
        <v>10</v>
      </c>
      <c r="B324" t="s">
        <v>441</v>
      </c>
      <c r="C324" s="204">
        <v>44596</v>
      </c>
      <c r="D324" s="204">
        <v>44597</v>
      </c>
      <c r="E324">
        <v>15</v>
      </c>
      <c r="F324" t="s">
        <v>480</v>
      </c>
      <c r="G324" t="s">
        <v>481</v>
      </c>
      <c r="H324">
        <v>21</v>
      </c>
      <c r="I324" t="s">
        <v>432</v>
      </c>
      <c r="J324">
        <v>558</v>
      </c>
      <c r="K324" t="s">
        <v>514</v>
      </c>
      <c r="L324" t="s">
        <v>515</v>
      </c>
      <c r="M324">
        <v>558</v>
      </c>
      <c r="N324" t="s">
        <v>514</v>
      </c>
      <c r="O324">
        <v>270</v>
      </c>
      <c r="P324" t="s">
        <v>425</v>
      </c>
      <c r="Q324" t="s">
        <v>426</v>
      </c>
      <c r="R324">
        <v>472</v>
      </c>
      <c r="S324" t="s">
        <v>329</v>
      </c>
      <c r="T324" t="s">
        <v>448</v>
      </c>
      <c r="V324" t="s">
        <v>449</v>
      </c>
      <c r="W324">
        <v>1</v>
      </c>
      <c r="X324" t="s">
        <v>58</v>
      </c>
      <c r="Y324">
        <v>2</v>
      </c>
      <c r="Z324">
        <v>2</v>
      </c>
      <c r="AB324">
        <v>1</v>
      </c>
      <c r="AC324" t="s">
        <v>231</v>
      </c>
      <c r="AD324" t="s">
        <v>21</v>
      </c>
      <c r="AE324">
        <v>10</v>
      </c>
    </row>
    <row r="325" spans="1:31" x14ac:dyDescent="0.4">
      <c r="A325">
        <v>20</v>
      </c>
      <c r="B325" t="s">
        <v>463</v>
      </c>
      <c r="C325" s="204">
        <v>44596</v>
      </c>
      <c r="D325" s="204">
        <v>44597</v>
      </c>
      <c r="E325">
        <v>15</v>
      </c>
      <c r="F325" t="s">
        <v>480</v>
      </c>
      <c r="G325" t="s">
        <v>481</v>
      </c>
      <c r="H325">
        <v>21</v>
      </c>
      <c r="I325" t="s">
        <v>432</v>
      </c>
      <c r="J325">
        <v>46</v>
      </c>
      <c r="K325" t="s">
        <v>718</v>
      </c>
      <c r="L325" t="s">
        <v>719</v>
      </c>
      <c r="M325">
        <v>46</v>
      </c>
      <c r="N325" t="s">
        <v>718</v>
      </c>
      <c r="O325">
        <v>270</v>
      </c>
      <c r="P325" t="s">
        <v>425</v>
      </c>
      <c r="Q325" t="s">
        <v>426</v>
      </c>
      <c r="R325">
        <v>211</v>
      </c>
      <c r="S325" t="s">
        <v>452</v>
      </c>
      <c r="T325" t="s">
        <v>453</v>
      </c>
      <c r="U325" t="s">
        <v>454</v>
      </c>
      <c r="V325" t="s">
        <v>455</v>
      </c>
      <c r="W325">
        <v>1</v>
      </c>
      <c r="X325" t="s">
        <v>58</v>
      </c>
      <c r="Y325">
        <v>1</v>
      </c>
      <c r="Z325">
        <v>1</v>
      </c>
      <c r="AB325">
        <v>1</v>
      </c>
      <c r="AC325" t="s">
        <v>232</v>
      </c>
      <c r="AD325" t="s">
        <v>21</v>
      </c>
      <c r="AE325">
        <v>20</v>
      </c>
    </row>
    <row r="326" spans="1:31" x14ac:dyDescent="0.4">
      <c r="A326">
        <v>10</v>
      </c>
      <c r="B326" t="s">
        <v>441</v>
      </c>
      <c r="C326" s="204">
        <v>44596</v>
      </c>
      <c r="D326" s="204">
        <v>44597</v>
      </c>
      <c r="E326">
        <v>15</v>
      </c>
      <c r="F326" t="s">
        <v>480</v>
      </c>
      <c r="G326" t="s">
        <v>481</v>
      </c>
      <c r="H326">
        <v>21</v>
      </c>
      <c r="I326" t="s">
        <v>432</v>
      </c>
      <c r="J326">
        <v>358</v>
      </c>
      <c r="K326" t="s">
        <v>230</v>
      </c>
      <c r="L326" t="s">
        <v>659</v>
      </c>
      <c r="M326">
        <v>194</v>
      </c>
      <c r="N326" t="s">
        <v>660</v>
      </c>
      <c r="O326">
        <v>194</v>
      </c>
      <c r="P326" t="s">
        <v>660</v>
      </c>
      <c r="Q326" t="s">
        <v>661</v>
      </c>
      <c r="R326">
        <v>472</v>
      </c>
      <c r="S326" t="s">
        <v>329</v>
      </c>
      <c r="T326" t="s">
        <v>448</v>
      </c>
      <c r="V326" t="s">
        <v>449</v>
      </c>
      <c r="W326">
        <v>2</v>
      </c>
      <c r="X326" t="s">
        <v>58</v>
      </c>
      <c r="Y326">
        <v>2</v>
      </c>
      <c r="Z326">
        <v>2</v>
      </c>
      <c r="AB326">
        <v>1</v>
      </c>
      <c r="AC326" t="s">
        <v>231</v>
      </c>
      <c r="AD326" t="s">
        <v>21</v>
      </c>
      <c r="AE326">
        <v>20</v>
      </c>
    </row>
    <row r="327" spans="1:31" x14ac:dyDescent="0.4">
      <c r="A327">
        <v>20</v>
      </c>
      <c r="B327" t="s">
        <v>726</v>
      </c>
      <c r="C327" s="204">
        <v>44596</v>
      </c>
      <c r="D327" s="204">
        <v>44597</v>
      </c>
      <c r="E327">
        <v>15</v>
      </c>
      <c r="F327" t="s">
        <v>480</v>
      </c>
      <c r="G327" t="s">
        <v>481</v>
      </c>
      <c r="H327">
        <v>21</v>
      </c>
      <c r="I327" t="s">
        <v>432</v>
      </c>
      <c r="J327">
        <v>463</v>
      </c>
      <c r="K327" t="s">
        <v>516</v>
      </c>
      <c r="L327" t="s">
        <v>517</v>
      </c>
      <c r="M327">
        <v>462</v>
      </c>
      <c r="N327" t="s">
        <v>518</v>
      </c>
      <c r="O327">
        <v>270</v>
      </c>
      <c r="P327" t="s">
        <v>425</v>
      </c>
      <c r="Q327" t="s">
        <v>426</v>
      </c>
      <c r="R327">
        <v>598</v>
      </c>
      <c r="S327" t="s">
        <v>519</v>
      </c>
      <c r="T327" t="s">
        <v>520</v>
      </c>
      <c r="U327" t="s">
        <v>13</v>
      </c>
      <c r="V327" t="s">
        <v>521</v>
      </c>
      <c r="W327">
        <v>200</v>
      </c>
      <c r="X327" t="s">
        <v>463</v>
      </c>
      <c r="Y327">
        <v>2</v>
      </c>
      <c r="Z327">
        <v>1</v>
      </c>
      <c r="AB327">
        <v>1</v>
      </c>
      <c r="AC327" t="s">
        <v>232</v>
      </c>
      <c r="AD327" t="s">
        <v>21</v>
      </c>
      <c r="AE327">
        <v>4000</v>
      </c>
    </row>
    <row r="328" spans="1:31" x14ac:dyDescent="0.4">
      <c r="A328">
        <v>5</v>
      </c>
      <c r="B328" t="s">
        <v>441</v>
      </c>
      <c r="C328" s="204">
        <v>44596</v>
      </c>
      <c r="D328" s="204">
        <v>44597</v>
      </c>
      <c r="E328">
        <v>15</v>
      </c>
      <c r="F328" t="s">
        <v>480</v>
      </c>
      <c r="G328" t="s">
        <v>481</v>
      </c>
      <c r="H328">
        <v>21</v>
      </c>
      <c r="I328" t="s">
        <v>432</v>
      </c>
      <c r="J328">
        <v>694</v>
      </c>
      <c r="K328" t="s">
        <v>662</v>
      </c>
      <c r="L328" t="s">
        <v>663</v>
      </c>
      <c r="M328">
        <v>694</v>
      </c>
      <c r="N328" t="s">
        <v>662</v>
      </c>
      <c r="O328">
        <v>270</v>
      </c>
      <c r="P328" t="s">
        <v>425</v>
      </c>
      <c r="Q328" t="s">
        <v>426</v>
      </c>
      <c r="R328">
        <v>163</v>
      </c>
      <c r="S328" t="s">
        <v>509</v>
      </c>
      <c r="T328" t="s">
        <v>122</v>
      </c>
      <c r="U328" t="s">
        <v>510</v>
      </c>
      <c r="V328" t="s">
        <v>445</v>
      </c>
      <c r="W328">
        <v>8</v>
      </c>
      <c r="X328" t="s">
        <v>58</v>
      </c>
      <c r="Y328">
        <v>8</v>
      </c>
      <c r="Z328">
        <v>4</v>
      </c>
      <c r="AB328">
        <v>1</v>
      </c>
      <c r="AC328" t="s">
        <v>217</v>
      </c>
      <c r="AD328" t="s">
        <v>21</v>
      </c>
      <c r="AE328">
        <v>40</v>
      </c>
    </row>
    <row r="329" spans="1:31" x14ac:dyDescent="0.4">
      <c r="A329">
        <v>10</v>
      </c>
      <c r="B329" t="s">
        <v>441</v>
      </c>
      <c r="C329" s="204">
        <v>44596</v>
      </c>
      <c r="D329" s="204">
        <v>44597</v>
      </c>
      <c r="E329">
        <v>15</v>
      </c>
      <c r="F329" t="s">
        <v>480</v>
      </c>
      <c r="G329" t="s">
        <v>481</v>
      </c>
      <c r="H329">
        <v>21</v>
      </c>
      <c r="I329" t="s">
        <v>432</v>
      </c>
      <c r="J329">
        <v>653</v>
      </c>
      <c r="K329" t="s">
        <v>666</v>
      </c>
      <c r="L329" t="s">
        <v>667</v>
      </c>
      <c r="M329">
        <v>653</v>
      </c>
      <c r="N329" t="s">
        <v>666</v>
      </c>
      <c r="O329">
        <v>270</v>
      </c>
      <c r="P329" t="s">
        <v>425</v>
      </c>
      <c r="Q329" t="s">
        <v>426</v>
      </c>
      <c r="R329">
        <v>472</v>
      </c>
      <c r="S329" t="s">
        <v>329</v>
      </c>
      <c r="T329" t="s">
        <v>448</v>
      </c>
      <c r="V329" t="s">
        <v>449</v>
      </c>
      <c r="W329">
        <v>4</v>
      </c>
      <c r="X329" t="s">
        <v>58</v>
      </c>
      <c r="Y329">
        <v>4</v>
      </c>
      <c r="Z329">
        <v>4</v>
      </c>
      <c r="AB329">
        <v>1</v>
      </c>
      <c r="AC329" t="s">
        <v>231</v>
      </c>
      <c r="AD329" t="s">
        <v>21</v>
      </c>
      <c r="AE329">
        <v>40</v>
      </c>
    </row>
    <row r="330" spans="1:31" x14ac:dyDescent="0.4">
      <c r="A330">
        <v>10</v>
      </c>
      <c r="B330" t="s">
        <v>441</v>
      </c>
      <c r="C330" s="204">
        <v>44596</v>
      </c>
      <c r="D330" s="204">
        <v>44597</v>
      </c>
      <c r="E330">
        <v>15</v>
      </c>
      <c r="F330" t="s">
        <v>480</v>
      </c>
      <c r="G330" t="s">
        <v>481</v>
      </c>
      <c r="H330">
        <v>21</v>
      </c>
      <c r="I330" t="s">
        <v>432</v>
      </c>
      <c r="J330">
        <v>821</v>
      </c>
      <c r="K330" t="s">
        <v>722</v>
      </c>
      <c r="L330" t="s">
        <v>723</v>
      </c>
      <c r="M330">
        <v>821</v>
      </c>
      <c r="N330" t="s">
        <v>722</v>
      </c>
      <c r="O330">
        <v>270</v>
      </c>
      <c r="P330" t="s">
        <v>425</v>
      </c>
      <c r="Q330" t="s">
        <v>426</v>
      </c>
      <c r="R330">
        <v>472</v>
      </c>
      <c r="S330" t="s">
        <v>329</v>
      </c>
      <c r="T330" t="s">
        <v>448</v>
      </c>
      <c r="V330" t="s">
        <v>449</v>
      </c>
      <c r="W330">
        <v>1</v>
      </c>
      <c r="X330" t="s">
        <v>58</v>
      </c>
      <c r="Y330">
        <v>1</v>
      </c>
      <c r="Z330">
        <v>1</v>
      </c>
      <c r="AB330">
        <v>1</v>
      </c>
      <c r="AC330" t="s">
        <v>231</v>
      </c>
      <c r="AD330" t="s">
        <v>21</v>
      </c>
      <c r="AE330">
        <v>10</v>
      </c>
    </row>
    <row r="331" spans="1:31" x14ac:dyDescent="0.4">
      <c r="A331">
        <v>5</v>
      </c>
      <c r="B331" t="s">
        <v>724</v>
      </c>
      <c r="C331" s="204">
        <v>44596</v>
      </c>
      <c r="D331" s="204">
        <v>44597</v>
      </c>
      <c r="E331">
        <v>15</v>
      </c>
      <c r="F331" t="s">
        <v>480</v>
      </c>
      <c r="G331" t="s">
        <v>481</v>
      </c>
      <c r="H331">
        <v>21</v>
      </c>
      <c r="I331" t="s">
        <v>432</v>
      </c>
      <c r="J331">
        <v>711</v>
      </c>
      <c r="K331" t="s">
        <v>668</v>
      </c>
      <c r="L331" t="s">
        <v>669</v>
      </c>
      <c r="M331">
        <v>711</v>
      </c>
      <c r="N331" t="s">
        <v>668</v>
      </c>
      <c r="O331">
        <v>270</v>
      </c>
      <c r="P331" t="s">
        <v>425</v>
      </c>
      <c r="Q331" t="s">
        <v>426</v>
      </c>
      <c r="R331">
        <v>494</v>
      </c>
      <c r="S331" t="s">
        <v>670</v>
      </c>
      <c r="T331" t="s">
        <v>671</v>
      </c>
      <c r="V331" t="s">
        <v>529</v>
      </c>
      <c r="W331">
        <v>8</v>
      </c>
      <c r="X331" t="s">
        <v>58</v>
      </c>
      <c r="Y331">
        <v>8</v>
      </c>
      <c r="Z331">
        <v>4</v>
      </c>
      <c r="AB331">
        <v>1</v>
      </c>
      <c r="AC331" t="s">
        <v>60</v>
      </c>
      <c r="AD331" t="s">
        <v>21</v>
      </c>
      <c r="AE331">
        <v>40</v>
      </c>
    </row>
    <row r="332" spans="1:31" x14ac:dyDescent="0.4">
      <c r="A332">
        <v>5</v>
      </c>
      <c r="B332" t="s">
        <v>441</v>
      </c>
      <c r="C332" s="204">
        <v>44596</v>
      </c>
      <c r="D332" s="204">
        <v>44597</v>
      </c>
      <c r="E332">
        <v>15</v>
      </c>
      <c r="F332" t="s">
        <v>480</v>
      </c>
      <c r="G332" t="s">
        <v>481</v>
      </c>
      <c r="H332">
        <v>21</v>
      </c>
      <c r="I332" t="s">
        <v>432</v>
      </c>
      <c r="J332">
        <v>362</v>
      </c>
      <c r="K332" t="s">
        <v>530</v>
      </c>
      <c r="L332" t="s">
        <v>531</v>
      </c>
      <c r="M332">
        <v>362</v>
      </c>
      <c r="N332" t="s">
        <v>530</v>
      </c>
      <c r="O332">
        <v>270</v>
      </c>
      <c r="P332" t="s">
        <v>425</v>
      </c>
      <c r="Q332" t="s">
        <v>426</v>
      </c>
      <c r="R332">
        <v>164</v>
      </c>
      <c r="S332" t="s">
        <v>444</v>
      </c>
      <c r="T332" t="s">
        <v>121</v>
      </c>
      <c r="U332" t="s">
        <v>35</v>
      </c>
      <c r="V332" t="s">
        <v>445</v>
      </c>
      <c r="W332">
        <v>2</v>
      </c>
      <c r="X332" t="s">
        <v>58</v>
      </c>
      <c r="Y332">
        <v>4</v>
      </c>
      <c r="Z332">
        <v>2</v>
      </c>
      <c r="AB332">
        <v>1</v>
      </c>
      <c r="AC332" t="s">
        <v>217</v>
      </c>
      <c r="AD332" t="s">
        <v>21</v>
      </c>
      <c r="AE332">
        <v>10</v>
      </c>
    </row>
    <row r="333" spans="1:31" x14ac:dyDescent="0.4">
      <c r="A333">
        <v>5</v>
      </c>
      <c r="B333" t="s">
        <v>441</v>
      </c>
      <c r="C333" s="204">
        <v>44596</v>
      </c>
      <c r="D333" s="204">
        <v>44597</v>
      </c>
      <c r="E333">
        <v>15</v>
      </c>
      <c r="F333" t="s">
        <v>480</v>
      </c>
      <c r="G333" t="s">
        <v>481</v>
      </c>
      <c r="H333">
        <v>21</v>
      </c>
      <c r="I333" t="s">
        <v>432</v>
      </c>
      <c r="J333">
        <v>362</v>
      </c>
      <c r="K333" t="s">
        <v>530</v>
      </c>
      <c r="L333" t="s">
        <v>531</v>
      </c>
      <c r="M333">
        <v>362</v>
      </c>
      <c r="N333" t="s">
        <v>530</v>
      </c>
      <c r="O333">
        <v>270</v>
      </c>
      <c r="P333" t="s">
        <v>425</v>
      </c>
      <c r="Q333" t="s">
        <v>426</v>
      </c>
      <c r="R333">
        <v>170</v>
      </c>
      <c r="S333" t="s">
        <v>495</v>
      </c>
      <c r="T333" t="s">
        <v>124</v>
      </c>
      <c r="U333" t="s">
        <v>35</v>
      </c>
      <c r="V333" t="s">
        <v>445</v>
      </c>
      <c r="W333">
        <v>2</v>
      </c>
      <c r="X333" t="s">
        <v>58</v>
      </c>
      <c r="Y333">
        <v>4</v>
      </c>
      <c r="Z333">
        <v>2</v>
      </c>
      <c r="AB333">
        <v>1</v>
      </c>
      <c r="AC333" t="s">
        <v>217</v>
      </c>
      <c r="AD333" t="s">
        <v>21</v>
      </c>
      <c r="AE333">
        <v>10</v>
      </c>
    </row>
    <row r="334" spans="1:31" x14ac:dyDescent="0.4">
      <c r="A334">
        <v>65</v>
      </c>
      <c r="B334" t="s">
        <v>724</v>
      </c>
      <c r="C334" s="204">
        <v>44596</v>
      </c>
      <c r="D334" s="204">
        <v>44597</v>
      </c>
      <c r="E334">
        <v>15</v>
      </c>
      <c r="F334" t="s">
        <v>480</v>
      </c>
      <c r="G334" t="s">
        <v>481</v>
      </c>
      <c r="H334">
        <v>21</v>
      </c>
      <c r="I334" t="s">
        <v>432</v>
      </c>
      <c r="J334">
        <v>829</v>
      </c>
      <c r="K334" t="s">
        <v>546</v>
      </c>
      <c r="L334" t="s">
        <v>547</v>
      </c>
      <c r="M334">
        <v>829</v>
      </c>
      <c r="N334" t="s">
        <v>546</v>
      </c>
      <c r="O334">
        <v>270</v>
      </c>
      <c r="P334" t="s">
        <v>425</v>
      </c>
      <c r="Q334" t="s">
        <v>426</v>
      </c>
      <c r="R334">
        <v>803</v>
      </c>
      <c r="S334" t="s">
        <v>548</v>
      </c>
      <c r="T334" t="s">
        <v>549</v>
      </c>
      <c r="U334" t="s">
        <v>550</v>
      </c>
      <c r="V334" t="s">
        <v>551</v>
      </c>
      <c r="W334">
        <v>1</v>
      </c>
      <c r="X334" t="s">
        <v>58</v>
      </c>
      <c r="Y334">
        <v>1</v>
      </c>
      <c r="Z334">
        <v>1</v>
      </c>
      <c r="AB334">
        <v>1</v>
      </c>
      <c r="AC334" t="s">
        <v>60</v>
      </c>
      <c r="AD334" t="s">
        <v>21</v>
      </c>
      <c r="AE334">
        <v>65</v>
      </c>
    </row>
    <row r="335" spans="1:31" x14ac:dyDescent="0.4">
      <c r="A335">
        <v>10</v>
      </c>
      <c r="B335" t="s">
        <v>441</v>
      </c>
      <c r="C335" s="204">
        <v>44596</v>
      </c>
      <c r="D335" s="204">
        <v>44596</v>
      </c>
      <c r="E335">
        <v>22</v>
      </c>
      <c r="F335" t="s">
        <v>125</v>
      </c>
      <c r="H335">
        <v>5</v>
      </c>
      <c r="I335" t="s">
        <v>562</v>
      </c>
      <c r="J335">
        <v>526</v>
      </c>
      <c r="K335" t="s">
        <v>674</v>
      </c>
      <c r="L335" t="s">
        <v>675</v>
      </c>
      <c r="M335">
        <v>526</v>
      </c>
      <c r="N335" t="s">
        <v>674</v>
      </c>
      <c r="O335">
        <v>270</v>
      </c>
      <c r="P335" t="s">
        <v>425</v>
      </c>
      <c r="Q335" t="s">
        <v>426</v>
      </c>
      <c r="R335">
        <v>472</v>
      </c>
      <c r="S335" t="s">
        <v>329</v>
      </c>
      <c r="T335" t="s">
        <v>448</v>
      </c>
      <c r="V335" t="s">
        <v>449</v>
      </c>
      <c r="W335">
        <v>20</v>
      </c>
      <c r="X335" t="s">
        <v>58</v>
      </c>
      <c r="Y335">
        <v>20</v>
      </c>
      <c r="Z335">
        <v>20</v>
      </c>
      <c r="AB335">
        <v>1</v>
      </c>
      <c r="AC335" t="s">
        <v>231</v>
      </c>
      <c r="AD335" t="s">
        <v>21</v>
      </c>
      <c r="AE335">
        <v>200</v>
      </c>
    </row>
    <row r="336" spans="1:31" x14ac:dyDescent="0.4">
      <c r="A336">
        <v>10</v>
      </c>
      <c r="B336" t="s">
        <v>441</v>
      </c>
      <c r="C336" s="204">
        <v>44596</v>
      </c>
      <c r="D336" s="204">
        <v>44596</v>
      </c>
      <c r="E336">
        <v>22</v>
      </c>
      <c r="F336" t="s">
        <v>125</v>
      </c>
      <c r="H336">
        <v>5</v>
      </c>
      <c r="I336" t="s">
        <v>562</v>
      </c>
      <c r="J336">
        <v>800</v>
      </c>
      <c r="K336" t="s">
        <v>563</v>
      </c>
      <c r="L336" t="s">
        <v>564</v>
      </c>
      <c r="M336">
        <v>800</v>
      </c>
      <c r="N336" t="s">
        <v>563</v>
      </c>
      <c r="O336">
        <v>270</v>
      </c>
      <c r="P336" t="s">
        <v>425</v>
      </c>
      <c r="Q336" t="s">
        <v>426</v>
      </c>
      <c r="R336">
        <v>472</v>
      </c>
      <c r="S336" t="s">
        <v>329</v>
      </c>
      <c r="T336" t="s">
        <v>448</v>
      </c>
      <c r="V336" t="s">
        <v>449</v>
      </c>
      <c r="W336">
        <v>1</v>
      </c>
      <c r="X336" t="s">
        <v>58</v>
      </c>
      <c r="Y336">
        <v>1</v>
      </c>
      <c r="Z336">
        <v>1</v>
      </c>
      <c r="AA336" t="s">
        <v>565</v>
      </c>
      <c r="AB336">
        <v>1</v>
      </c>
      <c r="AC336" t="s">
        <v>231</v>
      </c>
      <c r="AD336" t="s">
        <v>21</v>
      </c>
      <c r="AE336">
        <v>10</v>
      </c>
    </row>
    <row r="337" spans="1:31" x14ac:dyDescent="0.4">
      <c r="A337">
        <v>40</v>
      </c>
      <c r="B337" t="s">
        <v>727</v>
      </c>
      <c r="C337" s="204">
        <v>44597</v>
      </c>
      <c r="D337" s="204">
        <v>44597</v>
      </c>
      <c r="F337" t="s">
        <v>125</v>
      </c>
      <c r="K337" t="s">
        <v>758</v>
      </c>
      <c r="R337">
        <v>999</v>
      </c>
      <c r="S337" t="s">
        <v>534</v>
      </c>
      <c r="T337" t="s">
        <v>535</v>
      </c>
      <c r="V337" t="s">
        <v>759</v>
      </c>
      <c r="W337">
        <v>2</v>
      </c>
      <c r="X337" t="s">
        <v>58</v>
      </c>
      <c r="AC337" t="s">
        <v>231</v>
      </c>
      <c r="AD337" t="s">
        <v>22</v>
      </c>
      <c r="AE337">
        <v>80</v>
      </c>
    </row>
    <row r="338" spans="1:31" x14ac:dyDescent="0.4">
      <c r="A338">
        <v>20</v>
      </c>
      <c r="B338" t="s">
        <v>463</v>
      </c>
      <c r="C338" s="204">
        <v>44597</v>
      </c>
      <c r="D338" s="204">
        <v>44597</v>
      </c>
      <c r="E338">
        <v>11</v>
      </c>
      <c r="F338" t="s">
        <v>420</v>
      </c>
      <c r="G338" t="s">
        <v>421</v>
      </c>
      <c r="H338">
        <v>12</v>
      </c>
      <c r="I338" t="s">
        <v>422</v>
      </c>
      <c r="J338">
        <v>27</v>
      </c>
      <c r="K338" t="s">
        <v>423</v>
      </c>
      <c r="L338" t="s">
        <v>424</v>
      </c>
      <c r="M338">
        <v>25</v>
      </c>
      <c r="N338" t="s">
        <v>423</v>
      </c>
      <c r="O338">
        <v>270</v>
      </c>
      <c r="P338" t="s">
        <v>425</v>
      </c>
      <c r="Q338" t="s">
        <v>426</v>
      </c>
      <c r="R338">
        <v>211</v>
      </c>
      <c r="S338" t="s">
        <v>452</v>
      </c>
      <c r="T338" t="s">
        <v>453</v>
      </c>
      <c r="U338" t="s">
        <v>454</v>
      </c>
      <c r="V338" t="s">
        <v>455</v>
      </c>
      <c r="W338">
        <v>4</v>
      </c>
      <c r="X338" t="s">
        <v>58</v>
      </c>
      <c r="Y338">
        <v>10</v>
      </c>
      <c r="Z338">
        <v>10</v>
      </c>
      <c r="AB338">
        <v>1</v>
      </c>
      <c r="AC338" t="s">
        <v>232</v>
      </c>
      <c r="AD338" t="s">
        <v>22</v>
      </c>
      <c r="AE338">
        <v>80</v>
      </c>
    </row>
    <row r="339" spans="1:31" x14ac:dyDescent="0.4">
      <c r="A339">
        <v>4</v>
      </c>
      <c r="B339" t="s">
        <v>724</v>
      </c>
      <c r="C339" s="204">
        <v>44597</v>
      </c>
      <c r="D339" s="204">
        <v>44597</v>
      </c>
      <c r="E339">
        <v>11</v>
      </c>
      <c r="F339" t="s">
        <v>420</v>
      </c>
      <c r="G339" t="s">
        <v>421</v>
      </c>
      <c r="H339">
        <v>12</v>
      </c>
      <c r="I339" t="s">
        <v>422</v>
      </c>
      <c r="J339">
        <v>27</v>
      </c>
      <c r="K339" t="s">
        <v>423</v>
      </c>
      <c r="L339" t="s">
        <v>424</v>
      </c>
      <c r="M339">
        <v>25</v>
      </c>
      <c r="N339" t="s">
        <v>423</v>
      </c>
      <c r="O339">
        <v>270</v>
      </c>
      <c r="P339" t="s">
        <v>425</v>
      </c>
      <c r="Q339" t="s">
        <v>426</v>
      </c>
      <c r="R339">
        <v>305</v>
      </c>
      <c r="S339" t="s">
        <v>427</v>
      </c>
      <c r="T339" t="s">
        <v>428</v>
      </c>
      <c r="V339" t="s">
        <v>429</v>
      </c>
      <c r="W339">
        <v>6</v>
      </c>
      <c r="X339" t="s">
        <v>58</v>
      </c>
      <c r="Y339">
        <v>10</v>
      </c>
      <c r="Z339">
        <v>10</v>
      </c>
      <c r="AB339">
        <v>1</v>
      </c>
      <c r="AC339" t="s">
        <v>60</v>
      </c>
      <c r="AD339" t="s">
        <v>22</v>
      </c>
      <c r="AE339">
        <v>24</v>
      </c>
    </row>
    <row r="340" spans="1:31" x14ac:dyDescent="0.4">
      <c r="A340">
        <v>5</v>
      </c>
      <c r="B340" t="s">
        <v>441</v>
      </c>
      <c r="C340" s="204">
        <v>44597</v>
      </c>
      <c r="D340" s="204">
        <v>44597</v>
      </c>
      <c r="E340">
        <v>11</v>
      </c>
      <c r="F340" t="s">
        <v>420</v>
      </c>
      <c r="G340" t="s">
        <v>421</v>
      </c>
      <c r="H340">
        <v>13</v>
      </c>
      <c r="I340" t="s">
        <v>687</v>
      </c>
      <c r="J340">
        <v>26</v>
      </c>
      <c r="K340" t="s">
        <v>688</v>
      </c>
      <c r="L340" t="s">
        <v>689</v>
      </c>
      <c r="M340">
        <v>25</v>
      </c>
      <c r="N340" t="s">
        <v>423</v>
      </c>
      <c r="O340">
        <v>270</v>
      </c>
      <c r="P340" t="s">
        <v>425</v>
      </c>
      <c r="Q340" t="s">
        <v>426</v>
      </c>
      <c r="R340">
        <v>161</v>
      </c>
      <c r="S340" t="s">
        <v>579</v>
      </c>
      <c r="T340" t="s">
        <v>119</v>
      </c>
      <c r="U340" t="s">
        <v>528</v>
      </c>
      <c r="V340" t="s">
        <v>445</v>
      </c>
      <c r="W340">
        <v>5</v>
      </c>
      <c r="X340" t="s">
        <v>58</v>
      </c>
      <c r="Y340">
        <v>14</v>
      </c>
      <c r="Z340">
        <v>14</v>
      </c>
      <c r="AB340">
        <v>1</v>
      </c>
      <c r="AC340" t="s">
        <v>217</v>
      </c>
      <c r="AD340" t="s">
        <v>22</v>
      </c>
      <c r="AE340">
        <v>25</v>
      </c>
    </row>
    <row r="341" spans="1:31" x14ac:dyDescent="0.4">
      <c r="A341">
        <v>5</v>
      </c>
      <c r="B341" t="s">
        <v>441</v>
      </c>
      <c r="C341" s="204">
        <v>44597</v>
      </c>
      <c r="D341" s="204">
        <v>44597</v>
      </c>
      <c r="E341">
        <v>11</v>
      </c>
      <c r="F341" t="s">
        <v>420</v>
      </c>
      <c r="G341" t="s">
        <v>421</v>
      </c>
      <c r="H341">
        <v>13</v>
      </c>
      <c r="I341" t="s">
        <v>687</v>
      </c>
      <c r="J341">
        <v>26</v>
      </c>
      <c r="K341" t="s">
        <v>688</v>
      </c>
      <c r="L341" t="s">
        <v>689</v>
      </c>
      <c r="M341">
        <v>25</v>
      </c>
      <c r="N341" t="s">
        <v>423</v>
      </c>
      <c r="O341">
        <v>270</v>
      </c>
      <c r="P341" t="s">
        <v>425</v>
      </c>
      <c r="Q341" t="s">
        <v>426</v>
      </c>
      <c r="R341">
        <v>167</v>
      </c>
      <c r="S341" t="s">
        <v>580</v>
      </c>
      <c r="T341" t="s">
        <v>120</v>
      </c>
      <c r="U341" t="s">
        <v>528</v>
      </c>
      <c r="V341" t="s">
        <v>445</v>
      </c>
      <c r="W341">
        <v>4</v>
      </c>
      <c r="X341" t="s">
        <v>58</v>
      </c>
      <c r="Y341">
        <v>14</v>
      </c>
      <c r="Z341">
        <v>14</v>
      </c>
      <c r="AB341">
        <v>1</v>
      </c>
      <c r="AC341" t="s">
        <v>217</v>
      </c>
      <c r="AD341" t="s">
        <v>22</v>
      </c>
      <c r="AE341">
        <v>20</v>
      </c>
    </row>
    <row r="342" spans="1:31" x14ac:dyDescent="0.4">
      <c r="A342">
        <v>50</v>
      </c>
      <c r="B342" t="s">
        <v>441</v>
      </c>
      <c r="C342" s="204">
        <v>44597</v>
      </c>
      <c r="D342" s="204">
        <v>44597</v>
      </c>
      <c r="E342">
        <v>11</v>
      </c>
      <c r="F342" t="s">
        <v>420</v>
      </c>
      <c r="G342" t="s">
        <v>421</v>
      </c>
      <c r="H342">
        <v>13</v>
      </c>
      <c r="I342" t="s">
        <v>687</v>
      </c>
      <c r="J342">
        <v>26</v>
      </c>
      <c r="K342" t="s">
        <v>688</v>
      </c>
      <c r="L342" t="s">
        <v>689</v>
      </c>
      <c r="M342">
        <v>25</v>
      </c>
      <c r="N342" t="s">
        <v>423</v>
      </c>
      <c r="O342">
        <v>270</v>
      </c>
      <c r="P342" t="s">
        <v>425</v>
      </c>
      <c r="Q342" t="s">
        <v>426</v>
      </c>
      <c r="R342">
        <v>497</v>
      </c>
      <c r="S342" t="s">
        <v>690</v>
      </c>
      <c r="T342" t="s">
        <v>691</v>
      </c>
      <c r="V342" t="s">
        <v>692</v>
      </c>
      <c r="W342">
        <v>5</v>
      </c>
      <c r="X342" t="s">
        <v>58</v>
      </c>
      <c r="Y342">
        <v>14</v>
      </c>
      <c r="Z342">
        <v>14</v>
      </c>
      <c r="AB342">
        <v>1</v>
      </c>
      <c r="AC342" t="s">
        <v>231</v>
      </c>
      <c r="AD342" t="s">
        <v>22</v>
      </c>
      <c r="AE342">
        <v>250</v>
      </c>
    </row>
    <row r="343" spans="1:31" x14ac:dyDescent="0.4">
      <c r="A343">
        <v>1</v>
      </c>
      <c r="B343" t="s">
        <v>441</v>
      </c>
      <c r="C343" s="204">
        <v>44597</v>
      </c>
      <c r="D343" s="204">
        <v>44598</v>
      </c>
      <c r="E343">
        <v>14</v>
      </c>
      <c r="F343" t="s">
        <v>430</v>
      </c>
      <c r="G343" t="s">
        <v>431</v>
      </c>
      <c r="H343">
        <v>19</v>
      </c>
      <c r="I343" t="s">
        <v>432</v>
      </c>
      <c r="J343">
        <v>124</v>
      </c>
      <c r="K343" t="s">
        <v>433</v>
      </c>
      <c r="L343" t="s">
        <v>434</v>
      </c>
      <c r="M343">
        <v>123</v>
      </c>
      <c r="N343" t="s">
        <v>435</v>
      </c>
      <c r="O343">
        <v>123</v>
      </c>
      <c r="P343" t="s">
        <v>435</v>
      </c>
      <c r="Q343" t="s">
        <v>436</v>
      </c>
      <c r="R343">
        <v>223</v>
      </c>
      <c r="S343" t="s">
        <v>437</v>
      </c>
      <c r="T343" t="s">
        <v>438</v>
      </c>
      <c r="U343" t="s">
        <v>439</v>
      </c>
      <c r="V343" t="s">
        <v>440</v>
      </c>
      <c r="W343">
        <v>9</v>
      </c>
      <c r="X343" t="s">
        <v>725</v>
      </c>
      <c r="Y343">
        <v>3</v>
      </c>
      <c r="Z343">
        <v>0</v>
      </c>
      <c r="AB343">
        <v>1</v>
      </c>
      <c r="AC343" t="s">
        <v>232</v>
      </c>
      <c r="AD343" t="s">
        <v>22</v>
      </c>
      <c r="AE343">
        <v>9</v>
      </c>
    </row>
    <row r="344" spans="1:31" x14ac:dyDescent="0.4">
      <c r="A344">
        <v>20</v>
      </c>
      <c r="B344" t="s">
        <v>463</v>
      </c>
      <c r="C344" s="204">
        <v>44597</v>
      </c>
      <c r="D344" s="204">
        <v>44598</v>
      </c>
      <c r="E344">
        <v>14</v>
      </c>
      <c r="F344" t="s">
        <v>430</v>
      </c>
      <c r="G344" t="s">
        <v>431</v>
      </c>
      <c r="H344">
        <v>19</v>
      </c>
      <c r="I344" t="s">
        <v>432</v>
      </c>
      <c r="J344">
        <v>39</v>
      </c>
      <c r="K344" t="s">
        <v>450</v>
      </c>
      <c r="L344" t="s">
        <v>451</v>
      </c>
      <c r="M344">
        <v>39</v>
      </c>
      <c r="N344" t="s">
        <v>450</v>
      </c>
      <c r="O344">
        <v>270</v>
      </c>
      <c r="P344" t="s">
        <v>425</v>
      </c>
      <c r="Q344" t="s">
        <v>426</v>
      </c>
      <c r="R344">
        <v>211</v>
      </c>
      <c r="S344" t="s">
        <v>452</v>
      </c>
      <c r="T344" t="s">
        <v>453</v>
      </c>
      <c r="U344" t="s">
        <v>454</v>
      </c>
      <c r="V344" t="s">
        <v>455</v>
      </c>
      <c r="W344">
        <v>2</v>
      </c>
      <c r="X344" t="s">
        <v>58</v>
      </c>
      <c r="Y344">
        <v>2</v>
      </c>
      <c r="Z344">
        <v>1</v>
      </c>
      <c r="AB344">
        <v>1</v>
      </c>
      <c r="AC344" t="s">
        <v>232</v>
      </c>
      <c r="AD344" t="s">
        <v>22</v>
      </c>
      <c r="AE344">
        <v>40</v>
      </c>
    </row>
    <row r="345" spans="1:31" x14ac:dyDescent="0.4">
      <c r="A345">
        <v>10</v>
      </c>
      <c r="B345" t="s">
        <v>726</v>
      </c>
      <c r="C345" s="204">
        <v>44597</v>
      </c>
      <c r="D345" s="204">
        <v>44598</v>
      </c>
      <c r="E345">
        <v>14</v>
      </c>
      <c r="F345" t="s">
        <v>430</v>
      </c>
      <c r="G345" t="s">
        <v>431</v>
      </c>
      <c r="H345">
        <v>19</v>
      </c>
      <c r="I345" t="s">
        <v>432</v>
      </c>
      <c r="J345">
        <v>902</v>
      </c>
      <c r="K345" t="s">
        <v>456</v>
      </c>
      <c r="L345" t="s">
        <v>457</v>
      </c>
      <c r="M345">
        <v>823</v>
      </c>
      <c r="N345" t="s">
        <v>458</v>
      </c>
      <c r="O345">
        <v>823</v>
      </c>
      <c r="P345" t="s">
        <v>458</v>
      </c>
      <c r="Q345" t="s">
        <v>459</v>
      </c>
      <c r="R345">
        <v>821</v>
      </c>
      <c r="S345" t="s">
        <v>460</v>
      </c>
      <c r="T345" t="s">
        <v>461</v>
      </c>
      <c r="U345" t="s">
        <v>454</v>
      </c>
      <c r="V345" t="s">
        <v>462</v>
      </c>
      <c r="W345">
        <v>200</v>
      </c>
      <c r="X345" t="s">
        <v>463</v>
      </c>
      <c r="Y345">
        <v>3</v>
      </c>
      <c r="Z345">
        <v>0</v>
      </c>
      <c r="AB345">
        <v>1</v>
      </c>
      <c r="AC345" t="s">
        <v>232</v>
      </c>
      <c r="AD345" t="s">
        <v>22</v>
      </c>
      <c r="AE345">
        <v>2000</v>
      </c>
    </row>
    <row r="346" spans="1:31" x14ac:dyDescent="0.4">
      <c r="A346">
        <v>10</v>
      </c>
      <c r="B346" t="s">
        <v>726</v>
      </c>
      <c r="C346" s="204">
        <v>44597</v>
      </c>
      <c r="D346" s="204">
        <v>44598</v>
      </c>
      <c r="E346">
        <v>14</v>
      </c>
      <c r="F346" t="s">
        <v>430</v>
      </c>
      <c r="G346" t="s">
        <v>431</v>
      </c>
      <c r="H346">
        <v>19</v>
      </c>
      <c r="I346" t="s">
        <v>432</v>
      </c>
      <c r="J346">
        <v>902</v>
      </c>
      <c r="K346" t="s">
        <v>456</v>
      </c>
      <c r="L346" t="s">
        <v>457</v>
      </c>
      <c r="M346">
        <v>823</v>
      </c>
      <c r="N346" t="s">
        <v>458</v>
      </c>
      <c r="O346">
        <v>823</v>
      </c>
      <c r="P346" t="s">
        <v>458</v>
      </c>
      <c r="Q346" t="s">
        <v>459</v>
      </c>
      <c r="R346">
        <v>822</v>
      </c>
      <c r="S346" t="s">
        <v>464</v>
      </c>
      <c r="T346" t="s">
        <v>465</v>
      </c>
      <c r="U346" t="s">
        <v>454</v>
      </c>
      <c r="V346" t="s">
        <v>462</v>
      </c>
      <c r="W346">
        <v>50</v>
      </c>
      <c r="X346" t="s">
        <v>463</v>
      </c>
      <c r="Y346">
        <v>3</v>
      </c>
      <c r="Z346">
        <v>0</v>
      </c>
      <c r="AB346">
        <v>1</v>
      </c>
      <c r="AC346" t="s">
        <v>232</v>
      </c>
      <c r="AD346" t="s">
        <v>22</v>
      </c>
      <c r="AE346">
        <v>500</v>
      </c>
    </row>
    <row r="347" spans="1:31" x14ac:dyDescent="0.4">
      <c r="A347">
        <v>10</v>
      </c>
      <c r="B347" t="s">
        <v>726</v>
      </c>
      <c r="C347" s="204">
        <v>44597</v>
      </c>
      <c r="D347" s="204">
        <v>44598</v>
      </c>
      <c r="E347">
        <v>14</v>
      </c>
      <c r="F347" t="s">
        <v>430</v>
      </c>
      <c r="G347" t="s">
        <v>431</v>
      </c>
      <c r="H347">
        <v>19</v>
      </c>
      <c r="I347" t="s">
        <v>432</v>
      </c>
      <c r="J347">
        <v>899</v>
      </c>
      <c r="K347" t="s">
        <v>466</v>
      </c>
      <c r="L347" t="s">
        <v>457</v>
      </c>
      <c r="M347">
        <v>823</v>
      </c>
      <c r="N347" t="s">
        <v>458</v>
      </c>
      <c r="O347">
        <v>823</v>
      </c>
      <c r="P347" t="s">
        <v>458</v>
      </c>
      <c r="Q347" t="s">
        <v>459</v>
      </c>
      <c r="R347">
        <v>821</v>
      </c>
      <c r="S347" t="s">
        <v>460</v>
      </c>
      <c r="T347" t="s">
        <v>461</v>
      </c>
      <c r="U347" t="s">
        <v>454</v>
      </c>
      <c r="V347" t="s">
        <v>462</v>
      </c>
      <c r="W347">
        <v>600</v>
      </c>
      <c r="X347" t="s">
        <v>463</v>
      </c>
      <c r="Y347">
        <v>7</v>
      </c>
      <c r="Z347">
        <v>0</v>
      </c>
      <c r="AB347">
        <v>1</v>
      </c>
      <c r="AC347" t="s">
        <v>232</v>
      </c>
      <c r="AD347" t="s">
        <v>22</v>
      </c>
      <c r="AE347">
        <v>6000</v>
      </c>
    </row>
    <row r="348" spans="1:31" x14ac:dyDescent="0.4">
      <c r="A348">
        <v>10</v>
      </c>
      <c r="B348" t="s">
        <v>726</v>
      </c>
      <c r="C348" s="204">
        <v>44597</v>
      </c>
      <c r="D348" s="204">
        <v>44598</v>
      </c>
      <c r="E348">
        <v>14</v>
      </c>
      <c r="F348" t="s">
        <v>430</v>
      </c>
      <c r="G348" t="s">
        <v>431</v>
      </c>
      <c r="H348">
        <v>19</v>
      </c>
      <c r="I348" t="s">
        <v>432</v>
      </c>
      <c r="J348">
        <v>899</v>
      </c>
      <c r="K348" t="s">
        <v>466</v>
      </c>
      <c r="L348" t="s">
        <v>457</v>
      </c>
      <c r="M348">
        <v>823</v>
      </c>
      <c r="N348" t="s">
        <v>458</v>
      </c>
      <c r="O348">
        <v>823</v>
      </c>
      <c r="P348" t="s">
        <v>458</v>
      </c>
      <c r="Q348" t="s">
        <v>459</v>
      </c>
      <c r="R348">
        <v>822</v>
      </c>
      <c r="S348" t="s">
        <v>464</v>
      </c>
      <c r="T348" t="s">
        <v>465</v>
      </c>
      <c r="U348" t="s">
        <v>454</v>
      </c>
      <c r="V348" t="s">
        <v>462</v>
      </c>
      <c r="W348">
        <v>20</v>
      </c>
      <c r="X348" t="s">
        <v>463</v>
      </c>
      <c r="Y348">
        <v>7</v>
      </c>
      <c r="Z348">
        <v>0</v>
      </c>
      <c r="AB348">
        <v>1</v>
      </c>
      <c r="AC348" t="s">
        <v>232</v>
      </c>
      <c r="AD348" t="s">
        <v>22</v>
      </c>
      <c r="AE348">
        <v>200</v>
      </c>
    </row>
    <row r="349" spans="1:31" x14ac:dyDescent="0.4">
      <c r="A349">
        <v>10</v>
      </c>
      <c r="B349" t="s">
        <v>726</v>
      </c>
      <c r="C349" s="204">
        <v>44597</v>
      </c>
      <c r="D349" s="204">
        <v>44598</v>
      </c>
      <c r="E349">
        <v>14</v>
      </c>
      <c r="F349" t="s">
        <v>430</v>
      </c>
      <c r="G349" t="s">
        <v>431</v>
      </c>
      <c r="H349">
        <v>19</v>
      </c>
      <c r="I349" t="s">
        <v>432</v>
      </c>
      <c r="J349">
        <v>903</v>
      </c>
      <c r="K349" t="s">
        <v>467</v>
      </c>
      <c r="L349" t="s">
        <v>457</v>
      </c>
      <c r="M349">
        <v>823</v>
      </c>
      <c r="N349" t="s">
        <v>458</v>
      </c>
      <c r="O349">
        <v>823</v>
      </c>
      <c r="P349" t="s">
        <v>458</v>
      </c>
      <c r="Q349" t="s">
        <v>459</v>
      </c>
      <c r="R349">
        <v>642</v>
      </c>
      <c r="S349" t="s">
        <v>468</v>
      </c>
      <c r="T349" t="s">
        <v>469</v>
      </c>
      <c r="U349" t="s">
        <v>454</v>
      </c>
      <c r="V349" t="s">
        <v>462</v>
      </c>
      <c r="W349">
        <v>50</v>
      </c>
      <c r="X349" t="s">
        <v>463</v>
      </c>
      <c r="Y349">
        <v>2</v>
      </c>
      <c r="Z349">
        <v>0</v>
      </c>
      <c r="AB349">
        <v>1</v>
      </c>
      <c r="AC349" t="s">
        <v>232</v>
      </c>
      <c r="AD349" t="s">
        <v>22</v>
      </c>
      <c r="AE349">
        <v>500</v>
      </c>
    </row>
    <row r="350" spans="1:31" x14ac:dyDescent="0.4">
      <c r="A350">
        <v>10</v>
      </c>
      <c r="B350" t="s">
        <v>726</v>
      </c>
      <c r="C350" s="204">
        <v>44597</v>
      </c>
      <c r="D350" s="204">
        <v>44598</v>
      </c>
      <c r="E350">
        <v>14</v>
      </c>
      <c r="F350" t="s">
        <v>430</v>
      </c>
      <c r="G350" t="s">
        <v>431</v>
      </c>
      <c r="H350">
        <v>19</v>
      </c>
      <c r="I350" t="s">
        <v>432</v>
      </c>
      <c r="J350">
        <v>903</v>
      </c>
      <c r="K350" t="s">
        <v>467</v>
      </c>
      <c r="L350" t="s">
        <v>457</v>
      </c>
      <c r="M350">
        <v>823</v>
      </c>
      <c r="N350" t="s">
        <v>458</v>
      </c>
      <c r="O350">
        <v>823</v>
      </c>
      <c r="P350" t="s">
        <v>458</v>
      </c>
      <c r="Q350" t="s">
        <v>459</v>
      </c>
      <c r="R350">
        <v>821</v>
      </c>
      <c r="S350" t="s">
        <v>460</v>
      </c>
      <c r="T350" t="s">
        <v>461</v>
      </c>
      <c r="U350" t="s">
        <v>454</v>
      </c>
      <c r="V350" t="s">
        <v>462</v>
      </c>
      <c r="W350">
        <v>50</v>
      </c>
      <c r="X350" t="s">
        <v>463</v>
      </c>
      <c r="Y350">
        <v>2</v>
      </c>
      <c r="Z350">
        <v>0</v>
      </c>
      <c r="AB350">
        <v>1</v>
      </c>
      <c r="AC350" t="s">
        <v>232</v>
      </c>
      <c r="AD350" t="s">
        <v>22</v>
      </c>
      <c r="AE350">
        <v>500</v>
      </c>
    </row>
    <row r="351" spans="1:31" x14ac:dyDescent="0.4">
      <c r="A351">
        <v>10</v>
      </c>
      <c r="B351" t="s">
        <v>726</v>
      </c>
      <c r="C351" s="204">
        <v>44597</v>
      </c>
      <c r="D351" s="204">
        <v>44598</v>
      </c>
      <c r="E351">
        <v>14</v>
      </c>
      <c r="F351" t="s">
        <v>430</v>
      </c>
      <c r="G351" t="s">
        <v>431</v>
      </c>
      <c r="H351">
        <v>19</v>
      </c>
      <c r="I351" t="s">
        <v>432</v>
      </c>
      <c r="J351">
        <v>900</v>
      </c>
      <c r="K351" t="s">
        <v>470</v>
      </c>
      <c r="L351" t="s">
        <v>457</v>
      </c>
      <c r="M351">
        <v>823</v>
      </c>
      <c r="N351" t="s">
        <v>458</v>
      </c>
      <c r="O351">
        <v>823</v>
      </c>
      <c r="P351" t="s">
        <v>458</v>
      </c>
      <c r="Q351" t="s">
        <v>459</v>
      </c>
      <c r="R351">
        <v>642</v>
      </c>
      <c r="S351" t="s">
        <v>468</v>
      </c>
      <c r="T351" t="s">
        <v>469</v>
      </c>
      <c r="U351" t="s">
        <v>454</v>
      </c>
      <c r="V351" t="s">
        <v>462</v>
      </c>
      <c r="W351">
        <v>100</v>
      </c>
      <c r="X351" t="s">
        <v>463</v>
      </c>
      <c r="Y351">
        <v>3</v>
      </c>
      <c r="Z351">
        <v>0</v>
      </c>
      <c r="AB351">
        <v>1</v>
      </c>
      <c r="AC351" t="s">
        <v>232</v>
      </c>
      <c r="AD351" t="s">
        <v>22</v>
      </c>
      <c r="AE351">
        <v>1000</v>
      </c>
    </row>
    <row r="352" spans="1:31" x14ac:dyDescent="0.4">
      <c r="A352">
        <v>10</v>
      </c>
      <c r="B352" t="s">
        <v>726</v>
      </c>
      <c r="C352" s="204">
        <v>44597</v>
      </c>
      <c r="D352" s="204">
        <v>44598</v>
      </c>
      <c r="E352">
        <v>14</v>
      </c>
      <c r="F352" t="s">
        <v>430</v>
      </c>
      <c r="G352" t="s">
        <v>431</v>
      </c>
      <c r="H352">
        <v>19</v>
      </c>
      <c r="I352" t="s">
        <v>432</v>
      </c>
      <c r="J352">
        <v>900</v>
      </c>
      <c r="K352" t="s">
        <v>470</v>
      </c>
      <c r="L352" t="s">
        <v>457</v>
      </c>
      <c r="M352">
        <v>823</v>
      </c>
      <c r="N352" t="s">
        <v>458</v>
      </c>
      <c r="O352">
        <v>823</v>
      </c>
      <c r="P352" t="s">
        <v>458</v>
      </c>
      <c r="Q352" t="s">
        <v>459</v>
      </c>
      <c r="R352">
        <v>821</v>
      </c>
      <c r="S352" t="s">
        <v>460</v>
      </c>
      <c r="T352" t="s">
        <v>461</v>
      </c>
      <c r="U352" t="s">
        <v>454</v>
      </c>
      <c r="V352" t="s">
        <v>462</v>
      </c>
      <c r="W352">
        <v>200</v>
      </c>
      <c r="X352" t="s">
        <v>463</v>
      </c>
      <c r="Y352">
        <v>3</v>
      </c>
      <c r="Z352">
        <v>0</v>
      </c>
      <c r="AB352">
        <v>1</v>
      </c>
      <c r="AC352" t="s">
        <v>232</v>
      </c>
      <c r="AD352" t="s">
        <v>22</v>
      </c>
      <c r="AE352">
        <v>2000</v>
      </c>
    </row>
    <row r="353" spans="1:31" x14ac:dyDescent="0.4">
      <c r="A353">
        <v>20</v>
      </c>
      <c r="B353" t="s">
        <v>463</v>
      </c>
      <c r="C353" s="204">
        <v>44597</v>
      </c>
      <c r="D353" s="204">
        <v>44598</v>
      </c>
      <c r="E353">
        <v>14</v>
      </c>
      <c r="F353" t="s">
        <v>430</v>
      </c>
      <c r="G353" t="s">
        <v>431</v>
      </c>
      <c r="H353">
        <v>19</v>
      </c>
      <c r="I353" t="s">
        <v>432</v>
      </c>
      <c r="J353">
        <v>856</v>
      </c>
      <c r="K353" t="s">
        <v>636</v>
      </c>
      <c r="L353" t="s">
        <v>637</v>
      </c>
      <c r="M353">
        <v>856</v>
      </c>
      <c r="N353" t="s">
        <v>636</v>
      </c>
      <c r="O353">
        <v>270</v>
      </c>
      <c r="P353" t="s">
        <v>425</v>
      </c>
      <c r="Q353" t="s">
        <v>426</v>
      </c>
      <c r="R353">
        <v>211</v>
      </c>
      <c r="S353" t="s">
        <v>452</v>
      </c>
      <c r="T353" t="s">
        <v>453</v>
      </c>
      <c r="U353" t="s">
        <v>454</v>
      </c>
      <c r="V353" t="s">
        <v>455</v>
      </c>
      <c r="W353">
        <v>6</v>
      </c>
      <c r="X353" t="s">
        <v>58</v>
      </c>
      <c r="Y353">
        <v>8</v>
      </c>
      <c r="Z353">
        <v>0</v>
      </c>
      <c r="AB353">
        <v>1</v>
      </c>
      <c r="AC353" t="s">
        <v>232</v>
      </c>
      <c r="AD353" t="s">
        <v>22</v>
      </c>
      <c r="AE353">
        <v>120</v>
      </c>
    </row>
    <row r="354" spans="1:31" x14ac:dyDescent="0.4">
      <c r="A354">
        <v>200</v>
      </c>
      <c r="B354" t="s">
        <v>809</v>
      </c>
      <c r="C354" s="204">
        <v>44597</v>
      </c>
      <c r="D354" s="204">
        <v>44598</v>
      </c>
      <c r="E354">
        <v>14</v>
      </c>
      <c r="F354" t="s">
        <v>430</v>
      </c>
      <c r="G354" t="s">
        <v>431</v>
      </c>
      <c r="H354">
        <v>19</v>
      </c>
      <c r="I354" t="s">
        <v>432</v>
      </c>
      <c r="J354">
        <v>856</v>
      </c>
      <c r="K354" t="s">
        <v>636</v>
      </c>
      <c r="L354" t="s">
        <v>637</v>
      </c>
      <c r="M354">
        <v>856</v>
      </c>
      <c r="N354" t="s">
        <v>636</v>
      </c>
      <c r="O354">
        <v>270</v>
      </c>
      <c r="P354" t="s">
        <v>425</v>
      </c>
      <c r="Q354" t="s">
        <v>426</v>
      </c>
      <c r="R354">
        <v>488</v>
      </c>
      <c r="S354" t="s">
        <v>801</v>
      </c>
      <c r="T354" t="s">
        <v>638</v>
      </c>
      <c r="V354" t="s">
        <v>802</v>
      </c>
      <c r="W354">
        <v>50</v>
      </c>
      <c r="X354" t="s">
        <v>725</v>
      </c>
      <c r="Y354">
        <v>8</v>
      </c>
      <c r="Z354">
        <v>0</v>
      </c>
      <c r="AB354">
        <v>1</v>
      </c>
      <c r="AC354" t="s">
        <v>60</v>
      </c>
      <c r="AD354" t="s">
        <v>22</v>
      </c>
      <c r="AE354">
        <v>10000</v>
      </c>
    </row>
    <row r="355" spans="1:31" x14ac:dyDescent="0.4">
      <c r="A355">
        <v>1</v>
      </c>
      <c r="B355" t="s">
        <v>441</v>
      </c>
      <c r="C355" s="204">
        <v>44597</v>
      </c>
      <c r="D355" s="204">
        <v>44598</v>
      </c>
      <c r="E355">
        <v>15</v>
      </c>
      <c r="F355" t="s">
        <v>480</v>
      </c>
      <c r="G355" t="s">
        <v>481</v>
      </c>
      <c r="H355">
        <v>21</v>
      </c>
      <c r="I355" t="s">
        <v>432</v>
      </c>
      <c r="J355">
        <v>132</v>
      </c>
      <c r="K355" t="s">
        <v>482</v>
      </c>
      <c r="L355" t="s">
        <v>483</v>
      </c>
      <c r="M355">
        <v>127</v>
      </c>
      <c r="N355" t="s">
        <v>484</v>
      </c>
      <c r="O355">
        <v>127</v>
      </c>
      <c r="P355" t="s">
        <v>484</v>
      </c>
      <c r="Q355" t="s">
        <v>436</v>
      </c>
      <c r="R355">
        <v>223</v>
      </c>
      <c r="S355" t="s">
        <v>437</v>
      </c>
      <c r="T355" t="s">
        <v>438</v>
      </c>
      <c r="U355" t="s">
        <v>439</v>
      </c>
      <c r="V355" t="s">
        <v>440</v>
      </c>
      <c r="W355">
        <v>1</v>
      </c>
      <c r="X355" t="s">
        <v>725</v>
      </c>
      <c r="Y355">
        <v>1</v>
      </c>
      <c r="Z355">
        <v>1</v>
      </c>
      <c r="AB355">
        <v>1</v>
      </c>
      <c r="AC355" t="s">
        <v>232</v>
      </c>
      <c r="AD355" t="s">
        <v>22</v>
      </c>
      <c r="AE355">
        <v>1</v>
      </c>
    </row>
    <row r="356" spans="1:31" x14ac:dyDescent="0.4">
      <c r="A356">
        <v>5</v>
      </c>
      <c r="B356" t="s">
        <v>441</v>
      </c>
      <c r="C356" s="204">
        <v>44597</v>
      </c>
      <c r="D356" s="204">
        <v>44598</v>
      </c>
      <c r="E356">
        <v>15</v>
      </c>
      <c r="F356" t="s">
        <v>480</v>
      </c>
      <c r="G356" t="s">
        <v>481</v>
      </c>
      <c r="H356">
        <v>21</v>
      </c>
      <c r="I356" t="s">
        <v>432</v>
      </c>
      <c r="J356">
        <v>13</v>
      </c>
      <c r="K356" t="s">
        <v>229</v>
      </c>
      <c r="L356" t="s">
        <v>485</v>
      </c>
      <c r="M356">
        <v>13</v>
      </c>
      <c r="N356" t="s">
        <v>229</v>
      </c>
      <c r="O356">
        <v>270</v>
      </c>
      <c r="P356" t="s">
        <v>425</v>
      </c>
      <c r="Q356" t="s">
        <v>426</v>
      </c>
      <c r="R356">
        <v>163</v>
      </c>
      <c r="S356" t="s">
        <v>509</v>
      </c>
      <c r="T356" t="s">
        <v>122</v>
      </c>
      <c r="U356" t="s">
        <v>510</v>
      </c>
      <c r="V356" t="s">
        <v>445</v>
      </c>
      <c r="W356">
        <v>6</v>
      </c>
      <c r="X356" t="s">
        <v>58</v>
      </c>
      <c r="Y356">
        <v>10</v>
      </c>
      <c r="Z356">
        <v>5</v>
      </c>
      <c r="AB356">
        <v>1</v>
      </c>
      <c r="AC356" t="s">
        <v>217</v>
      </c>
      <c r="AD356" t="s">
        <v>22</v>
      </c>
      <c r="AE356">
        <v>30</v>
      </c>
    </row>
    <row r="357" spans="1:31" x14ac:dyDescent="0.4">
      <c r="A357">
        <v>5</v>
      </c>
      <c r="B357" t="s">
        <v>441</v>
      </c>
      <c r="C357" s="204">
        <v>44597</v>
      </c>
      <c r="D357" s="204">
        <v>44598</v>
      </c>
      <c r="E357">
        <v>15</v>
      </c>
      <c r="F357" t="s">
        <v>480</v>
      </c>
      <c r="G357" t="s">
        <v>481</v>
      </c>
      <c r="H357">
        <v>21</v>
      </c>
      <c r="I357" t="s">
        <v>432</v>
      </c>
      <c r="J357">
        <v>13</v>
      </c>
      <c r="K357" t="s">
        <v>229</v>
      </c>
      <c r="L357" t="s">
        <v>485</v>
      </c>
      <c r="M357">
        <v>13</v>
      </c>
      <c r="N357" t="s">
        <v>229</v>
      </c>
      <c r="O357">
        <v>270</v>
      </c>
      <c r="P357" t="s">
        <v>425</v>
      </c>
      <c r="Q357" t="s">
        <v>426</v>
      </c>
      <c r="R357">
        <v>169</v>
      </c>
      <c r="S357" t="s">
        <v>511</v>
      </c>
      <c r="T357" t="s">
        <v>131</v>
      </c>
      <c r="U357" t="s">
        <v>510</v>
      </c>
      <c r="V357" t="s">
        <v>445</v>
      </c>
      <c r="W357">
        <v>4</v>
      </c>
      <c r="X357" t="s">
        <v>58</v>
      </c>
      <c r="Y357">
        <v>10</v>
      </c>
      <c r="Z357">
        <v>5</v>
      </c>
      <c r="AB357">
        <v>1</v>
      </c>
      <c r="AC357" t="s">
        <v>217</v>
      </c>
      <c r="AD357" t="s">
        <v>22</v>
      </c>
      <c r="AE357">
        <v>20</v>
      </c>
    </row>
    <row r="358" spans="1:31" x14ac:dyDescent="0.4">
      <c r="A358">
        <v>5</v>
      </c>
      <c r="B358" t="s">
        <v>441</v>
      </c>
      <c r="C358" s="204">
        <v>44597</v>
      </c>
      <c r="D358" s="204">
        <v>44598</v>
      </c>
      <c r="E358">
        <v>15</v>
      </c>
      <c r="F358" t="s">
        <v>480</v>
      </c>
      <c r="G358" t="s">
        <v>481</v>
      </c>
      <c r="H358">
        <v>21</v>
      </c>
      <c r="I358" t="s">
        <v>432</v>
      </c>
      <c r="J358">
        <v>14</v>
      </c>
      <c r="K358" t="s">
        <v>765</v>
      </c>
      <c r="L358" t="s">
        <v>766</v>
      </c>
      <c r="M358">
        <v>14</v>
      </c>
      <c r="N358" t="s">
        <v>765</v>
      </c>
      <c r="O358">
        <v>270</v>
      </c>
      <c r="P358" t="s">
        <v>425</v>
      </c>
      <c r="Q358" t="s">
        <v>426</v>
      </c>
      <c r="R358">
        <v>162</v>
      </c>
      <c r="S358" t="s">
        <v>556</v>
      </c>
      <c r="T358" t="s">
        <v>117</v>
      </c>
      <c r="U358" t="s">
        <v>454</v>
      </c>
      <c r="V358" t="s">
        <v>445</v>
      </c>
      <c r="W358">
        <v>2</v>
      </c>
      <c r="X358" t="s">
        <v>58</v>
      </c>
      <c r="Y358">
        <v>4</v>
      </c>
      <c r="Z358">
        <v>2</v>
      </c>
      <c r="AB358">
        <v>1</v>
      </c>
      <c r="AC358" t="s">
        <v>217</v>
      </c>
      <c r="AD358" t="s">
        <v>22</v>
      </c>
      <c r="AE358">
        <v>10</v>
      </c>
    </row>
    <row r="359" spans="1:31" x14ac:dyDescent="0.4">
      <c r="A359">
        <v>5</v>
      </c>
      <c r="B359" t="s">
        <v>441</v>
      </c>
      <c r="C359" s="204">
        <v>44597</v>
      </c>
      <c r="D359" s="204">
        <v>44598</v>
      </c>
      <c r="E359">
        <v>15</v>
      </c>
      <c r="F359" t="s">
        <v>480</v>
      </c>
      <c r="G359" t="s">
        <v>481</v>
      </c>
      <c r="H359">
        <v>21</v>
      </c>
      <c r="I359" t="s">
        <v>432</v>
      </c>
      <c r="J359">
        <v>14</v>
      </c>
      <c r="K359" t="s">
        <v>765</v>
      </c>
      <c r="L359" t="s">
        <v>766</v>
      </c>
      <c r="M359">
        <v>14</v>
      </c>
      <c r="N359" t="s">
        <v>765</v>
      </c>
      <c r="O359">
        <v>270</v>
      </c>
      <c r="P359" t="s">
        <v>425</v>
      </c>
      <c r="Q359" t="s">
        <v>426</v>
      </c>
      <c r="R359">
        <v>168</v>
      </c>
      <c r="S359" t="s">
        <v>559</v>
      </c>
      <c r="T359" t="s">
        <v>118</v>
      </c>
      <c r="U359" t="s">
        <v>454</v>
      </c>
      <c r="V359" t="s">
        <v>445</v>
      </c>
      <c r="W359">
        <v>2</v>
      </c>
      <c r="X359" t="s">
        <v>58</v>
      </c>
      <c r="Y359">
        <v>4</v>
      </c>
      <c r="Z359">
        <v>2</v>
      </c>
      <c r="AB359">
        <v>1</v>
      </c>
      <c r="AC359" t="s">
        <v>217</v>
      </c>
      <c r="AD359" t="s">
        <v>22</v>
      </c>
      <c r="AE359">
        <v>10</v>
      </c>
    </row>
    <row r="360" spans="1:31" x14ac:dyDescent="0.4">
      <c r="A360">
        <v>10</v>
      </c>
      <c r="B360" t="s">
        <v>441</v>
      </c>
      <c r="C360" s="204">
        <v>44597</v>
      </c>
      <c r="D360" s="204">
        <v>44598</v>
      </c>
      <c r="E360">
        <v>15</v>
      </c>
      <c r="F360" t="s">
        <v>480</v>
      </c>
      <c r="G360" t="s">
        <v>481</v>
      </c>
      <c r="H360">
        <v>21</v>
      </c>
      <c r="I360" t="s">
        <v>432</v>
      </c>
      <c r="J360">
        <v>5</v>
      </c>
      <c r="K360" t="s">
        <v>489</v>
      </c>
      <c r="L360" t="s">
        <v>490</v>
      </c>
      <c r="M360">
        <v>5</v>
      </c>
      <c r="N360" t="s">
        <v>489</v>
      </c>
      <c r="O360">
        <v>270</v>
      </c>
      <c r="P360" t="s">
        <v>425</v>
      </c>
      <c r="Q360" t="s">
        <v>426</v>
      </c>
      <c r="R360">
        <v>472</v>
      </c>
      <c r="S360" t="s">
        <v>329</v>
      </c>
      <c r="T360" t="s">
        <v>448</v>
      </c>
      <c r="V360" t="s">
        <v>449</v>
      </c>
      <c r="W360">
        <v>18</v>
      </c>
      <c r="X360" t="s">
        <v>58</v>
      </c>
      <c r="Y360">
        <v>18</v>
      </c>
      <c r="Z360">
        <v>9</v>
      </c>
      <c r="AB360">
        <v>1</v>
      </c>
      <c r="AC360" t="s">
        <v>231</v>
      </c>
      <c r="AD360" t="s">
        <v>22</v>
      </c>
      <c r="AE360">
        <v>180</v>
      </c>
    </row>
    <row r="361" spans="1:31" x14ac:dyDescent="0.4">
      <c r="A361">
        <v>5</v>
      </c>
      <c r="B361" t="s">
        <v>441</v>
      </c>
      <c r="C361" s="204">
        <v>44597</v>
      </c>
      <c r="D361" s="204">
        <v>44598</v>
      </c>
      <c r="E361">
        <v>15</v>
      </c>
      <c r="F361" t="s">
        <v>480</v>
      </c>
      <c r="G361" t="s">
        <v>481</v>
      </c>
      <c r="H361">
        <v>21</v>
      </c>
      <c r="I361" t="s">
        <v>432</v>
      </c>
      <c r="J361">
        <v>162</v>
      </c>
      <c r="K361" t="s">
        <v>507</v>
      </c>
      <c r="L361" t="s">
        <v>508</v>
      </c>
      <c r="M361">
        <v>162</v>
      </c>
      <c r="N361" t="s">
        <v>507</v>
      </c>
      <c r="O361">
        <v>270</v>
      </c>
      <c r="P361" t="s">
        <v>425</v>
      </c>
      <c r="Q361" t="s">
        <v>426</v>
      </c>
      <c r="R361">
        <v>163</v>
      </c>
      <c r="S361" t="s">
        <v>509</v>
      </c>
      <c r="T361" t="s">
        <v>122</v>
      </c>
      <c r="U361" t="s">
        <v>510</v>
      </c>
      <c r="V361" t="s">
        <v>445</v>
      </c>
      <c r="W361">
        <v>7</v>
      </c>
      <c r="X361" t="s">
        <v>58</v>
      </c>
      <c r="Y361">
        <v>9</v>
      </c>
      <c r="Z361">
        <v>9</v>
      </c>
      <c r="AB361">
        <v>1</v>
      </c>
      <c r="AC361" t="s">
        <v>217</v>
      </c>
      <c r="AD361" t="s">
        <v>22</v>
      </c>
      <c r="AE361">
        <v>35</v>
      </c>
    </row>
    <row r="362" spans="1:31" x14ac:dyDescent="0.4">
      <c r="A362">
        <v>5</v>
      </c>
      <c r="B362" t="s">
        <v>441</v>
      </c>
      <c r="C362" s="204">
        <v>44597</v>
      </c>
      <c r="D362" s="204">
        <v>44598</v>
      </c>
      <c r="E362">
        <v>15</v>
      </c>
      <c r="F362" t="s">
        <v>480</v>
      </c>
      <c r="G362" t="s">
        <v>481</v>
      </c>
      <c r="H362">
        <v>21</v>
      </c>
      <c r="I362" t="s">
        <v>432</v>
      </c>
      <c r="J362">
        <v>162</v>
      </c>
      <c r="K362" t="s">
        <v>507</v>
      </c>
      <c r="L362" t="s">
        <v>508</v>
      </c>
      <c r="M362">
        <v>162</v>
      </c>
      <c r="N362" t="s">
        <v>507</v>
      </c>
      <c r="O362">
        <v>270</v>
      </c>
      <c r="P362" t="s">
        <v>425</v>
      </c>
      <c r="Q362" t="s">
        <v>426</v>
      </c>
      <c r="R362">
        <v>169</v>
      </c>
      <c r="S362" t="s">
        <v>511</v>
      </c>
      <c r="T362" t="s">
        <v>131</v>
      </c>
      <c r="U362" t="s">
        <v>510</v>
      </c>
      <c r="V362" t="s">
        <v>445</v>
      </c>
      <c r="W362">
        <v>1</v>
      </c>
      <c r="X362" t="s">
        <v>58</v>
      </c>
      <c r="Y362">
        <v>9</v>
      </c>
      <c r="Z362">
        <v>9</v>
      </c>
      <c r="AB362">
        <v>1</v>
      </c>
      <c r="AC362" t="s">
        <v>217</v>
      </c>
      <c r="AD362" t="s">
        <v>22</v>
      </c>
      <c r="AE362">
        <v>5</v>
      </c>
    </row>
    <row r="363" spans="1:31" x14ac:dyDescent="0.4">
      <c r="A363">
        <v>10</v>
      </c>
      <c r="B363" t="s">
        <v>441</v>
      </c>
      <c r="C363" s="204">
        <v>44597</v>
      </c>
      <c r="D363" s="204">
        <v>44598</v>
      </c>
      <c r="E363">
        <v>15</v>
      </c>
      <c r="F363" t="s">
        <v>480</v>
      </c>
      <c r="G363" t="s">
        <v>481</v>
      </c>
      <c r="H363">
        <v>21</v>
      </c>
      <c r="I363" t="s">
        <v>432</v>
      </c>
      <c r="J363">
        <v>162</v>
      </c>
      <c r="K363" t="s">
        <v>507</v>
      </c>
      <c r="L363" t="s">
        <v>508</v>
      </c>
      <c r="M363">
        <v>162</v>
      </c>
      <c r="N363" t="s">
        <v>507</v>
      </c>
      <c r="O363">
        <v>270</v>
      </c>
      <c r="P363" t="s">
        <v>425</v>
      </c>
      <c r="Q363" t="s">
        <v>426</v>
      </c>
      <c r="R363">
        <v>472</v>
      </c>
      <c r="S363" t="s">
        <v>329</v>
      </c>
      <c r="T363" t="s">
        <v>448</v>
      </c>
      <c r="V363" t="s">
        <v>449</v>
      </c>
      <c r="W363">
        <v>1</v>
      </c>
      <c r="X363" t="s">
        <v>58</v>
      </c>
      <c r="Y363">
        <v>9</v>
      </c>
      <c r="Z363">
        <v>9</v>
      </c>
      <c r="AB363">
        <v>1</v>
      </c>
      <c r="AC363" t="s">
        <v>231</v>
      </c>
      <c r="AD363" t="s">
        <v>22</v>
      </c>
      <c r="AE363">
        <v>10</v>
      </c>
    </row>
    <row r="364" spans="1:31" x14ac:dyDescent="0.4">
      <c r="A364">
        <v>20</v>
      </c>
      <c r="B364" t="s">
        <v>463</v>
      </c>
      <c r="C364" s="204">
        <v>44597</v>
      </c>
      <c r="D364" s="204">
        <v>44598</v>
      </c>
      <c r="E364">
        <v>15</v>
      </c>
      <c r="F364" t="s">
        <v>480</v>
      </c>
      <c r="G364" t="s">
        <v>481</v>
      </c>
      <c r="H364">
        <v>21</v>
      </c>
      <c r="I364" t="s">
        <v>432</v>
      </c>
      <c r="J364">
        <v>183</v>
      </c>
      <c r="K364" t="s">
        <v>512</v>
      </c>
      <c r="L364" t="s">
        <v>513</v>
      </c>
      <c r="M364">
        <v>183</v>
      </c>
      <c r="N364" t="s">
        <v>512</v>
      </c>
      <c r="O364">
        <v>270</v>
      </c>
      <c r="P364" t="s">
        <v>425</v>
      </c>
      <c r="Q364" t="s">
        <v>426</v>
      </c>
      <c r="R364">
        <v>211</v>
      </c>
      <c r="S364" t="s">
        <v>452</v>
      </c>
      <c r="T364" t="s">
        <v>453</v>
      </c>
      <c r="U364" t="s">
        <v>454</v>
      </c>
      <c r="V364" t="s">
        <v>455</v>
      </c>
      <c r="W364">
        <v>4</v>
      </c>
      <c r="X364" t="s">
        <v>58</v>
      </c>
      <c r="Y364">
        <v>24</v>
      </c>
      <c r="Z364">
        <v>12</v>
      </c>
      <c r="AB364">
        <v>1</v>
      </c>
      <c r="AC364" t="s">
        <v>232</v>
      </c>
      <c r="AD364" t="s">
        <v>22</v>
      </c>
      <c r="AE364">
        <v>80</v>
      </c>
    </row>
    <row r="365" spans="1:31" x14ac:dyDescent="0.4">
      <c r="A365">
        <v>5</v>
      </c>
      <c r="B365" t="s">
        <v>441</v>
      </c>
      <c r="C365" s="204">
        <v>44597</v>
      </c>
      <c r="D365" s="204">
        <v>44598</v>
      </c>
      <c r="E365">
        <v>15</v>
      </c>
      <c r="F365" t="s">
        <v>480</v>
      </c>
      <c r="G365" t="s">
        <v>481</v>
      </c>
      <c r="H365">
        <v>21</v>
      </c>
      <c r="I365" t="s">
        <v>432</v>
      </c>
      <c r="J365">
        <v>183</v>
      </c>
      <c r="K365" t="s">
        <v>512</v>
      </c>
      <c r="L365" t="s">
        <v>513</v>
      </c>
      <c r="M365">
        <v>183</v>
      </c>
      <c r="N365" t="s">
        <v>512</v>
      </c>
      <c r="O365">
        <v>270</v>
      </c>
      <c r="P365" t="s">
        <v>425</v>
      </c>
      <c r="Q365" t="s">
        <v>426</v>
      </c>
      <c r="R365">
        <v>161</v>
      </c>
      <c r="S365" t="s">
        <v>579</v>
      </c>
      <c r="T365" t="s">
        <v>119</v>
      </c>
      <c r="U365" t="s">
        <v>528</v>
      </c>
      <c r="V365" t="s">
        <v>445</v>
      </c>
      <c r="W365">
        <v>10</v>
      </c>
      <c r="X365" t="s">
        <v>58</v>
      </c>
      <c r="Y365">
        <v>24</v>
      </c>
      <c r="Z365">
        <v>12</v>
      </c>
      <c r="AB365">
        <v>1</v>
      </c>
      <c r="AC365" t="s">
        <v>217</v>
      </c>
      <c r="AD365" t="s">
        <v>22</v>
      </c>
      <c r="AE365">
        <v>50</v>
      </c>
    </row>
    <row r="366" spans="1:31" x14ac:dyDescent="0.4">
      <c r="A366">
        <v>5</v>
      </c>
      <c r="B366" t="s">
        <v>441</v>
      </c>
      <c r="C366" s="204">
        <v>44597</v>
      </c>
      <c r="D366" s="204">
        <v>44598</v>
      </c>
      <c r="E366">
        <v>15</v>
      </c>
      <c r="F366" t="s">
        <v>480</v>
      </c>
      <c r="G366" t="s">
        <v>481</v>
      </c>
      <c r="H366">
        <v>21</v>
      </c>
      <c r="I366" t="s">
        <v>432</v>
      </c>
      <c r="J366">
        <v>183</v>
      </c>
      <c r="K366" t="s">
        <v>512</v>
      </c>
      <c r="L366" t="s">
        <v>513</v>
      </c>
      <c r="M366">
        <v>183</v>
      </c>
      <c r="N366" t="s">
        <v>512</v>
      </c>
      <c r="O366">
        <v>270</v>
      </c>
      <c r="P366" t="s">
        <v>425</v>
      </c>
      <c r="Q366" t="s">
        <v>426</v>
      </c>
      <c r="R366">
        <v>167</v>
      </c>
      <c r="S366" t="s">
        <v>580</v>
      </c>
      <c r="T366" t="s">
        <v>120</v>
      </c>
      <c r="U366" t="s">
        <v>528</v>
      </c>
      <c r="V366" t="s">
        <v>445</v>
      </c>
      <c r="W366">
        <v>10</v>
      </c>
      <c r="X366" t="s">
        <v>58</v>
      </c>
      <c r="Y366">
        <v>24</v>
      </c>
      <c r="Z366">
        <v>12</v>
      </c>
      <c r="AB366">
        <v>1</v>
      </c>
      <c r="AC366" t="s">
        <v>217</v>
      </c>
      <c r="AD366" t="s">
        <v>22</v>
      </c>
      <c r="AE366">
        <v>50</v>
      </c>
    </row>
    <row r="367" spans="1:31" x14ac:dyDescent="0.4">
      <c r="A367">
        <v>10</v>
      </c>
      <c r="B367" t="s">
        <v>724</v>
      </c>
      <c r="C367" s="204">
        <v>44597</v>
      </c>
      <c r="D367" s="204">
        <v>44598</v>
      </c>
      <c r="E367">
        <v>15</v>
      </c>
      <c r="F367" t="s">
        <v>480</v>
      </c>
      <c r="G367" t="s">
        <v>481</v>
      </c>
      <c r="H367">
        <v>21</v>
      </c>
      <c r="I367" t="s">
        <v>432</v>
      </c>
      <c r="J367">
        <v>182</v>
      </c>
      <c r="K367" t="s">
        <v>712</v>
      </c>
      <c r="L367" t="s">
        <v>713</v>
      </c>
      <c r="M367">
        <v>182</v>
      </c>
      <c r="N367" t="s">
        <v>712</v>
      </c>
      <c r="O367">
        <v>270</v>
      </c>
      <c r="P367" t="s">
        <v>425</v>
      </c>
      <c r="Q367" t="s">
        <v>426</v>
      </c>
      <c r="R367">
        <v>359</v>
      </c>
      <c r="S367" t="s">
        <v>473</v>
      </c>
      <c r="T367" t="s">
        <v>474</v>
      </c>
      <c r="V367" t="s">
        <v>449</v>
      </c>
      <c r="W367">
        <v>4</v>
      </c>
      <c r="X367" t="s">
        <v>58</v>
      </c>
      <c r="Y367">
        <v>4</v>
      </c>
      <c r="Z367">
        <v>4</v>
      </c>
      <c r="AB367">
        <v>1</v>
      </c>
      <c r="AC367" t="s">
        <v>60</v>
      </c>
      <c r="AD367" t="s">
        <v>22</v>
      </c>
      <c r="AE367">
        <v>40</v>
      </c>
    </row>
    <row r="368" spans="1:31" x14ac:dyDescent="0.4">
      <c r="A368">
        <v>1</v>
      </c>
      <c r="B368" t="s">
        <v>441</v>
      </c>
      <c r="C368" s="204">
        <v>44597</v>
      </c>
      <c r="D368" s="204">
        <v>44598</v>
      </c>
      <c r="E368">
        <v>15</v>
      </c>
      <c r="F368" t="s">
        <v>480</v>
      </c>
      <c r="G368" t="s">
        <v>481</v>
      </c>
      <c r="H368">
        <v>21</v>
      </c>
      <c r="I368" t="s">
        <v>432</v>
      </c>
      <c r="J368">
        <v>558</v>
      </c>
      <c r="K368" t="s">
        <v>514</v>
      </c>
      <c r="L368" t="s">
        <v>515</v>
      </c>
      <c r="M368">
        <v>558</v>
      </c>
      <c r="N368" t="s">
        <v>514</v>
      </c>
      <c r="O368">
        <v>270</v>
      </c>
      <c r="P368" t="s">
        <v>425</v>
      </c>
      <c r="Q368" t="s">
        <v>426</v>
      </c>
      <c r="R368">
        <v>223</v>
      </c>
      <c r="S368" t="s">
        <v>437</v>
      </c>
      <c r="T368" t="s">
        <v>438</v>
      </c>
      <c r="U368" t="s">
        <v>439</v>
      </c>
      <c r="V368" t="s">
        <v>440</v>
      </c>
      <c r="W368">
        <v>3</v>
      </c>
      <c r="X368" t="s">
        <v>725</v>
      </c>
      <c r="Y368">
        <v>2</v>
      </c>
      <c r="Z368">
        <v>1</v>
      </c>
      <c r="AB368">
        <v>1</v>
      </c>
      <c r="AC368" t="s">
        <v>232</v>
      </c>
      <c r="AD368" t="s">
        <v>22</v>
      </c>
      <c r="AE368">
        <v>3</v>
      </c>
    </row>
    <row r="369" spans="1:31" x14ac:dyDescent="0.4">
      <c r="A369">
        <v>10</v>
      </c>
      <c r="B369" t="s">
        <v>441</v>
      </c>
      <c r="C369" s="204">
        <v>44597</v>
      </c>
      <c r="D369" s="204">
        <v>44598</v>
      </c>
      <c r="E369">
        <v>15</v>
      </c>
      <c r="F369" t="s">
        <v>480</v>
      </c>
      <c r="G369" t="s">
        <v>481</v>
      </c>
      <c r="H369">
        <v>21</v>
      </c>
      <c r="I369" t="s">
        <v>432</v>
      </c>
      <c r="J369">
        <v>558</v>
      </c>
      <c r="K369" t="s">
        <v>514</v>
      </c>
      <c r="L369" t="s">
        <v>515</v>
      </c>
      <c r="M369">
        <v>558</v>
      </c>
      <c r="N369" t="s">
        <v>514</v>
      </c>
      <c r="O369">
        <v>270</v>
      </c>
      <c r="P369" t="s">
        <v>425</v>
      </c>
      <c r="Q369" t="s">
        <v>426</v>
      </c>
      <c r="R369">
        <v>472</v>
      </c>
      <c r="S369" t="s">
        <v>329</v>
      </c>
      <c r="T369" t="s">
        <v>448</v>
      </c>
      <c r="V369" t="s">
        <v>449</v>
      </c>
      <c r="W369">
        <v>1</v>
      </c>
      <c r="X369" t="s">
        <v>58</v>
      </c>
      <c r="Y369">
        <v>2</v>
      </c>
      <c r="Z369">
        <v>1</v>
      </c>
      <c r="AB369">
        <v>1</v>
      </c>
      <c r="AC369" t="s">
        <v>231</v>
      </c>
      <c r="AD369" t="s">
        <v>22</v>
      </c>
      <c r="AE369">
        <v>10</v>
      </c>
    </row>
    <row r="370" spans="1:31" x14ac:dyDescent="0.4">
      <c r="A370">
        <v>10</v>
      </c>
      <c r="B370" t="s">
        <v>441</v>
      </c>
      <c r="C370" s="204">
        <v>44597</v>
      </c>
      <c r="D370" s="204">
        <v>44598</v>
      </c>
      <c r="E370">
        <v>15</v>
      </c>
      <c r="F370" t="s">
        <v>480</v>
      </c>
      <c r="G370" t="s">
        <v>481</v>
      </c>
      <c r="H370">
        <v>21</v>
      </c>
      <c r="I370" t="s">
        <v>432</v>
      </c>
      <c r="J370">
        <v>358</v>
      </c>
      <c r="K370" t="s">
        <v>230</v>
      </c>
      <c r="L370" t="s">
        <v>659</v>
      </c>
      <c r="M370">
        <v>194</v>
      </c>
      <c r="N370" t="s">
        <v>660</v>
      </c>
      <c r="O370">
        <v>194</v>
      </c>
      <c r="P370" t="s">
        <v>660</v>
      </c>
      <c r="Q370" t="s">
        <v>661</v>
      </c>
      <c r="R370">
        <v>472</v>
      </c>
      <c r="S370" t="s">
        <v>329</v>
      </c>
      <c r="T370" t="s">
        <v>448</v>
      </c>
      <c r="V370" t="s">
        <v>449</v>
      </c>
      <c r="W370">
        <v>2</v>
      </c>
      <c r="X370" t="s">
        <v>58</v>
      </c>
      <c r="Y370">
        <v>2</v>
      </c>
      <c r="Z370">
        <v>2</v>
      </c>
      <c r="AB370">
        <v>1</v>
      </c>
      <c r="AC370" t="s">
        <v>231</v>
      </c>
      <c r="AD370" t="s">
        <v>22</v>
      </c>
      <c r="AE370">
        <v>20</v>
      </c>
    </row>
    <row r="371" spans="1:31" x14ac:dyDescent="0.4">
      <c r="A371">
        <v>10</v>
      </c>
      <c r="B371" t="s">
        <v>726</v>
      </c>
      <c r="C371" s="204">
        <v>44597</v>
      </c>
      <c r="D371" s="204">
        <v>44598</v>
      </c>
      <c r="E371">
        <v>15</v>
      </c>
      <c r="F371" t="s">
        <v>480</v>
      </c>
      <c r="G371" t="s">
        <v>481</v>
      </c>
      <c r="H371">
        <v>21</v>
      </c>
      <c r="I371" t="s">
        <v>432</v>
      </c>
      <c r="J371">
        <v>463</v>
      </c>
      <c r="K371" t="s">
        <v>516</v>
      </c>
      <c r="L371" t="s">
        <v>517</v>
      </c>
      <c r="M371">
        <v>462</v>
      </c>
      <c r="N371" t="s">
        <v>518</v>
      </c>
      <c r="O371">
        <v>270</v>
      </c>
      <c r="P371" t="s">
        <v>425</v>
      </c>
      <c r="Q371" t="s">
        <v>426</v>
      </c>
      <c r="R371">
        <v>599</v>
      </c>
      <c r="S371" t="s">
        <v>767</v>
      </c>
      <c r="T371" t="s">
        <v>768</v>
      </c>
      <c r="U371" t="s">
        <v>13</v>
      </c>
      <c r="V371" t="s">
        <v>462</v>
      </c>
      <c r="W371">
        <v>100</v>
      </c>
      <c r="X371" t="s">
        <v>463</v>
      </c>
      <c r="Y371">
        <v>2</v>
      </c>
      <c r="Z371">
        <v>2</v>
      </c>
      <c r="AB371">
        <v>1</v>
      </c>
      <c r="AC371" t="s">
        <v>232</v>
      </c>
      <c r="AD371" t="s">
        <v>22</v>
      </c>
      <c r="AE371">
        <v>1000</v>
      </c>
    </row>
    <row r="372" spans="1:31" x14ac:dyDescent="0.4">
      <c r="A372">
        <v>20</v>
      </c>
      <c r="B372" t="s">
        <v>726</v>
      </c>
      <c r="C372" s="204">
        <v>44597</v>
      </c>
      <c r="D372" s="204">
        <v>44598</v>
      </c>
      <c r="E372">
        <v>15</v>
      </c>
      <c r="F372" t="s">
        <v>480</v>
      </c>
      <c r="G372" t="s">
        <v>481</v>
      </c>
      <c r="H372">
        <v>21</v>
      </c>
      <c r="I372" t="s">
        <v>432</v>
      </c>
      <c r="J372">
        <v>463</v>
      </c>
      <c r="K372" t="s">
        <v>516</v>
      </c>
      <c r="L372" t="s">
        <v>517</v>
      </c>
      <c r="M372">
        <v>462</v>
      </c>
      <c r="N372" t="s">
        <v>518</v>
      </c>
      <c r="O372">
        <v>270</v>
      </c>
      <c r="P372" t="s">
        <v>425</v>
      </c>
      <c r="Q372" t="s">
        <v>426</v>
      </c>
      <c r="R372">
        <v>598</v>
      </c>
      <c r="S372" t="s">
        <v>519</v>
      </c>
      <c r="T372" t="s">
        <v>520</v>
      </c>
      <c r="U372" t="s">
        <v>13</v>
      </c>
      <c r="V372" t="s">
        <v>521</v>
      </c>
      <c r="W372">
        <v>100</v>
      </c>
      <c r="X372" t="s">
        <v>463</v>
      </c>
      <c r="Y372">
        <v>2</v>
      </c>
      <c r="Z372">
        <v>2</v>
      </c>
      <c r="AB372">
        <v>1</v>
      </c>
      <c r="AC372" t="s">
        <v>232</v>
      </c>
      <c r="AD372" t="s">
        <v>22</v>
      </c>
      <c r="AE372">
        <v>2000</v>
      </c>
    </row>
    <row r="373" spans="1:31" x14ac:dyDescent="0.4">
      <c r="A373">
        <v>10</v>
      </c>
      <c r="B373" t="s">
        <v>441</v>
      </c>
      <c r="C373" s="204">
        <v>44597</v>
      </c>
      <c r="D373" s="204">
        <v>44598</v>
      </c>
      <c r="E373">
        <v>15</v>
      </c>
      <c r="F373" t="s">
        <v>480</v>
      </c>
      <c r="G373" t="s">
        <v>481</v>
      </c>
      <c r="H373">
        <v>21</v>
      </c>
      <c r="I373" t="s">
        <v>432</v>
      </c>
      <c r="J373">
        <v>821</v>
      </c>
      <c r="K373" t="s">
        <v>722</v>
      </c>
      <c r="L373" t="s">
        <v>723</v>
      </c>
      <c r="M373">
        <v>821</v>
      </c>
      <c r="N373" t="s">
        <v>722</v>
      </c>
      <c r="O373">
        <v>270</v>
      </c>
      <c r="P373" t="s">
        <v>425</v>
      </c>
      <c r="Q373" t="s">
        <v>426</v>
      </c>
      <c r="R373">
        <v>472</v>
      </c>
      <c r="S373" t="s">
        <v>329</v>
      </c>
      <c r="T373" t="s">
        <v>448</v>
      </c>
      <c r="V373" t="s">
        <v>449</v>
      </c>
      <c r="W373">
        <v>1</v>
      </c>
      <c r="X373" t="s">
        <v>58</v>
      </c>
      <c r="Y373">
        <v>1</v>
      </c>
      <c r="Z373">
        <v>0</v>
      </c>
      <c r="AA373" t="s">
        <v>827</v>
      </c>
      <c r="AB373">
        <v>1</v>
      </c>
      <c r="AC373" t="s">
        <v>231</v>
      </c>
      <c r="AD373" t="s">
        <v>22</v>
      </c>
      <c r="AE373">
        <v>10</v>
      </c>
    </row>
    <row r="374" spans="1:31" x14ac:dyDescent="0.4">
      <c r="A374">
        <v>5</v>
      </c>
      <c r="B374" t="s">
        <v>441</v>
      </c>
      <c r="C374" s="204">
        <v>44597</v>
      </c>
      <c r="D374" s="204">
        <v>44598</v>
      </c>
      <c r="E374">
        <v>15</v>
      </c>
      <c r="F374" t="s">
        <v>480</v>
      </c>
      <c r="G374" t="s">
        <v>481</v>
      </c>
      <c r="H374">
        <v>21</v>
      </c>
      <c r="I374" t="s">
        <v>432</v>
      </c>
      <c r="J374">
        <v>362</v>
      </c>
      <c r="K374" t="s">
        <v>530</v>
      </c>
      <c r="L374" t="s">
        <v>531</v>
      </c>
      <c r="M374">
        <v>362</v>
      </c>
      <c r="N374" t="s">
        <v>530</v>
      </c>
      <c r="O374">
        <v>270</v>
      </c>
      <c r="P374" t="s">
        <v>425</v>
      </c>
      <c r="Q374" t="s">
        <v>426</v>
      </c>
      <c r="R374">
        <v>164</v>
      </c>
      <c r="S374" t="s">
        <v>444</v>
      </c>
      <c r="T374" t="s">
        <v>121</v>
      </c>
      <c r="U374" t="s">
        <v>35</v>
      </c>
      <c r="V374" t="s">
        <v>445</v>
      </c>
      <c r="W374">
        <v>2</v>
      </c>
      <c r="X374" t="s">
        <v>58</v>
      </c>
      <c r="Y374">
        <v>4</v>
      </c>
      <c r="Z374">
        <v>2</v>
      </c>
      <c r="AB374">
        <v>1</v>
      </c>
      <c r="AC374" t="s">
        <v>217</v>
      </c>
      <c r="AD374" t="s">
        <v>22</v>
      </c>
      <c r="AE374">
        <v>10</v>
      </c>
    </row>
    <row r="375" spans="1:31" x14ac:dyDescent="0.4">
      <c r="A375">
        <v>5</v>
      </c>
      <c r="B375" t="s">
        <v>441</v>
      </c>
      <c r="C375" s="204">
        <v>44597</v>
      </c>
      <c r="D375" s="204">
        <v>44598</v>
      </c>
      <c r="E375">
        <v>15</v>
      </c>
      <c r="F375" t="s">
        <v>480</v>
      </c>
      <c r="G375" t="s">
        <v>481</v>
      </c>
      <c r="H375">
        <v>21</v>
      </c>
      <c r="I375" t="s">
        <v>432</v>
      </c>
      <c r="J375">
        <v>362</v>
      </c>
      <c r="K375" t="s">
        <v>530</v>
      </c>
      <c r="L375" t="s">
        <v>531</v>
      </c>
      <c r="M375">
        <v>362</v>
      </c>
      <c r="N375" t="s">
        <v>530</v>
      </c>
      <c r="O375">
        <v>270</v>
      </c>
      <c r="P375" t="s">
        <v>425</v>
      </c>
      <c r="Q375" t="s">
        <v>426</v>
      </c>
      <c r="R375">
        <v>170</v>
      </c>
      <c r="S375" t="s">
        <v>495</v>
      </c>
      <c r="T375" t="s">
        <v>124</v>
      </c>
      <c r="U375" t="s">
        <v>35</v>
      </c>
      <c r="V375" t="s">
        <v>445</v>
      </c>
      <c r="W375">
        <v>2</v>
      </c>
      <c r="X375" t="s">
        <v>58</v>
      </c>
      <c r="Y375">
        <v>4</v>
      </c>
      <c r="Z375">
        <v>2</v>
      </c>
      <c r="AB375">
        <v>1</v>
      </c>
      <c r="AC375" t="s">
        <v>217</v>
      </c>
      <c r="AD375" t="s">
        <v>22</v>
      </c>
      <c r="AE375">
        <v>10</v>
      </c>
    </row>
    <row r="376" spans="1:31" x14ac:dyDescent="0.4">
      <c r="A376">
        <v>65</v>
      </c>
      <c r="B376" t="s">
        <v>724</v>
      </c>
      <c r="C376" s="204">
        <v>44597</v>
      </c>
      <c r="D376" s="204">
        <v>44598</v>
      </c>
      <c r="E376">
        <v>15</v>
      </c>
      <c r="F376" t="s">
        <v>480</v>
      </c>
      <c r="G376" t="s">
        <v>481</v>
      </c>
      <c r="H376">
        <v>21</v>
      </c>
      <c r="I376" t="s">
        <v>432</v>
      </c>
      <c r="J376">
        <v>829</v>
      </c>
      <c r="K376" t="s">
        <v>546</v>
      </c>
      <c r="L376" t="s">
        <v>547</v>
      </c>
      <c r="M376">
        <v>829</v>
      </c>
      <c r="N376" t="s">
        <v>546</v>
      </c>
      <c r="O376">
        <v>270</v>
      </c>
      <c r="P376" t="s">
        <v>425</v>
      </c>
      <c r="Q376" t="s">
        <v>426</v>
      </c>
      <c r="R376">
        <v>803</v>
      </c>
      <c r="S376" t="s">
        <v>548</v>
      </c>
      <c r="T376" t="s">
        <v>549</v>
      </c>
      <c r="U376" t="s">
        <v>550</v>
      </c>
      <c r="V376" t="s">
        <v>551</v>
      </c>
      <c r="W376">
        <v>1</v>
      </c>
      <c r="X376" t="s">
        <v>58</v>
      </c>
      <c r="Y376">
        <v>1</v>
      </c>
      <c r="Z376">
        <v>0</v>
      </c>
      <c r="AB376">
        <v>1</v>
      </c>
      <c r="AC376" t="s">
        <v>60</v>
      </c>
      <c r="AD376" t="s">
        <v>22</v>
      </c>
      <c r="AE376">
        <v>65</v>
      </c>
    </row>
    <row r="377" spans="1:31" x14ac:dyDescent="0.4">
      <c r="A377">
        <v>10</v>
      </c>
      <c r="B377" t="s">
        <v>441</v>
      </c>
      <c r="C377" s="204">
        <v>44597</v>
      </c>
      <c r="D377" s="204">
        <v>44599</v>
      </c>
      <c r="E377">
        <v>15</v>
      </c>
      <c r="F377" t="s">
        <v>480</v>
      </c>
      <c r="G377" t="s">
        <v>481</v>
      </c>
      <c r="H377">
        <v>21</v>
      </c>
      <c r="I377" t="s">
        <v>432</v>
      </c>
      <c r="J377">
        <v>138</v>
      </c>
      <c r="K377" t="s">
        <v>828</v>
      </c>
      <c r="L377" t="s">
        <v>829</v>
      </c>
      <c r="M377">
        <v>138</v>
      </c>
      <c r="N377" t="s">
        <v>828</v>
      </c>
      <c r="O377">
        <v>270</v>
      </c>
      <c r="P377" t="s">
        <v>425</v>
      </c>
      <c r="Q377" t="s">
        <v>426</v>
      </c>
      <c r="R377">
        <v>472</v>
      </c>
      <c r="S377" t="s">
        <v>329</v>
      </c>
      <c r="T377" t="s">
        <v>448</v>
      </c>
      <c r="V377" t="s">
        <v>449</v>
      </c>
      <c r="W377">
        <v>2</v>
      </c>
      <c r="X377" t="s">
        <v>58</v>
      </c>
      <c r="Y377">
        <v>2</v>
      </c>
      <c r="Z377">
        <v>1</v>
      </c>
      <c r="AB377">
        <v>1</v>
      </c>
      <c r="AC377" t="s">
        <v>231</v>
      </c>
      <c r="AD377" t="s">
        <v>22</v>
      </c>
      <c r="AE377">
        <v>20</v>
      </c>
    </row>
    <row r="378" spans="1:31" x14ac:dyDescent="0.4">
      <c r="A378">
        <v>5</v>
      </c>
      <c r="B378" t="s">
        <v>441</v>
      </c>
      <c r="C378" s="204">
        <v>44597</v>
      </c>
      <c r="D378" s="204">
        <v>44599</v>
      </c>
      <c r="E378">
        <v>15</v>
      </c>
      <c r="F378" t="s">
        <v>480</v>
      </c>
      <c r="G378" t="s">
        <v>481</v>
      </c>
      <c r="H378">
        <v>21</v>
      </c>
      <c r="I378" t="s">
        <v>432</v>
      </c>
      <c r="J378">
        <v>38</v>
      </c>
      <c r="K378" t="s">
        <v>552</v>
      </c>
      <c r="L378" t="s">
        <v>553</v>
      </c>
      <c r="M378">
        <v>32</v>
      </c>
      <c r="N378" t="s">
        <v>554</v>
      </c>
      <c r="O378">
        <v>32</v>
      </c>
      <c r="P378" t="s">
        <v>554</v>
      </c>
      <c r="Q378" t="s">
        <v>555</v>
      </c>
      <c r="R378">
        <v>162</v>
      </c>
      <c r="S378" t="s">
        <v>556</v>
      </c>
      <c r="T378" t="s">
        <v>117</v>
      </c>
      <c r="U378" t="s">
        <v>454</v>
      </c>
      <c r="V378" t="s">
        <v>445</v>
      </c>
      <c r="W378">
        <v>4</v>
      </c>
      <c r="X378" t="s">
        <v>58</v>
      </c>
      <c r="Y378">
        <v>6</v>
      </c>
      <c r="Z378">
        <v>3</v>
      </c>
      <c r="AB378">
        <v>1</v>
      </c>
      <c r="AC378" t="s">
        <v>217</v>
      </c>
      <c r="AD378" t="s">
        <v>22</v>
      </c>
      <c r="AE378">
        <v>20</v>
      </c>
    </row>
    <row r="379" spans="1:31" x14ac:dyDescent="0.4">
      <c r="A379">
        <v>5</v>
      </c>
      <c r="B379" t="s">
        <v>441</v>
      </c>
      <c r="C379" s="204">
        <v>44597</v>
      </c>
      <c r="D379" s="204">
        <v>44599</v>
      </c>
      <c r="E379">
        <v>15</v>
      </c>
      <c r="F379" t="s">
        <v>480</v>
      </c>
      <c r="G379" t="s">
        <v>481</v>
      </c>
      <c r="H379">
        <v>21</v>
      </c>
      <c r="I379" t="s">
        <v>432</v>
      </c>
      <c r="J379">
        <v>38</v>
      </c>
      <c r="K379" t="s">
        <v>552</v>
      </c>
      <c r="L379" t="s">
        <v>553</v>
      </c>
      <c r="M379">
        <v>32</v>
      </c>
      <c r="N379" t="s">
        <v>554</v>
      </c>
      <c r="O379">
        <v>32</v>
      </c>
      <c r="P379" t="s">
        <v>554</v>
      </c>
      <c r="Q379" t="s">
        <v>555</v>
      </c>
      <c r="R379">
        <v>168</v>
      </c>
      <c r="S379" t="s">
        <v>559</v>
      </c>
      <c r="T379" t="s">
        <v>118</v>
      </c>
      <c r="U379" t="s">
        <v>454</v>
      </c>
      <c r="V379" t="s">
        <v>445</v>
      </c>
      <c r="W379">
        <v>2</v>
      </c>
      <c r="X379" t="s">
        <v>58</v>
      </c>
      <c r="Y379">
        <v>6</v>
      </c>
      <c r="Z379">
        <v>3</v>
      </c>
      <c r="AB379">
        <v>1</v>
      </c>
      <c r="AC379" t="s">
        <v>217</v>
      </c>
      <c r="AD379" t="s">
        <v>22</v>
      </c>
      <c r="AE379">
        <v>10</v>
      </c>
    </row>
    <row r="380" spans="1:31" x14ac:dyDescent="0.4">
      <c r="A380">
        <v>20</v>
      </c>
      <c r="B380" t="s">
        <v>463</v>
      </c>
      <c r="C380" s="204">
        <v>44597</v>
      </c>
      <c r="D380" s="204">
        <v>44599</v>
      </c>
      <c r="E380">
        <v>15</v>
      </c>
      <c r="F380" t="s">
        <v>480</v>
      </c>
      <c r="G380" t="s">
        <v>481</v>
      </c>
      <c r="H380">
        <v>21</v>
      </c>
      <c r="I380" t="s">
        <v>432</v>
      </c>
      <c r="J380">
        <v>51</v>
      </c>
      <c r="K380" t="s">
        <v>557</v>
      </c>
      <c r="L380" t="s">
        <v>558</v>
      </c>
      <c r="M380">
        <v>51</v>
      </c>
      <c r="N380" t="s">
        <v>557</v>
      </c>
      <c r="O380">
        <v>270</v>
      </c>
      <c r="P380" t="s">
        <v>425</v>
      </c>
      <c r="Q380" t="s">
        <v>426</v>
      </c>
      <c r="R380">
        <v>211</v>
      </c>
      <c r="S380" t="s">
        <v>452</v>
      </c>
      <c r="T380" t="s">
        <v>453</v>
      </c>
      <c r="U380" t="s">
        <v>454</v>
      </c>
      <c r="V380" t="s">
        <v>455</v>
      </c>
      <c r="W380">
        <v>2</v>
      </c>
      <c r="X380" t="s">
        <v>58</v>
      </c>
      <c r="Y380">
        <v>2</v>
      </c>
      <c r="Z380">
        <v>1</v>
      </c>
      <c r="AB380">
        <v>1</v>
      </c>
      <c r="AC380" t="s">
        <v>232</v>
      </c>
      <c r="AD380" t="s">
        <v>22</v>
      </c>
      <c r="AE380">
        <v>40</v>
      </c>
    </row>
    <row r="381" spans="1:31" x14ac:dyDescent="0.4">
      <c r="A381">
        <v>5</v>
      </c>
      <c r="B381" t="s">
        <v>441</v>
      </c>
      <c r="C381" s="204">
        <v>44597</v>
      </c>
      <c r="D381" s="204">
        <v>44599</v>
      </c>
      <c r="E381">
        <v>15</v>
      </c>
      <c r="F381" t="s">
        <v>480</v>
      </c>
      <c r="G381" t="s">
        <v>481</v>
      </c>
      <c r="H381">
        <v>21</v>
      </c>
      <c r="I381" t="s">
        <v>432</v>
      </c>
      <c r="J381">
        <v>898</v>
      </c>
      <c r="K381" t="s">
        <v>846</v>
      </c>
      <c r="L381" t="s">
        <v>847</v>
      </c>
      <c r="M381">
        <v>898</v>
      </c>
      <c r="N381" t="s">
        <v>846</v>
      </c>
      <c r="O381">
        <v>270</v>
      </c>
      <c r="P381" t="s">
        <v>425</v>
      </c>
      <c r="Q381" t="s">
        <v>426</v>
      </c>
      <c r="R381">
        <v>163</v>
      </c>
      <c r="S381" t="s">
        <v>509</v>
      </c>
      <c r="T381" t="s">
        <v>122</v>
      </c>
      <c r="U381" t="s">
        <v>510</v>
      </c>
      <c r="V381" t="s">
        <v>445</v>
      </c>
      <c r="W381">
        <v>10</v>
      </c>
      <c r="X381" t="s">
        <v>58</v>
      </c>
      <c r="Y381">
        <v>20</v>
      </c>
      <c r="Z381">
        <v>10</v>
      </c>
      <c r="AB381">
        <v>1</v>
      </c>
      <c r="AC381" t="s">
        <v>217</v>
      </c>
      <c r="AD381" t="s">
        <v>22</v>
      </c>
      <c r="AE381">
        <v>50</v>
      </c>
    </row>
    <row r="382" spans="1:31" x14ac:dyDescent="0.4">
      <c r="A382">
        <v>5</v>
      </c>
      <c r="B382" t="s">
        <v>441</v>
      </c>
      <c r="C382" s="204">
        <v>44597</v>
      </c>
      <c r="D382" s="204">
        <v>44599</v>
      </c>
      <c r="E382">
        <v>15</v>
      </c>
      <c r="F382" t="s">
        <v>480</v>
      </c>
      <c r="G382" t="s">
        <v>481</v>
      </c>
      <c r="H382">
        <v>21</v>
      </c>
      <c r="I382" t="s">
        <v>432</v>
      </c>
      <c r="J382">
        <v>898</v>
      </c>
      <c r="K382" t="s">
        <v>846</v>
      </c>
      <c r="L382" t="s">
        <v>847</v>
      </c>
      <c r="M382">
        <v>898</v>
      </c>
      <c r="N382" t="s">
        <v>846</v>
      </c>
      <c r="O382">
        <v>270</v>
      </c>
      <c r="P382" t="s">
        <v>425</v>
      </c>
      <c r="Q382" t="s">
        <v>426</v>
      </c>
      <c r="R382">
        <v>169</v>
      </c>
      <c r="S382" t="s">
        <v>511</v>
      </c>
      <c r="T382" t="s">
        <v>131</v>
      </c>
      <c r="U382" t="s">
        <v>510</v>
      </c>
      <c r="V382" t="s">
        <v>445</v>
      </c>
      <c r="W382">
        <v>10</v>
      </c>
      <c r="X382" t="s">
        <v>58</v>
      </c>
      <c r="Y382">
        <v>20</v>
      </c>
      <c r="Z382">
        <v>10</v>
      </c>
      <c r="AB382">
        <v>1</v>
      </c>
      <c r="AC382" t="s">
        <v>217</v>
      </c>
      <c r="AD382" t="s">
        <v>22</v>
      </c>
      <c r="AE382">
        <v>50</v>
      </c>
    </row>
    <row r="383" spans="1:31" x14ac:dyDescent="0.4">
      <c r="A383">
        <v>10</v>
      </c>
      <c r="B383" t="s">
        <v>441</v>
      </c>
      <c r="C383" s="204">
        <v>44597</v>
      </c>
      <c r="D383" s="204">
        <v>44597</v>
      </c>
      <c r="E383">
        <v>22</v>
      </c>
      <c r="F383" t="s">
        <v>125</v>
      </c>
      <c r="H383">
        <v>5</v>
      </c>
      <c r="I383" t="s">
        <v>562</v>
      </c>
      <c r="J383">
        <v>800</v>
      </c>
      <c r="K383" t="s">
        <v>563</v>
      </c>
      <c r="L383" t="s">
        <v>564</v>
      </c>
      <c r="M383">
        <v>800</v>
      </c>
      <c r="N383" t="s">
        <v>563</v>
      </c>
      <c r="O383">
        <v>270</v>
      </c>
      <c r="P383" t="s">
        <v>425</v>
      </c>
      <c r="Q383" t="s">
        <v>426</v>
      </c>
      <c r="R383">
        <v>472</v>
      </c>
      <c r="S383" t="s">
        <v>329</v>
      </c>
      <c r="T383" t="s">
        <v>448</v>
      </c>
      <c r="V383" t="s">
        <v>449</v>
      </c>
      <c r="W383">
        <v>8</v>
      </c>
      <c r="X383" t="s">
        <v>58</v>
      </c>
      <c r="Y383">
        <v>8</v>
      </c>
      <c r="Z383">
        <v>8</v>
      </c>
      <c r="AA383" t="s">
        <v>830</v>
      </c>
      <c r="AB383">
        <v>1</v>
      </c>
      <c r="AC383" t="s">
        <v>231</v>
      </c>
      <c r="AD383" t="s">
        <v>22</v>
      </c>
      <c r="AE383">
        <v>80</v>
      </c>
    </row>
    <row r="384" spans="1:31" x14ac:dyDescent="0.4">
      <c r="A384">
        <v>5</v>
      </c>
      <c r="B384" t="s">
        <v>441</v>
      </c>
      <c r="C384" s="204">
        <v>44597</v>
      </c>
      <c r="D384" s="204">
        <v>44599</v>
      </c>
      <c r="E384">
        <v>5</v>
      </c>
      <c r="F384" t="s">
        <v>566</v>
      </c>
      <c r="G384" t="s">
        <v>567</v>
      </c>
      <c r="H384">
        <v>18</v>
      </c>
      <c r="I384" t="s">
        <v>568</v>
      </c>
      <c r="J384">
        <v>413</v>
      </c>
      <c r="K384" t="s">
        <v>569</v>
      </c>
      <c r="L384" t="s">
        <v>570</v>
      </c>
      <c r="M384">
        <v>413</v>
      </c>
      <c r="N384" t="s">
        <v>569</v>
      </c>
      <c r="O384">
        <v>270</v>
      </c>
      <c r="P384" t="s">
        <v>425</v>
      </c>
      <c r="Q384" t="s">
        <v>426</v>
      </c>
      <c r="R384">
        <v>162</v>
      </c>
      <c r="S384" t="s">
        <v>556</v>
      </c>
      <c r="T384" t="s">
        <v>117</v>
      </c>
      <c r="U384" t="s">
        <v>454</v>
      </c>
      <c r="V384" t="s">
        <v>445</v>
      </c>
      <c r="W384">
        <v>2</v>
      </c>
      <c r="X384" t="s">
        <v>58</v>
      </c>
      <c r="Y384">
        <v>4</v>
      </c>
      <c r="Z384">
        <v>4</v>
      </c>
      <c r="AA384" t="s">
        <v>571</v>
      </c>
      <c r="AB384">
        <v>1</v>
      </c>
      <c r="AC384" t="s">
        <v>217</v>
      </c>
      <c r="AD384" t="s">
        <v>22</v>
      </c>
      <c r="AE384">
        <v>10</v>
      </c>
    </row>
    <row r="385" spans="1:31" x14ac:dyDescent="0.4">
      <c r="A385">
        <v>5</v>
      </c>
      <c r="B385" t="s">
        <v>441</v>
      </c>
      <c r="C385" s="204">
        <v>44597</v>
      </c>
      <c r="D385" s="204">
        <v>44599</v>
      </c>
      <c r="E385">
        <v>5</v>
      </c>
      <c r="F385" t="s">
        <v>566</v>
      </c>
      <c r="G385" t="s">
        <v>567</v>
      </c>
      <c r="H385">
        <v>18</v>
      </c>
      <c r="I385" t="s">
        <v>568</v>
      </c>
      <c r="J385">
        <v>413</v>
      </c>
      <c r="K385" t="s">
        <v>569</v>
      </c>
      <c r="L385" t="s">
        <v>570</v>
      </c>
      <c r="M385">
        <v>413</v>
      </c>
      <c r="N385" t="s">
        <v>569</v>
      </c>
      <c r="O385">
        <v>270</v>
      </c>
      <c r="P385" t="s">
        <v>425</v>
      </c>
      <c r="Q385" t="s">
        <v>426</v>
      </c>
      <c r="R385">
        <v>168</v>
      </c>
      <c r="S385" t="s">
        <v>559</v>
      </c>
      <c r="T385" t="s">
        <v>118</v>
      </c>
      <c r="U385" t="s">
        <v>454</v>
      </c>
      <c r="V385" t="s">
        <v>445</v>
      </c>
      <c r="W385">
        <v>2</v>
      </c>
      <c r="X385" t="s">
        <v>58</v>
      </c>
      <c r="Y385">
        <v>4</v>
      </c>
      <c r="Z385">
        <v>4</v>
      </c>
      <c r="AA385" t="s">
        <v>571</v>
      </c>
      <c r="AB385">
        <v>1</v>
      </c>
      <c r="AC385" t="s">
        <v>217</v>
      </c>
      <c r="AD385" t="s">
        <v>22</v>
      </c>
      <c r="AE385">
        <v>10</v>
      </c>
    </row>
    <row r="386" spans="1:31" x14ac:dyDescent="0.4">
      <c r="A386">
        <v>20</v>
      </c>
      <c r="B386" t="s">
        <v>463</v>
      </c>
      <c r="C386" s="204">
        <v>44597</v>
      </c>
      <c r="D386" s="204">
        <v>44599</v>
      </c>
      <c r="E386">
        <v>5</v>
      </c>
      <c r="F386" t="s">
        <v>566</v>
      </c>
      <c r="G386" t="s">
        <v>567</v>
      </c>
      <c r="H386">
        <v>18</v>
      </c>
      <c r="I386" t="s">
        <v>568</v>
      </c>
      <c r="J386">
        <v>41</v>
      </c>
      <c r="K386" t="s">
        <v>572</v>
      </c>
      <c r="L386" t="s">
        <v>573</v>
      </c>
      <c r="M386">
        <v>41</v>
      </c>
      <c r="N386" t="s">
        <v>572</v>
      </c>
      <c r="O386">
        <v>270</v>
      </c>
      <c r="P386" t="s">
        <v>425</v>
      </c>
      <c r="Q386" t="s">
        <v>426</v>
      </c>
      <c r="R386">
        <v>211</v>
      </c>
      <c r="S386" t="s">
        <v>452</v>
      </c>
      <c r="T386" t="s">
        <v>453</v>
      </c>
      <c r="U386" t="s">
        <v>454</v>
      </c>
      <c r="V386" t="s">
        <v>455</v>
      </c>
      <c r="W386">
        <v>5</v>
      </c>
      <c r="X386" t="s">
        <v>58</v>
      </c>
      <c r="Y386">
        <v>5</v>
      </c>
      <c r="Z386">
        <v>5</v>
      </c>
      <c r="AA386" t="s">
        <v>574</v>
      </c>
      <c r="AB386">
        <v>1</v>
      </c>
      <c r="AC386" t="s">
        <v>232</v>
      </c>
      <c r="AD386" t="s">
        <v>22</v>
      </c>
      <c r="AE386">
        <v>100</v>
      </c>
    </row>
    <row r="387" spans="1:31" x14ac:dyDescent="0.4">
      <c r="A387">
        <v>5</v>
      </c>
      <c r="B387" t="s">
        <v>441</v>
      </c>
      <c r="C387" s="204">
        <v>44597</v>
      </c>
      <c r="D387" s="204">
        <v>44599</v>
      </c>
      <c r="E387">
        <v>5</v>
      </c>
      <c r="F387" t="s">
        <v>566</v>
      </c>
      <c r="G387" t="s">
        <v>567</v>
      </c>
      <c r="H387">
        <v>18</v>
      </c>
      <c r="I387" t="s">
        <v>568</v>
      </c>
      <c r="J387">
        <v>116</v>
      </c>
      <c r="K387" t="s">
        <v>237</v>
      </c>
      <c r="L387" t="s">
        <v>575</v>
      </c>
      <c r="M387">
        <v>116</v>
      </c>
      <c r="N387" t="s">
        <v>237</v>
      </c>
      <c r="O387">
        <v>270</v>
      </c>
      <c r="P387" t="s">
        <v>425</v>
      </c>
      <c r="Q387" t="s">
        <v>426</v>
      </c>
      <c r="R387">
        <v>162</v>
      </c>
      <c r="S387" t="s">
        <v>556</v>
      </c>
      <c r="T387" t="s">
        <v>117</v>
      </c>
      <c r="U387" t="s">
        <v>454</v>
      </c>
      <c r="V387" t="s">
        <v>445</v>
      </c>
      <c r="W387">
        <v>1</v>
      </c>
      <c r="X387" t="s">
        <v>58</v>
      </c>
      <c r="Y387">
        <v>2</v>
      </c>
      <c r="Z387">
        <v>2</v>
      </c>
      <c r="AA387" t="s">
        <v>576</v>
      </c>
      <c r="AB387">
        <v>1</v>
      </c>
      <c r="AC387" t="s">
        <v>217</v>
      </c>
      <c r="AD387" t="s">
        <v>22</v>
      </c>
      <c r="AE387">
        <v>5</v>
      </c>
    </row>
    <row r="388" spans="1:31" x14ac:dyDescent="0.4">
      <c r="A388">
        <v>5</v>
      </c>
      <c r="B388" t="s">
        <v>441</v>
      </c>
      <c r="C388" s="204">
        <v>44597</v>
      </c>
      <c r="D388" s="204">
        <v>44599</v>
      </c>
      <c r="E388">
        <v>5</v>
      </c>
      <c r="F388" t="s">
        <v>566</v>
      </c>
      <c r="G388" t="s">
        <v>567</v>
      </c>
      <c r="H388">
        <v>18</v>
      </c>
      <c r="I388" t="s">
        <v>568</v>
      </c>
      <c r="J388">
        <v>116</v>
      </c>
      <c r="K388" t="s">
        <v>237</v>
      </c>
      <c r="L388" t="s">
        <v>575</v>
      </c>
      <c r="M388">
        <v>116</v>
      </c>
      <c r="N388" t="s">
        <v>237</v>
      </c>
      <c r="O388">
        <v>270</v>
      </c>
      <c r="P388" t="s">
        <v>425</v>
      </c>
      <c r="Q388" t="s">
        <v>426</v>
      </c>
      <c r="R388">
        <v>168</v>
      </c>
      <c r="S388" t="s">
        <v>559</v>
      </c>
      <c r="T388" t="s">
        <v>118</v>
      </c>
      <c r="U388" t="s">
        <v>454</v>
      </c>
      <c r="V388" t="s">
        <v>445</v>
      </c>
      <c r="W388">
        <v>1</v>
      </c>
      <c r="X388" t="s">
        <v>58</v>
      </c>
      <c r="Y388">
        <v>2</v>
      </c>
      <c r="Z388">
        <v>2</v>
      </c>
      <c r="AA388" t="s">
        <v>576</v>
      </c>
      <c r="AB388">
        <v>1</v>
      </c>
      <c r="AC388" t="s">
        <v>217</v>
      </c>
      <c r="AD388" t="s">
        <v>22</v>
      </c>
      <c r="AE388">
        <v>5</v>
      </c>
    </row>
    <row r="389" spans="1:31" x14ac:dyDescent="0.4">
      <c r="A389">
        <v>5</v>
      </c>
      <c r="B389" t="s">
        <v>441</v>
      </c>
      <c r="C389" s="204">
        <v>44597</v>
      </c>
      <c r="D389" s="204">
        <v>44599</v>
      </c>
      <c r="E389">
        <v>5</v>
      </c>
      <c r="F389" t="s">
        <v>566</v>
      </c>
      <c r="G389" t="s">
        <v>567</v>
      </c>
      <c r="H389">
        <v>18</v>
      </c>
      <c r="I389" t="s">
        <v>568</v>
      </c>
      <c r="J389">
        <v>11</v>
      </c>
      <c r="K389" t="s">
        <v>716</v>
      </c>
      <c r="L389" t="s">
        <v>717</v>
      </c>
      <c r="M389">
        <v>11</v>
      </c>
      <c r="N389" t="s">
        <v>716</v>
      </c>
      <c r="O389">
        <v>270</v>
      </c>
      <c r="P389" t="s">
        <v>425</v>
      </c>
      <c r="Q389" t="s">
        <v>426</v>
      </c>
      <c r="R389">
        <v>163</v>
      </c>
      <c r="S389" t="s">
        <v>509</v>
      </c>
      <c r="T389" t="s">
        <v>122</v>
      </c>
      <c r="U389" t="s">
        <v>510</v>
      </c>
      <c r="V389" t="s">
        <v>445</v>
      </c>
      <c r="W389">
        <v>1</v>
      </c>
      <c r="X389" t="s">
        <v>58</v>
      </c>
      <c r="Y389">
        <v>3</v>
      </c>
      <c r="Z389">
        <v>3</v>
      </c>
      <c r="AA389" t="s">
        <v>576</v>
      </c>
      <c r="AB389">
        <v>1</v>
      </c>
      <c r="AC389" t="s">
        <v>217</v>
      </c>
      <c r="AD389" t="s">
        <v>22</v>
      </c>
      <c r="AE389">
        <v>5</v>
      </c>
    </row>
    <row r="390" spans="1:31" x14ac:dyDescent="0.4">
      <c r="A390">
        <v>5</v>
      </c>
      <c r="B390" t="s">
        <v>441</v>
      </c>
      <c r="C390" s="204">
        <v>44597</v>
      </c>
      <c r="D390" s="204">
        <v>44599</v>
      </c>
      <c r="E390">
        <v>5</v>
      </c>
      <c r="F390" t="s">
        <v>566</v>
      </c>
      <c r="G390" t="s">
        <v>567</v>
      </c>
      <c r="H390">
        <v>18</v>
      </c>
      <c r="I390" t="s">
        <v>568</v>
      </c>
      <c r="J390">
        <v>11</v>
      </c>
      <c r="K390" t="s">
        <v>716</v>
      </c>
      <c r="L390" t="s">
        <v>717</v>
      </c>
      <c r="M390">
        <v>11</v>
      </c>
      <c r="N390" t="s">
        <v>716</v>
      </c>
      <c r="O390">
        <v>270</v>
      </c>
      <c r="P390" t="s">
        <v>425</v>
      </c>
      <c r="Q390" t="s">
        <v>426</v>
      </c>
      <c r="R390">
        <v>169</v>
      </c>
      <c r="S390" t="s">
        <v>511</v>
      </c>
      <c r="T390" t="s">
        <v>131</v>
      </c>
      <c r="U390" t="s">
        <v>510</v>
      </c>
      <c r="V390" t="s">
        <v>445</v>
      </c>
      <c r="W390">
        <v>2</v>
      </c>
      <c r="X390" t="s">
        <v>58</v>
      </c>
      <c r="Y390">
        <v>3</v>
      </c>
      <c r="Z390">
        <v>3</v>
      </c>
      <c r="AA390" t="s">
        <v>576</v>
      </c>
      <c r="AB390">
        <v>1</v>
      </c>
      <c r="AC390" t="s">
        <v>217</v>
      </c>
      <c r="AD390" t="s">
        <v>22</v>
      </c>
      <c r="AE390">
        <v>10</v>
      </c>
    </row>
    <row r="391" spans="1:31" x14ac:dyDescent="0.4">
      <c r="A391">
        <v>5</v>
      </c>
      <c r="B391" t="s">
        <v>441</v>
      </c>
      <c r="C391" s="204">
        <v>44597</v>
      </c>
      <c r="D391" s="204">
        <v>44599</v>
      </c>
      <c r="E391">
        <v>5</v>
      </c>
      <c r="F391" t="s">
        <v>566</v>
      </c>
      <c r="G391" t="s">
        <v>567</v>
      </c>
      <c r="H391">
        <v>18</v>
      </c>
      <c r="I391" t="s">
        <v>568</v>
      </c>
      <c r="J391">
        <v>31</v>
      </c>
      <c r="K391" t="s">
        <v>577</v>
      </c>
      <c r="L391" t="s">
        <v>578</v>
      </c>
      <c r="M391">
        <v>31</v>
      </c>
      <c r="N391" t="s">
        <v>577</v>
      </c>
      <c r="O391">
        <v>270</v>
      </c>
      <c r="P391" t="s">
        <v>425</v>
      </c>
      <c r="Q391" t="s">
        <v>426</v>
      </c>
      <c r="R391">
        <v>161</v>
      </c>
      <c r="S391" t="s">
        <v>579</v>
      </c>
      <c r="T391" t="s">
        <v>119</v>
      </c>
      <c r="U391" t="s">
        <v>528</v>
      </c>
      <c r="V391" t="s">
        <v>445</v>
      </c>
      <c r="W391">
        <v>2</v>
      </c>
      <c r="X391" t="s">
        <v>58</v>
      </c>
      <c r="Y391">
        <v>3</v>
      </c>
      <c r="Z391">
        <v>3</v>
      </c>
      <c r="AA391" t="s">
        <v>571</v>
      </c>
      <c r="AB391">
        <v>1</v>
      </c>
      <c r="AC391" t="s">
        <v>217</v>
      </c>
      <c r="AD391" t="s">
        <v>22</v>
      </c>
      <c r="AE391">
        <v>10</v>
      </c>
    </row>
    <row r="392" spans="1:31" x14ac:dyDescent="0.4">
      <c r="A392">
        <v>5</v>
      </c>
      <c r="B392" t="s">
        <v>441</v>
      </c>
      <c r="C392" s="204">
        <v>44597</v>
      </c>
      <c r="D392" s="204">
        <v>44599</v>
      </c>
      <c r="E392">
        <v>5</v>
      </c>
      <c r="F392" t="s">
        <v>566</v>
      </c>
      <c r="G392" t="s">
        <v>567</v>
      </c>
      <c r="H392">
        <v>18</v>
      </c>
      <c r="I392" t="s">
        <v>568</v>
      </c>
      <c r="J392">
        <v>31</v>
      </c>
      <c r="K392" t="s">
        <v>577</v>
      </c>
      <c r="L392" t="s">
        <v>578</v>
      </c>
      <c r="M392">
        <v>31</v>
      </c>
      <c r="N392" t="s">
        <v>577</v>
      </c>
      <c r="O392">
        <v>270</v>
      </c>
      <c r="P392" t="s">
        <v>425</v>
      </c>
      <c r="Q392" t="s">
        <v>426</v>
      </c>
      <c r="R392">
        <v>167</v>
      </c>
      <c r="S392" t="s">
        <v>580</v>
      </c>
      <c r="T392" t="s">
        <v>120</v>
      </c>
      <c r="U392" t="s">
        <v>528</v>
      </c>
      <c r="V392" t="s">
        <v>445</v>
      </c>
      <c r="W392">
        <v>1</v>
      </c>
      <c r="X392" t="s">
        <v>58</v>
      </c>
      <c r="Y392">
        <v>3</v>
      </c>
      <c r="Z392">
        <v>3</v>
      </c>
      <c r="AA392" t="s">
        <v>571</v>
      </c>
      <c r="AB392">
        <v>1</v>
      </c>
      <c r="AC392" t="s">
        <v>217</v>
      </c>
      <c r="AD392" t="s">
        <v>22</v>
      </c>
      <c r="AE392">
        <v>5</v>
      </c>
    </row>
    <row r="393" spans="1:31" x14ac:dyDescent="0.4">
      <c r="A393">
        <v>5</v>
      </c>
      <c r="B393" t="s">
        <v>441</v>
      </c>
      <c r="C393" s="204">
        <v>44597</v>
      </c>
      <c r="D393" s="204">
        <v>44599</v>
      </c>
      <c r="E393">
        <v>5</v>
      </c>
      <c r="F393" t="s">
        <v>566</v>
      </c>
      <c r="G393" t="s">
        <v>567</v>
      </c>
      <c r="H393">
        <v>18</v>
      </c>
      <c r="I393" t="s">
        <v>568</v>
      </c>
      <c r="J393">
        <v>185</v>
      </c>
      <c r="K393" t="s">
        <v>684</v>
      </c>
      <c r="L393" t="s">
        <v>685</v>
      </c>
      <c r="M393">
        <v>185</v>
      </c>
      <c r="N393" t="s">
        <v>684</v>
      </c>
      <c r="O393">
        <v>270</v>
      </c>
      <c r="P393" t="s">
        <v>425</v>
      </c>
      <c r="Q393" t="s">
        <v>426</v>
      </c>
      <c r="R393">
        <v>162</v>
      </c>
      <c r="S393" t="s">
        <v>556</v>
      </c>
      <c r="T393" t="s">
        <v>117</v>
      </c>
      <c r="U393" t="s">
        <v>454</v>
      </c>
      <c r="V393" t="s">
        <v>445</v>
      </c>
      <c r="W393">
        <v>4</v>
      </c>
      <c r="X393" t="s">
        <v>58</v>
      </c>
      <c r="Y393">
        <v>8</v>
      </c>
      <c r="Z393">
        <v>8</v>
      </c>
      <c r="AA393" t="s">
        <v>686</v>
      </c>
      <c r="AB393">
        <v>1</v>
      </c>
      <c r="AC393" t="s">
        <v>217</v>
      </c>
      <c r="AD393" t="s">
        <v>22</v>
      </c>
      <c r="AE393">
        <v>20</v>
      </c>
    </row>
    <row r="394" spans="1:31" x14ac:dyDescent="0.4">
      <c r="A394">
        <v>5</v>
      </c>
      <c r="B394" t="s">
        <v>441</v>
      </c>
      <c r="C394" s="204">
        <v>44597</v>
      </c>
      <c r="D394" s="204">
        <v>44599</v>
      </c>
      <c r="E394">
        <v>5</v>
      </c>
      <c r="F394" t="s">
        <v>566</v>
      </c>
      <c r="G394" t="s">
        <v>567</v>
      </c>
      <c r="H394">
        <v>18</v>
      </c>
      <c r="I394" t="s">
        <v>568</v>
      </c>
      <c r="J394">
        <v>185</v>
      </c>
      <c r="K394" t="s">
        <v>684</v>
      </c>
      <c r="L394" t="s">
        <v>685</v>
      </c>
      <c r="M394">
        <v>185</v>
      </c>
      <c r="N394" t="s">
        <v>684</v>
      </c>
      <c r="O394">
        <v>270</v>
      </c>
      <c r="P394" t="s">
        <v>425</v>
      </c>
      <c r="Q394" t="s">
        <v>426</v>
      </c>
      <c r="R394">
        <v>168</v>
      </c>
      <c r="S394" t="s">
        <v>559</v>
      </c>
      <c r="T394" t="s">
        <v>118</v>
      </c>
      <c r="U394" t="s">
        <v>454</v>
      </c>
      <c r="V394" t="s">
        <v>445</v>
      </c>
      <c r="W394">
        <v>4</v>
      </c>
      <c r="X394" t="s">
        <v>58</v>
      </c>
      <c r="Y394">
        <v>8</v>
      </c>
      <c r="Z394">
        <v>8</v>
      </c>
      <c r="AA394" t="s">
        <v>686</v>
      </c>
      <c r="AB394">
        <v>1</v>
      </c>
      <c r="AC394" t="s">
        <v>217</v>
      </c>
      <c r="AD394" t="s">
        <v>22</v>
      </c>
      <c r="AE394">
        <v>20</v>
      </c>
    </row>
    <row r="395" spans="1:31" x14ac:dyDescent="0.4">
      <c r="A395">
        <v>5</v>
      </c>
      <c r="B395" t="s">
        <v>441</v>
      </c>
      <c r="C395" s="204">
        <v>44597</v>
      </c>
      <c r="D395" s="204">
        <v>44599</v>
      </c>
      <c r="E395">
        <v>5</v>
      </c>
      <c r="F395" t="s">
        <v>566</v>
      </c>
      <c r="G395" t="s">
        <v>567</v>
      </c>
      <c r="H395">
        <v>18</v>
      </c>
      <c r="I395" t="s">
        <v>568</v>
      </c>
      <c r="J395">
        <v>146</v>
      </c>
      <c r="K395" t="s">
        <v>589</v>
      </c>
      <c r="L395" t="s">
        <v>590</v>
      </c>
      <c r="M395">
        <v>146</v>
      </c>
      <c r="N395" t="s">
        <v>589</v>
      </c>
      <c r="O395">
        <v>270</v>
      </c>
      <c r="P395" t="s">
        <v>425</v>
      </c>
      <c r="Q395" t="s">
        <v>426</v>
      </c>
      <c r="R395">
        <v>161</v>
      </c>
      <c r="S395" t="s">
        <v>579</v>
      </c>
      <c r="T395" t="s">
        <v>119</v>
      </c>
      <c r="U395" t="s">
        <v>528</v>
      </c>
      <c r="V395" t="s">
        <v>445</v>
      </c>
      <c r="W395">
        <v>1</v>
      </c>
      <c r="X395" t="s">
        <v>58</v>
      </c>
      <c r="Y395">
        <v>2</v>
      </c>
      <c r="Z395">
        <v>2</v>
      </c>
      <c r="AA395" t="s">
        <v>591</v>
      </c>
      <c r="AB395">
        <v>1</v>
      </c>
      <c r="AC395" t="s">
        <v>217</v>
      </c>
      <c r="AD395" t="s">
        <v>22</v>
      </c>
      <c r="AE395">
        <v>5</v>
      </c>
    </row>
    <row r="396" spans="1:31" x14ac:dyDescent="0.4">
      <c r="A396">
        <v>5</v>
      </c>
      <c r="B396" t="s">
        <v>441</v>
      </c>
      <c r="C396" s="204">
        <v>44597</v>
      </c>
      <c r="D396" s="204">
        <v>44599</v>
      </c>
      <c r="E396">
        <v>5</v>
      </c>
      <c r="F396" t="s">
        <v>566</v>
      </c>
      <c r="G396" t="s">
        <v>567</v>
      </c>
      <c r="H396">
        <v>18</v>
      </c>
      <c r="I396" t="s">
        <v>568</v>
      </c>
      <c r="J396">
        <v>146</v>
      </c>
      <c r="K396" t="s">
        <v>589</v>
      </c>
      <c r="L396" t="s">
        <v>590</v>
      </c>
      <c r="M396">
        <v>146</v>
      </c>
      <c r="N396" t="s">
        <v>589</v>
      </c>
      <c r="O396">
        <v>270</v>
      </c>
      <c r="P396" t="s">
        <v>425</v>
      </c>
      <c r="Q396" t="s">
        <v>426</v>
      </c>
      <c r="R396">
        <v>167</v>
      </c>
      <c r="S396" t="s">
        <v>580</v>
      </c>
      <c r="T396" t="s">
        <v>120</v>
      </c>
      <c r="U396" t="s">
        <v>528</v>
      </c>
      <c r="V396" t="s">
        <v>445</v>
      </c>
      <c r="W396">
        <v>1</v>
      </c>
      <c r="X396" t="s">
        <v>58</v>
      </c>
      <c r="Y396">
        <v>2</v>
      </c>
      <c r="Z396">
        <v>2</v>
      </c>
      <c r="AA396" t="s">
        <v>591</v>
      </c>
      <c r="AB396">
        <v>1</v>
      </c>
      <c r="AC396" t="s">
        <v>217</v>
      </c>
      <c r="AD396" t="s">
        <v>22</v>
      </c>
      <c r="AE396">
        <v>5</v>
      </c>
    </row>
    <row r="397" spans="1:31" x14ac:dyDescent="0.4">
      <c r="A397">
        <v>10</v>
      </c>
      <c r="B397" t="s">
        <v>441</v>
      </c>
      <c r="C397" s="204">
        <v>44597</v>
      </c>
      <c r="D397" s="204">
        <v>44599</v>
      </c>
      <c r="E397">
        <v>5</v>
      </c>
      <c r="F397" t="s">
        <v>566</v>
      </c>
      <c r="G397" t="s">
        <v>567</v>
      </c>
      <c r="H397">
        <v>18</v>
      </c>
      <c r="I397" t="s">
        <v>568</v>
      </c>
      <c r="J397">
        <v>250</v>
      </c>
      <c r="K397" t="s">
        <v>596</v>
      </c>
      <c r="L397" t="s">
        <v>597</v>
      </c>
      <c r="M397">
        <v>250</v>
      </c>
      <c r="N397" t="s">
        <v>596</v>
      </c>
      <c r="O397">
        <v>270</v>
      </c>
      <c r="P397" t="s">
        <v>425</v>
      </c>
      <c r="Q397" t="s">
        <v>426</v>
      </c>
      <c r="R397">
        <v>472</v>
      </c>
      <c r="S397" t="s">
        <v>329</v>
      </c>
      <c r="T397" t="s">
        <v>448</v>
      </c>
      <c r="V397" t="s">
        <v>449</v>
      </c>
      <c r="W397">
        <v>3</v>
      </c>
      <c r="X397" t="s">
        <v>58</v>
      </c>
      <c r="Y397">
        <v>3</v>
      </c>
      <c r="Z397">
        <v>3</v>
      </c>
      <c r="AA397" t="s">
        <v>571</v>
      </c>
      <c r="AB397">
        <v>1</v>
      </c>
      <c r="AC397" t="s">
        <v>231</v>
      </c>
      <c r="AD397" t="s">
        <v>22</v>
      </c>
      <c r="AE397">
        <v>30</v>
      </c>
    </row>
    <row r="398" spans="1:31" x14ac:dyDescent="0.4">
      <c r="A398">
        <v>20</v>
      </c>
      <c r="B398" t="s">
        <v>463</v>
      </c>
      <c r="C398" s="204">
        <v>44597</v>
      </c>
      <c r="D398" s="204">
        <v>44599</v>
      </c>
      <c r="E398">
        <v>5</v>
      </c>
      <c r="F398" t="s">
        <v>566</v>
      </c>
      <c r="G398" t="s">
        <v>567</v>
      </c>
      <c r="H398">
        <v>18</v>
      </c>
      <c r="I398" t="s">
        <v>568</v>
      </c>
      <c r="J398">
        <v>16</v>
      </c>
      <c r="K398" t="s">
        <v>598</v>
      </c>
      <c r="L398" t="s">
        <v>599</v>
      </c>
      <c r="M398">
        <v>16</v>
      </c>
      <c r="N398" t="s">
        <v>598</v>
      </c>
      <c r="O398">
        <v>270</v>
      </c>
      <c r="P398" t="s">
        <v>425</v>
      </c>
      <c r="Q398" t="s">
        <v>426</v>
      </c>
      <c r="R398">
        <v>211</v>
      </c>
      <c r="S398" t="s">
        <v>452</v>
      </c>
      <c r="T398" t="s">
        <v>453</v>
      </c>
      <c r="U398" t="s">
        <v>454</v>
      </c>
      <c r="V398" t="s">
        <v>455</v>
      </c>
      <c r="W398">
        <v>1</v>
      </c>
      <c r="X398" t="s">
        <v>58</v>
      </c>
      <c r="Y398">
        <v>2</v>
      </c>
      <c r="Z398">
        <v>2</v>
      </c>
      <c r="AA398" t="s">
        <v>591</v>
      </c>
      <c r="AB398">
        <v>1</v>
      </c>
      <c r="AC398" t="s">
        <v>232</v>
      </c>
      <c r="AD398" t="s">
        <v>22</v>
      </c>
      <c r="AE398">
        <v>20</v>
      </c>
    </row>
    <row r="399" spans="1:31" x14ac:dyDescent="0.4">
      <c r="A399">
        <v>40</v>
      </c>
      <c r="B399" t="s">
        <v>727</v>
      </c>
      <c r="C399" s="204">
        <v>44597</v>
      </c>
      <c r="D399" s="204">
        <v>44599</v>
      </c>
      <c r="E399">
        <v>5</v>
      </c>
      <c r="F399" t="s">
        <v>566</v>
      </c>
      <c r="G399" t="s">
        <v>567</v>
      </c>
      <c r="H399">
        <v>18</v>
      </c>
      <c r="I399" t="s">
        <v>568</v>
      </c>
      <c r="J399">
        <v>16</v>
      </c>
      <c r="K399" t="s">
        <v>598</v>
      </c>
      <c r="L399" t="s">
        <v>599</v>
      </c>
      <c r="M399">
        <v>16</v>
      </c>
      <c r="N399" t="s">
        <v>598</v>
      </c>
      <c r="O399">
        <v>270</v>
      </c>
      <c r="P399" t="s">
        <v>425</v>
      </c>
      <c r="Q399" t="s">
        <v>426</v>
      </c>
      <c r="R399">
        <v>475</v>
      </c>
      <c r="S399" t="s">
        <v>534</v>
      </c>
      <c r="T399" t="s">
        <v>535</v>
      </c>
      <c r="V399" t="s">
        <v>536</v>
      </c>
      <c r="W399">
        <v>1</v>
      </c>
      <c r="X399" t="s">
        <v>58</v>
      </c>
      <c r="Y399">
        <v>2</v>
      </c>
      <c r="Z399">
        <v>2</v>
      </c>
      <c r="AA399" t="s">
        <v>591</v>
      </c>
      <c r="AB399">
        <v>1</v>
      </c>
      <c r="AC399" t="s">
        <v>231</v>
      </c>
      <c r="AD399" t="s">
        <v>22</v>
      </c>
      <c r="AE399">
        <v>40</v>
      </c>
    </row>
    <row r="400" spans="1:31" x14ac:dyDescent="0.4">
      <c r="A400">
        <v>5</v>
      </c>
      <c r="B400" t="s">
        <v>441</v>
      </c>
      <c r="C400" s="204">
        <v>44597</v>
      </c>
      <c r="D400" s="204">
        <v>44599</v>
      </c>
      <c r="E400">
        <v>5</v>
      </c>
      <c r="F400" t="s">
        <v>566</v>
      </c>
      <c r="G400" t="s">
        <v>567</v>
      </c>
      <c r="H400">
        <v>18</v>
      </c>
      <c r="I400" t="s">
        <v>568</v>
      </c>
      <c r="J400">
        <v>757</v>
      </c>
      <c r="K400" t="s">
        <v>831</v>
      </c>
      <c r="L400" t="s">
        <v>832</v>
      </c>
      <c r="M400">
        <v>757</v>
      </c>
      <c r="N400" t="s">
        <v>831</v>
      </c>
      <c r="O400">
        <v>270</v>
      </c>
      <c r="P400" t="s">
        <v>425</v>
      </c>
      <c r="Q400" t="s">
        <v>426</v>
      </c>
      <c r="R400">
        <v>163</v>
      </c>
      <c r="S400" t="s">
        <v>509</v>
      </c>
      <c r="T400" t="s">
        <v>122</v>
      </c>
      <c r="U400" t="s">
        <v>510</v>
      </c>
      <c r="V400" t="s">
        <v>445</v>
      </c>
      <c r="W400">
        <v>15</v>
      </c>
      <c r="X400" t="s">
        <v>58</v>
      </c>
      <c r="Y400">
        <v>15</v>
      </c>
      <c r="Z400">
        <v>15</v>
      </c>
      <c r="AA400" t="s">
        <v>833</v>
      </c>
      <c r="AB400">
        <v>1</v>
      </c>
      <c r="AC400" t="s">
        <v>217</v>
      </c>
      <c r="AD400" t="s">
        <v>22</v>
      </c>
      <c r="AE400">
        <v>75</v>
      </c>
    </row>
    <row r="401" spans="1:31" x14ac:dyDescent="0.4">
      <c r="A401">
        <v>40</v>
      </c>
      <c r="B401" t="s">
        <v>727</v>
      </c>
      <c r="C401" s="204">
        <v>44597</v>
      </c>
      <c r="D401" s="204">
        <v>44599</v>
      </c>
      <c r="E401">
        <v>5</v>
      </c>
      <c r="F401" t="s">
        <v>566</v>
      </c>
      <c r="G401" t="s">
        <v>567</v>
      </c>
      <c r="H401">
        <v>18</v>
      </c>
      <c r="I401" t="s">
        <v>568</v>
      </c>
      <c r="J401">
        <v>617</v>
      </c>
      <c r="K401" t="s">
        <v>226</v>
      </c>
      <c r="L401" t="s">
        <v>600</v>
      </c>
      <c r="M401">
        <v>617</v>
      </c>
      <c r="N401" t="s">
        <v>226</v>
      </c>
      <c r="O401">
        <v>270</v>
      </c>
      <c r="P401" t="s">
        <v>425</v>
      </c>
      <c r="Q401" t="s">
        <v>426</v>
      </c>
      <c r="R401">
        <v>475</v>
      </c>
      <c r="S401" t="s">
        <v>534</v>
      </c>
      <c r="T401" t="s">
        <v>535</v>
      </c>
      <c r="V401" t="s">
        <v>536</v>
      </c>
      <c r="W401">
        <v>1</v>
      </c>
      <c r="X401" t="s">
        <v>58</v>
      </c>
      <c r="Y401">
        <v>12</v>
      </c>
      <c r="Z401">
        <v>12</v>
      </c>
      <c r="AA401" t="s">
        <v>591</v>
      </c>
      <c r="AB401">
        <v>1</v>
      </c>
      <c r="AC401" t="s">
        <v>231</v>
      </c>
      <c r="AD401" t="s">
        <v>22</v>
      </c>
      <c r="AE401">
        <v>40</v>
      </c>
    </row>
    <row r="402" spans="1:31" x14ac:dyDescent="0.4">
      <c r="A402">
        <v>5</v>
      </c>
      <c r="B402" t="s">
        <v>724</v>
      </c>
      <c r="C402" s="204">
        <v>44597</v>
      </c>
      <c r="D402" s="204">
        <v>44599</v>
      </c>
      <c r="E402">
        <v>5</v>
      </c>
      <c r="F402" t="s">
        <v>566</v>
      </c>
      <c r="G402" t="s">
        <v>567</v>
      </c>
      <c r="H402">
        <v>18</v>
      </c>
      <c r="I402" t="s">
        <v>568</v>
      </c>
      <c r="J402">
        <v>617</v>
      </c>
      <c r="K402" t="s">
        <v>226</v>
      </c>
      <c r="L402" t="s">
        <v>600</v>
      </c>
      <c r="M402">
        <v>617</v>
      </c>
      <c r="N402" t="s">
        <v>226</v>
      </c>
      <c r="O402">
        <v>270</v>
      </c>
      <c r="P402" t="s">
        <v>425</v>
      </c>
      <c r="Q402" t="s">
        <v>426</v>
      </c>
      <c r="R402">
        <v>321</v>
      </c>
      <c r="S402" t="s">
        <v>601</v>
      </c>
      <c r="T402" t="s">
        <v>602</v>
      </c>
      <c r="U402" t="s">
        <v>454</v>
      </c>
      <c r="V402" t="s">
        <v>529</v>
      </c>
      <c r="W402">
        <v>7</v>
      </c>
      <c r="X402" t="s">
        <v>58</v>
      </c>
      <c r="Y402">
        <v>12</v>
      </c>
      <c r="Z402">
        <v>12</v>
      </c>
      <c r="AA402" t="s">
        <v>591</v>
      </c>
      <c r="AB402">
        <v>1</v>
      </c>
      <c r="AC402" t="s">
        <v>60</v>
      </c>
      <c r="AD402" t="s">
        <v>22</v>
      </c>
      <c r="AE402">
        <v>35</v>
      </c>
    </row>
    <row r="403" spans="1:31" x14ac:dyDescent="0.4">
      <c r="A403">
        <v>35</v>
      </c>
      <c r="B403" t="s">
        <v>724</v>
      </c>
      <c r="C403" s="204">
        <v>44597</v>
      </c>
      <c r="D403" s="204">
        <v>44599</v>
      </c>
      <c r="E403">
        <v>5</v>
      </c>
      <c r="F403" t="s">
        <v>566</v>
      </c>
      <c r="G403" t="s">
        <v>567</v>
      </c>
      <c r="H403">
        <v>18</v>
      </c>
      <c r="I403" t="s">
        <v>568</v>
      </c>
      <c r="J403">
        <v>617</v>
      </c>
      <c r="K403" t="s">
        <v>226</v>
      </c>
      <c r="L403" t="s">
        <v>600</v>
      </c>
      <c r="M403">
        <v>617</v>
      </c>
      <c r="N403" t="s">
        <v>226</v>
      </c>
      <c r="O403">
        <v>270</v>
      </c>
      <c r="P403" t="s">
        <v>425</v>
      </c>
      <c r="Q403" t="s">
        <v>426</v>
      </c>
      <c r="R403">
        <v>750</v>
      </c>
      <c r="S403" t="s">
        <v>603</v>
      </c>
      <c r="T403" t="s">
        <v>604</v>
      </c>
      <c r="U403" t="s">
        <v>13</v>
      </c>
      <c r="V403" t="s">
        <v>605</v>
      </c>
      <c r="W403">
        <v>4</v>
      </c>
      <c r="X403" t="s">
        <v>58</v>
      </c>
      <c r="Y403">
        <v>12</v>
      </c>
      <c r="Z403">
        <v>12</v>
      </c>
      <c r="AA403" t="s">
        <v>591</v>
      </c>
      <c r="AB403">
        <v>1</v>
      </c>
      <c r="AC403" t="s">
        <v>60</v>
      </c>
      <c r="AD403" t="s">
        <v>22</v>
      </c>
      <c r="AE403">
        <v>140</v>
      </c>
    </row>
    <row r="404" spans="1:31" x14ac:dyDescent="0.4">
      <c r="A404">
        <v>40</v>
      </c>
      <c r="B404" t="s">
        <v>727</v>
      </c>
      <c r="C404" s="204">
        <v>44597</v>
      </c>
      <c r="D404" s="204">
        <v>44599</v>
      </c>
      <c r="E404">
        <v>5</v>
      </c>
      <c r="F404" t="s">
        <v>566</v>
      </c>
      <c r="G404" t="s">
        <v>567</v>
      </c>
      <c r="H404">
        <v>18</v>
      </c>
      <c r="I404" t="s">
        <v>568</v>
      </c>
      <c r="J404">
        <v>550</v>
      </c>
      <c r="K404" t="s">
        <v>227</v>
      </c>
      <c r="L404" t="s">
        <v>606</v>
      </c>
      <c r="M404">
        <v>550</v>
      </c>
      <c r="N404" t="s">
        <v>227</v>
      </c>
      <c r="O404">
        <v>270</v>
      </c>
      <c r="P404" t="s">
        <v>425</v>
      </c>
      <c r="Q404" t="s">
        <v>426</v>
      </c>
      <c r="R404">
        <v>475</v>
      </c>
      <c r="S404" t="s">
        <v>534</v>
      </c>
      <c r="T404" t="s">
        <v>535</v>
      </c>
      <c r="V404" t="s">
        <v>536</v>
      </c>
      <c r="W404">
        <v>2</v>
      </c>
      <c r="X404" t="s">
        <v>58</v>
      </c>
      <c r="Y404">
        <v>2</v>
      </c>
      <c r="Z404">
        <v>2</v>
      </c>
      <c r="AA404" t="s">
        <v>607</v>
      </c>
      <c r="AB404">
        <v>1</v>
      </c>
      <c r="AC404" t="s">
        <v>231</v>
      </c>
      <c r="AD404" t="s">
        <v>22</v>
      </c>
      <c r="AE404">
        <v>80</v>
      </c>
    </row>
    <row r="405" spans="1:31" x14ac:dyDescent="0.4">
      <c r="A405">
        <v>1</v>
      </c>
      <c r="B405" t="s">
        <v>441</v>
      </c>
      <c r="C405" s="204">
        <v>44598</v>
      </c>
      <c r="D405" s="204">
        <v>44599</v>
      </c>
      <c r="E405">
        <v>14</v>
      </c>
      <c r="F405" t="s">
        <v>430</v>
      </c>
      <c r="G405" t="s">
        <v>431</v>
      </c>
      <c r="H405">
        <v>19</v>
      </c>
      <c r="I405" t="s">
        <v>432</v>
      </c>
      <c r="J405">
        <v>124</v>
      </c>
      <c r="K405" t="s">
        <v>433</v>
      </c>
      <c r="L405" t="s">
        <v>434</v>
      </c>
      <c r="M405">
        <v>123</v>
      </c>
      <c r="N405" t="s">
        <v>435</v>
      </c>
      <c r="O405">
        <v>123</v>
      </c>
      <c r="P405" t="s">
        <v>435</v>
      </c>
      <c r="Q405" t="s">
        <v>436</v>
      </c>
      <c r="R405">
        <v>223</v>
      </c>
      <c r="S405" t="s">
        <v>437</v>
      </c>
      <c r="T405" t="s">
        <v>438</v>
      </c>
      <c r="U405" t="s">
        <v>439</v>
      </c>
      <c r="V405" t="s">
        <v>440</v>
      </c>
      <c r="W405">
        <v>9</v>
      </c>
      <c r="X405" t="s">
        <v>725</v>
      </c>
      <c r="Y405">
        <v>3</v>
      </c>
      <c r="Z405">
        <v>0</v>
      </c>
      <c r="AB405">
        <v>1</v>
      </c>
      <c r="AC405" t="s">
        <v>232</v>
      </c>
      <c r="AD405" t="s">
        <v>23</v>
      </c>
      <c r="AE405">
        <v>9</v>
      </c>
    </row>
    <row r="406" spans="1:31" x14ac:dyDescent="0.4">
      <c r="A406">
        <v>5</v>
      </c>
      <c r="B406" t="s">
        <v>441</v>
      </c>
      <c r="C406" s="204">
        <v>44598</v>
      </c>
      <c r="D406" s="204">
        <v>44599</v>
      </c>
      <c r="E406">
        <v>14</v>
      </c>
      <c r="F406" t="s">
        <v>430</v>
      </c>
      <c r="G406" t="s">
        <v>431</v>
      </c>
      <c r="H406">
        <v>19</v>
      </c>
      <c r="I406" t="s">
        <v>432</v>
      </c>
      <c r="J406">
        <v>80</v>
      </c>
      <c r="K406" t="s">
        <v>442</v>
      </c>
      <c r="L406" t="s">
        <v>443</v>
      </c>
      <c r="M406">
        <v>80</v>
      </c>
      <c r="N406" t="s">
        <v>442</v>
      </c>
      <c r="O406">
        <v>270</v>
      </c>
      <c r="P406" t="s">
        <v>425</v>
      </c>
      <c r="Q406" t="s">
        <v>426</v>
      </c>
      <c r="R406">
        <v>164</v>
      </c>
      <c r="S406" t="s">
        <v>444</v>
      </c>
      <c r="T406" t="s">
        <v>121</v>
      </c>
      <c r="U406" t="s">
        <v>35</v>
      </c>
      <c r="V406" t="s">
        <v>445</v>
      </c>
      <c r="W406">
        <v>2</v>
      </c>
      <c r="X406" t="s">
        <v>58</v>
      </c>
      <c r="Y406">
        <v>2</v>
      </c>
      <c r="Z406">
        <v>1</v>
      </c>
      <c r="AB406">
        <v>1</v>
      </c>
      <c r="AC406" t="s">
        <v>217</v>
      </c>
      <c r="AD406" t="s">
        <v>23</v>
      </c>
      <c r="AE406">
        <v>10</v>
      </c>
    </row>
    <row r="407" spans="1:31" x14ac:dyDescent="0.4">
      <c r="A407">
        <v>20</v>
      </c>
      <c r="B407" t="s">
        <v>463</v>
      </c>
      <c r="C407" s="204">
        <v>44598</v>
      </c>
      <c r="D407" s="204">
        <v>44599</v>
      </c>
      <c r="E407">
        <v>14</v>
      </c>
      <c r="F407" t="s">
        <v>430</v>
      </c>
      <c r="G407" t="s">
        <v>431</v>
      </c>
      <c r="H407">
        <v>19</v>
      </c>
      <c r="I407" t="s">
        <v>432</v>
      </c>
      <c r="J407">
        <v>649</v>
      </c>
      <c r="K407" t="s">
        <v>614</v>
      </c>
      <c r="L407" t="s">
        <v>615</v>
      </c>
      <c r="M407">
        <v>649</v>
      </c>
      <c r="N407" t="s">
        <v>614</v>
      </c>
      <c r="O407">
        <v>270</v>
      </c>
      <c r="P407" t="s">
        <v>425</v>
      </c>
      <c r="Q407" t="s">
        <v>426</v>
      </c>
      <c r="R407">
        <v>211</v>
      </c>
      <c r="S407" t="s">
        <v>452</v>
      </c>
      <c r="T407" t="s">
        <v>453</v>
      </c>
      <c r="U407" t="s">
        <v>454</v>
      </c>
      <c r="V407" t="s">
        <v>455</v>
      </c>
      <c r="W407">
        <v>1</v>
      </c>
      <c r="X407" t="s">
        <v>58</v>
      </c>
      <c r="Y407">
        <v>2</v>
      </c>
      <c r="Z407">
        <v>0</v>
      </c>
      <c r="AA407" t="s">
        <v>616</v>
      </c>
      <c r="AB407">
        <v>1</v>
      </c>
      <c r="AC407" t="s">
        <v>232</v>
      </c>
      <c r="AD407" t="s">
        <v>23</v>
      </c>
      <c r="AE407">
        <v>20</v>
      </c>
    </row>
    <row r="408" spans="1:31" x14ac:dyDescent="0.4">
      <c r="A408">
        <v>10</v>
      </c>
      <c r="B408" t="s">
        <v>724</v>
      </c>
      <c r="C408" s="204">
        <v>44598</v>
      </c>
      <c r="D408" s="204">
        <v>44599</v>
      </c>
      <c r="E408">
        <v>14</v>
      </c>
      <c r="F408" t="s">
        <v>430</v>
      </c>
      <c r="G408" t="s">
        <v>431</v>
      </c>
      <c r="H408">
        <v>19</v>
      </c>
      <c r="I408" t="s">
        <v>432</v>
      </c>
      <c r="J408">
        <v>649</v>
      </c>
      <c r="K408" t="s">
        <v>614</v>
      </c>
      <c r="L408" t="s">
        <v>615</v>
      </c>
      <c r="M408">
        <v>649</v>
      </c>
      <c r="N408" t="s">
        <v>614</v>
      </c>
      <c r="O408">
        <v>270</v>
      </c>
      <c r="P408" t="s">
        <v>425</v>
      </c>
      <c r="Q408" t="s">
        <v>426</v>
      </c>
      <c r="R408">
        <v>272</v>
      </c>
      <c r="S408" t="s">
        <v>617</v>
      </c>
      <c r="T408" t="s">
        <v>618</v>
      </c>
      <c r="V408" t="s">
        <v>449</v>
      </c>
      <c r="W408">
        <v>1</v>
      </c>
      <c r="X408" t="s">
        <v>58</v>
      </c>
      <c r="Y408">
        <v>2</v>
      </c>
      <c r="Z408">
        <v>0</v>
      </c>
      <c r="AA408" t="s">
        <v>616</v>
      </c>
      <c r="AB408">
        <v>1</v>
      </c>
      <c r="AC408" t="s">
        <v>60</v>
      </c>
      <c r="AD408" t="s">
        <v>23</v>
      </c>
      <c r="AE408">
        <v>10</v>
      </c>
    </row>
    <row r="409" spans="1:31" x14ac:dyDescent="0.4">
      <c r="A409">
        <v>10</v>
      </c>
      <c r="B409" t="s">
        <v>441</v>
      </c>
      <c r="C409" s="204">
        <v>44598</v>
      </c>
      <c r="D409" s="204">
        <v>44599</v>
      </c>
      <c r="E409">
        <v>14</v>
      </c>
      <c r="F409" t="s">
        <v>430</v>
      </c>
      <c r="G409" t="s">
        <v>431</v>
      </c>
      <c r="H409">
        <v>19</v>
      </c>
      <c r="I409" t="s">
        <v>432</v>
      </c>
      <c r="J409">
        <v>74</v>
      </c>
      <c r="K409" t="s">
        <v>446</v>
      </c>
      <c r="L409" t="s">
        <v>447</v>
      </c>
      <c r="M409">
        <v>74</v>
      </c>
      <c r="N409" t="s">
        <v>446</v>
      </c>
      <c r="O409">
        <v>270</v>
      </c>
      <c r="P409" t="s">
        <v>425</v>
      </c>
      <c r="Q409" t="s">
        <v>426</v>
      </c>
      <c r="R409">
        <v>472</v>
      </c>
      <c r="S409" t="s">
        <v>329</v>
      </c>
      <c r="T409" t="s">
        <v>448</v>
      </c>
      <c r="V409" t="s">
        <v>449</v>
      </c>
      <c r="W409">
        <v>3</v>
      </c>
      <c r="X409" t="s">
        <v>58</v>
      </c>
      <c r="Y409">
        <v>3</v>
      </c>
      <c r="Z409">
        <v>0</v>
      </c>
      <c r="AB409">
        <v>1</v>
      </c>
      <c r="AC409" t="s">
        <v>231</v>
      </c>
      <c r="AD409" t="s">
        <v>23</v>
      </c>
      <c r="AE409">
        <v>30</v>
      </c>
    </row>
    <row r="410" spans="1:31" x14ac:dyDescent="0.4">
      <c r="A410">
        <v>30</v>
      </c>
      <c r="B410" t="s">
        <v>463</v>
      </c>
      <c r="C410" s="204">
        <v>44598</v>
      </c>
      <c r="D410" s="204">
        <v>44599</v>
      </c>
      <c r="E410">
        <v>14</v>
      </c>
      <c r="F410" t="s">
        <v>430</v>
      </c>
      <c r="G410" t="s">
        <v>431</v>
      </c>
      <c r="H410">
        <v>19</v>
      </c>
      <c r="I410" t="s">
        <v>432</v>
      </c>
      <c r="J410">
        <v>149</v>
      </c>
      <c r="K410" t="s">
        <v>695</v>
      </c>
      <c r="L410" t="s">
        <v>696</v>
      </c>
      <c r="M410">
        <v>149</v>
      </c>
      <c r="N410" t="s">
        <v>695</v>
      </c>
      <c r="O410">
        <v>270</v>
      </c>
      <c r="P410" t="s">
        <v>425</v>
      </c>
      <c r="Q410" t="s">
        <v>426</v>
      </c>
      <c r="R410">
        <v>812</v>
      </c>
      <c r="S410" t="s">
        <v>697</v>
      </c>
      <c r="T410" t="s">
        <v>698</v>
      </c>
      <c r="U410" t="s">
        <v>454</v>
      </c>
      <c r="V410" t="s">
        <v>699</v>
      </c>
      <c r="W410">
        <v>2</v>
      </c>
      <c r="X410" t="s">
        <v>58</v>
      </c>
      <c r="Y410">
        <v>2</v>
      </c>
      <c r="Z410">
        <v>0</v>
      </c>
      <c r="AB410">
        <v>1</v>
      </c>
      <c r="AC410" t="s">
        <v>232</v>
      </c>
      <c r="AD410" t="s">
        <v>23</v>
      </c>
      <c r="AE410">
        <v>60</v>
      </c>
    </row>
    <row r="411" spans="1:31" x14ac:dyDescent="0.4">
      <c r="A411">
        <v>5</v>
      </c>
      <c r="B411" t="s">
        <v>441</v>
      </c>
      <c r="C411" s="204">
        <v>44598</v>
      </c>
      <c r="D411" s="204">
        <v>44599</v>
      </c>
      <c r="E411">
        <v>14</v>
      </c>
      <c r="F411" t="s">
        <v>430</v>
      </c>
      <c r="G411" t="s">
        <v>431</v>
      </c>
      <c r="H411">
        <v>19</v>
      </c>
      <c r="I411" t="s">
        <v>432</v>
      </c>
      <c r="J411">
        <v>40</v>
      </c>
      <c r="K411" t="s">
        <v>622</v>
      </c>
      <c r="L411" t="s">
        <v>623</v>
      </c>
      <c r="M411">
        <v>822</v>
      </c>
      <c r="N411" t="s">
        <v>622</v>
      </c>
      <c r="O411">
        <v>270</v>
      </c>
      <c r="P411" t="s">
        <v>425</v>
      </c>
      <c r="Q411" t="s">
        <v>426</v>
      </c>
      <c r="R411">
        <v>161</v>
      </c>
      <c r="S411" t="s">
        <v>579</v>
      </c>
      <c r="T411" t="s">
        <v>119</v>
      </c>
      <c r="U411" t="s">
        <v>528</v>
      </c>
      <c r="V411" t="s">
        <v>445</v>
      </c>
      <c r="W411">
        <v>1</v>
      </c>
      <c r="X411" t="s">
        <v>58</v>
      </c>
      <c r="Y411">
        <v>2</v>
      </c>
      <c r="Z411">
        <v>1</v>
      </c>
      <c r="AB411">
        <v>1</v>
      </c>
      <c r="AC411" t="s">
        <v>217</v>
      </c>
      <c r="AD411" t="s">
        <v>23</v>
      </c>
      <c r="AE411">
        <v>5</v>
      </c>
    </row>
    <row r="412" spans="1:31" x14ac:dyDescent="0.4">
      <c r="A412">
        <v>5</v>
      </c>
      <c r="B412" t="s">
        <v>441</v>
      </c>
      <c r="C412" s="204">
        <v>44598</v>
      </c>
      <c r="D412" s="204">
        <v>44599</v>
      </c>
      <c r="E412">
        <v>14</v>
      </c>
      <c r="F412" t="s">
        <v>430</v>
      </c>
      <c r="G412" t="s">
        <v>431</v>
      </c>
      <c r="H412">
        <v>19</v>
      </c>
      <c r="I412" t="s">
        <v>432</v>
      </c>
      <c r="J412">
        <v>40</v>
      </c>
      <c r="K412" t="s">
        <v>622</v>
      </c>
      <c r="L412" t="s">
        <v>623</v>
      </c>
      <c r="M412">
        <v>822</v>
      </c>
      <c r="N412" t="s">
        <v>622</v>
      </c>
      <c r="O412">
        <v>270</v>
      </c>
      <c r="P412" t="s">
        <v>425</v>
      </c>
      <c r="Q412" t="s">
        <v>426</v>
      </c>
      <c r="R412">
        <v>167</v>
      </c>
      <c r="S412" t="s">
        <v>580</v>
      </c>
      <c r="T412" t="s">
        <v>120</v>
      </c>
      <c r="U412" t="s">
        <v>528</v>
      </c>
      <c r="V412" t="s">
        <v>445</v>
      </c>
      <c r="W412">
        <v>1</v>
      </c>
      <c r="X412" t="s">
        <v>58</v>
      </c>
      <c r="Y412">
        <v>2</v>
      </c>
      <c r="Z412">
        <v>1</v>
      </c>
      <c r="AB412">
        <v>1</v>
      </c>
      <c r="AC412" t="s">
        <v>217</v>
      </c>
      <c r="AD412" t="s">
        <v>23</v>
      </c>
      <c r="AE412">
        <v>5</v>
      </c>
    </row>
    <row r="413" spans="1:31" x14ac:dyDescent="0.4">
      <c r="A413">
        <v>20</v>
      </c>
      <c r="B413" t="s">
        <v>463</v>
      </c>
      <c r="C413" s="204">
        <v>44598</v>
      </c>
      <c r="D413" s="204">
        <v>44599</v>
      </c>
      <c r="E413">
        <v>14</v>
      </c>
      <c r="F413" t="s">
        <v>430</v>
      </c>
      <c r="G413" t="s">
        <v>431</v>
      </c>
      <c r="H413">
        <v>19</v>
      </c>
      <c r="I413" t="s">
        <v>432</v>
      </c>
      <c r="J413">
        <v>39</v>
      </c>
      <c r="K413" t="s">
        <v>450</v>
      </c>
      <c r="L413" t="s">
        <v>451</v>
      </c>
      <c r="M413">
        <v>39</v>
      </c>
      <c r="N413" t="s">
        <v>450</v>
      </c>
      <c r="O413">
        <v>270</v>
      </c>
      <c r="P413" t="s">
        <v>425</v>
      </c>
      <c r="Q413" t="s">
        <v>426</v>
      </c>
      <c r="R413">
        <v>211</v>
      </c>
      <c r="S413" t="s">
        <v>452</v>
      </c>
      <c r="T413" t="s">
        <v>453</v>
      </c>
      <c r="U413" t="s">
        <v>454</v>
      </c>
      <c r="V413" t="s">
        <v>455</v>
      </c>
      <c r="W413">
        <v>2</v>
      </c>
      <c r="X413" t="s">
        <v>58</v>
      </c>
      <c r="Y413">
        <v>2</v>
      </c>
      <c r="Z413">
        <v>1</v>
      </c>
      <c r="AB413">
        <v>1</v>
      </c>
      <c r="AC413" t="s">
        <v>232</v>
      </c>
      <c r="AD413" t="s">
        <v>23</v>
      </c>
      <c r="AE413">
        <v>40</v>
      </c>
    </row>
    <row r="414" spans="1:31" x14ac:dyDescent="0.4">
      <c r="A414">
        <v>10</v>
      </c>
      <c r="B414" t="s">
        <v>726</v>
      </c>
      <c r="C414" s="204">
        <v>44598</v>
      </c>
      <c r="D414" s="204">
        <v>44599</v>
      </c>
      <c r="E414">
        <v>14</v>
      </c>
      <c r="F414" t="s">
        <v>430</v>
      </c>
      <c r="G414" t="s">
        <v>431</v>
      </c>
      <c r="H414">
        <v>19</v>
      </c>
      <c r="I414" t="s">
        <v>432</v>
      </c>
      <c r="J414">
        <v>902</v>
      </c>
      <c r="K414" t="s">
        <v>456</v>
      </c>
      <c r="L414" t="s">
        <v>457</v>
      </c>
      <c r="M414">
        <v>823</v>
      </c>
      <c r="N414" t="s">
        <v>458</v>
      </c>
      <c r="O414">
        <v>823</v>
      </c>
      <c r="P414" t="s">
        <v>458</v>
      </c>
      <c r="Q414" t="s">
        <v>459</v>
      </c>
      <c r="R414">
        <v>821</v>
      </c>
      <c r="S414" t="s">
        <v>460</v>
      </c>
      <c r="T414" t="s">
        <v>461</v>
      </c>
      <c r="U414" t="s">
        <v>454</v>
      </c>
      <c r="V414" t="s">
        <v>462</v>
      </c>
      <c r="W414">
        <v>200</v>
      </c>
      <c r="X414" t="s">
        <v>463</v>
      </c>
      <c r="Y414">
        <v>3</v>
      </c>
      <c r="Z414">
        <v>0</v>
      </c>
      <c r="AB414">
        <v>1</v>
      </c>
      <c r="AC414" t="s">
        <v>232</v>
      </c>
      <c r="AD414" t="s">
        <v>23</v>
      </c>
      <c r="AE414">
        <v>2000</v>
      </c>
    </row>
    <row r="415" spans="1:31" x14ac:dyDescent="0.4">
      <c r="A415">
        <v>10</v>
      </c>
      <c r="B415" t="s">
        <v>726</v>
      </c>
      <c r="C415" s="204">
        <v>44598</v>
      </c>
      <c r="D415" s="204">
        <v>44599</v>
      </c>
      <c r="E415">
        <v>14</v>
      </c>
      <c r="F415" t="s">
        <v>430</v>
      </c>
      <c r="G415" t="s">
        <v>431</v>
      </c>
      <c r="H415">
        <v>19</v>
      </c>
      <c r="I415" t="s">
        <v>432</v>
      </c>
      <c r="J415">
        <v>902</v>
      </c>
      <c r="K415" t="s">
        <v>456</v>
      </c>
      <c r="L415" t="s">
        <v>457</v>
      </c>
      <c r="M415">
        <v>823</v>
      </c>
      <c r="N415" t="s">
        <v>458</v>
      </c>
      <c r="O415">
        <v>823</v>
      </c>
      <c r="P415" t="s">
        <v>458</v>
      </c>
      <c r="Q415" t="s">
        <v>459</v>
      </c>
      <c r="R415">
        <v>822</v>
      </c>
      <c r="S415" t="s">
        <v>464</v>
      </c>
      <c r="T415" t="s">
        <v>465</v>
      </c>
      <c r="U415" t="s">
        <v>454</v>
      </c>
      <c r="V415" t="s">
        <v>462</v>
      </c>
      <c r="W415">
        <v>50</v>
      </c>
      <c r="X415" t="s">
        <v>463</v>
      </c>
      <c r="Y415">
        <v>3</v>
      </c>
      <c r="Z415">
        <v>0</v>
      </c>
      <c r="AB415">
        <v>1</v>
      </c>
      <c r="AC415" t="s">
        <v>232</v>
      </c>
      <c r="AD415" t="s">
        <v>23</v>
      </c>
      <c r="AE415">
        <v>500</v>
      </c>
    </row>
    <row r="416" spans="1:31" x14ac:dyDescent="0.4">
      <c r="A416">
        <v>10</v>
      </c>
      <c r="B416" t="s">
        <v>726</v>
      </c>
      <c r="C416" s="204">
        <v>44598</v>
      </c>
      <c r="D416" s="204">
        <v>44599</v>
      </c>
      <c r="E416">
        <v>14</v>
      </c>
      <c r="F416" t="s">
        <v>430</v>
      </c>
      <c r="G416" t="s">
        <v>431</v>
      </c>
      <c r="H416">
        <v>19</v>
      </c>
      <c r="I416" t="s">
        <v>432</v>
      </c>
      <c r="J416">
        <v>899</v>
      </c>
      <c r="K416" t="s">
        <v>466</v>
      </c>
      <c r="L416" t="s">
        <v>457</v>
      </c>
      <c r="M416">
        <v>823</v>
      </c>
      <c r="N416" t="s">
        <v>458</v>
      </c>
      <c r="O416">
        <v>823</v>
      </c>
      <c r="P416" t="s">
        <v>458</v>
      </c>
      <c r="Q416" t="s">
        <v>459</v>
      </c>
      <c r="R416">
        <v>821</v>
      </c>
      <c r="S416" t="s">
        <v>460</v>
      </c>
      <c r="T416" t="s">
        <v>461</v>
      </c>
      <c r="U416" t="s">
        <v>454</v>
      </c>
      <c r="V416" t="s">
        <v>462</v>
      </c>
      <c r="W416">
        <v>600</v>
      </c>
      <c r="X416" t="s">
        <v>463</v>
      </c>
      <c r="Y416">
        <v>7</v>
      </c>
      <c r="Z416">
        <v>0</v>
      </c>
      <c r="AB416">
        <v>1</v>
      </c>
      <c r="AC416" t="s">
        <v>232</v>
      </c>
      <c r="AD416" s="208" t="s">
        <v>23</v>
      </c>
      <c r="AE416">
        <v>6000</v>
      </c>
    </row>
    <row r="417" spans="1:31" x14ac:dyDescent="0.4">
      <c r="A417">
        <v>10</v>
      </c>
      <c r="B417" t="s">
        <v>726</v>
      </c>
      <c r="C417" s="204">
        <v>44598</v>
      </c>
      <c r="D417" s="204">
        <v>44599</v>
      </c>
      <c r="E417">
        <v>14</v>
      </c>
      <c r="F417" t="s">
        <v>430</v>
      </c>
      <c r="G417" t="s">
        <v>431</v>
      </c>
      <c r="H417">
        <v>19</v>
      </c>
      <c r="I417" t="s">
        <v>432</v>
      </c>
      <c r="J417">
        <v>899</v>
      </c>
      <c r="K417" t="s">
        <v>466</v>
      </c>
      <c r="L417" t="s">
        <v>457</v>
      </c>
      <c r="M417">
        <v>823</v>
      </c>
      <c r="N417" t="s">
        <v>458</v>
      </c>
      <c r="O417">
        <v>823</v>
      </c>
      <c r="P417" t="s">
        <v>458</v>
      </c>
      <c r="Q417" t="s">
        <v>459</v>
      </c>
      <c r="R417">
        <v>822</v>
      </c>
      <c r="S417" t="s">
        <v>464</v>
      </c>
      <c r="T417" t="s">
        <v>465</v>
      </c>
      <c r="U417" t="s">
        <v>454</v>
      </c>
      <c r="V417" t="s">
        <v>462</v>
      </c>
      <c r="W417">
        <v>20</v>
      </c>
      <c r="X417" t="s">
        <v>463</v>
      </c>
      <c r="Y417">
        <v>7</v>
      </c>
      <c r="Z417">
        <v>0</v>
      </c>
      <c r="AB417">
        <v>1</v>
      </c>
      <c r="AC417" t="s">
        <v>232</v>
      </c>
      <c r="AD417" t="s">
        <v>23</v>
      </c>
      <c r="AE417">
        <v>200</v>
      </c>
    </row>
    <row r="418" spans="1:31" x14ac:dyDescent="0.4">
      <c r="A418">
        <v>10</v>
      </c>
      <c r="B418" t="s">
        <v>726</v>
      </c>
      <c r="C418" s="204">
        <v>44598</v>
      </c>
      <c r="D418" s="204">
        <v>44599</v>
      </c>
      <c r="E418">
        <v>14</v>
      </c>
      <c r="F418" t="s">
        <v>430</v>
      </c>
      <c r="G418" t="s">
        <v>431</v>
      </c>
      <c r="H418">
        <v>19</v>
      </c>
      <c r="I418" t="s">
        <v>432</v>
      </c>
      <c r="J418">
        <v>903</v>
      </c>
      <c r="K418" t="s">
        <v>467</v>
      </c>
      <c r="L418" t="s">
        <v>457</v>
      </c>
      <c r="M418">
        <v>823</v>
      </c>
      <c r="N418" t="s">
        <v>458</v>
      </c>
      <c r="O418">
        <v>823</v>
      </c>
      <c r="P418" t="s">
        <v>458</v>
      </c>
      <c r="Q418" t="s">
        <v>459</v>
      </c>
      <c r="R418">
        <v>642</v>
      </c>
      <c r="S418" t="s">
        <v>468</v>
      </c>
      <c r="T418" t="s">
        <v>469</v>
      </c>
      <c r="U418" t="s">
        <v>454</v>
      </c>
      <c r="V418" t="s">
        <v>462</v>
      </c>
      <c r="W418">
        <v>50</v>
      </c>
      <c r="X418" t="s">
        <v>463</v>
      </c>
      <c r="Y418">
        <v>2</v>
      </c>
      <c r="Z418">
        <v>0</v>
      </c>
      <c r="AB418">
        <v>1</v>
      </c>
      <c r="AC418" t="s">
        <v>232</v>
      </c>
      <c r="AD418" t="s">
        <v>23</v>
      </c>
      <c r="AE418">
        <v>500</v>
      </c>
    </row>
    <row r="419" spans="1:31" x14ac:dyDescent="0.4">
      <c r="A419">
        <v>10</v>
      </c>
      <c r="B419" t="s">
        <v>726</v>
      </c>
      <c r="C419" s="204">
        <v>44598</v>
      </c>
      <c r="D419" s="204">
        <v>44599</v>
      </c>
      <c r="E419">
        <v>14</v>
      </c>
      <c r="F419" t="s">
        <v>430</v>
      </c>
      <c r="G419" t="s">
        <v>431</v>
      </c>
      <c r="H419">
        <v>19</v>
      </c>
      <c r="I419" t="s">
        <v>432</v>
      </c>
      <c r="J419">
        <v>903</v>
      </c>
      <c r="K419" t="s">
        <v>467</v>
      </c>
      <c r="L419" t="s">
        <v>457</v>
      </c>
      <c r="M419">
        <v>823</v>
      </c>
      <c r="N419" t="s">
        <v>458</v>
      </c>
      <c r="O419">
        <v>823</v>
      </c>
      <c r="P419" t="s">
        <v>458</v>
      </c>
      <c r="Q419" t="s">
        <v>459</v>
      </c>
      <c r="R419">
        <v>821</v>
      </c>
      <c r="S419" t="s">
        <v>460</v>
      </c>
      <c r="T419" t="s">
        <v>461</v>
      </c>
      <c r="U419" t="s">
        <v>454</v>
      </c>
      <c r="V419" t="s">
        <v>462</v>
      </c>
      <c r="W419">
        <v>50</v>
      </c>
      <c r="X419" t="s">
        <v>463</v>
      </c>
      <c r="Y419">
        <v>2</v>
      </c>
      <c r="Z419">
        <v>0</v>
      </c>
      <c r="AB419">
        <v>1</v>
      </c>
      <c r="AC419" t="s">
        <v>232</v>
      </c>
      <c r="AD419" t="s">
        <v>23</v>
      </c>
      <c r="AE419">
        <v>500</v>
      </c>
    </row>
    <row r="420" spans="1:31" x14ac:dyDescent="0.4">
      <c r="A420">
        <v>10</v>
      </c>
      <c r="B420" t="s">
        <v>726</v>
      </c>
      <c r="C420" s="204">
        <v>44598</v>
      </c>
      <c r="D420" s="204">
        <v>44599</v>
      </c>
      <c r="E420">
        <v>14</v>
      </c>
      <c r="F420" t="s">
        <v>430</v>
      </c>
      <c r="G420" t="s">
        <v>431</v>
      </c>
      <c r="H420">
        <v>19</v>
      </c>
      <c r="I420" t="s">
        <v>432</v>
      </c>
      <c r="J420">
        <v>900</v>
      </c>
      <c r="K420" t="s">
        <v>470</v>
      </c>
      <c r="L420" t="s">
        <v>457</v>
      </c>
      <c r="M420">
        <v>823</v>
      </c>
      <c r="N420" t="s">
        <v>458</v>
      </c>
      <c r="O420">
        <v>823</v>
      </c>
      <c r="P420" t="s">
        <v>458</v>
      </c>
      <c r="Q420" t="s">
        <v>459</v>
      </c>
      <c r="R420">
        <v>642</v>
      </c>
      <c r="S420" t="s">
        <v>468</v>
      </c>
      <c r="T420" t="s">
        <v>469</v>
      </c>
      <c r="U420" t="s">
        <v>454</v>
      </c>
      <c r="V420" t="s">
        <v>462</v>
      </c>
      <c r="W420">
        <v>100</v>
      </c>
      <c r="X420" t="s">
        <v>463</v>
      </c>
      <c r="Y420">
        <v>3</v>
      </c>
      <c r="Z420">
        <v>0</v>
      </c>
      <c r="AB420">
        <v>1</v>
      </c>
      <c r="AC420" t="s">
        <v>232</v>
      </c>
      <c r="AD420" t="s">
        <v>23</v>
      </c>
      <c r="AE420">
        <v>1000</v>
      </c>
    </row>
    <row r="421" spans="1:31" x14ac:dyDescent="0.4">
      <c r="A421">
        <v>10</v>
      </c>
      <c r="B421" t="s">
        <v>726</v>
      </c>
      <c r="C421" s="204">
        <v>44598</v>
      </c>
      <c r="D421" s="204">
        <v>44599</v>
      </c>
      <c r="E421">
        <v>14</v>
      </c>
      <c r="F421" t="s">
        <v>430</v>
      </c>
      <c r="G421" t="s">
        <v>431</v>
      </c>
      <c r="H421">
        <v>19</v>
      </c>
      <c r="I421" t="s">
        <v>432</v>
      </c>
      <c r="J421">
        <v>900</v>
      </c>
      <c r="K421" t="s">
        <v>470</v>
      </c>
      <c r="L421" t="s">
        <v>457</v>
      </c>
      <c r="M421">
        <v>823</v>
      </c>
      <c r="N421" t="s">
        <v>458</v>
      </c>
      <c r="O421">
        <v>823</v>
      </c>
      <c r="P421" t="s">
        <v>458</v>
      </c>
      <c r="Q421" t="s">
        <v>459</v>
      </c>
      <c r="R421">
        <v>821</v>
      </c>
      <c r="S421" t="s">
        <v>460</v>
      </c>
      <c r="T421" t="s">
        <v>461</v>
      </c>
      <c r="U421" t="s">
        <v>454</v>
      </c>
      <c r="V421" t="s">
        <v>462</v>
      </c>
      <c r="W421">
        <v>200</v>
      </c>
      <c r="X421" t="s">
        <v>463</v>
      </c>
      <c r="Y421">
        <v>3</v>
      </c>
      <c r="Z421">
        <v>0</v>
      </c>
      <c r="AB421">
        <v>1</v>
      </c>
      <c r="AC421" t="s">
        <v>232</v>
      </c>
      <c r="AD421" t="s">
        <v>23</v>
      </c>
      <c r="AE421">
        <v>2000</v>
      </c>
    </row>
    <row r="422" spans="1:31" x14ac:dyDescent="0.4">
      <c r="A422">
        <v>5</v>
      </c>
      <c r="B422" t="s">
        <v>441</v>
      </c>
      <c r="C422" s="204">
        <v>44598</v>
      </c>
      <c r="D422" s="204">
        <v>44599</v>
      </c>
      <c r="E422">
        <v>14</v>
      </c>
      <c r="F422" t="s">
        <v>430</v>
      </c>
      <c r="G422" t="s">
        <v>431</v>
      </c>
      <c r="H422">
        <v>19</v>
      </c>
      <c r="I422" t="s">
        <v>432</v>
      </c>
      <c r="J422">
        <v>469</v>
      </c>
      <c r="K422" t="s">
        <v>387</v>
      </c>
      <c r="L422" t="s">
        <v>626</v>
      </c>
      <c r="M422">
        <v>469</v>
      </c>
      <c r="N422" t="s">
        <v>387</v>
      </c>
      <c r="O422">
        <v>270</v>
      </c>
      <c r="P422" t="s">
        <v>425</v>
      </c>
      <c r="Q422" t="s">
        <v>426</v>
      </c>
      <c r="R422">
        <v>161</v>
      </c>
      <c r="S422" t="s">
        <v>579</v>
      </c>
      <c r="T422" t="s">
        <v>119</v>
      </c>
      <c r="U422" t="s">
        <v>528</v>
      </c>
      <c r="V422" t="s">
        <v>445</v>
      </c>
      <c r="W422">
        <v>2</v>
      </c>
      <c r="X422" t="s">
        <v>58</v>
      </c>
      <c r="Y422">
        <v>16</v>
      </c>
      <c r="Z422">
        <v>0</v>
      </c>
      <c r="AB422">
        <v>1</v>
      </c>
      <c r="AC422" t="s">
        <v>217</v>
      </c>
      <c r="AD422" t="s">
        <v>23</v>
      </c>
      <c r="AE422">
        <v>10</v>
      </c>
    </row>
    <row r="423" spans="1:31" x14ac:dyDescent="0.4">
      <c r="A423">
        <v>5</v>
      </c>
      <c r="B423" t="s">
        <v>441</v>
      </c>
      <c r="C423" s="204">
        <v>44598</v>
      </c>
      <c r="D423" s="204">
        <v>44599</v>
      </c>
      <c r="E423">
        <v>14</v>
      </c>
      <c r="F423" t="s">
        <v>430</v>
      </c>
      <c r="G423" t="s">
        <v>431</v>
      </c>
      <c r="H423">
        <v>19</v>
      </c>
      <c r="I423" t="s">
        <v>432</v>
      </c>
      <c r="J423">
        <v>469</v>
      </c>
      <c r="K423" t="s">
        <v>387</v>
      </c>
      <c r="L423" t="s">
        <v>626</v>
      </c>
      <c r="M423">
        <v>469</v>
      </c>
      <c r="N423" t="s">
        <v>387</v>
      </c>
      <c r="O423">
        <v>270</v>
      </c>
      <c r="P423" t="s">
        <v>425</v>
      </c>
      <c r="Q423" t="s">
        <v>426</v>
      </c>
      <c r="R423">
        <v>167</v>
      </c>
      <c r="S423" t="s">
        <v>580</v>
      </c>
      <c r="T423" t="s">
        <v>120</v>
      </c>
      <c r="U423" t="s">
        <v>528</v>
      </c>
      <c r="V423" t="s">
        <v>445</v>
      </c>
      <c r="W423">
        <v>2</v>
      </c>
      <c r="X423" t="s">
        <v>58</v>
      </c>
      <c r="Y423">
        <v>16</v>
      </c>
      <c r="Z423">
        <v>0</v>
      </c>
      <c r="AB423">
        <v>1</v>
      </c>
      <c r="AC423" t="s">
        <v>217</v>
      </c>
      <c r="AD423" t="s">
        <v>23</v>
      </c>
      <c r="AE423">
        <v>10</v>
      </c>
    </row>
    <row r="424" spans="1:31" x14ac:dyDescent="0.4">
      <c r="A424">
        <v>25</v>
      </c>
      <c r="B424" t="s">
        <v>724</v>
      </c>
      <c r="C424" s="204">
        <v>44598</v>
      </c>
      <c r="D424" s="204">
        <v>44599</v>
      </c>
      <c r="E424">
        <v>14</v>
      </c>
      <c r="F424" t="s">
        <v>430</v>
      </c>
      <c r="G424" t="s">
        <v>431</v>
      </c>
      <c r="H424">
        <v>19</v>
      </c>
      <c r="I424" t="s">
        <v>432</v>
      </c>
      <c r="J424">
        <v>469</v>
      </c>
      <c r="K424" t="s">
        <v>387</v>
      </c>
      <c r="L424" t="s">
        <v>626</v>
      </c>
      <c r="M424">
        <v>469</v>
      </c>
      <c r="N424" t="s">
        <v>387</v>
      </c>
      <c r="O424">
        <v>270</v>
      </c>
      <c r="P424" t="s">
        <v>425</v>
      </c>
      <c r="Q424" t="s">
        <v>426</v>
      </c>
      <c r="R424">
        <v>671</v>
      </c>
      <c r="S424" t="s">
        <v>834</v>
      </c>
      <c r="T424" t="s">
        <v>835</v>
      </c>
      <c r="V424" t="s">
        <v>629</v>
      </c>
      <c r="W424">
        <v>8</v>
      </c>
      <c r="X424" t="s">
        <v>58</v>
      </c>
      <c r="Y424">
        <v>16</v>
      </c>
      <c r="Z424">
        <v>0</v>
      </c>
      <c r="AB424">
        <v>1</v>
      </c>
      <c r="AC424" t="s">
        <v>60</v>
      </c>
      <c r="AD424" t="s">
        <v>23</v>
      </c>
      <c r="AE424">
        <v>200</v>
      </c>
    </row>
    <row r="425" spans="1:31" x14ac:dyDescent="0.4">
      <c r="A425">
        <v>25</v>
      </c>
      <c r="B425" t="s">
        <v>724</v>
      </c>
      <c r="C425" s="204">
        <v>44598</v>
      </c>
      <c r="D425" s="204">
        <v>44599</v>
      </c>
      <c r="E425">
        <v>14</v>
      </c>
      <c r="F425" t="s">
        <v>430</v>
      </c>
      <c r="G425" t="s">
        <v>431</v>
      </c>
      <c r="H425">
        <v>19</v>
      </c>
      <c r="I425" t="s">
        <v>432</v>
      </c>
      <c r="J425">
        <v>469</v>
      </c>
      <c r="K425" t="s">
        <v>387</v>
      </c>
      <c r="L425" t="s">
        <v>626</v>
      </c>
      <c r="M425">
        <v>469</v>
      </c>
      <c r="N425" t="s">
        <v>387</v>
      </c>
      <c r="O425">
        <v>270</v>
      </c>
      <c r="P425" t="s">
        <v>425</v>
      </c>
      <c r="Q425" t="s">
        <v>426</v>
      </c>
      <c r="R425">
        <v>362</v>
      </c>
      <c r="S425" t="s">
        <v>627</v>
      </c>
      <c r="T425" t="s">
        <v>628</v>
      </c>
      <c r="V425" t="s">
        <v>629</v>
      </c>
      <c r="W425">
        <v>4</v>
      </c>
      <c r="X425" t="s">
        <v>58</v>
      </c>
      <c r="Y425">
        <v>16</v>
      </c>
      <c r="Z425">
        <v>0</v>
      </c>
      <c r="AB425">
        <v>1</v>
      </c>
      <c r="AC425" t="s">
        <v>60</v>
      </c>
      <c r="AD425" t="s">
        <v>23</v>
      </c>
      <c r="AE425">
        <v>100</v>
      </c>
    </row>
    <row r="426" spans="1:31" x14ac:dyDescent="0.4">
      <c r="A426">
        <v>5</v>
      </c>
      <c r="B426" t="s">
        <v>441</v>
      </c>
      <c r="C426" s="204">
        <v>44598</v>
      </c>
      <c r="D426" s="204">
        <v>44599</v>
      </c>
      <c r="E426">
        <v>14</v>
      </c>
      <c r="F426" t="s">
        <v>430</v>
      </c>
      <c r="G426" t="s">
        <v>431</v>
      </c>
      <c r="H426">
        <v>19</v>
      </c>
      <c r="I426" t="s">
        <v>432</v>
      </c>
      <c r="J426">
        <v>906</v>
      </c>
      <c r="K426" t="s">
        <v>836</v>
      </c>
      <c r="L426" t="s">
        <v>837</v>
      </c>
      <c r="M426">
        <v>906</v>
      </c>
      <c r="N426" t="s">
        <v>836</v>
      </c>
      <c r="O426">
        <v>270</v>
      </c>
      <c r="P426" t="s">
        <v>425</v>
      </c>
      <c r="Q426" t="s">
        <v>426</v>
      </c>
      <c r="R426">
        <v>163</v>
      </c>
      <c r="S426" t="s">
        <v>509</v>
      </c>
      <c r="T426" t="s">
        <v>122</v>
      </c>
      <c r="U426" t="s">
        <v>510</v>
      </c>
      <c r="V426" t="s">
        <v>445</v>
      </c>
      <c r="W426">
        <v>4</v>
      </c>
      <c r="X426" t="s">
        <v>58</v>
      </c>
      <c r="Y426">
        <v>8</v>
      </c>
      <c r="Z426">
        <v>0</v>
      </c>
      <c r="AB426">
        <v>1</v>
      </c>
      <c r="AC426" t="s">
        <v>217</v>
      </c>
      <c r="AD426" t="s">
        <v>23</v>
      </c>
      <c r="AE426">
        <v>20</v>
      </c>
    </row>
    <row r="427" spans="1:31" x14ac:dyDescent="0.4">
      <c r="A427">
        <v>5</v>
      </c>
      <c r="B427" t="s">
        <v>441</v>
      </c>
      <c r="C427" s="204">
        <v>44598</v>
      </c>
      <c r="D427" s="204">
        <v>44599</v>
      </c>
      <c r="E427">
        <v>14</v>
      </c>
      <c r="F427" t="s">
        <v>430</v>
      </c>
      <c r="G427" t="s">
        <v>431</v>
      </c>
      <c r="H427">
        <v>19</v>
      </c>
      <c r="I427" t="s">
        <v>432</v>
      </c>
      <c r="J427">
        <v>906</v>
      </c>
      <c r="K427" t="s">
        <v>836</v>
      </c>
      <c r="L427" t="s">
        <v>837</v>
      </c>
      <c r="M427">
        <v>906</v>
      </c>
      <c r="N427" t="s">
        <v>836</v>
      </c>
      <c r="O427">
        <v>270</v>
      </c>
      <c r="P427" t="s">
        <v>425</v>
      </c>
      <c r="Q427" t="s">
        <v>426</v>
      </c>
      <c r="R427">
        <v>169</v>
      </c>
      <c r="S427" t="s">
        <v>511</v>
      </c>
      <c r="T427" t="s">
        <v>131</v>
      </c>
      <c r="U427" t="s">
        <v>510</v>
      </c>
      <c r="V427" t="s">
        <v>445</v>
      </c>
      <c r="W427">
        <v>4</v>
      </c>
      <c r="X427" t="s">
        <v>58</v>
      </c>
      <c r="Y427">
        <v>8</v>
      </c>
      <c r="Z427">
        <v>0</v>
      </c>
      <c r="AB427">
        <v>1</v>
      </c>
      <c r="AC427" t="s">
        <v>217</v>
      </c>
      <c r="AD427" t="s">
        <v>23</v>
      </c>
      <c r="AE427">
        <v>20</v>
      </c>
    </row>
    <row r="428" spans="1:31" x14ac:dyDescent="0.4">
      <c r="A428">
        <v>5</v>
      </c>
      <c r="B428" t="s">
        <v>441</v>
      </c>
      <c r="C428" s="204">
        <v>44598</v>
      </c>
      <c r="D428" s="204">
        <v>44599</v>
      </c>
      <c r="E428">
        <v>14</v>
      </c>
      <c r="F428" t="s">
        <v>430</v>
      </c>
      <c r="G428" t="s">
        <v>431</v>
      </c>
      <c r="H428">
        <v>19</v>
      </c>
      <c r="I428" t="s">
        <v>432</v>
      </c>
      <c r="J428">
        <v>605</v>
      </c>
      <c r="K428" t="s">
        <v>720</v>
      </c>
      <c r="L428" t="s">
        <v>721</v>
      </c>
      <c r="M428">
        <v>605</v>
      </c>
      <c r="N428" t="s">
        <v>720</v>
      </c>
      <c r="O428">
        <v>270</v>
      </c>
      <c r="P428" t="s">
        <v>425</v>
      </c>
      <c r="Q428" t="s">
        <v>426</v>
      </c>
      <c r="R428">
        <v>163</v>
      </c>
      <c r="S428" t="s">
        <v>509</v>
      </c>
      <c r="T428" t="s">
        <v>122</v>
      </c>
      <c r="U428" t="s">
        <v>510</v>
      </c>
      <c r="V428" t="s">
        <v>445</v>
      </c>
      <c r="W428">
        <v>2</v>
      </c>
      <c r="X428" t="s">
        <v>58</v>
      </c>
      <c r="Y428">
        <v>4</v>
      </c>
      <c r="Z428">
        <v>0</v>
      </c>
      <c r="AB428">
        <v>1</v>
      </c>
      <c r="AC428" t="s">
        <v>217</v>
      </c>
      <c r="AD428" t="s">
        <v>23</v>
      </c>
      <c r="AE428">
        <v>10</v>
      </c>
    </row>
    <row r="429" spans="1:31" x14ac:dyDescent="0.4">
      <c r="A429">
        <v>5</v>
      </c>
      <c r="B429" t="s">
        <v>441</v>
      </c>
      <c r="C429" s="204">
        <v>44598</v>
      </c>
      <c r="D429" s="204">
        <v>44599</v>
      </c>
      <c r="E429">
        <v>14</v>
      </c>
      <c r="F429" t="s">
        <v>430</v>
      </c>
      <c r="G429" t="s">
        <v>431</v>
      </c>
      <c r="H429">
        <v>19</v>
      </c>
      <c r="I429" t="s">
        <v>432</v>
      </c>
      <c r="J429">
        <v>605</v>
      </c>
      <c r="K429" t="s">
        <v>720</v>
      </c>
      <c r="L429" t="s">
        <v>721</v>
      </c>
      <c r="M429">
        <v>605</v>
      </c>
      <c r="N429" t="s">
        <v>720</v>
      </c>
      <c r="O429">
        <v>270</v>
      </c>
      <c r="P429" t="s">
        <v>425</v>
      </c>
      <c r="Q429" t="s">
        <v>426</v>
      </c>
      <c r="R429">
        <v>169</v>
      </c>
      <c r="S429" t="s">
        <v>511</v>
      </c>
      <c r="T429" t="s">
        <v>131</v>
      </c>
      <c r="U429" t="s">
        <v>510</v>
      </c>
      <c r="V429" t="s">
        <v>445</v>
      </c>
      <c r="W429">
        <v>2</v>
      </c>
      <c r="X429" t="s">
        <v>58</v>
      </c>
      <c r="Y429">
        <v>4</v>
      </c>
      <c r="Z429">
        <v>0</v>
      </c>
      <c r="AB429">
        <v>1</v>
      </c>
      <c r="AC429" t="s">
        <v>217</v>
      </c>
      <c r="AD429" t="s">
        <v>23</v>
      </c>
      <c r="AE429">
        <v>10</v>
      </c>
    </row>
    <row r="430" spans="1:31" x14ac:dyDescent="0.4">
      <c r="A430">
        <v>10</v>
      </c>
      <c r="B430" t="s">
        <v>441</v>
      </c>
      <c r="C430" s="204">
        <v>44598</v>
      </c>
      <c r="D430" s="204">
        <v>44599</v>
      </c>
      <c r="E430">
        <v>14</v>
      </c>
      <c r="F430" t="s">
        <v>430</v>
      </c>
      <c r="G430" t="s">
        <v>431</v>
      </c>
      <c r="H430">
        <v>19</v>
      </c>
      <c r="I430" t="s">
        <v>432</v>
      </c>
      <c r="J430">
        <v>507</v>
      </c>
      <c r="K430" t="s">
        <v>822</v>
      </c>
      <c r="L430" t="s">
        <v>823</v>
      </c>
      <c r="M430">
        <v>507</v>
      </c>
      <c r="N430" t="s">
        <v>822</v>
      </c>
      <c r="O430">
        <v>270</v>
      </c>
      <c r="P430" t="s">
        <v>425</v>
      </c>
      <c r="Q430" t="s">
        <v>426</v>
      </c>
      <c r="R430">
        <v>472</v>
      </c>
      <c r="S430" t="s">
        <v>329</v>
      </c>
      <c r="T430" t="s">
        <v>448</v>
      </c>
      <c r="V430" t="s">
        <v>449</v>
      </c>
      <c r="W430">
        <v>10</v>
      </c>
      <c r="X430" t="s">
        <v>58</v>
      </c>
      <c r="Y430">
        <v>10</v>
      </c>
      <c r="Z430">
        <v>0</v>
      </c>
      <c r="AB430">
        <v>1</v>
      </c>
      <c r="AC430" t="s">
        <v>231</v>
      </c>
      <c r="AD430" t="s">
        <v>23</v>
      </c>
      <c r="AE430">
        <v>100</v>
      </c>
    </row>
    <row r="431" spans="1:31" x14ac:dyDescent="0.4">
      <c r="A431">
        <v>20</v>
      </c>
      <c r="B431" t="s">
        <v>463</v>
      </c>
      <c r="C431" s="204">
        <v>44598</v>
      </c>
      <c r="D431" s="204">
        <v>44599</v>
      </c>
      <c r="E431">
        <v>14</v>
      </c>
      <c r="F431" t="s">
        <v>430</v>
      </c>
      <c r="G431" t="s">
        <v>431</v>
      </c>
      <c r="H431">
        <v>19</v>
      </c>
      <c r="I431" t="s">
        <v>432</v>
      </c>
      <c r="J431">
        <v>856</v>
      </c>
      <c r="K431" t="s">
        <v>636</v>
      </c>
      <c r="L431" t="s">
        <v>637</v>
      </c>
      <c r="M431">
        <v>856</v>
      </c>
      <c r="N431" t="s">
        <v>636</v>
      </c>
      <c r="O431">
        <v>270</v>
      </c>
      <c r="P431" t="s">
        <v>425</v>
      </c>
      <c r="Q431" t="s">
        <v>426</v>
      </c>
      <c r="R431">
        <v>211</v>
      </c>
      <c r="S431" t="s">
        <v>452</v>
      </c>
      <c r="T431" t="s">
        <v>453</v>
      </c>
      <c r="U431" t="s">
        <v>454</v>
      </c>
      <c r="V431" t="s">
        <v>455</v>
      </c>
      <c r="W431">
        <v>5</v>
      </c>
      <c r="X431" t="s">
        <v>58</v>
      </c>
      <c r="Y431">
        <v>7</v>
      </c>
      <c r="Z431">
        <v>0</v>
      </c>
      <c r="AB431">
        <v>1</v>
      </c>
      <c r="AC431" t="s">
        <v>232</v>
      </c>
      <c r="AD431" t="s">
        <v>23</v>
      </c>
      <c r="AE431">
        <v>100</v>
      </c>
    </row>
    <row r="432" spans="1:31" x14ac:dyDescent="0.4">
      <c r="A432">
        <v>200</v>
      </c>
      <c r="B432" t="s">
        <v>809</v>
      </c>
      <c r="C432" s="204">
        <v>44598</v>
      </c>
      <c r="D432" s="204">
        <v>44599</v>
      </c>
      <c r="E432">
        <v>14</v>
      </c>
      <c r="F432" t="s">
        <v>430</v>
      </c>
      <c r="G432" t="s">
        <v>431</v>
      </c>
      <c r="H432">
        <v>19</v>
      </c>
      <c r="I432" t="s">
        <v>432</v>
      </c>
      <c r="J432">
        <v>856</v>
      </c>
      <c r="K432" t="s">
        <v>636</v>
      </c>
      <c r="L432" t="s">
        <v>637</v>
      </c>
      <c r="M432">
        <v>856</v>
      </c>
      <c r="N432" t="s">
        <v>636</v>
      </c>
      <c r="O432">
        <v>270</v>
      </c>
      <c r="P432" t="s">
        <v>425</v>
      </c>
      <c r="Q432" t="s">
        <v>426</v>
      </c>
      <c r="R432">
        <v>488</v>
      </c>
      <c r="S432" t="s">
        <v>801</v>
      </c>
      <c r="T432" t="s">
        <v>638</v>
      </c>
      <c r="V432" t="s">
        <v>802</v>
      </c>
      <c r="W432">
        <v>50</v>
      </c>
      <c r="X432" t="s">
        <v>725</v>
      </c>
      <c r="Y432">
        <v>7</v>
      </c>
      <c r="Z432">
        <v>0</v>
      </c>
      <c r="AB432">
        <v>1</v>
      </c>
      <c r="AC432" t="s">
        <v>60</v>
      </c>
      <c r="AD432" t="s">
        <v>23</v>
      </c>
      <c r="AE432">
        <v>10000</v>
      </c>
    </row>
    <row r="433" spans="1:31" x14ac:dyDescent="0.4">
      <c r="A433">
        <v>10</v>
      </c>
      <c r="B433" t="s">
        <v>441</v>
      </c>
      <c r="C433" s="204">
        <v>44598</v>
      </c>
      <c r="D433" s="204">
        <v>44599</v>
      </c>
      <c r="E433">
        <v>14</v>
      </c>
      <c r="F433" t="s">
        <v>430</v>
      </c>
      <c r="G433" t="s">
        <v>431</v>
      </c>
      <c r="H433">
        <v>19</v>
      </c>
      <c r="I433" t="s">
        <v>432</v>
      </c>
      <c r="J433">
        <v>541</v>
      </c>
      <c r="K433" t="s">
        <v>639</v>
      </c>
      <c r="L433" t="s">
        <v>640</v>
      </c>
      <c r="M433">
        <v>540</v>
      </c>
      <c r="N433" t="s">
        <v>641</v>
      </c>
      <c r="O433">
        <v>270</v>
      </c>
      <c r="P433" t="s">
        <v>425</v>
      </c>
      <c r="Q433" t="s">
        <v>426</v>
      </c>
      <c r="R433">
        <v>472</v>
      </c>
      <c r="S433" t="s">
        <v>329</v>
      </c>
      <c r="T433" t="s">
        <v>448</v>
      </c>
      <c r="V433" t="s">
        <v>449</v>
      </c>
      <c r="W433">
        <v>1</v>
      </c>
      <c r="X433" t="s">
        <v>58</v>
      </c>
      <c r="Y433">
        <v>1</v>
      </c>
      <c r="Z433">
        <v>0</v>
      </c>
      <c r="AB433">
        <v>1</v>
      </c>
      <c r="AC433" t="s">
        <v>231</v>
      </c>
      <c r="AD433" t="s">
        <v>23</v>
      </c>
      <c r="AE433">
        <v>10</v>
      </c>
    </row>
    <row r="434" spans="1:31" x14ac:dyDescent="0.4">
      <c r="A434">
        <v>1</v>
      </c>
      <c r="B434" t="s">
        <v>441</v>
      </c>
      <c r="C434" s="204">
        <v>44598</v>
      </c>
      <c r="D434" s="204">
        <v>44599</v>
      </c>
      <c r="E434">
        <v>15</v>
      </c>
      <c r="F434" t="s">
        <v>480</v>
      </c>
      <c r="G434" t="s">
        <v>481</v>
      </c>
      <c r="H434">
        <v>21</v>
      </c>
      <c r="I434" t="s">
        <v>432</v>
      </c>
      <c r="J434">
        <v>131</v>
      </c>
      <c r="K434" t="s">
        <v>644</v>
      </c>
      <c r="L434" t="s">
        <v>645</v>
      </c>
      <c r="M434">
        <v>127</v>
      </c>
      <c r="N434" t="s">
        <v>484</v>
      </c>
      <c r="O434">
        <v>127</v>
      </c>
      <c r="P434" t="s">
        <v>484</v>
      </c>
      <c r="Q434" t="s">
        <v>436</v>
      </c>
      <c r="R434">
        <v>223</v>
      </c>
      <c r="S434" t="s">
        <v>437</v>
      </c>
      <c r="T434" t="s">
        <v>438</v>
      </c>
      <c r="U434" t="s">
        <v>439</v>
      </c>
      <c r="V434" t="s">
        <v>440</v>
      </c>
      <c r="W434">
        <v>1</v>
      </c>
      <c r="X434" t="s">
        <v>725</v>
      </c>
      <c r="Y434">
        <v>1</v>
      </c>
      <c r="Z434">
        <v>1</v>
      </c>
      <c r="AB434">
        <v>1</v>
      </c>
      <c r="AC434" t="s">
        <v>232</v>
      </c>
      <c r="AD434" t="s">
        <v>23</v>
      </c>
      <c r="AE434">
        <v>1</v>
      </c>
    </row>
    <row r="435" spans="1:31" x14ac:dyDescent="0.4">
      <c r="A435">
        <v>5</v>
      </c>
      <c r="B435" t="s">
        <v>441</v>
      </c>
      <c r="C435" s="204">
        <v>44598</v>
      </c>
      <c r="D435" s="204">
        <v>44599</v>
      </c>
      <c r="E435">
        <v>15</v>
      </c>
      <c r="F435" t="s">
        <v>480</v>
      </c>
      <c r="G435" t="s">
        <v>481</v>
      </c>
      <c r="H435">
        <v>21</v>
      </c>
      <c r="I435" t="s">
        <v>432</v>
      </c>
      <c r="J435">
        <v>9</v>
      </c>
      <c r="K435" t="s">
        <v>648</v>
      </c>
      <c r="L435" t="s">
        <v>649</v>
      </c>
      <c r="M435">
        <v>9</v>
      </c>
      <c r="N435" t="s">
        <v>648</v>
      </c>
      <c r="O435">
        <v>270</v>
      </c>
      <c r="P435" t="s">
        <v>425</v>
      </c>
      <c r="Q435" t="s">
        <v>426</v>
      </c>
      <c r="R435">
        <v>161</v>
      </c>
      <c r="S435" t="s">
        <v>579</v>
      </c>
      <c r="T435" t="s">
        <v>119</v>
      </c>
      <c r="U435" t="s">
        <v>528</v>
      </c>
      <c r="V435" t="s">
        <v>445</v>
      </c>
      <c r="W435">
        <v>4</v>
      </c>
      <c r="X435" t="s">
        <v>58</v>
      </c>
      <c r="Y435">
        <v>12</v>
      </c>
      <c r="Z435">
        <v>6</v>
      </c>
      <c r="AB435">
        <v>1</v>
      </c>
      <c r="AC435" t="s">
        <v>217</v>
      </c>
      <c r="AD435" t="s">
        <v>23</v>
      </c>
      <c r="AE435">
        <v>20</v>
      </c>
    </row>
    <row r="436" spans="1:31" x14ac:dyDescent="0.4">
      <c r="A436">
        <v>5</v>
      </c>
      <c r="B436" t="s">
        <v>441</v>
      </c>
      <c r="C436" s="204">
        <v>44598</v>
      </c>
      <c r="D436" s="204">
        <v>44599</v>
      </c>
      <c r="E436">
        <v>15</v>
      </c>
      <c r="F436" t="s">
        <v>480</v>
      </c>
      <c r="G436" t="s">
        <v>481</v>
      </c>
      <c r="H436">
        <v>21</v>
      </c>
      <c r="I436" t="s">
        <v>432</v>
      </c>
      <c r="J436">
        <v>9</v>
      </c>
      <c r="K436" t="s">
        <v>648</v>
      </c>
      <c r="L436" t="s">
        <v>649</v>
      </c>
      <c r="M436">
        <v>9</v>
      </c>
      <c r="N436" t="s">
        <v>648</v>
      </c>
      <c r="O436">
        <v>270</v>
      </c>
      <c r="P436" t="s">
        <v>425</v>
      </c>
      <c r="Q436" t="s">
        <v>426</v>
      </c>
      <c r="R436">
        <v>167</v>
      </c>
      <c r="S436" t="s">
        <v>580</v>
      </c>
      <c r="T436" t="s">
        <v>120</v>
      </c>
      <c r="U436" t="s">
        <v>528</v>
      </c>
      <c r="V436" t="s">
        <v>445</v>
      </c>
      <c r="W436">
        <v>4</v>
      </c>
      <c r="X436" t="s">
        <v>58</v>
      </c>
      <c r="Y436">
        <v>12</v>
      </c>
      <c r="Z436">
        <v>6</v>
      </c>
      <c r="AB436">
        <v>1</v>
      </c>
      <c r="AC436" t="s">
        <v>217</v>
      </c>
      <c r="AD436" t="s">
        <v>23</v>
      </c>
      <c r="AE436">
        <v>20</v>
      </c>
    </row>
    <row r="437" spans="1:31" x14ac:dyDescent="0.4">
      <c r="A437">
        <v>10</v>
      </c>
      <c r="B437" t="s">
        <v>441</v>
      </c>
      <c r="C437" s="204">
        <v>44598</v>
      </c>
      <c r="D437" s="204">
        <v>44599</v>
      </c>
      <c r="E437">
        <v>15</v>
      </c>
      <c r="F437" t="s">
        <v>480</v>
      </c>
      <c r="G437" t="s">
        <v>481</v>
      </c>
      <c r="H437">
        <v>21</v>
      </c>
      <c r="I437" t="s">
        <v>432</v>
      </c>
      <c r="J437">
        <v>9</v>
      </c>
      <c r="K437" t="s">
        <v>648</v>
      </c>
      <c r="L437" t="s">
        <v>649</v>
      </c>
      <c r="M437">
        <v>9</v>
      </c>
      <c r="N437" t="s">
        <v>648</v>
      </c>
      <c r="O437">
        <v>270</v>
      </c>
      <c r="P437" t="s">
        <v>425</v>
      </c>
      <c r="Q437" t="s">
        <v>426</v>
      </c>
      <c r="R437">
        <v>472</v>
      </c>
      <c r="S437" t="s">
        <v>329</v>
      </c>
      <c r="T437" t="s">
        <v>448</v>
      </c>
      <c r="V437" t="s">
        <v>449</v>
      </c>
      <c r="W437">
        <v>2</v>
      </c>
      <c r="X437" t="s">
        <v>58</v>
      </c>
      <c r="Y437">
        <v>12</v>
      </c>
      <c r="Z437">
        <v>6</v>
      </c>
      <c r="AB437">
        <v>1</v>
      </c>
      <c r="AC437" t="s">
        <v>231</v>
      </c>
      <c r="AD437" t="s">
        <v>23</v>
      </c>
      <c r="AE437">
        <v>20</v>
      </c>
    </row>
    <row r="438" spans="1:31" x14ac:dyDescent="0.4">
      <c r="A438">
        <v>25</v>
      </c>
      <c r="B438" t="s">
        <v>724</v>
      </c>
      <c r="C438" s="204">
        <v>44598</v>
      </c>
      <c r="D438" s="204">
        <v>44599</v>
      </c>
      <c r="E438">
        <v>15</v>
      </c>
      <c r="F438" t="s">
        <v>480</v>
      </c>
      <c r="G438" t="s">
        <v>481</v>
      </c>
      <c r="H438">
        <v>21</v>
      </c>
      <c r="I438" t="s">
        <v>432</v>
      </c>
      <c r="J438">
        <v>9</v>
      </c>
      <c r="K438" t="s">
        <v>648</v>
      </c>
      <c r="L438" t="s">
        <v>649</v>
      </c>
      <c r="M438">
        <v>9</v>
      </c>
      <c r="N438" t="s">
        <v>648</v>
      </c>
      <c r="O438">
        <v>270</v>
      </c>
      <c r="P438" t="s">
        <v>425</v>
      </c>
      <c r="Q438" t="s">
        <v>426</v>
      </c>
      <c r="R438">
        <v>362</v>
      </c>
      <c r="S438" t="s">
        <v>627</v>
      </c>
      <c r="T438" t="s">
        <v>628</v>
      </c>
      <c r="V438" t="s">
        <v>629</v>
      </c>
      <c r="W438">
        <v>2</v>
      </c>
      <c r="X438" t="s">
        <v>58</v>
      </c>
      <c r="Y438">
        <v>12</v>
      </c>
      <c r="Z438">
        <v>6</v>
      </c>
      <c r="AB438">
        <v>1</v>
      </c>
      <c r="AC438" t="s">
        <v>60</v>
      </c>
      <c r="AD438" t="s">
        <v>23</v>
      </c>
      <c r="AE438">
        <v>50</v>
      </c>
    </row>
    <row r="439" spans="1:31" x14ac:dyDescent="0.4">
      <c r="A439">
        <v>65</v>
      </c>
      <c r="B439" t="s">
        <v>724</v>
      </c>
      <c r="C439" s="204">
        <v>44598</v>
      </c>
      <c r="D439" s="204">
        <v>44599</v>
      </c>
      <c r="E439">
        <v>15</v>
      </c>
      <c r="F439" t="s">
        <v>480</v>
      </c>
      <c r="G439" t="s">
        <v>481</v>
      </c>
      <c r="H439">
        <v>21</v>
      </c>
      <c r="I439" t="s">
        <v>432</v>
      </c>
      <c r="J439">
        <v>535</v>
      </c>
      <c r="K439" t="s">
        <v>803</v>
      </c>
      <c r="L439" t="s">
        <v>804</v>
      </c>
      <c r="M439">
        <v>532</v>
      </c>
      <c r="N439" t="s">
        <v>805</v>
      </c>
      <c r="O439">
        <v>270</v>
      </c>
      <c r="P439" t="s">
        <v>425</v>
      </c>
      <c r="Q439" t="s">
        <v>426</v>
      </c>
      <c r="R439">
        <v>25</v>
      </c>
      <c r="S439" t="s">
        <v>838</v>
      </c>
      <c r="T439" t="s">
        <v>839</v>
      </c>
      <c r="U439" t="s">
        <v>840</v>
      </c>
      <c r="V439" t="s">
        <v>551</v>
      </c>
      <c r="W439">
        <v>4</v>
      </c>
      <c r="X439" t="s">
        <v>58</v>
      </c>
      <c r="Y439">
        <v>4</v>
      </c>
      <c r="Z439">
        <v>2</v>
      </c>
      <c r="AB439">
        <v>1</v>
      </c>
      <c r="AC439" t="s">
        <v>60</v>
      </c>
      <c r="AD439" t="s">
        <v>23</v>
      </c>
      <c r="AE439">
        <v>260</v>
      </c>
    </row>
    <row r="440" spans="1:31" x14ac:dyDescent="0.4">
      <c r="A440">
        <v>10</v>
      </c>
      <c r="B440" t="s">
        <v>441</v>
      </c>
      <c r="C440" s="204">
        <v>44598</v>
      </c>
      <c r="D440" s="204">
        <v>44599</v>
      </c>
      <c r="E440">
        <v>15</v>
      </c>
      <c r="F440" t="s">
        <v>480</v>
      </c>
      <c r="G440" t="s">
        <v>481</v>
      </c>
      <c r="H440">
        <v>21</v>
      </c>
      <c r="I440" t="s">
        <v>432</v>
      </c>
      <c r="J440">
        <v>52</v>
      </c>
      <c r="K440" t="s">
        <v>228</v>
      </c>
      <c r="L440" t="s">
        <v>650</v>
      </c>
      <c r="M440">
        <v>52</v>
      </c>
      <c r="N440" t="s">
        <v>228</v>
      </c>
      <c r="O440">
        <v>270</v>
      </c>
      <c r="P440" t="s">
        <v>425</v>
      </c>
      <c r="Q440" t="s">
        <v>426</v>
      </c>
      <c r="R440">
        <v>472</v>
      </c>
      <c r="S440" t="s">
        <v>329</v>
      </c>
      <c r="T440" t="s">
        <v>448</v>
      </c>
      <c r="V440" t="s">
        <v>449</v>
      </c>
      <c r="W440">
        <v>15</v>
      </c>
      <c r="X440" t="s">
        <v>58</v>
      </c>
      <c r="Y440">
        <v>15</v>
      </c>
      <c r="Z440">
        <v>15</v>
      </c>
      <c r="AB440">
        <v>1</v>
      </c>
      <c r="AC440" t="s">
        <v>231</v>
      </c>
      <c r="AD440" t="s">
        <v>23</v>
      </c>
      <c r="AE440">
        <v>150</v>
      </c>
    </row>
    <row r="441" spans="1:31" x14ac:dyDescent="0.4">
      <c r="A441">
        <v>5</v>
      </c>
      <c r="B441" t="s">
        <v>441</v>
      </c>
      <c r="C441" s="204">
        <v>44598</v>
      </c>
      <c r="D441" s="204">
        <v>44599</v>
      </c>
      <c r="E441">
        <v>15</v>
      </c>
      <c r="F441" t="s">
        <v>480</v>
      </c>
      <c r="G441" t="s">
        <v>481</v>
      </c>
      <c r="H441">
        <v>21</v>
      </c>
      <c r="I441" t="s">
        <v>432</v>
      </c>
      <c r="J441">
        <v>13</v>
      </c>
      <c r="K441" t="s">
        <v>229</v>
      </c>
      <c r="L441" t="s">
        <v>485</v>
      </c>
      <c r="M441">
        <v>13</v>
      </c>
      <c r="N441" t="s">
        <v>229</v>
      </c>
      <c r="O441">
        <v>270</v>
      </c>
      <c r="P441" t="s">
        <v>425</v>
      </c>
      <c r="Q441" t="s">
        <v>426</v>
      </c>
      <c r="R441">
        <v>163</v>
      </c>
      <c r="S441" t="s">
        <v>509</v>
      </c>
      <c r="T441" t="s">
        <v>122</v>
      </c>
      <c r="U441" t="s">
        <v>510</v>
      </c>
      <c r="V441" t="s">
        <v>445</v>
      </c>
      <c r="W441">
        <v>14</v>
      </c>
      <c r="X441" t="s">
        <v>58</v>
      </c>
      <c r="Y441">
        <v>27</v>
      </c>
      <c r="Z441">
        <v>14</v>
      </c>
      <c r="AB441">
        <v>1</v>
      </c>
      <c r="AC441" t="s">
        <v>217</v>
      </c>
      <c r="AD441" t="s">
        <v>23</v>
      </c>
      <c r="AE441">
        <v>70</v>
      </c>
    </row>
    <row r="442" spans="1:31" x14ac:dyDescent="0.4">
      <c r="A442">
        <v>5</v>
      </c>
      <c r="B442" t="s">
        <v>441</v>
      </c>
      <c r="C442" s="204">
        <v>44598</v>
      </c>
      <c r="D442" s="204">
        <v>44599</v>
      </c>
      <c r="E442">
        <v>15</v>
      </c>
      <c r="F442" t="s">
        <v>480</v>
      </c>
      <c r="G442" t="s">
        <v>481</v>
      </c>
      <c r="H442">
        <v>21</v>
      </c>
      <c r="I442" t="s">
        <v>432</v>
      </c>
      <c r="J442">
        <v>13</v>
      </c>
      <c r="K442" t="s">
        <v>229</v>
      </c>
      <c r="L442" t="s">
        <v>485</v>
      </c>
      <c r="M442">
        <v>13</v>
      </c>
      <c r="N442" t="s">
        <v>229</v>
      </c>
      <c r="O442">
        <v>270</v>
      </c>
      <c r="P442" t="s">
        <v>425</v>
      </c>
      <c r="Q442" t="s">
        <v>426</v>
      </c>
      <c r="R442">
        <v>169</v>
      </c>
      <c r="S442" t="s">
        <v>511</v>
      </c>
      <c r="T442" t="s">
        <v>131</v>
      </c>
      <c r="U442" t="s">
        <v>510</v>
      </c>
      <c r="V442" t="s">
        <v>445</v>
      </c>
      <c r="W442">
        <v>6</v>
      </c>
      <c r="X442" t="s">
        <v>58</v>
      </c>
      <c r="Y442">
        <v>27</v>
      </c>
      <c r="Z442">
        <v>14</v>
      </c>
      <c r="AB442">
        <v>1</v>
      </c>
      <c r="AC442" t="s">
        <v>217</v>
      </c>
      <c r="AD442" t="s">
        <v>23</v>
      </c>
      <c r="AE442">
        <v>30</v>
      </c>
    </row>
    <row r="443" spans="1:31" x14ac:dyDescent="0.4">
      <c r="A443">
        <v>10</v>
      </c>
      <c r="B443" t="s">
        <v>441</v>
      </c>
      <c r="C443" s="204">
        <v>44598</v>
      </c>
      <c r="D443" s="204">
        <v>44599</v>
      </c>
      <c r="E443">
        <v>15</v>
      </c>
      <c r="F443" t="s">
        <v>480</v>
      </c>
      <c r="G443" t="s">
        <v>481</v>
      </c>
      <c r="H443">
        <v>21</v>
      </c>
      <c r="I443" t="s">
        <v>432</v>
      </c>
      <c r="J443">
        <v>13</v>
      </c>
      <c r="K443" t="s">
        <v>229</v>
      </c>
      <c r="L443" t="s">
        <v>485</v>
      </c>
      <c r="M443">
        <v>13</v>
      </c>
      <c r="N443" t="s">
        <v>229</v>
      </c>
      <c r="O443">
        <v>270</v>
      </c>
      <c r="P443" t="s">
        <v>425</v>
      </c>
      <c r="Q443" t="s">
        <v>426</v>
      </c>
      <c r="R443">
        <v>472</v>
      </c>
      <c r="S443" t="s">
        <v>329</v>
      </c>
      <c r="T443" t="s">
        <v>448</v>
      </c>
      <c r="V443" t="s">
        <v>449</v>
      </c>
      <c r="W443">
        <v>7</v>
      </c>
      <c r="X443" t="s">
        <v>58</v>
      </c>
      <c r="Y443">
        <v>27</v>
      </c>
      <c r="Z443">
        <v>14</v>
      </c>
      <c r="AB443">
        <v>1</v>
      </c>
      <c r="AC443" t="s">
        <v>231</v>
      </c>
      <c r="AD443" t="s">
        <v>23</v>
      </c>
      <c r="AE443">
        <v>70</v>
      </c>
    </row>
    <row r="444" spans="1:31" x14ac:dyDescent="0.4">
      <c r="A444">
        <v>10</v>
      </c>
      <c r="B444" t="s">
        <v>441</v>
      </c>
      <c r="C444" s="204">
        <v>44598</v>
      </c>
      <c r="D444" s="204">
        <v>44599</v>
      </c>
      <c r="E444">
        <v>15</v>
      </c>
      <c r="F444" t="s">
        <v>480</v>
      </c>
      <c r="G444" t="s">
        <v>481</v>
      </c>
      <c r="H444">
        <v>21</v>
      </c>
      <c r="I444" t="s">
        <v>432</v>
      </c>
      <c r="J444">
        <v>5</v>
      </c>
      <c r="K444" t="s">
        <v>489</v>
      </c>
      <c r="L444" t="s">
        <v>490</v>
      </c>
      <c r="M444">
        <v>5</v>
      </c>
      <c r="N444" t="s">
        <v>489</v>
      </c>
      <c r="O444">
        <v>270</v>
      </c>
      <c r="P444" t="s">
        <v>425</v>
      </c>
      <c r="Q444" t="s">
        <v>426</v>
      </c>
      <c r="R444">
        <v>472</v>
      </c>
      <c r="S444" t="s">
        <v>329</v>
      </c>
      <c r="T444" t="s">
        <v>448</v>
      </c>
      <c r="V444" t="s">
        <v>449</v>
      </c>
      <c r="W444">
        <v>6</v>
      </c>
      <c r="X444" t="s">
        <v>58</v>
      </c>
      <c r="Y444">
        <v>6</v>
      </c>
      <c r="Z444">
        <v>3</v>
      </c>
      <c r="AB444">
        <v>1</v>
      </c>
      <c r="AC444" t="s">
        <v>231</v>
      </c>
      <c r="AD444" t="s">
        <v>23</v>
      </c>
      <c r="AE444">
        <v>60</v>
      </c>
    </row>
    <row r="445" spans="1:31" x14ac:dyDescent="0.4">
      <c r="A445">
        <v>5</v>
      </c>
      <c r="B445" t="s">
        <v>441</v>
      </c>
      <c r="C445" s="204">
        <v>44598</v>
      </c>
      <c r="D445" s="204">
        <v>44599</v>
      </c>
      <c r="E445">
        <v>15</v>
      </c>
      <c r="F445" t="s">
        <v>480</v>
      </c>
      <c r="G445" t="s">
        <v>481</v>
      </c>
      <c r="H445">
        <v>21</v>
      </c>
      <c r="I445" t="s">
        <v>432</v>
      </c>
      <c r="J445">
        <v>37</v>
      </c>
      <c r="K445" t="s">
        <v>651</v>
      </c>
      <c r="L445" t="s">
        <v>652</v>
      </c>
      <c r="M445">
        <v>32</v>
      </c>
      <c r="N445" t="s">
        <v>554</v>
      </c>
      <c r="O445">
        <v>32</v>
      </c>
      <c r="P445" t="s">
        <v>554</v>
      </c>
      <c r="Q445" t="s">
        <v>555</v>
      </c>
      <c r="R445">
        <v>161</v>
      </c>
      <c r="S445" t="s">
        <v>579</v>
      </c>
      <c r="T445" t="s">
        <v>119</v>
      </c>
      <c r="U445" t="s">
        <v>528</v>
      </c>
      <c r="V445" t="s">
        <v>445</v>
      </c>
      <c r="W445">
        <v>2</v>
      </c>
      <c r="X445" t="s">
        <v>58</v>
      </c>
      <c r="Y445">
        <v>4</v>
      </c>
      <c r="Z445">
        <v>2</v>
      </c>
      <c r="AB445">
        <v>1</v>
      </c>
      <c r="AC445" t="s">
        <v>217</v>
      </c>
      <c r="AD445" t="s">
        <v>23</v>
      </c>
      <c r="AE445">
        <v>10</v>
      </c>
    </row>
    <row r="446" spans="1:31" x14ac:dyDescent="0.4">
      <c r="A446">
        <v>5</v>
      </c>
      <c r="B446" t="s">
        <v>441</v>
      </c>
      <c r="C446" s="204">
        <v>44598</v>
      </c>
      <c r="D446" s="204">
        <v>44599</v>
      </c>
      <c r="E446">
        <v>15</v>
      </c>
      <c r="F446" t="s">
        <v>480</v>
      </c>
      <c r="G446" t="s">
        <v>481</v>
      </c>
      <c r="H446">
        <v>21</v>
      </c>
      <c r="I446" t="s">
        <v>432</v>
      </c>
      <c r="J446">
        <v>37</v>
      </c>
      <c r="K446" t="s">
        <v>651</v>
      </c>
      <c r="L446" t="s">
        <v>652</v>
      </c>
      <c r="M446">
        <v>32</v>
      </c>
      <c r="N446" t="s">
        <v>554</v>
      </c>
      <c r="O446">
        <v>32</v>
      </c>
      <c r="P446" t="s">
        <v>554</v>
      </c>
      <c r="Q446" t="s">
        <v>555</v>
      </c>
      <c r="R446">
        <v>167</v>
      </c>
      <c r="S446" t="s">
        <v>580</v>
      </c>
      <c r="T446" t="s">
        <v>120</v>
      </c>
      <c r="U446" t="s">
        <v>528</v>
      </c>
      <c r="V446" t="s">
        <v>445</v>
      </c>
      <c r="W446">
        <v>2</v>
      </c>
      <c r="X446" t="s">
        <v>58</v>
      </c>
      <c r="Y446">
        <v>4</v>
      </c>
      <c r="Z446">
        <v>2</v>
      </c>
      <c r="AB446">
        <v>1</v>
      </c>
      <c r="AC446" t="s">
        <v>217</v>
      </c>
      <c r="AD446" t="s">
        <v>23</v>
      </c>
      <c r="AE446">
        <v>10</v>
      </c>
    </row>
    <row r="447" spans="1:31" x14ac:dyDescent="0.4">
      <c r="A447">
        <v>10</v>
      </c>
      <c r="B447" t="s">
        <v>441</v>
      </c>
      <c r="C447" s="204">
        <v>44598</v>
      </c>
      <c r="D447" s="204">
        <v>44599</v>
      </c>
      <c r="E447">
        <v>15</v>
      </c>
      <c r="F447" t="s">
        <v>480</v>
      </c>
      <c r="G447" t="s">
        <v>481</v>
      </c>
      <c r="H447">
        <v>21</v>
      </c>
      <c r="I447" t="s">
        <v>432</v>
      </c>
      <c r="J447">
        <v>430</v>
      </c>
      <c r="K447" t="s">
        <v>491</v>
      </c>
      <c r="L447" t="s">
        <v>492</v>
      </c>
      <c r="M447">
        <v>430</v>
      </c>
      <c r="N447" t="s">
        <v>491</v>
      </c>
      <c r="O447">
        <v>270</v>
      </c>
      <c r="P447" t="s">
        <v>425</v>
      </c>
      <c r="Q447" t="s">
        <v>426</v>
      </c>
      <c r="R447">
        <v>472</v>
      </c>
      <c r="S447" t="s">
        <v>329</v>
      </c>
      <c r="T447" t="s">
        <v>448</v>
      </c>
      <c r="V447" t="s">
        <v>449</v>
      </c>
      <c r="W447">
        <v>2</v>
      </c>
      <c r="X447" t="s">
        <v>58</v>
      </c>
      <c r="Y447">
        <v>5</v>
      </c>
      <c r="Z447">
        <v>5</v>
      </c>
      <c r="AB447">
        <v>1</v>
      </c>
      <c r="AC447" t="s">
        <v>231</v>
      </c>
      <c r="AD447" t="s">
        <v>23</v>
      </c>
      <c r="AE447">
        <v>20</v>
      </c>
    </row>
    <row r="448" spans="1:31" x14ac:dyDescent="0.4">
      <c r="A448">
        <v>10</v>
      </c>
      <c r="B448" t="s">
        <v>441</v>
      </c>
      <c r="C448" s="204">
        <v>44598</v>
      </c>
      <c r="D448" s="204">
        <v>44599</v>
      </c>
      <c r="E448">
        <v>15</v>
      </c>
      <c r="F448" t="s">
        <v>480</v>
      </c>
      <c r="G448" t="s">
        <v>481</v>
      </c>
      <c r="H448">
        <v>21</v>
      </c>
      <c r="I448" t="s">
        <v>432</v>
      </c>
      <c r="J448">
        <v>430</v>
      </c>
      <c r="K448" t="s">
        <v>491</v>
      </c>
      <c r="L448" t="s">
        <v>492</v>
      </c>
      <c r="M448">
        <v>430</v>
      </c>
      <c r="N448" t="s">
        <v>491</v>
      </c>
      <c r="O448">
        <v>270</v>
      </c>
      <c r="P448" t="s">
        <v>425</v>
      </c>
      <c r="Q448" t="s">
        <v>426</v>
      </c>
      <c r="R448">
        <v>472</v>
      </c>
      <c r="S448" t="s">
        <v>329</v>
      </c>
      <c r="T448" t="s">
        <v>448</v>
      </c>
      <c r="V448" t="s">
        <v>449</v>
      </c>
      <c r="W448">
        <v>3</v>
      </c>
      <c r="X448" t="s">
        <v>58</v>
      </c>
      <c r="Y448">
        <v>5</v>
      </c>
      <c r="Z448">
        <v>5</v>
      </c>
      <c r="AB448">
        <v>1</v>
      </c>
      <c r="AC448" t="s">
        <v>231</v>
      </c>
      <c r="AD448" t="s">
        <v>23</v>
      </c>
      <c r="AE448">
        <v>30</v>
      </c>
    </row>
    <row r="449" spans="1:31" x14ac:dyDescent="0.4">
      <c r="A449">
        <v>20</v>
      </c>
      <c r="B449" t="s">
        <v>463</v>
      </c>
      <c r="C449" s="204">
        <v>44598</v>
      </c>
      <c r="D449" s="204">
        <v>44599</v>
      </c>
      <c r="E449">
        <v>15</v>
      </c>
      <c r="F449" t="s">
        <v>480</v>
      </c>
      <c r="G449" t="s">
        <v>481</v>
      </c>
      <c r="H449">
        <v>21</v>
      </c>
      <c r="I449" t="s">
        <v>432</v>
      </c>
      <c r="J449">
        <v>100</v>
      </c>
      <c r="K449" t="s">
        <v>709</v>
      </c>
      <c r="L449" t="s">
        <v>710</v>
      </c>
      <c r="M449">
        <v>100</v>
      </c>
      <c r="N449" t="s">
        <v>709</v>
      </c>
      <c r="O449">
        <v>270</v>
      </c>
      <c r="P449" t="s">
        <v>425</v>
      </c>
      <c r="Q449" t="s">
        <v>426</v>
      </c>
      <c r="R449">
        <v>211</v>
      </c>
      <c r="S449" t="s">
        <v>452</v>
      </c>
      <c r="T449" t="s">
        <v>453</v>
      </c>
      <c r="U449" t="s">
        <v>454</v>
      </c>
      <c r="V449" t="s">
        <v>455</v>
      </c>
      <c r="W449">
        <v>1</v>
      </c>
      <c r="X449" t="s">
        <v>58</v>
      </c>
      <c r="Y449">
        <v>1</v>
      </c>
      <c r="Z449">
        <v>1</v>
      </c>
      <c r="AB449">
        <v>1</v>
      </c>
      <c r="AC449" t="s">
        <v>232</v>
      </c>
      <c r="AD449" t="s">
        <v>23</v>
      </c>
      <c r="AE449">
        <v>20</v>
      </c>
    </row>
    <row r="450" spans="1:31" x14ac:dyDescent="0.4">
      <c r="A450">
        <v>5</v>
      </c>
      <c r="B450" t="s">
        <v>441</v>
      </c>
      <c r="C450" s="204">
        <v>44598</v>
      </c>
      <c r="D450" s="204">
        <v>44599</v>
      </c>
      <c r="E450">
        <v>15</v>
      </c>
      <c r="F450" t="s">
        <v>480</v>
      </c>
      <c r="G450" t="s">
        <v>481</v>
      </c>
      <c r="H450">
        <v>21</v>
      </c>
      <c r="I450" t="s">
        <v>432</v>
      </c>
      <c r="J450">
        <v>784</v>
      </c>
      <c r="K450" t="s">
        <v>493</v>
      </c>
      <c r="L450" t="s">
        <v>494</v>
      </c>
      <c r="M450">
        <v>784</v>
      </c>
      <c r="N450" t="s">
        <v>493</v>
      </c>
      <c r="O450">
        <v>270</v>
      </c>
      <c r="P450" t="s">
        <v>425</v>
      </c>
      <c r="Q450" t="s">
        <v>426</v>
      </c>
      <c r="R450">
        <v>164</v>
      </c>
      <c r="S450" t="s">
        <v>444</v>
      </c>
      <c r="T450" t="s">
        <v>121</v>
      </c>
      <c r="U450" t="s">
        <v>35</v>
      </c>
      <c r="V450" t="s">
        <v>445</v>
      </c>
      <c r="W450">
        <v>20</v>
      </c>
      <c r="X450" t="s">
        <v>58</v>
      </c>
      <c r="Y450">
        <v>40</v>
      </c>
      <c r="Z450">
        <v>0</v>
      </c>
      <c r="AB450">
        <v>1</v>
      </c>
      <c r="AC450" t="s">
        <v>217</v>
      </c>
      <c r="AD450" t="s">
        <v>23</v>
      </c>
      <c r="AE450">
        <v>100</v>
      </c>
    </row>
    <row r="451" spans="1:31" x14ac:dyDescent="0.4">
      <c r="A451">
        <v>5</v>
      </c>
      <c r="B451" t="s">
        <v>441</v>
      </c>
      <c r="C451" s="204">
        <v>44598</v>
      </c>
      <c r="D451" s="204">
        <v>44599</v>
      </c>
      <c r="E451">
        <v>15</v>
      </c>
      <c r="F451" t="s">
        <v>480</v>
      </c>
      <c r="G451" t="s">
        <v>481</v>
      </c>
      <c r="H451">
        <v>21</v>
      </c>
      <c r="I451" t="s">
        <v>432</v>
      </c>
      <c r="J451">
        <v>784</v>
      </c>
      <c r="K451" t="s">
        <v>493</v>
      </c>
      <c r="L451" t="s">
        <v>494</v>
      </c>
      <c r="M451">
        <v>784</v>
      </c>
      <c r="N451" t="s">
        <v>493</v>
      </c>
      <c r="O451">
        <v>270</v>
      </c>
      <c r="P451" t="s">
        <v>425</v>
      </c>
      <c r="Q451" t="s">
        <v>426</v>
      </c>
      <c r="R451">
        <v>170</v>
      </c>
      <c r="S451" t="s">
        <v>495</v>
      </c>
      <c r="T451" t="s">
        <v>124</v>
      </c>
      <c r="U451" t="s">
        <v>35</v>
      </c>
      <c r="V451" t="s">
        <v>445</v>
      </c>
      <c r="W451">
        <v>20</v>
      </c>
      <c r="X451" t="s">
        <v>58</v>
      </c>
      <c r="Y451">
        <v>40</v>
      </c>
      <c r="Z451">
        <v>0</v>
      </c>
      <c r="AB451">
        <v>1</v>
      </c>
      <c r="AC451" t="s">
        <v>217</v>
      </c>
      <c r="AD451" t="s">
        <v>23</v>
      </c>
      <c r="AE451">
        <v>100</v>
      </c>
    </row>
    <row r="452" spans="1:31" x14ac:dyDescent="0.4">
      <c r="A452">
        <v>5</v>
      </c>
      <c r="B452" t="s">
        <v>441</v>
      </c>
      <c r="C452" s="204">
        <v>44598</v>
      </c>
      <c r="D452" s="204">
        <v>44599</v>
      </c>
      <c r="E452">
        <v>15</v>
      </c>
      <c r="F452" t="s">
        <v>480</v>
      </c>
      <c r="G452" t="s">
        <v>481</v>
      </c>
      <c r="H452">
        <v>21</v>
      </c>
      <c r="I452" t="s">
        <v>432</v>
      </c>
      <c r="J452">
        <v>78</v>
      </c>
      <c r="K452" t="s">
        <v>496</v>
      </c>
      <c r="L452" t="s">
        <v>497</v>
      </c>
      <c r="M452">
        <v>76</v>
      </c>
      <c r="N452" t="s">
        <v>498</v>
      </c>
      <c r="O452">
        <v>270</v>
      </c>
      <c r="P452" t="s">
        <v>425</v>
      </c>
      <c r="Q452" t="s">
        <v>426</v>
      </c>
      <c r="R452">
        <v>174</v>
      </c>
      <c r="S452" t="s">
        <v>499</v>
      </c>
      <c r="T452" t="s">
        <v>123</v>
      </c>
      <c r="U452" t="s">
        <v>454</v>
      </c>
      <c r="V452" t="s">
        <v>445</v>
      </c>
      <c r="W452">
        <v>8</v>
      </c>
      <c r="X452" t="s">
        <v>58</v>
      </c>
      <c r="Y452">
        <v>65</v>
      </c>
      <c r="Z452">
        <v>65</v>
      </c>
      <c r="AB452">
        <v>1</v>
      </c>
      <c r="AC452" t="s">
        <v>217</v>
      </c>
      <c r="AD452" t="s">
        <v>23</v>
      </c>
      <c r="AE452">
        <v>40</v>
      </c>
    </row>
    <row r="453" spans="1:31" x14ac:dyDescent="0.4">
      <c r="A453">
        <v>5</v>
      </c>
      <c r="B453" t="s">
        <v>441</v>
      </c>
      <c r="C453" s="204">
        <v>44598</v>
      </c>
      <c r="D453" s="204">
        <v>44599</v>
      </c>
      <c r="E453">
        <v>15</v>
      </c>
      <c r="F453" t="s">
        <v>480</v>
      </c>
      <c r="G453" t="s">
        <v>481</v>
      </c>
      <c r="H453">
        <v>21</v>
      </c>
      <c r="I453" t="s">
        <v>432</v>
      </c>
      <c r="J453">
        <v>78</v>
      </c>
      <c r="K453" t="s">
        <v>496</v>
      </c>
      <c r="L453" t="s">
        <v>497</v>
      </c>
      <c r="M453">
        <v>76</v>
      </c>
      <c r="N453" t="s">
        <v>498</v>
      </c>
      <c r="O453">
        <v>270</v>
      </c>
      <c r="P453" t="s">
        <v>425</v>
      </c>
      <c r="Q453" t="s">
        <v>426</v>
      </c>
      <c r="R453">
        <v>174</v>
      </c>
      <c r="S453" t="s">
        <v>499</v>
      </c>
      <c r="T453" t="s">
        <v>123</v>
      </c>
      <c r="U453" t="s">
        <v>454</v>
      </c>
      <c r="V453" t="s">
        <v>445</v>
      </c>
      <c r="W453">
        <v>5</v>
      </c>
      <c r="X453" t="s">
        <v>58</v>
      </c>
      <c r="Y453">
        <v>65</v>
      </c>
      <c r="Z453">
        <v>65</v>
      </c>
      <c r="AB453">
        <v>1</v>
      </c>
      <c r="AC453" t="s">
        <v>217</v>
      </c>
      <c r="AD453" t="s">
        <v>23</v>
      </c>
      <c r="AE453">
        <v>25</v>
      </c>
    </row>
    <row r="454" spans="1:31" x14ac:dyDescent="0.4">
      <c r="A454">
        <v>5</v>
      </c>
      <c r="B454" t="s">
        <v>441</v>
      </c>
      <c r="C454" s="204">
        <v>44598</v>
      </c>
      <c r="D454" s="204">
        <v>44599</v>
      </c>
      <c r="E454">
        <v>15</v>
      </c>
      <c r="F454" t="s">
        <v>480</v>
      </c>
      <c r="G454" t="s">
        <v>481</v>
      </c>
      <c r="H454">
        <v>21</v>
      </c>
      <c r="I454" t="s">
        <v>432</v>
      </c>
      <c r="J454">
        <v>78</v>
      </c>
      <c r="K454" t="s">
        <v>496</v>
      </c>
      <c r="L454" t="s">
        <v>497</v>
      </c>
      <c r="M454">
        <v>76</v>
      </c>
      <c r="N454" t="s">
        <v>498</v>
      </c>
      <c r="O454">
        <v>270</v>
      </c>
      <c r="P454" t="s">
        <v>425</v>
      </c>
      <c r="Q454" t="s">
        <v>426</v>
      </c>
      <c r="R454">
        <v>164</v>
      </c>
      <c r="S454" t="s">
        <v>444</v>
      </c>
      <c r="T454" t="s">
        <v>121</v>
      </c>
      <c r="U454" t="s">
        <v>35</v>
      </c>
      <c r="V454" t="s">
        <v>445</v>
      </c>
      <c r="W454">
        <v>28</v>
      </c>
      <c r="X454" t="s">
        <v>58</v>
      </c>
      <c r="Y454">
        <v>65</v>
      </c>
      <c r="Z454">
        <v>65</v>
      </c>
      <c r="AB454">
        <v>1</v>
      </c>
      <c r="AC454" t="s">
        <v>217</v>
      </c>
      <c r="AD454" t="s">
        <v>23</v>
      </c>
      <c r="AE454">
        <v>140</v>
      </c>
    </row>
    <row r="455" spans="1:31" x14ac:dyDescent="0.4">
      <c r="A455">
        <v>5</v>
      </c>
      <c r="B455" t="s">
        <v>441</v>
      </c>
      <c r="C455" s="204">
        <v>44598</v>
      </c>
      <c r="D455" s="204">
        <v>44599</v>
      </c>
      <c r="E455">
        <v>15</v>
      </c>
      <c r="F455" t="s">
        <v>480</v>
      </c>
      <c r="G455" t="s">
        <v>481</v>
      </c>
      <c r="H455">
        <v>21</v>
      </c>
      <c r="I455" t="s">
        <v>432</v>
      </c>
      <c r="J455">
        <v>78</v>
      </c>
      <c r="K455" t="s">
        <v>496</v>
      </c>
      <c r="L455" t="s">
        <v>497</v>
      </c>
      <c r="M455">
        <v>76</v>
      </c>
      <c r="N455" t="s">
        <v>498</v>
      </c>
      <c r="O455">
        <v>270</v>
      </c>
      <c r="P455" t="s">
        <v>425</v>
      </c>
      <c r="Q455" t="s">
        <v>426</v>
      </c>
      <c r="R455">
        <v>170</v>
      </c>
      <c r="S455" t="s">
        <v>495</v>
      </c>
      <c r="T455" t="s">
        <v>124</v>
      </c>
      <c r="U455" t="s">
        <v>35</v>
      </c>
      <c r="V455" t="s">
        <v>445</v>
      </c>
      <c r="W455">
        <v>24</v>
      </c>
      <c r="X455" t="s">
        <v>58</v>
      </c>
      <c r="Y455">
        <v>65</v>
      </c>
      <c r="Z455">
        <v>65</v>
      </c>
      <c r="AB455">
        <v>1</v>
      </c>
      <c r="AC455" t="s">
        <v>217</v>
      </c>
      <c r="AD455" t="s">
        <v>23</v>
      </c>
      <c r="AE455">
        <v>120</v>
      </c>
    </row>
    <row r="456" spans="1:31" x14ac:dyDescent="0.4">
      <c r="A456">
        <v>10</v>
      </c>
      <c r="B456" t="s">
        <v>441</v>
      </c>
      <c r="C456" s="204">
        <v>44598</v>
      </c>
      <c r="D456" s="204">
        <v>44599</v>
      </c>
      <c r="E456">
        <v>15</v>
      </c>
      <c r="F456" t="s">
        <v>480</v>
      </c>
      <c r="G456" t="s">
        <v>481</v>
      </c>
      <c r="H456">
        <v>21</v>
      </c>
      <c r="I456" t="s">
        <v>432</v>
      </c>
      <c r="J456">
        <v>143</v>
      </c>
      <c r="K456" t="s">
        <v>500</v>
      </c>
      <c r="L456" t="s">
        <v>501</v>
      </c>
      <c r="M456">
        <v>143</v>
      </c>
      <c r="N456" t="s">
        <v>500</v>
      </c>
      <c r="O456">
        <v>270</v>
      </c>
      <c r="P456" t="s">
        <v>425</v>
      </c>
      <c r="Q456" t="s">
        <v>426</v>
      </c>
      <c r="R456">
        <v>472</v>
      </c>
      <c r="S456" t="s">
        <v>329</v>
      </c>
      <c r="T456" t="s">
        <v>448</v>
      </c>
      <c r="V456" t="s">
        <v>449</v>
      </c>
      <c r="W456">
        <v>4</v>
      </c>
      <c r="X456" t="s">
        <v>58</v>
      </c>
      <c r="Y456">
        <v>26</v>
      </c>
      <c r="Z456">
        <v>13</v>
      </c>
      <c r="AB456">
        <v>1</v>
      </c>
      <c r="AC456" t="s">
        <v>231</v>
      </c>
      <c r="AD456" t="s">
        <v>23</v>
      </c>
      <c r="AE456">
        <v>40</v>
      </c>
    </row>
    <row r="457" spans="1:31" x14ac:dyDescent="0.4">
      <c r="A457">
        <v>8</v>
      </c>
      <c r="B457" t="s">
        <v>724</v>
      </c>
      <c r="C457" s="204">
        <v>44598</v>
      </c>
      <c r="D457" s="204">
        <v>44599</v>
      </c>
      <c r="E457">
        <v>15</v>
      </c>
      <c r="F457" t="s">
        <v>480</v>
      </c>
      <c r="G457" t="s">
        <v>481</v>
      </c>
      <c r="H457">
        <v>21</v>
      </c>
      <c r="I457" t="s">
        <v>432</v>
      </c>
      <c r="J457">
        <v>143</v>
      </c>
      <c r="K457" t="s">
        <v>500</v>
      </c>
      <c r="L457" t="s">
        <v>501</v>
      </c>
      <c r="M457">
        <v>143</v>
      </c>
      <c r="N457" t="s">
        <v>500</v>
      </c>
      <c r="O457">
        <v>270</v>
      </c>
      <c r="P457" t="s">
        <v>425</v>
      </c>
      <c r="Q457" t="s">
        <v>426</v>
      </c>
      <c r="R457">
        <v>711</v>
      </c>
      <c r="S457" t="s">
        <v>486</v>
      </c>
      <c r="T457" t="s">
        <v>487</v>
      </c>
      <c r="V457" t="s">
        <v>488</v>
      </c>
      <c r="W457">
        <v>22</v>
      </c>
      <c r="X457" t="s">
        <v>58</v>
      </c>
      <c r="Y457">
        <v>26</v>
      </c>
      <c r="Z457">
        <v>13</v>
      </c>
      <c r="AB457">
        <v>1</v>
      </c>
      <c r="AC457" t="s">
        <v>60</v>
      </c>
      <c r="AD457" t="s">
        <v>23</v>
      </c>
      <c r="AE457">
        <v>176</v>
      </c>
    </row>
    <row r="458" spans="1:31" x14ac:dyDescent="0.4">
      <c r="A458">
        <v>5</v>
      </c>
      <c r="B458" t="s">
        <v>441</v>
      </c>
      <c r="C458" s="204">
        <v>44598</v>
      </c>
      <c r="D458" s="204">
        <v>44599</v>
      </c>
      <c r="E458">
        <v>15</v>
      </c>
      <c r="F458" t="s">
        <v>480</v>
      </c>
      <c r="G458" t="s">
        <v>481</v>
      </c>
      <c r="H458">
        <v>21</v>
      </c>
      <c r="I458" t="s">
        <v>432</v>
      </c>
      <c r="J458">
        <v>267</v>
      </c>
      <c r="K458" t="s">
        <v>505</v>
      </c>
      <c r="L458" t="s">
        <v>506</v>
      </c>
      <c r="M458">
        <v>267</v>
      </c>
      <c r="N458" t="s">
        <v>505</v>
      </c>
      <c r="O458">
        <v>270</v>
      </c>
      <c r="P458" t="s">
        <v>425</v>
      </c>
      <c r="Q458" t="s">
        <v>426</v>
      </c>
      <c r="R458">
        <v>161</v>
      </c>
      <c r="S458" t="s">
        <v>579</v>
      </c>
      <c r="T458" t="s">
        <v>119</v>
      </c>
      <c r="U458" t="s">
        <v>528</v>
      </c>
      <c r="V458" t="s">
        <v>445</v>
      </c>
      <c r="W458">
        <v>1</v>
      </c>
      <c r="X458" t="s">
        <v>58</v>
      </c>
      <c r="Y458">
        <v>5</v>
      </c>
      <c r="Z458">
        <v>5</v>
      </c>
      <c r="AB458">
        <v>1</v>
      </c>
      <c r="AC458" t="s">
        <v>217</v>
      </c>
      <c r="AD458" t="s">
        <v>23</v>
      </c>
      <c r="AE458">
        <v>5</v>
      </c>
    </row>
    <row r="459" spans="1:31" x14ac:dyDescent="0.4">
      <c r="A459">
        <v>10</v>
      </c>
      <c r="B459" t="s">
        <v>441</v>
      </c>
      <c r="C459" s="204">
        <v>44598</v>
      </c>
      <c r="D459" s="204">
        <v>44599</v>
      </c>
      <c r="E459">
        <v>15</v>
      </c>
      <c r="F459" t="s">
        <v>480</v>
      </c>
      <c r="G459" t="s">
        <v>481</v>
      </c>
      <c r="H459">
        <v>21</v>
      </c>
      <c r="I459" t="s">
        <v>432</v>
      </c>
      <c r="J459">
        <v>267</v>
      </c>
      <c r="K459" t="s">
        <v>505</v>
      </c>
      <c r="L459" t="s">
        <v>506</v>
      </c>
      <c r="M459">
        <v>267</v>
      </c>
      <c r="N459" t="s">
        <v>505</v>
      </c>
      <c r="O459">
        <v>270</v>
      </c>
      <c r="P459" t="s">
        <v>425</v>
      </c>
      <c r="Q459" t="s">
        <v>426</v>
      </c>
      <c r="R459">
        <v>472</v>
      </c>
      <c r="S459" t="s">
        <v>329</v>
      </c>
      <c r="T459" t="s">
        <v>448</v>
      </c>
      <c r="V459" t="s">
        <v>449</v>
      </c>
      <c r="W459">
        <v>4</v>
      </c>
      <c r="X459" t="s">
        <v>58</v>
      </c>
      <c r="Y459">
        <v>5</v>
      </c>
      <c r="Z459">
        <v>5</v>
      </c>
      <c r="AB459">
        <v>1</v>
      </c>
      <c r="AC459" t="s">
        <v>231</v>
      </c>
      <c r="AD459" t="s">
        <v>23</v>
      </c>
      <c r="AE459">
        <v>40</v>
      </c>
    </row>
    <row r="460" spans="1:31" x14ac:dyDescent="0.4">
      <c r="A460">
        <v>10</v>
      </c>
      <c r="B460" t="s">
        <v>441</v>
      </c>
      <c r="C460" s="204">
        <v>44598</v>
      </c>
      <c r="D460" s="204">
        <v>44599</v>
      </c>
      <c r="E460">
        <v>15</v>
      </c>
      <c r="F460" t="s">
        <v>480</v>
      </c>
      <c r="G460" t="s">
        <v>481</v>
      </c>
      <c r="H460">
        <v>21</v>
      </c>
      <c r="I460" t="s">
        <v>432</v>
      </c>
      <c r="J460">
        <v>162</v>
      </c>
      <c r="K460" t="s">
        <v>507</v>
      </c>
      <c r="L460" t="s">
        <v>508</v>
      </c>
      <c r="M460">
        <v>162</v>
      </c>
      <c r="N460" t="s">
        <v>507</v>
      </c>
      <c r="O460">
        <v>270</v>
      </c>
      <c r="P460" t="s">
        <v>425</v>
      </c>
      <c r="Q460" t="s">
        <v>426</v>
      </c>
      <c r="R460">
        <v>472</v>
      </c>
      <c r="S460" t="s">
        <v>329</v>
      </c>
      <c r="T460" t="s">
        <v>448</v>
      </c>
      <c r="V460" t="s">
        <v>449</v>
      </c>
      <c r="W460">
        <v>1</v>
      </c>
      <c r="X460" t="s">
        <v>58</v>
      </c>
      <c r="Y460">
        <v>1</v>
      </c>
      <c r="Z460">
        <v>1</v>
      </c>
      <c r="AB460">
        <v>1</v>
      </c>
      <c r="AC460" t="s">
        <v>231</v>
      </c>
      <c r="AD460" t="s">
        <v>23</v>
      </c>
      <c r="AE460">
        <v>10</v>
      </c>
    </row>
    <row r="461" spans="1:31" x14ac:dyDescent="0.4">
      <c r="A461">
        <v>20</v>
      </c>
      <c r="B461" t="s">
        <v>463</v>
      </c>
      <c r="C461" s="204">
        <v>44598</v>
      </c>
      <c r="D461" s="204">
        <v>44599</v>
      </c>
      <c r="E461">
        <v>15</v>
      </c>
      <c r="F461" t="s">
        <v>480</v>
      </c>
      <c r="G461" t="s">
        <v>481</v>
      </c>
      <c r="H461">
        <v>21</v>
      </c>
      <c r="I461" t="s">
        <v>432</v>
      </c>
      <c r="J461">
        <v>183</v>
      </c>
      <c r="K461" t="s">
        <v>512</v>
      </c>
      <c r="L461" t="s">
        <v>513</v>
      </c>
      <c r="M461">
        <v>183</v>
      </c>
      <c r="N461" t="s">
        <v>512</v>
      </c>
      <c r="O461">
        <v>270</v>
      </c>
      <c r="P461" t="s">
        <v>425</v>
      </c>
      <c r="Q461" t="s">
        <v>426</v>
      </c>
      <c r="R461">
        <v>211</v>
      </c>
      <c r="S461" t="s">
        <v>452</v>
      </c>
      <c r="T461" t="s">
        <v>453</v>
      </c>
      <c r="U461" t="s">
        <v>454</v>
      </c>
      <c r="V461" t="s">
        <v>455</v>
      </c>
      <c r="W461">
        <v>4</v>
      </c>
      <c r="X461" t="s">
        <v>58</v>
      </c>
      <c r="Y461">
        <v>4</v>
      </c>
      <c r="Z461">
        <v>2</v>
      </c>
      <c r="AB461">
        <v>1</v>
      </c>
      <c r="AC461" t="s">
        <v>232</v>
      </c>
      <c r="AD461" t="s">
        <v>23</v>
      </c>
      <c r="AE461">
        <v>80</v>
      </c>
    </row>
    <row r="462" spans="1:31" x14ac:dyDescent="0.4">
      <c r="A462">
        <v>1</v>
      </c>
      <c r="B462" t="s">
        <v>441</v>
      </c>
      <c r="C462" s="204">
        <v>44598</v>
      </c>
      <c r="D462" s="204">
        <v>44599</v>
      </c>
      <c r="E462">
        <v>15</v>
      </c>
      <c r="F462" t="s">
        <v>480</v>
      </c>
      <c r="G462" t="s">
        <v>481</v>
      </c>
      <c r="H462">
        <v>21</v>
      </c>
      <c r="I462" t="s">
        <v>432</v>
      </c>
      <c r="J462">
        <v>558</v>
      </c>
      <c r="K462" t="s">
        <v>514</v>
      </c>
      <c r="L462" t="s">
        <v>515</v>
      </c>
      <c r="M462">
        <v>558</v>
      </c>
      <c r="N462" t="s">
        <v>514</v>
      </c>
      <c r="O462">
        <v>270</v>
      </c>
      <c r="P462" t="s">
        <v>425</v>
      </c>
      <c r="Q462" t="s">
        <v>426</v>
      </c>
      <c r="R462">
        <v>223</v>
      </c>
      <c r="S462" t="s">
        <v>437</v>
      </c>
      <c r="T462" t="s">
        <v>438</v>
      </c>
      <c r="U462" t="s">
        <v>439</v>
      </c>
      <c r="V462" t="s">
        <v>440</v>
      </c>
      <c r="W462">
        <v>3</v>
      </c>
      <c r="X462" t="s">
        <v>725</v>
      </c>
      <c r="Y462">
        <v>2</v>
      </c>
      <c r="Z462">
        <v>1</v>
      </c>
      <c r="AB462">
        <v>1</v>
      </c>
      <c r="AC462" t="s">
        <v>232</v>
      </c>
      <c r="AD462" t="s">
        <v>23</v>
      </c>
      <c r="AE462">
        <v>3</v>
      </c>
    </row>
    <row r="463" spans="1:31" x14ac:dyDescent="0.4">
      <c r="A463">
        <v>10</v>
      </c>
      <c r="B463" t="s">
        <v>441</v>
      </c>
      <c r="C463" s="204">
        <v>44598</v>
      </c>
      <c r="D463" s="204">
        <v>44599</v>
      </c>
      <c r="E463">
        <v>15</v>
      </c>
      <c r="F463" t="s">
        <v>480</v>
      </c>
      <c r="G463" t="s">
        <v>481</v>
      </c>
      <c r="H463">
        <v>21</v>
      </c>
      <c r="I463" t="s">
        <v>432</v>
      </c>
      <c r="J463">
        <v>558</v>
      </c>
      <c r="K463" t="s">
        <v>514</v>
      </c>
      <c r="L463" t="s">
        <v>515</v>
      </c>
      <c r="M463">
        <v>558</v>
      </c>
      <c r="N463" t="s">
        <v>514</v>
      </c>
      <c r="O463">
        <v>270</v>
      </c>
      <c r="P463" t="s">
        <v>425</v>
      </c>
      <c r="Q463" t="s">
        <v>426</v>
      </c>
      <c r="R463">
        <v>472</v>
      </c>
      <c r="S463" t="s">
        <v>329</v>
      </c>
      <c r="T463" t="s">
        <v>448</v>
      </c>
      <c r="V463" t="s">
        <v>449</v>
      </c>
      <c r="W463">
        <v>1</v>
      </c>
      <c r="X463" t="s">
        <v>58</v>
      </c>
      <c r="Y463">
        <v>2</v>
      </c>
      <c r="Z463">
        <v>1</v>
      </c>
      <c r="AB463">
        <v>1</v>
      </c>
      <c r="AC463" t="s">
        <v>231</v>
      </c>
      <c r="AD463" t="s">
        <v>23</v>
      </c>
      <c r="AE463">
        <v>10</v>
      </c>
    </row>
    <row r="464" spans="1:31" x14ac:dyDescent="0.4">
      <c r="A464">
        <v>10</v>
      </c>
      <c r="B464" t="s">
        <v>441</v>
      </c>
      <c r="C464" s="204">
        <v>44598</v>
      </c>
      <c r="D464" s="204">
        <v>44599</v>
      </c>
      <c r="E464">
        <v>15</v>
      </c>
      <c r="F464" t="s">
        <v>480</v>
      </c>
      <c r="G464" t="s">
        <v>481</v>
      </c>
      <c r="H464">
        <v>21</v>
      </c>
      <c r="I464" t="s">
        <v>432</v>
      </c>
      <c r="J464">
        <v>358</v>
      </c>
      <c r="K464" t="s">
        <v>230</v>
      </c>
      <c r="L464" t="s">
        <v>659</v>
      </c>
      <c r="M464">
        <v>194</v>
      </c>
      <c r="N464" t="s">
        <v>660</v>
      </c>
      <c r="O464">
        <v>194</v>
      </c>
      <c r="P464" t="s">
        <v>660</v>
      </c>
      <c r="Q464" t="s">
        <v>661</v>
      </c>
      <c r="R464">
        <v>472</v>
      </c>
      <c r="S464" t="s">
        <v>329</v>
      </c>
      <c r="T464" t="s">
        <v>448</v>
      </c>
      <c r="V464" t="s">
        <v>449</v>
      </c>
      <c r="W464">
        <v>2</v>
      </c>
      <c r="X464" t="s">
        <v>58</v>
      </c>
      <c r="Y464">
        <v>2</v>
      </c>
      <c r="Z464">
        <v>2</v>
      </c>
      <c r="AB464">
        <v>1</v>
      </c>
      <c r="AC464" t="s">
        <v>231</v>
      </c>
      <c r="AD464" t="s">
        <v>23</v>
      </c>
      <c r="AE464">
        <v>20</v>
      </c>
    </row>
    <row r="465" spans="1:31" x14ac:dyDescent="0.4">
      <c r="A465">
        <v>20</v>
      </c>
      <c r="B465" t="s">
        <v>726</v>
      </c>
      <c r="C465" s="204">
        <v>44598</v>
      </c>
      <c r="D465" s="204">
        <v>44599</v>
      </c>
      <c r="E465">
        <v>15</v>
      </c>
      <c r="F465" t="s">
        <v>480</v>
      </c>
      <c r="G465" t="s">
        <v>481</v>
      </c>
      <c r="H465">
        <v>21</v>
      </c>
      <c r="I465" t="s">
        <v>432</v>
      </c>
      <c r="J465">
        <v>463</v>
      </c>
      <c r="K465" t="s">
        <v>516</v>
      </c>
      <c r="L465" t="s">
        <v>517</v>
      </c>
      <c r="M465">
        <v>462</v>
      </c>
      <c r="N465" t="s">
        <v>518</v>
      </c>
      <c r="O465">
        <v>270</v>
      </c>
      <c r="P465" t="s">
        <v>425</v>
      </c>
      <c r="Q465" t="s">
        <v>426</v>
      </c>
      <c r="R465">
        <v>598</v>
      </c>
      <c r="S465" t="s">
        <v>519</v>
      </c>
      <c r="T465" t="s">
        <v>520</v>
      </c>
      <c r="U465" t="s">
        <v>13</v>
      </c>
      <c r="V465" t="s">
        <v>521</v>
      </c>
      <c r="W465">
        <v>100</v>
      </c>
      <c r="X465" t="s">
        <v>463</v>
      </c>
      <c r="Y465">
        <v>1</v>
      </c>
      <c r="Z465">
        <v>1</v>
      </c>
      <c r="AB465">
        <v>1</v>
      </c>
      <c r="AC465" t="s">
        <v>232</v>
      </c>
      <c r="AD465" t="s">
        <v>23</v>
      </c>
      <c r="AE465">
        <v>2000</v>
      </c>
    </row>
    <row r="466" spans="1:31" x14ac:dyDescent="0.4">
      <c r="A466">
        <v>5</v>
      </c>
      <c r="B466" t="s">
        <v>441</v>
      </c>
      <c r="C466" s="204">
        <v>44598</v>
      </c>
      <c r="D466" s="204">
        <v>44599</v>
      </c>
      <c r="E466">
        <v>15</v>
      </c>
      <c r="F466" t="s">
        <v>480</v>
      </c>
      <c r="G466" t="s">
        <v>481</v>
      </c>
      <c r="H466">
        <v>21</v>
      </c>
      <c r="I466" t="s">
        <v>432</v>
      </c>
      <c r="J466">
        <v>694</v>
      </c>
      <c r="K466" t="s">
        <v>662</v>
      </c>
      <c r="L466" t="s">
        <v>663</v>
      </c>
      <c r="M466">
        <v>694</v>
      </c>
      <c r="N466" t="s">
        <v>662</v>
      </c>
      <c r="O466">
        <v>270</v>
      </c>
      <c r="P466" t="s">
        <v>425</v>
      </c>
      <c r="Q466" t="s">
        <v>426</v>
      </c>
      <c r="R466">
        <v>163</v>
      </c>
      <c r="S466" t="s">
        <v>509</v>
      </c>
      <c r="T466" t="s">
        <v>122</v>
      </c>
      <c r="U466" t="s">
        <v>510</v>
      </c>
      <c r="V466" t="s">
        <v>445</v>
      </c>
      <c r="W466">
        <v>8</v>
      </c>
      <c r="X466" t="s">
        <v>58</v>
      </c>
      <c r="Y466">
        <v>8</v>
      </c>
      <c r="Z466">
        <v>0</v>
      </c>
      <c r="AB466">
        <v>1</v>
      </c>
      <c r="AC466" t="s">
        <v>217</v>
      </c>
      <c r="AD466" t="s">
        <v>23</v>
      </c>
      <c r="AE466">
        <v>40</v>
      </c>
    </row>
    <row r="467" spans="1:31" x14ac:dyDescent="0.4">
      <c r="A467">
        <v>5</v>
      </c>
      <c r="B467" t="s">
        <v>441</v>
      </c>
      <c r="C467" s="204">
        <v>44598</v>
      </c>
      <c r="D467" s="204">
        <v>44599</v>
      </c>
      <c r="E467">
        <v>15</v>
      </c>
      <c r="F467" t="s">
        <v>480</v>
      </c>
      <c r="G467" t="s">
        <v>481</v>
      </c>
      <c r="H467">
        <v>21</v>
      </c>
      <c r="I467" t="s">
        <v>432</v>
      </c>
      <c r="J467">
        <v>883</v>
      </c>
      <c r="K467" t="s">
        <v>664</v>
      </c>
      <c r="L467" t="s">
        <v>665</v>
      </c>
      <c r="M467">
        <v>883</v>
      </c>
      <c r="N467" t="s">
        <v>664</v>
      </c>
      <c r="O467">
        <v>270</v>
      </c>
      <c r="P467" t="s">
        <v>425</v>
      </c>
      <c r="Q467" t="s">
        <v>426</v>
      </c>
      <c r="R467">
        <v>164</v>
      </c>
      <c r="S467" t="s">
        <v>444</v>
      </c>
      <c r="T467" t="s">
        <v>121</v>
      </c>
      <c r="U467" t="s">
        <v>35</v>
      </c>
      <c r="V467" t="s">
        <v>445</v>
      </c>
      <c r="W467">
        <v>1</v>
      </c>
      <c r="X467" t="s">
        <v>58</v>
      </c>
      <c r="Y467">
        <v>3</v>
      </c>
      <c r="Z467">
        <v>0</v>
      </c>
      <c r="AB467">
        <v>1</v>
      </c>
      <c r="AC467" t="s">
        <v>217</v>
      </c>
      <c r="AD467" t="s">
        <v>23</v>
      </c>
      <c r="AE467">
        <v>5</v>
      </c>
    </row>
    <row r="468" spans="1:31" x14ac:dyDescent="0.4">
      <c r="A468">
        <v>5</v>
      </c>
      <c r="B468" t="s">
        <v>441</v>
      </c>
      <c r="C468" s="204">
        <v>44598</v>
      </c>
      <c r="D468" s="204">
        <v>44599</v>
      </c>
      <c r="E468">
        <v>15</v>
      </c>
      <c r="F468" t="s">
        <v>480</v>
      </c>
      <c r="G468" t="s">
        <v>481</v>
      </c>
      <c r="H468">
        <v>21</v>
      </c>
      <c r="I468" t="s">
        <v>432</v>
      </c>
      <c r="J468">
        <v>883</v>
      </c>
      <c r="K468" t="s">
        <v>664</v>
      </c>
      <c r="L468" t="s">
        <v>665</v>
      </c>
      <c r="M468">
        <v>883</v>
      </c>
      <c r="N468" t="s">
        <v>664</v>
      </c>
      <c r="O468">
        <v>270</v>
      </c>
      <c r="P468" t="s">
        <v>425</v>
      </c>
      <c r="Q468" t="s">
        <v>426</v>
      </c>
      <c r="R468">
        <v>170</v>
      </c>
      <c r="S468" t="s">
        <v>495</v>
      </c>
      <c r="T468" t="s">
        <v>124</v>
      </c>
      <c r="U468" t="s">
        <v>35</v>
      </c>
      <c r="V468" t="s">
        <v>445</v>
      </c>
      <c r="W468">
        <v>1</v>
      </c>
      <c r="X468" t="s">
        <v>58</v>
      </c>
      <c r="Y468">
        <v>3</v>
      </c>
      <c r="Z468">
        <v>0</v>
      </c>
      <c r="AB468">
        <v>1</v>
      </c>
      <c r="AC468" t="s">
        <v>217</v>
      </c>
      <c r="AD468" t="s">
        <v>23</v>
      </c>
      <c r="AE468">
        <v>5</v>
      </c>
    </row>
    <row r="469" spans="1:31" x14ac:dyDescent="0.4">
      <c r="A469">
        <v>1</v>
      </c>
      <c r="B469" t="s">
        <v>463</v>
      </c>
      <c r="C469" s="204">
        <v>44598</v>
      </c>
      <c r="D469" s="204">
        <v>44599</v>
      </c>
      <c r="E469">
        <v>15</v>
      </c>
      <c r="F469" t="s">
        <v>480</v>
      </c>
      <c r="G469" t="s">
        <v>481</v>
      </c>
      <c r="H469">
        <v>21</v>
      </c>
      <c r="I469" t="s">
        <v>432</v>
      </c>
      <c r="J469">
        <v>883</v>
      </c>
      <c r="K469" t="s">
        <v>664</v>
      </c>
      <c r="L469" t="s">
        <v>665</v>
      </c>
      <c r="M469">
        <v>883</v>
      </c>
      <c r="N469" t="s">
        <v>664</v>
      </c>
      <c r="O469">
        <v>270</v>
      </c>
      <c r="P469" t="s">
        <v>425</v>
      </c>
      <c r="Q469" t="s">
        <v>426</v>
      </c>
      <c r="R469">
        <v>468</v>
      </c>
      <c r="S469" t="s">
        <v>841</v>
      </c>
      <c r="T469" t="s">
        <v>842</v>
      </c>
      <c r="V469" t="s">
        <v>794</v>
      </c>
      <c r="W469">
        <v>1</v>
      </c>
      <c r="X469" t="s">
        <v>463</v>
      </c>
      <c r="Y469">
        <v>3</v>
      </c>
      <c r="Z469">
        <v>0</v>
      </c>
      <c r="AB469">
        <v>1</v>
      </c>
      <c r="AC469" t="s">
        <v>60</v>
      </c>
      <c r="AD469" t="s">
        <v>23</v>
      </c>
      <c r="AE469">
        <v>1</v>
      </c>
    </row>
    <row r="470" spans="1:31" x14ac:dyDescent="0.4">
      <c r="A470">
        <v>10</v>
      </c>
      <c r="B470" t="s">
        <v>441</v>
      </c>
      <c r="C470" s="204">
        <v>44598</v>
      </c>
      <c r="D470" s="204">
        <v>44599</v>
      </c>
      <c r="E470">
        <v>15</v>
      </c>
      <c r="F470" t="s">
        <v>480</v>
      </c>
      <c r="G470" t="s">
        <v>481</v>
      </c>
      <c r="H470">
        <v>21</v>
      </c>
      <c r="I470" t="s">
        <v>432</v>
      </c>
      <c r="J470">
        <v>653</v>
      </c>
      <c r="K470" t="s">
        <v>666</v>
      </c>
      <c r="L470" t="s">
        <v>667</v>
      </c>
      <c r="M470">
        <v>653</v>
      </c>
      <c r="N470" t="s">
        <v>666</v>
      </c>
      <c r="O470">
        <v>270</v>
      </c>
      <c r="P470" t="s">
        <v>425</v>
      </c>
      <c r="Q470" t="s">
        <v>426</v>
      </c>
      <c r="R470">
        <v>472</v>
      </c>
      <c r="S470" t="s">
        <v>329</v>
      </c>
      <c r="T470" t="s">
        <v>448</v>
      </c>
      <c r="V470" t="s">
        <v>449</v>
      </c>
      <c r="W470">
        <v>4</v>
      </c>
      <c r="X470" t="s">
        <v>58</v>
      </c>
      <c r="Y470">
        <v>4</v>
      </c>
      <c r="Z470">
        <v>0</v>
      </c>
      <c r="AB470">
        <v>1</v>
      </c>
      <c r="AC470" t="s">
        <v>231</v>
      </c>
      <c r="AD470" t="s">
        <v>23</v>
      </c>
      <c r="AE470">
        <v>40</v>
      </c>
    </row>
    <row r="471" spans="1:31" x14ac:dyDescent="0.4">
      <c r="A471">
        <v>5</v>
      </c>
      <c r="B471" t="s">
        <v>441</v>
      </c>
      <c r="C471" s="204">
        <v>44598</v>
      </c>
      <c r="D471" s="204">
        <v>44599</v>
      </c>
      <c r="E471">
        <v>15</v>
      </c>
      <c r="F471" t="s">
        <v>480</v>
      </c>
      <c r="G471" t="s">
        <v>481</v>
      </c>
      <c r="H471">
        <v>21</v>
      </c>
      <c r="I471" t="s">
        <v>432</v>
      </c>
      <c r="J471">
        <v>362</v>
      </c>
      <c r="K471" t="s">
        <v>530</v>
      </c>
      <c r="L471" t="s">
        <v>531</v>
      </c>
      <c r="M471">
        <v>362</v>
      </c>
      <c r="N471" t="s">
        <v>530</v>
      </c>
      <c r="O471">
        <v>270</v>
      </c>
      <c r="P471" t="s">
        <v>425</v>
      </c>
      <c r="Q471" t="s">
        <v>426</v>
      </c>
      <c r="R471">
        <v>164</v>
      </c>
      <c r="S471" t="s">
        <v>444</v>
      </c>
      <c r="T471" t="s">
        <v>121</v>
      </c>
      <c r="U471" t="s">
        <v>35</v>
      </c>
      <c r="V471" t="s">
        <v>445</v>
      </c>
      <c r="W471">
        <v>2</v>
      </c>
      <c r="X471" t="s">
        <v>58</v>
      </c>
      <c r="Y471">
        <v>4</v>
      </c>
      <c r="Z471">
        <v>2</v>
      </c>
      <c r="AB471">
        <v>1</v>
      </c>
      <c r="AC471" t="s">
        <v>217</v>
      </c>
      <c r="AD471" t="s">
        <v>23</v>
      </c>
      <c r="AE471">
        <v>10</v>
      </c>
    </row>
    <row r="472" spans="1:31" x14ac:dyDescent="0.4">
      <c r="A472">
        <v>5</v>
      </c>
      <c r="B472" t="s">
        <v>441</v>
      </c>
      <c r="C472" s="204">
        <v>44598</v>
      </c>
      <c r="D472" s="204">
        <v>44599</v>
      </c>
      <c r="E472">
        <v>15</v>
      </c>
      <c r="F472" t="s">
        <v>480</v>
      </c>
      <c r="G472" t="s">
        <v>481</v>
      </c>
      <c r="H472">
        <v>21</v>
      </c>
      <c r="I472" t="s">
        <v>432</v>
      </c>
      <c r="J472">
        <v>362</v>
      </c>
      <c r="K472" t="s">
        <v>530</v>
      </c>
      <c r="L472" t="s">
        <v>531</v>
      </c>
      <c r="M472">
        <v>362</v>
      </c>
      <c r="N472" t="s">
        <v>530</v>
      </c>
      <c r="O472">
        <v>270</v>
      </c>
      <c r="P472" t="s">
        <v>425</v>
      </c>
      <c r="Q472" t="s">
        <v>426</v>
      </c>
      <c r="R472">
        <v>170</v>
      </c>
      <c r="S472" t="s">
        <v>495</v>
      </c>
      <c r="T472" t="s">
        <v>124</v>
      </c>
      <c r="U472" t="s">
        <v>35</v>
      </c>
      <c r="V472" t="s">
        <v>445</v>
      </c>
      <c r="W472">
        <v>2</v>
      </c>
      <c r="X472" t="s">
        <v>58</v>
      </c>
      <c r="Y472">
        <v>4</v>
      </c>
      <c r="Z472">
        <v>2</v>
      </c>
      <c r="AB472">
        <v>1</v>
      </c>
      <c r="AC472" t="s">
        <v>217</v>
      </c>
      <c r="AD472" t="s">
        <v>23</v>
      </c>
      <c r="AE472">
        <v>10</v>
      </c>
    </row>
    <row r="473" spans="1:31" x14ac:dyDescent="0.4">
      <c r="A473">
        <v>5</v>
      </c>
      <c r="B473" t="s">
        <v>441</v>
      </c>
      <c r="C473" s="204">
        <v>44598</v>
      </c>
      <c r="D473" s="204">
        <v>44599</v>
      </c>
      <c r="E473">
        <v>15</v>
      </c>
      <c r="F473" t="s">
        <v>480</v>
      </c>
      <c r="G473" t="s">
        <v>481</v>
      </c>
      <c r="H473">
        <v>21</v>
      </c>
      <c r="I473" t="s">
        <v>432</v>
      </c>
      <c r="J473">
        <v>504</v>
      </c>
      <c r="K473" t="s">
        <v>537</v>
      </c>
      <c r="L473" t="s">
        <v>538</v>
      </c>
      <c r="M473">
        <v>504</v>
      </c>
      <c r="N473" t="s">
        <v>537</v>
      </c>
      <c r="O473">
        <v>270</v>
      </c>
      <c r="P473" t="s">
        <v>425</v>
      </c>
      <c r="Q473" t="s">
        <v>426</v>
      </c>
      <c r="R473">
        <v>163</v>
      </c>
      <c r="S473" t="s">
        <v>509</v>
      </c>
      <c r="T473" t="s">
        <v>122</v>
      </c>
      <c r="U473" t="s">
        <v>510</v>
      </c>
      <c r="V473" t="s">
        <v>445</v>
      </c>
      <c r="W473">
        <v>1</v>
      </c>
      <c r="X473" t="s">
        <v>58</v>
      </c>
      <c r="Y473">
        <v>9</v>
      </c>
      <c r="Z473">
        <v>9</v>
      </c>
      <c r="AB473">
        <v>1</v>
      </c>
      <c r="AC473" t="s">
        <v>217</v>
      </c>
      <c r="AD473" t="s">
        <v>23</v>
      </c>
      <c r="AE473">
        <v>5</v>
      </c>
    </row>
    <row r="474" spans="1:31" x14ac:dyDescent="0.4">
      <c r="A474">
        <v>5</v>
      </c>
      <c r="B474" t="s">
        <v>441</v>
      </c>
      <c r="C474" s="204">
        <v>44598</v>
      </c>
      <c r="D474" s="204">
        <v>44599</v>
      </c>
      <c r="E474">
        <v>15</v>
      </c>
      <c r="F474" t="s">
        <v>480</v>
      </c>
      <c r="G474" t="s">
        <v>481</v>
      </c>
      <c r="H474">
        <v>21</v>
      </c>
      <c r="I474" t="s">
        <v>432</v>
      </c>
      <c r="J474">
        <v>504</v>
      </c>
      <c r="K474" t="s">
        <v>537</v>
      </c>
      <c r="L474" t="s">
        <v>538</v>
      </c>
      <c r="M474">
        <v>504</v>
      </c>
      <c r="N474" t="s">
        <v>537</v>
      </c>
      <c r="O474">
        <v>270</v>
      </c>
      <c r="P474" t="s">
        <v>425</v>
      </c>
      <c r="Q474" t="s">
        <v>426</v>
      </c>
      <c r="R474">
        <v>169</v>
      </c>
      <c r="S474" t="s">
        <v>511</v>
      </c>
      <c r="T474" t="s">
        <v>131</v>
      </c>
      <c r="U474" t="s">
        <v>510</v>
      </c>
      <c r="V474" t="s">
        <v>445</v>
      </c>
      <c r="W474">
        <v>1</v>
      </c>
      <c r="X474" t="s">
        <v>58</v>
      </c>
      <c r="Y474">
        <v>9</v>
      </c>
      <c r="Z474">
        <v>9</v>
      </c>
      <c r="AB474">
        <v>1</v>
      </c>
      <c r="AC474" t="s">
        <v>217</v>
      </c>
      <c r="AD474" t="s">
        <v>23</v>
      </c>
      <c r="AE474">
        <v>5</v>
      </c>
    </row>
    <row r="475" spans="1:31" x14ac:dyDescent="0.4">
      <c r="A475">
        <v>10</v>
      </c>
      <c r="B475" t="s">
        <v>441</v>
      </c>
      <c r="C475" s="204">
        <v>44598</v>
      </c>
      <c r="D475" s="204">
        <v>44599</v>
      </c>
      <c r="E475">
        <v>15</v>
      </c>
      <c r="F475" t="s">
        <v>480</v>
      </c>
      <c r="G475" t="s">
        <v>481</v>
      </c>
      <c r="H475">
        <v>21</v>
      </c>
      <c r="I475" t="s">
        <v>432</v>
      </c>
      <c r="J475">
        <v>504</v>
      </c>
      <c r="K475" t="s">
        <v>537</v>
      </c>
      <c r="L475" t="s">
        <v>538</v>
      </c>
      <c r="M475">
        <v>504</v>
      </c>
      <c r="N475" t="s">
        <v>537</v>
      </c>
      <c r="O475">
        <v>270</v>
      </c>
      <c r="P475" t="s">
        <v>425</v>
      </c>
      <c r="Q475" t="s">
        <v>426</v>
      </c>
      <c r="R475">
        <v>472</v>
      </c>
      <c r="S475" t="s">
        <v>329</v>
      </c>
      <c r="T475" t="s">
        <v>448</v>
      </c>
      <c r="V475" t="s">
        <v>449</v>
      </c>
      <c r="W475">
        <v>7</v>
      </c>
      <c r="X475" t="s">
        <v>58</v>
      </c>
      <c r="Y475">
        <v>9</v>
      </c>
      <c r="Z475">
        <v>9</v>
      </c>
      <c r="AB475">
        <v>1</v>
      </c>
      <c r="AC475" t="s">
        <v>231</v>
      </c>
      <c r="AD475" t="s">
        <v>23</v>
      </c>
      <c r="AE475">
        <v>70</v>
      </c>
    </row>
    <row r="476" spans="1:31" x14ac:dyDescent="0.4">
      <c r="A476">
        <v>10</v>
      </c>
      <c r="B476" t="s">
        <v>726</v>
      </c>
      <c r="C476" s="204">
        <v>44598</v>
      </c>
      <c r="D476" s="204">
        <v>44599</v>
      </c>
      <c r="E476">
        <v>15</v>
      </c>
      <c r="F476" t="s">
        <v>480</v>
      </c>
      <c r="G476" t="s">
        <v>481</v>
      </c>
      <c r="H476">
        <v>21</v>
      </c>
      <c r="I476" t="s">
        <v>432</v>
      </c>
      <c r="J476">
        <v>905</v>
      </c>
      <c r="K476" t="s">
        <v>843</v>
      </c>
      <c r="L476" t="s">
        <v>844</v>
      </c>
      <c r="M476">
        <v>904</v>
      </c>
      <c r="N476" t="s">
        <v>845</v>
      </c>
      <c r="O476">
        <v>270</v>
      </c>
      <c r="P476" t="s">
        <v>425</v>
      </c>
      <c r="Q476" t="s">
        <v>426</v>
      </c>
      <c r="R476">
        <v>642</v>
      </c>
      <c r="S476" t="s">
        <v>468</v>
      </c>
      <c r="T476" t="s">
        <v>469</v>
      </c>
      <c r="U476" t="s">
        <v>454</v>
      </c>
      <c r="V476" t="s">
        <v>462</v>
      </c>
      <c r="W476">
        <v>200</v>
      </c>
      <c r="X476" t="s">
        <v>463</v>
      </c>
      <c r="Y476">
        <v>7</v>
      </c>
      <c r="Z476">
        <v>0</v>
      </c>
      <c r="AB476">
        <v>1</v>
      </c>
      <c r="AC476" t="s">
        <v>232</v>
      </c>
      <c r="AD476" t="s">
        <v>23</v>
      </c>
      <c r="AE476">
        <v>2000</v>
      </c>
    </row>
    <row r="477" spans="1:31" x14ac:dyDescent="0.4">
      <c r="A477">
        <v>5</v>
      </c>
      <c r="B477" t="s">
        <v>441</v>
      </c>
      <c r="C477" s="204">
        <v>44598</v>
      </c>
      <c r="D477" s="204">
        <v>44599</v>
      </c>
      <c r="E477">
        <v>15</v>
      </c>
      <c r="F477" t="s">
        <v>480</v>
      </c>
      <c r="G477" t="s">
        <v>481</v>
      </c>
      <c r="H477">
        <v>21</v>
      </c>
      <c r="I477" t="s">
        <v>432</v>
      </c>
      <c r="J477">
        <v>905</v>
      </c>
      <c r="K477" t="s">
        <v>843</v>
      </c>
      <c r="L477" t="s">
        <v>844</v>
      </c>
      <c r="M477">
        <v>904</v>
      </c>
      <c r="N477" t="s">
        <v>845</v>
      </c>
      <c r="O477">
        <v>270</v>
      </c>
      <c r="P477" t="s">
        <v>425</v>
      </c>
      <c r="Q477" t="s">
        <v>426</v>
      </c>
      <c r="R477">
        <v>161</v>
      </c>
      <c r="S477" t="s">
        <v>579</v>
      </c>
      <c r="T477" t="s">
        <v>119</v>
      </c>
      <c r="U477" t="s">
        <v>528</v>
      </c>
      <c r="V477" t="s">
        <v>445</v>
      </c>
      <c r="W477">
        <v>3</v>
      </c>
      <c r="X477" t="s">
        <v>58</v>
      </c>
      <c r="Y477">
        <v>7</v>
      </c>
      <c r="Z477">
        <v>0</v>
      </c>
      <c r="AB477">
        <v>1</v>
      </c>
      <c r="AC477" t="s">
        <v>217</v>
      </c>
      <c r="AD477" t="s">
        <v>23</v>
      </c>
      <c r="AE477">
        <v>15</v>
      </c>
    </row>
    <row r="478" spans="1:31" x14ac:dyDescent="0.4">
      <c r="A478">
        <v>5</v>
      </c>
      <c r="B478" t="s">
        <v>441</v>
      </c>
      <c r="C478" s="204">
        <v>44598</v>
      </c>
      <c r="D478" s="204">
        <v>44599</v>
      </c>
      <c r="E478">
        <v>15</v>
      </c>
      <c r="F478" t="s">
        <v>480</v>
      </c>
      <c r="G478" t="s">
        <v>481</v>
      </c>
      <c r="H478">
        <v>21</v>
      </c>
      <c r="I478" t="s">
        <v>432</v>
      </c>
      <c r="J478">
        <v>905</v>
      </c>
      <c r="K478" t="s">
        <v>843</v>
      </c>
      <c r="L478" t="s">
        <v>844</v>
      </c>
      <c r="M478">
        <v>904</v>
      </c>
      <c r="N478" t="s">
        <v>845</v>
      </c>
      <c r="O478">
        <v>270</v>
      </c>
      <c r="P478" t="s">
        <v>425</v>
      </c>
      <c r="Q478" t="s">
        <v>426</v>
      </c>
      <c r="R478">
        <v>167</v>
      </c>
      <c r="S478" t="s">
        <v>580</v>
      </c>
      <c r="T478" t="s">
        <v>120</v>
      </c>
      <c r="U478" t="s">
        <v>528</v>
      </c>
      <c r="V478" t="s">
        <v>445</v>
      </c>
      <c r="W478">
        <v>3</v>
      </c>
      <c r="X478" t="s">
        <v>58</v>
      </c>
      <c r="Y478">
        <v>7</v>
      </c>
      <c r="Z478">
        <v>0</v>
      </c>
      <c r="AB478">
        <v>1</v>
      </c>
      <c r="AC478" t="s">
        <v>217</v>
      </c>
      <c r="AD478" t="s">
        <v>23</v>
      </c>
      <c r="AE478">
        <v>15</v>
      </c>
    </row>
    <row r="479" spans="1:31" x14ac:dyDescent="0.4">
      <c r="A479">
        <v>10</v>
      </c>
      <c r="B479" t="s">
        <v>441</v>
      </c>
      <c r="C479" s="204">
        <v>44598</v>
      </c>
      <c r="D479" s="204">
        <v>44599</v>
      </c>
      <c r="E479">
        <v>15</v>
      </c>
      <c r="F479" t="s">
        <v>480</v>
      </c>
      <c r="G479" t="s">
        <v>481</v>
      </c>
      <c r="H479">
        <v>21</v>
      </c>
      <c r="I479" t="s">
        <v>432</v>
      </c>
      <c r="J479">
        <v>530</v>
      </c>
      <c r="K479" t="s">
        <v>676</v>
      </c>
      <c r="L479" t="s">
        <v>677</v>
      </c>
      <c r="M479">
        <v>525</v>
      </c>
      <c r="N479" t="s">
        <v>678</v>
      </c>
      <c r="O479">
        <v>270</v>
      </c>
      <c r="P479" t="s">
        <v>425</v>
      </c>
      <c r="Q479" t="s">
        <v>426</v>
      </c>
      <c r="R479">
        <v>472</v>
      </c>
      <c r="S479" t="s">
        <v>329</v>
      </c>
      <c r="T479" t="s">
        <v>448</v>
      </c>
      <c r="V479" t="s">
        <v>449</v>
      </c>
      <c r="W479">
        <v>2</v>
      </c>
      <c r="X479" t="s">
        <v>58</v>
      </c>
      <c r="Y479">
        <v>2</v>
      </c>
      <c r="Z479">
        <v>1</v>
      </c>
      <c r="AB479">
        <v>1</v>
      </c>
      <c r="AC479" t="s">
        <v>231</v>
      </c>
      <c r="AD479" t="s">
        <v>23</v>
      </c>
      <c r="AE479">
        <v>20</v>
      </c>
    </row>
    <row r="480" spans="1:31" x14ac:dyDescent="0.4">
      <c r="A480">
        <v>65</v>
      </c>
      <c r="B480" t="s">
        <v>724</v>
      </c>
      <c r="C480" s="204">
        <v>44598</v>
      </c>
      <c r="D480" s="204">
        <v>44599</v>
      </c>
      <c r="E480">
        <v>15</v>
      </c>
      <c r="F480" t="s">
        <v>480</v>
      </c>
      <c r="G480" t="s">
        <v>481</v>
      </c>
      <c r="H480">
        <v>21</v>
      </c>
      <c r="I480" t="s">
        <v>432</v>
      </c>
      <c r="J480">
        <v>829</v>
      </c>
      <c r="K480" t="s">
        <v>546</v>
      </c>
      <c r="L480" t="s">
        <v>547</v>
      </c>
      <c r="M480">
        <v>829</v>
      </c>
      <c r="N480" t="s">
        <v>546</v>
      </c>
      <c r="O480">
        <v>270</v>
      </c>
      <c r="P480" t="s">
        <v>425</v>
      </c>
      <c r="Q480" t="s">
        <v>426</v>
      </c>
      <c r="R480">
        <v>803</v>
      </c>
      <c r="S480" t="s">
        <v>548</v>
      </c>
      <c r="T480" t="s">
        <v>549</v>
      </c>
      <c r="U480" t="s">
        <v>550</v>
      </c>
      <c r="V480" t="s">
        <v>551</v>
      </c>
      <c r="W480">
        <v>1</v>
      </c>
      <c r="X480" t="s">
        <v>58</v>
      </c>
      <c r="Y480">
        <v>1</v>
      </c>
      <c r="Z480">
        <v>0</v>
      </c>
      <c r="AB480">
        <v>1</v>
      </c>
      <c r="AC480" t="s">
        <v>60</v>
      </c>
      <c r="AD480" t="s">
        <v>23</v>
      </c>
      <c r="AE480">
        <v>65</v>
      </c>
    </row>
    <row r="481" spans="1:31" x14ac:dyDescent="0.4">
      <c r="A481">
        <v>5</v>
      </c>
      <c r="B481" t="s">
        <v>441</v>
      </c>
      <c r="C481" s="204">
        <v>44598</v>
      </c>
      <c r="D481" s="204">
        <v>44600</v>
      </c>
      <c r="E481">
        <v>15</v>
      </c>
      <c r="F481" t="s">
        <v>480</v>
      </c>
      <c r="G481" t="s">
        <v>481</v>
      </c>
      <c r="H481">
        <v>21</v>
      </c>
      <c r="I481" t="s">
        <v>432</v>
      </c>
      <c r="J481">
        <v>66</v>
      </c>
      <c r="K481" t="s">
        <v>679</v>
      </c>
      <c r="L481" t="s">
        <v>680</v>
      </c>
      <c r="M481">
        <v>66</v>
      </c>
      <c r="N481" t="s">
        <v>679</v>
      </c>
      <c r="O481">
        <v>270</v>
      </c>
      <c r="P481" t="s">
        <v>425</v>
      </c>
      <c r="Q481" t="s">
        <v>426</v>
      </c>
      <c r="R481">
        <v>161</v>
      </c>
      <c r="S481" t="s">
        <v>579</v>
      </c>
      <c r="T481" t="s">
        <v>119</v>
      </c>
      <c r="U481" t="s">
        <v>528</v>
      </c>
      <c r="V481" t="s">
        <v>445</v>
      </c>
      <c r="W481">
        <v>2</v>
      </c>
      <c r="X481" t="s">
        <v>58</v>
      </c>
      <c r="Y481">
        <v>4</v>
      </c>
      <c r="Z481">
        <v>2</v>
      </c>
      <c r="AB481">
        <v>1</v>
      </c>
      <c r="AC481" t="s">
        <v>217</v>
      </c>
      <c r="AD481" t="s">
        <v>23</v>
      </c>
      <c r="AE481">
        <v>10</v>
      </c>
    </row>
    <row r="482" spans="1:31" x14ac:dyDescent="0.4">
      <c r="A482">
        <v>5</v>
      </c>
      <c r="B482" t="s">
        <v>441</v>
      </c>
      <c r="C482" s="204">
        <v>44598</v>
      </c>
      <c r="D482" s="204">
        <v>44600</v>
      </c>
      <c r="E482">
        <v>15</v>
      </c>
      <c r="F482" t="s">
        <v>480</v>
      </c>
      <c r="G482" t="s">
        <v>481</v>
      </c>
      <c r="H482">
        <v>21</v>
      </c>
      <c r="I482" t="s">
        <v>432</v>
      </c>
      <c r="J482">
        <v>66</v>
      </c>
      <c r="K482" t="s">
        <v>679</v>
      </c>
      <c r="L482" t="s">
        <v>680</v>
      </c>
      <c r="M482">
        <v>66</v>
      </c>
      <c r="N482" t="s">
        <v>679</v>
      </c>
      <c r="O482">
        <v>270</v>
      </c>
      <c r="P482" t="s">
        <v>425</v>
      </c>
      <c r="Q482" t="s">
        <v>426</v>
      </c>
      <c r="R482">
        <v>167</v>
      </c>
      <c r="S482" t="s">
        <v>580</v>
      </c>
      <c r="T482" t="s">
        <v>120</v>
      </c>
      <c r="U482" t="s">
        <v>528</v>
      </c>
      <c r="V482" t="s">
        <v>445</v>
      </c>
      <c r="W482">
        <v>2</v>
      </c>
      <c r="X482" t="s">
        <v>58</v>
      </c>
      <c r="Y482">
        <v>4</v>
      </c>
      <c r="Z482">
        <v>2</v>
      </c>
      <c r="AB482">
        <v>1</v>
      </c>
      <c r="AC482" t="s">
        <v>217</v>
      </c>
      <c r="AD482" t="s">
        <v>23</v>
      </c>
      <c r="AE482">
        <v>10</v>
      </c>
    </row>
    <row r="483" spans="1:31" x14ac:dyDescent="0.4">
      <c r="A483">
        <v>20</v>
      </c>
      <c r="B483" t="s">
        <v>463</v>
      </c>
      <c r="C483" s="204">
        <v>44598</v>
      </c>
      <c r="D483" s="204">
        <v>44600</v>
      </c>
      <c r="E483">
        <v>15</v>
      </c>
      <c r="F483" t="s">
        <v>480</v>
      </c>
      <c r="G483" t="s">
        <v>481</v>
      </c>
      <c r="H483">
        <v>21</v>
      </c>
      <c r="I483" t="s">
        <v>432</v>
      </c>
      <c r="J483">
        <v>51</v>
      </c>
      <c r="K483" t="s">
        <v>557</v>
      </c>
      <c r="L483" t="s">
        <v>558</v>
      </c>
      <c r="M483">
        <v>51</v>
      </c>
      <c r="N483" t="s">
        <v>557</v>
      </c>
      <c r="O483">
        <v>270</v>
      </c>
      <c r="P483" t="s">
        <v>425</v>
      </c>
      <c r="Q483" t="s">
        <v>426</v>
      </c>
      <c r="R483">
        <v>211</v>
      </c>
      <c r="S483" t="s">
        <v>452</v>
      </c>
      <c r="T483" t="s">
        <v>453</v>
      </c>
      <c r="U483" t="s">
        <v>454</v>
      </c>
      <c r="V483" t="s">
        <v>455</v>
      </c>
      <c r="W483">
        <v>2</v>
      </c>
      <c r="X483" t="s">
        <v>58</v>
      </c>
      <c r="Y483">
        <v>6</v>
      </c>
      <c r="Z483">
        <v>3</v>
      </c>
      <c r="AB483">
        <v>1</v>
      </c>
      <c r="AC483" t="s">
        <v>232</v>
      </c>
      <c r="AD483" t="s">
        <v>23</v>
      </c>
      <c r="AE483">
        <v>40</v>
      </c>
    </row>
    <row r="484" spans="1:31" x14ac:dyDescent="0.4">
      <c r="A484">
        <v>5</v>
      </c>
      <c r="B484" t="s">
        <v>441</v>
      </c>
      <c r="C484" s="204">
        <v>44598</v>
      </c>
      <c r="D484" s="204">
        <v>44600</v>
      </c>
      <c r="E484">
        <v>15</v>
      </c>
      <c r="F484" t="s">
        <v>480</v>
      </c>
      <c r="G484" t="s">
        <v>481</v>
      </c>
      <c r="H484">
        <v>21</v>
      </c>
      <c r="I484" t="s">
        <v>432</v>
      </c>
      <c r="J484">
        <v>51</v>
      </c>
      <c r="K484" t="s">
        <v>557</v>
      </c>
      <c r="L484" t="s">
        <v>558</v>
      </c>
      <c r="M484">
        <v>51</v>
      </c>
      <c r="N484" t="s">
        <v>557</v>
      </c>
      <c r="O484">
        <v>270</v>
      </c>
      <c r="P484" t="s">
        <v>425</v>
      </c>
      <c r="Q484" t="s">
        <v>426</v>
      </c>
      <c r="R484">
        <v>162</v>
      </c>
      <c r="S484" t="s">
        <v>556</v>
      </c>
      <c r="T484" t="s">
        <v>117</v>
      </c>
      <c r="U484" t="s">
        <v>454</v>
      </c>
      <c r="V484" t="s">
        <v>445</v>
      </c>
      <c r="W484">
        <v>1</v>
      </c>
      <c r="X484" t="s">
        <v>58</v>
      </c>
      <c r="Y484">
        <v>6</v>
      </c>
      <c r="Z484">
        <v>3</v>
      </c>
      <c r="AB484">
        <v>1</v>
      </c>
      <c r="AC484" t="s">
        <v>217</v>
      </c>
      <c r="AD484" t="s">
        <v>23</v>
      </c>
      <c r="AE484">
        <v>5</v>
      </c>
    </row>
    <row r="485" spans="1:31" x14ac:dyDescent="0.4">
      <c r="A485">
        <v>5</v>
      </c>
      <c r="B485" t="s">
        <v>441</v>
      </c>
      <c r="C485" s="204">
        <v>44598</v>
      </c>
      <c r="D485" s="204">
        <v>44600</v>
      </c>
      <c r="E485">
        <v>15</v>
      </c>
      <c r="F485" t="s">
        <v>480</v>
      </c>
      <c r="G485" t="s">
        <v>481</v>
      </c>
      <c r="H485">
        <v>21</v>
      </c>
      <c r="I485" t="s">
        <v>432</v>
      </c>
      <c r="J485">
        <v>51</v>
      </c>
      <c r="K485" t="s">
        <v>557</v>
      </c>
      <c r="L485" t="s">
        <v>558</v>
      </c>
      <c r="M485">
        <v>51</v>
      </c>
      <c r="N485" t="s">
        <v>557</v>
      </c>
      <c r="O485">
        <v>270</v>
      </c>
      <c r="P485" t="s">
        <v>425</v>
      </c>
      <c r="Q485" t="s">
        <v>426</v>
      </c>
      <c r="R485">
        <v>168</v>
      </c>
      <c r="S485" t="s">
        <v>559</v>
      </c>
      <c r="T485" t="s">
        <v>118</v>
      </c>
      <c r="U485" t="s">
        <v>454</v>
      </c>
      <c r="V485" t="s">
        <v>445</v>
      </c>
      <c r="W485">
        <v>1</v>
      </c>
      <c r="X485" t="s">
        <v>58</v>
      </c>
      <c r="Y485">
        <v>6</v>
      </c>
      <c r="Z485">
        <v>3</v>
      </c>
      <c r="AB485">
        <v>1</v>
      </c>
      <c r="AC485" t="s">
        <v>217</v>
      </c>
      <c r="AD485" t="s">
        <v>23</v>
      </c>
      <c r="AE485">
        <v>5</v>
      </c>
    </row>
    <row r="486" spans="1:31" x14ac:dyDescent="0.4">
      <c r="A486">
        <v>10</v>
      </c>
      <c r="B486" t="s">
        <v>441</v>
      </c>
      <c r="C486" s="204">
        <v>44598</v>
      </c>
      <c r="D486" s="204">
        <v>44600</v>
      </c>
      <c r="E486">
        <v>15</v>
      </c>
      <c r="F486" t="s">
        <v>480</v>
      </c>
      <c r="G486" t="s">
        <v>481</v>
      </c>
      <c r="H486">
        <v>21</v>
      </c>
      <c r="I486" t="s">
        <v>432</v>
      </c>
      <c r="J486">
        <v>51</v>
      </c>
      <c r="K486" t="s">
        <v>557</v>
      </c>
      <c r="L486" t="s">
        <v>558</v>
      </c>
      <c r="M486">
        <v>51</v>
      </c>
      <c r="N486" t="s">
        <v>557</v>
      </c>
      <c r="O486">
        <v>270</v>
      </c>
      <c r="P486" t="s">
        <v>425</v>
      </c>
      <c r="Q486" t="s">
        <v>426</v>
      </c>
      <c r="R486">
        <v>472</v>
      </c>
      <c r="S486" t="s">
        <v>329</v>
      </c>
      <c r="T486" t="s">
        <v>448</v>
      </c>
      <c r="V486" t="s">
        <v>449</v>
      </c>
      <c r="W486">
        <v>2</v>
      </c>
      <c r="X486" t="s">
        <v>58</v>
      </c>
      <c r="Y486">
        <v>6</v>
      </c>
      <c r="Z486">
        <v>3</v>
      </c>
      <c r="AB486">
        <v>1</v>
      </c>
      <c r="AC486" t="s">
        <v>231</v>
      </c>
      <c r="AD486" t="s">
        <v>23</v>
      </c>
      <c r="AE486">
        <v>20</v>
      </c>
    </row>
    <row r="487" spans="1:31" x14ac:dyDescent="0.4">
      <c r="A487">
        <v>10</v>
      </c>
      <c r="B487" t="s">
        <v>441</v>
      </c>
      <c r="C487" s="204">
        <v>44598</v>
      </c>
      <c r="D487" s="204">
        <v>44598</v>
      </c>
      <c r="E487">
        <v>22</v>
      </c>
      <c r="F487" t="s">
        <v>125</v>
      </c>
      <c r="H487">
        <v>5</v>
      </c>
      <c r="I487" t="s">
        <v>562</v>
      </c>
      <c r="J487">
        <v>800</v>
      </c>
      <c r="K487" t="s">
        <v>563</v>
      </c>
      <c r="L487" t="s">
        <v>564</v>
      </c>
      <c r="M487">
        <v>800</v>
      </c>
      <c r="N487" t="s">
        <v>563</v>
      </c>
      <c r="O487">
        <v>270</v>
      </c>
      <c r="P487" t="s">
        <v>425</v>
      </c>
      <c r="Q487" t="s">
        <v>426</v>
      </c>
      <c r="R487">
        <v>472</v>
      </c>
      <c r="S487" t="s">
        <v>329</v>
      </c>
      <c r="T487" t="s">
        <v>448</v>
      </c>
      <c r="V487" t="s">
        <v>449</v>
      </c>
      <c r="W487">
        <v>4</v>
      </c>
      <c r="X487" t="s">
        <v>58</v>
      </c>
      <c r="Y487">
        <v>4</v>
      </c>
      <c r="Z487">
        <v>4</v>
      </c>
      <c r="AA487" t="s">
        <v>683</v>
      </c>
      <c r="AB487">
        <v>1</v>
      </c>
      <c r="AC487" t="s">
        <v>231</v>
      </c>
      <c r="AD487" t="s">
        <v>23</v>
      </c>
      <c r="AE487">
        <v>40</v>
      </c>
    </row>
    <row r="488" spans="1:31" x14ac:dyDescent="0.4">
      <c r="A488">
        <v>20</v>
      </c>
      <c r="B488" t="s">
        <v>463</v>
      </c>
      <c r="C488" s="204">
        <v>44599</v>
      </c>
      <c r="D488" s="204">
        <v>44596</v>
      </c>
      <c r="F488" t="s">
        <v>760</v>
      </c>
      <c r="K488" t="s">
        <v>761</v>
      </c>
      <c r="R488">
        <v>999</v>
      </c>
      <c r="S488" t="s">
        <v>452</v>
      </c>
      <c r="T488" t="s">
        <v>453</v>
      </c>
      <c r="V488" t="s">
        <v>762</v>
      </c>
      <c r="W488">
        <v>1</v>
      </c>
      <c r="X488" t="s">
        <v>58</v>
      </c>
      <c r="AC488" t="s">
        <v>232</v>
      </c>
      <c r="AD488" t="s">
        <v>17</v>
      </c>
      <c r="AE488">
        <v>20</v>
      </c>
    </row>
    <row r="489" spans="1:31" x14ac:dyDescent="0.4">
      <c r="A489">
        <v>20</v>
      </c>
      <c r="B489" t="s">
        <v>463</v>
      </c>
      <c r="C489" s="204">
        <v>44601</v>
      </c>
      <c r="D489" s="204">
        <v>37290</v>
      </c>
      <c r="F489" t="s">
        <v>760</v>
      </c>
      <c r="K489" t="s">
        <v>763</v>
      </c>
      <c r="R489">
        <v>999</v>
      </c>
      <c r="S489" t="s">
        <v>452</v>
      </c>
      <c r="T489" t="s">
        <v>453</v>
      </c>
      <c r="V489" t="s">
        <v>762</v>
      </c>
      <c r="W489">
        <v>2</v>
      </c>
      <c r="X489" t="s">
        <v>58</v>
      </c>
      <c r="AC489" t="s">
        <v>232</v>
      </c>
      <c r="AD489" t="s">
        <v>19</v>
      </c>
      <c r="AE489">
        <v>40</v>
      </c>
    </row>
    <row r="490" spans="1:31" x14ac:dyDescent="0.4">
      <c r="A490">
        <v>40</v>
      </c>
      <c r="B490" t="s">
        <v>727</v>
      </c>
      <c r="C490" s="204">
        <v>44602</v>
      </c>
      <c r="D490" s="204">
        <v>44597</v>
      </c>
      <c r="F490" t="s">
        <v>125</v>
      </c>
      <c r="K490" t="s">
        <v>758</v>
      </c>
      <c r="R490">
        <v>999</v>
      </c>
      <c r="S490" t="s">
        <v>534</v>
      </c>
      <c r="T490" t="s">
        <v>535</v>
      </c>
      <c r="V490" t="s">
        <v>759</v>
      </c>
      <c r="W490">
        <v>2</v>
      </c>
      <c r="X490" t="s">
        <v>58</v>
      </c>
      <c r="AC490" t="s">
        <v>231</v>
      </c>
      <c r="AD490" t="s">
        <v>20</v>
      </c>
      <c r="AE490">
        <v>80</v>
      </c>
    </row>
    <row r="491" spans="1:31" x14ac:dyDescent="0.4">
      <c r="A491">
        <v>20</v>
      </c>
      <c r="B491" t="s">
        <v>463</v>
      </c>
      <c r="C491" s="204">
        <v>44603</v>
      </c>
      <c r="D491" s="204">
        <v>44596</v>
      </c>
      <c r="F491" t="s">
        <v>760</v>
      </c>
      <c r="K491" t="s">
        <v>761</v>
      </c>
      <c r="R491">
        <v>999</v>
      </c>
      <c r="S491" t="s">
        <v>452</v>
      </c>
      <c r="T491" t="s">
        <v>453</v>
      </c>
      <c r="V491" t="s">
        <v>762</v>
      </c>
      <c r="W491">
        <v>2</v>
      </c>
      <c r="X491" t="s">
        <v>58</v>
      </c>
      <c r="AC491" t="s">
        <v>232</v>
      </c>
      <c r="AD491" t="s">
        <v>21</v>
      </c>
      <c r="AE491">
        <v>40</v>
      </c>
    </row>
    <row r="492" spans="1:31" x14ac:dyDescent="0.4">
      <c r="A492">
        <v>40</v>
      </c>
      <c r="B492" t="s">
        <v>727</v>
      </c>
      <c r="C492" s="204">
        <v>44604</v>
      </c>
      <c r="D492" s="204">
        <v>44597</v>
      </c>
      <c r="F492" t="s">
        <v>125</v>
      </c>
      <c r="K492" t="s">
        <v>758</v>
      </c>
      <c r="R492">
        <v>999</v>
      </c>
      <c r="S492" t="s">
        <v>534</v>
      </c>
      <c r="T492" t="s">
        <v>535</v>
      </c>
      <c r="V492" t="s">
        <v>759</v>
      </c>
      <c r="W492">
        <v>3</v>
      </c>
      <c r="X492" t="s">
        <v>58</v>
      </c>
      <c r="AC492" t="s">
        <v>231</v>
      </c>
      <c r="AD492" t="s">
        <v>22</v>
      </c>
      <c r="AE492">
        <v>120</v>
      </c>
    </row>
    <row r="1296" spans="30:30" x14ac:dyDescent="0.4">
      <c r="AD1296" s="208"/>
    </row>
    <row r="1346" spans="1:30" x14ac:dyDescent="0.4">
      <c r="A1346" s="204"/>
      <c r="B1346" s="204"/>
    </row>
    <row r="1347" spans="1:30" x14ac:dyDescent="0.4">
      <c r="A1347" s="204"/>
      <c r="B1347" s="204"/>
    </row>
    <row r="1348" spans="1:30" x14ac:dyDescent="0.4">
      <c r="A1348" s="204"/>
      <c r="B1348" s="204"/>
    </row>
    <row r="1350" spans="1:30" x14ac:dyDescent="0.4">
      <c r="AD1350" s="208"/>
    </row>
    <row r="2182" spans="29:29" x14ac:dyDescent="0.4">
      <c r="AC2182" s="208"/>
    </row>
    <row r="3186" spans="29:30" x14ac:dyDescent="0.4">
      <c r="AC3186" s="208"/>
      <c r="AD3186" s="208"/>
    </row>
    <row r="3601" spans="30:30" x14ac:dyDescent="0.4">
      <c r="AD3601" s="208"/>
    </row>
    <row r="4954" spans="30:30" x14ac:dyDescent="0.4">
      <c r="AD4954" s="208"/>
    </row>
    <row r="9098" spans="29:30" x14ac:dyDescent="0.4">
      <c r="AC9098" s="208"/>
      <c r="AD9098" s="208"/>
    </row>
    <row r="9189" spans="30:30" x14ac:dyDescent="0.4">
      <c r="AD9189" s="208"/>
    </row>
  </sheetData>
  <sortState xmlns:xlrd2="http://schemas.microsoft.com/office/spreadsheetml/2017/richdata2" ref="C2:AD492">
    <sortCondition ref="C1"/>
  </sortState>
  <phoneticPr fontId="15"/>
  <pageMargins left="0.7" right="0.7" top="0.75" bottom="0.75" header="0.3" footer="0.3"/>
  <pageSetup paperSize="9" orientation="portrait" horizontalDpi="180" verticalDpi="180" r:id="rId1"/>
  <drawing r:id="rId2"/>
  <legacyDrawing r:id="rId3"/>
  <mc:AlternateContent xmlns:mc="http://schemas.openxmlformats.org/markup-compatibility/2006">
    <mc:Choice Requires="x14">
      <controls>
        <mc:AlternateContent xmlns:mc="http://schemas.openxmlformats.org/markup-compatibility/2006">
          <mc:Choice Requires="x14">
            <control shapeId="18433" r:id="rId4" name="Button 1">
              <controlPr defaultSize="0" print="0" autoFill="0" autoPict="0" macro="[0]!八百重用追加">
                <anchor moveWithCells="1" sizeWithCells="1">
                  <from>
                    <xdr:col>3</xdr:col>
                    <xdr:colOff>47625</xdr:colOff>
                    <xdr:row>0</xdr:row>
                    <xdr:rowOff>19050</xdr:rowOff>
                  </from>
                  <to>
                    <xdr:col>3</xdr:col>
                    <xdr:colOff>942975</xdr:colOff>
                    <xdr:row>0</xdr:row>
                    <xdr:rowOff>238125</xdr:rowOff>
                  </to>
                </anchor>
              </controlPr>
            </control>
          </mc:Choice>
        </mc:AlternateContent>
        <mc:AlternateContent xmlns:mc="http://schemas.openxmlformats.org/markup-compatibility/2006">
          <mc:Choice Requires="x14">
            <control shapeId="18436" r:id="rId5" name="Button 4">
              <controlPr defaultSize="0" print="0" autoFill="0" autoPict="0" macro="[0]!フィルター">
                <anchor moveWithCells="1" sizeWithCells="1">
                  <from>
                    <xdr:col>4</xdr:col>
                    <xdr:colOff>28575</xdr:colOff>
                    <xdr:row>0</xdr:row>
                    <xdr:rowOff>19050</xdr:rowOff>
                  </from>
                  <to>
                    <xdr:col>4</xdr:col>
                    <xdr:colOff>752475</xdr:colOff>
                    <xdr:row>0</xdr:row>
                    <xdr:rowOff>238125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7E9A9F-540F-4891-80E5-6E43868426C6}">
  <sheetPr codeName="Sheet43">
    <tabColor rgb="FF00B0F0"/>
    <pageSetUpPr fitToPage="1"/>
  </sheetPr>
  <dimension ref="A1:BO7890"/>
  <sheetViews>
    <sheetView showGridLines="0" showZeros="0" view="pageBreakPreview" topLeftCell="B1" zoomScale="70" zoomScaleNormal="70" zoomScaleSheetLayoutView="70" workbookViewId="0">
      <pane ySplit="3" topLeftCell="A4" activePane="bottomLeft" state="frozen"/>
      <selection pane="bottomLeft" activeCell="F65" sqref="F65:N69"/>
    </sheetView>
  </sheetViews>
  <sheetFormatPr defaultColWidth="11.5546875" defaultRowHeight="13.5" x14ac:dyDescent="0.4"/>
  <cols>
    <col min="1" max="1" width="5" style="150" hidden="1" customWidth="1"/>
    <col min="2" max="2" width="14.77734375" style="150" customWidth="1"/>
    <col min="3" max="4" width="20.77734375" style="150" customWidth="1"/>
    <col min="5" max="5" width="10.77734375" style="150" customWidth="1"/>
    <col min="6" max="6" width="16.77734375" style="150" customWidth="1"/>
    <col min="7" max="10" width="5.33203125" style="218" hidden="1" customWidth="1"/>
    <col min="11" max="12" width="5.44140625" style="218" customWidth="1"/>
    <col min="13" max="13" width="6.21875" style="150" bestFit="1" customWidth="1"/>
    <col min="14" max="14" width="55.77734375" style="150" customWidth="1"/>
    <col min="15" max="17" width="6.21875" style="150" hidden="1" customWidth="1"/>
    <col min="18" max="18" width="9.44140625" style="150" hidden="1" customWidth="1"/>
    <col min="19" max="19" width="11.5546875" style="150"/>
    <col min="20" max="20" width="15.109375" style="150" bestFit="1" customWidth="1"/>
    <col min="21" max="21" width="10.21875" style="150" bestFit="1" customWidth="1"/>
    <col min="22" max="22" width="21.109375" style="150" bestFit="1" customWidth="1"/>
    <col min="23" max="23" width="10.21875" style="150" bestFit="1" customWidth="1"/>
    <col min="24" max="24" width="21.21875" style="150" bestFit="1" customWidth="1"/>
    <col min="25" max="25" width="2.77734375" style="150" bestFit="1" customWidth="1"/>
    <col min="26" max="26" width="11.21875" style="150" bestFit="1" customWidth="1"/>
    <col min="27" max="27" width="11.5546875" style="150" bestFit="1" customWidth="1"/>
    <col min="28" max="28" width="54.21875" style="150" bestFit="1" customWidth="1"/>
    <col min="29" max="29" width="66.5546875" style="150" bestFit="1" customWidth="1"/>
    <col min="30" max="16384" width="11.5546875" style="150"/>
  </cols>
  <sheetData>
    <row r="1" spans="1:33" s="257" customFormat="1" ht="21" customHeight="1" x14ac:dyDescent="0.2">
      <c r="A1" s="277"/>
      <c r="B1" s="288" t="s">
        <v>853</v>
      </c>
      <c r="D1" s="452" t="s">
        <v>258</v>
      </c>
      <c r="E1" s="454" t="s">
        <v>366</v>
      </c>
      <c r="F1" s="454"/>
      <c r="G1" s="278"/>
      <c r="H1" s="279"/>
      <c r="I1" s="448">
        <v>44598</v>
      </c>
      <c r="J1" s="448"/>
      <c r="K1" s="448"/>
      <c r="L1" s="448"/>
      <c r="M1" s="448"/>
      <c r="N1" s="448"/>
      <c r="O1" s="209"/>
      <c r="P1" s="209"/>
      <c r="Q1" s="209"/>
      <c r="R1" s="209"/>
      <c r="T1" s="293" t="s">
        <v>848</v>
      </c>
      <c r="U1" s="206"/>
      <c r="V1" s="206"/>
      <c r="W1" s="206"/>
      <c r="X1" s="206"/>
      <c r="Y1" s="206"/>
      <c r="Z1" s="206"/>
    </row>
    <row r="2" spans="1:33" s="257" customFormat="1" ht="21" customHeight="1" thickBot="1" x14ac:dyDescent="0.25">
      <c r="C2" s="280"/>
      <c r="D2" s="453"/>
      <c r="E2" s="455"/>
      <c r="F2" s="455"/>
      <c r="G2" s="278"/>
      <c r="H2" s="279"/>
      <c r="I2" s="448"/>
      <c r="J2" s="448"/>
      <c r="K2" s="448"/>
      <c r="L2" s="448"/>
      <c r="M2" s="448"/>
      <c r="N2" s="448"/>
      <c r="O2" s="209"/>
      <c r="P2" s="209"/>
      <c r="Q2" s="209"/>
      <c r="R2" s="209"/>
      <c r="T2" s="257" t="s">
        <v>243</v>
      </c>
    </row>
    <row r="3" spans="1:33" ht="37.5" x14ac:dyDescent="0.4">
      <c r="A3" s="210" t="s">
        <v>127</v>
      </c>
      <c r="B3" s="269" t="s">
        <v>367</v>
      </c>
      <c r="C3" s="449" t="s">
        <v>112</v>
      </c>
      <c r="D3" s="450"/>
      <c r="E3" s="449" t="s">
        <v>114</v>
      </c>
      <c r="F3" s="450"/>
      <c r="G3" s="451" t="s">
        <v>132</v>
      </c>
      <c r="H3" s="451"/>
      <c r="I3" s="451" t="s">
        <v>12</v>
      </c>
      <c r="J3" s="451"/>
      <c r="K3" s="451" t="s">
        <v>116</v>
      </c>
      <c r="L3" s="451"/>
      <c r="M3" s="250" t="s">
        <v>244</v>
      </c>
      <c r="N3" s="281" t="s">
        <v>245</v>
      </c>
      <c r="O3" s="282" t="s">
        <v>246</v>
      </c>
      <c r="P3" s="282" t="s">
        <v>247</v>
      </c>
      <c r="Q3" s="282" t="s">
        <v>248</v>
      </c>
      <c r="R3" s="282" t="s">
        <v>249</v>
      </c>
      <c r="T3" s="283" t="s">
        <v>250</v>
      </c>
      <c r="U3" s="283" t="s">
        <v>251</v>
      </c>
      <c r="V3" s="283" t="s">
        <v>252</v>
      </c>
      <c r="W3" s="283" t="s">
        <v>253</v>
      </c>
      <c r="X3" s="150" t="s">
        <v>254</v>
      </c>
    </row>
    <row r="4" spans="1:33" s="184" customFormat="1" ht="60" customHeight="1" x14ac:dyDescent="0.4">
      <c r="A4" s="416">
        <v>1</v>
      </c>
      <c r="B4" s="415" t="s">
        <v>68</v>
      </c>
      <c r="C4" s="411" t="s">
        <v>855</v>
      </c>
      <c r="D4" s="411"/>
      <c r="E4" s="411" t="s">
        <v>770</v>
      </c>
      <c r="F4" s="411"/>
      <c r="G4" s="375">
        <v>5</v>
      </c>
      <c r="H4" s="376" t="s">
        <v>441</v>
      </c>
      <c r="I4" s="375">
        <f t="shared" ref="I4:I12" si="0">IF(G4="","",G4*K4)</f>
        <v>20</v>
      </c>
      <c r="J4" s="376" t="str">
        <f t="shared" ref="J4:J12" si="1">IF(G4="","",IF(AND($C$1="ニラ",H4="cs"),"kg",H4))</f>
        <v>kg</v>
      </c>
      <c r="K4" s="377">
        <v>4</v>
      </c>
      <c r="L4" s="378" t="s">
        <v>58</v>
      </c>
      <c r="M4" s="400"/>
      <c r="N4" s="289"/>
      <c r="O4" s="284"/>
      <c r="P4" s="284"/>
      <c r="Q4" s="284"/>
      <c r="R4" s="284"/>
      <c r="T4" s="285" t="s">
        <v>255</v>
      </c>
      <c r="U4" s="286" t="s">
        <v>256</v>
      </c>
      <c r="V4" s="286" t="s">
        <v>118</v>
      </c>
      <c r="W4" s="286" t="s">
        <v>256</v>
      </c>
      <c r="Z4" s="179"/>
      <c r="AA4" s="179"/>
      <c r="AB4" s="179"/>
      <c r="AC4" s="150"/>
      <c r="AD4" s="150"/>
      <c r="AE4" s="150"/>
      <c r="AF4" s="150"/>
      <c r="AG4" s="150"/>
    </row>
    <row r="5" spans="1:33" s="184" customFormat="1" ht="60" customHeight="1" x14ac:dyDescent="0.4">
      <c r="A5" s="416"/>
      <c r="B5" s="415"/>
      <c r="C5" s="411"/>
      <c r="D5" s="411"/>
      <c r="E5" s="411" t="s">
        <v>771</v>
      </c>
      <c r="F5" s="411"/>
      <c r="G5" s="375">
        <v>5</v>
      </c>
      <c r="H5" s="376" t="s">
        <v>441</v>
      </c>
      <c r="I5" s="375">
        <f t="shared" si="0"/>
        <v>20</v>
      </c>
      <c r="J5" s="376" t="str">
        <f t="shared" si="1"/>
        <v>kg</v>
      </c>
      <c r="K5" s="377">
        <v>4</v>
      </c>
      <c r="L5" s="378" t="s">
        <v>58</v>
      </c>
      <c r="M5" s="400"/>
      <c r="N5" s="276"/>
      <c r="O5" s="284"/>
      <c r="P5" s="284"/>
      <c r="Q5" s="284"/>
      <c r="R5" s="284"/>
      <c r="T5" s="285" t="s">
        <v>192</v>
      </c>
      <c r="U5" s="286" t="s">
        <v>160</v>
      </c>
      <c r="V5" s="286" t="s">
        <v>120</v>
      </c>
      <c r="W5" s="286"/>
      <c r="X5" s="184" t="s">
        <v>154</v>
      </c>
      <c r="Y5" s="184">
        <v>1</v>
      </c>
      <c r="Z5" s="179"/>
      <c r="AA5" s="179"/>
      <c r="AB5" s="179"/>
      <c r="AC5" s="150"/>
      <c r="AD5" s="150"/>
      <c r="AE5" s="150"/>
      <c r="AF5" s="150"/>
      <c r="AG5" s="150"/>
    </row>
    <row r="6" spans="1:33" s="184" customFormat="1" ht="60" customHeight="1" x14ac:dyDescent="0.4">
      <c r="A6" s="416"/>
      <c r="B6" s="415"/>
      <c r="C6" s="411" t="s">
        <v>854</v>
      </c>
      <c r="D6" s="411"/>
      <c r="E6" s="411" t="s">
        <v>769</v>
      </c>
      <c r="F6" s="411"/>
      <c r="G6" s="375">
        <v>5</v>
      </c>
      <c r="H6" s="376" t="s">
        <v>441</v>
      </c>
      <c r="I6" s="375">
        <f t="shared" si="0"/>
        <v>10</v>
      </c>
      <c r="J6" s="376" t="str">
        <f t="shared" si="1"/>
        <v>kg</v>
      </c>
      <c r="K6" s="377">
        <v>2</v>
      </c>
      <c r="L6" s="378" t="s">
        <v>58</v>
      </c>
      <c r="M6" s="400"/>
      <c r="N6" s="289" t="s">
        <v>728</v>
      </c>
      <c r="O6" s="284"/>
      <c r="P6" s="284"/>
      <c r="Q6" s="284"/>
      <c r="R6" s="284"/>
      <c r="T6" s="285" t="s">
        <v>257</v>
      </c>
      <c r="U6" s="286" t="s">
        <v>256</v>
      </c>
      <c r="V6" s="286" t="s">
        <v>131</v>
      </c>
      <c r="W6" s="286" t="s">
        <v>256</v>
      </c>
      <c r="X6" s="184" t="s">
        <v>125</v>
      </c>
      <c r="Y6" s="184">
        <v>2</v>
      </c>
      <c r="Z6" s="179"/>
      <c r="AA6" s="179"/>
      <c r="AB6" s="179"/>
      <c r="AC6" s="150"/>
      <c r="AD6" s="150"/>
      <c r="AE6" s="150"/>
      <c r="AF6" s="150"/>
      <c r="AG6" s="150"/>
    </row>
    <row r="7" spans="1:33" s="184" customFormat="1" ht="60" customHeight="1" x14ac:dyDescent="0.4">
      <c r="A7" s="416"/>
      <c r="B7" s="415"/>
      <c r="C7" s="411" t="s">
        <v>850</v>
      </c>
      <c r="D7" s="411"/>
      <c r="E7" s="411" t="s">
        <v>811</v>
      </c>
      <c r="F7" s="411"/>
      <c r="G7" s="375">
        <v>5</v>
      </c>
      <c r="H7" s="376" t="s">
        <v>441</v>
      </c>
      <c r="I7" s="375">
        <f t="shared" si="0"/>
        <v>5</v>
      </c>
      <c r="J7" s="376" t="str">
        <f t="shared" si="1"/>
        <v>kg</v>
      </c>
      <c r="K7" s="377">
        <v>1</v>
      </c>
      <c r="L7" s="378" t="s">
        <v>58</v>
      </c>
      <c r="M7" s="400"/>
      <c r="N7" s="289" t="s">
        <v>342</v>
      </c>
      <c r="O7" s="284"/>
      <c r="P7" s="284"/>
      <c r="Q7" s="284"/>
      <c r="R7" s="284"/>
      <c r="T7" s="285" t="s">
        <v>258</v>
      </c>
      <c r="U7" s="286" t="s">
        <v>256</v>
      </c>
      <c r="V7" s="286" t="s">
        <v>124</v>
      </c>
      <c r="W7" s="286" t="s">
        <v>256</v>
      </c>
      <c r="X7" s="184" t="s">
        <v>259</v>
      </c>
      <c r="Y7" s="184">
        <v>3</v>
      </c>
      <c r="Z7" s="179"/>
      <c r="AA7" s="179"/>
      <c r="AB7" s="179"/>
      <c r="AC7" s="150"/>
      <c r="AD7" s="150"/>
      <c r="AE7" s="150"/>
      <c r="AF7" s="150"/>
      <c r="AG7" s="150"/>
    </row>
    <row r="8" spans="1:33" s="184" customFormat="1" ht="60" customHeight="1" x14ac:dyDescent="0.4">
      <c r="A8" s="416"/>
      <c r="B8" s="415"/>
      <c r="C8" s="411"/>
      <c r="D8" s="411"/>
      <c r="E8" s="411" t="s">
        <v>812</v>
      </c>
      <c r="F8" s="411"/>
      <c r="G8" s="375">
        <v>5</v>
      </c>
      <c r="H8" s="376" t="s">
        <v>441</v>
      </c>
      <c r="I8" s="375">
        <f t="shared" si="0"/>
        <v>5</v>
      </c>
      <c r="J8" s="376" t="str">
        <f t="shared" si="1"/>
        <v>kg</v>
      </c>
      <c r="K8" s="377">
        <v>1</v>
      </c>
      <c r="L8" s="378" t="s">
        <v>58</v>
      </c>
      <c r="M8" s="400"/>
      <c r="N8" s="289" t="s">
        <v>342</v>
      </c>
      <c r="O8" s="284"/>
      <c r="P8" s="284"/>
      <c r="Q8" s="284"/>
      <c r="R8" s="284"/>
      <c r="T8" s="285"/>
      <c r="U8" s="286"/>
      <c r="V8" s="286" t="s">
        <v>158</v>
      </c>
      <c r="W8" s="286"/>
      <c r="X8" s="184" t="s">
        <v>260</v>
      </c>
      <c r="Y8" s="184">
        <v>4</v>
      </c>
      <c r="Z8" s="179"/>
      <c r="AA8" s="179"/>
      <c r="AB8" s="179"/>
      <c r="AC8" s="150"/>
      <c r="AD8" s="150"/>
      <c r="AE8" s="150"/>
      <c r="AF8" s="150"/>
      <c r="AG8" s="150"/>
    </row>
    <row r="9" spans="1:33" s="184" customFormat="1" ht="60" customHeight="1" x14ac:dyDescent="0.4">
      <c r="A9" s="416"/>
      <c r="B9" s="415"/>
      <c r="C9" s="411" t="s">
        <v>856</v>
      </c>
      <c r="D9" s="411"/>
      <c r="E9" s="411" t="s">
        <v>770</v>
      </c>
      <c r="F9" s="411"/>
      <c r="G9" s="375">
        <v>5</v>
      </c>
      <c r="H9" s="376" t="s">
        <v>441</v>
      </c>
      <c r="I9" s="375">
        <f t="shared" si="0"/>
        <v>10</v>
      </c>
      <c r="J9" s="376" t="str">
        <f t="shared" si="1"/>
        <v>kg</v>
      </c>
      <c r="K9" s="377">
        <v>2</v>
      </c>
      <c r="L9" s="378" t="s">
        <v>58</v>
      </c>
      <c r="M9" s="400"/>
      <c r="N9" s="289"/>
      <c r="O9" s="284"/>
      <c r="P9" s="284"/>
      <c r="Q9" s="284"/>
      <c r="R9" s="284"/>
      <c r="T9" s="285"/>
      <c r="U9" s="286"/>
      <c r="V9" s="286" t="s">
        <v>156</v>
      </c>
      <c r="W9" s="286"/>
      <c r="X9" s="184" t="s">
        <v>193</v>
      </c>
      <c r="Y9" s="184">
        <v>5</v>
      </c>
      <c r="Z9" s="179"/>
      <c r="AA9" s="179"/>
      <c r="AB9" s="179"/>
      <c r="AC9" s="150"/>
      <c r="AD9" s="150"/>
      <c r="AE9" s="150"/>
      <c r="AF9" s="150"/>
      <c r="AG9" s="150"/>
    </row>
    <row r="10" spans="1:33" s="184" customFormat="1" ht="60" customHeight="1" x14ac:dyDescent="0.4">
      <c r="A10" s="416"/>
      <c r="B10" s="415"/>
      <c r="C10" s="411"/>
      <c r="D10" s="411"/>
      <c r="E10" s="411" t="s">
        <v>771</v>
      </c>
      <c r="F10" s="411"/>
      <c r="G10" s="375">
        <v>5</v>
      </c>
      <c r="H10" s="376" t="s">
        <v>441</v>
      </c>
      <c r="I10" s="375">
        <f t="shared" si="0"/>
        <v>10</v>
      </c>
      <c r="J10" s="376" t="str">
        <f t="shared" si="1"/>
        <v>kg</v>
      </c>
      <c r="K10" s="377">
        <v>2</v>
      </c>
      <c r="L10" s="378" t="s">
        <v>58</v>
      </c>
      <c r="M10" s="400"/>
      <c r="N10" s="276"/>
      <c r="O10" s="284"/>
      <c r="P10" s="284"/>
      <c r="Q10" s="284"/>
      <c r="R10" s="284"/>
      <c r="T10" s="285"/>
      <c r="U10" s="286"/>
      <c r="V10" s="286" t="s">
        <v>117</v>
      </c>
      <c r="W10" s="286"/>
      <c r="X10" s="184" t="s">
        <v>261</v>
      </c>
      <c r="Y10" s="184">
        <v>6</v>
      </c>
      <c r="Z10" s="179"/>
      <c r="AA10" s="179"/>
      <c r="AB10" s="179"/>
      <c r="AC10" s="150"/>
      <c r="AD10" s="150"/>
      <c r="AE10" s="150"/>
      <c r="AF10" s="150"/>
      <c r="AG10" s="150"/>
    </row>
    <row r="11" spans="1:33" s="184" customFormat="1" ht="60" customHeight="1" x14ac:dyDescent="0.4">
      <c r="A11" s="416"/>
      <c r="B11" s="415"/>
      <c r="C11" s="411" t="s">
        <v>387</v>
      </c>
      <c r="D11" s="411"/>
      <c r="E11" s="411" t="s">
        <v>811</v>
      </c>
      <c r="F11" s="411"/>
      <c r="G11" s="375">
        <v>5</v>
      </c>
      <c r="H11" s="376" t="s">
        <v>441</v>
      </c>
      <c r="I11" s="375">
        <f t="shared" si="0"/>
        <v>10</v>
      </c>
      <c r="J11" s="376" t="str">
        <f t="shared" si="1"/>
        <v>kg</v>
      </c>
      <c r="K11" s="377">
        <v>2</v>
      </c>
      <c r="L11" s="378" t="s">
        <v>58</v>
      </c>
      <c r="M11" s="400"/>
      <c r="N11" s="276"/>
      <c r="O11" s="284"/>
      <c r="P11" s="284"/>
      <c r="Q11" s="284"/>
      <c r="R11" s="284"/>
      <c r="T11" s="285"/>
      <c r="U11" s="286"/>
      <c r="V11" s="286" t="s">
        <v>119</v>
      </c>
      <c r="W11" s="286"/>
      <c r="X11" s="184" t="s">
        <v>262</v>
      </c>
      <c r="Y11" s="184">
        <v>7</v>
      </c>
      <c r="AB11" s="179"/>
    </row>
    <row r="12" spans="1:33" s="184" customFormat="1" ht="60" customHeight="1" x14ac:dyDescent="0.4">
      <c r="A12" s="416"/>
      <c r="B12" s="415"/>
      <c r="C12" s="411"/>
      <c r="D12" s="411"/>
      <c r="E12" s="411" t="s">
        <v>812</v>
      </c>
      <c r="F12" s="411"/>
      <c r="G12" s="375">
        <v>5</v>
      </c>
      <c r="H12" s="376" t="s">
        <v>441</v>
      </c>
      <c r="I12" s="375">
        <f t="shared" si="0"/>
        <v>10</v>
      </c>
      <c r="J12" s="376" t="str">
        <f t="shared" si="1"/>
        <v>kg</v>
      </c>
      <c r="K12" s="377">
        <v>2</v>
      </c>
      <c r="L12" s="378" t="s">
        <v>58</v>
      </c>
      <c r="M12" s="400"/>
      <c r="N12" s="276"/>
      <c r="O12" s="284"/>
      <c r="P12" s="284"/>
      <c r="Q12" s="284"/>
      <c r="R12" s="284"/>
      <c r="T12" s="285"/>
      <c r="U12" s="286"/>
      <c r="V12" s="286" t="s">
        <v>122</v>
      </c>
      <c r="W12" s="286"/>
      <c r="X12" s="211" t="s">
        <v>330</v>
      </c>
      <c r="Y12" s="184">
        <v>8</v>
      </c>
      <c r="AA12" s="150"/>
      <c r="AB12" s="179"/>
    </row>
    <row r="13" spans="1:33" s="184" customFormat="1" ht="60" customHeight="1" x14ac:dyDescent="0.4">
      <c r="A13" s="416"/>
      <c r="B13" s="415"/>
      <c r="C13" s="412" t="s">
        <v>870</v>
      </c>
      <c r="D13" s="412"/>
      <c r="E13" s="412"/>
      <c r="F13" s="412"/>
      <c r="G13" s="413"/>
      <c r="H13" s="413"/>
      <c r="I13" s="413"/>
      <c r="J13" s="413"/>
      <c r="K13" s="413"/>
      <c r="L13" s="413"/>
      <c r="M13" s="414"/>
      <c r="N13" s="276"/>
      <c r="O13" s="284"/>
      <c r="P13" s="284"/>
      <c r="Q13" s="284"/>
      <c r="R13" s="284"/>
      <c r="T13" s="285"/>
      <c r="U13" s="286"/>
      <c r="V13" s="286" t="s">
        <v>121</v>
      </c>
      <c r="W13" s="286"/>
      <c r="X13" s="211" t="s">
        <v>331</v>
      </c>
      <c r="Y13" s="184">
        <v>9</v>
      </c>
      <c r="AA13" s="150"/>
      <c r="AB13" s="179"/>
    </row>
    <row r="14" spans="1:33" s="184" customFormat="1" ht="60" customHeight="1" x14ac:dyDescent="0.4">
      <c r="A14" s="416">
        <v>2</v>
      </c>
      <c r="B14" s="417" t="s">
        <v>70</v>
      </c>
      <c r="C14" s="411" t="s">
        <v>318</v>
      </c>
      <c r="D14" s="411"/>
      <c r="E14" s="411" t="s">
        <v>811</v>
      </c>
      <c r="F14" s="411"/>
      <c r="G14" s="375">
        <v>5</v>
      </c>
      <c r="H14" s="376" t="s">
        <v>441</v>
      </c>
      <c r="I14" s="375">
        <f t="shared" ref="I14:I38" si="2">IF(G14="","",G14*K14)</f>
        <v>20</v>
      </c>
      <c r="J14" s="376" t="str">
        <f t="shared" ref="J14:J38" si="3">IF(G14="","",IF(AND($C$1="ニラ",H14="cs"),"kg",H14))</f>
        <v>kg</v>
      </c>
      <c r="K14" s="377">
        <v>4</v>
      </c>
      <c r="L14" s="378" t="s">
        <v>58</v>
      </c>
      <c r="M14" s="400"/>
      <c r="N14" s="289"/>
      <c r="O14" s="284"/>
      <c r="P14" s="284"/>
      <c r="Q14" s="284"/>
      <c r="R14" s="284"/>
      <c r="T14" s="285"/>
      <c r="U14" s="286"/>
      <c r="V14" s="286" t="s">
        <v>157</v>
      </c>
      <c r="W14" s="286"/>
      <c r="X14" s="211"/>
      <c r="Z14" s="150"/>
      <c r="AA14" s="150"/>
      <c r="AB14" s="179"/>
    </row>
    <row r="15" spans="1:33" s="184" customFormat="1" ht="60" customHeight="1" x14ac:dyDescent="0.4">
      <c r="A15" s="416"/>
      <c r="B15" s="417"/>
      <c r="C15" s="411"/>
      <c r="D15" s="411"/>
      <c r="E15" s="411" t="s">
        <v>812</v>
      </c>
      <c r="F15" s="411"/>
      <c r="G15" s="375">
        <v>5</v>
      </c>
      <c r="H15" s="376" t="s">
        <v>441</v>
      </c>
      <c r="I15" s="375">
        <f t="shared" si="2"/>
        <v>20</v>
      </c>
      <c r="J15" s="376" t="str">
        <f t="shared" si="3"/>
        <v>kg</v>
      </c>
      <c r="K15" s="377">
        <v>4</v>
      </c>
      <c r="L15" s="378" t="s">
        <v>58</v>
      </c>
      <c r="M15" s="400"/>
      <c r="N15" s="289"/>
      <c r="O15" s="284"/>
      <c r="P15" s="284"/>
      <c r="Q15" s="284"/>
      <c r="R15" s="284"/>
      <c r="T15" s="285"/>
      <c r="U15" s="286"/>
      <c r="V15" s="286" t="s">
        <v>155</v>
      </c>
      <c r="W15" s="286"/>
      <c r="X15" s="211"/>
      <c r="Z15" s="150"/>
      <c r="AA15" s="150"/>
      <c r="AB15" s="179"/>
    </row>
    <row r="16" spans="1:33" s="184" customFormat="1" ht="60" customHeight="1" x14ac:dyDescent="0.4">
      <c r="A16" s="416"/>
      <c r="B16" s="417"/>
      <c r="C16" s="411" t="s">
        <v>286</v>
      </c>
      <c r="D16" s="411"/>
      <c r="E16" s="411" t="s">
        <v>769</v>
      </c>
      <c r="F16" s="411"/>
      <c r="G16" s="375">
        <v>5</v>
      </c>
      <c r="H16" s="376" t="s">
        <v>441</v>
      </c>
      <c r="I16" s="375">
        <f t="shared" si="2"/>
        <v>10</v>
      </c>
      <c r="J16" s="376" t="str">
        <f t="shared" si="3"/>
        <v>kg</v>
      </c>
      <c r="K16" s="377">
        <v>2</v>
      </c>
      <c r="L16" s="378" t="s">
        <v>58</v>
      </c>
      <c r="M16" s="400"/>
      <c r="N16" s="276" t="s">
        <v>221</v>
      </c>
      <c r="O16" s="284"/>
      <c r="P16" s="284"/>
      <c r="Q16" s="284"/>
      <c r="R16" s="284"/>
      <c r="T16" s="285"/>
      <c r="U16" s="286"/>
      <c r="V16" s="286" t="s">
        <v>123</v>
      </c>
      <c r="W16" s="286"/>
      <c r="X16" s="211"/>
      <c r="Z16" s="150"/>
      <c r="AA16" s="150"/>
      <c r="AB16" s="179"/>
    </row>
    <row r="17" spans="1:28" s="184" customFormat="1" ht="60" customHeight="1" x14ac:dyDescent="0.4">
      <c r="A17" s="416"/>
      <c r="B17" s="417"/>
      <c r="C17" s="411"/>
      <c r="D17" s="411"/>
      <c r="E17" s="411" t="s">
        <v>772</v>
      </c>
      <c r="F17" s="411"/>
      <c r="G17" s="375">
        <v>5</v>
      </c>
      <c r="H17" s="376" t="s">
        <v>441</v>
      </c>
      <c r="I17" s="375">
        <f t="shared" si="2"/>
        <v>10</v>
      </c>
      <c r="J17" s="376" t="str">
        <f t="shared" si="3"/>
        <v>kg</v>
      </c>
      <c r="K17" s="377">
        <v>2</v>
      </c>
      <c r="L17" s="378" t="s">
        <v>58</v>
      </c>
      <c r="M17" s="400"/>
      <c r="N17" s="276" t="s">
        <v>221</v>
      </c>
      <c r="O17" s="284"/>
      <c r="P17" s="284"/>
      <c r="Q17" s="284"/>
      <c r="R17" s="284"/>
      <c r="T17" s="285"/>
      <c r="U17" s="286"/>
      <c r="V17" s="286"/>
      <c r="W17" s="286"/>
      <c r="X17" s="211"/>
      <c r="Z17" s="150"/>
      <c r="AA17" s="150"/>
      <c r="AB17" s="179"/>
    </row>
    <row r="18" spans="1:28" s="184" customFormat="1" ht="60" customHeight="1" x14ac:dyDescent="0.4">
      <c r="A18" s="416"/>
      <c r="B18" s="417"/>
      <c r="C18" s="411" t="s">
        <v>857</v>
      </c>
      <c r="D18" s="411"/>
      <c r="E18" s="411" t="s">
        <v>811</v>
      </c>
      <c r="F18" s="411"/>
      <c r="G18" s="375">
        <v>5</v>
      </c>
      <c r="H18" s="376" t="s">
        <v>441</v>
      </c>
      <c r="I18" s="375">
        <f t="shared" si="2"/>
        <v>10</v>
      </c>
      <c r="J18" s="376" t="str">
        <f t="shared" si="3"/>
        <v>kg</v>
      </c>
      <c r="K18" s="377">
        <v>2</v>
      </c>
      <c r="L18" s="378" t="s">
        <v>58</v>
      </c>
      <c r="M18" s="400"/>
      <c r="N18" s="276"/>
      <c r="O18" s="284"/>
      <c r="P18" s="284"/>
      <c r="Q18" s="284"/>
      <c r="R18" s="284"/>
      <c r="T18" s="285"/>
      <c r="U18" s="286"/>
      <c r="V18" s="286"/>
      <c r="W18" s="286"/>
      <c r="X18" s="211"/>
      <c r="Z18" s="150"/>
      <c r="AA18" s="150"/>
      <c r="AB18" s="179"/>
    </row>
    <row r="19" spans="1:28" s="184" customFormat="1" ht="60" customHeight="1" x14ac:dyDescent="0.4">
      <c r="A19" s="416"/>
      <c r="B19" s="417"/>
      <c r="C19" s="411"/>
      <c r="D19" s="411"/>
      <c r="E19" s="411" t="s">
        <v>812</v>
      </c>
      <c r="F19" s="411"/>
      <c r="G19" s="375">
        <v>5</v>
      </c>
      <c r="H19" s="376" t="s">
        <v>441</v>
      </c>
      <c r="I19" s="375">
        <f t="shared" si="2"/>
        <v>10</v>
      </c>
      <c r="J19" s="376" t="str">
        <f t="shared" si="3"/>
        <v>kg</v>
      </c>
      <c r="K19" s="377">
        <v>2</v>
      </c>
      <c r="L19" s="378" t="s">
        <v>58</v>
      </c>
      <c r="M19" s="400"/>
      <c r="N19" s="289"/>
      <c r="O19" s="284"/>
      <c r="P19" s="284"/>
      <c r="Q19" s="284"/>
      <c r="R19" s="284"/>
      <c r="T19" s="285"/>
      <c r="U19" s="286"/>
      <c r="V19" s="286"/>
      <c r="W19" s="286"/>
      <c r="X19" s="211"/>
      <c r="Z19" s="150"/>
      <c r="AA19" s="150"/>
      <c r="AB19" s="179"/>
    </row>
    <row r="20" spans="1:28" s="184" customFormat="1" ht="60" customHeight="1" x14ac:dyDescent="0.4">
      <c r="A20" s="416"/>
      <c r="B20" s="417"/>
      <c r="C20" s="411" t="s">
        <v>861</v>
      </c>
      <c r="D20" s="411"/>
      <c r="E20" s="411" t="s">
        <v>811</v>
      </c>
      <c r="F20" s="411"/>
      <c r="G20" s="375">
        <v>5</v>
      </c>
      <c r="H20" s="376" t="s">
        <v>441</v>
      </c>
      <c r="I20" s="375">
        <f t="shared" si="2"/>
        <v>10</v>
      </c>
      <c r="J20" s="376" t="str">
        <f t="shared" si="3"/>
        <v>kg</v>
      </c>
      <c r="K20" s="377">
        <v>2</v>
      </c>
      <c r="L20" s="378" t="s">
        <v>58</v>
      </c>
      <c r="M20" s="400"/>
      <c r="N20" s="276"/>
      <c r="O20" s="284"/>
      <c r="P20" s="284"/>
      <c r="Q20" s="284"/>
      <c r="R20" s="284"/>
      <c r="T20" s="285"/>
      <c r="U20" s="286"/>
      <c r="V20" s="286"/>
      <c r="W20" s="286"/>
      <c r="X20" s="211"/>
      <c r="Z20" s="150"/>
      <c r="AA20" s="150"/>
      <c r="AB20" s="179"/>
    </row>
    <row r="21" spans="1:28" s="184" customFormat="1" ht="60" customHeight="1" x14ac:dyDescent="0.4">
      <c r="A21" s="416"/>
      <c r="B21" s="417"/>
      <c r="C21" s="411"/>
      <c r="D21" s="411"/>
      <c r="E21" s="411" t="s">
        <v>812</v>
      </c>
      <c r="F21" s="411"/>
      <c r="G21" s="375">
        <v>5</v>
      </c>
      <c r="H21" s="376" t="s">
        <v>441</v>
      </c>
      <c r="I21" s="375">
        <f t="shared" si="2"/>
        <v>10</v>
      </c>
      <c r="J21" s="376" t="str">
        <f t="shared" si="3"/>
        <v>kg</v>
      </c>
      <c r="K21" s="377">
        <v>2</v>
      </c>
      <c r="L21" s="378" t="s">
        <v>58</v>
      </c>
      <c r="M21" s="400"/>
      <c r="N21" s="276"/>
      <c r="O21" s="284"/>
      <c r="P21" s="284"/>
      <c r="Q21" s="284"/>
      <c r="R21" s="284"/>
      <c r="T21" s="285"/>
      <c r="U21" s="286"/>
      <c r="V21" s="286"/>
      <c r="W21" s="286"/>
      <c r="X21" s="211"/>
      <c r="Z21" s="150"/>
      <c r="AA21" s="150"/>
      <c r="AB21" s="179"/>
    </row>
    <row r="22" spans="1:28" s="184" customFormat="1" ht="60" customHeight="1" x14ac:dyDescent="0.4">
      <c r="A22" s="416"/>
      <c r="B22" s="417"/>
      <c r="C22" s="411" t="s">
        <v>278</v>
      </c>
      <c r="D22" s="411"/>
      <c r="E22" s="411" t="s">
        <v>770</v>
      </c>
      <c r="F22" s="411"/>
      <c r="G22" s="375">
        <v>5</v>
      </c>
      <c r="H22" s="376" t="s">
        <v>441</v>
      </c>
      <c r="I22" s="375">
        <f t="shared" si="2"/>
        <v>5</v>
      </c>
      <c r="J22" s="376" t="str">
        <f t="shared" si="3"/>
        <v>kg</v>
      </c>
      <c r="K22" s="377">
        <v>1</v>
      </c>
      <c r="L22" s="378" t="s">
        <v>58</v>
      </c>
      <c r="M22" s="400"/>
      <c r="N22" s="276" t="s">
        <v>312</v>
      </c>
      <c r="O22" s="284"/>
      <c r="P22" s="284"/>
      <c r="Q22" s="284"/>
      <c r="R22" s="284"/>
      <c r="T22" s="285"/>
      <c r="U22" s="286"/>
      <c r="V22" s="286"/>
      <c r="W22" s="286"/>
      <c r="X22" s="211"/>
      <c r="Z22" s="150"/>
      <c r="AA22" s="150"/>
      <c r="AB22" s="179"/>
    </row>
    <row r="23" spans="1:28" s="184" customFormat="1" ht="60" customHeight="1" x14ac:dyDescent="0.4">
      <c r="A23" s="416"/>
      <c r="B23" s="417"/>
      <c r="C23" s="411"/>
      <c r="D23" s="411"/>
      <c r="E23" s="411" t="s">
        <v>771</v>
      </c>
      <c r="F23" s="411"/>
      <c r="G23" s="375">
        <v>5</v>
      </c>
      <c r="H23" s="376" t="s">
        <v>441</v>
      </c>
      <c r="I23" s="375">
        <f t="shared" si="2"/>
        <v>5</v>
      </c>
      <c r="J23" s="376" t="str">
        <f t="shared" si="3"/>
        <v>kg</v>
      </c>
      <c r="K23" s="377">
        <v>1</v>
      </c>
      <c r="L23" s="378" t="s">
        <v>58</v>
      </c>
      <c r="M23" s="400"/>
      <c r="N23" s="276" t="s">
        <v>312</v>
      </c>
      <c r="O23" s="284"/>
      <c r="P23" s="284"/>
      <c r="Q23" s="284"/>
      <c r="R23" s="284"/>
      <c r="T23" s="285"/>
      <c r="U23" s="286"/>
      <c r="V23" s="286"/>
      <c r="W23" s="286"/>
      <c r="X23" s="211"/>
      <c r="Z23" s="150"/>
      <c r="AA23" s="150"/>
      <c r="AB23" s="179"/>
    </row>
    <row r="24" spans="1:28" s="184" customFormat="1" ht="60" customHeight="1" x14ac:dyDescent="0.4">
      <c r="A24" s="416"/>
      <c r="B24" s="417"/>
      <c r="C24" s="411" t="s">
        <v>849</v>
      </c>
      <c r="D24" s="411"/>
      <c r="E24" s="411" t="s">
        <v>769</v>
      </c>
      <c r="F24" s="411"/>
      <c r="G24" s="375">
        <v>5</v>
      </c>
      <c r="H24" s="376" t="s">
        <v>441</v>
      </c>
      <c r="I24" s="375">
        <f t="shared" si="2"/>
        <v>100</v>
      </c>
      <c r="J24" s="376" t="str">
        <f t="shared" si="3"/>
        <v>kg</v>
      </c>
      <c r="K24" s="377">
        <v>20</v>
      </c>
      <c r="L24" s="378" t="s">
        <v>58</v>
      </c>
      <c r="M24" s="400"/>
      <c r="N24" s="289" t="s">
        <v>356</v>
      </c>
      <c r="O24" s="284"/>
      <c r="P24" s="284"/>
      <c r="Q24" s="284"/>
      <c r="R24" s="284"/>
      <c r="T24" s="285"/>
      <c r="U24" s="286"/>
      <c r="V24" s="286"/>
      <c r="W24" s="286"/>
      <c r="X24" s="211"/>
      <c r="Z24" s="150"/>
      <c r="AA24" s="150"/>
      <c r="AB24" s="179"/>
    </row>
    <row r="25" spans="1:28" s="184" customFormat="1" ht="60" customHeight="1" x14ac:dyDescent="0.4">
      <c r="A25" s="416"/>
      <c r="B25" s="417"/>
      <c r="C25" s="411"/>
      <c r="D25" s="411"/>
      <c r="E25" s="411" t="s">
        <v>772</v>
      </c>
      <c r="F25" s="411"/>
      <c r="G25" s="375">
        <v>5</v>
      </c>
      <c r="H25" s="376" t="s">
        <v>441</v>
      </c>
      <c r="I25" s="375">
        <f t="shared" si="2"/>
        <v>100</v>
      </c>
      <c r="J25" s="376" t="str">
        <f t="shared" si="3"/>
        <v>kg</v>
      </c>
      <c r="K25" s="377">
        <v>20</v>
      </c>
      <c r="L25" s="378" t="s">
        <v>58</v>
      </c>
      <c r="M25" s="400"/>
      <c r="N25" s="289" t="s">
        <v>356</v>
      </c>
      <c r="O25" s="284"/>
      <c r="P25" s="284"/>
      <c r="Q25" s="284"/>
      <c r="R25" s="284"/>
      <c r="T25" s="285"/>
      <c r="U25" s="286"/>
      <c r="V25" s="286"/>
      <c r="W25" s="286"/>
      <c r="X25" s="211"/>
      <c r="Z25" s="150"/>
      <c r="AA25" s="150"/>
      <c r="AB25" s="179"/>
    </row>
    <row r="26" spans="1:28" s="184" customFormat="1" ht="60" customHeight="1" x14ac:dyDescent="0.4">
      <c r="A26" s="416"/>
      <c r="B26" s="417"/>
      <c r="C26" s="411" t="s">
        <v>860</v>
      </c>
      <c r="D26" s="411"/>
      <c r="E26" s="411" t="s">
        <v>770</v>
      </c>
      <c r="F26" s="411"/>
      <c r="G26" s="375">
        <v>5</v>
      </c>
      <c r="H26" s="376" t="s">
        <v>441</v>
      </c>
      <c r="I26" s="375">
        <f t="shared" si="2"/>
        <v>40</v>
      </c>
      <c r="J26" s="376" t="str">
        <f t="shared" si="3"/>
        <v>kg</v>
      </c>
      <c r="K26" s="377">
        <v>8</v>
      </c>
      <c r="L26" s="378" t="s">
        <v>58</v>
      </c>
      <c r="M26" s="400"/>
      <c r="N26" s="276"/>
      <c r="O26" s="284"/>
      <c r="P26" s="284"/>
      <c r="Q26" s="284"/>
      <c r="R26" s="284"/>
      <c r="T26" s="285"/>
      <c r="U26" s="286"/>
      <c r="V26" s="286"/>
      <c r="W26" s="286"/>
      <c r="X26" s="211"/>
      <c r="Z26" s="150"/>
      <c r="AA26" s="150"/>
      <c r="AB26" s="179"/>
    </row>
    <row r="27" spans="1:28" s="184" customFormat="1" ht="60" customHeight="1" x14ac:dyDescent="0.4">
      <c r="A27" s="416"/>
      <c r="B27" s="417"/>
      <c r="C27" s="411" t="s">
        <v>664</v>
      </c>
      <c r="D27" s="411"/>
      <c r="E27" s="411" t="s">
        <v>769</v>
      </c>
      <c r="F27" s="411"/>
      <c r="G27" s="375">
        <v>5</v>
      </c>
      <c r="H27" s="376" t="s">
        <v>441</v>
      </c>
      <c r="I27" s="375">
        <f t="shared" si="2"/>
        <v>5</v>
      </c>
      <c r="J27" s="376" t="str">
        <f t="shared" si="3"/>
        <v>kg</v>
      </c>
      <c r="K27" s="377">
        <v>1</v>
      </c>
      <c r="L27" s="378" t="s">
        <v>58</v>
      </c>
      <c r="M27" s="400"/>
      <c r="N27" s="276"/>
      <c r="O27" s="284"/>
      <c r="P27" s="284"/>
      <c r="Q27" s="284"/>
      <c r="R27" s="284"/>
      <c r="T27" s="285"/>
      <c r="U27" s="286"/>
      <c r="V27" s="286"/>
      <c r="W27" s="286"/>
      <c r="X27" s="211"/>
      <c r="Z27" s="150"/>
      <c r="AA27" s="150"/>
      <c r="AB27" s="179"/>
    </row>
    <row r="28" spans="1:28" s="184" customFormat="1" ht="60" customHeight="1" x14ac:dyDescent="0.4">
      <c r="A28" s="416"/>
      <c r="B28" s="417"/>
      <c r="C28" s="411"/>
      <c r="D28" s="411"/>
      <c r="E28" s="411" t="s">
        <v>772</v>
      </c>
      <c r="F28" s="411"/>
      <c r="G28" s="375">
        <v>5</v>
      </c>
      <c r="H28" s="376" t="s">
        <v>441</v>
      </c>
      <c r="I28" s="375">
        <f t="shared" si="2"/>
        <v>5</v>
      </c>
      <c r="J28" s="376" t="str">
        <f t="shared" si="3"/>
        <v>kg</v>
      </c>
      <c r="K28" s="377">
        <v>1</v>
      </c>
      <c r="L28" s="378" t="s">
        <v>58</v>
      </c>
      <c r="M28" s="400"/>
      <c r="N28" s="276"/>
      <c r="O28" s="284"/>
      <c r="P28" s="284"/>
      <c r="Q28" s="284"/>
      <c r="R28" s="284"/>
      <c r="T28" s="285"/>
      <c r="U28" s="286"/>
      <c r="V28" s="286"/>
      <c r="W28" s="286"/>
      <c r="X28" s="211"/>
      <c r="Z28" s="150"/>
      <c r="AA28" s="150"/>
      <c r="AB28" s="179"/>
    </row>
    <row r="29" spans="1:28" s="184" customFormat="1" ht="60" customHeight="1" x14ac:dyDescent="0.4">
      <c r="A29" s="416"/>
      <c r="B29" s="417"/>
      <c r="C29" s="411" t="s">
        <v>852</v>
      </c>
      <c r="D29" s="411"/>
      <c r="E29" s="411" t="s">
        <v>773</v>
      </c>
      <c r="F29" s="411"/>
      <c r="G29" s="375">
        <v>5</v>
      </c>
      <c r="H29" s="376" t="s">
        <v>441</v>
      </c>
      <c r="I29" s="375">
        <f t="shared" si="2"/>
        <v>5</v>
      </c>
      <c r="J29" s="376" t="str">
        <f t="shared" si="3"/>
        <v>kg</v>
      </c>
      <c r="K29" s="377">
        <v>1</v>
      </c>
      <c r="L29" s="378" t="s">
        <v>58</v>
      </c>
      <c r="M29" s="400"/>
      <c r="N29" s="276"/>
      <c r="O29" s="284"/>
      <c r="P29" s="284"/>
      <c r="Q29" s="284"/>
      <c r="R29" s="284"/>
      <c r="T29" s="285"/>
      <c r="U29" s="286"/>
      <c r="V29" s="286"/>
      <c r="W29" s="286"/>
      <c r="X29" s="211"/>
      <c r="Z29" s="150"/>
      <c r="AA29" s="150"/>
      <c r="AB29" s="179"/>
    </row>
    <row r="30" spans="1:28" s="184" customFormat="1" ht="60" customHeight="1" x14ac:dyDescent="0.4">
      <c r="A30" s="416"/>
      <c r="B30" s="417"/>
      <c r="C30" s="411"/>
      <c r="D30" s="411"/>
      <c r="E30" s="411" t="s">
        <v>774</v>
      </c>
      <c r="F30" s="411"/>
      <c r="G30" s="375">
        <v>5</v>
      </c>
      <c r="H30" s="376" t="s">
        <v>441</v>
      </c>
      <c r="I30" s="375">
        <f t="shared" si="2"/>
        <v>5</v>
      </c>
      <c r="J30" s="376" t="str">
        <f t="shared" si="3"/>
        <v>kg</v>
      </c>
      <c r="K30" s="377">
        <v>1</v>
      </c>
      <c r="L30" s="378" t="s">
        <v>58</v>
      </c>
      <c r="M30" s="400"/>
      <c r="N30" s="276"/>
      <c r="O30" s="284"/>
      <c r="P30" s="284"/>
      <c r="Q30" s="284"/>
      <c r="R30" s="284"/>
      <c r="T30" s="285"/>
      <c r="U30" s="286"/>
      <c r="V30" s="286"/>
      <c r="W30" s="286"/>
      <c r="X30" s="211"/>
      <c r="Z30" s="150"/>
      <c r="AA30" s="150"/>
      <c r="AB30" s="179"/>
    </row>
    <row r="31" spans="1:28" s="184" customFormat="1" ht="60" customHeight="1" x14ac:dyDescent="0.4">
      <c r="A31" s="416"/>
      <c r="B31" s="417"/>
      <c r="C31" s="411" t="s">
        <v>276</v>
      </c>
      <c r="D31" s="411"/>
      <c r="E31" s="411" t="s">
        <v>811</v>
      </c>
      <c r="F31" s="411"/>
      <c r="G31" s="375">
        <v>5</v>
      </c>
      <c r="H31" s="376" t="s">
        <v>441</v>
      </c>
      <c r="I31" s="375">
        <f t="shared" si="2"/>
        <v>5</v>
      </c>
      <c r="J31" s="376" t="str">
        <f t="shared" si="3"/>
        <v>kg</v>
      </c>
      <c r="K31" s="377">
        <v>1</v>
      </c>
      <c r="L31" s="378" t="s">
        <v>58</v>
      </c>
      <c r="M31" s="400"/>
      <c r="N31" s="276" t="s">
        <v>312</v>
      </c>
      <c r="O31" s="284"/>
      <c r="P31" s="284"/>
      <c r="Q31" s="284"/>
      <c r="R31" s="284"/>
      <c r="T31" s="285"/>
      <c r="U31" s="286"/>
      <c r="V31" s="286"/>
      <c r="W31" s="286"/>
      <c r="X31" s="211"/>
      <c r="Z31" s="150"/>
      <c r="AA31" s="179"/>
      <c r="AB31" s="179"/>
    </row>
    <row r="32" spans="1:28" s="184" customFormat="1" ht="60" customHeight="1" x14ac:dyDescent="0.4">
      <c r="A32" s="416"/>
      <c r="B32" s="417"/>
      <c r="C32" s="411" t="s">
        <v>858</v>
      </c>
      <c r="D32" s="411"/>
      <c r="E32" s="411" t="s">
        <v>859</v>
      </c>
      <c r="F32" s="411"/>
      <c r="G32" s="375">
        <v>5</v>
      </c>
      <c r="H32" s="376" t="s">
        <v>441</v>
      </c>
      <c r="I32" s="375">
        <f t="shared" si="2"/>
        <v>65</v>
      </c>
      <c r="J32" s="376" t="str">
        <f t="shared" si="3"/>
        <v>kg</v>
      </c>
      <c r="K32" s="377">
        <v>13</v>
      </c>
      <c r="L32" s="378" t="s">
        <v>58</v>
      </c>
      <c r="M32" s="400"/>
      <c r="N32" s="276"/>
      <c r="O32" s="284"/>
      <c r="P32" s="284"/>
      <c r="Q32" s="284"/>
      <c r="R32" s="284"/>
      <c r="T32" s="285"/>
      <c r="U32" s="286"/>
      <c r="V32" s="286"/>
      <c r="W32" s="286"/>
      <c r="X32" s="211"/>
      <c r="Z32" s="150"/>
      <c r="AA32" s="179"/>
      <c r="AB32" s="179"/>
    </row>
    <row r="33" spans="1:33" s="184" customFormat="1" ht="60" customHeight="1" x14ac:dyDescent="0.4">
      <c r="A33" s="416"/>
      <c r="B33" s="417"/>
      <c r="C33" s="411"/>
      <c r="D33" s="411"/>
      <c r="E33" s="411" t="s">
        <v>769</v>
      </c>
      <c r="F33" s="411"/>
      <c r="G33" s="375">
        <v>5</v>
      </c>
      <c r="H33" s="376" t="s">
        <v>441</v>
      </c>
      <c r="I33" s="375">
        <f t="shared" si="2"/>
        <v>140</v>
      </c>
      <c r="J33" s="376" t="str">
        <f t="shared" si="3"/>
        <v>kg</v>
      </c>
      <c r="K33" s="377">
        <v>28</v>
      </c>
      <c r="L33" s="378" t="s">
        <v>58</v>
      </c>
      <c r="M33" s="400"/>
      <c r="N33" s="276"/>
      <c r="O33" s="284"/>
      <c r="P33" s="284"/>
      <c r="Q33" s="284"/>
      <c r="R33" s="284"/>
      <c r="T33" s="285"/>
      <c r="U33" s="286"/>
      <c r="V33" s="286"/>
      <c r="W33" s="286"/>
      <c r="X33" s="211"/>
      <c r="Z33" s="150"/>
      <c r="AA33" s="179"/>
      <c r="AB33" s="179"/>
    </row>
    <row r="34" spans="1:33" s="184" customFormat="1" ht="60" customHeight="1" x14ac:dyDescent="0.4">
      <c r="A34" s="416"/>
      <c r="B34" s="417"/>
      <c r="C34" s="411"/>
      <c r="D34" s="411"/>
      <c r="E34" s="411" t="s">
        <v>772</v>
      </c>
      <c r="F34" s="411"/>
      <c r="G34" s="375">
        <v>5</v>
      </c>
      <c r="H34" s="376" t="s">
        <v>441</v>
      </c>
      <c r="I34" s="375">
        <f t="shared" si="2"/>
        <v>120</v>
      </c>
      <c r="J34" s="376" t="str">
        <f t="shared" si="3"/>
        <v>kg</v>
      </c>
      <c r="K34" s="377">
        <v>24</v>
      </c>
      <c r="L34" s="378" t="s">
        <v>58</v>
      </c>
      <c r="M34" s="400"/>
      <c r="N34" s="289"/>
      <c r="O34" s="284"/>
      <c r="P34" s="284"/>
      <c r="Q34" s="284"/>
      <c r="R34" s="284"/>
      <c r="T34" s="285"/>
      <c r="U34" s="286"/>
      <c r="V34" s="286"/>
      <c r="W34" s="286"/>
      <c r="X34" s="211"/>
      <c r="Z34" s="179"/>
      <c r="AA34" s="179"/>
      <c r="AB34" s="179"/>
      <c r="AC34" s="150"/>
      <c r="AD34" s="150"/>
      <c r="AE34" s="150"/>
      <c r="AF34" s="150"/>
      <c r="AG34" s="150"/>
    </row>
    <row r="35" spans="1:33" s="184" customFormat="1" ht="60" customHeight="1" x14ac:dyDescent="0.4">
      <c r="A35" s="416"/>
      <c r="B35" s="417"/>
      <c r="C35" s="411" t="s">
        <v>851</v>
      </c>
      <c r="D35" s="411"/>
      <c r="E35" s="411" t="s">
        <v>811</v>
      </c>
      <c r="F35" s="411"/>
      <c r="G35" s="375">
        <v>5</v>
      </c>
      <c r="H35" s="376" t="s">
        <v>441</v>
      </c>
      <c r="I35" s="375">
        <f t="shared" si="2"/>
        <v>15</v>
      </c>
      <c r="J35" s="376" t="str">
        <f t="shared" si="3"/>
        <v>kg</v>
      </c>
      <c r="K35" s="377">
        <v>3</v>
      </c>
      <c r="L35" s="378" t="s">
        <v>58</v>
      </c>
      <c r="M35" s="400"/>
      <c r="N35" s="276"/>
      <c r="O35" s="284"/>
      <c r="P35" s="284"/>
      <c r="Q35" s="284"/>
      <c r="R35" s="284"/>
      <c r="T35" s="285"/>
      <c r="U35" s="286"/>
      <c r="V35" s="286"/>
      <c r="W35" s="286"/>
      <c r="X35" s="211"/>
      <c r="Z35" s="179"/>
      <c r="AA35" s="179"/>
      <c r="AB35" s="179"/>
      <c r="AC35" s="150"/>
      <c r="AD35" s="150"/>
      <c r="AE35" s="150"/>
      <c r="AF35" s="150"/>
      <c r="AG35" s="150"/>
    </row>
    <row r="36" spans="1:33" s="184" customFormat="1" ht="60" customHeight="1" x14ac:dyDescent="0.4">
      <c r="A36" s="416"/>
      <c r="B36" s="417"/>
      <c r="C36" s="411"/>
      <c r="D36" s="411"/>
      <c r="E36" s="411" t="s">
        <v>812</v>
      </c>
      <c r="F36" s="411"/>
      <c r="G36" s="375">
        <v>5</v>
      </c>
      <c r="H36" s="376" t="s">
        <v>441</v>
      </c>
      <c r="I36" s="375">
        <f t="shared" si="2"/>
        <v>15</v>
      </c>
      <c r="J36" s="376" t="str">
        <f t="shared" si="3"/>
        <v>kg</v>
      </c>
      <c r="K36" s="377">
        <v>3</v>
      </c>
      <c r="L36" s="378" t="s">
        <v>58</v>
      </c>
      <c r="M36" s="400"/>
      <c r="N36" s="276"/>
      <c r="O36" s="284"/>
      <c r="P36" s="284"/>
      <c r="Q36" s="284"/>
      <c r="R36" s="284"/>
      <c r="T36" s="285"/>
      <c r="U36" s="286"/>
      <c r="V36" s="286"/>
      <c r="W36" s="286"/>
      <c r="X36" s="211"/>
      <c r="Z36" s="179"/>
      <c r="AA36" s="179"/>
      <c r="AB36" s="179"/>
      <c r="AC36" s="150"/>
      <c r="AD36" s="150"/>
      <c r="AE36" s="150"/>
      <c r="AF36" s="150"/>
      <c r="AG36" s="150"/>
    </row>
    <row r="37" spans="1:33" s="184" customFormat="1" ht="60" customHeight="1" x14ac:dyDescent="0.4">
      <c r="A37" s="416"/>
      <c r="B37" s="417"/>
      <c r="C37" s="411" t="s">
        <v>229</v>
      </c>
      <c r="D37" s="411"/>
      <c r="E37" s="411" t="s">
        <v>770</v>
      </c>
      <c r="F37" s="411"/>
      <c r="G37" s="375">
        <v>5</v>
      </c>
      <c r="H37" s="376" t="s">
        <v>441</v>
      </c>
      <c r="I37" s="375">
        <f t="shared" si="2"/>
        <v>70</v>
      </c>
      <c r="J37" s="376" t="str">
        <f t="shared" si="3"/>
        <v>kg</v>
      </c>
      <c r="K37" s="377">
        <v>14</v>
      </c>
      <c r="L37" s="378" t="s">
        <v>58</v>
      </c>
      <c r="M37" s="400"/>
      <c r="N37" s="276" t="s">
        <v>353</v>
      </c>
      <c r="O37" s="284"/>
      <c r="P37" s="284"/>
      <c r="Q37" s="284"/>
      <c r="R37" s="284"/>
      <c r="T37" s="285"/>
      <c r="U37" s="286"/>
      <c r="V37" s="286"/>
      <c r="W37" s="286"/>
      <c r="X37" s="211"/>
      <c r="Z37" s="179"/>
      <c r="AA37" s="179"/>
      <c r="AB37" s="179"/>
      <c r="AC37" s="150"/>
      <c r="AD37" s="150"/>
      <c r="AE37" s="150"/>
      <c r="AF37" s="150"/>
      <c r="AG37" s="150"/>
    </row>
    <row r="38" spans="1:33" s="184" customFormat="1" ht="60" customHeight="1" x14ac:dyDescent="0.4">
      <c r="A38" s="416"/>
      <c r="B38" s="417"/>
      <c r="C38" s="411"/>
      <c r="D38" s="411"/>
      <c r="E38" s="411" t="s">
        <v>771</v>
      </c>
      <c r="F38" s="411"/>
      <c r="G38" s="375">
        <v>5</v>
      </c>
      <c r="H38" s="376" t="s">
        <v>441</v>
      </c>
      <c r="I38" s="375">
        <f t="shared" si="2"/>
        <v>30</v>
      </c>
      <c r="J38" s="376" t="str">
        <f t="shared" si="3"/>
        <v>kg</v>
      </c>
      <c r="K38" s="377">
        <v>6</v>
      </c>
      <c r="L38" s="378" t="s">
        <v>58</v>
      </c>
      <c r="M38" s="400"/>
      <c r="N38" s="276" t="s">
        <v>353</v>
      </c>
      <c r="O38" s="284"/>
      <c r="P38" s="284"/>
      <c r="Q38" s="284"/>
      <c r="R38" s="284"/>
      <c r="T38" s="285"/>
      <c r="U38" s="286"/>
      <c r="V38" s="286"/>
      <c r="W38" s="286"/>
      <c r="X38" s="211"/>
      <c r="Z38" s="179"/>
      <c r="AA38" s="179"/>
      <c r="AB38" s="179"/>
    </row>
    <row r="39" spans="1:33" s="184" customFormat="1" ht="60" customHeight="1" x14ac:dyDescent="0.4">
      <c r="A39" s="416"/>
      <c r="B39" s="417"/>
      <c r="C39" s="412" t="s">
        <v>871</v>
      </c>
      <c r="D39" s="412"/>
      <c r="E39" s="412"/>
      <c r="F39" s="412"/>
      <c r="G39" s="413"/>
      <c r="H39" s="413"/>
      <c r="I39" s="413"/>
      <c r="J39" s="413"/>
      <c r="K39" s="413"/>
      <c r="L39" s="413"/>
      <c r="M39" s="414"/>
      <c r="N39" s="276"/>
      <c r="O39" s="284"/>
      <c r="P39" s="284"/>
      <c r="Q39" s="284"/>
      <c r="R39" s="284"/>
      <c r="T39" s="285"/>
      <c r="U39" s="286"/>
      <c r="V39" s="286"/>
      <c r="W39" s="286"/>
      <c r="X39" s="211"/>
      <c r="Z39" s="179"/>
      <c r="AA39" s="150"/>
      <c r="AB39" s="179"/>
    </row>
    <row r="40" spans="1:33" s="184" customFormat="1" ht="60" hidden="1" customHeight="1" x14ac:dyDescent="0.4">
      <c r="A40" s="394"/>
      <c r="B40" s="392"/>
      <c r="C40" s="411"/>
      <c r="D40" s="411"/>
      <c r="E40" s="411"/>
      <c r="F40" s="411"/>
      <c r="G40" s="375"/>
      <c r="H40" s="376"/>
      <c r="I40" s="375"/>
      <c r="J40" s="376"/>
      <c r="K40" s="377"/>
      <c r="L40" s="378"/>
      <c r="M40" s="400"/>
      <c r="N40" s="276"/>
      <c r="O40" s="284"/>
      <c r="P40" s="284"/>
      <c r="Q40" s="284"/>
      <c r="R40" s="284"/>
      <c r="T40" s="285"/>
      <c r="U40" s="286"/>
      <c r="V40" s="286"/>
      <c r="W40" s="286"/>
      <c r="X40" s="211"/>
      <c r="Z40" s="150"/>
      <c r="AA40" s="150"/>
      <c r="AB40" s="179"/>
    </row>
    <row r="41" spans="1:33" s="184" customFormat="1" ht="60" hidden="1" customHeight="1" x14ac:dyDescent="0.4">
      <c r="A41" s="394"/>
      <c r="B41" s="392"/>
      <c r="C41" s="411"/>
      <c r="D41" s="411"/>
      <c r="E41" s="411"/>
      <c r="F41" s="411"/>
      <c r="G41" s="375"/>
      <c r="H41" s="376"/>
      <c r="I41" s="375"/>
      <c r="J41" s="376"/>
      <c r="K41" s="377"/>
      <c r="L41" s="378"/>
      <c r="M41" s="400"/>
      <c r="N41" s="276"/>
      <c r="O41" s="284"/>
      <c r="P41" s="284"/>
      <c r="Q41" s="284"/>
      <c r="R41" s="284"/>
      <c r="T41" s="285"/>
      <c r="U41" s="286"/>
      <c r="V41" s="286"/>
      <c r="W41" s="286"/>
      <c r="X41" s="211"/>
      <c r="Z41" s="150"/>
      <c r="AA41" s="150"/>
      <c r="AB41" s="179"/>
    </row>
    <row r="42" spans="1:33" s="184" customFormat="1" ht="60" hidden="1" customHeight="1" x14ac:dyDescent="0.4">
      <c r="A42" s="394"/>
      <c r="B42" s="392"/>
      <c r="C42" s="411"/>
      <c r="D42" s="411"/>
      <c r="E42" s="411"/>
      <c r="F42" s="411"/>
      <c r="G42" s="375"/>
      <c r="H42" s="376"/>
      <c r="I42" s="375"/>
      <c r="J42" s="376"/>
      <c r="K42" s="377"/>
      <c r="L42" s="378"/>
      <c r="M42" s="400"/>
      <c r="N42" s="276"/>
      <c r="O42" s="284"/>
      <c r="P42" s="284"/>
      <c r="Q42" s="284"/>
      <c r="R42" s="284"/>
      <c r="T42" s="285"/>
      <c r="U42" s="286"/>
      <c r="V42" s="286"/>
      <c r="W42" s="286"/>
      <c r="X42" s="211"/>
      <c r="Z42" s="150"/>
      <c r="AA42" s="150"/>
      <c r="AB42" s="179"/>
    </row>
    <row r="43" spans="1:33" s="184" customFormat="1" ht="60" hidden="1" customHeight="1" x14ac:dyDescent="0.4">
      <c r="A43" s="394"/>
      <c r="B43" s="392"/>
      <c r="C43" s="411"/>
      <c r="D43" s="411"/>
      <c r="E43" s="411"/>
      <c r="F43" s="411"/>
      <c r="G43" s="375"/>
      <c r="H43" s="376"/>
      <c r="I43" s="375"/>
      <c r="J43" s="376"/>
      <c r="K43" s="377"/>
      <c r="L43" s="378"/>
      <c r="M43" s="400"/>
      <c r="N43" s="276"/>
      <c r="O43" s="284"/>
      <c r="P43" s="284"/>
      <c r="Q43" s="284"/>
      <c r="R43" s="284"/>
      <c r="X43" s="211"/>
      <c r="Z43" s="150"/>
      <c r="AA43" s="150"/>
      <c r="AB43" s="179"/>
    </row>
    <row r="44" spans="1:33" s="184" customFormat="1" ht="60" hidden="1" customHeight="1" x14ac:dyDescent="0.4">
      <c r="A44" s="394"/>
      <c r="B44" s="392"/>
      <c r="C44" s="411"/>
      <c r="D44" s="411"/>
      <c r="E44" s="411"/>
      <c r="F44" s="411"/>
      <c r="G44" s="375"/>
      <c r="H44" s="376"/>
      <c r="I44" s="375"/>
      <c r="J44" s="376"/>
      <c r="K44" s="377"/>
      <c r="L44" s="378"/>
      <c r="M44" s="400"/>
      <c r="N44" s="276"/>
      <c r="O44" s="284"/>
      <c r="P44" s="284"/>
      <c r="Q44" s="284"/>
      <c r="R44" s="284"/>
      <c r="X44" s="211"/>
      <c r="Z44" s="150"/>
      <c r="AA44" s="150"/>
      <c r="AB44" s="179"/>
    </row>
    <row r="45" spans="1:33" s="184" customFormat="1" ht="60" hidden="1" customHeight="1" x14ac:dyDescent="0.4">
      <c r="A45" s="394"/>
      <c r="B45" s="392"/>
      <c r="C45" s="411"/>
      <c r="D45" s="411"/>
      <c r="E45" s="411"/>
      <c r="F45" s="411"/>
      <c r="G45" s="375"/>
      <c r="H45" s="376"/>
      <c r="I45" s="375"/>
      <c r="J45" s="376"/>
      <c r="K45" s="377"/>
      <c r="L45" s="378"/>
      <c r="M45" s="400"/>
      <c r="N45" s="276"/>
      <c r="O45" s="284"/>
      <c r="P45" s="284"/>
      <c r="Q45" s="284"/>
      <c r="R45" s="284"/>
      <c r="X45" s="211"/>
      <c r="Z45" s="150"/>
      <c r="AA45" s="150"/>
      <c r="AB45" s="179"/>
    </row>
    <row r="46" spans="1:33" s="184" customFormat="1" ht="60" hidden="1" customHeight="1" x14ac:dyDescent="0.4">
      <c r="A46" s="394"/>
      <c r="B46" s="392"/>
      <c r="C46" s="411"/>
      <c r="D46" s="411"/>
      <c r="E46" s="411"/>
      <c r="F46" s="411"/>
      <c r="G46" s="379"/>
      <c r="H46" s="380"/>
      <c r="I46" s="379"/>
      <c r="J46" s="380"/>
      <c r="K46" s="381"/>
      <c r="L46" s="382"/>
      <c r="M46" s="401"/>
      <c r="N46" s="276"/>
      <c r="O46" s="284"/>
      <c r="P46" s="284"/>
      <c r="Q46" s="284"/>
      <c r="R46" s="284"/>
      <c r="X46" s="211"/>
      <c r="Z46" s="150"/>
      <c r="AA46" s="179"/>
      <c r="AB46" s="179"/>
    </row>
    <row r="47" spans="1:33" s="184" customFormat="1" ht="60" hidden="1" customHeight="1" x14ac:dyDescent="0.4">
      <c r="A47" s="394"/>
      <c r="B47" s="392"/>
      <c r="C47" s="411"/>
      <c r="D47" s="411"/>
      <c r="E47" s="411"/>
      <c r="F47" s="411"/>
      <c r="G47" s="379"/>
      <c r="H47" s="380"/>
      <c r="I47" s="379"/>
      <c r="J47" s="380"/>
      <c r="K47" s="381"/>
      <c r="L47" s="382"/>
      <c r="M47" s="401"/>
      <c r="N47" s="276"/>
      <c r="O47" s="284"/>
      <c r="P47" s="284"/>
      <c r="Q47" s="284"/>
      <c r="R47" s="284"/>
      <c r="X47" s="211"/>
      <c r="Z47" s="179"/>
      <c r="AA47" s="179"/>
      <c r="AB47" s="150"/>
      <c r="AC47" s="150"/>
      <c r="AD47" s="243"/>
      <c r="AE47" s="273"/>
      <c r="AF47" s="237"/>
      <c r="AG47" s="237"/>
    </row>
    <row r="48" spans="1:33" s="184" customFormat="1" ht="60" hidden="1" customHeight="1" x14ac:dyDescent="0.4">
      <c r="A48" s="394"/>
      <c r="B48" s="392"/>
      <c r="C48" s="411"/>
      <c r="D48" s="411"/>
      <c r="E48" s="411"/>
      <c r="F48" s="411"/>
      <c r="G48" s="379"/>
      <c r="H48" s="380"/>
      <c r="I48" s="379"/>
      <c r="J48" s="380"/>
      <c r="K48" s="381"/>
      <c r="L48" s="382"/>
      <c r="M48" s="401"/>
      <c r="N48" s="258"/>
      <c r="O48" s="284"/>
      <c r="P48" s="284"/>
      <c r="Q48" s="284"/>
      <c r="R48" s="284"/>
      <c r="X48" s="211"/>
      <c r="Z48" s="179"/>
      <c r="AA48" s="179"/>
      <c r="AB48" s="150"/>
      <c r="AC48" s="150"/>
      <c r="AD48" s="243"/>
      <c r="AE48" s="270"/>
      <c r="AF48" s="244"/>
      <c r="AG48" s="245"/>
    </row>
    <row r="49" spans="1:34" s="184" customFormat="1" ht="60" hidden="1" customHeight="1" x14ac:dyDescent="0.4">
      <c r="A49" s="394"/>
      <c r="B49" s="392"/>
      <c r="C49" s="411"/>
      <c r="D49" s="411"/>
      <c r="E49" s="411"/>
      <c r="F49" s="411"/>
      <c r="G49" s="379"/>
      <c r="H49" s="380"/>
      <c r="I49" s="379"/>
      <c r="J49" s="380"/>
      <c r="K49" s="381"/>
      <c r="L49" s="382"/>
      <c r="M49" s="402"/>
      <c r="N49" s="276"/>
      <c r="O49" s="284"/>
      <c r="P49" s="284"/>
      <c r="Q49" s="284"/>
      <c r="R49" s="284"/>
      <c r="X49" s="211"/>
      <c r="Z49" s="179"/>
      <c r="AA49" s="179"/>
      <c r="AB49" s="246"/>
      <c r="AC49" s="150"/>
      <c r="AD49" s="243"/>
      <c r="AE49" s="274"/>
      <c r="AF49" s="237"/>
      <c r="AG49" s="237"/>
    </row>
    <row r="50" spans="1:34" s="184" customFormat="1" ht="60" hidden="1" customHeight="1" x14ac:dyDescent="0.4">
      <c r="A50" s="394"/>
      <c r="B50" s="392"/>
      <c r="C50" s="411"/>
      <c r="D50" s="411"/>
      <c r="E50" s="411"/>
      <c r="F50" s="411"/>
      <c r="G50" s="379"/>
      <c r="H50" s="380"/>
      <c r="I50" s="379"/>
      <c r="J50" s="380"/>
      <c r="K50" s="381"/>
      <c r="L50" s="382"/>
      <c r="M50" s="401"/>
      <c r="N50" s="276"/>
      <c r="O50" s="284"/>
      <c r="P50" s="284"/>
      <c r="Q50" s="284"/>
      <c r="R50" s="284"/>
      <c r="X50" s="211"/>
      <c r="Z50" s="179"/>
      <c r="AA50" s="179"/>
      <c r="AB50" s="179"/>
      <c r="AC50" s="150"/>
      <c r="AD50" s="243"/>
      <c r="AE50" s="273"/>
      <c r="AF50" s="237"/>
      <c r="AG50" s="237"/>
    </row>
    <row r="51" spans="1:34" s="184" customFormat="1" ht="60" hidden="1" customHeight="1" x14ac:dyDescent="0.4">
      <c r="A51" s="394"/>
      <c r="B51" s="392"/>
      <c r="C51" s="411"/>
      <c r="D51" s="411"/>
      <c r="E51" s="411"/>
      <c r="F51" s="411"/>
      <c r="G51" s="379"/>
      <c r="H51" s="380"/>
      <c r="I51" s="379"/>
      <c r="J51" s="380"/>
      <c r="K51" s="381"/>
      <c r="L51" s="382"/>
      <c r="M51" s="402"/>
      <c r="N51" s="276"/>
      <c r="O51" s="284"/>
      <c r="P51" s="284"/>
      <c r="Q51" s="284"/>
      <c r="R51" s="284"/>
      <c r="X51" s="211"/>
      <c r="Z51" s="179"/>
      <c r="AA51" s="179"/>
      <c r="AB51" s="179"/>
      <c r="AC51" s="150"/>
      <c r="AD51" s="243"/>
      <c r="AE51" s="270"/>
      <c r="AF51" s="239"/>
      <c r="AG51" s="236"/>
      <c r="AH51" s="235"/>
    </row>
    <row r="52" spans="1:34" s="184" customFormat="1" ht="60" hidden="1" customHeight="1" x14ac:dyDescent="0.4">
      <c r="A52" s="394"/>
      <c r="B52" s="392"/>
      <c r="C52" s="411"/>
      <c r="D52" s="411"/>
      <c r="E52" s="411"/>
      <c r="F52" s="411"/>
      <c r="G52" s="379"/>
      <c r="H52" s="380"/>
      <c r="I52" s="379"/>
      <c r="J52" s="380"/>
      <c r="K52" s="381"/>
      <c r="L52" s="382"/>
      <c r="M52" s="401"/>
      <c r="N52" s="276"/>
      <c r="O52" s="284"/>
      <c r="P52" s="284"/>
      <c r="Q52" s="284"/>
      <c r="R52" s="284"/>
      <c r="X52" s="211"/>
      <c r="Z52" s="179"/>
      <c r="AA52" s="179"/>
      <c r="AB52" s="179"/>
      <c r="AC52" s="150"/>
      <c r="AD52" s="243"/>
      <c r="AE52" s="273"/>
      <c r="AF52" s="237"/>
      <c r="AG52" s="237"/>
      <c r="AH52" s="237"/>
    </row>
    <row r="53" spans="1:34" s="184" customFormat="1" ht="60" hidden="1" customHeight="1" x14ac:dyDescent="0.4">
      <c r="A53" s="394"/>
      <c r="B53" s="392"/>
      <c r="C53" s="411"/>
      <c r="D53" s="411"/>
      <c r="E53" s="411"/>
      <c r="F53" s="411"/>
      <c r="G53" s="383"/>
      <c r="H53" s="384"/>
      <c r="I53" s="383"/>
      <c r="J53" s="384"/>
      <c r="K53" s="385"/>
      <c r="L53" s="386"/>
      <c r="M53" s="403"/>
      <c r="N53" s="259"/>
      <c r="O53" s="287"/>
      <c r="P53" s="287"/>
      <c r="Q53" s="287"/>
      <c r="R53" s="287"/>
      <c r="X53" s="211"/>
      <c r="Z53" s="179"/>
      <c r="AA53" s="179"/>
      <c r="AB53" s="179"/>
      <c r="AC53" s="150"/>
      <c r="AD53" s="243"/>
      <c r="AE53" s="270"/>
      <c r="AF53" s="239"/>
      <c r="AG53" s="236"/>
      <c r="AH53" s="237"/>
    </row>
    <row r="54" spans="1:34" s="184" customFormat="1" ht="60" hidden="1" customHeight="1" x14ac:dyDescent="0.4">
      <c r="A54" s="394"/>
      <c r="B54" s="392"/>
      <c r="C54" s="411"/>
      <c r="D54" s="411"/>
      <c r="E54" s="411"/>
      <c r="F54" s="411"/>
      <c r="G54" s="383"/>
      <c r="H54" s="384"/>
      <c r="I54" s="383"/>
      <c r="J54" s="384"/>
      <c r="K54" s="385"/>
      <c r="L54" s="386"/>
      <c r="M54" s="403"/>
      <c r="N54" s="259"/>
      <c r="O54" s="287"/>
      <c r="P54" s="287"/>
      <c r="Q54" s="287"/>
      <c r="R54" s="287"/>
      <c r="X54" s="211"/>
      <c r="Z54" s="179"/>
      <c r="AA54" s="179"/>
      <c r="AB54" s="179"/>
      <c r="AC54" s="150"/>
      <c r="AD54" s="243"/>
      <c r="AE54" s="273"/>
      <c r="AF54" s="237"/>
      <c r="AG54" s="237"/>
      <c r="AH54" s="238"/>
    </row>
    <row r="55" spans="1:34" s="184" customFormat="1" ht="60" hidden="1" customHeight="1" x14ac:dyDescent="0.4">
      <c r="A55" s="394"/>
      <c r="B55" s="392"/>
      <c r="C55" s="411"/>
      <c r="D55" s="411"/>
      <c r="E55" s="411"/>
      <c r="F55" s="411"/>
      <c r="G55" s="379"/>
      <c r="H55" s="380"/>
      <c r="I55" s="379"/>
      <c r="J55" s="380"/>
      <c r="K55" s="381"/>
      <c r="L55" s="382"/>
      <c r="M55" s="401"/>
      <c r="N55" s="259"/>
      <c r="O55" s="287"/>
      <c r="P55" s="287"/>
      <c r="Q55" s="287"/>
      <c r="R55" s="287"/>
      <c r="X55" s="211"/>
      <c r="Z55" s="179"/>
      <c r="AA55" s="179"/>
      <c r="AB55" s="179"/>
      <c r="AC55" s="150"/>
      <c r="AD55" s="150"/>
      <c r="AE55" s="150"/>
      <c r="AF55" s="150"/>
      <c r="AG55" s="150"/>
      <c r="AH55" s="237"/>
    </row>
    <row r="56" spans="1:34" s="184" customFormat="1" ht="60" hidden="1" customHeight="1" x14ac:dyDescent="0.4">
      <c r="A56" s="394"/>
      <c r="B56" s="392"/>
      <c r="C56" s="411"/>
      <c r="D56" s="411"/>
      <c r="E56" s="411"/>
      <c r="F56" s="411"/>
      <c r="G56" s="383"/>
      <c r="H56" s="384"/>
      <c r="I56" s="383"/>
      <c r="J56" s="384"/>
      <c r="K56" s="385"/>
      <c r="L56" s="386"/>
      <c r="M56" s="403"/>
      <c r="N56" s="259"/>
      <c r="O56" s="287"/>
      <c r="P56" s="287"/>
      <c r="Q56" s="287"/>
      <c r="R56" s="287"/>
      <c r="X56" s="211"/>
      <c r="Z56" s="179"/>
      <c r="AA56" s="179"/>
      <c r="AB56" s="179"/>
      <c r="AC56" s="150"/>
      <c r="AD56" s="150"/>
      <c r="AE56" s="150"/>
      <c r="AF56" s="150"/>
      <c r="AG56" s="150"/>
      <c r="AH56" s="236"/>
    </row>
    <row r="57" spans="1:34" s="184" customFormat="1" ht="60" hidden="1" customHeight="1" x14ac:dyDescent="0.4">
      <c r="A57" s="394"/>
      <c r="B57" s="392"/>
      <c r="C57" s="411"/>
      <c r="D57" s="411"/>
      <c r="E57" s="411"/>
      <c r="F57" s="411"/>
      <c r="G57" s="383"/>
      <c r="H57" s="384"/>
      <c r="I57" s="383"/>
      <c r="J57" s="384"/>
      <c r="K57" s="385"/>
      <c r="L57" s="386"/>
      <c r="M57" s="403"/>
      <c r="N57" s="259"/>
      <c r="O57" s="287"/>
      <c r="P57" s="287"/>
      <c r="Q57" s="287"/>
      <c r="R57" s="287"/>
      <c r="X57" s="211"/>
      <c r="Z57" s="179"/>
      <c r="AA57" s="179"/>
      <c r="AB57" s="179"/>
      <c r="AC57" s="150"/>
      <c r="AD57" s="150"/>
      <c r="AE57" s="150"/>
      <c r="AF57" s="150"/>
      <c r="AG57" s="150"/>
      <c r="AH57" s="237"/>
    </row>
    <row r="58" spans="1:34" s="184" customFormat="1" ht="60" hidden="1" customHeight="1" x14ac:dyDescent="0.4">
      <c r="A58" s="394"/>
      <c r="B58" s="392"/>
      <c r="C58" s="411"/>
      <c r="D58" s="411"/>
      <c r="E58" s="411"/>
      <c r="F58" s="411"/>
      <c r="G58" s="383"/>
      <c r="H58" s="384"/>
      <c r="I58" s="383"/>
      <c r="J58" s="384"/>
      <c r="K58" s="385"/>
      <c r="L58" s="386"/>
      <c r="M58" s="403"/>
      <c r="N58" s="259"/>
      <c r="O58" s="287"/>
      <c r="P58" s="287"/>
      <c r="Q58" s="287"/>
      <c r="R58" s="287"/>
      <c r="X58" s="211"/>
      <c r="Z58" s="179"/>
      <c r="AA58" s="179"/>
      <c r="AB58" s="179"/>
      <c r="AC58" s="150"/>
      <c r="AD58" s="150"/>
      <c r="AE58" s="150"/>
      <c r="AF58" s="150"/>
      <c r="AG58" s="150"/>
      <c r="AH58" s="237"/>
    </row>
    <row r="59" spans="1:34" s="184" customFormat="1" ht="60" hidden="1" customHeight="1" x14ac:dyDescent="0.4">
      <c r="A59" s="394"/>
      <c r="B59" s="392"/>
      <c r="C59" s="411"/>
      <c r="D59" s="411"/>
      <c r="E59" s="411"/>
      <c r="F59" s="411"/>
      <c r="G59" s="379"/>
      <c r="H59" s="380"/>
      <c r="I59" s="379"/>
      <c r="J59" s="380"/>
      <c r="K59" s="381"/>
      <c r="L59" s="382"/>
      <c r="M59" s="401"/>
      <c r="N59" s="259"/>
      <c r="O59" s="287"/>
      <c r="P59" s="287"/>
      <c r="Q59" s="287"/>
      <c r="R59" s="287"/>
      <c r="X59" s="211"/>
      <c r="Z59" s="179"/>
      <c r="AA59" s="179"/>
      <c r="AB59" s="179"/>
      <c r="AC59" s="150"/>
      <c r="AD59" s="150"/>
      <c r="AE59" s="150"/>
      <c r="AF59" s="150"/>
      <c r="AG59" s="150"/>
      <c r="AH59" s="236"/>
    </row>
    <row r="60" spans="1:34" s="184" customFormat="1" ht="60" hidden="1" customHeight="1" x14ac:dyDescent="0.4">
      <c r="A60" s="394"/>
      <c r="B60" s="393"/>
      <c r="C60" s="411"/>
      <c r="D60" s="411"/>
      <c r="E60" s="411"/>
      <c r="F60" s="411"/>
      <c r="G60" s="383"/>
      <c r="H60" s="384"/>
      <c r="I60" s="383"/>
      <c r="J60" s="384"/>
      <c r="K60" s="385"/>
      <c r="L60" s="386"/>
      <c r="M60" s="403"/>
      <c r="N60" s="259"/>
      <c r="O60" s="287"/>
      <c r="P60" s="287"/>
      <c r="Q60" s="287"/>
      <c r="R60" s="287"/>
      <c r="X60" s="211"/>
      <c r="Z60" s="179"/>
      <c r="AA60" s="179"/>
      <c r="AB60" s="179"/>
      <c r="AC60" s="150"/>
      <c r="AD60" s="150"/>
      <c r="AE60" s="150"/>
      <c r="AF60" s="150"/>
      <c r="AG60" s="150"/>
      <c r="AH60" s="237"/>
    </row>
    <row r="61" spans="1:34" s="184" customFormat="1" ht="60" hidden="1" customHeight="1" x14ac:dyDescent="0.4">
      <c r="A61" s="394"/>
      <c r="B61" s="393"/>
      <c r="C61" s="411"/>
      <c r="D61" s="411"/>
      <c r="E61" s="411"/>
      <c r="F61" s="411"/>
      <c r="G61" s="383"/>
      <c r="H61" s="384"/>
      <c r="I61" s="383"/>
      <c r="J61" s="384"/>
      <c r="K61" s="385"/>
      <c r="L61" s="386"/>
      <c r="M61" s="403"/>
      <c r="N61" s="259"/>
      <c r="O61" s="287"/>
      <c r="P61" s="287"/>
      <c r="Q61" s="287"/>
      <c r="R61" s="287"/>
      <c r="X61" s="211"/>
      <c r="Z61" s="179"/>
      <c r="AA61" s="179"/>
      <c r="AB61" s="179"/>
      <c r="AC61" s="150"/>
      <c r="AD61" s="150"/>
      <c r="AE61" s="150"/>
      <c r="AF61" s="150"/>
      <c r="AG61" s="150"/>
      <c r="AH61" s="236"/>
    </row>
    <row r="62" spans="1:34" s="184" customFormat="1" ht="60" hidden="1" customHeight="1" x14ac:dyDescent="0.4">
      <c r="A62" s="394"/>
      <c r="B62" s="393"/>
      <c r="C62" s="411"/>
      <c r="D62" s="411"/>
      <c r="E62" s="411"/>
      <c r="F62" s="411"/>
      <c r="G62" s="383"/>
      <c r="H62" s="384"/>
      <c r="I62" s="383"/>
      <c r="J62" s="384"/>
      <c r="K62" s="385"/>
      <c r="L62" s="386"/>
      <c r="M62" s="403"/>
      <c r="N62" s="259"/>
      <c r="O62" s="287"/>
      <c r="P62" s="287"/>
      <c r="Q62" s="287"/>
      <c r="R62" s="287"/>
      <c r="X62" s="211"/>
      <c r="Z62" s="179"/>
      <c r="AA62" s="179"/>
      <c r="AB62" s="179"/>
      <c r="AC62" s="150"/>
      <c r="AD62" s="150"/>
      <c r="AE62" s="150"/>
      <c r="AF62" s="150"/>
      <c r="AG62" s="150"/>
      <c r="AH62" s="150"/>
    </row>
    <row r="63" spans="1:34" s="184" customFormat="1" ht="60" hidden="1" customHeight="1" thickBot="1" x14ac:dyDescent="0.45">
      <c r="A63" s="395"/>
      <c r="B63" s="396"/>
      <c r="C63" s="411"/>
      <c r="D63" s="411"/>
      <c r="E63" s="411"/>
      <c r="F63" s="411"/>
      <c r="G63" s="383"/>
      <c r="H63" s="384"/>
      <c r="I63" s="383"/>
      <c r="J63" s="384"/>
      <c r="K63" s="385"/>
      <c r="L63" s="386"/>
      <c r="M63" s="403"/>
      <c r="N63" s="259"/>
      <c r="O63" s="287"/>
      <c r="P63" s="287"/>
      <c r="Q63" s="287"/>
      <c r="R63" s="287"/>
      <c r="X63" s="211"/>
      <c r="Z63" s="179"/>
      <c r="AA63" s="179"/>
      <c r="AB63" s="179"/>
      <c r="AC63" s="150"/>
      <c r="AD63" s="150"/>
      <c r="AE63" s="150"/>
      <c r="AF63" s="150"/>
      <c r="AG63" s="150"/>
      <c r="AH63" s="150"/>
    </row>
    <row r="64" spans="1:34" s="184" customFormat="1" ht="24.75" customHeight="1" thickBot="1" x14ac:dyDescent="0.45">
      <c r="A64" s="212"/>
      <c r="B64" s="213"/>
      <c r="C64" s="213"/>
      <c r="D64" s="213"/>
      <c r="E64" s="213"/>
      <c r="F64" s="213"/>
      <c r="G64" s="214"/>
      <c r="H64" s="214"/>
      <c r="I64" s="214"/>
      <c r="J64" s="214"/>
      <c r="K64" s="215"/>
      <c r="L64" s="214"/>
      <c r="M64" s="213"/>
      <c r="N64" s="213"/>
      <c r="O64" s="213"/>
      <c r="P64" s="213"/>
      <c r="Q64" s="213"/>
      <c r="R64" s="213"/>
      <c r="X64" s="211"/>
      <c r="Z64" s="179"/>
      <c r="AA64" s="179"/>
      <c r="AB64" s="179"/>
      <c r="AC64" s="150"/>
      <c r="AD64" s="150"/>
      <c r="AE64" s="150"/>
      <c r="AF64" s="150"/>
      <c r="AG64" s="150"/>
      <c r="AH64" s="150"/>
    </row>
    <row r="65" spans="1:67" s="184" customFormat="1" ht="30" customHeight="1" thickTop="1" thickBot="1" x14ac:dyDescent="0.45">
      <c r="A65"/>
      <c r="B65" s="349" t="s">
        <v>214</v>
      </c>
      <c r="C65" s="217"/>
      <c r="D65" s="441">
        <f>IF($D$1="ニラ",SUMIF($J$4:$J$63,"cs",$I$4:$I$63),SUMIF($L$4:$L$63,"c/s",$K$4:$K$63))</f>
        <v>186</v>
      </c>
      <c r="E65" s="442"/>
      <c r="F65" s="420" t="s">
        <v>862</v>
      </c>
      <c r="G65" s="421"/>
      <c r="H65" s="421"/>
      <c r="I65" s="421"/>
      <c r="J65" s="421"/>
      <c r="K65" s="421"/>
      <c r="L65" s="421"/>
      <c r="M65" s="422"/>
      <c r="N65" s="247" t="s">
        <v>863</v>
      </c>
      <c r="O65" s="272"/>
      <c r="P65" s="272"/>
      <c r="Q65" s="272"/>
      <c r="R65" s="272"/>
      <c r="X65" s="211"/>
      <c r="Z65" s="179"/>
      <c r="AA65" s="179"/>
      <c r="AB65" s="179"/>
      <c r="AC65" s="150"/>
      <c r="AD65" s="150"/>
      <c r="AE65" s="150"/>
      <c r="AF65" s="150"/>
      <c r="AG65" s="150"/>
      <c r="AH65" s="150"/>
      <c r="AI65" s="447"/>
      <c r="AJ65" s="447"/>
      <c r="AK65" s="447"/>
      <c r="AL65" s="447"/>
      <c r="AM65" s="447"/>
      <c r="AP65" s="349" t="s">
        <v>214</v>
      </c>
      <c r="AQ65" s="216"/>
      <c r="AR65" s="441" t="str">
        <f>"国産大葉　"&amp;SUMIFS($K$4:$K$63,$L$4:$L$63,"c/s",$E$4:$E$63,"国産大葉")&amp;"C/S"</f>
        <v>国産大葉　0C/S</v>
      </c>
      <c r="AS65" s="442"/>
      <c r="AT65" s="434" t="str">
        <f>"中国産大葉　"&amp;SUMIFS($K$4:$K$63,$L$4:$L$63,"c/s",$E$4:$E$63,"中国産大葉")&amp;"C/S"</f>
        <v>中国産大葉　0C/S</v>
      </c>
      <c r="AU65" s="435"/>
      <c r="AV65" s="435"/>
      <c r="AW65" s="435"/>
      <c r="AX65" s="435"/>
      <c r="AY65" s="435"/>
      <c r="AZ65" s="435"/>
      <c r="BA65" s="436"/>
      <c r="BB65" s="256" t="str">
        <f>"国産大葉(原体)　"&amp;SUMIFS($G$4:$G$63,$H$4:$H$63,"kg",$E$4:$E$63,"国産大葉(原体)")&amp;"kg"</f>
        <v>国産大葉(原体)　0kg</v>
      </c>
      <c r="BC65" s="349" t="s">
        <v>214</v>
      </c>
      <c r="BD65" s="217"/>
      <c r="BE65" s="441">
        <f>IF($D$1="ニラ",SUMIF($J$4:$J$63,"cs",$I$4:$I$63),SUMIF($L$4:$L$63,"c/s",$K$4:$K$63))</f>
        <v>186</v>
      </c>
      <c r="BF65" s="442"/>
      <c r="BG65" s="420" t="str">
        <f>"赤XL　　"&amp;SUMIFS($K$4:$K$63,$O$4:$O$63,"赤",$P$4:$P$63,"XL")&amp;"C/S"</f>
        <v>赤XL　　0C/S</v>
      </c>
      <c r="BH65" s="421"/>
      <c r="BI65" s="421"/>
      <c r="BJ65" s="421"/>
      <c r="BK65" s="421"/>
      <c r="BL65" s="421"/>
      <c r="BM65" s="421"/>
      <c r="BN65" s="422"/>
      <c r="BO65" s="247" t="str">
        <f>"黄XL　　"&amp;SUMIFS($K$4:$K$63,$O$4:$O$63,"黄",$P$4:$P$63,"XL")&amp;"C/S"</f>
        <v>黄XL　　0C/S</v>
      </c>
    </row>
    <row r="66" spans="1:67" ht="30" customHeight="1" thickTop="1" thickBot="1" x14ac:dyDescent="0.45">
      <c r="A66"/>
      <c r="B66" s="419"/>
      <c r="C66" s="387"/>
      <c r="F66" s="423" t="s">
        <v>864</v>
      </c>
      <c r="G66" s="424"/>
      <c r="H66" s="424"/>
      <c r="I66" s="424"/>
      <c r="J66" s="424"/>
      <c r="K66" s="424"/>
      <c r="L66" s="424"/>
      <c r="M66" s="425"/>
      <c r="N66" s="248" t="s">
        <v>865</v>
      </c>
      <c r="O66" s="273"/>
      <c r="P66" s="273"/>
      <c r="Q66" s="273"/>
      <c r="R66" s="273"/>
      <c r="X66" s="179"/>
      <c r="Z66" s="179"/>
      <c r="AA66" s="179"/>
      <c r="AB66" s="179"/>
      <c r="AI66" s="429"/>
      <c r="AJ66" s="429"/>
      <c r="AK66" s="429"/>
      <c r="AL66" s="429"/>
      <c r="AM66" s="429"/>
      <c r="AP66" s="419"/>
      <c r="AQ66" s="439" t="s">
        <v>406</v>
      </c>
      <c r="AR66" s="433"/>
      <c r="AS66" s="255"/>
      <c r="AT66" s="432"/>
      <c r="AU66" s="432"/>
      <c r="AV66" s="432"/>
      <c r="AW66" s="433"/>
      <c r="AX66" s="433"/>
      <c r="AY66" s="433"/>
      <c r="AZ66" s="433"/>
      <c r="BA66" s="433"/>
      <c r="BC66" s="419"/>
      <c r="BD66" s="252"/>
      <c r="BG66" s="423" t="str">
        <f>"赤L　　　"&amp;SUMIFS($K$4:$K$63,$O$4:$O$63,"赤",$P$4:$P$63,"L")&amp;"C/S"</f>
        <v>赤L　　　0C/S</v>
      </c>
      <c r="BH66" s="424"/>
      <c r="BI66" s="424"/>
      <c r="BJ66" s="424"/>
      <c r="BK66" s="424"/>
      <c r="BL66" s="424"/>
      <c r="BM66" s="424"/>
      <c r="BN66" s="425"/>
      <c r="BO66" s="248" t="str">
        <f>"黄L　　　"&amp;SUMIFS($K$4:$K$63,$O$4:$O$63,"黄",$P$4:$P$63,"L")&amp;"C/S"</f>
        <v>黄L　　　0C/S</v>
      </c>
    </row>
    <row r="67" spans="1:67" ht="30" customHeight="1" thickTop="1" thickBot="1" x14ac:dyDescent="0.45">
      <c r="A67"/>
      <c r="B67" s="419"/>
      <c r="C67" s="253" t="s">
        <v>364</v>
      </c>
      <c r="F67" s="423" t="s">
        <v>866</v>
      </c>
      <c r="G67" s="424"/>
      <c r="H67" s="424"/>
      <c r="I67" s="424"/>
      <c r="J67" s="424"/>
      <c r="K67" s="424"/>
      <c r="L67" s="424"/>
      <c r="M67" s="425"/>
      <c r="N67" s="248" t="s">
        <v>867</v>
      </c>
      <c r="O67" s="271"/>
      <c r="P67" s="271"/>
      <c r="Q67" s="271"/>
      <c r="R67" s="271"/>
      <c r="X67" s="179"/>
      <c r="Z67" s="179"/>
      <c r="AA67" s="179"/>
      <c r="AB67" s="179"/>
      <c r="AI67" s="430"/>
      <c r="AJ67" s="432"/>
      <c r="AK67" s="432"/>
      <c r="AL67" s="432"/>
      <c r="AM67" s="432"/>
      <c r="AP67" s="419"/>
      <c r="AQ67" s="251" t="s">
        <v>364</v>
      </c>
      <c r="AR67" s="245"/>
      <c r="AS67" s="245"/>
      <c r="AT67" s="432"/>
      <c r="AU67" s="432"/>
      <c r="AV67" s="432"/>
      <c r="AW67" s="432"/>
      <c r="AX67" s="432"/>
      <c r="AY67" s="432"/>
      <c r="AZ67" s="432"/>
      <c r="BA67" s="432"/>
      <c r="BC67" s="419"/>
      <c r="BD67" s="253" t="s">
        <v>364</v>
      </c>
      <c r="BG67" s="423" t="str">
        <f>"赤M　　　"&amp;SUMIFS($K$4:$K$63,$O$4:$O$63,"赤",$P$4:$P$63,"M")&amp;"C/S"</f>
        <v>赤M　　　0C/S</v>
      </c>
      <c r="BH67" s="424"/>
      <c r="BI67" s="424"/>
      <c r="BJ67" s="424"/>
      <c r="BK67" s="424"/>
      <c r="BL67" s="424"/>
      <c r="BM67" s="424"/>
      <c r="BN67" s="425"/>
      <c r="BO67" s="248" t="str">
        <f>"黄M　　　"&amp;SUMIFS($K$4:$K$63,$O$4:$O$63,"黄",$P$4:$P$63,"M")&amp;"C/S"</f>
        <v>黄M　　　0C/S</v>
      </c>
    </row>
    <row r="68" spans="1:67" ht="30" customHeight="1" thickTop="1" thickBot="1" x14ac:dyDescent="0.45">
      <c r="A68"/>
      <c r="B68" s="418"/>
      <c r="C68" s="254"/>
      <c r="F68" s="426" t="s">
        <v>868</v>
      </c>
      <c r="G68" s="427"/>
      <c r="H68" s="427"/>
      <c r="I68" s="427"/>
      <c r="J68" s="427"/>
      <c r="K68" s="427"/>
      <c r="L68" s="427"/>
      <c r="M68" s="428"/>
      <c r="N68" s="249" t="s">
        <v>869</v>
      </c>
      <c r="O68" s="274"/>
      <c r="P68" s="274"/>
      <c r="Q68" s="274"/>
      <c r="R68" s="274"/>
      <c r="X68" s="179"/>
      <c r="Z68" s="179"/>
      <c r="AA68" s="179"/>
      <c r="AB68" s="179"/>
      <c r="AI68" s="431"/>
      <c r="AJ68" s="431"/>
      <c r="AK68" s="431"/>
      <c r="AL68" s="431"/>
      <c r="AM68" s="431"/>
      <c r="AP68" s="418"/>
      <c r="AQ68" s="439" t="s">
        <v>407</v>
      </c>
      <c r="AR68" s="433"/>
      <c r="AS68" s="245"/>
      <c r="AT68" s="432"/>
      <c r="AU68" s="432"/>
      <c r="AV68" s="432"/>
      <c r="AW68" s="432"/>
      <c r="AX68" s="432"/>
      <c r="AY68" s="432"/>
      <c r="AZ68" s="432"/>
      <c r="BA68" s="432"/>
      <c r="BC68" s="418"/>
      <c r="BD68" s="254"/>
      <c r="BG68" s="426" t="str">
        <f>"赤加工用　　"&amp;SUMIFS($K$4:$K$63,$O$4:$O$63,"赤",$P$4:$P$63,"加工用")&amp;"C/S"</f>
        <v>赤加工用　　0C/S</v>
      </c>
      <c r="BH68" s="427"/>
      <c r="BI68" s="427"/>
      <c r="BJ68" s="427"/>
      <c r="BK68" s="427"/>
      <c r="BL68" s="427"/>
      <c r="BM68" s="427"/>
      <c r="BN68" s="428"/>
      <c r="BO68" s="249" t="str">
        <f>"黄加工用　　"&amp;SUMIFS($K$4:$K$63,$O$4:$O$63,"黄",$P$4:$P$63,"加工用")&amp;"C/S"</f>
        <v>黄加工用　　0C/S</v>
      </c>
    </row>
    <row r="69" spans="1:67" ht="30" customHeight="1" thickTop="1" thickBot="1" x14ac:dyDescent="0.45">
      <c r="A69"/>
      <c r="B69" s="418"/>
      <c r="C69" s="253" t="s">
        <v>363</v>
      </c>
      <c r="G69" s="150"/>
      <c r="H69" s="150"/>
      <c r="I69" s="150"/>
      <c r="J69" s="150"/>
      <c r="K69" s="150"/>
      <c r="L69" s="150"/>
      <c r="O69" s="274"/>
      <c r="P69" s="274"/>
      <c r="Q69" s="274"/>
      <c r="R69" s="274"/>
      <c r="X69" s="179"/>
      <c r="Z69" s="179"/>
      <c r="AA69" s="179"/>
      <c r="AB69" s="179"/>
      <c r="AI69" s="431"/>
      <c r="AJ69" s="431"/>
      <c r="AK69" s="431"/>
      <c r="AL69" s="431"/>
      <c r="AM69" s="431"/>
      <c r="AP69" s="418"/>
      <c r="AQ69" s="251" t="s">
        <v>363</v>
      </c>
      <c r="AR69" s="245"/>
      <c r="AS69" s="245"/>
      <c r="AT69" s="433"/>
      <c r="AU69" s="433"/>
      <c r="AV69" s="433"/>
      <c r="AW69" s="432"/>
      <c r="AX69" s="432"/>
      <c r="AY69" s="432"/>
      <c r="AZ69" s="432"/>
      <c r="BA69" s="432"/>
      <c r="BC69" s="418"/>
      <c r="BD69" s="253" t="s">
        <v>363</v>
      </c>
    </row>
    <row r="70" spans="1:67" ht="30" customHeight="1" thickTop="1" thickBot="1" x14ac:dyDescent="0.45">
      <c r="A70"/>
      <c r="B70"/>
      <c r="C70"/>
      <c r="D70"/>
      <c r="E70"/>
      <c r="F70"/>
      <c r="G70"/>
      <c r="H70"/>
      <c r="I70"/>
      <c r="J70"/>
      <c r="K70"/>
      <c r="L70"/>
      <c r="M70"/>
      <c r="N70"/>
      <c r="O70" s="273"/>
      <c r="P70" s="273"/>
      <c r="Q70" s="273"/>
      <c r="R70" s="273"/>
      <c r="X70" s="179"/>
      <c r="Z70" s="179"/>
      <c r="AA70" s="179"/>
      <c r="AB70" s="179"/>
      <c r="AI70" s="429"/>
      <c r="AJ70" s="429"/>
      <c r="AK70" s="429"/>
      <c r="AL70" s="429"/>
      <c r="AM70" s="429"/>
      <c r="BC70" s="352"/>
    </row>
    <row r="71" spans="1:67" ht="30" customHeight="1" thickTop="1" thickBot="1" x14ac:dyDescent="0.45">
      <c r="A71"/>
      <c r="B71"/>
      <c r="C71"/>
      <c r="D71"/>
      <c r="E71"/>
      <c r="F71"/>
      <c r="G71"/>
      <c r="H71"/>
      <c r="I71"/>
      <c r="J71"/>
      <c r="K71"/>
      <c r="L71"/>
      <c r="M71"/>
      <c r="N71"/>
      <c r="O71" s="274"/>
      <c r="P71" s="274"/>
      <c r="Q71" s="274"/>
      <c r="R71" s="274"/>
      <c r="X71" s="179"/>
      <c r="Z71" s="179"/>
      <c r="AA71" s="179"/>
      <c r="AB71" s="179"/>
      <c r="AI71" s="430"/>
      <c r="AJ71" s="431"/>
      <c r="AK71" s="431"/>
      <c r="AL71" s="431"/>
      <c r="AM71" s="431"/>
      <c r="AQ71" s="216"/>
      <c r="AR71" s="441" t="str">
        <f>"ニラ(1kg袋)国産4kg　"&amp;SUMIF($E$4:$E$63,"ニラ(1kg袋)国産4kg",$I$4:$I$63)&amp;"kg"</f>
        <v>ニラ(1kg袋)国産4kg　0kg</v>
      </c>
      <c r="AS71" s="442"/>
      <c r="AT71" s="434" t="str">
        <f>"ニラ40束　"&amp;SUMIFS($I$4:$I$63,$G$4:$G$63,40,$J$4:$J$63,"束")&amp;"束"</f>
        <v>ニラ40束　0束</v>
      </c>
      <c r="AU71" s="435"/>
      <c r="AV71" s="435"/>
      <c r="AW71" s="435"/>
      <c r="AX71" s="435"/>
      <c r="AY71" s="435"/>
      <c r="AZ71" s="435"/>
      <c r="BA71" s="436"/>
      <c r="BB71" s="256" t="str">
        <f>"ニラ(原体)国産10kg　"&amp;SUMIF($E$4:$E$63,"ニラ(原体)国産10kg",$I$4:$I$63)&amp;"kg"</f>
        <v>ニラ(原体)国産10kg　0kg</v>
      </c>
      <c r="BC71" s="271"/>
    </row>
    <row r="72" spans="1:67" ht="30" customHeight="1" thickTop="1" thickBot="1" x14ac:dyDescent="0.45">
      <c r="A72"/>
      <c r="B72"/>
      <c r="C72"/>
      <c r="D72"/>
      <c r="E72"/>
      <c r="F72"/>
      <c r="G72"/>
      <c r="H72"/>
      <c r="I72"/>
      <c r="J72"/>
      <c r="K72"/>
      <c r="L72"/>
      <c r="M72"/>
      <c r="N72"/>
      <c r="O72" s="273"/>
      <c r="P72" s="273"/>
      <c r="Q72" s="273"/>
      <c r="R72" s="273"/>
      <c r="X72" s="179"/>
      <c r="Z72" s="179"/>
      <c r="AA72" s="179"/>
      <c r="AB72" s="179"/>
      <c r="AI72" s="429"/>
      <c r="AJ72" s="429"/>
      <c r="AK72" s="429"/>
      <c r="AL72" s="429"/>
      <c r="AM72" s="429"/>
      <c r="AP72" s="349" t="s">
        <v>214</v>
      </c>
      <c r="AR72" s="441" t="str">
        <f>"ニラ(1kg袋)国産10kg　"&amp;SUMIF($E$4:$E$63,"ニラ(1kg袋)国産10kg",$I$4:$I$63)&amp;"kg"</f>
        <v>ニラ(1kg袋)国産10kg　0kg</v>
      </c>
      <c r="AS72" s="442"/>
      <c r="AT72" s="434" t="str">
        <f>"ニラ50束　"&amp;SUMIFS($I$4:$I$63,$G$4:$G$63,50,$J$4:$J$63,"束")&amp;"束"</f>
        <v>ニラ50束　0束</v>
      </c>
      <c r="AU72" s="435"/>
      <c r="AV72" s="435"/>
      <c r="AW72" s="435"/>
      <c r="AX72" s="435"/>
      <c r="AY72" s="435"/>
      <c r="AZ72" s="435"/>
      <c r="BA72" s="436"/>
      <c r="BC72" s="275"/>
    </row>
    <row r="73" spans="1:67" ht="30" customHeight="1" thickTop="1" x14ac:dyDescent="0.4">
      <c r="A73"/>
      <c r="B73"/>
      <c r="C73"/>
      <c r="D73"/>
      <c r="E73"/>
      <c r="F73"/>
      <c r="G73"/>
      <c r="H73"/>
      <c r="I73"/>
      <c r="J73"/>
      <c r="K73"/>
      <c r="L73"/>
      <c r="M73"/>
      <c r="N73"/>
      <c r="O73" s="273"/>
      <c r="P73" s="273"/>
      <c r="Q73" s="273"/>
      <c r="R73" s="273"/>
      <c r="X73" s="179"/>
      <c r="Z73" s="179"/>
      <c r="AA73" s="179"/>
      <c r="AB73" s="179"/>
      <c r="AI73" s="429"/>
      <c r="AJ73" s="429"/>
      <c r="AK73" s="429"/>
      <c r="AL73" s="429"/>
      <c r="AM73" s="429"/>
      <c r="AP73" s="437"/>
      <c r="AQ73" s="439" t="s">
        <v>408</v>
      </c>
      <c r="AR73" s="433"/>
      <c r="AS73" s="238"/>
      <c r="AT73" s="433" t="s">
        <v>409</v>
      </c>
      <c r="AU73" s="433"/>
      <c r="AV73" s="433"/>
      <c r="AW73" s="433"/>
      <c r="AX73" s="433"/>
      <c r="AY73" s="433"/>
      <c r="AZ73" s="245"/>
      <c r="BA73" s="245"/>
    </row>
    <row r="74" spans="1:67" ht="30" customHeight="1" thickBot="1" x14ac:dyDescent="0.45">
      <c r="A74"/>
      <c r="B74"/>
      <c r="C74"/>
      <c r="D74"/>
      <c r="E74"/>
      <c r="F74"/>
      <c r="G74"/>
      <c r="H74"/>
      <c r="I74"/>
      <c r="J74"/>
      <c r="K74"/>
      <c r="L74"/>
      <c r="M74"/>
      <c r="N74"/>
      <c r="O74" s="273"/>
      <c r="P74" s="273"/>
      <c r="Q74" s="273"/>
      <c r="R74" s="273"/>
      <c r="X74" s="179"/>
      <c r="Z74" s="179"/>
      <c r="AA74" s="179"/>
      <c r="AB74" s="179"/>
      <c r="AI74" s="429"/>
      <c r="AJ74" s="429"/>
      <c r="AK74" s="429"/>
      <c r="AL74" s="429"/>
      <c r="AM74" s="429"/>
      <c r="AP74" s="438"/>
      <c r="AQ74" s="251" t="s">
        <v>364</v>
      </c>
      <c r="AR74" s="245"/>
      <c r="AS74" s="245"/>
      <c r="AT74" s="440" t="s">
        <v>363</v>
      </c>
      <c r="AU74" s="440"/>
      <c r="AV74" s="440"/>
      <c r="AW74" s="440"/>
      <c r="AX74" s="440"/>
      <c r="AY74" s="440"/>
      <c r="AZ74" s="245"/>
      <c r="BA74" s="245"/>
    </row>
    <row r="75" spans="1:67" ht="30" customHeight="1" thickTop="1" x14ac:dyDescent="0.4">
      <c r="A75"/>
      <c r="B75"/>
      <c r="C75"/>
      <c r="D75"/>
      <c r="E75"/>
      <c r="F75"/>
      <c r="G75"/>
      <c r="H75"/>
      <c r="I75"/>
      <c r="J75"/>
      <c r="K75"/>
      <c r="L75"/>
      <c r="M75"/>
      <c r="N75"/>
      <c r="O75" s="274"/>
      <c r="P75" s="274"/>
      <c r="Q75" s="274"/>
      <c r="R75" s="274"/>
      <c r="X75" s="179"/>
      <c r="Z75" s="179"/>
      <c r="AA75" s="179"/>
      <c r="AB75" s="179"/>
      <c r="AI75" s="430"/>
      <c r="AJ75" s="431"/>
      <c r="AK75" s="431"/>
      <c r="AL75" s="431"/>
      <c r="AM75" s="431"/>
      <c r="AP75" s="444"/>
      <c r="AR75" s="245"/>
      <c r="AS75" s="245"/>
      <c r="AT75" s="350"/>
      <c r="AV75" s="245"/>
      <c r="AW75" s="245"/>
      <c r="AX75" s="245"/>
      <c r="AY75" s="245"/>
      <c r="AZ75" s="245"/>
      <c r="BA75" s="245"/>
    </row>
    <row r="76" spans="1:67" ht="30" customHeight="1" thickBot="1" x14ac:dyDescent="0.45">
      <c r="A76"/>
      <c r="B76"/>
      <c r="C76"/>
      <c r="D76"/>
      <c r="E76"/>
      <c r="F76"/>
      <c r="G76"/>
      <c r="H76"/>
      <c r="I76"/>
      <c r="J76"/>
      <c r="K76"/>
      <c r="L76"/>
      <c r="M76"/>
      <c r="N76"/>
      <c r="O76" s="273"/>
      <c r="P76" s="273"/>
      <c r="Q76" s="273"/>
      <c r="R76" s="273"/>
      <c r="X76" s="179"/>
      <c r="Z76" s="179"/>
      <c r="AA76" s="179"/>
      <c r="AB76" s="179"/>
      <c r="AI76" s="429"/>
      <c r="AJ76" s="429"/>
      <c r="AK76" s="429"/>
      <c r="AL76" s="429"/>
      <c r="AM76" s="429"/>
      <c r="AP76" s="445"/>
      <c r="AQ76" s="251" t="s">
        <v>363</v>
      </c>
      <c r="AR76" s="245"/>
      <c r="AS76" s="245"/>
      <c r="AT76" s="443" t="s">
        <v>363</v>
      </c>
      <c r="AU76" s="443"/>
      <c r="AV76" s="443"/>
      <c r="AW76" s="443"/>
      <c r="AX76" s="443"/>
      <c r="AY76" s="443"/>
      <c r="AZ76" s="353"/>
    </row>
    <row r="77" spans="1:67" ht="30" customHeight="1" thickTop="1" thickBot="1" x14ac:dyDescent="0.45">
      <c r="A77"/>
      <c r="B77"/>
      <c r="C77"/>
      <c r="D77"/>
      <c r="E77"/>
      <c r="F77"/>
      <c r="G77"/>
      <c r="H77"/>
      <c r="I77"/>
      <c r="J77"/>
      <c r="K77"/>
      <c r="L77"/>
      <c r="M77"/>
      <c r="N77"/>
      <c r="O77" s="273"/>
      <c r="P77" s="273"/>
      <c r="Q77" s="273"/>
      <c r="R77" s="273"/>
      <c r="X77" s="179"/>
      <c r="Z77" s="179"/>
      <c r="AA77" s="179"/>
      <c r="AB77" s="179"/>
      <c r="AI77" s="429"/>
      <c r="AJ77" s="429"/>
      <c r="AK77" s="429"/>
      <c r="AL77" s="429"/>
      <c r="AM77" s="429"/>
      <c r="AT77" s="351"/>
      <c r="AU77" s="351"/>
      <c r="AV77" s="351"/>
      <c r="AW77" s="351"/>
      <c r="AX77" s="351"/>
      <c r="AY77" s="351"/>
      <c r="AZ77" s="351"/>
      <c r="BC77" s="275"/>
    </row>
    <row r="78" spans="1:67" ht="25.5" thickTop="1" thickBot="1" x14ac:dyDescent="0.45">
      <c r="X78" s="179"/>
      <c r="Z78" s="179"/>
      <c r="AA78" s="179"/>
      <c r="AB78" s="179"/>
      <c r="AP78" s="349" t="s">
        <v>214</v>
      </c>
      <c r="AQ78" s="216"/>
      <c r="AR78" s="441">
        <f>IF($D$1="ニラ",SUMIF($J$4:$J$63,"cs",$I$4:$I$63),SUMIF($L$4:$L$63,"c/s",$K$4:$K$63))</f>
        <v>186</v>
      </c>
      <c r="AS78" s="446"/>
      <c r="AT78" s="446"/>
      <c r="AU78" s="446"/>
      <c r="AV78" s="446"/>
      <c r="AW78" s="446"/>
      <c r="AX78" s="446"/>
      <c r="AY78" s="446"/>
      <c r="AZ78" s="446"/>
      <c r="BA78" s="446"/>
      <c r="BB78" s="442"/>
    </row>
    <row r="79" spans="1:67" ht="25.5" thickTop="1" thickBot="1" x14ac:dyDescent="0.45">
      <c r="X79" s="179"/>
      <c r="Z79" s="179"/>
      <c r="AA79" s="179"/>
      <c r="AB79" s="179"/>
      <c r="AP79" s="419"/>
      <c r="AQ79" s="252"/>
      <c r="AR79" s="255"/>
      <c r="AS79" s="255"/>
      <c r="AT79" s="432"/>
      <c r="AU79" s="432"/>
      <c r="AV79" s="432"/>
      <c r="AW79" s="433"/>
      <c r="AX79" s="433"/>
      <c r="AY79" s="433"/>
      <c r="AZ79" s="433"/>
      <c r="BA79" s="433"/>
    </row>
    <row r="80" spans="1:67" ht="25.5" thickTop="1" thickBot="1" x14ac:dyDescent="0.45">
      <c r="X80" s="179"/>
      <c r="Z80" s="184"/>
      <c r="AA80" s="184"/>
      <c r="AB80" s="184"/>
      <c r="AC80" s="184"/>
      <c r="AD80" s="184"/>
      <c r="AE80" s="184"/>
      <c r="AF80" s="184"/>
      <c r="AG80" s="184"/>
      <c r="AP80" s="419"/>
      <c r="AQ80" s="251" t="s">
        <v>364</v>
      </c>
      <c r="AR80" s="245"/>
      <c r="AS80" s="245"/>
      <c r="AT80" s="432"/>
      <c r="AU80" s="432"/>
      <c r="AV80" s="432"/>
      <c r="AW80" s="432"/>
      <c r="AX80" s="432"/>
      <c r="AY80" s="432"/>
      <c r="AZ80" s="432"/>
      <c r="BA80" s="432"/>
    </row>
    <row r="81" spans="24:53" ht="25.5" thickTop="1" thickBot="1" x14ac:dyDescent="0.45">
      <c r="X81" s="179"/>
      <c r="Z81" s="184"/>
      <c r="AA81" s="184"/>
      <c r="AB81" s="179"/>
      <c r="AC81" s="184"/>
      <c r="AD81" s="184"/>
      <c r="AE81" s="184"/>
      <c r="AF81" s="184"/>
      <c r="AG81" s="184"/>
      <c r="AP81" s="418"/>
      <c r="AR81" s="245"/>
      <c r="AS81" s="245"/>
      <c r="AT81" s="432"/>
      <c r="AU81" s="432"/>
      <c r="AV81" s="432"/>
      <c r="AW81" s="432"/>
      <c r="AX81" s="432"/>
      <c r="AY81" s="432"/>
      <c r="AZ81" s="432"/>
      <c r="BA81" s="432"/>
    </row>
    <row r="82" spans="24:53" ht="25.5" thickTop="1" thickBot="1" x14ac:dyDescent="0.45">
      <c r="X82" s="179"/>
      <c r="Z82" s="184"/>
      <c r="AA82" s="184"/>
      <c r="AB82" s="179"/>
      <c r="AC82" s="184"/>
      <c r="AD82" s="184"/>
      <c r="AE82" s="184"/>
      <c r="AF82" s="184"/>
      <c r="AG82" s="184"/>
      <c r="AP82" s="418"/>
      <c r="AQ82" s="251" t="s">
        <v>363</v>
      </c>
      <c r="AR82" s="245"/>
      <c r="AS82" s="245"/>
      <c r="AT82" s="433"/>
      <c r="AU82" s="433"/>
      <c r="AV82" s="433"/>
      <c r="AW82" s="432"/>
      <c r="AX82" s="432"/>
      <c r="AY82" s="432"/>
      <c r="AZ82" s="432"/>
      <c r="BA82" s="432"/>
    </row>
    <row r="83" spans="24:53" ht="20.25" thickTop="1" x14ac:dyDescent="0.4">
      <c r="X83" s="179"/>
      <c r="Z83" s="184"/>
      <c r="AA83" s="184"/>
      <c r="AB83" s="179"/>
      <c r="AC83" s="184"/>
      <c r="AD83" s="184"/>
      <c r="AE83" s="184"/>
      <c r="AF83" s="184"/>
      <c r="AG83" s="184"/>
    </row>
    <row r="84" spans="24:53" ht="19.5" x14ac:dyDescent="0.4">
      <c r="X84" s="179"/>
      <c r="Z84" s="184"/>
      <c r="AA84" s="184"/>
      <c r="AB84" s="179"/>
      <c r="AC84" s="184"/>
      <c r="AD84" s="184"/>
      <c r="AE84" s="184"/>
      <c r="AF84" s="184"/>
      <c r="AG84" s="184"/>
    </row>
    <row r="85" spans="24:53" ht="19.5" x14ac:dyDescent="0.4">
      <c r="X85" s="179"/>
      <c r="Z85" s="184"/>
      <c r="AA85" s="184"/>
      <c r="AB85" s="179"/>
      <c r="AC85" s="184"/>
      <c r="AD85" s="184"/>
      <c r="AE85" s="184"/>
      <c r="AF85" s="184"/>
      <c r="AG85" s="184"/>
    </row>
    <row r="86" spans="24:53" ht="19.5" x14ac:dyDescent="0.4">
      <c r="X86" s="179"/>
      <c r="Z86" s="179"/>
      <c r="AA86" s="179"/>
      <c r="AB86" s="179"/>
    </row>
    <row r="87" spans="24:53" ht="19.5" x14ac:dyDescent="0.4">
      <c r="X87" s="179"/>
      <c r="Z87" s="179"/>
      <c r="AA87" s="179"/>
      <c r="AB87" s="179"/>
    </row>
    <row r="88" spans="24:53" ht="19.5" x14ac:dyDescent="0.4">
      <c r="X88" s="179"/>
      <c r="Z88" s="179"/>
      <c r="AA88" s="179"/>
      <c r="AB88" s="179"/>
    </row>
    <row r="89" spans="24:53" ht="19.5" x14ac:dyDescent="0.4">
      <c r="X89" s="179"/>
      <c r="Z89" s="179"/>
      <c r="AA89" s="179"/>
      <c r="AB89" s="179"/>
    </row>
    <row r="90" spans="24:53" ht="19.5" x14ac:dyDescent="0.4">
      <c r="X90" s="179"/>
      <c r="Z90" s="179"/>
      <c r="AA90" s="179"/>
      <c r="AB90" s="179"/>
    </row>
    <row r="91" spans="24:53" ht="19.5" x14ac:dyDescent="0.4">
      <c r="X91" s="179"/>
      <c r="Z91" s="179"/>
      <c r="AA91" s="179"/>
      <c r="AB91" s="179"/>
    </row>
    <row r="92" spans="24:53" ht="19.5" x14ac:dyDescent="0.4">
      <c r="X92" s="179"/>
      <c r="Z92" s="179"/>
      <c r="AA92" s="179"/>
      <c r="AB92" s="179"/>
    </row>
    <row r="93" spans="24:53" ht="19.5" x14ac:dyDescent="0.4">
      <c r="X93" s="179"/>
      <c r="Z93" s="179"/>
      <c r="AA93" s="179"/>
      <c r="AB93" s="179"/>
    </row>
    <row r="94" spans="24:53" ht="19.5" x14ac:dyDescent="0.4">
      <c r="X94" s="179"/>
      <c r="Z94" s="179"/>
      <c r="AA94" s="179"/>
      <c r="AB94" s="179"/>
    </row>
    <row r="95" spans="24:53" ht="19.5" x14ac:dyDescent="0.4">
      <c r="X95" s="179"/>
      <c r="Z95" s="179"/>
      <c r="AA95" s="179"/>
      <c r="AB95" s="179"/>
    </row>
    <row r="96" spans="24:53" ht="19.5" x14ac:dyDescent="0.4">
      <c r="X96" s="179"/>
      <c r="Z96" s="179"/>
      <c r="AA96" s="179"/>
      <c r="AB96" s="179"/>
    </row>
    <row r="97" spans="24:34" ht="19.5" x14ac:dyDescent="0.4">
      <c r="X97" s="179"/>
      <c r="Z97" s="179"/>
      <c r="AA97" s="179"/>
      <c r="AB97" s="179"/>
    </row>
    <row r="98" spans="24:34" ht="19.5" x14ac:dyDescent="0.4">
      <c r="X98" s="179"/>
      <c r="Z98" s="179"/>
      <c r="AA98" s="179"/>
      <c r="AB98" s="179"/>
    </row>
    <row r="99" spans="24:34" ht="19.5" x14ac:dyDescent="0.4">
      <c r="X99" s="179"/>
      <c r="Z99" s="179"/>
      <c r="AA99" s="179"/>
      <c r="AB99" s="179"/>
    </row>
    <row r="100" spans="24:34" ht="19.5" x14ac:dyDescent="0.4">
      <c r="X100" s="179"/>
      <c r="Z100" s="179"/>
      <c r="AA100" s="179"/>
      <c r="AB100" s="179"/>
    </row>
    <row r="101" spans="24:34" ht="19.5" x14ac:dyDescent="0.4">
      <c r="X101" s="179"/>
      <c r="Z101" s="179"/>
      <c r="AA101" s="179"/>
      <c r="AB101" s="179"/>
      <c r="AC101" s="179"/>
      <c r="AD101" s="179"/>
      <c r="AE101" s="179"/>
      <c r="AF101" s="179"/>
      <c r="AG101" s="179"/>
      <c r="AH101" s="179"/>
    </row>
    <row r="102" spans="24:34" ht="19.5" x14ac:dyDescent="0.4">
      <c r="X102" s="179"/>
      <c r="Z102" s="179"/>
      <c r="AA102" s="179"/>
      <c r="AB102" s="179"/>
      <c r="AC102" s="179"/>
      <c r="AD102" s="179"/>
      <c r="AE102" s="179"/>
      <c r="AF102" s="179"/>
      <c r="AG102" s="179"/>
      <c r="AH102" s="179"/>
    </row>
    <row r="103" spans="24:34" ht="19.5" x14ac:dyDescent="0.4">
      <c r="X103" s="179"/>
      <c r="Z103" s="179"/>
      <c r="AA103" s="179"/>
      <c r="AB103" s="179"/>
      <c r="AC103" s="179"/>
      <c r="AD103" s="179"/>
      <c r="AE103" s="179"/>
      <c r="AF103" s="179"/>
      <c r="AG103" s="179"/>
      <c r="AH103" s="179"/>
    </row>
    <row r="104" spans="24:34" ht="19.5" x14ac:dyDescent="0.4">
      <c r="X104" s="179"/>
      <c r="Z104" s="179"/>
      <c r="AA104" s="179"/>
      <c r="AB104" s="179"/>
      <c r="AC104" s="179"/>
      <c r="AD104" s="179"/>
      <c r="AE104" s="179"/>
      <c r="AF104" s="179"/>
      <c r="AG104" s="179"/>
      <c r="AH104" s="179"/>
    </row>
    <row r="105" spans="24:34" ht="19.5" x14ac:dyDescent="0.4">
      <c r="X105" s="179"/>
      <c r="Z105" s="179"/>
      <c r="AA105" s="179"/>
      <c r="AB105" s="179"/>
      <c r="AC105" s="179"/>
      <c r="AD105" s="179"/>
      <c r="AE105" s="179"/>
      <c r="AF105" s="179"/>
      <c r="AG105" s="179"/>
      <c r="AH105" s="179"/>
    </row>
    <row r="106" spans="24:34" ht="19.5" x14ac:dyDescent="0.4">
      <c r="X106" s="179"/>
      <c r="Z106" s="179"/>
      <c r="AA106" s="179"/>
      <c r="AB106" s="179"/>
      <c r="AC106" s="179"/>
      <c r="AD106" s="179"/>
      <c r="AE106" s="179"/>
      <c r="AF106" s="179"/>
      <c r="AG106" s="179"/>
      <c r="AH106" s="179"/>
    </row>
    <row r="107" spans="24:34" ht="19.5" x14ac:dyDescent="0.4">
      <c r="X107" s="179"/>
      <c r="Z107" s="179"/>
      <c r="AA107" s="179"/>
      <c r="AB107" s="179"/>
      <c r="AC107" s="179"/>
      <c r="AD107" s="179"/>
      <c r="AE107" s="179"/>
      <c r="AF107" s="179"/>
      <c r="AG107" s="179"/>
      <c r="AH107" s="179"/>
    </row>
    <row r="108" spans="24:34" ht="19.5" x14ac:dyDescent="0.4">
      <c r="X108" s="179"/>
      <c r="Z108" s="179"/>
      <c r="AA108" s="179"/>
      <c r="AB108" s="179"/>
      <c r="AC108" s="179"/>
      <c r="AD108" s="179"/>
      <c r="AE108" s="179"/>
      <c r="AF108" s="179"/>
      <c r="AG108" s="179"/>
      <c r="AH108" s="179"/>
    </row>
    <row r="109" spans="24:34" ht="19.5" x14ac:dyDescent="0.4">
      <c r="X109" s="179"/>
      <c r="Z109" s="179"/>
      <c r="AA109" s="179"/>
      <c r="AB109" s="179"/>
      <c r="AC109" s="179"/>
      <c r="AD109" s="179"/>
      <c r="AE109" s="179"/>
      <c r="AF109" s="179"/>
      <c r="AG109" s="179"/>
      <c r="AH109" s="179"/>
    </row>
    <row r="110" spans="24:34" ht="19.5" x14ac:dyDescent="0.4">
      <c r="X110" s="179"/>
      <c r="Z110" s="179"/>
      <c r="AA110" s="179"/>
      <c r="AB110" s="179"/>
      <c r="AC110" s="179"/>
      <c r="AD110" s="179"/>
      <c r="AE110" s="179"/>
      <c r="AF110" s="179"/>
      <c r="AG110" s="179"/>
      <c r="AH110" s="179"/>
    </row>
    <row r="111" spans="24:34" ht="19.5" x14ac:dyDescent="0.4">
      <c r="X111" s="179"/>
      <c r="Z111" s="179"/>
      <c r="AA111" s="179"/>
      <c r="AB111" s="179"/>
      <c r="AC111" s="179"/>
      <c r="AD111" s="179"/>
      <c r="AE111" s="179"/>
      <c r="AF111" s="179"/>
      <c r="AG111" s="179"/>
      <c r="AH111" s="179"/>
    </row>
    <row r="112" spans="24:34" ht="19.5" x14ac:dyDescent="0.4">
      <c r="X112" s="179"/>
      <c r="Z112" s="179"/>
      <c r="AA112" s="179"/>
      <c r="AB112" s="179"/>
      <c r="AC112" s="179"/>
      <c r="AD112" s="179"/>
      <c r="AE112" s="179"/>
      <c r="AF112" s="179"/>
      <c r="AG112" s="179"/>
      <c r="AH112" s="179"/>
    </row>
    <row r="113" spans="24:34" ht="19.5" x14ac:dyDescent="0.4">
      <c r="X113" s="179"/>
      <c r="Z113" s="179"/>
      <c r="AA113" s="179"/>
      <c r="AB113" s="179"/>
      <c r="AC113" s="179"/>
      <c r="AD113" s="179"/>
      <c r="AE113" s="179"/>
      <c r="AF113" s="179"/>
      <c r="AG113" s="179"/>
      <c r="AH113" s="179"/>
    </row>
    <row r="114" spans="24:34" ht="19.5" x14ac:dyDescent="0.4">
      <c r="X114" s="179"/>
      <c r="Z114" s="179"/>
      <c r="AA114" s="179"/>
      <c r="AB114" s="179"/>
      <c r="AC114" s="179"/>
      <c r="AD114" s="179"/>
      <c r="AE114" s="179"/>
      <c r="AF114" s="179"/>
      <c r="AG114" s="179"/>
      <c r="AH114" s="179"/>
    </row>
    <row r="115" spans="24:34" ht="19.5" x14ac:dyDescent="0.4">
      <c r="X115" s="179"/>
      <c r="Z115" s="179"/>
      <c r="AA115" s="179"/>
      <c r="AB115" s="179"/>
      <c r="AC115" s="179"/>
      <c r="AD115" s="179"/>
      <c r="AE115" s="179"/>
      <c r="AF115" s="179"/>
      <c r="AG115" s="179"/>
      <c r="AH115" s="179"/>
    </row>
    <row r="116" spans="24:34" ht="19.5" x14ac:dyDescent="0.4">
      <c r="X116" s="179"/>
      <c r="Z116" s="179"/>
      <c r="AA116" s="179"/>
      <c r="AB116" s="179"/>
      <c r="AC116" s="179"/>
      <c r="AD116" s="179"/>
      <c r="AE116" s="179"/>
      <c r="AF116" s="179"/>
      <c r="AG116" s="179"/>
      <c r="AH116" s="179"/>
    </row>
    <row r="117" spans="24:34" ht="19.5" x14ac:dyDescent="0.4">
      <c r="X117" s="179"/>
      <c r="Z117" s="179"/>
      <c r="AA117" s="179"/>
      <c r="AB117" s="179"/>
      <c r="AC117" s="179"/>
      <c r="AD117" s="179"/>
      <c r="AE117" s="179"/>
      <c r="AF117" s="179"/>
      <c r="AG117" s="179"/>
      <c r="AH117" s="179"/>
    </row>
    <row r="118" spans="24:34" ht="19.5" x14ac:dyDescent="0.4">
      <c r="X118" s="179"/>
      <c r="Z118" s="179"/>
      <c r="AA118" s="179"/>
      <c r="AB118" s="179"/>
      <c r="AC118" s="179"/>
      <c r="AD118" s="179"/>
      <c r="AE118" s="179"/>
      <c r="AF118" s="179"/>
      <c r="AG118" s="179"/>
      <c r="AH118" s="179"/>
    </row>
    <row r="119" spans="24:34" ht="19.5" x14ac:dyDescent="0.4">
      <c r="X119" s="179"/>
      <c r="Z119" s="179"/>
      <c r="AA119" s="179"/>
      <c r="AB119" s="179"/>
      <c r="AC119" s="179"/>
      <c r="AD119" s="179"/>
      <c r="AE119" s="179"/>
      <c r="AF119" s="179"/>
      <c r="AG119" s="179"/>
      <c r="AH119" s="179"/>
    </row>
    <row r="120" spans="24:34" ht="19.5" x14ac:dyDescent="0.4">
      <c r="X120" s="179"/>
      <c r="Z120" s="179"/>
      <c r="AA120" s="179"/>
      <c r="AB120" s="179"/>
      <c r="AC120" s="179"/>
      <c r="AD120" s="179"/>
      <c r="AE120" s="179"/>
      <c r="AF120" s="179"/>
      <c r="AG120" s="179"/>
      <c r="AH120" s="179"/>
    </row>
    <row r="121" spans="24:34" ht="19.5" x14ac:dyDescent="0.4">
      <c r="X121" s="179"/>
      <c r="Z121" s="179"/>
      <c r="AA121" s="179"/>
      <c r="AB121" s="179"/>
      <c r="AC121" s="179"/>
      <c r="AD121" s="179"/>
      <c r="AE121" s="179"/>
      <c r="AF121" s="179"/>
      <c r="AG121" s="179"/>
      <c r="AH121" s="179"/>
    </row>
    <row r="122" spans="24:34" ht="19.5" x14ac:dyDescent="0.4">
      <c r="X122" s="179"/>
      <c r="Z122" s="179"/>
      <c r="AA122" s="179"/>
      <c r="AB122" s="179"/>
      <c r="AC122" s="179"/>
      <c r="AD122" s="179"/>
      <c r="AE122" s="179"/>
      <c r="AF122" s="179"/>
      <c r="AG122" s="179"/>
      <c r="AH122" s="179"/>
    </row>
    <row r="123" spans="24:34" ht="19.5" x14ac:dyDescent="0.4">
      <c r="X123" s="179"/>
      <c r="Z123" s="179"/>
      <c r="AA123" s="179"/>
      <c r="AB123" s="179"/>
      <c r="AC123" s="179"/>
      <c r="AD123" s="179"/>
      <c r="AE123" s="179"/>
      <c r="AF123" s="179"/>
      <c r="AG123" s="179"/>
      <c r="AH123" s="179"/>
    </row>
    <row r="124" spans="24:34" ht="19.5" x14ac:dyDescent="0.4">
      <c r="X124" s="179"/>
      <c r="Z124" s="179"/>
      <c r="AA124" s="179"/>
      <c r="AB124" s="179"/>
      <c r="AC124" s="179"/>
      <c r="AD124" s="179"/>
      <c r="AE124" s="179"/>
      <c r="AF124" s="179"/>
      <c r="AG124" s="179"/>
      <c r="AH124" s="179"/>
    </row>
    <row r="125" spans="24:34" ht="19.5" x14ac:dyDescent="0.4">
      <c r="X125" s="179"/>
      <c r="Z125" s="179"/>
      <c r="AA125" s="179"/>
      <c r="AB125" s="179"/>
      <c r="AC125" s="179"/>
      <c r="AD125" s="179"/>
      <c r="AE125" s="179"/>
      <c r="AF125" s="179"/>
      <c r="AG125" s="179"/>
      <c r="AH125" s="179"/>
    </row>
    <row r="126" spans="24:34" ht="19.5" x14ac:dyDescent="0.4">
      <c r="X126" s="179"/>
      <c r="Z126" s="179"/>
      <c r="AA126" s="179"/>
      <c r="AB126" s="179"/>
      <c r="AC126" s="179"/>
      <c r="AD126" s="179"/>
      <c r="AE126" s="179"/>
      <c r="AF126" s="179"/>
      <c r="AG126" s="179"/>
      <c r="AH126" s="179"/>
    </row>
    <row r="127" spans="24:34" ht="19.5" x14ac:dyDescent="0.4">
      <c r="X127" s="179"/>
      <c r="Z127" s="179"/>
      <c r="AA127" s="179"/>
      <c r="AB127" s="179"/>
      <c r="AC127" s="179"/>
      <c r="AD127" s="179"/>
      <c r="AE127" s="179"/>
      <c r="AF127" s="179"/>
      <c r="AG127" s="179"/>
      <c r="AH127" s="179"/>
    </row>
    <row r="128" spans="24:34" ht="19.5" x14ac:dyDescent="0.4">
      <c r="X128" s="179"/>
      <c r="Z128" s="179"/>
      <c r="AA128" s="179"/>
      <c r="AB128" s="179"/>
      <c r="AC128" s="179"/>
      <c r="AD128" s="179"/>
      <c r="AE128" s="179"/>
      <c r="AF128" s="179"/>
      <c r="AG128" s="179"/>
      <c r="AH128" s="179"/>
    </row>
    <row r="129" spans="24:34" ht="19.5" x14ac:dyDescent="0.4">
      <c r="X129" s="179"/>
      <c r="Z129" s="179"/>
      <c r="AA129" s="179"/>
      <c r="AB129" s="179"/>
      <c r="AC129" s="179"/>
      <c r="AD129" s="179"/>
      <c r="AE129" s="179"/>
      <c r="AF129" s="179"/>
      <c r="AG129" s="179"/>
      <c r="AH129" s="179"/>
    </row>
    <row r="130" spans="24:34" ht="19.5" x14ac:dyDescent="0.4">
      <c r="X130" s="179"/>
      <c r="Z130" s="179"/>
      <c r="AA130" s="179"/>
      <c r="AB130" s="179"/>
      <c r="AC130" s="179"/>
      <c r="AD130" s="179"/>
      <c r="AE130" s="179"/>
      <c r="AF130" s="179"/>
      <c r="AG130" s="179"/>
      <c r="AH130" s="179"/>
    </row>
    <row r="131" spans="24:34" ht="19.5" x14ac:dyDescent="0.4">
      <c r="X131" s="179"/>
      <c r="Z131" s="179"/>
      <c r="AA131" s="179"/>
      <c r="AB131" s="179"/>
      <c r="AC131" s="179"/>
      <c r="AD131" s="179"/>
      <c r="AE131" s="179"/>
      <c r="AF131" s="179"/>
      <c r="AG131" s="179"/>
      <c r="AH131" s="179"/>
    </row>
    <row r="132" spans="24:34" ht="19.5" x14ac:dyDescent="0.4">
      <c r="X132" s="179"/>
      <c r="Z132" s="179"/>
      <c r="AA132" s="179"/>
      <c r="AB132" s="179"/>
      <c r="AC132" s="179"/>
      <c r="AD132" s="179"/>
      <c r="AE132" s="179"/>
      <c r="AF132" s="179"/>
      <c r="AG132" s="179"/>
      <c r="AH132" s="179"/>
    </row>
    <row r="133" spans="24:34" ht="19.5" x14ac:dyDescent="0.4">
      <c r="X133" s="179"/>
      <c r="Z133" s="179"/>
      <c r="AA133" s="179"/>
      <c r="AB133" s="179"/>
      <c r="AC133" s="179"/>
      <c r="AD133" s="179"/>
      <c r="AE133" s="179"/>
      <c r="AF133" s="179"/>
      <c r="AG133" s="179"/>
      <c r="AH133" s="179"/>
    </row>
    <row r="134" spans="24:34" ht="19.5" x14ac:dyDescent="0.4">
      <c r="X134" s="179"/>
      <c r="Z134" s="179"/>
      <c r="AA134" s="179"/>
      <c r="AB134" s="179"/>
      <c r="AC134" s="179"/>
      <c r="AD134" s="179"/>
      <c r="AE134" s="179"/>
      <c r="AF134" s="179"/>
      <c r="AG134" s="179"/>
      <c r="AH134" s="179"/>
    </row>
    <row r="135" spans="24:34" ht="19.5" x14ac:dyDescent="0.4">
      <c r="X135" s="179"/>
      <c r="Z135" s="179"/>
      <c r="AA135" s="179"/>
      <c r="AB135" s="179"/>
      <c r="AC135" s="179"/>
      <c r="AD135" s="179"/>
      <c r="AE135" s="179"/>
      <c r="AF135" s="179"/>
      <c r="AG135" s="179"/>
      <c r="AH135" s="179"/>
    </row>
    <row r="136" spans="24:34" ht="19.5" x14ac:dyDescent="0.4">
      <c r="X136" s="179"/>
      <c r="Z136" s="179"/>
      <c r="AA136" s="179"/>
      <c r="AB136" s="179"/>
      <c r="AC136" s="179"/>
      <c r="AD136" s="179"/>
      <c r="AE136" s="179"/>
      <c r="AF136" s="179"/>
      <c r="AG136" s="179"/>
      <c r="AH136" s="179"/>
    </row>
    <row r="137" spans="24:34" ht="19.5" x14ac:dyDescent="0.4">
      <c r="X137" s="179"/>
      <c r="Z137" s="179"/>
      <c r="AA137" s="179"/>
      <c r="AB137" s="179"/>
      <c r="AC137" s="179"/>
      <c r="AD137" s="179"/>
      <c r="AE137" s="179"/>
      <c r="AF137" s="179"/>
      <c r="AG137" s="179"/>
      <c r="AH137" s="179"/>
    </row>
    <row r="138" spans="24:34" ht="19.5" x14ac:dyDescent="0.4">
      <c r="X138" s="179"/>
      <c r="Z138" s="179"/>
      <c r="AA138" s="179"/>
      <c r="AB138" s="179"/>
      <c r="AC138" s="179"/>
      <c r="AD138" s="179"/>
      <c r="AE138" s="179"/>
      <c r="AF138" s="179"/>
      <c r="AG138" s="179"/>
      <c r="AH138" s="179"/>
    </row>
    <row r="139" spans="24:34" ht="19.5" x14ac:dyDescent="0.4">
      <c r="X139" s="179"/>
      <c r="Z139" s="179"/>
      <c r="AA139" s="179"/>
      <c r="AB139" s="179"/>
      <c r="AC139" s="179"/>
      <c r="AD139" s="179"/>
      <c r="AE139" s="179"/>
      <c r="AF139" s="179"/>
      <c r="AG139" s="179"/>
      <c r="AH139" s="179"/>
    </row>
    <row r="140" spans="24:34" ht="19.5" x14ac:dyDescent="0.4">
      <c r="X140" s="179"/>
      <c r="Z140" s="179"/>
      <c r="AA140" s="179"/>
      <c r="AB140" s="179"/>
      <c r="AC140" s="179"/>
      <c r="AD140" s="179"/>
      <c r="AE140" s="179"/>
      <c r="AF140" s="179"/>
      <c r="AG140" s="179"/>
      <c r="AH140" s="179"/>
    </row>
    <row r="141" spans="24:34" ht="19.5" x14ac:dyDescent="0.4">
      <c r="X141" s="179"/>
      <c r="Z141" s="179"/>
      <c r="AA141" s="179"/>
      <c r="AB141" s="179"/>
      <c r="AC141" s="179"/>
      <c r="AD141" s="179"/>
      <c r="AE141" s="179"/>
      <c r="AF141" s="179"/>
      <c r="AG141" s="179"/>
      <c r="AH141" s="179"/>
    </row>
    <row r="142" spans="24:34" ht="19.5" x14ac:dyDescent="0.4">
      <c r="X142" s="179"/>
      <c r="Z142" s="179"/>
      <c r="AA142" s="179"/>
      <c r="AB142" s="179"/>
      <c r="AC142" s="179"/>
      <c r="AD142" s="179"/>
      <c r="AE142" s="179"/>
      <c r="AF142" s="179"/>
      <c r="AG142" s="179"/>
      <c r="AH142" s="179"/>
    </row>
    <row r="143" spans="24:34" ht="19.5" x14ac:dyDescent="0.4">
      <c r="X143" s="179"/>
      <c r="Z143" s="179"/>
      <c r="AA143" s="179"/>
      <c r="AB143" s="179"/>
      <c r="AC143" s="179"/>
      <c r="AD143" s="179"/>
      <c r="AE143" s="179"/>
      <c r="AF143" s="179"/>
      <c r="AG143" s="179"/>
      <c r="AH143" s="179"/>
    </row>
    <row r="144" spans="24:34" ht="19.5" x14ac:dyDescent="0.4">
      <c r="X144" s="179"/>
      <c r="Z144" s="179"/>
      <c r="AA144" s="179"/>
      <c r="AB144" s="179"/>
      <c r="AC144" s="179"/>
      <c r="AD144" s="179"/>
      <c r="AE144" s="179"/>
      <c r="AF144" s="179"/>
      <c r="AG144" s="179"/>
      <c r="AH144" s="179"/>
    </row>
    <row r="145" spans="24:33" ht="19.5" x14ac:dyDescent="0.4">
      <c r="X145" s="179"/>
      <c r="Z145" s="184"/>
      <c r="AA145" s="184"/>
      <c r="AC145" s="184"/>
      <c r="AD145" s="184"/>
      <c r="AE145" s="184"/>
      <c r="AF145" s="184"/>
      <c r="AG145" s="184"/>
    </row>
    <row r="146" spans="24:33" ht="19.5" x14ac:dyDescent="0.4">
      <c r="X146" s="179"/>
      <c r="Z146" s="184"/>
      <c r="AA146" s="184"/>
      <c r="AB146" s="179"/>
      <c r="AC146" s="184"/>
      <c r="AD146" s="184"/>
      <c r="AE146" s="184"/>
      <c r="AF146" s="184"/>
      <c r="AG146" s="184"/>
    </row>
    <row r="147" spans="24:33" ht="19.5" x14ac:dyDescent="0.4">
      <c r="X147" s="179"/>
      <c r="Z147" s="184"/>
      <c r="AA147" s="184"/>
      <c r="AB147" s="179"/>
      <c r="AC147" s="184"/>
      <c r="AD147" s="184"/>
      <c r="AE147" s="184"/>
      <c r="AF147" s="184"/>
      <c r="AG147" s="184"/>
    </row>
    <row r="148" spans="24:33" ht="19.5" x14ac:dyDescent="0.4">
      <c r="X148" s="179"/>
      <c r="Z148" s="184"/>
      <c r="AA148" s="184"/>
      <c r="AB148" s="179"/>
      <c r="AC148" s="184"/>
      <c r="AD148" s="184"/>
      <c r="AE148" s="184"/>
      <c r="AF148" s="184"/>
      <c r="AG148" s="184"/>
    </row>
    <row r="149" spans="24:33" ht="19.5" x14ac:dyDescent="0.4">
      <c r="X149" s="179"/>
      <c r="Z149" s="184"/>
      <c r="AA149" s="184"/>
      <c r="AB149" s="179"/>
      <c r="AC149" s="184"/>
      <c r="AD149" s="184"/>
      <c r="AE149" s="184"/>
      <c r="AF149" s="184"/>
      <c r="AG149" s="184"/>
    </row>
    <row r="150" spans="24:33" ht="19.5" x14ac:dyDescent="0.4">
      <c r="X150" s="179"/>
      <c r="Z150" s="184"/>
      <c r="AA150" s="184"/>
      <c r="AB150" s="179"/>
      <c r="AC150" s="184"/>
      <c r="AD150" s="184"/>
      <c r="AE150" s="184"/>
      <c r="AF150" s="184"/>
      <c r="AG150" s="184"/>
    </row>
    <row r="151" spans="24:33" ht="19.5" x14ac:dyDescent="0.4">
      <c r="X151" s="179"/>
      <c r="Z151" s="184"/>
      <c r="AA151" s="184"/>
      <c r="AB151" s="179"/>
      <c r="AC151" s="184"/>
      <c r="AD151" s="184"/>
      <c r="AE151" s="184"/>
      <c r="AF151" s="184"/>
      <c r="AG151" s="184"/>
    </row>
    <row r="152" spans="24:33" ht="19.5" x14ac:dyDescent="0.4">
      <c r="X152" s="179"/>
      <c r="AB152" s="179"/>
      <c r="AC152" s="184"/>
      <c r="AD152" s="184"/>
      <c r="AE152" s="184"/>
      <c r="AF152" s="184"/>
      <c r="AG152" s="184"/>
    </row>
    <row r="153" spans="24:33" ht="19.5" x14ac:dyDescent="0.4">
      <c r="X153" s="179"/>
      <c r="Z153" s="179"/>
      <c r="AB153" s="179"/>
      <c r="AC153" s="184"/>
      <c r="AD153" s="184"/>
      <c r="AE153" s="184"/>
      <c r="AF153" s="184"/>
      <c r="AG153" s="184"/>
    </row>
    <row r="154" spans="24:33" ht="24" x14ac:dyDescent="0.4">
      <c r="X154" s="179"/>
      <c r="Z154" s="179"/>
      <c r="AA154" s="179"/>
      <c r="AB154" s="179"/>
      <c r="AD154" s="243"/>
      <c r="AE154" s="273"/>
      <c r="AF154" s="237"/>
      <c r="AG154" s="237"/>
    </row>
    <row r="155" spans="24:33" ht="24" x14ac:dyDescent="0.4">
      <c r="X155" s="179"/>
      <c r="Z155" s="179"/>
      <c r="AA155" s="179"/>
      <c r="AB155" s="179"/>
      <c r="AD155" s="243"/>
      <c r="AE155" s="270"/>
      <c r="AF155" s="239"/>
      <c r="AG155" s="236"/>
    </row>
    <row r="156" spans="24:33" ht="19.5" x14ac:dyDescent="0.4">
      <c r="X156" s="179"/>
      <c r="Z156" s="179"/>
      <c r="AA156" s="179"/>
      <c r="AB156" s="179"/>
    </row>
    <row r="157" spans="24:33" ht="19.5" x14ac:dyDescent="0.4">
      <c r="X157" s="179"/>
      <c r="Z157" s="179"/>
      <c r="AA157" s="179"/>
      <c r="AB157" s="179"/>
    </row>
    <row r="158" spans="24:33" ht="19.5" x14ac:dyDescent="0.4">
      <c r="X158" s="179"/>
      <c r="Z158" s="179"/>
      <c r="AA158" s="179"/>
      <c r="AB158" s="179"/>
    </row>
    <row r="159" spans="24:33" ht="19.5" x14ac:dyDescent="0.4">
      <c r="X159" s="179"/>
      <c r="Z159" s="179"/>
      <c r="AA159" s="179"/>
      <c r="AB159" s="179"/>
    </row>
    <row r="160" spans="24:33" ht="19.5" x14ac:dyDescent="0.4">
      <c r="X160" s="179"/>
      <c r="Z160" s="179"/>
      <c r="AA160" s="179"/>
      <c r="AB160" s="179"/>
    </row>
    <row r="161" spans="24:28" ht="19.5" x14ac:dyDescent="0.4">
      <c r="X161" s="179"/>
      <c r="Z161" s="179"/>
      <c r="AA161" s="179"/>
      <c r="AB161" s="179"/>
    </row>
    <row r="162" spans="24:28" ht="19.5" x14ac:dyDescent="0.4">
      <c r="X162" s="179"/>
      <c r="Z162" s="179"/>
      <c r="AA162" s="179"/>
      <c r="AB162" s="179"/>
    </row>
    <row r="163" spans="24:28" ht="19.5" x14ac:dyDescent="0.4">
      <c r="X163" s="179"/>
      <c r="Z163" s="179"/>
      <c r="AA163" s="179"/>
      <c r="AB163" s="179"/>
    </row>
    <row r="164" spans="24:28" ht="19.5" x14ac:dyDescent="0.4">
      <c r="X164" s="179"/>
      <c r="Z164" s="179"/>
      <c r="AA164" s="179"/>
      <c r="AB164" s="179"/>
    </row>
    <row r="165" spans="24:28" ht="19.5" x14ac:dyDescent="0.4">
      <c r="X165" s="179"/>
      <c r="Z165" s="179"/>
      <c r="AA165" s="179"/>
      <c r="AB165" s="179"/>
    </row>
    <row r="166" spans="24:28" ht="19.5" x14ac:dyDescent="0.4">
      <c r="X166" s="179"/>
      <c r="Z166" s="179"/>
      <c r="AA166" s="179"/>
      <c r="AB166" s="179"/>
    </row>
    <row r="167" spans="24:28" ht="19.5" x14ac:dyDescent="0.4">
      <c r="X167" s="179"/>
      <c r="Z167" s="179"/>
      <c r="AA167" s="179"/>
      <c r="AB167" s="179"/>
    </row>
    <row r="168" spans="24:28" ht="19.5" x14ac:dyDescent="0.4">
      <c r="X168" s="179"/>
      <c r="Z168" s="179"/>
      <c r="AA168" s="179"/>
      <c r="AB168" s="179"/>
    </row>
    <row r="169" spans="24:28" ht="19.5" x14ac:dyDescent="0.4">
      <c r="X169" s="179"/>
      <c r="Z169" s="179"/>
      <c r="AA169" s="179"/>
      <c r="AB169" s="179"/>
    </row>
    <row r="170" spans="24:28" ht="19.5" x14ac:dyDescent="0.4">
      <c r="X170" s="179"/>
      <c r="Z170" s="179"/>
      <c r="AA170" s="179"/>
      <c r="AB170" s="179"/>
    </row>
    <row r="171" spans="24:28" ht="19.5" x14ac:dyDescent="0.4">
      <c r="X171" s="179"/>
      <c r="Z171" s="179"/>
      <c r="AA171" s="179"/>
      <c r="AB171" s="179"/>
    </row>
    <row r="172" spans="24:28" ht="19.5" x14ac:dyDescent="0.4">
      <c r="X172" s="179"/>
      <c r="Z172" s="179"/>
      <c r="AA172" s="179"/>
      <c r="AB172" s="179"/>
    </row>
    <row r="173" spans="24:28" ht="19.5" x14ac:dyDescent="0.4">
      <c r="X173" s="179"/>
      <c r="Z173" s="179"/>
      <c r="AA173" s="179"/>
      <c r="AB173" s="179"/>
    </row>
    <row r="174" spans="24:28" ht="19.5" x14ac:dyDescent="0.4">
      <c r="X174" s="179"/>
      <c r="Z174" s="179"/>
      <c r="AA174" s="179"/>
      <c r="AB174" s="179"/>
    </row>
    <row r="175" spans="24:28" ht="19.5" x14ac:dyDescent="0.4">
      <c r="X175" s="179"/>
      <c r="Z175" s="179"/>
      <c r="AA175" s="179"/>
      <c r="AB175" s="179"/>
    </row>
    <row r="176" spans="24:28" ht="19.5" x14ac:dyDescent="0.4">
      <c r="X176" s="179"/>
      <c r="Z176" s="179"/>
      <c r="AA176" s="179"/>
      <c r="AB176" s="179"/>
    </row>
    <row r="177" spans="24:28" ht="19.5" x14ac:dyDescent="0.4">
      <c r="X177" s="179"/>
      <c r="Z177" s="179"/>
      <c r="AA177" s="179"/>
      <c r="AB177" s="179"/>
    </row>
    <row r="178" spans="24:28" ht="19.5" x14ac:dyDescent="0.4">
      <c r="X178" s="179"/>
      <c r="Z178" s="179"/>
      <c r="AA178" s="179"/>
      <c r="AB178" s="179"/>
    </row>
    <row r="179" spans="24:28" ht="19.5" x14ac:dyDescent="0.4">
      <c r="X179" s="179"/>
      <c r="Z179" s="179"/>
      <c r="AA179" s="179"/>
      <c r="AB179" s="179"/>
    </row>
    <row r="180" spans="24:28" ht="19.5" x14ac:dyDescent="0.4">
      <c r="X180" s="179"/>
      <c r="Z180" s="179"/>
      <c r="AA180" s="179"/>
      <c r="AB180" s="179"/>
    </row>
    <row r="181" spans="24:28" ht="19.5" x14ac:dyDescent="0.4">
      <c r="X181" s="179"/>
      <c r="Z181" s="179"/>
      <c r="AA181" s="179"/>
      <c r="AB181" s="179"/>
    </row>
    <row r="182" spans="24:28" ht="19.5" x14ac:dyDescent="0.4">
      <c r="X182" s="179"/>
      <c r="Z182" s="179"/>
      <c r="AA182" s="179"/>
      <c r="AB182" s="179"/>
    </row>
    <row r="183" spans="24:28" ht="19.5" x14ac:dyDescent="0.4">
      <c r="X183" s="179"/>
      <c r="Z183" s="179"/>
      <c r="AA183" s="179"/>
      <c r="AB183" s="179"/>
    </row>
    <row r="184" spans="24:28" ht="19.5" x14ac:dyDescent="0.4">
      <c r="X184" s="179"/>
      <c r="Z184" s="179"/>
      <c r="AA184" s="179"/>
      <c r="AB184" s="179"/>
    </row>
    <row r="185" spans="24:28" ht="19.5" x14ac:dyDescent="0.4">
      <c r="X185" s="179"/>
      <c r="Z185" s="179"/>
      <c r="AA185" s="179"/>
      <c r="AB185" s="179"/>
    </row>
    <row r="186" spans="24:28" ht="19.5" x14ac:dyDescent="0.4">
      <c r="X186" s="179"/>
      <c r="Z186" s="179"/>
      <c r="AA186" s="179"/>
      <c r="AB186" s="179"/>
    </row>
    <row r="187" spans="24:28" ht="19.5" x14ac:dyDescent="0.4">
      <c r="X187" s="179"/>
      <c r="Z187" s="179"/>
      <c r="AA187" s="179"/>
      <c r="AB187" s="179"/>
    </row>
    <row r="188" spans="24:28" ht="19.5" x14ac:dyDescent="0.4">
      <c r="X188" s="179"/>
      <c r="Z188" s="179"/>
      <c r="AA188" s="179"/>
      <c r="AB188" s="179"/>
    </row>
    <row r="189" spans="24:28" ht="19.5" x14ac:dyDescent="0.4">
      <c r="X189" s="179"/>
      <c r="Z189" s="179"/>
      <c r="AA189" s="179"/>
      <c r="AB189" s="179"/>
    </row>
    <row r="190" spans="24:28" ht="19.5" x14ac:dyDescent="0.4">
      <c r="X190" s="179"/>
      <c r="Z190" s="179"/>
      <c r="AA190" s="179"/>
      <c r="AB190" s="179"/>
    </row>
    <row r="191" spans="24:28" ht="19.5" x14ac:dyDescent="0.4">
      <c r="X191" s="179"/>
      <c r="Z191" s="179"/>
      <c r="AA191" s="179"/>
      <c r="AB191" s="179"/>
    </row>
    <row r="192" spans="24:28" ht="19.5" x14ac:dyDescent="0.4">
      <c r="X192" s="179"/>
      <c r="Z192" s="179"/>
      <c r="AA192" s="179"/>
      <c r="AB192" s="179"/>
    </row>
    <row r="193" spans="24:28" ht="19.5" x14ac:dyDescent="0.4">
      <c r="X193" s="179"/>
      <c r="Z193" s="179"/>
      <c r="AA193" s="179"/>
      <c r="AB193" s="179"/>
    </row>
    <row r="194" spans="24:28" ht="19.5" x14ac:dyDescent="0.4">
      <c r="X194" s="179"/>
      <c r="Z194" s="179"/>
      <c r="AA194" s="179"/>
      <c r="AB194" s="179"/>
    </row>
    <row r="195" spans="24:28" ht="19.5" x14ac:dyDescent="0.4">
      <c r="X195" s="179"/>
      <c r="Z195" s="179"/>
      <c r="AA195" s="179"/>
      <c r="AB195" s="179"/>
    </row>
    <row r="196" spans="24:28" ht="19.5" x14ac:dyDescent="0.4">
      <c r="X196" s="179"/>
      <c r="Z196" s="179"/>
      <c r="AA196" s="179"/>
      <c r="AB196" s="179"/>
    </row>
    <row r="197" spans="24:28" ht="19.5" x14ac:dyDescent="0.4">
      <c r="X197" s="179"/>
      <c r="Z197" s="179"/>
      <c r="AA197" s="179"/>
      <c r="AB197" s="179"/>
    </row>
    <row r="198" spans="24:28" ht="19.5" x14ac:dyDescent="0.4">
      <c r="X198" s="179"/>
      <c r="Z198" s="179"/>
      <c r="AA198" s="179"/>
      <c r="AB198" s="179"/>
    </row>
    <row r="199" spans="24:28" ht="19.5" x14ac:dyDescent="0.4">
      <c r="X199" s="179"/>
      <c r="Z199" s="179"/>
      <c r="AA199" s="179"/>
      <c r="AB199" s="179"/>
    </row>
    <row r="200" spans="24:28" ht="19.5" x14ac:dyDescent="0.4">
      <c r="X200" s="179"/>
      <c r="Z200" s="179"/>
      <c r="AA200" s="179"/>
      <c r="AB200" s="179"/>
    </row>
    <row r="201" spans="24:28" ht="19.5" x14ac:dyDescent="0.4">
      <c r="X201" s="179"/>
      <c r="Z201" s="179"/>
      <c r="AA201" s="179"/>
      <c r="AB201" s="179"/>
    </row>
    <row r="202" spans="24:28" ht="19.5" x14ac:dyDescent="0.4">
      <c r="X202" s="179"/>
      <c r="Z202" s="179"/>
      <c r="AA202" s="179"/>
      <c r="AB202" s="179"/>
    </row>
    <row r="203" spans="24:28" ht="19.5" x14ac:dyDescent="0.4">
      <c r="X203" s="179"/>
      <c r="Z203" s="179"/>
      <c r="AA203" s="179"/>
      <c r="AB203" s="179"/>
    </row>
    <row r="204" spans="24:28" ht="19.5" x14ac:dyDescent="0.4">
      <c r="X204" s="179"/>
      <c r="Z204" s="179"/>
      <c r="AA204" s="179"/>
      <c r="AB204" s="179"/>
    </row>
    <row r="205" spans="24:28" ht="19.5" x14ac:dyDescent="0.4">
      <c r="X205" s="179"/>
      <c r="Z205" s="179"/>
      <c r="AA205" s="179"/>
      <c r="AB205" s="179"/>
    </row>
    <row r="206" spans="24:28" ht="19.5" x14ac:dyDescent="0.4">
      <c r="X206" s="179"/>
      <c r="Z206" s="179"/>
      <c r="AA206" s="179"/>
      <c r="AB206" s="179"/>
    </row>
    <row r="207" spans="24:28" ht="19.5" x14ac:dyDescent="0.4">
      <c r="X207" s="179"/>
      <c r="Z207" s="179"/>
      <c r="AA207" s="179"/>
      <c r="AB207" s="179"/>
    </row>
    <row r="208" spans="24:28" ht="19.5" x14ac:dyDescent="0.4">
      <c r="X208" s="179"/>
      <c r="Z208" s="179"/>
      <c r="AA208" s="179"/>
      <c r="AB208" s="179"/>
    </row>
    <row r="209" spans="24:28" ht="19.5" x14ac:dyDescent="0.4">
      <c r="X209" s="179"/>
      <c r="Z209" s="179"/>
      <c r="AA209" s="179"/>
      <c r="AB209" s="179"/>
    </row>
    <row r="210" spans="24:28" ht="19.5" x14ac:dyDescent="0.4">
      <c r="X210" s="179"/>
      <c r="Z210" s="179"/>
      <c r="AA210" s="179"/>
      <c r="AB210" s="179"/>
    </row>
    <row r="211" spans="24:28" ht="19.5" x14ac:dyDescent="0.4">
      <c r="X211" s="179"/>
      <c r="Z211" s="179"/>
      <c r="AA211" s="179"/>
      <c r="AB211" s="179"/>
    </row>
    <row r="212" spans="24:28" ht="19.5" x14ac:dyDescent="0.4">
      <c r="X212" s="179"/>
      <c r="Z212" s="179"/>
      <c r="AA212" s="179"/>
      <c r="AB212" s="179"/>
    </row>
    <row r="213" spans="24:28" ht="19.5" x14ac:dyDescent="0.4">
      <c r="X213" s="179"/>
      <c r="Z213" s="179"/>
      <c r="AA213" s="179"/>
      <c r="AB213" s="179"/>
    </row>
    <row r="214" spans="24:28" ht="19.5" x14ac:dyDescent="0.4">
      <c r="X214" s="179"/>
      <c r="Z214" s="179"/>
      <c r="AA214" s="179"/>
      <c r="AB214" s="179"/>
    </row>
    <row r="215" spans="24:28" ht="19.5" x14ac:dyDescent="0.4">
      <c r="X215" s="179"/>
      <c r="Z215" s="179"/>
      <c r="AA215" s="179"/>
      <c r="AB215" s="179"/>
    </row>
    <row r="216" spans="24:28" ht="19.5" x14ac:dyDescent="0.4">
      <c r="X216" s="179"/>
      <c r="Z216" s="179"/>
      <c r="AA216" s="179"/>
      <c r="AB216" s="179"/>
    </row>
    <row r="217" spans="24:28" ht="19.5" x14ac:dyDescent="0.4">
      <c r="X217" s="179"/>
      <c r="Z217" s="179"/>
      <c r="AA217" s="179"/>
      <c r="AB217" s="179"/>
    </row>
    <row r="218" spans="24:28" ht="19.5" x14ac:dyDescent="0.4">
      <c r="X218" s="179"/>
      <c r="Z218" s="179"/>
      <c r="AA218" s="179"/>
      <c r="AB218" s="179"/>
    </row>
    <row r="219" spans="24:28" ht="19.5" x14ac:dyDescent="0.4">
      <c r="X219" s="179"/>
      <c r="Z219" s="179"/>
      <c r="AA219" s="179"/>
      <c r="AB219" s="179"/>
    </row>
    <row r="220" spans="24:28" ht="19.5" x14ac:dyDescent="0.4">
      <c r="X220" s="179"/>
      <c r="Z220" s="179"/>
      <c r="AA220" s="179"/>
      <c r="AB220" s="179"/>
    </row>
    <row r="221" spans="24:28" ht="19.5" x14ac:dyDescent="0.4">
      <c r="X221" s="179"/>
      <c r="Z221" s="179"/>
      <c r="AA221" s="179"/>
      <c r="AB221" s="179"/>
    </row>
    <row r="222" spans="24:28" ht="19.5" x14ac:dyDescent="0.4">
      <c r="X222" s="179"/>
      <c r="Z222" s="179"/>
      <c r="AA222" s="179"/>
      <c r="AB222" s="179"/>
    </row>
    <row r="223" spans="24:28" ht="19.5" x14ac:dyDescent="0.4">
      <c r="X223" s="179"/>
      <c r="Z223" s="179"/>
      <c r="AA223" s="179"/>
      <c r="AB223" s="179"/>
    </row>
    <row r="224" spans="24:28" ht="19.5" x14ac:dyDescent="0.4">
      <c r="X224" s="179"/>
      <c r="Z224" s="179"/>
      <c r="AA224" s="179"/>
      <c r="AB224" s="179"/>
    </row>
    <row r="225" spans="24:28" ht="19.5" x14ac:dyDescent="0.4">
      <c r="X225" s="179"/>
      <c r="Z225" s="179"/>
      <c r="AA225" s="179"/>
      <c r="AB225" s="179"/>
    </row>
    <row r="226" spans="24:28" ht="19.5" x14ac:dyDescent="0.4">
      <c r="X226" s="179"/>
      <c r="Z226" s="179"/>
      <c r="AA226" s="179"/>
      <c r="AB226" s="179"/>
    </row>
    <row r="227" spans="24:28" ht="19.5" x14ac:dyDescent="0.4">
      <c r="X227" s="179"/>
      <c r="Z227" s="179"/>
      <c r="AA227" s="179"/>
      <c r="AB227" s="179"/>
    </row>
    <row r="228" spans="24:28" ht="19.5" x14ac:dyDescent="0.4">
      <c r="X228" s="179"/>
      <c r="Z228" s="179"/>
      <c r="AA228" s="179"/>
      <c r="AB228" s="179"/>
    </row>
    <row r="229" spans="24:28" ht="19.5" x14ac:dyDescent="0.4">
      <c r="X229" s="179"/>
      <c r="Z229" s="179"/>
      <c r="AA229" s="179"/>
      <c r="AB229" s="179"/>
    </row>
    <row r="230" spans="24:28" ht="19.5" x14ac:dyDescent="0.4">
      <c r="X230" s="179"/>
      <c r="Z230" s="179"/>
      <c r="AA230" s="179"/>
      <c r="AB230" s="179"/>
    </row>
    <row r="231" spans="24:28" ht="19.5" x14ac:dyDescent="0.4">
      <c r="X231" s="179"/>
      <c r="Z231" s="179"/>
      <c r="AA231" s="179"/>
      <c r="AB231" s="179"/>
    </row>
    <row r="232" spans="24:28" ht="19.5" x14ac:dyDescent="0.4">
      <c r="X232" s="179"/>
      <c r="Z232" s="179"/>
      <c r="AA232" s="179"/>
      <c r="AB232" s="179"/>
    </row>
    <row r="233" spans="24:28" ht="19.5" x14ac:dyDescent="0.4">
      <c r="X233" s="179"/>
      <c r="Z233" s="179"/>
      <c r="AA233" s="179"/>
      <c r="AB233" s="179"/>
    </row>
    <row r="234" spans="24:28" ht="19.5" x14ac:dyDescent="0.4">
      <c r="X234" s="179"/>
      <c r="Z234" s="179"/>
      <c r="AA234" s="179"/>
      <c r="AB234" s="179"/>
    </row>
    <row r="235" spans="24:28" ht="19.5" x14ac:dyDescent="0.4">
      <c r="X235" s="179"/>
      <c r="Z235" s="179"/>
      <c r="AA235" s="179"/>
      <c r="AB235" s="179"/>
    </row>
    <row r="236" spans="24:28" ht="19.5" x14ac:dyDescent="0.4">
      <c r="X236" s="179"/>
      <c r="Z236" s="179"/>
      <c r="AA236" s="179"/>
      <c r="AB236" s="179"/>
    </row>
    <row r="237" spans="24:28" ht="19.5" x14ac:dyDescent="0.4">
      <c r="X237" s="179"/>
      <c r="Z237" s="179"/>
      <c r="AA237" s="179"/>
      <c r="AB237" s="179"/>
    </row>
    <row r="238" spans="24:28" ht="19.5" x14ac:dyDescent="0.4">
      <c r="X238" s="179"/>
      <c r="Z238" s="179"/>
      <c r="AA238" s="179"/>
      <c r="AB238" s="179"/>
    </row>
    <row r="239" spans="24:28" ht="19.5" x14ac:dyDescent="0.4">
      <c r="X239" s="179"/>
      <c r="Z239" s="179"/>
      <c r="AA239" s="179"/>
      <c r="AB239" s="179"/>
    </row>
    <row r="240" spans="24:28" ht="19.5" x14ac:dyDescent="0.4">
      <c r="X240" s="179"/>
      <c r="Z240" s="179"/>
      <c r="AA240" s="179"/>
      <c r="AB240" s="179"/>
    </row>
    <row r="241" spans="24:28" ht="19.5" x14ac:dyDescent="0.4">
      <c r="X241" s="179"/>
      <c r="Z241" s="179"/>
      <c r="AA241" s="179"/>
      <c r="AB241" s="179"/>
    </row>
    <row r="242" spans="24:28" ht="19.5" x14ac:dyDescent="0.4">
      <c r="X242" s="179"/>
      <c r="Z242" s="179"/>
      <c r="AA242" s="179"/>
      <c r="AB242" s="179"/>
    </row>
    <row r="243" spans="24:28" ht="19.5" x14ac:dyDescent="0.4">
      <c r="X243" s="179"/>
      <c r="Z243" s="179"/>
      <c r="AA243" s="179"/>
      <c r="AB243" s="179"/>
    </row>
    <row r="244" spans="24:28" ht="19.5" x14ac:dyDescent="0.4">
      <c r="X244" s="179"/>
      <c r="Z244" s="179"/>
      <c r="AA244" s="179"/>
      <c r="AB244" s="179"/>
    </row>
    <row r="245" spans="24:28" ht="19.5" x14ac:dyDescent="0.4">
      <c r="X245" s="179"/>
      <c r="Z245" s="179"/>
      <c r="AA245" s="179"/>
      <c r="AB245" s="179"/>
    </row>
    <row r="246" spans="24:28" ht="19.5" x14ac:dyDescent="0.4">
      <c r="X246" s="179"/>
      <c r="Z246" s="179"/>
      <c r="AA246" s="179"/>
      <c r="AB246" s="179"/>
    </row>
    <row r="247" spans="24:28" ht="19.5" x14ac:dyDescent="0.4">
      <c r="X247" s="179"/>
      <c r="Z247" s="179"/>
      <c r="AA247" s="179"/>
      <c r="AB247" s="179"/>
    </row>
    <row r="248" spans="24:28" ht="19.5" x14ac:dyDescent="0.4">
      <c r="X248" s="179"/>
      <c r="Z248" s="179"/>
      <c r="AA248" s="179"/>
      <c r="AB248" s="179"/>
    </row>
    <row r="249" spans="24:28" ht="19.5" x14ac:dyDescent="0.4">
      <c r="X249" s="179"/>
      <c r="Z249" s="179"/>
      <c r="AA249" s="179"/>
      <c r="AB249" s="179"/>
    </row>
    <row r="250" spans="24:28" ht="19.5" x14ac:dyDescent="0.4">
      <c r="X250" s="179"/>
      <c r="Z250" s="179"/>
      <c r="AA250" s="179"/>
      <c r="AB250" s="179"/>
    </row>
    <row r="251" spans="24:28" ht="19.5" x14ac:dyDescent="0.4">
      <c r="X251" s="179"/>
      <c r="Z251" s="179"/>
      <c r="AA251" s="179"/>
      <c r="AB251" s="179"/>
    </row>
    <row r="252" spans="24:28" ht="19.5" x14ac:dyDescent="0.4">
      <c r="X252" s="179"/>
      <c r="Z252" s="179"/>
      <c r="AA252" s="179"/>
      <c r="AB252" s="179"/>
    </row>
    <row r="253" spans="24:28" ht="19.5" x14ac:dyDescent="0.4">
      <c r="X253" s="179"/>
      <c r="Z253" s="179"/>
      <c r="AA253" s="179"/>
      <c r="AB253" s="179"/>
    </row>
    <row r="254" spans="24:28" ht="19.5" x14ac:dyDescent="0.4">
      <c r="X254" s="179"/>
      <c r="Z254" s="179"/>
      <c r="AA254" s="179"/>
      <c r="AB254" s="179"/>
    </row>
    <row r="255" spans="24:28" ht="19.5" x14ac:dyDescent="0.4">
      <c r="X255" s="179"/>
      <c r="Z255" s="179"/>
      <c r="AA255" s="179"/>
      <c r="AB255" s="179"/>
    </row>
    <row r="256" spans="24:28" ht="19.5" x14ac:dyDescent="0.4">
      <c r="X256" s="179"/>
      <c r="Z256" s="179"/>
      <c r="AA256" s="179"/>
      <c r="AB256" s="179"/>
    </row>
    <row r="257" spans="24:28" ht="19.5" x14ac:dyDescent="0.4">
      <c r="X257" s="179"/>
      <c r="Z257" s="179"/>
      <c r="AA257" s="179"/>
      <c r="AB257" s="179"/>
    </row>
    <row r="258" spans="24:28" ht="19.5" x14ac:dyDescent="0.4">
      <c r="X258" s="179"/>
      <c r="Z258" s="179"/>
      <c r="AA258" s="179"/>
      <c r="AB258" s="179"/>
    </row>
    <row r="259" spans="24:28" ht="19.5" x14ac:dyDescent="0.4">
      <c r="X259" s="179"/>
      <c r="Z259" s="179"/>
      <c r="AA259" s="179"/>
      <c r="AB259" s="179"/>
    </row>
    <row r="260" spans="24:28" ht="19.5" x14ac:dyDescent="0.4">
      <c r="X260" s="179"/>
      <c r="Z260" s="179"/>
      <c r="AA260" s="179"/>
      <c r="AB260" s="179"/>
    </row>
    <row r="261" spans="24:28" ht="19.5" x14ac:dyDescent="0.4">
      <c r="X261" s="179"/>
      <c r="Z261" s="179"/>
      <c r="AA261" s="179"/>
      <c r="AB261" s="179"/>
    </row>
    <row r="262" spans="24:28" ht="19.5" x14ac:dyDescent="0.4">
      <c r="X262" s="179"/>
      <c r="Z262" s="179"/>
      <c r="AA262" s="179"/>
      <c r="AB262" s="179"/>
    </row>
    <row r="263" spans="24:28" ht="19.5" x14ac:dyDescent="0.4">
      <c r="X263" s="179"/>
      <c r="Z263" s="179"/>
      <c r="AA263" s="179"/>
      <c r="AB263" s="179"/>
    </row>
    <row r="264" spans="24:28" ht="19.5" x14ac:dyDescent="0.4">
      <c r="X264" s="179"/>
      <c r="Z264" s="179"/>
      <c r="AA264" s="179"/>
      <c r="AB264" s="179"/>
    </row>
    <row r="265" spans="24:28" ht="19.5" x14ac:dyDescent="0.4">
      <c r="X265" s="179"/>
      <c r="Z265" s="179"/>
      <c r="AA265" s="179"/>
      <c r="AB265" s="179"/>
    </row>
    <row r="266" spans="24:28" ht="19.5" x14ac:dyDescent="0.4">
      <c r="X266" s="179"/>
      <c r="Z266" s="179"/>
      <c r="AA266" s="179"/>
      <c r="AB266" s="179"/>
    </row>
    <row r="267" spans="24:28" ht="19.5" x14ac:dyDescent="0.4">
      <c r="X267" s="179"/>
      <c r="Z267" s="179"/>
      <c r="AA267" s="179"/>
      <c r="AB267" s="179"/>
    </row>
    <row r="268" spans="24:28" ht="19.5" x14ac:dyDescent="0.4">
      <c r="X268" s="179"/>
      <c r="Z268" s="179"/>
      <c r="AA268" s="179"/>
      <c r="AB268" s="179"/>
    </row>
    <row r="269" spans="24:28" ht="19.5" x14ac:dyDescent="0.4">
      <c r="X269" s="179"/>
      <c r="Z269" s="179"/>
      <c r="AA269" s="179"/>
      <c r="AB269" s="179"/>
    </row>
    <row r="270" spans="24:28" ht="19.5" x14ac:dyDescent="0.4">
      <c r="X270" s="179"/>
      <c r="Z270" s="179"/>
      <c r="AA270" s="179"/>
      <c r="AB270" s="179"/>
    </row>
    <row r="271" spans="24:28" ht="19.5" x14ac:dyDescent="0.4">
      <c r="X271" s="179"/>
      <c r="Z271" s="179"/>
      <c r="AA271" s="179"/>
      <c r="AB271" s="179"/>
    </row>
    <row r="272" spans="24:28" ht="19.5" x14ac:dyDescent="0.4">
      <c r="X272" s="179"/>
      <c r="Z272" s="179"/>
      <c r="AA272" s="179"/>
      <c r="AB272" s="179"/>
    </row>
    <row r="273" spans="24:28" ht="19.5" x14ac:dyDescent="0.4">
      <c r="X273" s="179"/>
      <c r="Z273" s="179"/>
      <c r="AA273" s="179"/>
      <c r="AB273" s="179"/>
    </row>
    <row r="274" spans="24:28" ht="19.5" x14ac:dyDescent="0.4">
      <c r="X274" s="179"/>
      <c r="Z274" s="179"/>
      <c r="AA274" s="179"/>
      <c r="AB274" s="179"/>
    </row>
    <row r="275" spans="24:28" ht="19.5" x14ac:dyDescent="0.4">
      <c r="X275" s="179"/>
      <c r="Z275" s="179"/>
      <c r="AA275" s="179"/>
      <c r="AB275" s="179"/>
    </row>
    <row r="276" spans="24:28" ht="19.5" x14ac:dyDescent="0.4">
      <c r="X276" s="179"/>
      <c r="Z276" s="179"/>
      <c r="AA276" s="179"/>
      <c r="AB276" s="179"/>
    </row>
    <row r="277" spans="24:28" ht="19.5" x14ac:dyDescent="0.4">
      <c r="X277" s="179"/>
      <c r="Z277" s="179"/>
      <c r="AA277" s="179"/>
      <c r="AB277" s="179"/>
    </row>
    <row r="278" spans="24:28" ht="19.5" x14ac:dyDescent="0.4">
      <c r="X278" s="179"/>
      <c r="Z278" s="179"/>
      <c r="AA278" s="179"/>
      <c r="AB278" s="179"/>
    </row>
    <row r="279" spans="24:28" ht="19.5" x14ac:dyDescent="0.4">
      <c r="X279" s="179"/>
      <c r="Z279" s="179"/>
      <c r="AA279" s="179"/>
      <c r="AB279" s="179"/>
    </row>
    <row r="280" spans="24:28" ht="19.5" x14ac:dyDescent="0.4">
      <c r="X280" s="179"/>
      <c r="Z280" s="179"/>
      <c r="AA280" s="179"/>
      <c r="AB280" s="179"/>
    </row>
    <row r="281" spans="24:28" ht="19.5" x14ac:dyDescent="0.4">
      <c r="X281" s="179"/>
      <c r="Z281" s="179"/>
      <c r="AA281" s="179"/>
      <c r="AB281" s="179"/>
    </row>
    <row r="282" spans="24:28" ht="19.5" x14ac:dyDescent="0.4">
      <c r="X282" s="179"/>
      <c r="Z282" s="179"/>
      <c r="AA282" s="179"/>
      <c r="AB282" s="179"/>
    </row>
    <row r="283" spans="24:28" ht="19.5" x14ac:dyDescent="0.4">
      <c r="X283" s="179"/>
      <c r="Z283" s="179"/>
      <c r="AA283" s="179"/>
      <c r="AB283" s="179"/>
    </row>
    <row r="284" spans="24:28" ht="19.5" x14ac:dyDescent="0.4">
      <c r="X284" s="179"/>
      <c r="Z284" s="179"/>
      <c r="AA284" s="179"/>
      <c r="AB284" s="179"/>
    </row>
    <row r="285" spans="24:28" ht="19.5" x14ac:dyDescent="0.4">
      <c r="X285" s="179"/>
      <c r="Z285" s="179"/>
      <c r="AA285" s="179"/>
      <c r="AB285" s="179"/>
    </row>
    <row r="286" spans="24:28" ht="19.5" x14ac:dyDescent="0.4">
      <c r="X286" s="179"/>
      <c r="Z286" s="179"/>
      <c r="AA286" s="179"/>
      <c r="AB286" s="179"/>
    </row>
    <row r="287" spans="24:28" ht="19.5" x14ac:dyDescent="0.4">
      <c r="X287" s="179"/>
      <c r="Z287" s="179"/>
      <c r="AA287" s="179"/>
      <c r="AB287" s="179"/>
    </row>
    <row r="288" spans="24:28" ht="19.5" x14ac:dyDescent="0.4">
      <c r="X288" s="179"/>
      <c r="Z288" s="179"/>
      <c r="AA288" s="179"/>
      <c r="AB288" s="179"/>
    </row>
    <row r="289" spans="24:28" ht="19.5" x14ac:dyDescent="0.4">
      <c r="X289" s="179"/>
      <c r="Z289" s="179"/>
      <c r="AA289" s="179"/>
      <c r="AB289" s="179"/>
    </row>
    <row r="290" spans="24:28" ht="19.5" x14ac:dyDescent="0.4">
      <c r="X290" s="179"/>
      <c r="Z290" s="179"/>
      <c r="AA290" s="179"/>
      <c r="AB290" s="179"/>
    </row>
    <row r="291" spans="24:28" ht="19.5" x14ac:dyDescent="0.4">
      <c r="X291" s="179"/>
      <c r="Z291" s="179"/>
      <c r="AA291" s="179"/>
      <c r="AB291" s="179"/>
    </row>
    <row r="292" spans="24:28" ht="19.5" x14ac:dyDescent="0.4">
      <c r="X292" s="179"/>
      <c r="Z292" s="179"/>
      <c r="AA292" s="179"/>
      <c r="AB292" s="179"/>
    </row>
    <row r="293" spans="24:28" ht="19.5" x14ac:dyDescent="0.4">
      <c r="X293" s="179"/>
      <c r="Z293" s="179"/>
      <c r="AA293" s="179"/>
      <c r="AB293" s="179"/>
    </row>
    <row r="294" spans="24:28" ht="19.5" x14ac:dyDescent="0.4">
      <c r="X294" s="179"/>
      <c r="Z294" s="179"/>
      <c r="AA294" s="179"/>
      <c r="AB294" s="179"/>
    </row>
    <row r="295" spans="24:28" ht="19.5" x14ac:dyDescent="0.4">
      <c r="X295" s="179"/>
      <c r="Z295" s="179"/>
      <c r="AA295" s="179"/>
      <c r="AB295" s="179"/>
    </row>
    <row r="296" spans="24:28" ht="19.5" x14ac:dyDescent="0.4">
      <c r="X296" s="179"/>
      <c r="Z296" s="179"/>
      <c r="AA296" s="179"/>
      <c r="AB296" s="179"/>
    </row>
    <row r="297" spans="24:28" ht="19.5" x14ac:dyDescent="0.4">
      <c r="X297" s="179"/>
      <c r="Z297" s="179"/>
      <c r="AA297" s="179"/>
      <c r="AB297" s="179"/>
    </row>
    <row r="298" spans="24:28" ht="19.5" x14ac:dyDescent="0.4">
      <c r="X298" s="179"/>
      <c r="Z298" s="179"/>
      <c r="AA298" s="179"/>
      <c r="AB298" s="179"/>
    </row>
    <row r="299" spans="24:28" ht="19.5" x14ac:dyDescent="0.4">
      <c r="X299" s="179"/>
      <c r="Z299" s="179"/>
      <c r="AA299" s="179"/>
      <c r="AB299" s="179"/>
    </row>
    <row r="300" spans="24:28" ht="19.5" x14ac:dyDescent="0.4">
      <c r="X300" s="179"/>
      <c r="Z300" s="179"/>
      <c r="AA300" s="179"/>
      <c r="AB300" s="179"/>
    </row>
    <row r="301" spans="24:28" ht="19.5" x14ac:dyDescent="0.4">
      <c r="X301" s="179"/>
      <c r="Z301" s="179"/>
      <c r="AA301" s="179"/>
      <c r="AB301" s="179"/>
    </row>
    <row r="302" spans="24:28" ht="19.5" x14ac:dyDescent="0.4">
      <c r="X302" s="179"/>
      <c r="Z302" s="179"/>
      <c r="AA302" s="179"/>
      <c r="AB302" s="179"/>
    </row>
    <row r="303" spans="24:28" ht="19.5" x14ac:dyDescent="0.4">
      <c r="X303" s="179"/>
      <c r="Z303" s="179"/>
      <c r="AA303" s="179"/>
      <c r="AB303" s="179"/>
    </row>
    <row r="304" spans="24:28" ht="19.5" x14ac:dyDescent="0.4">
      <c r="X304" s="179"/>
      <c r="Z304" s="179"/>
      <c r="AA304" s="179"/>
      <c r="AB304" s="179"/>
    </row>
    <row r="305" spans="24:28" ht="19.5" x14ac:dyDescent="0.4">
      <c r="X305" s="179"/>
      <c r="Z305" s="179"/>
      <c r="AA305" s="179"/>
      <c r="AB305" s="179"/>
    </row>
    <row r="306" spans="24:28" ht="19.5" x14ac:dyDescent="0.4">
      <c r="X306" s="179"/>
      <c r="Z306" s="179"/>
      <c r="AA306" s="179"/>
      <c r="AB306" s="179"/>
    </row>
    <row r="307" spans="24:28" ht="19.5" x14ac:dyDescent="0.4">
      <c r="X307" s="179"/>
      <c r="Z307" s="179"/>
      <c r="AA307" s="179"/>
      <c r="AB307" s="179"/>
    </row>
    <row r="308" spans="24:28" ht="19.5" x14ac:dyDescent="0.4">
      <c r="X308" s="179"/>
      <c r="Z308" s="179"/>
      <c r="AA308" s="179"/>
      <c r="AB308" s="179"/>
    </row>
    <row r="309" spans="24:28" ht="19.5" x14ac:dyDescent="0.4">
      <c r="X309" s="179"/>
      <c r="Z309" s="179"/>
      <c r="AA309" s="179"/>
      <c r="AB309" s="179"/>
    </row>
    <row r="310" spans="24:28" ht="19.5" x14ac:dyDescent="0.4">
      <c r="X310" s="179"/>
      <c r="Z310" s="179"/>
      <c r="AA310" s="179"/>
      <c r="AB310" s="179"/>
    </row>
    <row r="311" spans="24:28" ht="19.5" x14ac:dyDescent="0.4">
      <c r="X311" s="179"/>
      <c r="Z311" s="179"/>
      <c r="AA311" s="179"/>
      <c r="AB311" s="179"/>
    </row>
    <row r="312" spans="24:28" ht="19.5" x14ac:dyDescent="0.4">
      <c r="X312" s="179"/>
      <c r="Z312" s="179"/>
      <c r="AA312" s="179"/>
      <c r="AB312" s="179"/>
    </row>
    <row r="313" spans="24:28" ht="19.5" x14ac:dyDescent="0.4">
      <c r="X313" s="179"/>
      <c r="Z313" s="179"/>
      <c r="AA313" s="179"/>
      <c r="AB313" s="179"/>
    </row>
    <row r="314" spans="24:28" ht="19.5" x14ac:dyDescent="0.4">
      <c r="X314" s="179"/>
      <c r="Z314" s="179"/>
      <c r="AA314" s="179"/>
      <c r="AB314" s="179"/>
    </row>
    <row r="315" spans="24:28" ht="19.5" x14ac:dyDescent="0.4">
      <c r="X315" s="179"/>
      <c r="Z315" s="179"/>
      <c r="AA315" s="179"/>
      <c r="AB315" s="179"/>
    </row>
    <row r="316" spans="24:28" ht="19.5" x14ac:dyDescent="0.4">
      <c r="X316" s="179"/>
      <c r="Z316" s="179"/>
      <c r="AA316" s="179"/>
      <c r="AB316" s="179"/>
    </row>
    <row r="317" spans="24:28" ht="19.5" x14ac:dyDescent="0.4">
      <c r="X317" s="179"/>
      <c r="Z317" s="179"/>
      <c r="AA317" s="179"/>
      <c r="AB317" s="179"/>
    </row>
    <row r="318" spans="24:28" ht="19.5" x14ac:dyDescent="0.4">
      <c r="X318" s="179"/>
      <c r="Z318" s="179"/>
      <c r="AA318" s="179"/>
      <c r="AB318" s="179"/>
    </row>
    <row r="319" spans="24:28" ht="19.5" x14ac:dyDescent="0.4">
      <c r="X319" s="179"/>
      <c r="Z319" s="179"/>
      <c r="AA319" s="179"/>
      <c r="AB319" s="179"/>
    </row>
    <row r="320" spans="24:28" ht="19.5" x14ac:dyDescent="0.4">
      <c r="X320" s="179"/>
      <c r="Z320" s="179"/>
      <c r="AA320" s="179"/>
      <c r="AB320" s="179"/>
    </row>
    <row r="321" spans="24:28" ht="19.5" x14ac:dyDescent="0.4">
      <c r="X321" s="179"/>
      <c r="Z321" s="179"/>
      <c r="AA321" s="179"/>
      <c r="AB321" s="179"/>
    </row>
    <row r="322" spans="24:28" ht="19.5" x14ac:dyDescent="0.4">
      <c r="X322" s="179"/>
      <c r="Z322" s="179"/>
      <c r="AA322" s="179"/>
      <c r="AB322" s="179"/>
    </row>
    <row r="323" spans="24:28" ht="19.5" x14ac:dyDescent="0.4">
      <c r="X323" s="179"/>
      <c r="Z323" s="179"/>
      <c r="AA323" s="179"/>
      <c r="AB323" s="179"/>
    </row>
    <row r="324" spans="24:28" ht="19.5" x14ac:dyDescent="0.4">
      <c r="X324" s="179"/>
      <c r="Z324" s="179"/>
      <c r="AA324" s="179"/>
      <c r="AB324" s="179"/>
    </row>
    <row r="325" spans="24:28" ht="19.5" x14ac:dyDescent="0.4">
      <c r="X325" s="179"/>
      <c r="Z325" s="179"/>
      <c r="AA325" s="179"/>
      <c r="AB325" s="179"/>
    </row>
    <row r="326" spans="24:28" ht="19.5" x14ac:dyDescent="0.4">
      <c r="X326" s="179"/>
      <c r="Z326" s="179"/>
      <c r="AA326" s="179"/>
      <c r="AB326" s="179"/>
    </row>
    <row r="327" spans="24:28" ht="19.5" x14ac:dyDescent="0.4">
      <c r="X327" s="179"/>
      <c r="Z327" s="179"/>
      <c r="AA327" s="179"/>
      <c r="AB327" s="179"/>
    </row>
    <row r="328" spans="24:28" ht="19.5" x14ac:dyDescent="0.4">
      <c r="X328" s="179"/>
      <c r="Z328" s="179"/>
      <c r="AA328" s="179"/>
      <c r="AB328" s="179"/>
    </row>
    <row r="329" spans="24:28" ht="19.5" x14ac:dyDescent="0.4">
      <c r="X329" s="179"/>
      <c r="Z329" s="179"/>
      <c r="AA329" s="179"/>
      <c r="AB329" s="179"/>
    </row>
    <row r="330" spans="24:28" ht="19.5" x14ac:dyDescent="0.4">
      <c r="X330" s="179"/>
      <c r="Z330" s="179"/>
      <c r="AA330" s="179"/>
      <c r="AB330" s="179"/>
    </row>
    <row r="331" spans="24:28" ht="19.5" x14ac:dyDescent="0.4">
      <c r="X331" s="179"/>
      <c r="Z331" s="179"/>
      <c r="AA331" s="179"/>
      <c r="AB331" s="179"/>
    </row>
    <row r="332" spans="24:28" ht="19.5" x14ac:dyDescent="0.4">
      <c r="X332" s="179"/>
      <c r="Z332" s="179"/>
      <c r="AA332" s="179"/>
      <c r="AB332" s="179"/>
    </row>
    <row r="333" spans="24:28" ht="19.5" x14ac:dyDescent="0.4">
      <c r="X333" s="179"/>
      <c r="Z333" s="179"/>
      <c r="AA333" s="179"/>
      <c r="AB333" s="179"/>
    </row>
    <row r="334" spans="24:28" ht="19.5" x14ac:dyDescent="0.4">
      <c r="X334" s="179"/>
      <c r="Z334" s="179"/>
      <c r="AA334" s="179"/>
      <c r="AB334" s="179"/>
    </row>
    <row r="335" spans="24:28" ht="19.5" x14ac:dyDescent="0.4">
      <c r="X335" s="179"/>
      <c r="Z335" s="179"/>
      <c r="AA335" s="179"/>
      <c r="AB335" s="179"/>
    </row>
    <row r="336" spans="24:28" ht="19.5" x14ac:dyDescent="0.4">
      <c r="X336" s="179"/>
      <c r="Z336" s="179"/>
      <c r="AA336" s="179"/>
      <c r="AB336" s="179"/>
    </row>
    <row r="337" spans="24:28" ht="19.5" x14ac:dyDescent="0.4">
      <c r="X337" s="179"/>
      <c r="Z337" s="179"/>
      <c r="AA337" s="179"/>
      <c r="AB337" s="179"/>
    </row>
    <row r="338" spans="24:28" ht="19.5" x14ac:dyDescent="0.4">
      <c r="X338" s="179"/>
      <c r="Z338" s="179"/>
      <c r="AA338" s="179"/>
      <c r="AB338" s="179"/>
    </row>
    <row r="339" spans="24:28" ht="19.5" x14ac:dyDescent="0.4">
      <c r="X339" s="179"/>
      <c r="Z339" s="179"/>
      <c r="AA339" s="179"/>
      <c r="AB339" s="179"/>
    </row>
    <row r="340" spans="24:28" ht="19.5" x14ac:dyDescent="0.4">
      <c r="X340" s="179"/>
      <c r="Z340" s="179"/>
      <c r="AA340" s="179"/>
      <c r="AB340" s="179"/>
    </row>
    <row r="341" spans="24:28" ht="19.5" x14ac:dyDescent="0.4">
      <c r="X341" s="179"/>
      <c r="Z341" s="179"/>
      <c r="AA341" s="179"/>
      <c r="AB341" s="179"/>
    </row>
    <row r="342" spans="24:28" ht="19.5" x14ac:dyDescent="0.4">
      <c r="X342" s="179"/>
      <c r="Z342" s="179"/>
      <c r="AA342" s="179"/>
      <c r="AB342" s="179"/>
    </row>
    <row r="343" spans="24:28" ht="19.5" x14ac:dyDescent="0.4">
      <c r="X343" s="179"/>
      <c r="Z343" s="179"/>
      <c r="AA343" s="179"/>
      <c r="AB343" s="179"/>
    </row>
    <row r="344" spans="24:28" ht="19.5" x14ac:dyDescent="0.4">
      <c r="X344" s="179"/>
      <c r="Z344" s="179"/>
      <c r="AA344" s="179"/>
      <c r="AB344" s="179"/>
    </row>
    <row r="345" spans="24:28" ht="19.5" x14ac:dyDescent="0.4">
      <c r="X345" s="179"/>
      <c r="Z345" s="179"/>
      <c r="AA345" s="179"/>
      <c r="AB345" s="179"/>
    </row>
    <row r="346" spans="24:28" ht="19.5" x14ac:dyDescent="0.4">
      <c r="X346" s="179"/>
      <c r="Z346" s="179"/>
      <c r="AA346" s="179"/>
      <c r="AB346" s="179"/>
    </row>
    <row r="347" spans="24:28" ht="19.5" x14ac:dyDescent="0.4">
      <c r="X347" s="179"/>
      <c r="Z347" s="179"/>
      <c r="AA347" s="179"/>
      <c r="AB347" s="179"/>
    </row>
    <row r="348" spans="24:28" ht="19.5" x14ac:dyDescent="0.4">
      <c r="X348" s="179"/>
      <c r="Z348" s="179"/>
      <c r="AA348" s="179"/>
      <c r="AB348" s="179"/>
    </row>
    <row r="349" spans="24:28" ht="19.5" x14ac:dyDescent="0.4">
      <c r="X349" s="179"/>
      <c r="Z349" s="179"/>
      <c r="AA349" s="179"/>
      <c r="AB349" s="179"/>
    </row>
    <row r="350" spans="24:28" ht="19.5" x14ac:dyDescent="0.4">
      <c r="X350" s="179"/>
      <c r="Z350" s="179"/>
      <c r="AA350" s="179"/>
      <c r="AB350" s="179"/>
    </row>
    <row r="351" spans="24:28" ht="19.5" x14ac:dyDescent="0.4">
      <c r="X351" s="179"/>
      <c r="Z351" s="179"/>
      <c r="AA351" s="179"/>
      <c r="AB351" s="179"/>
    </row>
    <row r="352" spans="24:28" ht="19.5" x14ac:dyDescent="0.4">
      <c r="X352" s="179"/>
      <c r="Z352" s="179"/>
      <c r="AA352" s="179"/>
      <c r="AB352" s="179"/>
    </row>
    <row r="353" spans="24:28" ht="19.5" x14ac:dyDescent="0.4">
      <c r="X353" s="179"/>
      <c r="Z353" s="179"/>
      <c r="AA353" s="179"/>
      <c r="AB353" s="179"/>
    </row>
    <row r="354" spans="24:28" ht="19.5" x14ac:dyDescent="0.4">
      <c r="X354" s="179"/>
      <c r="Z354" s="179"/>
      <c r="AA354" s="179"/>
      <c r="AB354" s="179"/>
    </row>
    <row r="355" spans="24:28" ht="19.5" x14ac:dyDescent="0.4">
      <c r="X355" s="179"/>
      <c r="Z355" s="179"/>
      <c r="AA355" s="179"/>
      <c r="AB355" s="179"/>
    </row>
    <row r="356" spans="24:28" ht="19.5" x14ac:dyDescent="0.4">
      <c r="X356" s="179"/>
      <c r="Z356" s="179"/>
      <c r="AA356" s="179"/>
      <c r="AB356" s="179"/>
    </row>
    <row r="357" spans="24:28" ht="19.5" x14ac:dyDescent="0.4">
      <c r="X357" s="179"/>
      <c r="Z357" s="179"/>
      <c r="AA357" s="179"/>
      <c r="AB357" s="179"/>
    </row>
    <row r="358" spans="24:28" ht="19.5" x14ac:dyDescent="0.4">
      <c r="X358" s="179"/>
      <c r="Z358" s="179"/>
      <c r="AA358" s="179"/>
      <c r="AB358" s="179"/>
    </row>
    <row r="359" spans="24:28" ht="19.5" x14ac:dyDescent="0.4">
      <c r="X359" s="179"/>
      <c r="Z359" s="179"/>
      <c r="AA359" s="179"/>
      <c r="AB359" s="179"/>
    </row>
    <row r="360" spans="24:28" ht="19.5" x14ac:dyDescent="0.4">
      <c r="X360" s="179"/>
      <c r="Z360" s="179"/>
      <c r="AA360" s="179"/>
      <c r="AB360" s="179"/>
    </row>
    <row r="361" spans="24:28" ht="19.5" x14ac:dyDescent="0.4">
      <c r="X361" s="179"/>
      <c r="Z361" s="179"/>
      <c r="AA361" s="179"/>
      <c r="AB361" s="179"/>
    </row>
    <row r="362" spans="24:28" ht="19.5" x14ac:dyDescent="0.4">
      <c r="X362" s="179"/>
      <c r="Z362" s="179"/>
      <c r="AA362" s="179"/>
      <c r="AB362" s="179"/>
    </row>
    <row r="363" spans="24:28" ht="19.5" x14ac:dyDescent="0.4">
      <c r="X363" s="179"/>
      <c r="Z363" s="179"/>
      <c r="AA363" s="179"/>
      <c r="AB363" s="179"/>
    </row>
    <row r="364" spans="24:28" ht="19.5" x14ac:dyDescent="0.4">
      <c r="X364" s="179"/>
      <c r="Z364" s="179"/>
      <c r="AA364" s="179"/>
      <c r="AB364" s="179"/>
    </row>
    <row r="365" spans="24:28" ht="19.5" x14ac:dyDescent="0.4">
      <c r="X365" s="179"/>
      <c r="Z365" s="179"/>
      <c r="AA365" s="179"/>
      <c r="AB365" s="179"/>
    </row>
    <row r="366" spans="24:28" ht="19.5" x14ac:dyDescent="0.4">
      <c r="X366" s="179"/>
      <c r="Z366" s="179"/>
      <c r="AA366" s="179"/>
      <c r="AB366" s="179"/>
    </row>
    <row r="367" spans="24:28" ht="19.5" x14ac:dyDescent="0.4">
      <c r="X367" s="179"/>
      <c r="Z367" s="179"/>
      <c r="AA367" s="179"/>
      <c r="AB367" s="179"/>
    </row>
    <row r="368" spans="24:28" ht="19.5" x14ac:dyDescent="0.4">
      <c r="X368" s="179"/>
      <c r="Z368" s="179"/>
      <c r="AA368" s="179"/>
      <c r="AB368" s="179"/>
    </row>
    <row r="369" spans="24:28" ht="19.5" x14ac:dyDescent="0.4">
      <c r="X369" s="179"/>
      <c r="Z369" s="179"/>
      <c r="AA369" s="179"/>
      <c r="AB369" s="179"/>
    </row>
    <row r="370" spans="24:28" ht="19.5" x14ac:dyDescent="0.4">
      <c r="X370" s="179"/>
      <c r="Z370" s="179"/>
      <c r="AA370" s="179"/>
      <c r="AB370" s="179"/>
    </row>
    <row r="371" spans="24:28" ht="19.5" x14ac:dyDescent="0.4">
      <c r="X371" s="179"/>
      <c r="Z371" s="179"/>
      <c r="AA371" s="179"/>
      <c r="AB371" s="179"/>
    </row>
    <row r="372" spans="24:28" ht="19.5" x14ac:dyDescent="0.4">
      <c r="X372" s="179"/>
      <c r="Z372" s="179"/>
      <c r="AA372" s="179"/>
      <c r="AB372" s="179"/>
    </row>
    <row r="373" spans="24:28" ht="19.5" x14ac:dyDescent="0.4">
      <c r="X373" s="179"/>
      <c r="Z373" s="179"/>
      <c r="AA373" s="179"/>
      <c r="AB373" s="179"/>
    </row>
    <row r="374" spans="24:28" ht="19.5" x14ac:dyDescent="0.4">
      <c r="X374" s="179"/>
      <c r="Z374" s="179"/>
      <c r="AA374" s="179"/>
      <c r="AB374" s="179"/>
    </row>
    <row r="375" spans="24:28" ht="19.5" x14ac:dyDescent="0.4">
      <c r="X375" s="179"/>
      <c r="Z375" s="179"/>
      <c r="AA375" s="179"/>
      <c r="AB375" s="179"/>
    </row>
    <row r="376" spans="24:28" ht="19.5" x14ac:dyDescent="0.4">
      <c r="X376" s="179"/>
      <c r="Z376" s="179"/>
      <c r="AA376" s="179"/>
      <c r="AB376" s="179"/>
    </row>
    <row r="377" spans="24:28" ht="19.5" x14ac:dyDescent="0.4">
      <c r="X377" s="179"/>
      <c r="Z377" s="179"/>
      <c r="AA377" s="179"/>
      <c r="AB377" s="179"/>
    </row>
    <row r="378" spans="24:28" ht="19.5" x14ac:dyDescent="0.4">
      <c r="X378" s="179"/>
      <c r="Z378" s="179"/>
      <c r="AA378" s="179"/>
      <c r="AB378" s="179"/>
    </row>
    <row r="379" spans="24:28" ht="19.5" x14ac:dyDescent="0.4">
      <c r="X379" s="179"/>
      <c r="Z379" s="179"/>
      <c r="AA379" s="179"/>
      <c r="AB379" s="179"/>
    </row>
    <row r="380" spans="24:28" ht="19.5" x14ac:dyDescent="0.4">
      <c r="X380" s="179"/>
      <c r="Z380" s="179"/>
      <c r="AA380" s="179"/>
      <c r="AB380" s="179"/>
    </row>
    <row r="381" spans="24:28" ht="19.5" x14ac:dyDescent="0.4">
      <c r="X381" s="179"/>
      <c r="Z381" s="179"/>
      <c r="AA381" s="179"/>
      <c r="AB381" s="179"/>
    </row>
    <row r="382" spans="24:28" ht="19.5" x14ac:dyDescent="0.4">
      <c r="X382" s="179"/>
      <c r="Z382" s="179"/>
      <c r="AA382" s="179"/>
      <c r="AB382" s="179"/>
    </row>
    <row r="383" spans="24:28" ht="19.5" x14ac:dyDescent="0.4">
      <c r="X383" s="179"/>
      <c r="Z383" s="179"/>
      <c r="AA383" s="179"/>
      <c r="AB383" s="179"/>
    </row>
    <row r="384" spans="24:28" ht="19.5" x14ac:dyDescent="0.4">
      <c r="X384" s="179"/>
      <c r="Z384" s="179"/>
      <c r="AA384" s="179"/>
      <c r="AB384" s="179"/>
    </row>
    <row r="385" spans="24:28" ht="19.5" x14ac:dyDescent="0.4">
      <c r="X385" s="179"/>
      <c r="Z385" s="179"/>
      <c r="AA385" s="179"/>
      <c r="AB385" s="179"/>
    </row>
    <row r="386" spans="24:28" ht="19.5" x14ac:dyDescent="0.4">
      <c r="X386" s="179"/>
      <c r="Z386" s="179"/>
      <c r="AA386" s="179"/>
      <c r="AB386" s="179"/>
    </row>
    <row r="387" spans="24:28" ht="19.5" x14ac:dyDescent="0.4">
      <c r="X387" s="179"/>
      <c r="Z387" s="179"/>
      <c r="AA387" s="179"/>
      <c r="AB387" s="179"/>
    </row>
    <row r="388" spans="24:28" ht="19.5" x14ac:dyDescent="0.4">
      <c r="X388" s="179"/>
      <c r="Z388" s="179"/>
      <c r="AA388" s="179"/>
      <c r="AB388" s="179"/>
    </row>
    <row r="389" spans="24:28" ht="19.5" x14ac:dyDescent="0.4">
      <c r="X389" s="179"/>
      <c r="Z389" s="179"/>
      <c r="AA389" s="179"/>
      <c r="AB389" s="179"/>
    </row>
    <row r="390" spans="24:28" ht="19.5" x14ac:dyDescent="0.4">
      <c r="X390" s="179"/>
      <c r="Z390" s="179"/>
      <c r="AA390" s="179"/>
      <c r="AB390" s="179"/>
    </row>
    <row r="391" spans="24:28" ht="19.5" x14ac:dyDescent="0.4">
      <c r="X391" s="179"/>
      <c r="Z391" s="179"/>
      <c r="AA391" s="179"/>
      <c r="AB391" s="179"/>
    </row>
    <row r="392" spans="24:28" ht="19.5" x14ac:dyDescent="0.4">
      <c r="X392" s="179"/>
      <c r="Z392" s="179"/>
      <c r="AA392" s="179"/>
      <c r="AB392" s="179"/>
    </row>
    <row r="393" spans="24:28" ht="19.5" x14ac:dyDescent="0.4">
      <c r="X393" s="179"/>
      <c r="Z393" s="179"/>
      <c r="AA393" s="179"/>
      <c r="AB393" s="179"/>
    </row>
    <row r="394" spans="24:28" ht="19.5" x14ac:dyDescent="0.4">
      <c r="X394" s="179"/>
      <c r="Z394" s="179"/>
      <c r="AA394" s="179"/>
      <c r="AB394" s="179"/>
    </row>
    <row r="395" spans="24:28" ht="19.5" x14ac:dyDescent="0.4">
      <c r="X395" s="179"/>
      <c r="Z395" s="179"/>
      <c r="AA395" s="179"/>
      <c r="AB395" s="179"/>
    </row>
    <row r="396" spans="24:28" ht="19.5" x14ac:dyDescent="0.4">
      <c r="X396" s="179"/>
      <c r="Z396" s="179"/>
      <c r="AA396" s="179"/>
      <c r="AB396" s="179"/>
    </row>
    <row r="397" spans="24:28" ht="19.5" x14ac:dyDescent="0.4">
      <c r="X397" s="179"/>
      <c r="Z397" s="179"/>
      <c r="AA397" s="179"/>
      <c r="AB397" s="179"/>
    </row>
    <row r="398" spans="24:28" ht="19.5" x14ac:dyDescent="0.4">
      <c r="X398" s="179"/>
      <c r="Z398" s="179"/>
      <c r="AA398" s="179"/>
      <c r="AB398" s="179"/>
    </row>
    <row r="399" spans="24:28" ht="19.5" x14ac:dyDescent="0.4">
      <c r="X399" s="179"/>
      <c r="Z399" s="179"/>
      <c r="AA399" s="179"/>
      <c r="AB399" s="179"/>
    </row>
    <row r="400" spans="24:28" ht="19.5" x14ac:dyDescent="0.4">
      <c r="X400" s="179"/>
      <c r="Z400" s="179"/>
      <c r="AA400" s="179"/>
      <c r="AB400" s="179"/>
    </row>
    <row r="401" spans="24:28" ht="19.5" x14ac:dyDescent="0.4">
      <c r="X401" s="179"/>
      <c r="Z401" s="179"/>
      <c r="AA401" s="179"/>
      <c r="AB401" s="179"/>
    </row>
    <row r="402" spans="24:28" ht="19.5" x14ac:dyDescent="0.4">
      <c r="X402" s="179"/>
      <c r="Z402" s="179"/>
      <c r="AA402" s="179"/>
      <c r="AB402" s="179"/>
    </row>
    <row r="403" spans="24:28" ht="19.5" x14ac:dyDescent="0.4">
      <c r="X403" s="179"/>
      <c r="Z403" s="179"/>
      <c r="AA403" s="179"/>
      <c r="AB403" s="179"/>
    </row>
    <row r="404" spans="24:28" ht="19.5" x14ac:dyDescent="0.4">
      <c r="X404" s="179"/>
      <c r="Z404" s="179"/>
      <c r="AA404" s="179"/>
      <c r="AB404" s="179"/>
    </row>
    <row r="405" spans="24:28" ht="19.5" x14ac:dyDescent="0.4">
      <c r="X405" s="179"/>
      <c r="Z405" s="179"/>
      <c r="AA405" s="179"/>
      <c r="AB405" s="179"/>
    </row>
    <row r="406" spans="24:28" ht="19.5" x14ac:dyDescent="0.4">
      <c r="X406" s="179"/>
      <c r="Z406" s="179"/>
      <c r="AA406" s="179"/>
      <c r="AB406" s="179"/>
    </row>
    <row r="407" spans="24:28" ht="19.5" x14ac:dyDescent="0.4">
      <c r="X407" s="179"/>
      <c r="Z407" s="179"/>
      <c r="AA407" s="179"/>
      <c r="AB407" s="179"/>
    </row>
    <row r="408" spans="24:28" ht="19.5" x14ac:dyDescent="0.4">
      <c r="X408" s="179"/>
      <c r="Z408" s="179"/>
      <c r="AA408" s="179"/>
      <c r="AB408" s="179"/>
    </row>
    <row r="409" spans="24:28" ht="19.5" x14ac:dyDescent="0.4">
      <c r="X409" s="179"/>
      <c r="Z409" s="179"/>
      <c r="AA409" s="179"/>
      <c r="AB409" s="179"/>
    </row>
    <row r="410" spans="24:28" ht="19.5" x14ac:dyDescent="0.4">
      <c r="X410" s="179"/>
      <c r="Z410" s="179"/>
      <c r="AA410" s="179"/>
      <c r="AB410" s="179"/>
    </row>
    <row r="411" spans="24:28" ht="19.5" x14ac:dyDescent="0.4">
      <c r="X411" s="179"/>
      <c r="Z411" s="179"/>
      <c r="AA411" s="179"/>
      <c r="AB411" s="179"/>
    </row>
    <row r="412" spans="24:28" ht="19.5" x14ac:dyDescent="0.4">
      <c r="X412" s="179"/>
      <c r="Z412" s="179"/>
      <c r="AA412" s="179"/>
      <c r="AB412" s="179"/>
    </row>
    <row r="413" spans="24:28" ht="19.5" x14ac:dyDescent="0.4">
      <c r="X413" s="179"/>
      <c r="Z413" s="179"/>
      <c r="AA413" s="179"/>
      <c r="AB413" s="179"/>
    </row>
    <row r="414" spans="24:28" ht="19.5" x14ac:dyDescent="0.4">
      <c r="X414" s="179"/>
      <c r="Z414" s="179"/>
      <c r="AA414" s="179"/>
      <c r="AB414" s="179"/>
    </row>
    <row r="415" spans="24:28" ht="19.5" x14ac:dyDescent="0.4">
      <c r="X415" s="179"/>
      <c r="Z415" s="179"/>
      <c r="AA415" s="179"/>
      <c r="AB415" s="179"/>
    </row>
    <row r="416" spans="24:28" ht="19.5" x14ac:dyDescent="0.4">
      <c r="X416" s="179"/>
      <c r="Z416" s="179"/>
      <c r="AA416" s="179"/>
      <c r="AB416" s="179"/>
    </row>
    <row r="417" spans="24:28" ht="19.5" x14ac:dyDescent="0.4">
      <c r="X417" s="179"/>
      <c r="Z417" s="179"/>
      <c r="AA417" s="179"/>
      <c r="AB417" s="179"/>
    </row>
    <row r="418" spans="24:28" ht="19.5" x14ac:dyDescent="0.4">
      <c r="X418" s="179"/>
      <c r="Z418" s="179"/>
      <c r="AA418" s="179"/>
      <c r="AB418" s="179"/>
    </row>
    <row r="419" spans="24:28" ht="19.5" x14ac:dyDescent="0.4">
      <c r="X419" s="179"/>
      <c r="Z419" s="179"/>
      <c r="AA419" s="179"/>
      <c r="AB419" s="179"/>
    </row>
    <row r="420" spans="24:28" ht="19.5" x14ac:dyDescent="0.4">
      <c r="X420" s="179"/>
      <c r="Z420" s="179"/>
      <c r="AA420" s="179"/>
      <c r="AB420" s="179"/>
    </row>
    <row r="421" spans="24:28" ht="19.5" x14ac:dyDescent="0.4">
      <c r="X421" s="179"/>
      <c r="Z421" s="179"/>
      <c r="AA421" s="179"/>
      <c r="AB421" s="179"/>
    </row>
    <row r="422" spans="24:28" ht="19.5" x14ac:dyDescent="0.4">
      <c r="X422" s="179"/>
      <c r="Z422" s="179"/>
      <c r="AA422" s="179"/>
      <c r="AB422" s="179"/>
    </row>
    <row r="423" spans="24:28" ht="19.5" x14ac:dyDescent="0.4">
      <c r="X423" s="179"/>
      <c r="Z423" s="179"/>
      <c r="AA423" s="179"/>
      <c r="AB423" s="179"/>
    </row>
    <row r="424" spans="24:28" ht="19.5" x14ac:dyDescent="0.4">
      <c r="X424" s="179"/>
      <c r="Z424" s="179"/>
      <c r="AA424" s="179"/>
      <c r="AB424" s="179"/>
    </row>
    <row r="425" spans="24:28" ht="19.5" x14ac:dyDescent="0.4">
      <c r="X425" s="179"/>
      <c r="Z425" s="179"/>
      <c r="AA425" s="179"/>
      <c r="AB425" s="179"/>
    </row>
    <row r="426" spans="24:28" ht="19.5" x14ac:dyDescent="0.4">
      <c r="X426" s="179"/>
      <c r="Z426" s="179"/>
      <c r="AA426" s="179"/>
      <c r="AB426" s="179"/>
    </row>
    <row r="427" spans="24:28" ht="19.5" x14ac:dyDescent="0.4">
      <c r="X427" s="179"/>
      <c r="Z427" s="179"/>
      <c r="AA427" s="179"/>
      <c r="AB427" s="179"/>
    </row>
    <row r="428" spans="24:28" ht="19.5" x14ac:dyDescent="0.4">
      <c r="X428" s="179"/>
      <c r="Z428" s="179"/>
      <c r="AA428" s="179"/>
      <c r="AB428" s="179"/>
    </row>
    <row r="429" spans="24:28" ht="19.5" x14ac:dyDescent="0.4">
      <c r="X429" s="179"/>
      <c r="Z429" s="179"/>
      <c r="AA429" s="179"/>
      <c r="AB429" s="179"/>
    </row>
    <row r="430" spans="24:28" ht="19.5" x14ac:dyDescent="0.4">
      <c r="X430" s="179"/>
      <c r="Z430" s="179"/>
      <c r="AA430" s="179"/>
      <c r="AB430" s="179"/>
    </row>
    <row r="431" spans="24:28" ht="19.5" x14ac:dyDescent="0.4">
      <c r="X431" s="179"/>
      <c r="Z431" s="179"/>
      <c r="AA431" s="179"/>
      <c r="AB431" s="179"/>
    </row>
    <row r="432" spans="24:28" ht="19.5" x14ac:dyDescent="0.4">
      <c r="X432" s="179"/>
      <c r="Z432" s="179"/>
      <c r="AA432" s="179"/>
      <c r="AB432" s="179"/>
    </row>
    <row r="433" spans="24:28" ht="19.5" x14ac:dyDescent="0.4">
      <c r="X433" s="179"/>
      <c r="Z433" s="179"/>
      <c r="AA433" s="179"/>
      <c r="AB433" s="179"/>
    </row>
    <row r="434" spans="24:28" ht="19.5" x14ac:dyDescent="0.4">
      <c r="X434" s="179"/>
      <c r="Z434" s="179"/>
      <c r="AA434" s="179"/>
      <c r="AB434" s="179"/>
    </row>
    <row r="435" spans="24:28" ht="19.5" x14ac:dyDescent="0.4">
      <c r="X435" s="179"/>
      <c r="Z435" s="179"/>
      <c r="AA435" s="179"/>
      <c r="AB435" s="179"/>
    </row>
    <row r="436" spans="24:28" ht="19.5" x14ac:dyDescent="0.4">
      <c r="X436" s="179"/>
      <c r="Z436" s="179"/>
      <c r="AA436" s="179"/>
      <c r="AB436" s="179"/>
    </row>
    <row r="437" spans="24:28" ht="19.5" x14ac:dyDescent="0.4">
      <c r="X437" s="179"/>
      <c r="Z437" s="179"/>
      <c r="AA437" s="179"/>
      <c r="AB437" s="179"/>
    </row>
    <row r="438" spans="24:28" ht="19.5" x14ac:dyDescent="0.4">
      <c r="X438" s="179"/>
      <c r="Z438" s="179"/>
      <c r="AA438" s="179"/>
      <c r="AB438" s="179"/>
    </row>
    <row r="439" spans="24:28" ht="19.5" x14ac:dyDescent="0.4">
      <c r="X439" s="179"/>
      <c r="Z439" s="179"/>
      <c r="AA439" s="179"/>
      <c r="AB439" s="179"/>
    </row>
    <row r="440" spans="24:28" ht="19.5" x14ac:dyDescent="0.4">
      <c r="X440" s="179"/>
      <c r="Z440" s="179"/>
      <c r="AA440" s="179"/>
      <c r="AB440" s="179"/>
    </row>
    <row r="441" spans="24:28" ht="19.5" x14ac:dyDescent="0.4">
      <c r="X441" s="179"/>
      <c r="Z441" s="179"/>
      <c r="AA441" s="179"/>
      <c r="AB441" s="179"/>
    </row>
    <row r="442" spans="24:28" ht="19.5" x14ac:dyDescent="0.4">
      <c r="X442" s="179"/>
      <c r="Z442" s="179"/>
      <c r="AA442" s="179"/>
      <c r="AB442" s="179"/>
    </row>
    <row r="443" spans="24:28" ht="19.5" x14ac:dyDescent="0.4">
      <c r="X443" s="179"/>
      <c r="Z443" s="179"/>
      <c r="AA443" s="179"/>
      <c r="AB443" s="179"/>
    </row>
    <row r="444" spans="24:28" ht="19.5" x14ac:dyDescent="0.4">
      <c r="X444" s="179"/>
      <c r="Z444" s="179"/>
      <c r="AA444" s="179"/>
      <c r="AB444" s="179"/>
    </row>
    <row r="445" spans="24:28" ht="19.5" x14ac:dyDescent="0.4">
      <c r="X445" s="179"/>
      <c r="Z445" s="179"/>
      <c r="AA445" s="179"/>
      <c r="AB445" s="179"/>
    </row>
    <row r="446" spans="24:28" ht="19.5" x14ac:dyDescent="0.4">
      <c r="X446" s="179"/>
      <c r="Z446" s="179"/>
      <c r="AA446" s="179"/>
      <c r="AB446" s="179"/>
    </row>
    <row r="447" spans="24:28" ht="19.5" x14ac:dyDescent="0.4">
      <c r="X447" s="179"/>
      <c r="Z447" s="179"/>
      <c r="AA447" s="179"/>
      <c r="AB447" s="179"/>
    </row>
    <row r="448" spans="24:28" ht="19.5" x14ac:dyDescent="0.4">
      <c r="X448" s="179"/>
      <c r="Z448" s="179"/>
      <c r="AA448" s="179"/>
      <c r="AB448" s="179"/>
    </row>
    <row r="449" spans="24:28" ht="19.5" x14ac:dyDescent="0.4">
      <c r="X449" s="179"/>
      <c r="Z449" s="179"/>
      <c r="AA449" s="179"/>
      <c r="AB449" s="179"/>
    </row>
    <row r="450" spans="24:28" ht="19.5" x14ac:dyDescent="0.4">
      <c r="X450" s="179"/>
      <c r="Z450" s="179"/>
      <c r="AA450" s="179"/>
      <c r="AB450" s="179"/>
    </row>
    <row r="451" spans="24:28" ht="19.5" x14ac:dyDescent="0.4">
      <c r="X451" s="179"/>
      <c r="Z451" s="179"/>
      <c r="AA451" s="179"/>
      <c r="AB451" s="179"/>
    </row>
    <row r="452" spans="24:28" ht="19.5" x14ac:dyDescent="0.4">
      <c r="X452" s="179"/>
      <c r="Z452" s="179"/>
      <c r="AA452" s="179"/>
      <c r="AB452" s="179"/>
    </row>
    <row r="453" spans="24:28" ht="19.5" x14ac:dyDescent="0.4">
      <c r="X453" s="179"/>
      <c r="Z453" s="179"/>
      <c r="AA453" s="179"/>
      <c r="AB453" s="179"/>
    </row>
    <row r="454" spans="24:28" ht="19.5" x14ac:dyDescent="0.4">
      <c r="X454" s="179"/>
      <c r="Z454" s="179"/>
      <c r="AA454" s="179"/>
      <c r="AB454" s="179"/>
    </row>
    <row r="455" spans="24:28" ht="19.5" x14ac:dyDescent="0.4">
      <c r="X455" s="179"/>
      <c r="Z455" s="179"/>
      <c r="AA455" s="179"/>
      <c r="AB455" s="179"/>
    </row>
    <row r="456" spans="24:28" ht="19.5" x14ac:dyDescent="0.4">
      <c r="X456" s="179"/>
      <c r="Z456" s="179"/>
      <c r="AA456" s="179"/>
      <c r="AB456" s="179"/>
    </row>
    <row r="457" spans="24:28" ht="19.5" x14ac:dyDescent="0.4">
      <c r="X457" s="179"/>
      <c r="Z457" s="179"/>
      <c r="AA457" s="179"/>
      <c r="AB457" s="179"/>
    </row>
    <row r="458" spans="24:28" ht="19.5" x14ac:dyDescent="0.4">
      <c r="X458" s="179"/>
      <c r="Z458" s="179"/>
      <c r="AA458" s="179"/>
      <c r="AB458" s="179"/>
    </row>
    <row r="459" spans="24:28" ht="19.5" x14ac:dyDescent="0.4">
      <c r="X459" s="179"/>
      <c r="Z459" s="179"/>
      <c r="AA459" s="179"/>
      <c r="AB459" s="179"/>
    </row>
    <row r="460" spans="24:28" ht="19.5" x14ac:dyDescent="0.4">
      <c r="X460" s="179"/>
      <c r="Z460" s="179"/>
      <c r="AA460" s="179"/>
      <c r="AB460" s="179"/>
    </row>
    <row r="461" spans="24:28" ht="19.5" x14ac:dyDescent="0.4">
      <c r="X461" s="179"/>
      <c r="Z461" s="179"/>
      <c r="AA461" s="179"/>
      <c r="AB461" s="179"/>
    </row>
    <row r="462" spans="24:28" ht="19.5" x14ac:dyDescent="0.4">
      <c r="X462" s="179"/>
      <c r="Z462" s="179"/>
      <c r="AA462" s="179"/>
      <c r="AB462" s="179"/>
    </row>
    <row r="463" spans="24:28" ht="19.5" x14ac:dyDescent="0.4">
      <c r="X463" s="179"/>
      <c r="Z463" s="179"/>
      <c r="AA463" s="179"/>
      <c r="AB463" s="179"/>
    </row>
    <row r="464" spans="24:28" ht="19.5" x14ac:dyDescent="0.4">
      <c r="X464" s="179"/>
      <c r="Z464" s="179"/>
      <c r="AA464" s="179"/>
      <c r="AB464" s="179"/>
    </row>
    <row r="465" spans="24:28" ht="19.5" x14ac:dyDescent="0.4">
      <c r="X465" s="179"/>
      <c r="Z465" s="179"/>
      <c r="AA465" s="179"/>
      <c r="AB465" s="179"/>
    </row>
    <row r="466" spans="24:28" ht="19.5" x14ac:dyDescent="0.4">
      <c r="X466" s="179"/>
      <c r="Z466" s="179"/>
      <c r="AA466" s="179"/>
      <c r="AB466" s="179"/>
    </row>
    <row r="467" spans="24:28" ht="19.5" x14ac:dyDescent="0.4">
      <c r="X467" s="179"/>
      <c r="Z467" s="179"/>
      <c r="AA467" s="179"/>
      <c r="AB467" s="179"/>
    </row>
    <row r="468" spans="24:28" ht="19.5" x14ac:dyDescent="0.4">
      <c r="X468" s="179"/>
      <c r="Z468" s="179"/>
      <c r="AA468" s="179"/>
      <c r="AB468" s="179"/>
    </row>
    <row r="469" spans="24:28" ht="19.5" x14ac:dyDescent="0.4">
      <c r="X469" s="179"/>
      <c r="Z469" s="179"/>
      <c r="AA469" s="179"/>
      <c r="AB469" s="179"/>
    </row>
    <row r="470" spans="24:28" ht="19.5" x14ac:dyDescent="0.4">
      <c r="X470" s="179"/>
      <c r="Z470" s="179"/>
      <c r="AA470" s="179"/>
      <c r="AB470" s="179"/>
    </row>
    <row r="471" spans="24:28" ht="19.5" x14ac:dyDescent="0.4">
      <c r="X471" s="179"/>
      <c r="Z471" s="179"/>
      <c r="AA471" s="179"/>
      <c r="AB471" s="179"/>
    </row>
    <row r="472" spans="24:28" ht="19.5" x14ac:dyDescent="0.4">
      <c r="X472" s="179"/>
      <c r="Z472" s="179"/>
      <c r="AA472" s="179"/>
      <c r="AB472" s="179"/>
    </row>
    <row r="473" spans="24:28" ht="19.5" x14ac:dyDescent="0.4">
      <c r="X473" s="179"/>
      <c r="Z473" s="179"/>
      <c r="AA473" s="179"/>
      <c r="AB473" s="179"/>
    </row>
    <row r="474" spans="24:28" ht="19.5" x14ac:dyDescent="0.4">
      <c r="X474" s="179"/>
      <c r="Z474" s="179"/>
      <c r="AA474" s="179"/>
      <c r="AB474" s="179"/>
    </row>
    <row r="475" spans="24:28" ht="19.5" x14ac:dyDescent="0.4">
      <c r="X475" s="179"/>
      <c r="Z475" s="179"/>
      <c r="AA475" s="179"/>
      <c r="AB475" s="179"/>
    </row>
    <row r="476" spans="24:28" ht="19.5" x14ac:dyDescent="0.4">
      <c r="X476" s="179"/>
      <c r="Z476" s="179"/>
      <c r="AA476" s="179"/>
      <c r="AB476" s="179"/>
    </row>
    <row r="477" spans="24:28" ht="19.5" x14ac:dyDescent="0.4">
      <c r="X477" s="179"/>
      <c r="Z477" s="179"/>
      <c r="AA477" s="179"/>
      <c r="AB477" s="179"/>
    </row>
    <row r="478" spans="24:28" ht="19.5" x14ac:dyDescent="0.4">
      <c r="X478" s="179"/>
      <c r="Z478" s="179"/>
      <c r="AA478" s="179"/>
      <c r="AB478" s="179"/>
    </row>
    <row r="479" spans="24:28" ht="19.5" x14ac:dyDescent="0.4">
      <c r="X479" s="179"/>
      <c r="Z479" s="179"/>
      <c r="AA479" s="179"/>
      <c r="AB479" s="179"/>
    </row>
    <row r="480" spans="24:28" ht="19.5" x14ac:dyDescent="0.4">
      <c r="X480" s="179"/>
      <c r="Z480" s="179"/>
      <c r="AA480" s="179"/>
      <c r="AB480" s="179"/>
    </row>
    <row r="481" spans="24:28" ht="19.5" x14ac:dyDescent="0.4">
      <c r="X481" s="179"/>
      <c r="Z481" s="179"/>
      <c r="AA481" s="179"/>
      <c r="AB481" s="179"/>
    </row>
    <row r="482" spans="24:28" ht="19.5" x14ac:dyDescent="0.4">
      <c r="X482" s="179"/>
      <c r="Z482" s="179"/>
      <c r="AA482" s="179"/>
      <c r="AB482" s="179"/>
    </row>
    <row r="483" spans="24:28" ht="19.5" x14ac:dyDescent="0.4">
      <c r="X483" s="179"/>
      <c r="Z483" s="179"/>
      <c r="AA483" s="179"/>
      <c r="AB483" s="179"/>
    </row>
    <row r="484" spans="24:28" ht="19.5" x14ac:dyDescent="0.4">
      <c r="X484" s="179"/>
      <c r="Z484" s="179"/>
      <c r="AA484" s="179"/>
      <c r="AB484" s="179"/>
    </row>
    <row r="485" spans="24:28" ht="19.5" x14ac:dyDescent="0.4">
      <c r="X485" s="179"/>
      <c r="Z485" s="179"/>
      <c r="AA485" s="179"/>
      <c r="AB485" s="179"/>
    </row>
    <row r="486" spans="24:28" ht="19.5" x14ac:dyDescent="0.4">
      <c r="X486" s="179"/>
      <c r="Z486" s="179"/>
      <c r="AA486" s="179"/>
      <c r="AB486" s="179"/>
    </row>
    <row r="487" spans="24:28" ht="19.5" x14ac:dyDescent="0.4">
      <c r="X487" s="179"/>
      <c r="Z487" s="179"/>
      <c r="AA487" s="179"/>
      <c r="AB487" s="179"/>
    </row>
    <row r="488" spans="24:28" ht="19.5" x14ac:dyDescent="0.4">
      <c r="X488" s="179"/>
      <c r="Z488" s="179"/>
      <c r="AA488" s="179"/>
      <c r="AB488" s="179"/>
    </row>
    <row r="489" spans="24:28" ht="19.5" x14ac:dyDescent="0.4">
      <c r="X489" s="179"/>
      <c r="Z489" s="179"/>
      <c r="AA489" s="179"/>
      <c r="AB489" s="179"/>
    </row>
    <row r="490" spans="24:28" ht="19.5" x14ac:dyDescent="0.4">
      <c r="X490" s="179"/>
      <c r="Z490" s="179"/>
      <c r="AA490" s="179"/>
      <c r="AB490" s="179"/>
    </row>
    <row r="491" spans="24:28" ht="19.5" x14ac:dyDescent="0.4">
      <c r="X491" s="179"/>
      <c r="Z491" s="179"/>
      <c r="AA491" s="179"/>
      <c r="AB491" s="179"/>
    </row>
    <row r="492" spans="24:28" ht="19.5" x14ac:dyDescent="0.4">
      <c r="X492" s="179"/>
      <c r="Z492" s="179"/>
      <c r="AA492" s="179"/>
      <c r="AB492" s="179"/>
    </row>
    <row r="493" spans="24:28" ht="19.5" x14ac:dyDescent="0.4">
      <c r="X493" s="179"/>
      <c r="Z493" s="179"/>
      <c r="AA493" s="179"/>
      <c r="AB493" s="179"/>
    </row>
    <row r="494" spans="24:28" ht="19.5" x14ac:dyDescent="0.4">
      <c r="X494" s="179"/>
      <c r="Z494" s="179"/>
      <c r="AA494" s="179"/>
      <c r="AB494" s="179"/>
    </row>
    <row r="495" spans="24:28" ht="19.5" x14ac:dyDescent="0.4">
      <c r="X495" s="179"/>
      <c r="Z495" s="179"/>
      <c r="AA495" s="179"/>
      <c r="AB495" s="179"/>
    </row>
    <row r="496" spans="24:28" ht="19.5" x14ac:dyDescent="0.4">
      <c r="X496" s="179"/>
      <c r="Z496" s="179"/>
      <c r="AA496" s="179"/>
      <c r="AB496" s="179"/>
    </row>
    <row r="497" spans="24:28" ht="19.5" x14ac:dyDescent="0.4">
      <c r="X497" s="179"/>
      <c r="Z497" s="179"/>
      <c r="AA497" s="179"/>
      <c r="AB497" s="179"/>
    </row>
    <row r="498" spans="24:28" ht="19.5" x14ac:dyDescent="0.4">
      <c r="X498" s="179"/>
      <c r="Z498" s="179"/>
      <c r="AA498" s="179"/>
      <c r="AB498" s="179"/>
    </row>
    <row r="499" spans="24:28" ht="19.5" x14ac:dyDescent="0.4">
      <c r="X499" s="179"/>
      <c r="Z499" s="179"/>
      <c r="AA499" s="179"/>
      <c r="AB499" s="179"/>
    </row>
    <row r="500" spans="24:28" ht="19.5" x14ac:dyDescent="0.4">
      <c r="X500" s="179"/>
      <c r="Z500" s="179"/>
      <c r="AA500" s="179"/>
      <c r="AB500" s="179"/>
    </row>
    <row r="501" spans="24:28" ht="19.5" x14ac:dyDescent="0.4">
      <c r="X501" s="179"/>
      <c r="Z501" s="179"/>
      <c r="AA501" s="179"/>
      <c r="AB501" s="179"/>
    </row>
    <row r="502" spans="24:28" ht="19.5" x14ac:dyDescent="0.4">
      <c r="X502" s="179"/>
      <c r="Z502" s="179"/>
      <c r="AA502" s="179"/>
      <c r="AB502" s="179"/>
    </row>
    <row r="503" spans="24:28" ht="19.5" x14ac:dyDescent="0.4">
      <c r="X503" s="179"/>
      <c r="Z503" s="179"/>
      <c r="AA503" s="179"/>
      <c r="AB503" s="179"/>
    </row>
    <row r="504" spans="24:28" ht="19.5" x14ac:dyDescent="0.4">
      <c r="X504" s="179"/>
      <c r="Z504" s="179"/>
      <c r="AA504" s="179"/>
      <c r="AB504" s="179"/>
    </row>
    <row r="505" spans="24:28" ht="19.5" x14ac:dyDescent="0.4">
      <c r="X505" s="179"/>
      <c r="Z505" s="179"/>
      <c r="AA505" s="179"/>
      <c r="AB505" s="179"/>
    </row>
    <row r="506" spans="24:28" ht="19.5" x14ac:dyDescent="0.4">
      <c r="X506" s="179"/>
      <c r="Z506" s="179"/>
      <c r="AA506" s="179"/>
      <c r="AB506" s="179"/>
    </row>
    <row r="507" spans="24:28" ht="19.5" x14ac:dyDescent="0.4">
      <c r="X507" s="179"/>
      <c r="Z507" s="179"/>
      <c r="AA507" s="179"/>
      <c r="AB507" s="179"/>
    </row>
    <row r="508" spans="24:28" ht="19.5" x14ac:dyDescent="0.4">
      <c r="X508" s="179"/>
      <c r="Z508" s="179"/>
      <c r="AA508" s="179"/>
      <c r="AB508" s="179"/>
    </row>
    <row r="509" spans="24:28" ht="19.5" x14ac:dyDescent="0.4">
      <c r="X509" s="179"/>
      <c r="Z509" s="179"/>
      <c r="AA509" s="179"/>
      <c r="AB509" s="179"/>
    </row>
    <row r="510" spans="24:28" ht="19.5" x14ac:dyDescent="0.4">
      <c r="X510" s="179"/>
      <c r="Z510" s="179"/>
      <c r="AA510" s="179"/>
      <c r="AB510" s="179"/>
    </row>
    <row r="511" spans="24:28" ht="19.5" x14ac:dyDescent="0.4">
      <c r="X511" s="179"/>
      <c r="Z511" s="179"/>
      <c r="AA511" s="179"/>
      <c r="AB511" s="179"/>
    </row>
    <row r="512" spans="24:28" ht="19.5" x14ac:dyDescent="0.4">
      <c r="X512" s="179"/>
      <c r="Z512" s="179"/>
      <c r="AA512" s="179"/>
      <c r="AB512" s="179"/>
    </row>
    <row r="513" spans="24:28" ht="19.5" x14ac:dyDescent="0.4">
      <c r="X513" s="179"/>
      <c r="Z513" s="179"/>
      <c r="AA513" s="179"/>
      <c r="AB513" s="179"/>
    </row>
    <row r="514" spans="24:28" ht="19.5" x14ac:dyDescent="0.4">
      <c r="X514" s="179"/>
      <c r="Z514" s="179"/>
      <c r="AA514" s="179"/>
      <c r="AB514" s="179"/>
    </row>
    <row r="515" spans="24:28" ht="19.5" x14ac:dyDescent="0.4">
      <c r="X515" s="179"/>
      <c r="Z515" s="179"/>
      <c r="AA515" s="179"/>
      <c r="AB515" s="179"/>
    </row>
    <row r="516" spans="24:28" ht="19.5" x14ac:dyDescent="0.4">
      <c r="X516" s="179"/>
      <c r="Z516" s="179"/>
      <c r="AA516" s="179"/>
      <c r="AB516" s="179"/>
    </row>
    <row r="517" spans="24:28" ht="19.5" x14ac:dyDescent="0.4">
      <c r="X517" s="179"/>
      <c r="Z517" s="179"/>
      <c r="AA517" s="179"/>
      <c r="AB517" s="179"/>
    </row>
    <row r="518" spans="24:28" ht="19.5" x14ac:dyDescent="0.4">
      <c r="X518" s="179"/>
      <c r="Z518" s="179"/>
      <c r="AA518" s="179"/>
      <c r="AB518" s="179"/>
    </row>
    <row r="519" spans="24:28" ht="19.5" x14ac:dyDescent="0.4">
      <c r="X519" s="179"/>
      <c r="Z519" s="179"/>
      <c r="AA519" s="179"/>
      <c r="AB519" s="179"/>
    </row>
    <row r="520" spans="24:28" ht="19.5" x14ac:dyDescent="0.4">
      <c r="X520" s="179"/>
      <c r="Z520" s="179"/>
      <c r="AA520" s="179"/>
      <c r="AB520" s="179"/>
    </row>
    <row r="521" spans="24:28" ht="19.5" x14ac:dyDescent="0.4">
      <c r="X521" s="179"/>
      <c r="Z521" s="179"/>
      <c r="AA521" s="179"/>
      <c r="AB521" s="179"/>
    </row>
    <row r="522" spans="24:28" ht="19.5" x14ac:dyDescent="0.4">
      <c r="X522" s="179"/>
      <c r="Z522" s="179"/>
      <c r="AA522" s="179"/>
      <c r="AB522" s="179"/>
    </row>
    <row r="523" spans="24:28" ht="19.5" x14ac:dyDescent="0.4">
      <c r="X523" s="179"/>
      <c r="Z523" s="179"/>
      <c r="AA523" s="179"/>
      <c r="AB523" s="179"/>
    </row>
    <row r="524" spans="24:28" ht="19.5" x14ac:dyDescent="0.4">
      <c r="X524" s="179"/>
      <c r="Z524" s="179"/>
      <c r="AA524" s="179"/>
      <c r="AB524" s="179"/>
    </row>
    <row r="525" spans="24:28" ht="19.5" x14ac:dyDescent="0.4">
      <c r="X525" s="179"/>
      <c r="Z525" s="179"/>
      <c r="AA525" s="179"/>
      <c r="AB525" s="179"/>
    </row>
    <row r="526" spans="24:28" ht="19.5" x14ac:dyDescent="0.4">
      <c r="X526" s="179"/>
      <c r="Z526" s="179"/>
      <c r="AA526" s="179"/>
      <c r="AB526" s="179"/>
    </row>
    <row r="527" spans="24:28" ht="19.5" x14ac:dyDescent="0.4">
      <c r="X527" s="179"/>
      <c r="Z527" s="179"/>
      <c r="AA527" s="179"/>
      <c r="AB527" s="179"/>
    </row>
    <row r="528" spans="24:28" ht="19.5" x14ac:dyDescent="0.4">
      <c r="X528" s="179"/>
      <c r="Z528" s="179"/>
      <c r="AA528" s="179"/>
      <c r="AB528" s="179"/>
    </row>
    <row r="529" spans="24:28" ht="19.5" x14ac:dyDescent="0.4">
      <c r="X529" s="179"/>
      <c r="Z529" s="179"/>
      <c r="AA529" s="179"/>
      <c r="AB529" s="179"/>
    </row>
    <row r="530" spans="24:28" ht="19.5" x14ac:dyDescent="0.4">
      <c r="X530" s="179"/>
      <c r="Z530" s="179"/>
      <c r="AA530" s="179"/>
      <c r="AB530" s="179"/>
    </row>
    <row r="531" spans="24:28" ht="19.5" x14ac:dyDescent="0.4">
      <c r="X531" s="179"/>
      <c r="Z531" s="179"/>
      <c r="AA531" s="179"/>
      <c r="AB531" s="179"/>
    </row>
    <row r="532" spans="24:28" ht="19.5" x14ac:dyDescent="0.4">
      <c r="X532" s="179"/>
      <c r="Z532" s="179"/>
      <c r="AA532" s="179"/>
      <c r="AB532" s="179"/>
    </row>
    <row r="533" spans="24:28" ht="19.5" x14ac:dyDescent="0.4">
      <c r="X533" s="179"/>
      <c r="Z533" s="179"/>
      <c r="AA533" s="179"/>
      <c r="AB533" s="179"/>
    </row>
    <row r="534" spans="24:28" ht="19.5" x14ac:dyDescent="0.4">
      <c r="X534" s="179"/>
      <c r="Z534" s="179"/>
      <c r="AA534" s="179"/>
      <c r="AB534" s="179"/>
    </row>
    <row r="535" spans="24:28" ht="19.5" x14ac:dyDescent="0.4">
      <c r="X535" s="179"/>
      <c r="Z535" s="179"/>
      <c r="AA535" s="179"/>
      <c r="AB535" s="179"/>
    </row>
    <row r="536" spans="24:28" ht="19.5" x14ac:dyDescent="0.4">
      <c r="X536" s="179"/>
      <c r="Z536" s="179"/>
      <c r="AA536" s="179"/>
      <c r="AB536" s="179"/>
    </row>
    <row r="537" spans="24:28" ht="19.5" x14ac:dyDescent="0.4">
      <c r="X537" s="179"/>
      <c r="Z537" s="179"/>
      <c r="AA537" s="179"/>
      <c r="AB537" s="179"/>
    </row>
    <row r="538" spans="24:28" ht="19.5" x14ac:dyDescent="0.4">
      <c r="X538" s="179"/>
      <c r="Z538" s="179"/>
      <c r="AA538" s="179"/>
      <c r="AB538" s="179"/>
    </row>
    <row r="539" spans="24:28" ht="19.5" x14ac:dyDescent="0.4">
      <c r="X539" s="179"/>
      <c r="Z539" s="179"/>
      <c r="AA539" s="179"/>
      <c r="AB539" s="179"/>
    </row>
    <row r="540" spans="24:28" ht="19.5" x14ac:dyDescent="0.4">
      <c r="X540" s="179"/>
      <c r="Z540" s="179"/>
      <c r="AA540" s="179"/>
      <c r="AB540" s="179"/>
    </row>
    <row r="541" spans="24:28" ht="19.5" x14ac:dyDescent="0.4">
      <c r="X541" s="179"/>
      <c r="Z541" s="179"/>
      <c r="AA541" s="179"/>
      <c r="AB541" s="179"/>
    </row>
    <row r="542" spans="24:28" ht="19.5" x14ac:dyDescent="0.4">
      <c r="X542" s="179"/>
      <c r="Z542" s="179"/>
      <c r="AA542" s="179"/>
      <c r="AB542" s="179"/>
    </row>
    <row r="543" spans="24:28" ht="19.5" x14ac:dyDescent="0.4">
      <c r="X543" s="179"/>
      <c r="Z543" s="179"/>
      <c r="AA543" s="179"/>
      <c r="AB543" s="179"/>
    </row>
    <row r="544" spans="24:28" ht="19.5" x14ac:dyDescent="0.4">
      <c r="X544" s="179"/>
      <c r="Z544" s="179"/>
      <c r="AA544" s="179"/>
      <c r="AB544" s="179"/>
    </row>
    <row r="545" spans="24:28" ht="19.5" x14ac:dyDescent="0.4">
      <c r="X545" s="179"/>
      <c r="Z545" s="179"/>
      <c r="AA545" s="179"/>
      <c r="AB545" s="179"/>
    </row>
    <row r="546" spans="24:28" ht="19.5" x14ac:dyDescent="0.4">
      <c r="X546" s="179"/>
      <c r="Z546" s="179"/>
      <c r="AA546" s="179"/>
      <c r="AB546" s="179"/>
    </row>
    <row r="547" spans="24:28" ht="19.5" x14ac:dyDescent="0.4">
      <c r="X547" s="179"/>
      <c r="Z547" s="179"/>
      <c r="AA547" s="179"/>
      <c r="AB547" s="179"/>
    </row>
    <row r="548" spans="24:28" ht="19.5" x14ac:dyDescent="0.4">
      <c r="X548" s="179"/>
      <c r="Z548" s="179"/>
      <c r="AA548" s="179"/>
      <c r="AB548" s="179"/>
    </row>
    <row r="549" spans="24:28" ht="19.5" x14ac:dyDescent="0.4">
      <c r="X549" s="179"/>
      <c r="Z549" s="179"/>
      <c r="AA549" s="179"/>
      <c r="AB549" s="179"/>
    </row>
    <row r="550" spans="24:28" ht="19.5" x14ac:dyDescent="0.4">
      <c r="X550" s="179"/>
      <c r="Z550" s="179"/>
      <c r="AA550" s="179"/>
      <c r="AB550" s="179"/>
    </row>
    <row r="551" spans="24:28" ht="19.5" x14ac:dyDescent="0.4">
      <c r="X551" s="179"/>
      <c r="Z551" s="179"/>
      <c r="AA551" s="179"/>
      <c r="AB551" s="179"/>
    </row>
    <row r="552" spans="24:28" ht="19.5" x14ac:dyDescent="0.4">
      <c r="X552" s="179"/>
      <c r="Z552" s="179"/>
      <c r="AA552" s="179"/>
      <c r="AB552" s="179"/>
    </row>
    <row r="553" spans="24:28" ht="19.5" x14ac:dyDescent="0.4">
      <c r="X553" s="179"/>
      <c r="Z553" s="179"/>
      <c r="AA553" s="179"/>
      <c r="AB553" s="179"/>
    </row>
    <row r="554" spans="24:28" ht="19.5" x14ac:dyDescent="0.4">
      <c r="X554" s="179"/>
      <c r="Z554" s="179"/>
      <c r="AA554" s="179"/>
      <c r="AB554" s="179"/>
    </row>
    <row r="555" spans="24:28" ht="19.5" x14ac:dyDescent="0.4">
      <c r="X555" s="179"/>
      <c r="Z555" s="179"/>
      <c r="AA555" s="179"/>
      <c r="AB555" s="179"/>
    </row>
    <row r="556" spans="24:28" ht="19.5" x14ac:dyDescent="0.4">
      <c r="X556" s="179"/>
      <c r="Z556" s="179"/>
      <c r="AA556" s="179"/>
      <c r="AB556" s="179"/>
    </row>
    <row r="557" spans="24:28" ht="19.5" x14ac:dyDescent="0.4">
      <c r="X557" s="179"/>
      <c r="Z557" s="179"/>
      <c r="AA557" s="179"/>
      <c r="AB557" s="179"/>
    </row>
    <row r="558" spans="24:28" ht="19.5" x14ac:dyDescent="0.4">
      <c r="X558" s="179"/>
      <c r="Z558" s="179"/>
      <c r="AA558" s="179"/>
      <c r="AB558" s="179"/>
    </row>
    <row r="559" spans="24:28" ht="19.5" x14ac:dyDescent="0.4">
      <c r="X559" s="179"/>
      <c r="Z559" s="179"/>
      <c r="AA559" s="179"/>
      <c r="AB559" s="179"/>
    </row>
    <row r="560" spans="24:28" ht="19.5" x14ac:dyDescent="0.4">
      <c r="X560" s="179"/>
      <c r="Z560" s="179"/>
      <c r="AA560" s="179"/>
      <c r="AB560" s="179"/>
    </row>
    <row r="561" spans="24:28" ht="19.5" x14ac:dyDescent="0.4">
      <c r="X561" s="179"/>
      <c r="Z561" s="179"/>
      <c r="AA561" s="179"/>
      <c r="AB561" s="179"/>
    </row>
    <row r="562" spans="24:28" ht="19.5" x14ac:dyDescent="0.4">
      <c r="X562" s="179"/>
      <c r="Z562" s="179"/>
      <c r="AA562" s="179"/>
      <c r="AB562" s="179"/>
    </row>
    <row r="563" spans="24:28" ht="19.5" x14ac:dyDescent="0.4">
      <c r="X563" s="179"/>
      <c r="Z563" s="179"/>
      <c r="AA563" s="179"/>
      <c r="AB563" s="179"/>
    </row>
    <row r="564" spans="24:28" ht="19.5" x14ac:dyDescent="0.4">
      <c r="X564" s="179"/>
      <c r="Z564" s="179"/>
      <c r="AA564" s="179"/>
      <c r="AB564" s="179"/>
    </row>
    <row r="565" spans="24:28" ht="19.5" x14ac:dyDescent="0.4">
      <c r="X565" s="179"/>
      <c r="Z565" s="179"/>
      <c r="AA565" s="179"/>
      <c r="AB565" s="179"/>
    </row>
    <row r="566" spans="24:28" ht="19.5" x14ac:dyDescent="0.4">
      <c r="X566" s="179"/>
      <c r="Z566" s="179"/>
      <c r="AA566" s="179"/>
      <c r="AB566" s="179"/>
    </row>
    <row r="567" spans="24:28" ht="19.5" x14ac:dyDescent="0.4">
      <c r="X567" s="179"/>
      <c r="Z567" s="179"/>
      <c r="AA567" s="179"/>
      <c r="AB567" s="179"/>
    </row>
    <row r="568" spans="24:28" ht="19.5" x14ac:dyDescent="0.4">
      <c r="X568" s="179"/>
      <c r="Z568" s="179"/>
      <c r="AA568" s="179"/>
      <c r="AB568" s="179"/>
    </row>
    <row r="569" spans="24:28" ht="19.5" x14ac:dyDescent="0.4">
      <c r="X569" s="179"/>
      <c r="Z569" s="179"/>
      <c r="AA569" s="179"/>
      <c r="AB569" s="179"/>
    </row>
    <row r="570" spans="24:28" ht="19.5" x14ac:dyDescent="0.4">
      <c r="X570" s="179"/>
      <c r="Z570" s="179"/>
      <c r="AA570" s="179"/>
      <c r="AB570" s="179"/>
    </row>
    <row r="571" spans="24:28" ht="19.5" x14ac:dyDescent="0.4">
      <c r="X571" s="179"/>
      <c r="Z571" s="179"/>
      <c r="AA571" s="179"/>
      <c r="AB571" s="179"/>
    </row>
    <row r="572" spans="24:28" ht="19.5" x14ac:dyDescent="0.4">
      <c r="X572" s="179"/>
      <c r="Z572" s="179"/>
      <c r="AA572" s="179"/>
      <c r="AB572" s="179"/>
    </row>
    <row r="573" spans="24:28" ht="19.5" x14ac:dyDescent="0.4">
      <c r="X573" s="179"/>
      <c r="Z573" s="179"/>
      <c r="AA573" s="179"/>
      <c r="AB573" s="179"/>
    </row>
    <row r="574" spans="24:28" ht="19.5" x14ac:dyDescent="0.4">
      <c r="X574" s="179"/>
      <c r="Z574" s="179"/>
      <c r="AA574" s="179"/>
      <c r="AB574" s="179"/>
    </row>
    <row r="575" spans="24:28" ht="19.5" x14ac:dyDescent="0.4">
      <c r="X575" s="179"/>
      <c r="Z575" s="179"/>
      <c r="AA575" s="179"/>
      <c r="AB575" s="179"/>
    </row>
    <row r="576" spans="24:28" ht="19.5" x14ac:dyDescent="0.4">
      <c r="X576" s="179"/>
      <c r="Z576" s="179"/>
      <c r="AA576" s="179"/>
      <c r="AB576" s="179"/>
    </row>
    <row r="577" spans="24:28" ht="19.5" x14ac:dyDescent="0.4">
      <c r="X577" s="179"/>
      <c r="Z577" s="179"/>
      <c r="AA577" s="179"/>
      <c r="AB577" s="179"/>
    </row>
    <row r="578" spans="24:28" ht="19.5" x14ac:dyDescent="0.4">
      <c r="X578" s="179"/>
      <c r="Z578" s="179"/>
      <c r="AA578" s="179"/>
      <c r="AB578" s="179"/>
    </row>
    <row r="579" spans="24:28" ht="19.5" x14ac:dyDescent="0.4">
      <c r="X579" s="179"/>
      <c r="Z579" s="179"/>
      <c r="AA579" s="179"/>
      <c r="AB579" s="179"/>
    </row>
    <row r="580" spans="24:28" ht="19.5" x14ac:dyDescent="0.4">
      <c r="X580" s="179"/>
      <c r="Z580" s="179"/>
      <c r="AA580" s="179"/>
      <c r="AB580" s="179"/>
    </row>
    <row r="581" spans="24:28" ht="19.5" x14ac:dyDescent="0.4">
      <c r="X581" s="179"/>
      <c r="Z581" s="179"/>
      <c r="AA581" s="179"/>
      <c r="AB581" s="179"/>
    </row>
    <row r="582" spans="24:28" ht="19.5" x14ac:dyDescent="0.4">
      <c r="X582" s="179"/>
      <c r="Z582" s="179"/>
      <c r="AA582" s="179"/>
      <c r="AB582" s="179"/>
    </row>
    <row r="583" spans="24:28" ht="19.5" x14ac:dyDescent="0.4">
      <c r="X583" s="179"/>
      <c r="Z583" s="179"/>
      <c r="AA583" s="179"/>
      <c r="AB583" s="179"/>
    </row>
    <row r="584" spans="24:28" ht="19.5" x14ac:dyDescent="0.4">
      <c r="X584" s="179"/>
      <c r="Z584" s="179"/>
      <c r="AA584" s="179"/>
      <c r="AB584" s="179"/>
    </row>
    <row r="585" spans="24:28" ht="19.5" x14ac:dyDescent="0.4">
      <c r="X585" s="179"/>
      <c r="Z585" s="179"/>
      <c r="AA585" s="179"/>
      <c r="AB585" s="179"/>
    </row>
    <row r="586" spans="24:28" ht="19.5" x14ac:dyDescent="0.4">
      <c r="X586" s="179"/>
      <c r="Z586" s="179"/>
      <c r="AA586" s="179"/>
      <c r="AB586" s="179"/>
    </row>
    <row r="587" spans="24:28" ht="19.5" x14ac:dyDescent="0.4">
      <c r="X587" s="179"/>
      <c r="Z587" s="179"/>
      <c r="AA587" s="179"/>
      <c r="AB587" s="179"/>
    </row>
    <row r="588" spans="24:28" ht="19.5" x14ac:dyDescent="0.4">
      <c r="X588" s="179"/>
      <c r="Z588" s="179"/>
      <c r="AA588" s="179"/>
      <c r="AB588" s="179"/>
    </row>
    <row r="589" spans="24:28" ht="19.5" x14ac:dyDescent="0.4">
      <c r="X589" s="179"/>
      <c r="Z589" s="179"/>
      <c r="AA589" s="179"/>
      <c r="AB589" s="179"/>
    </row>
    <row r="590" spans="24:28" ht="19.5" x14ac:dyDescent="0.4">
      <c r="X590" s="179"/>
      <c r="Z590" s="179"/>
      <c r="AA590" s="179"/>
      <c r="AB590" s="179"/>
    </row>
    <row r="591" spans="24:28" ht="19.5" x14ac:dyDescent="0.4">
      <c r="X591" s="179"/>
      <c r="Z591" s="179"/>
      <c r="AA591" s="179"/>
      <c r="AB591" s="179"/>
    </row>
    <row r="592" spans="24:28" ht="19.5" x14ac:dyDescent="0.4">
      <c r="X592" s="179"/>
      <c r="Z592" s="179"/>
      <c r="AA592" s="179"/>
      <c r="AB592" s="179"/>
    </row>
    <row r="593" spans="24:28" ht="19.5" x14ac:dyDescent="0.4">
      <c r="X593" s="179"/>
      <c r="Z593" s="179"/>
      <c r="AA593" s="179"/>
      <c r="AB593" s="179"/>
    </row>
    <row r="594" spans="24:28" ht="19.5" x14ac:dyDescent="0.4">
      <c r="X594" s="179"/>
      <c r="Z594" s="179"/>
      <c r="AA594" s="179"/>
      <c r="AB594" s="179"/>
    </row>
    <row r="595" spans="24:28" ht="19.5" x14ac:dyDescent="0.4">
      <c r="X595" s="179"/>
      <c r="Z595" s="179"/>
      <c r="AA595" s="179"/>
      <c r="AB595" s="179"/>
    </row>
    <row r="596" spans="24:28" ht="19.5" x14ac:dyDescent="0.4">
      <c r="X596" s="179"/>
      <c r="Z596" s="179"/>
      <c r="AA596" s="179"/>
      <c r="AB596" s="179"/>
    </row>
    <row r="597" spans="24:28" ht="19.5" x14ac:dyDescent="0.4">
      <c r="X597" s="179"/>
      <c r="Z597" s="179"/>
      <c r="AA597" s="179"/>
      <c r="AB597" s="179"/>
    </row>
    <row r="598" spans="24:28" ht="19.5" x14ac:dyDescent="0.4">
      <c r="X598" s="179"/>
      <c r="Z598" s="179"/>
      <c r="AA598" s="179"/>
      <c r="AB598" s="179"/>
    </row>
    <row r="599" spans="24:28" ht="19.5" x14ac:dyDescent="0.4">
      <c r="X599" s="179"/>
      <c r="Z599" s="179"/>
      <c r="AA599" s="179"/>
      <c r="AB599" s="179"/>
    </row>
    <row r="600" spans="24:28" ht="19.5" x14ac:dyDescent="0.4">
      <c r="X600" s="179"/>
      <c r="Z600" s="179"/>
      <c r="AA600" s="179"/>
      <c r="AB600" s="179"/>
    </row>
    <row r="601" spans="24:28" ht="19.5" x14ac:dyDescent="0.4">
      <c r="X601" s="179"/>
      <c r="Z601" s="179"/>
      <c r="AA601" s="179"/>
      <c r="AB601" s="179"/>
    </row>
    <row r="602" spans="24:28" ht="19.5" x14ac:dyDescent="0.4">
      <c r="X602" s="179"/>
      <c r="Z602" s="179"/>
      <c r="AA602" s="179"/>
      <c r="AB602" s="179"/>
    </row>
    <row r="603" spans="24:28" ht="19.5" x14ac:dyDescent="0.4">
      <c r="X603" s="179"/>
      <c r="Z603" s="179"/>
      <c r="AA603" s="179"/>
      <c r="AB603" s="179"/>
    </row>
    <row r="604" spans="24:28" ht="19.5" x14ac:dyDescent="0.4">
      <c r="X604" s="179"/>
      <c r="Z604" s="179"/>
      <c r="AA604" s="179"/>
      <c r="AB604" s="179"/>
    </row>
    <row r="605" spans="24:28" ht="19.5" x14ac:dyDescent="0.4">
      <c r="X605" s="179"/>
      <c r="Z605" s="179"/>
      <c r="AA605" s="179"/>
      <c r="AB605" s="179"/>
    </row>
    <row r="606" spans="24:28" ht="19.5" x14ac:dyDescent="0.4">
      <c r="X606" s="179"/>
      <c r="Z606" s="179"/>
      <c r="AA606" s="179"/>
      <c r="AB606" s="179"/>
    </row>
    <row r="607" spans="24:28" ht="19.5" x14ac:dyDescent="0.4">
      <c r="X607" s="179"/>
      <c r="Z607" s="179"/>
      <c r="AA607" s="179"/>
      <c r="AB607" s="179"/>
    </row>
    <row r="608" spans="24:28" ht="19.5" x14ac:dyDescent="0.4">
      <c r="X608" s="179"/>
      <c r="Z608" s="179"/>
      <c r="AA608" s="179"/>
      <c r="AB608" s="179"/>
    </row>
    <row r="609" spans="24:28" ht="19.5" x14ac:dyDescent="0.4">
      <c r="X609" s="179"/>
      <c r="Z609" s="179"/>
      <c r="AA609" s="179"/>
      <c r="AB609" s="179"/>
    </row>
    <row r="610" spans="24:28" ht="19.5" x14ac:dyDescent="0.4">
      <c r="X610" s="179"/>
      <c r="Z610" s="179"/>
      <c r="AA610" s="179"/>
      <c r="AB610" s="179"/>
    </row>
    <row r="611" spans="24:28" ht="19.5" x14ac:dyDescent="0.4">
      <c r="X611" s="179"/>
      <c r="Z611" s="179"/>
      <c r="AA611" s="179"/>
      <c r="AB611" s="179"/>
    </row>
    <row r="612" spans="24:28" ht="19.5" x14ac:dyDescent="0.4">
      <c r="X612" s="179"/>
      <c r="Z612" s="179"/>
      <c r="AA612" s="179"/>
      <c r="AB612" s="179"/>
    </row>
    <row r="613" spans="24:28" ht="19.5" x14ac:dyDescent="0.4">
      <c r="Z613" s="179"/>
      <c r="AA613" s="179"/>
      <c r="AB613" s="179"/>
    </row>
    <row r="614" spans="24:28" ht="19.5" x14ac:dyDescent="0.4">
      <c r="Z614" s="179"/>
      <c r="AA614" s="179"/>
      <c r="AB614" s="179"/>
    </row>
    <row r="615" spans="24:28" ht="19.5" x14ac:dyDescent="0.4">
      <c r="Z615" s="179"/>
      <c r="AA615" s="179"/>
      <c r="AB615" s="179"/>
    </row>
    <row r="616" spans="24:28" ht="19.5" x14ac:dyDescent="0.4">
      <c r="Z616" s="179"/>
      <c r="AA616" s="179"/>
      <c r="AB616" s="179"/>
    </row>
    <row r="617" spans="24:28" ht="19.5" x14ac:dyDescent="0.4">
      <c r="Z617" s="179"/>
      <c r="AA617" s="179"/>
      <c r="AB617" s="179"/>
    </row>
    <row r="618" spans="24:28" ht="19.5" x14ac:dyDescent="0.4">
      <c r="Z618" s="179"/>
      <c r="AA618" s="179"/>
      <c r="AB618" s="179"/>
    </row>
    <row r="619" spans="24:28" ht="19.5" x14ac:dyDescent="0.4">
      <c r="Z619" s="179"/>
      <c r="AA619" s="179"/>
      <c r="AB619" s="179"/>
    </row>
    <row r="620" spans="24:28" ht="19.5" x14ac:dyDescent="0.4">
      <c r="Z620" s="179"/>
      <c r="AA620" s="179"/>
      <c r="AB620" s="179"/>
    </row>
    <row r="621" spans="24:28" ht="19.5" x14ac:dyDescent="0.4">
      <c r="Z621" s="179"/>
      <c r="AA621" s="179"/>
      <c r="AB621" s="179"/>
    </row>
    <row r="622" spans="24:28" ht="19.5" x14ac:dyDescent="0.4">
      <c r="Z622" s="179"/>
      <c r="AA622" s="179"/>
      <c r="AB622" s="179"/>
    </row>
    <row r="623" spans="24:28" ht="19.5" x14ac:dyDescent="0.4">
      <c r="Z623" s="179"/>
      <c r="AA623" s="179"/>
      <c r="AB623" s="179"/>
    </row>
    <row r="624" spans="24:28" ht="19.5" x14ac:dyDescent="0.4">
      <c r="Z624" s="179"/>
      <c r="AA624" s="179"/>
      <c r="AB624" s="179"/>
    </row>
    <row r="625" spans="26:28" ht="19.5" x14ac:dyDescent="0.4">
      <c r="Z625" s="179"/>
      <c r="AA625" s="179"/>
      <c r="AB625" s="179"/>
    </row>
    <row r="626" spans="26:28" ht="19.5" x14ac:dyDescent="0.4">
      <c r="Z626" s="179"/>
      <c r="AA626" s="179"/>
      <c r="AB626" s="179"/>
    </row>
    <row r="627" spans="26:28" ht="19.5" x14ac:dyDescent="0.4">
      <c r="Z627" s="179"/>
      <c r="AA627" s="179"/>
      <c r="AB627" s="179"/>
    </row>
    <row r="628" spans="26:28" ht="19.5" x14ac:dyDescent="0.4">
      <c r="Z628" s="179"/>
      <c r="AA628" s="179"/>
      <c r="AB628" s="179"/>
    </row>
    <row r="629" spans="26:28" ht="19.5" x14ac:dyDescent="0.4">
      <c r="Z629" s="179"/>
      <c r="AA629" s="179"/>
      <c r="AB629" s="179"/>
    </row>
    <row r="630" spans="26:28" ht="19.5" x14ac:dyDescent="0.4">
      <c r="Z630" s="179"/>
      <c r="AA630" s="179"/>
      <c r="AB630" s="179"/>
    </row>
    <row r="631" spans="26:28" ht="19.5" x14ac:dyDescent="0.4">
      <c r="Z631" s="179"/>
      <c r="AA631" s="179"/>
      <c r="AB631" s="179"/>
    </row>
    <row r="632" spans="26:28" ht="19.5" x14ac:dyDescent="0.4">
      <c r="Z632" s="179"/>
      <c r="AA632" s="179"/>
      <c r="AB632" s="179"/>
    </row>
    <row r="633" spans="26:28" ht="19.5" x14ac:dyDescent="0.4">
      <c r="Z633" s="179"/>
      <c r="AA633" s="179"/>
      <c r="AB633" s="179"/>
    </row>
    <row r="634" spans="26:28" ht="19.5" x14ac:dyDescent="0.4">
      <c r="Z634" s="179"/>
      <c r="AA634" s="179"/>
      <c r="AB634" s="179"/>
    </row>
    <row r="635" spans="26:28" ht="19.5" x14ac:dyDescent="0.4">
      <c r="Z635" s="179"/>
      <c r="AA635" s="179"/>
    </row>
    <row r="636" spans="26:28" ht="19.5" x14ac:dyDescent="0.4">
      <c r="Z636" s="179"/>
      <c r="AA636" s="179"/>
    </row>
    <row r="637" spans="26:28" ht="19.5" x14ac:dyDescent="0.4">
      <c r="Z637" s="179"/>
      <c r="AA637" s="179"/>
    </row>
    <row r="638" spans="26:28" ht="19.5" x14ac:dyDescent="0.4">
      <c r="Z638" s="179"/>
      <c r="AA638" s="179"/>
    </row>
    <row r="639" spans="26:28" ht="19.5" x14ac:dyDescent="0.4">
      <c r="Z639" s="179"/>
      <c r="AA639" s="179"/>
    </row>
    <row r="640" spans="26:28" ht="19.5" x14ac:dyDescent="0.4">
      <c r="Z640" s="179"/>
      <c r="AA640" s="179"/>
    </row>
    <row r="641" spans="26:27" ht="19.5" x14ac:dyDescent="0.4">
      <c r="Z641" s="179"/>
      <c r="AA641" s="179"/>
    </row>
    <row r="642" spans="26:27" ht="19.5" x14ac:dyDescent="0.4">
      <c r="Z642" s="179"/>
      <c r="AA642" s="179"/>
    </row>
    <row r="643" spans="26:27" ht="19.5" x14ac:dyDescent="0.4">
      <c r="Z643" s="179"/>
      <c r="AA643" s="179"/>
    </row>
    <row r="644" spans="26:27" ht="19.5" x14ac:dyDescent="0.4">
      <c r="Z644" s="179"/>
      <c r="AA644" s="179"/>
    </row>
    <row r="645" spans="26:27" ht="19.5" x14ac:dyDescent="0.4">
      <c r="Z645" s="179"/>
      <c r="AA645" s="179"/>
    </row>
    <row r="646" spans="26:27" ht="19.5" x14ac:dyDescent="0.4">
      <c r="Z646" s="179"/>
      <c r="AA646" s="179"/>
    </row>
    <row r="647" spans="26:27" ht="19.5" x14ac:dyDescent="0.4">
      <c r="Z647" s="179"/>
      <c r="AA647" s="179"/>
    </row>
    <row r="648" spans="26:27" ht="19.5" x14ac:dyDescent="0.4">
      <c r="Z648" s="179"/>
      <c r="AA648" s="179"/>
    </row>
    <row r="649" spans="26:27" ht="19.5" x14ac:dyDescent="0.4">
      <c r="Z649" s="179"/>
      <c r="AA649" s="179"/>
    </row>
    <row r="650" spans="26:27" ht="19.5" x14ac:dyDescent="0.4">
      <c r="Z650" s="179"/>
      <c r="AA650" s="179"/>
    </row>
    <row r="651" spans="26:27" ht="19.5" x14ac:dyDescent="0.4">
      <c r="Z651" s="179"/>
      <c r="AA651" s="179"/>
    </row>
    <row r="652" spans="26:27" ht="19.5" x14ac:dyDescent="0.4">
      <c r="Z652" s="179"/>
      <c r="AA652" s="179"/>
    </row>
    <row r="653" spans="26:27" ht="19.5" x14ac:dyDescent="0.4">
      <c r="Z653" s="179"/>
      <c r="AA653" s="179"/>
    </row>
    <row r="654" spans="26:27" ht="19.5" x14ac:dyDescent="0.4">
      <c r="Z654" s="179"/>
      <c r="AA654" s="179"/>
    </row>
    <row r="655" spans="26:27" ht="19.5" x14ac:dyDescent="0.4">
      <c r="Z655" s="179"/>
      <c r="AA655" s="179"/>
    </row>
    <row r="656" spans="26:27" ht="19.5" x14ac:dyDescent="0.4">
      <c r="Z656" s="179"/>
      <c r="AA656" s="179"/>
    </row>
    <row r="657" spans="26:27" ht="19.5" x14ac:dyDescent="0.4">
      <c r="Z657" s="179"/>
      <c r="AA657" s="179"/>
    </row>
    <row r="658" spans="26:27" ht="19.5" x14ac:dyDescent="0.4">
      <c r="Z658" s="179"/>
      <c r="AA658" s="179"/>
    </row>
    <row r="659" spans="26:27" ht="19.5" x14ac:dyDescent="0.4">
      <c r="Z659" s="179"/>
      <c r="AA659" s="179"/>
    </row>
    <row r="660" spans="26:27" ht="19.5" x14ac:dyDescent="0.4">
      <c r="Z660" s="179"/>
      <c r="AA660" s="179"/>
    </row>
    <row r="661" spans="26:27" ht="19.5" x14ac:dyDescent="0.4">
      <c r="Z661" s="179"/>
      <c r="AA661" s="179"/>
    </row>
    <row r="662" spans="26:27" ht="19.5" x14ac:dyDescent="0.4">
      <c r="Z662" s="179"/>
      <c r="AA662" s="179"/>
    </row>
    <row r="663" spans="26:27" ht="19.5" x14ac:dyDescent="0.4">
      <c r="Z663" s="179"/>
      <c r="AA663" s="179"/>
    </row>
    <row r="664" spans="26:27" ht="19.5" x14ac:dyDescent="0.4">
      <c r="Z664" s="179"/>
      <c r="AA664" s="179"/>
    </row>
    <row r="665" spans="26:27" ht="19.5" x14ac:dyDescent="0.4">
      <c r="Z665" s="179"/>
      <c r="AA665" s="179"/>
    </row>
    <row r="666" spans="26:27" ht="19.5" x14ac:dyDescent="0.4">
      <c r="Z666" s="179"/>
      <c r="AA666" s="179"/>
    </row>
    <row r="667" spans="26:27" ht="19.5" x14ac:dyDescent="0.4">
      <c r="Z667" s="179"/>
      <c r="AA667" s="179"/>
    </row>
    <row r="668" spans="26:27" ht="19.5" x14ac:dyDescent="0.4">
      <c r="Z668" s="179"/>
      <c r="AA668" s="179"/>
    </row>
    <row r="669" spans="26:27" ht="19.5" x14ac:dyDescent="0.4">
      <c r="Z669" s="179"/>
      <c r="AA669" s="179"/>
    </row>
    <row r="670" spans="26:27" ht="19.5" x14ac:dyDescent="0.4">
      <c r="Z670" s="179"/>
      <c r="AA670" s="179"/>
    </row>
    <row r="671" spans="26:27" ht="19.5" x14ac:dyDescent="0.4">
      <c r="Z671" s="179"/>
      <c r="AA671" s="179"/>
    </row>
    <row r="672" spans="26:27" ht="19.5" x14ac:dyDescent="0.4">
      <c r="Z672" s="179"/>
      <c r="AA672" s="179"/>
    </row>
    <row r="673" spans="26:27" ht="19.5" x14ac:dyDescent="0.4">
      <c r="Z673" s="179"/>
      <c r="AA673" s="179"/>
    </row>
    <row r="674" spans="26:27" ht="19.5" x14ac:dyDescent="0.4">
      <c r="Z674" s="179"/>
      <c r="AA674" s="179"/>
    </row>
    <row r="675" spans="26:27" ht="19.5" x14ac:dyDescent="0.4">
      <c r="Z675" s="179"/>
      <c r="AA675" s="179"/>
    </row>
    <row r="676" spans="26:27" ht="19.5" x14ac:dyDescent="0.4">
      <c r="Z676" s="179"/>
      <c r="AA676" s="179"/>
    </row>
    <row r="677" spans="26:27" ht="19.5" x14ac:dyDescent="0.4">
      <c r="Z677" s="179"/>
      <c r="AA677" s="179"/>
    </row>
    <row r="678" spans="26:27" ht="19.5" x14ac:dyDescent="0.4">
      <c r="Z678" s="179"/>
      <c r="AA678" s="179"/>
    </row>
    <row r="679" spans="26:27" ht="19.5" x14ac:dyDescent="0.4">
      <c r="Z679" s="179"/>
      <c r="AA679" s="179"/>
    </row>
    <row r="680" spans="26:27" ht="19.5" x14ac:dyDescent="0.4">
      <c r="Z680" s="179"/>
      <c r="AA680" s="179"/>
    </row>
    <row r="681" spans="26:27" ht="19.5" x14ac:dyDescent="0.4">
      <c r="Z681" s="179"/>
      <c r="AA681" s="179"/>
    </row>
    <row r="682" spans="26:27" ht="19.5" x14ac:dyDescent="0.4">
      <c r="Z682" s="179"/>
      <c r="AA682" s="179"/>
    </row>
    <row r="683" spans="26:27" ht="19.5" x14ac:dyDescent="0.4">
      <c r="Z683" s="179"/>
      <c r="AA683" s="179"/>
    </row>
    <row r="684" spans="26:27" ht="19.5" x14ac:dyDescent="0.4">
      <c r="Z684" s="179"/>
      <c r="AA684" s="179"/>
    </row>
    <row r="685" spans="26:27" ht="19.5" x14ac:dyDescent="0.4">
      <c r="Z685" s="179"/>
      <c r="AA685" s="179"/>
    </row>
    <row r="686" spans="26:27" ht="19.5" x14ac:dyDescent="0.4">
      <c r="Z686" s="179"/>
      <c r="AA686" s="179"/>
    </row>
    <row r="687" spans="26:27" ht="19.5" x14ac:dyDescent="0.4">
      <c r="Z687" s="179"/>
      <c r="AA687" s="179"/>
    </row>
    <row r="688" spans="26:27" ht="19.5" x14ac:dyDescent="0.4">
      <c r="Z688" s="179"/>
      <c r="AA688" s="179"/>
    </row>
    <row r="689" spans="26:27" ht="19.5" x14ac:dyDescent="0.4">
      <c r="Z689" s="179"/>
      <c r="AA689" s="179"/>
    </row>
    <row r="690" spans="26:27" ht="19.5" x14ac:dyDescent="0.4">
      <c r="Z690" s="179"/>
      <c r="AA690" s="179"/>
    </row>
    <row r="691" spans="26:27" ht="19.5" x14ac:dyDescent="0.4">
      <c r="Z691" s="179"/>
      <c r="AA691" s="179"/>
    </row>
    <row r="692" spans="26:27" ht="19.5" x14ac:dyDescent="0.4">
      <c r="Z692" s="179"/>
      <c r="AA692" s="179"/>
    </row>
    <row r="693" spans="26:27" ht="19.5" x14ac:dyDescent="0.4">
      <c r="Z693" s="179"/>
      <c r="AA693" s="179"/>
    </row>
    <row r="694" spans="26:27" ht="19.5" x14ac:dyDescent="0.4">
      <c r="Z694" s="179"/>
      <c r="AA694" s="179"/>
    </row>
    <row r="695" spans="26:27" ht="19.5" x14ac:dyDescent="0.4">
      <c r="Z695" s="179"/>
      <c r="AA695" s="179"/>
    </row>
    <row r="696" spans="26:27" ht="19.5" x14ac:dyDescent="0.4">
      <c r="Z696" s="179"/>
      <c r="AA696" s="179"/>
    </row>
    <row r="697" spans="26:27" ht="19.5" x14ac:dyDescent="0.4">
      <c r="Z697" s="179"/>
      <c r="AA697" s="179"/>
    </row>
    <row r="698" spans="26:27" ht="19.5" x14ac:dyDescent="0.4">
      <c r="Z698" s="179"/>
      <c r="AA698" s="179"/>
    </row>
    <row r="699" spans="26:27" ht="19.5" x14ac:dyDescent="0.4">
      <c r="Z699" s="179"/>
      <c r="AA699" s="179"/>
    </row>
    <row r="700" spans="26:27" ht="19.5" x14ac:dyDescent="0.4">
      <c r="Z700" s="179"/>
      <c r="AA700" s="179"/>
    </row>
    <row r="701" spans="26:27" ht="19.5" x14ac:dyDescent="0.4">
      <c r="Z701" s="179"/>
      <c r="AA701" s="179"/>
    </row>
    <row r="702" spans="26:27" ht="19.5" x14ac:dyDescent="0.4">
      <c r="Z702" s="179"/>
      <c r="AA702" s="179"/>
    </row>
    <row r="703" spans="26:27" ht="19.5" x14ac:dyDescent="0.4">
      <c r="Z703" s="179"/>
      <c r="AA703" s="179"/>
    </row>
    <row r="704" spans="26:27" ht="19.5" x14ac:dyDescent="0.4">
      <c r="Z704" s="179"/>
      <c r="AA704" s="179"/>
    </row>
    <row r="705" spans="26:27" ht="19.5" x14ac:dyDescent="0.4">
      <c r="Z705" s="179"/>
      <c r="AA705" s="179"/>
    </row>
    <row r="706" spans="26:27" ht="19.5" x14ac:dyDescent="0.4">
      <c r="Z706" s="179"/>
      <c r="AA706" s="179"/>
    </row>
    <row r="707" spans="26:27" ht="19.5" x14ac:dyDescent="0.4">
      <c r="Z707" s="179"/>
      <c r="AA707" s="179"/>
    </row>
    <row r="708" spans="26:27" ht="19.5" x14ac:dyDescent="0.4">
      <c r="Z708" s="179"/>
      <c r="AA708" s="179"/>
    </row>
    <row r="709" spans="26:27" ht="19.5" x14ac:dyDescent="0.4">
      <c r="Z709" s="179"/>
      <c r="AA709" s="179"/>
    </row>
    <row r="710" spans="26:27" ht="19.5" x14ac:dyDescent="0.4">
      <c r="Z710" s="179"/>
      <c r="AA710" s="179"/>
    </row>
    <row r="711" spans="26:27" ht="19.5" x14ac:dyDescent="0.4">
      <c r="Z711" s="179"/>
      <c r="AA711" s="179"/>
    </row>
    <row r="712" spans="26:27" ht="19.5" x14ac:dyDescent="0.4">
      <c r="Z712" s="179"/>
      <c r="AA712" s="179"/>
    </row>
    <row r="713" spans="26:27" ht="19.5" x14ac:dyDescent="0.4">
      <c r="Z713" s="179"/>
      <c r="AA713" s="179"/>
    </row>
    <row r="714" spans="26:27" ht="19.5" x14ac:dyDescent="0.4">
      <c r="Z714" s="179"/>
      <c r="AA714" s="179"/>
    </row>
    <row r="715" spans="26:27" ht="19.5" x14ac:dyDescent="0.4">
      <c r="Z715" s="179"/>
      <c r="AA715" s="179"/>
    </row>
    <row r="716" spans="26:27" ht="19.5" x14ac:dyDescent="0.4">
      <c r="Z716" s="179"/>
      <c r="AA716" s="179"/>
    </row>
    <row r="717" spans="26:27" ht="19.5" x14ac:dyDescent="0.4">
      <c r="Z717" s="179"/>
      <c r="AA717" s="179"/>
    </row>
    <row r="718" spans="26:27" ht="19.5" x14ac:dyDescent="0.4">
      <c r="Z718" s="179"/>
      <c r="AA718" s="179"/>
    </row>
    <row r="719" spans="26:27" ht="19.5" x14ac:dyDescent="0.4">
      <c r="Z719" s="179"/>
      <c r="AA719" s="179"/>
    </row>
    <row r="720" spans="26:27" ht="19.5" x14ac:dyDescent="0.4">
      <c r="Z720" s="179"/>
      <c r="AA720" s="179"/>
    </row>
    <row r="721" spans="26:27" ht="19.5" x14ac:dyDescent="0.4">
      <c r="Z721" s="179"/>
      <c r="AA721" s="179"/>
    </row>
    <row r="722" spans="26:27" ht="19.5" x14ac:dyDescent="0.4">
      <c r="Z722" s="179"/>
      <c r="AA722" s="179"/>
    </row>
    <row r="723" spans="26:27" ht="19.5" x14ac:dyDescent="0.4">
      <c r="Z723" s="179"/>
      <c r="AA723" s="179"/>
    </row>
    <row r="724" spans="26:27" ht="19.5" x14ac:dyDescent="0.4">
      <c r="Z724" s="179"/>
      <c r="AA724" s="179"/>
    </row>
    <row r="725" spans="26:27" ht="19.5" x14ac:dyDescent="0.4">
      <c r="Z725" s="179"/>
      <c r="AA725" s="179"/>
    </row>
    <row r="726" spans="26:27" ht="19.5" x14ac:dyDescent="0.4">
      <c r="Z726" s="179"/>
      <c r="AA726" s="179"/>
    </row>
    <row r="727" spans="26:27" ht="19.5" x14ac:dyDescent="0.4">
      <c r="Z727" s="179"/>
      <c r="AA727" s="179"/>
    </row>
    <row r="728" spans="26:27" ht="19.5" x14ac:dyDescent="0.4">
      <c r="Z728" s="179"/>
      <c r="AA728" s="179"/>
    </row>
    <row r="729" spans="26:27" ht="19.5" x14ac:dyDescent="0.4">
      <c r="Z729" s="179"/>
      <c r="AA729" s="179"/>
    </row>
    <row r="730" spans="26:27" ht="19.5" x14ac:dyDescent="0.4">
      <c r="Z730" s="179"/>
      <c r="AA730" s="179"/>
    </row>
    <row r="731" spans="26:27" ht="19.5" x14ac:dyDescent="0.4">
      <c r="Z731" s="179"/>
      <c r="AA731" s="179"/>
    </row>
    <row r="732" spans="26:27" ht="19.5" x14ac:dyDescent="0.4">
      <c r="Z732" s="179"/>
      <c r="AA732" s="179"/>
    </row>
    <row r="733" spans="26:27" ht="19.5" x14ac:dyDescent="0.4">
      <c r="Z733" s="179"/>
      <c r="AA733" s="179"/>
    </row>
    <row r="734" spans="26:27" ht="19.5" x14ac:dyDescent="0.4">
      <c r="Z734" s="179"/>
      <c r="AA734" s="179"/>
    </row>
    <row r="735" spans="26:27" ht="19.5" x14ac:dyDescent="0.4">
      <c r="Z735" s="179"/>
      <c r="AA735" s="179"/>
    </row>
    <row r="736" spans="26:27" ht="19.5" x14ac:dyDescent="0.4">
      <c r="Z736" s="179"/>
      <c r="AA736" s="179"/>
    </row>
    <row r="737" spans="26:27" ht="19.5" x14ac:dyDescent="0.4">
      <c r="Z737" s="179"/>
      <c r="AA737" s="179"/>
    </row>
    <row r="738" spans="26:27" ht="19.5" x14ac:dyDescent="0.4">
      <c r="Z738" s="179"/>
      <c r="AA738" s="179"/>
    </row>
    <row r="739" spans="26:27" ht="19.5" x14ac:dyDescent="0.4">
      <c r="Z739" s="179"/>
      <c r="AA739" s="179"/>
    </row>
    <row r="740" spans="26:27" ht="19.5" x14ac:dyDescent="0.4">
      <c r="Z740" s="179"/>
      <c r="AA740" s="179"/>
    </row>
    <row r="741" spans="26:27" ht="19.5" x14ac:dyDescent="0.4">
      <c r="Z741" s="179"/>
      <c r="AA741" s="179"/>
    </row>
    <row r="742" spans="26:27" ht="19.5" x14ac:dyDescent="0.4">
      <c r="Z742" s="179"/>
      <c r="AA742" s="179"/>
    </row>
    <row r="743" spans="26:27" ht="19.5" x14ac:dyDescent="0.4">
      <c r="Z743" s="179"/>
      <c r="AA743" s="179"/>
    </row>
    <row r="744" spans="26:27" ht="19.5" x14ac:dyDescent="0.4">
      <c r="Z744" s="179"/>
      <c r="AA744" s="179"/>
    </row>
    <row r="745" spans="26:27" ht="19.5" x14ac:dyDescent="0.4">
      <c r="Z745" s="179"/>
      <c r="AA745" s="179"/>
    </row>
    <row r="746" spans="26:27" ht="19.5" x14ac:dyDescent="0.4">
      <c r="Z746" s="179"/>
      <c r="AA746" s="179"/>
    </row>
    <row r="747" spans="26:27" ht="19.5" x14ac:dyDescent="0.4">
      <c r="Z747" s="179"/>
      <c r="AA747" s="179"/>
    </row>
    <row r="748" spans="26:27" ht="19.5" x14ac:dyDescent="0.4">
      <c r="Z748" s="179"/>
      <c r="AA748" s="179"/>
    </row>
    <row r="749" spans="26:27" ht="19.5" x14ac:dyDescent="0.4">
      <c r="Z749" s="179"/>
      <c r="AA749" s="179"/>
    </row>
    <row r="750" spans="26:27" ht="19.5" x14ac:dyDescent="0.4">
      <c r="Z750" s="179"/>
      <c r="AA750" s="179"/>
    </row>
    <row r="751" spans="26:27" ht="19.5" x14ac:dyDescent="0.4">
      <c r="Z751" s="179"/>
      <c r="AA751" s="179"/>
    </row>
    <row r="752" spans="26:27" ht="19.5" x14ac:dyDescent="0.4">
      <c r="Z752" s="179"/>
      <c r="AA752" s="179"/>
    </row>
    <row r="753" spans="26:27" ht="19.5" x14ac:dyDescent="0.4">
      <c r="Z753" s="179"/>
      <c r="AA753" s="179"/>
    </row>
    <row r="754" spans="26:27" ht="19.5" x14ac:dyDescent="0.4">
      <c r="Z754" s="179"/>
      <c r="AA754" s="179"/>
    </row>
    <row r="755" spans="26:27" ht="19.5" x14ac:dyDescent="0.4">
      <c r="Z755" s="179"/>
      <c r="AA755" s="179"/>
    </row>
    <row r="756" spans="26:27" ht="19.5" x14ac:dyDescent="0.4">
      <c r="Z756" s="179"/>
      <c r="AA756" s="179"/>
    </row>
    <row r="757" spans="26:27" ht="19.5" x14ac:dyDescent="0.4">
      <c r="Z757" s="179"/>
      <c r="AA757" s="179"/>
    </row>
    <row r="758" spans="26:27" ht="19.5" x14ac:dyDescent="0.4">
      <c r="Z758" s="179"/>
      <c r="AA758" s="179"/>
    </row>
    <row r="759" spans="26:27" ht="19.5" x14ac:dyDescent="0.4">
      <c r="Z759" s="179"/>
      <c r="AA759" s="179"/>
    </row>
    <row r="760" spans="26:27" ht="19.5" x14ac:dyDescent="0.4">
      <c r="Z760" s="179"/>
      <c r="AA760" s="179"/>
    </row>
    <row r="761" spans="26:27" ht="19.5" x14ac:dyDescent="0.4">
      <c r="Z761" s="179"/>
      <c r="AA761" s="179"/>
    </row>
    <row r="762" spans="26:27" ht="19.5" x14ac:dyDescent="0.4">
      <c r="Z762" s="179"/>
      <c r="AA762" s="179"/>
    </row>
    <row r="763" spans="26:27" ht="19.5" x14ac:dyDescent="0.4">
      <c r="Z763" s="179"/>
      <c r="AA763" s="179"/>
    </row>
    <row r="764" spans="26:27" ht="19.5" x14ac:dyDescent="0.4">
      <c r="Z764" s="179"/>
      <c r="AA764" s="179"/>
    </row>
    <row r="765" spans="26:27" ht="19.5" x14ac:dyDescent="0.4">
      <c r="Z765" s="179"/>
      <c r="AA765" s="179"/>
    </row>
    <row r="766" spans="26:27" ht="19.5" x14ac:dyDescent="0.4">
      <c r="Z766" s="179"/>
      <c r="AA766" s="179"/>
    </row>
    <row r="767" spans="26:27" ht="19.5" x14ac:dyDescent="0.4">
      <c r="Z767" s="179"/>
      <c r="AA767" s="179"/>
    </row>
    <row r="768" spans="26:27" ht="19.5" x14ac:dyDescent="0.4">
      <c r="Z768" s="179"/>
      <c r="AA768" s="179"/>
    </row>
    <row r="769" spans="26:27" ht="19.5" x14ac:dyDescent="0.4">
      <c r="Z769" s="179"/>
      <c r="AA769" s="179"/>
    </row>
    <row r="770" spans="26:27" ht="19.5" x14ac:dyDescent="0.4">
      <c r="Z770" s="179"/>
      <c r="AA770" s="179"/>
    </row>
    <row r="771" spans="26:27" ht="19.5" x14ac:dyDescent="0.4">
      <c r="Z771" s="179"/>
      <c r="AA771" s="179"/>
    </row>
    <row r="772" spans="26:27" ht="19.5" x14ac:dyDescent="0.4">
      <c r="Z772" s="179"/>
      <c r="AA772" s="179"/>
    </row>
    <row r="773" spans="26:27" ht="19.5" x14ac:dyDescent="0.4">
      <c r="Z773" s="179"/>
      <c r="AA773" s="179"/>
    </row>
    <row r="774" spans="26:27" ht="19.5" x14ac:dyDescent="0.4">
      <c r="Z774" s="179"/>
      <c r="AA774" s="179"/>
    </row>
    <row r="775" spans="26:27" ht="19.5" x14ac:dyDescent="0.4">
      <c r="Z775" s="179"/>
      <c r="AA775" s="179"/>
    </row>
    <row r="776" spans="26:27" ht="19.5" x14ac:dyDescent="0.4">
      <c r="Z776" s="179"/>
      <c r="AA776" s="179"/>
    </row>
    <row r="777" spans="26:27" ht="19.5" x14ac:dyDescent="0.4">
      <c r="Z777" s="179"/>
      <c r="AA777" s="179"/>
    </row>
    <row r="778" spans="26:27" ht="19.5" x14ac:dyDescent="0.4">
      <c r="Z778" s="179"/>
      <c r="AA778" s="179"/>
    </row>
    <row r="779" spans="26:27" ht="19.5" x14ac:dyDescent="0.4">
      <c r="Z779" s="179"/>
      <c r="AA779" s="179"/>
    </row>
    <row r="780" spans="26:27" ht="19.5" x14ac:dyDescent="0.4">
      <c r="Z780" s="179"/>
      <c r="AA780" s="179"/>
    </row>
    <row r="781" spans="26:27" ht="19.5" x14ac:dyDescent="0.4">
      <c r="Z781" s="179"/>
      <c r="AA781" s="179"/>
    </row>
    <row r="782" spans="26:27" ht="19.5" x14ac:dyDescent="0.4">
      <c r="Z782" s="179"/>
      <c r="AA782" s="179"/>
    </row>
    <row r="783" spans="26:27" ht="19.5" x14ac:dyDescent="0.4">
      <c r="Z783" s="179"/>
      <c r="AA783" s="179"/>
    </row>
    <row r="784" spans="26:27" ht="19.5" x14ac:dyDescent="0.4">
      <c r="Z784" s="179"/>
      <c r="AA784" s="179"/>
    </row>
    <row r="785" spans="26:27" ht="19.5" x14ac:dyDescent="0.4">
      <c r="Z785" s="179"/>
      <c r="AA785" s="179"/>
    </row>
    <row r="786" spans="26:27" ht="19.5" x14ac:dyDescent="0.4">
      <c r="Z786" s="179"/>
      <c r="AA786" s="179"/>
    </row>
    <row r="787" spans="26:27" ht="19.5" x14ac:dyDescent="0.4">
      <c r="Z787" s="179"/>
      <c r="AA787" s="179"/>
    </row>
    <row r="788" spans="26:27" ht="19.5" x14ac:dyDescent="0.4">
      <c r="Z788" s="179"/>
      <c r="AA788" s="179"/>
    </row>
    <row r="789" spans="26:27" ht="19.5" x14ac:dyDescent="0.4">
      <c r="Z789" s="179"/>
      <c r="AA789" s="179"/>
    </row>
    <row r="790" spans="26:27" ht="19.5" x14ac:dyDescent="0.4">
      <c r="Z790" s="179"/>
      <c r="AA790" s="179"/>
    </row>
    <row r="791" spans="26:27" ht="19.5" x14ac:dyDescent="0.4">
      <c r="Z791" s="179"/>
      <c r="AA791" s="179"/>
    </row>
    <row r="792" spans="26:27" ht="19.5" x14ac:dyDescent="0.4">
      <c r="Z792" s="179"/>
      <c r="AA792" s="179"/>
    </row>
    <row r="793" spans="26:27" ht="19.5" x14ac:dyDescent="0.4">
      <c r="Z793" s="179"/>
      <c r="AA793" s="179"/>
    </row>
    <row r="794" spans="26:27" ht="19.5" x14ac:dyDescent="0.4">
      <c r="Z794" s="179"/>
      <c r="AA794" s="179"/>
    </row>
    <row r="795" spans="26:27" ht="19.5" x14ac:dyDescent="0.4">
      <c r="Z795" s="179"/>
      <c r="AA795" s="179"/>
    </row>
    <row r="796" spans="26:27" ht="19.5" x14ac:dyDescent="0.4">
      <c r="Z796" s="179"/>
      <c r="AA796" s="179"/>
    </row>
    <row r="797" spans="26:27" ht="19.5" x14ac:dyDescent="0.4">
      <c r="Z797" s="179"/>
      <c r="AA797" s="179"/>
    </row>
    <row r="798" spans="26:27" ht="19.5" x14ac:dyDescent="0.4">
      <c r="Z798" s="179"/>
      <c r="AA798" s="179"/>
    </row>
    <row r="799" spans="26:27" ht="19.5" x14ac:dyDescent="0.4">
      <c r="Z799" s="179"/>
      <c r="AA799" s="179"/>
    </row>
    <row r="800" spans="26:27" ht="19.5" x14ac:dyDescent="0.4">
      <c r="Z800" s="179"/>
      <c r="AA800" s="179"/>
    </row>
    <row r="801" spans="26:27" ht="19.5" x14ac:dyDescent="0.4">
      <c r="Z801" s="179"/>
      <c r="AA801" s="179"/>
    </row>
    <row r="802" spans="26:27" ht="19.5" x14ac:dyDescent="0.4">
      <c r="Z802" s="179"/>
      <c r="AA802" s="179"/>
    </row>
    <row r="803" spans="26:27" ht="19.5" x14ac:dyDescent="0.4">
      <c r="Z803" s="179"/>
      <c r="AA803" s="179"/>
    </row>
    <row r="804" spans="26:27" ht="19.5" x14ac:dyDescent="0.4">
      <c r="Z804" s="179"/>
      <c r="AA804" s="179"/>
    </row>
    <row r="805" spans="26:27" ht="19.5" x14ac:dyDescent="0.4">
      <c r="Z805" s="179"/>
      <c r="AA805" s="179"/>
    </row>
    <row r="806" spans="26:27" ht="19.5" x14ac:dyDescent="0.4">
      <c r="Z806" s="179"/>
      <c r="AA806" s="179"/>
    </row>
    <row r="807" spans="26:27" ht="19.5" x14ac:dyDescent="0.4">
      <c r="Z807" s="179"/>
      <c r="AA807" s="179"/>
    </row>
    <row r="808" spans="26:27" ht="19.5" x14ac:dyDescent="0.4">
      <c r="Z808" s="179"/>
      <c r="AA808" s="179"/>
    </row>
    <row r="809" spans="26:27" ht="19.5" x14ac:dyDescent="0.4">
      <c r="Z809" s="179"/>
      <c r="AA809" s="179"/>
    </row>
    <row r="810" spans="26:27" ht="19.5" x14ac:dyDescent="0.4">
      <c r="Z810" s="179"/>
      <c r="AA810" s="179"/>
    </row>
    <row r="811" spans="26:27" ht="19.5" x14ac:dyDescent="0.4">
      <c r="Z811" s="179"/>
      <c r="AA811" s="179"/>
    </row>
    <row r="812" spans="26:27" ht="19.5" x14ac:dyDescent="0.4">
      <c r="Z812" s="179"/>
      <c r="AA812" s="179"/>
    </row>
    <row r="813" spans="26:27" ht="19.5" x14ac:dyDescent="0.4">
      <c r="Z813" s="179"/>
      <c r="AA813" s="179"/>
    </row>
    <row r="814" spans="26:27" ht="19.5" x14ac:dyDescent="0.4">
      <c r="Z814" s="179"/>
      <c r="AA814" s="179"/>
    </row>
    <row r="815" spans="26:27" ht="19.5" x14ac:dyDescent="0.4">
      <c r="Z815" s="179"/>
      <c r="AA815" s="179"/>
    </row>
    <row r="816" spans="26:27" ht="19.5" x14ac:dyDescent="0.4">
      <c r="Z816" s="179"/>
      <c r="AA816" s="179"/>
    </row>
    <row r="817" spans="26:27" ht="19.5" x14ac:dyDescent="0.4">
      <c r="Z817" s="179"/>
      <c r="AA817" s="179"/>
    </row>
    <row r="818" spans="26:27" ht="19.5" x14ac:dyDescent="0.4">
      <c r="Z818" s="179"/>
      <c r="AA818" s="179"/>
    </row>
    <row r="819" spans="26:27" ht="19.5" x14ac:dyDescent="0.4">
      <c r="Z819" s="179"/>
      <c r="AA819" s="179"/>
    </row>
    <row r="820" spans="26:27" ht="19.5" x14ac:dyDescent="0.4">
      <c r="Z820" s="179"/>
      <c r="AA820" s="179"/>
    </row>
    <row r="821" spans="26:27" ht="19.5" x14ac:dyDescent="0.4">
      <c r="Z821" s="179"/>
      <c r="AA821" s="179"/>
    </row>
    <row r="822" spans="26:27" ht="19.5" x14ac:dyDescent="0.4">
      <c r="Z822" s="179"/>
      <c r="AA822" s="179"/>
    </row>
    <row r="823" spans="26:27" ht="19.5" x14ac:dyDescent="0.4">
      <c r="Z823" s="179"/>
      <c r="AA823" s="179"/>
    </row>
    <row r="824" spans="26:27" ht="19.5" x14ac:dyDescent="0.4">
      <c r="Z824" s="179"/>
      <c r="AA824" s="179"/>
    </row>
    <row r="825" spans="26:27" ht="19.5" x14ac:dyDescent="0.4">
      <c r="Z825" s="179"/>
      <c r="AA825" s="179"/>
    </row>
    <row r="826" spans="26:27" ht="19.5" x14ac:dyDescent="0.4">
      <c r="Z826" s="179"/>
      <c r="AA826" s="179"/>
    </row>
    <row r="827" spans="26:27" ht="19.5" x14ac:dyDescent="0.4">
      <c r="Z827" s="179"/>
      <c r="AA827" s="179"/>
    </row>
    <row r="828" spans="26:27" ht="19.5" x14ac:dyDescent="0.4">
      <c r="Z828" s="179"/>
      <c r="AA828" s="179"/>
    </row>
    <row r="829" spans="26:27" ht="19.5" x14ac:dyDescent="0.4">
      <c r="Z829" s="179"/>
      <c r="AA829" s="179"/>
    </row>
    <row r="830" spans="26:27" ht="19.5" x14ac:dyDescent="0.4">
      <c r="Z830" s="179"/>
      <c r="AA830" s="179"/>
    </row>
    <row r="831" spans="26:27" ht="19.5" x14ac:dyDescent="0.4">
      <c r="Z831" s="179"/>
      <c r="AA831" s="179"/>
    </row>
    <row r="832" spans="26:27" ht="19.5" x14ac:dyDescent="0.4">
      <c r="Z832" s="179"/>
      <c r="AA832" s="179"/>
    </row>
    <row r="833" spans="26:27" ht="19.5" x14ac:dyDescent="0.4">
      <c r="Z833" s="179"/>
      <c r="AA833" s="179"/>
    </row>
    <row r="834" spans="26:27" ht="19.5" x14ac:dyDescent="0.4">
      <c r="Z834" s="179"/>
      <c r="AA834" s="179"/>
    </row>
    <row r="835" spans="26:27" ht="19.5" x14ac:dyDescent="0.4">
      <c r="Z835" s="179"/>
      <c r="AA835" s="179"/>
    </row>
    <row r="836" spans="26:27" ht="19.5" x14ac:dyDescent="0.4">
      <c r="Z836" s="179"/>
      <c r="AA836" s="179"/>
    </row>
    <row r="837" spans="26:27" ht="19.5" x14ac:dyDescent="0.4">
      <c r="Z837" s="179"/>
      <c r="AA837" s="179"/>
    </row>
    <row r="838" spans="26:27" ht="19.5" x14ac:dyDescent="0.4">
      <c r="Z838" s="179"/>
      <c r="AA838" s="179"/>
    </row>
    <row r="839" spans="26:27" ht="19.5" x14ac:dyDescent="0.4">
      <c r="Z839" s="179"/>
      <c r="AA839" s="179"/>
    </row>
    <row r="840" spans="26:27" ht="19.5" x14ac:dyDescent="0.4">
      <c r="Z840" s="179"/>
      <c r="AA840" s="179"/>
    </row>
    <row r="841" spans="26:27" ht="19.5" x14ac:dyDescent="0.4">
      <c r="Z841" s="179"/>
      <c r="AA841" s="179"/>
    </row>
    <row r="842" spans="26:27" ht="19.5" x14ac:dyDescent="0.4">
      <c r="Z842" s="179"/>
      <c r="AA842" s="179"/>
    </row>
    <row r="843" spans="26:27" ht="19.5" x14ac:dyDescent="0.4">
      <c r="Z843" s="179"/>
      <c r="AA843" s="179"/>
    </row>
    <row r="844" spans="26:27" ht="19.5" x14ac:dyDescent="0.4">
      <c r="Z844" s="179"/>
      <c r="AA844" s="179"/>
    </row>
    <row r="845" spans="26:27" ht="19.5" x14ac:dyDescent="0.4">
      <c r="Z845" s="179"/>
      <c r="AA845" s="179"/>
    </row>
    <row r="846" spans="26:27" ht="19.5" x14ac:dyDescent="0.4">
      <c r="Z846" s="179"/>
      <c r="AA846" s="179"/>
    </row>
    <row r="847" spans="26:27" ht="19.5" x14ac:dyDescent="0.4">
      <c r="Z847" s="179"/>
      <c r="AA847" s="179"/>
    </row>
    <row r="848" spans="26:27" ht="19.5" x14ac:dyDescent="0.4">
      <c r="Z848" s="179"/>
      <c r="AA848" s="179"/>
    </row>
    <row r="849" spans="26:27" ht="19.5" x14ac:dyDescent="0.4">
      <c r="Z849" s="179"/>
      <c r="AA849" s="179"/>
    </row>
    <row r="850" spans="26:27" ht="19.5" x14ac:dyDescent="0.4">
      <c r="Z850" s="179"/>
      <c r="AA850" s="179"/>
    </row>
    <row r="851" spans="26:27" ht="19.5" x14ac:dyDescent="0.4">
      <c r="Z851" s="179"/>
      <c r="AA851" s="179"/>
    </row>
    <row r="852" spans="26:27" ht="19.5" x14ac:dyDescent="0.4">
      <c r="Z852" s="179"/>
      <c r="AA852" s="179"/>
    </row>
    <row r="853" spans="26:27" ht="19.5" x14ac:dyDescent="0.4">
      <c r="Z853" s="179"/>
      <c r="AA853" s="179"/>
    </row>
    <row r="854" spans="26:27" ht="19.5" x14ac:dyDescent="0.4">
      <c r="Z854" s="179"/>
      <c r="AA854" s="179"/>
    </row>
    <row r="855" spans="26:27" ht="19.5" x14ac:dyDescent="0.4">
      <c r="Z855" s="179"/>
      <c r="AA855" s="179"/>
    </row>
    <row r="856" spans="26:27" ht="19.5" x14ac:dyDescent="0.4">
      <c r="Z856" s="179"/>
      <c r="AA856" s="179"/>
    </row>
    <row r="857" spans="26:27" ht="19.5" x14ac:dyDescent="0.4">
      <c r="Z857" s="179"/>
      <c r="AA857" s="179"/>
    </row>
    <row r="858" spans="26:27" ht="19.5" x14ac:dyDescent="0.4">
      <c r="Z858" s="179"/>
      <c r="AA858" s="179"/>
    </row>
    <row r="859" spans="26:27" ht="19.5" x14ac:dyDescent="0.4">
      <c r="Z859" s="179"/>
      <c r="AA859" s="179"/>
    </row>
    <row r="860" spans="26:27" ht="19.5" x14ac:dyDescent="0.4">
      <c r="Z860" s="179"/>
      <c r="AA860" s="179"/>
    </row>
    <row r="861" spans="26:27" ht="19.5" x14ac:dyDescent="0.4">
      <c r="Z861" s="179"/>
      <c r="AA861" s="179"/>
    </row>
    <row r="862" spans="26:27" ht="19.5" x14ac:dyDescent="0.4">
      <c r="Z862" s="179"/>
      <c r="AA862" s="179"/>
    </row>
    <row r="863" spans="26:27" ht="19.5" x14ac:dyDescent="0.4">
      <c r="Z863" s="179"/>
      <c r="AA863" s="179"/>
    </row>
    <row r="864" spans="26:27" ht="19.5" x14ac:dyDescent="0.4">
      <c r="Z864" s="179"/>
      <c r="AA864" s="179"/>
    </row>
    <row r="865" spans="26:27" ht="19.5" x14ac:dyDescent="0.4">
      <c r="Z865" s="179"/>
      <c r="AA865" s="179"/>
    </row>
    <row r="866" spans="26:27" ht="19.5" x14ac:dyDescent="0.4">
      <c r="Z866" s="179"/>
      <c r="AA866" s="179"/>
    </row>
    <row r="867" spans="26:27" ht="19.5" x14ac:dyDescent="0.4">
      <c r="Z867" s="179"/>
      <c r="AA867" s="179"/>
    </row>
    <row r="868" spans="26:27" ht="19.5" x14ac:dyDescent="0.4">
      <c r="Z868" s="179"/>
      <c r="AA868" s="179"/>
    </row>
    <row r="869" spans="26:27" ht="19.5" x14ac:dyDescent="0.4">
      <c r="Z869" s="179"/>
      <c r="AA869" s="179"/>
    </row>
    <row r="870" spans="26:27" ht="19.5" x14ac:dyDescent="0.4">
      <c r="Z870" s="179"/>
      <c r="AA870" s="179"/>
    </row>
    <row r="871" spans="26:27" ht="19.5" x14ac:dyDescent="0.4">
      <c r="Z871" s="179"/>
      <c r="AA871" s="179"/>
    </row>
    <row r="872" spans="26:27" ht="19.5" x14ac:dyDescent="0.4">
      <c r="Z872" s="179"/>
      <c r="AA872" s="179"/>
    </row>
    <row r="873" spans="26:27" ht="19.5" x14ac:dyDescent="0.4">
      <c r="Z873" s="179"/>
      <c r="AA873" s="179"/>
    </row>
    <row r="874" spans="26:27" ht="19.5" x14ac:dyDescent="0.4">
      <c r="Z874" s="179"/>
      <c r="AA874" s="179"/>
    </row>
    <row r="875" spans="26:27" ht="19.5" x14ac:dyDescent="0.4">
      <c r="Z875" s="179"/>
      <c r="AA875" s="179"/>
    </row>
    <row r="876" spans="26:27" ht="19.5" x14ac:dyDescent="0.4">
      <c r="Z876" s="179"/>
      <c r="AA876" s="179"/>
    </row>
    <row r="877" spans="26:27" ht="19.5" x14ac:dyDescent="0.4">
      <c r="Z877" s="179"/>
      <c r="AA877" s="179"/>
    </row>
    <row r="878" spans="26:27" ht="19.5" x14ac:dyDescent="0.4">
      <c r="Z878" s="179"/>
      <c r="AA878" s="179"/>
    </row>
    <row r="879" spans="26:27" ht="19.5" x14ac:dyDescent="0.4">
      <c r="Z879" s="179"/>
      <c r="AA879" s="179"/>
    </row>
    <row r="880" spans="26:27" ht="19.5" x14ac:dyDescent="0.4">
      <c r="Z880" s="179"/>
      <c r="AA880" s="179"/>
    </row>
    <row r="881" spans="26:27" ht="19.5" x14ac:dyDescent="0.4">
      <c r="Z881" s="179"/>
      <c r="AA881" s="179"/>
    </row>
    <row r="882" spans="26:27" ht="19.5" x14ac:dyDescent="0.4">
      <c r="Z882" s="179"/>
      <c r="AA882" s="179"/>
    </row>
    <row r="883" spans="26:27" ht="19.5" x14ac:dyDescent="0.4">
      <c r="Z883" s="179"/>
      <c r="AA883" s="179"/>
    </row>
    <row r="884" spans="26:27" ht="19.5" x14ac:dyDescent="0.4">
      <c r="Z884" s="179"/>
      <c r="AA884" s="179"/>
    </row>
    <row r="885" spans="26:27" ht="19.5" x14ac:dyDescent="0.4">
      <c r="Z885" s="179"/>
      <c r="AA885" s="179"/>
    </row>
    <row r="886" spans="26:27" ht="19.5" x14ac:dyDescent="0.4">
      <c r="Z886" s="179"/>
      <c r="AA886" s="179"/>
    </row>
    <row r="887" spans="26:27" ht="19.5" x14ac:dyDescent="0.4">
      <c r="Z887" s="179"/>
      <c r="AA887" s="179"/>
    </row>
    <row r="888" spans="26:27" ht="19.5" x14ac:dyDescent="0.4">
      <c r="Z888" s="179"/>
      <c r="AA888" s="179"/>
    </row>
    <row r="889" spans="26:27" ht="19.5" x14ac:dyDescent="0.4">
      <c r="Z889" s="179"/>
      <c r="AA889" s="179"/>
    </row>
    <row r="890" spans="26:27" ht="19.5" x14ac:dyDescent="0.4">
      <c r="Z890" s="179"/>
      <c r="AA890" s="179"/>
    </row>
    <row r="891" spans="26:27" ht="19.5" x14ac:dyDescent="0.4">
      <c r="Z891" s="179"/>
      <c r="AA891" s="179"/>
    </row>
    <row r="892" spans="26:27" ht="19.5" x14ac:dyDescent="0.4">
      <c r="Z892" s="179"/>
      <c r="AA892" s="179"/>
    </row>
    <row r="893" spans="26:27" ht="19.5" x14ac:dyDescent="0.4">
      <c r="Z893" s="179"/>
      <c r="AA893" s="179"/>
    </row>
    <row r="894" spans="26:27" ht="19.5" x14ac:dyDescent="0.4">
      <c r="Z894" s="179"/>
      <c r="AA894" s="179"/>
    </row>
    <row r="895" spans="26:27" ht="19.5" x14ac:dyDescent="0.4">
      <c r="Z895" s="179"/>
      <c r="AA895" s="179"/>
    </row>
    <row r="896" spans="26:27" ht="19.5" x14ac:dyDescent="0.4">
      <c r="Z896" s="179"/>
      <c r="AA896" s="179"/>
    </row>
    <row r="897" spans="26:27" ht="19.5" x14ac:dyDescent="0.4">
      <c r="Z897" s="179"/>
      <c r="AA897" s="179"/>
    </row>
    <row r="898" spans="26:27" ht="19.5" x14ac:dyDescent="0.4">
      <c r="Z898" s="179"/>
      <c r="AA898" s="179"/>
    </row>
    <row r="899" spans="26:27" ht="19.5" x14ac:dyDescent="0.4">
      <c r="Z899" s="179"/>
      <c r="AA899" s="179"/>
    </row>
    <row r="900" spans="26:27" ht="19.5" x14ac:dyDescent="0.4">
      <c r="Z900" s="179"/>
      <c r="AA900" s="179"/>
    </row>
    <row r="901" spans="26:27" ht="19.5" x14ac:dyDescent="0.4">
      <c r="Z901" s="179"/>
      <c r="AA901" s="179"/>
    </row>
    <row r="902" spans="26:27" ht="19.5" x14ac:dyDescent="0.4">
      <c r="Z902" s="179"/>
      <c r="AA902" s="179"/>
    </row>
    <row r="903" spans="26:27" ht="19.5" x14ac:dyDescent="0.4">
      <c r="Z903" s="179"/>
      <c r="AA903" s="179"/>
    </row>
    <row r="904" spans="26:27" ht="19.5" x14ac:dyDescent="0.4">
      <c r="Z904" s="179"/>
      <c r="AA904" s="179"/>
    </row>
    <row r="905" spans="26:27" ht="19.5" x14ac:dyDescent="0.4">
      <c r="Z905" s="179"/>
      <c r="AA905" s="179"/>
    </row>
    <row r="906" spans="26:27" ht="19.5" x14ac:dyDescent="0.4">
      <c r="Z906" s="179"/>
      <c r="AA906" s="179"/>
    </row>
    <row r="907" spans="26:27" ht="19.5" x14ac:dyDescent="0.4">
      <c r="Z907" s="179"/>
      <c r="AA907" s="179"/>
    </row>
    <row r="908" spans="26:27" ht="19.5" x14ac:dyDescent="0.4">
      <c r="Z908" s="179"/>
      <c r="AA908" s="179"/>
    </row>
    <row r="909" spans="26:27" ht="19.5" x14ac:dyDescent="0.4">
      <c r="Z909" s="179"/>
      <c r="AA909" s="179"/>
    </row>
    <row r="910" spans="26:27" ht="19.5" x14ac:dyDescent="0.4">
      <c r="Z910" s="179"/>
      <c r="AA910" s="179"/>
    </row>
    <row r="911" spans="26:27" ht="19.5" x14ac:dyDescent="0.4">
      <c r="Z911" s="179"/>
      <c r="AA911" s="179"/>
    </row>
    <row r="912" spans="26:27" ht="19.5" x14ac:dyDescent="0.4">
      <c r="Z912" s="179"/>
      <c r="AA912" s="179"/>
    </row>
    <row r="913" spans="26:27" ht="19.5" x14ac:dyDescent="0.4">
      <c r="Z913" s="179"/>
      <c r="AA913" s="179"/>
    </row>
    <row r="914" spans="26:27" ht="19.5" x14ac:dyDescent="0.4">
      <c r="Z914" s="179"/>
      <c r="AA914" s="179"/>
    </row>
    <row r="915" spans="26:27" ht="19.5" x14ac:dyDescent="0.4">
      <c r="Z915" s="179"/>
      <c r="AA915" s="179"/>
    </row>
    <row r="916" spans="26:27" ht="19.5" x14ac:dyDescent="0.4">
      <c r="Z916" s="179"/>
      <c r="AA916" s="179"/>
    </row>
    <row r="917" spans="26:27" ht="19.5" x14ac:dyDescent="0.4">
      <c r="Z917" s="179"/>
      <c r="AA917" s="179"/>
    </row>
    <row r="918" spans="26:27" ht="19.5" x14ac:dyDescent="0.4">
      <c r="Z918" s="179"/>
      <c r="AA918" s="179"/>
    </row>
    <row r="919" spans="26:27" ht="19.5" x14ac:dyDescent="0.4">
      <c r="Z919" s="179"/>
      <c r="AA919" s="179"/>
    </row>
    <row r="920" spans="26:27" ht="19.5" x14ac:dyDescent="0.4">
      <c r="Z920" s="179"/>
      <c r="AA920" s="179"/>
    </row>
    <row r="921" spans="26:27" ht="19.5" x14ac:dyDescent="0.4">
      <c r="Z921" s="179"/>
      <c r="AA921" s="179"/>
    </row>
    <row r="922" spans="26:27" ht="19.5" x14ac:dyDescent="0.4">
      <c r="Z922" s="179"/>
      <c r="AA922" s="179"/>
    </row>
    <row r="923" spans="26:27" ht="19.5" x14ac:dyDescent="0.4">
      <c r="Z923" s="179"/>
      <c r="AA923" s="179"/>
    </row>
    <row r="924" spans="26:27" ht="19.5" x14ac:dyDescent="0.4">
      <c r="Z924" s="179"/>
      <c r="AA924" s="179"/>
    </row>
    <row r="925" spans="26:27" ht="19.5" x14ac:dyDescent="0.4">
      <c r="Z925" s="179"/>
      <c r="AA925" s="179"/>
    </row>
    <row r="926" spans="26:27" ht="19.5" x14ac:dyDescent="0.4">
      <c r="Z926" s="179"/>
      <c r="AA926" s="179"/>
    </row>
    <row r="927" spans="26:27" ht="19.5" x14ac:dyDescent="0.4">
      <c r="Z927" s="179"/>
      <c r="AA927" s="179"/>
    </row>
    <row r="928" spans="26:27" ht="19.5" x14ac:dyDescent="0.4">
      <c r="Z928" s="179"/>
      <c r="AA928" s="179"/>
    </row>
    <row r="929" spans="26:27" ht="19.5" x14ac:dyDescent="0.4">
      <c r="Z929" s="179"/>
      <c r="AA929" s="179"/>
    </row>
    <row r="930" spans="26:27" ht="19.5" x14ac:dyDescent="0.4">
      <c r="Z930" s="179"/>
      <c r="AA930" s="179"/>
    </row>
    <row r="931" spans="26:27" ht="19.5" x14ac:dyDescent="0.4">
      <c r="Z931" s="179"/>
      <c r="AA931" s="179"/>
    </row>
    <row r="932" spans="26:27" ht="19.5" x14ac:dyDescent="0.4">
      <c r="Z932" s="179"/>
      <c r="AA932" s="179"/>
    </row>
    <row r="933" spans="26:27" ht="19.5" x14ac:dyDescent="0.4">
      <c r="Z933" s="179"/>
      <c r="AA933" s="179"/>
    </row>
    <row r="934" spans="26:27" ht="19.5" x14ac:dyDescent="0.4">
      <c r="Z934" s="179"/>
      <c r="AA934" s="179"/>
    </row>
    <row r="935" spans="26:27" ht="19.5" x14ac:dyDescent="0.4">
      <c r="Z935" s="179"/>
      <c r="AA935" s="179"/>
    </row>
    <row r="936" spans="26:27" ht="19.5" x14ac:dyDescent="0.4">
      <c r="Z936" s="179"/>
      <c r="AA936" s="179"/>
    </row>
    <row r="937" spans="26:27" ht="19.5" x14ac:dyDescent="0.4">
      <c r="Z937" s="179"/>
      <c r="AA937" s="179"/>
    </row>
    <row r="938" spans="26:27" ht="19.5" x14ac:dyDescent="0.4">
      <c r="Z938" s="179"/>
      <c r="AA938" s="179"/>
    </row>
    <row r="939" spans="26:27" ht="19.5" x14ac:dyDescent="0.4">
      <c r="Z939" s="179"/>
      <c r="AA939" s="179"/>
    </row>
    <row r="940" spans="26:27" ht="19.5" x14ac:dyDescent="0.4">
      <c r="Z940" s="179"/>
      <c r="AA940" s="179"/>
    </row>
    <row r="941" spans="26:27" ht="19.5" x14ac:dyDescent="0.4">
      <c r="Z941" s="179"/>
      <c r="AA941" s="179"/>
    </row>
    <row r="942" spans="26:27" ht="19.5" x14ac:dyDescent="0.4">
      <c r="Z942" s="179"/>
      <c r="AA942" s="179"/>
    </row>
    <row r="943" spans="26:27" ht="19.5" x14ac:dyDescent="0.4">
      <c r="Z943" s="179"/>
      <c r="AA943" s="179"/>
    </row>
    <row r="944" spans="26:27" ht="19.5" x14ac:dyDescent="0.4">
      <c r="Z944" s="179"/>
      <c r="AA944" s="179"/>
    </row>
    <row r="945" spans="26:27" ht="19.5" x14ac:dyDescent="0.4">
      <c r="Z945" s="179"/>
      <c r="AA945" s="179"/>
    </row>
    <row r="946" spans="26:27" ht="19.5" x14ac:dyDescent="0.4">
      <c r="Z946" s="179"/>
      <c r="AA946" s="179"/>
    </row>
    <row r="947" spans="26:27" ht="19.5" x14ac:dyDescent="0.4">
      <c r="Z947" s="179"/>
      <c r="AA947" s="179"/>
    </row>
    <row r="948" spans="26:27" ht="19.5" x14ac:dyDescent="0.4">
      <c r="Z948" s="179"/>
      <c r="AA948" s="179"/>
    </row>
    <row r="949" spans="26:27" ht="19.5" x14ac:dyDescent="0.4">
      <c r="Z949" s="179"/>
      <c r="AA949" s="179"/>
    </row>
    <row r="950" spans="26:27" ht="19.5" x14ac:dyDescent="0.4">
      <c r="Z950" s="179"/>
      <c r="AA950" s="179"/>
    </row>
    <row r="951" spans="26:27" ht="19.5" x14ac:dyDescent="0.4">
      <c r="Z951" s="179"/>
      <c r="AA951" s="179"/>
    </row>
    <row r="952" spans="26:27" ht="19.5" x14ac:dyDescent="0.4">
      <c r="Z952" s="179"/>
      <c r="AA952" s="179"/>
    </row>
    <row r="953" spans="26:27" ht="19.5" x14ac:dyDescent="0.4">
      <c r="Z953" s="179"/>
      <c r="AA953" s="179"/>
    </row>
    <row r="954" spans="26:27" ht="19.5" x14ac:dyDescent="0.4">
      <c r="Z954" s="179"/>
      <c r="AA954" s="179"/>
    </row>
    <row r="955" spans="26:27" ht="19.5" x14ac:dyDescent="0.4">
      <c r="Z955" s="179"/>
      <c r="AA955" s="179"/>
    </row>
    <row r="956" spans="26:27" ht="19.5" x14ac:dyDescent="0.4">
      <c r="Z956" s="179"/>
      <c r="AA956" s="179"/>
    </row>
    <row r="957" spans="26:27" ht="19.5" x14ac:dyDescent="0.4">
      <c r="Z957" s="179"/>
      <c r="AA957" s="179"/>
    </row>
    <row r="958" spans="26:27" ht="19.5" x14ac:dyDescent="0.4">
      <c r="Z958" s="179"/>
      <c r="AA958" s="179"/>
    </row>
    <row r="959" spans="26:27" ht="19.5" x14ac:dyDescent="0.4">
      <c r="Z959" s="179"/>
      <c r="AA959" s="179"/>
    </row>
    <row r="960" spans="26:27" ht="19.5" x14ac:dyDescent="0.4">
      <c r="Z960" s="179"/>
      <c r="AA960" s="179"/>
    </row>
    <row r="961" spans="26:27" ht="19.5" x14ac:dyDescent="0.4">
      <c r="Z961" s="179"/>
      <c r="AA961" s="179"/>
    </row>
    <row r="962" spans="26:27" ht="19.5" x14ac:dyDescent="0.4">
      <c r="Z962" s="179"/>
      <c r="AA962" s="179"/>
    </row>
    <row r="963" spans="26:27" ht="19.5" x14ac:dyDescent="0.4">
      <c r="Z963" s="179"/>
      <c r="AA963" s="179"/>
    </row>
    <row r="964" spans="26:27" ht="19.5" x14ac:dyDescent="0.4">
      <c r="Z964" s="179"/>
      <c r="AA964" s="179"/>
    </row>
    <row r="965" spans="26:27" ht="19.5" x14ac:dyDescent="0.4">
      <c r="Z965" s="179"/>
      <c r="AA965" s="179"/>
    </row>
    <row r="966" spans="26:27" ht="19.5" x14ac:dyDescent="0.4">
      <c r="Z966" s="179"/>
      <c r="AA966" s="179"/>
    </row>
    <row r="967" spans="26:27" ht="19.5" x14ac:dyDescent="0.4">
      <c r="Z967" s="179"/>
      <c r="AA967" s="179"/>
    </row>
    <row r="968" spans="26:27" ht="19.5" x14ac:dyDescent="0.4">
      <c r="Z968" s="179"/>
      <c r="AA968" s="179"/>
    </row>
    <row r="969" spans="26:27" ht="19.5" x14ac:dyDescent="0.4">
      <c r="Z969" s="179"/>
      <c r="AA969" s="179"/>
    </row>
    <row r="970" spans="26:27" ht="19.5" x14ac:dyDescent="0.4">
      <c r="Z970" s="179"/>
      <c r="AA970" s="179"/>
    </row>
    <row r="971" spans="26:27" ht="19.5" x14ac:dyDescent="0.4">
      <c r="Z971" s="179"/>
      <c r="AA971" s="179"/>
    </row>
    <row r="972" spans="26:27" ht="19.5" x14ac:dyDescent="0.4">
      <c r="Z972" s="179"/>
      <c r="AA972" s="179"/>
    </row>
    <row r="973" spans="26:27" ht="19.5" x14ac:dyDescent="0.4">
      <c r="Z973" s="179"/>
      <c r="AA973" s="179"/>
    </row>
    <row r="974" spans="26:27" ht="19.5" x14ac:dyDescent="0.4">
      <c r="Z974" s="179"/>
      <c r="AA974" s="179"/>
    </row>
    <row r="975" spans="26:27" ht="19.5" x14ac:dyDescent="0.4">
      <c r="Z975" s="179"/>
      <c r="AA975" s="179"/>
    </row>
    <row r="976" spans="26:27" ht="19.5" x14ac:dyDescent="0.4">
      <c r="Z976" s="179"/>
      <c r="AA976" s="179"/>
    </row>
    <row r="977" spans="26:27" ht="19.5" x14ac:dyDescent="0.4">
      <c r="Z977" s="179"/>
      <c r="AA977" s="179"/>
    </row>
    <row r="978" spans="26:27" ht="19.5" x14ac:dyDescent="0.4">
      <c r="Z978" s="179"/>
      <c r="AA978" s="179"/>
    </row>
    <row r="979" spans="26:27" ht="19.5" x14ac:dyDescent="0.4">
      <c r="Z979" s="179"/>
      <c r="AA979" s="179"/>
    </row>
    <row r="980" spans="26:27" ht="19.5" x14ac:dyDescent="0.4">
      <c r="Z980" s="179"/>
      <c r="AA980" s="179"/>
    </row>
    <row r="981" spans="26:27" ht="19.5" x14ac:dyDescent="0.4">
      <c r="Z981" s="179"/>
      <c r="AA981" s="179"/>
    </row>
    <row r="982" spans="26:27" ht="19.5" x14ac:dyDescent="0.4">
      <c r="Z982" s="179"/>
      <c r="AA982" s="179"/>
    </row>
    <row r="983" spans="26:27" ht="19.5" x14ac:dyDescent="0.4">
      <c r="Z983" s="179"/>
      <c r="AA983" s="179"/>
    </row>
    <row r="984" spans="26:27" ht="19.5" x14ac:dyDescent="0.4">
      <c r="Z984" s="179"/>
      <c r="AA984" s="179"/>
    </row>
    <row r="985" spans="26:27" ht="19.5" x14ac:dyDescent="0.4">
      <c r="Z985" s="179"/>
      <c r="AA985" s="179"/>
    </row>
    <row r="986" spans="26:27" ht="19.5" x14ac:dyDescent="0.4">
      <c r="Z986" s="179"/>
      <c r="AA986" s="179"/>
    </row>
    <row r="987" spans="26:27" ht="19.5" x14ac:dyDescent="0.4">
      <c r="Z987" s="179"/>
      <c r="AA987" s="179"/>
    </row>
    <row r="988" spans="26:27" ht="19.5" x14ac:dyDescent="0.4">
      <c r="Z988" s="179"/>
      <c r="AA988" s="179"/>
    </row>
    <row r="989" spans="26:27" ht="19.5" x14ac:dyDescent="0.4">
      <c r="Z989" s="179"/>
      <c r="AA989" s="179"/>
    </row>
    <row r="990" spans="26:27" ht="19.5" x14ac:dyDescent="0.4">
      <c r="Z990" s="179"/>
      <c r="AA990" s="179"/>
    </row>
    <row r="991" spans="26:27" ht="19.5" x14ac:dyDescent="0.4">
      <c r="Z991" s="179"/>
      <c r="AA991" s="179"/>
    </row>
    <row r="992" spans="26:27" ht="19.5" x14ac:dyDescent="0.4">
      <c r="Z992" s="179"/>
      <c r="AA992" s="179"/>
    </row>
    <row r="993" spans="26:27" ht="19.5" x14ac:dyDescent="0.4">
      <c r="Z993" s="179"/>
      <c r="AA993" s="179"/>
    </row>
    <row r="994" spans="26:27" ht="19.5" x14ac:dyDescent="0.4">
      <c r="Z994" s="179"/>
      <c r="AA994" s="179"/>
    </row>
    <row r="995" spans="26:27" ht="19.5" x14ac:dyDescent="0.4">
      <c r="Z995" s="179"/>
      <c r="AA995" s="179"/>
    </row>
    <row r="996" spans="26:27" ht="19.5" x14ac:dyDescent="0.4">
      <c r="Z996" s="179"/>
      <c r="AA996" s="179"/>
    </row>
    <row r="997" spans="26:27" ht="19.5" x14ac:dyDescent="0.4">
      <c r="Z997" s="179"/>
      <c r="AA997" s="179"/>
    </row>
    <row r="998" spans="26:27" ht="19.5" x14ac:dyDescent="0.4">
      <c r="Z998" s="179"/>
      <c r="AA998" s="179"/>
    </row>
    <row r="999" spans="26:27" ht="19.5" x14ac:dyDescent="0.4">
      <c r="Z999" s="179"/>
      <c r="AA999" s="179"/>
    </row>
    <row r="1000" spans="26:27" ht="19.5" x14ac:dyDescent="0.4">
      <c r="Z1000" s="179"/>
      <c r="AA1000" s="179"/>
    </row>
    <row r="1001" spans="26:27" ht="19.5" x14ac:dyDescent="0.4">
      <c r="Z1001" s="179"/>
      <c r="AA1001" s="179"/>
    </row>
    <row r="1002" spans="26:27" ht="19.5" x14ac:dyDescent="0.4">
      <c r="Z1002" s="179"/>
      <c r="AA1002" s="179"/>
    </row>
    <row r="1003" spans="26:27" ht="19.5" x14ac:dyDescent="0.4">
      <c r="Z1003" s="179"/>
      <c r="AA1003" s="179"/>
    </row>
    <row r="1004" spans="26:27" ht="19.5" x14ac:dyDescent="0.4">
      <c r="Z1004" s="179"/>
      <c r="AA1004" s="179"/>
    </row>
    <row r="1005" spans="26:27" ht="19.5" x14ac:dyDescent="0.4">
      <c r="Z1005" s="179"/>
      <c r="AA1005" s="179"/>
    </row>
    <row r="1006" spans="26:27" ht="19.5" x14ac:dyDescent="0.4">
      <c r="Z1006" s="179"/>
      <c r="AA1006" s="179"/>
    </row>
    <row r="1007" spans="26:27" ht="19.5" x14ac:dyDescent="0.4">
      <c r="Z1007" s="179"/>
      <c r="AA1007" s="179"/>
    </row>
    <row r="1008" spans="26:27" ht="19.5" x14ac:dyDescent="0.4">
      <c r="Z1008" s="179"/>
      <c r="AA1008" s="179"/>
    </row>
    <row r="1009" spans="26:27" ht="19.5" x14ac:dyDescent="0.4">
      <c r="Z1009" s="179"/>
      <c r="AA1009" s="179"/>
    </row>
    <row r="1010" spans="26:27" ht="19.5" x14ac:dyDescent="0.4">
      <c r="Z1010" s="179"/>
      <c r="AA1010" s="179"/>
    </row>
    <row r="1011" spans="26:27" ht="19.5" x14ac:dyDescent="0.4">
      <c r="Z1011" s="179"/>
      <c r="AA1011" s="179"/>
    </row>
    <row r="1012" spans="26:27" ht="19.5" x14ac:dyDescent="0.4">
      <c r="Z1012" s="179"/>
      <c r="AA1012" s="179"/>
    </row>
    <row r="1013" spans="26:27" ht="19.5" x14ac:dyDescent="0.4">
      <c r="Z1013" s="179"/>
      <c r="AA1013" s="179"/>
    </row>
    <row r="1014" spans="26:27" ht="19.5" x14ac:dyDescent="0.4">
      <c r="Z1014" s="179"/>
      <c r="AA1014" s="179"/>
    </row>
    <row r="1015" spans="26:27" ht="19.5" x14ac:dyDescent="0.4">
      <c r="Z1015" s="179"/>
      <c r="AA1015" s="179"/>
    </row>
    <row r="1016" spans="26:27" ht="19.5" x14ac:dyDescent="0.4">
      <c r="Z1016" s="179"/>
      <c r="AA1016" s="179"/>
    </row>
    <row r="1017" spans="26:27" ht="19.5" x14ac:dyDescent="0.4">
      <c r="Z1017" s="179"/>
      <c r="AA1017" s="179"/>
    </row>
    <row r="1018" spans="26:27" ht="19.5" x14ac:dyDescent="0.4">
      <c r="Z1018" s="179"/>
      <c r="AA1018" s="179"/>
    </row>
    <row r="1019" spans="26:27" ht="19.5" x14ac:dyDescent="0.4">
      <c r="Z1019" s="179"/>
      <c r="AA1019" s="179"/>
    </row>
    <row r="1020" spans="26:27" ht="19.5" x14ac:dyDescent="0.4">
      <c r="Z1020" s="179"/>
      <c r="AA1020" s="179"/>
    </row>
    <row r="1021" spans="26:27" ht="19.5" x14ac:dyDescent="0.4">
      <c r="Z1021" s="179"/>
      <c r="AA1021" s="179"/>
    </row>
    <row r="1022" spans="26:27" ht="19.5" x14ac:dyDescent="0.4">
      <c r="Z1022" s="179"/>
      <c r="AA1022" s="179"/>
    </row>
    <row r="1023" spans="26:27" ht="19.5" x14ac:dyDescent="0.4">
      <c r="Z1023" s="179"/>
      <c r="AA1023" s="179"/>
    </row>
    <row r="1024" spans="26:27" ht="19.5" x14ac:dyDescent="0.4">
      <c r="Z1024" s="179"/>
      <c r="AA1024" s="179"/>
    </row>
    <row r="1025" spans="26:27" ht="19.5" x14ac:dyDescent="0.4">
      <c r="Z1025" s="179"/>
      <c r="AA1025" s="179"/>
    </row>
    <row r="1026" spans="26:27" ht="19.5" x14ac:dyDescent="0.4">
      <c r="Z1026" s="179"/>
      <c r="AA1026" s="179"/>
    </row>
    <row r="1027" spans="26:27" ht="19.5" x14ac:dyDescent="0.4">
      <c r="Z1027" s="179"/>
      <c r="AA1027" s="179"/>
    </row>
    <row r="1028" spans="26:27" ht="19.5" x14ac:dyDescent="0.4">
      <c r="Z1028" s="179"/>
      <c r="AA1028" s="179"/>
    </row>
    <row r="1029" spans="26:27" ht="19.5" x14ac:dyDescent="0.4">
      <c r="Z1029" s="179"/>
      <c r="AA1029" s="179"/>
    </row>
    <row r="1030" spans="26:27" ht="19.5" x14ac:dyDescent="0.4">
      <c r="Z1030" s="179"/>
      <c r="AA1030" s="179"/>
    </row>
    <row r="1031" spans="26:27" ht="19.5" x14ac:dyDescent="0.4">
      <c r="Z1031" s="179"/>
      <c r="AA1031" s="179"/>
    </row>
    <row r="1032" spans="26:27" ht="19.5" x14ac:dyDescent="0.4">
      <c r="Z1032" s="179"/>
      <c r="AA1032" s="179"/>
    </row>
    <row r="1033" spans="26:27" ht="19.5" x14ac:dyDescent="0.4">
      <c r="Z1033" s="179"/>
      <c r="AA1033" s="179"/>
    </row>
    <row r="1034" spans="26:27" ht="19.5" x14ac:dyDescent="0.4">
      <c r="Z1034" s="179"/>
      <c r="AA1034" s="179"/>
    </row>
    <row r="1035" spans="26:27" ht="19.5" x14ac:dyDescent="0.4">
      <c r="Z1035" s="179"/>
      <c r="AA1035" s="179"/>
    </row>
    <row r="1036" spans="26:27" ht="19.5" x14ac:dyDescent="0.4">
      <c r="Z1036" s="179"/>
      <c r="AA1036" s="179"/>
    </row>
    <row r="1037" spans="26:27" ht="19.5" x14ac:dyDescent="0.4">
      <c r="Z1037" s="179"/>
      <c r="AA1037" s="179"/>
    </row>
    <row r="1038" spans="26:27" ht="19.5" x14ac:dyDescent="0.4">
      <c r="Z1038" s="179"/>
      <c r="AA1038" s="179"/>
    </row>
    <row r="1039" spans="26:27" ht="19.5" x14ac:dyDescent="0.4">
      <c r="Z1039" s="179"/>
      <c r="AA1039" s="179"/>
    </row>
    <row r="1040" spans="26:27" ht="19.5" x14ac:dyDescent="0.4">
      <c r="Z1040" s="179"/>
      <c r="AA1040" s="179"/>
    </row>
    <row r="1041" spans="26:27" ht="19.5" x14ac:dyDescent="0.4">
      <c r="Z1041" s="179"/>
      <c r="AA1041" s="179"/>
    </row>
    <row r="1042" spans="26:27" ht="19.5" x14ac:dyDescent="0.4">
      <c r="Z1042" s="179"/>
      <c r="AA1042" s="179"/>
    </row>
    <row r="1043" spans="26:27" ht="19.5" x14ac:dyDescent="0.4">
      <c r="Z1043" s="179"/>
      <c r="AA1043" s="179"/>
    </row>
    <row r="1044" spans="26:27" ht="19.5" x14ac:dyDescent="0.4">
      <c r="Z1044" s="179"/>
      <c r="AA1044" s="179"/>
    </row>
    <row r="1045" spans="26:27" ht="19.5" x14ac:dyDescent="0.4">
      <c r="Z1045" s="179"/>
      <c r="AA1045" s="179"/>
    </row>
    <row r="1046" spans="26:27" ht="19.5" x14ac:dyDescent="0.4">
      <c r="Z1046" s="179"/>
      <c r="AA1046" s="179"/>
    </row>
    <row r="1047" spans="26:27" ht="19.5" x14ac:dyDescent="0.4">
      <c r="Z1047" s="179"/>
      <c r="AA1047" s="179"/>
    </row>
    <row r="1048" spans="26:27" ht="19.5" x14ac:dyDescent="0.4">
      <c r="Z1048" s="179"/>
      <c r="AA1048" s="179"/>
    </row>
    <row r="1049" spans="26:27" ht="19.5" x14ac:dyDescent="0.4">
      <c r="Z1049" s="179"/>
      <c r="AA1049" s="179"/>
    </row>
    <row r="1050" spans="26:27" ht="19.5" x14ac:dyDescent="0.4">
      <c r="Z1050" s="179"/>
      <c r="AA1050" s="179"/>
    </row>
    <row r="1051" spans="26:27" ht="19.5" x14ac:dyDescent="0.4">
      <c r="Z1051" s="179"/>
      <c r="AA1051" s="179"/>
    </row>
    <row r="1052" spans="26:27" ht="19.5" x14ac:dyDescent="0.4">
      <c r="Z1052" s="179"/>
      <c r="AA1052" s="179"/>
    </row>
    <row r="1053" spans="26:27" ht="19.5" x14ac:dyDescent="0.4">
      <c r="Z1053" s="179"/>
      <c r="AA1053" s="179"/>
    </row>
    <row r="1054" spans="26:27" ht="19.5" x14ac:dyDescent="0.4">
      <c r="Z1054" s="179"/>
      <c r="AA1054" s="179"/>
    </row>
    <row r="1055" spans="26:27" ht="19.5" x14ac:dyDescent="0.4">
      <c r="Z1055" s="179"/>
      <c r="AA1055" s="179"/>
    </row>
    <row r="1056" spans="26:27" ht="19.5" x14ac:dyDescent="0.4">
      <c r="Z1056" s="179"/>
      <c r="AA1056" s="179"/>
    </row>
    <row r="1057" spans="26:27" ht="19.5" x14ac:dyDescent="0.4">
      <c r="Z1057" s="179"/>
      <c r="AA1057" s="179"/>
    </row>
    <row r="1058" spans="26:27" ht="19.5" x14ac:dyDescent="0.4">
      <c r="Z1058" s="179"/>
      <c r="AA1058" s="179"/>
    </row>
    <row r="1059" spans="26:27" ht="19.5" x14ac:dyDescent="0.4">
      <c r="Z1059" s="179"/>
      <c r="AA1059" s="179"/>
    </row>
    <row r="1060" spans="26:27" ht="19.5" x14ac:dyDescent="0.4">
      <c r="Z1060" s="179"/>
      <c r="AA1060" s="179"/>
    </row>
    <row r="1061" spans="26:27" ht="19.5" x14ac:dyDescent="0.4">
      <c r="Z1061" s="179"/>
      <c r="AA1061" s="179"/>
    </row>
    <row r="1062" spans="26:27" ht="19.5" x14ac:dyDescent="0.4">
      <c r="Z1062" s="179"/>
      <c r="AA1062" s="179"/>
    </row>
    <row r="1063" spans="26:27" ht="19.5" x14ac:dyDescent="0.4">
      <c r="Z1063" s="179"/>
      <c r="AA1063" s="179"/>
    </row>
    <row r="1064" spans="26:27" ht="19.5" x14ac:dyDescent="0.4">
      <c r="Z1064" s="179"/>
      <c r="AA1064" s="179"/>
    </row>
    <row r="1065" spans="26:27" ht="19.5" x14ac:dyDescent="0.4">
      <c r="Z1065" s="179"/>
      <c r="AA1065" s="179"/>
    </row>
    <row r="1066" spans="26:27" ht="19.5" x14ac:dyDescent="0.4">
      <c r="Z1066" s="179"/>
      <c r="AA1066" s="179"/>
    </row>
    <row r="1067" spans="26:27" ht="19.5" x14ac:dyDescent="0.4">
      <c r="Z1067" s="179"/>
      <c r="AA1067" s="179"/>
    </row>
    <row r="1068" spans="26:27" ht="19.5" x14ac:dyDescent="0.4">
      <c r="Z1068" s="179"/>
      <c r="AA1068" s="179"/>
    </row>
    <row r="1069" spans="26:27" ht="19.5" x14ac:dyDescent="0.4">
      <c r="Z1069" s="179"/>
      <c r="AA1069" s="179"/>
    </row>
    <row r="1070" spans="26:27" ht="19.5" x14ac:dyDescent="0.4">
      <c r="Z1070" s="179"/>
      <c r="AA1070" s="179"/>
    </row>
    <row r="1071" spans="26:27" ht="19.5" x14ac:dyDescent="0.4">
      <c r="Z1071" s="179"/>
      <c r="AA1071" s="179"/>
    </row>
    <row r="1072" spans="26:27" ht="19.5" x14ac:dyDescent="0.4">
      <c r="Z1072" s="179"/>
      <c r="AA1072" s="179"/>
    </row>
    <row r="1073" spans="26:27" ht="19.5" x14ac:dyDescent="0.4">
      <c r="Z1073" s="179"/>
      <c r="AA1073" s="179"/>
    </row>
    <row r="1074" spans="26:27" ht="19.5" x14ac:dyDescent="0.4">
      <c r="Z1074" s="179"/>
      <c r="AA1074" s="179"/>
    </row>
    <row r="1075" spans="26:27" ht="19.5" x14ac:dyDescent="0.4">
      <c r="Z1075" s="179"/>
      <c r="AA1075" s="179"/>
    </row>
    <row r="1076" spans="26:27" ht="19.5" x14ac:dyDescent="0.4">
      <c r="Z1076" s="179"/>
      <c r="AA1076" s="179"/>
    </row>
    <row r="1077" spans="26:27" ht="19.5" x14ac:dyDescent="0.4">
      <c r="Z1077" s="179"/>
      <c r="AA1077" s="179"/>
    </row>
    <row r="1078" spans="26:27" ht="19.5" x14ac:dyDescent="0.4">
      <c r="Z1078" s="179"/>
      <c r="AA1078" s="179"/>
    </row>
    <row r="1079" spans="26:27" ht="19.5" x14ac:dyDescent="0.4">
      <c r="Z1079" s="179"/>
      <c r="AA1079" s="179"/>
    </row>
    <row r="1080" spans="26:27" ht="19.5" x14ac:dyDescent="0.4">
      <c r="Z1080" s="179"/>
      <c r="AA1080" s="179"/>
    </row>
    <row r="1081" spans="26:27" ht="19.5" x14ac:dyDescent="0.4">
      <c r="Z1081" s="179"/>
      <c r="AA1081" s="179"/>
    </row>
    <row r="1082" spans="26:27" ht="19.5" x14ac:dyDescent="0.4">
      <c r="Z1082" s="179"/>
      <c r="AA1082" s="179"/>
    </row>
    <row r="1083" spans="26:27" ht="19.5" x14ac:dyDescent="0.4">
      <c r="Z1083" s="179"/>
      <c r="AA1083" s="179"/>
    </row>
    <row r="1084" spans="26:27" ht="19.5" x14ac:dyDescent="0.4">
      <c r="Z1084" s="179"/>
      <c r="AA1084" s="179"/>
    </row>
    <row r="1085" spans="26:27" ht="19.5" x14ac:dyDescent="0.4">
      <c r="Z1085" s="179"/>
      <c r="AA1085" s="179"/>
    </row>
    <row r="1086" spans="26:27" ht="19.5" x14ac:dyDescent="0.4">
      <c r="Z1086" s="179"/>
      <c r="AA1086" s="179"/>
    </row>
    <row r="1087" spans="26:27" ht="19.5" x14ac:dyDescent="0.4">
      <c r="Z1087" s="179"/>
      <c r="AA1087" s="179"/>
    </row>
    <row r="1088" spans="26:27" ht="19.5" x14ac:dyDescent="0.4">
      <c r="Z1088" s="179"/>
      <c r="AA1088" s="179"/>
    </row>
    <row r="1089" spans="26:27" ht="19.5" x14ac:dyDescent="0.4">
      <c r="Z1089" s="179"/>
      <c r="AA1089" s="179"/>
    </row>
    <row r="1090" spans="26:27" ht="19.5" x14ac:dyDescent="0.4">
      <c r="Z1090" s="179"/>
      <c r="AA1090" s="179"/>
    </row>
    <row r="1091" spans="26:27" ht="19.5" x14ac:dyDescent="0.4">
      <c r="Z1091" s="179"/>
      <c r="AA1091" s="179"/>
    </row>
    <row r="1092" spans="26:27" ht="19.5" x14ac:dyDescent="0.4">
      <c r="Z1092" s="179"/>
      <c r="AA1092" s="179"/>
    </row>
    <row r="1093" spans="26:27" ht="19.5" x14ac:dyDescent="0.4">
      <c r="Z1093" s="179"/>
      <c r="AA1093" s="179"/>
    </row>
    <row r="1094" spans="26:27" ht="19.5" x14ac:dyDescent="0.4">
      <c r="Z1094" s="179"/>
      <c r="AA1094" s="179"/>
    </row>
    <row r="1095" spans="26:27" ht="19.5" x14ac:dyDescent="0.4">
      <c r="Z1095" s="179"/>
      <c r="AA1095" s="179"/>
    </row>
    <row r="1096" spans="26:27" ht="19.5" x14ac:dyDescent="0.4">
      <c r="Z1096" s="179"/>
      <c r="AA1096" s="179"/>
    </row>
    <row r="1097" spans="26:27" ht="19.5" x14ac:dyDescent="0.4">
      <c r="Z1097" s="179"/>
      <c r="AA1097" s="179"/>
    </row>
    <row r="1098" spans="26:27" ht="19.5" x14ac:dyDescent="0.4">
      <c r="Z1098" s="179"/>
      <c r="AA1098" s="179"/>
    </row>
    <row r="1099" spans="26:27" ht="19.5" x14ac:dyDescent="0.4">
      <c r="Z1099" s="179"/>
      <c r="AA1099" s="179"/>
    </row>
    <row r="1100" spans="26:27" ht="19.5" x14ac:dyDescent="0.4">
      <c r="Z1100" s="179"/>
      <c r="AA1100" s="179"/>
    </row>
    <row r="1101" spans="26:27" ht="19.5" x14ac:dyDescent="0.4">
      <c r="Z1101" s="179"/>
      <c r="AA1101" s="179"/>
    </row>
    <row r="1102" spans="26:27" ht="19.5" x14ac:dyDescent="0.4">
      <c r="Z1102" s="179"/>
      <c r="AA1102" s="179"/>
    </row>
    <row r="1103" spans="26:27" ht="19.5" x14ac:dyDescent="0.4">
      <c r="Z1103" s="179"/>
      <c r="AA1103" s="179"/>
    </row>
    <row r="1104" spans="26:27" ht="19.5" x14ac:dyDescent="0.4">
      <c r="Z1104" s="179"/>
      <c r="AA1104" s="179"/>
    </row>
    <row r="1105" spans="26:27" ht="19.5" x14ac:dyDescent="0.4">
      <c r="Z1105" s="179"/>
      <c r="AA1105" s="179"/>
    </row>
    <row r="1106" spans="26:27" ht="19.5" x14ac:dyDescent="0.4">
      <c r="Z1106" s="179"/>
      <c r="AA1106" s="179"/>
    </row>
    <row r="1107" spans="26:27" ht="19.5" x14ac:dyDescent="0.4">
      <c r="Z1107" s="179"/>
      <c r="AA1107" s="179"/>
    </row>
    <row r="1108" spans="26:27" ht="19.5" x14ac:dyDescent="0.4">
      <c r="Z1108" s="179"/>
      <c r="AA1108" s="179"/>
    </row>
    <row r="1109" spans="26:27" ht="19.5" x14ac:dyDescent="0.4">
      <c r="Z1109" s="179"/>
      <c r="AA1109" s="179"/>
    </row>
    <row r="1110" spans="26:27" ht="19.5" x14ac:dyDescent="0.4">
      <c r="Z1110" s="179"/>
      <c r="AA1110" s="179"/>
    </row>
    <row r="1111" spans="26:27" ht="19.5" x14ac:dyDescent="0.4">
      <c r="Z1111" s="179"/>
      <c r="AA1111" s="179"/>
    </row>
    <row r="1112" spans="26:27" ht="19.5" x14ac:dyDescent="0.4">
      <c r="Z1112" s="179"/>
      <c r="AA1112" s="179"/>
    </row>
    <row r="1113" spans="26:27" ht="19.5" x14ac:dyDescent="0.4">
      <c r="Z1113" s="179"/>
      <c r="AA1113" s="179"/>
    </row>
    <row r="1114" spans="26:27" ht="19.5" x14ac:dyDescent="0.4">
      <c r="Z1114" s="179"/>
      <c r="AA1114" s="179"/>
    </row>
    <row r="1115" spans="26:27" ht="19.5" x14ac:dyDescent="0.4">
      <c r="Z1115" s="179"/>
      <c r="AA1115" s="179"/>
    </row>
    <row r="1116" spans="26:27" ht="19.5" x14ac:dyDescent="0.4">
      <c r="Z1116" s="179"/>
      <c r="AA1116" s="179"/>
    </row>
    <row r="1117" spans="26:27" ht="19.5" x14ac:dyDescent="0.4">
      <c r="Z1117" s="179"/>
      <c r="AA1117" s="179"/>
    </row>
    <row r="1118" spans="26:27" ht="19.5" x14ac:dyDescent="0.4">
      <c r="Z1118" s="179"/>
      <c r="AA1118" s="179"/>
    </row>
    <row r="1119" spans="26:27" ht="19.5" x14ac:dyDescent="0.4">
      <c r="Z1119" s="179"/>
      <c r="AA1119" s="179"/>
    </row>
    <row r="1120" spans="26:27" ht="19.5" x14ac:dyDescent="0.4">
      <c r="Z1120" s="179"/>
      <c r="AA1120" s="179"/>
    </row>
    <row r="1121" spans="26:27" ht="19.5" x14ac:dyDescent="0.4">
      <c r="Z1121" s="179"/>
      <c r="AA1121" s="179"/>
    </row>
    <row r="1122" spans="26:27" ht="19.5" x14ac:dyDescent="0.4">
      <c r="Z1122" s="179"/>
      <c r="AA1122" s="179"/>
    </row>
    <row r="1123" spans="26:27" ht="19.5" x14ac:dyDescent="0.4">
      <c r="Z1123" s="179"/>
      <c r="AA1123" s="179"/>
    </row>
    <row r="1124" spans="26:27" ht="19.5" x14ac:dyDescent="0.4">
      <c r="Z1124" s="179"/>
      <c r="AA1124" s="179"/>
    </row>
    <row r="1125" spans="26:27" ht="19.5" x14ac:dyDescent="0.4">
      <c r="Z1125" s="179"/>
      <c r="AA1125" s="179"/>
    </row>
    <row r="1126" spans="26:27" ht="19.5" x14ac:dyDescent="0.4">
      <c r="Z1126" s="179"/>
      <c r="AA1126" s="179"/>
    </row>
    <row r="1127" spans="26:27" ht="19.5" x14ac:dyDescent="0.4">
      <c r="Z1127" s="179"/>
      <c r="AA1127" s="179"/>
    </row>
    <row r="1128" spans="26:27" ht="19.5" x14ac:dyDescent="0.4">
      <c r="Z1128" s="179"/>
      <c r="AA1128" s="179"/>
    </row>
    <row r="1129" spans="26:27" ht="19.5" x14ac:dyDescent="0.4">
      <c r="Z1129" s="179"/>
      <c r="AA1129" s="179"/>
    </row>
    <row r="1130" spans="26:27" ht="19.5" x14ac:dyDescent="0.4">
      <c r="Z1130" s="179"/>
      <c r="AA1130" s="179"/>
    </row>
    <row r="1131" spans="26:27" ht="19.5" x14ac:dyDescent="0.4">
      <c r="Z1131" s="179"/>
      <c r="AA1131" s="179"/>
    </row>
    <row r="1132" spans="26:27" ht="19.5" x14ac:dyDescent="0.4">
      <c r="Z1132" s="179"/>
      <c r="AA1132" s="179"/>
    </row>
    <row r="1133" spans="26:27" ht="19.5" x14ac:dyDescent="0.4">
      <c r="Z1133" s="179"/>
      <c r="AA1133" s="179"/>
    </row>
    <row r="1134" spans="26:27" ht="19.5" x14ac:dyDescent="0.4">
      <c r="Z1134" s="179"/>
      <c r="AA1134" s="179"/>
    </row>
    <row r="1135" spans="26:27" ht="19.5" x14ac:dyDescent="0.4">
      <c r="Z1135" s="179"/>
      <c r="AA1135" s="179"/>
    </row>
    <row r="1136" spans="26:27" ht="19.5" x14ac:dyDescent="0.4">
      <c r="Z1136" s="179"/>
      <c r="AA1136" s="179"/>
    </row>
    <row r="1137" spans="26:27" ht="19.5" x14ac:dyDescent="0.4">
      <c r="Z1137" s="179"/>
      <c r="AA1137" s="179"/>
    </row>
    <row r="1138" spans="26:27" ht="19.5" x14ac:dyDescent="0.4">
      <c r="Z1138" s="179"/>
      <c r="AA1138" s="179"/>
    </row>
    <row r="1139" spans="26:27" ht="19.5" x14ac:dyDescent="0.4">
      <c r="Z1139" s="179"/>
      <c r="AA1139" s="179"/>
    </row>
    <row r="1140" spans="26:27" ht="19.5" x14ac:dyDescent="0.4">
      <c r="Z1140" s="179"/>
      <c r="AA1140" s="179"/>
    </row>
    <row r="1141" spans="26:27" ht="19.5" x14ac:dyDescent="0.4">
      <c r="Z1141" s="179"/>
      <c r="AA1141" s="179"/>
    </row>
    <row r="1142" spans="26:27" ht="19.5" x14ac:dyDescent="0.4">
      <c r="Z1142" s="179"/>
      <c r="AA1142" s="179"/>
    </row>
    <row r="1143" spans="26:27" ht="19.5" x14ac:dyDescent="0.4">
      <c r="Z1143" s="179"/>
      <c r="AA1143" s="179"/>
    </row>
    <row r="1144" spans="26:27" ht="19.5" x14ac:dyDescent="0.4">
      <c r="Z1144" s="179"/>
      <c r="AA1144" s="179"/>
    </row>
    <row r="1145" spans="26:27" ht="19.5" x14ac:dyDescent="0.4">
      <c r="Z1145" s="179"/>
      <c r="AA1145" s="179"/>
    </row>
    <row r="1146" spans="26:27" ht="19.5" x14ac:dyDescent="0.4">
      <c r="Z1146" s="179"/>
      <c r="AA1146" s="179"/>
    </row>
    <row r="1147" spans="26:27" ht="19.5" x14ac:dyDescent="0.4">
      <c r="Z1147" s="179"/>
      <c r="AA1147" s="179"/>
    </row>
    <row r="1148" spans="26:27" ht="19.5" x14ac:dyDescent="0.4">
      <c r="Z1148" s="179"/>
      <c r="AA1148" s="179"/>
    </row>
    <row r="1149" spans="26:27" ht="19.5" x14ac:dyDescent="0.4">
      <c r="Z1149" s="179"/>
      <c r="AA1149" s="179"/>
    </row>
    <row r="1150" spans="26:27" ht="19.5" x14ac:dyDescent="0.4">
      <c r="Z1150" s="179"/>
      <c r="AA1150" s="179"/>
    </row>
    <row r="1151" spans="26:27" ht="19.5" x14ac:dyDescent="0.4">
      <c r="Z1151" s="179"/>
      <c r="AA1151" s="179"/>
    </row>
    <row r="1152" spans="26:27" ht="19.5" x14ac:dyDescent="0.4">
      <c r="Z1152" s="179"/>
      <c r="AA1152" s="179"/>
    </row>
    <row r="1153" spans="26:27" ht="19.5" x14ac:dyDescent="0.4">
      <c r="Z1153" s="179"/>
      <c r="AA1153" s="179"/>
    </row>
    <row r="1154" spans="26:27" ht="19.5" x14ac:dyDescent="0.4">
      <c r="Z1154" s="179"/>
      <c r="AA1154" s="179"/>
    </row>
    <row r="1155" spans="26:27" ht="19.5" x14ac:dyDescent="0.4">
      <c r="Z1155" s="179"/>
      <c r="AA1155" s="179"/>
    </row>
    <row r="1156" spans="26:27" ht="19.5" x14ac:dyDescent="0.4">
      <c r="Z1156" s="179"/>
      <c r="AA1156" s="179"/>
    </row>
    <row r="1157" spans="26:27" ht="19.5" x14ac:dyDescent="0.4">
      <c r="Z1157" s="179"/>
      <c r="AA1157" s="179"/>
    </row>
    <row r="1158" spans="26:27" ht="19.5" x14ac:dyDescent="0.4">
      <c r="Z1158" s="179"/>
      <c r="AA1158" s="179"/>
    </row>
    <row r="1159" spans="26:27" ht="19.5" x14ac:dyDescent="0.4">
      <c r="Z1159" s="179"/>
      <c r="AA1159" s="179"/>
    </row>
    <row r="1160" spans="26:27" ht="19.5" x14ac:dyDescent="0.4">
      <c r="Z1160" s="179"/>
      <c r="AA1160" s="179"/>
    </row>
    <row r="1161" spans="26:27" ht="19.5" x14ac:dyDescent="0.4">
      <c r="Z1161" s="179"/>
      <c r="AA1161" s="179"/>
    </row>
    <row r="1162" spans="26:27" ht="19.5" x14ac:dyDescent="0.4">
      <c r="Z1162" s="179"/>
      <c r="AA1162" s="179"/>
    </row>
    <row r="1163" spans="26:27" ht="19.5" x14ac:dyDescent="0.4">
      <c r="Z1163" s="179"/>
      <c r="AA1163" s="179"/>
    </row>
    <row r="1164" spans="26:27" ht="19.5" x14ac:dyDescent="0.4">
      <c r="Z1164" s="179"/>
      <c r="AA1164" s="179"/>
    </row>
    <row r="1165" spans="26:27" ht="19.5" x14ac:dyDescent="0.4">
      <c r="Z1165" s="179"/>
      <c r="AA1165" s="179"/>
    </row>
    <row r="1166" spans="26:27" ht="19.5" x14ac:dyDescent="0.4">
      <c r="Z1166" s="179"/>
      <c r="AA1166" s="179"/>
    </row>
    <row r="1167" spans="26:27" ht="19.5" x14ac:dyDescent="0.4">
      <c r="Z1167" s="179"/>
      <c r="AA1167" s="179"/>
    </row>
    <row r="1168" spans="26:27" ht="19.5" x14ac:dyDescent="0.4">
      <c r="Z1168" s="179"/>
      <c r="AA1168" s="179"/>
    </row>
    <row r="1169" spans="26:27" ht="19.5" x14ac:dyDescent="0.4">
      <c r="Z1169" s="179"/>
      <c r="AA1169" s="179"/>
    </row>
    <row r="1170" spans="26:27" ht="19.5" x14ac:dyDescent="0.4">
      <c r="Z1170" s="179"/>
      <c r="AA1170" s="179"/>
    </row>
    <row r="1171" spans="26:27" ht="19.5" x14ac:dyDescent="0.4">
      <c r="Z1171" s="179"/>
      <c r="AA1171" s="179"/>
    </row>
    <row r="1172" spans="26:27" ht="19.5" x14ac:dyDescent="0.4">
      <c r="Z1172" s="179"/>
      <c r="AA1172" s="179"/>
    </row>
    <row r="1173" spans="26:27" ht="19.5" x14ac:dyDescent="0.4">
      <c r="Z1173" s="179"/>
      <c r="AA1173" s="179"/>
    </row>
    <row r="1174" spans="26:27" ht="19.5" x14ac:dyDescent="0.4">
      <c r="Z1174" s="179"/>
      <c r="AA1174" s="179"/>
    </row>
    <row r="1175" spans="26:27" ht="19.5" x14ac:dyDescent="0.4">
      <c r="Z1175" s="179"/>
      <c r="AA1175" s="179"/>
    </row>
    <row r="1176" spans="26:27" ht="19.5" x14ac:dyDescent="0.4">
      <c r="Z1176" s="179"/>
      <c r="AA1176" s="179"/>
    </row>
    <row r="1177" spans="26:27" ht="19.5" x14ac:dyDescent="0.4">
      <c r="Z1177" s="179"/>
      <c r="AA1177" s="179"/>
    </row>
    <row r="1178" spans="26:27" ht="19.5" x14ac:dyDescent="0.4">
      <c r="Z1178" s="179"/>
      <c r="AA1178" s="179"/>
    </row>
    <row r="1179" spans="26:27" ht="19.5" x14ac:dyDescent="0.4">
      <c r="Z1179" s="179"/>
      <c r="AA1179" s="179"/>
    </row>
    <row r="1180" spans="26:27" ht="19.5" x14ac:dyDescent="0.4">
      <c r="Z1180" s="179"/>
      <c r="AA1180" s="179"/>
    </row>
    <row r="1181" spans="26:27" ht="19.5" x14ac:dyDescent="0.4">
      <c r="Z1181" s="179"/>
      <c r="AA1181" s="179"/>
    </row>
    <row r="1182" spans="26:27" ht="19.5" x14ac:dyDescent="0.4">
      <c r="Z1182" s="179"/>
      <c r="AA1182" s="179"/>
    </row>
    <row r="1183" spans="26:27" ht="19.5" x14ac:dyDescent="0.4">
      <c r="Z1183" s="179"/>
      <c r="AA1183" s="179"/>
    </row>
    <row r="1184" spans="26:27" ht="19.5" x14ac:dyDescent="0.4">
      <c r="Z1184" s="179"/>
      <c r="AA1184" s="179"/>
    </row>
    <row r="1185" spans="26:27" ht="19.5" x14ac:dyDescent="0.4">
      <c r="Z1185" s="179"/>
      <c r="AA1185" s="179"/>
    </row>
    <row r="1186" spans="26:27" ht="19.5" x14ac:dyDescent="0.4">
      <c r="Z1186" s="179"/>
      <c r="AA1186" s="179"/>
    </row>
    <row r="1187" spans="26:27" ht="19.5" x14ac:dyDescent="0.4">
      <c r="Z1187" s="179"/>
      <c r="AA1187" s="179"/>
    </row>
    <row r="1188" spans="26:27" ht="19.5" x14ac:dyDescent="0.4">
      <c r="Z1188" s="179"/>
      <c r="AA1188" s="179"/>
    </row>
    <row r="1189" spans="26:27" ht="19.5" x14ac:dyDescent="0.4">
      <c r="Z1189" s="179"/>
      <c r="AA1189" s="179"/>
    </row>
    <row r="1190" spans="26:27" ht="19.5" x14ac:dyDescent="0.4">
      <c r="Z1190" s="179"/>
      <c r="AA1190" s="179"/>
    </row>
    <row r="1191" spans="26:27" ht="19.5" x14ac:dyDescent="0.4">
      <c r="Z1191" s="179"/>
      <c r="AA1191" s="179"/>
    </row>
    <row r="1192" spans="26:27" ht="19.5" x14ac:dyDescent="0.4">
      <c r="Z1192" s="179"/>
      <c r="AA1192" s="179"/>
    </row>
    <row r="1193" spans="26:27" ht="19.5" x14ac:dyDescent="0.4">
      <c r="Z1193" s="179"/>
      <c r="AA1193" s="179"/>
    </row>
    <row r="1194" spans="26:27" ht="19.5" x14ac:dyDescent="0.4">
      <c r="Z1194" s="179"/>
      <c r="AA1194" s="179"/>
    </row>
    <row r="1195" spans="26:27" ht="19.5" x14ac:dyDescent="0.4">
      <c r="Z1195" s="179"/>
      <c r="AA1195" s="179"/>
    </row>
    <row r="1196" spans="26:27" ht="19.5" x14ac:dyDescent="0.4">
      <c r="Z1196" s="179"/>
      <c r="AA1196" s="179"/>
    </row>
    <row r="1197" spans="26:27" ht="19.5" x14ac:dyDescent="0.4">
      <c r="Z1197" s="179"/>
      <c r="AA1197" s="179"/>
    </row>
    <row r="1198" spans="26:27" ht="19.5" x14ac:dyDescent="0.4">
      <c r="Z1198" s="179"/>
      <c r="AA1198" s="179"/>
    </row>
    <row r="1199" spans="26:27" ht="19.5" x14ac:dyDescent="0.4">
      <c r="Z1199" s="179"/>
      <c r="AA1199" s="179"/>
    </row>
    <row r="1200" spans="26:27" ht="19.5" x14ac:dyDescent="0.4">
      <c r="Z1200" s="179"/>
      <c r="AA1200" s="179"/>
    </row>
    <row r="1201" spans="26:27" ht="19.5" x14ac:dyDescent="0.4">
      <c r="Z1201" s="179"/>
      <c r="AA1201" s="179"/>
    </row>
    <row r="1202" spans="26:27" ht="19.5" x14ac:dyDescent="0.4">
      <c r="Z1202" s="179"/>
      <c r="AA1202" s="179"/>
    </row>
    <row r="1203" spans="26:27" ht="19.5" x14ac:dyDescent="0.4">
      <c r="Z1203" s="179"/>
      <c r="AA1203" s="179"/>
    </row>
    <row r="1204" spans="26:27" ht="19.5" x14ac:dyDescent="0.4">
      <c r="Z1204" s="179"/>
      <c r="AA1204" s="179"/>
    </row>
    <row r="1205" spans="26:27" ht="19.5" x14ac:dyDescent="0.4">
      <c r="Z1205" s="179"/>
      <c r="AA1205" s="179"/>
    </row>
    <row r="1206" spans="26:27" ht="19.5" x14ac:dyDescent="0.4">
      <c r="Z1206" s="179"/>
      <c r="AA1206" s="179"/>
    </row>
    <row r="1207" spans="26:27" ht="19.5" x14ac:dyDescent="0.4">
      <c r="Z1207" s="179"/>
      <c r="AA1207" s="179"/>
    </row>
    <row r="1208" spans="26:27" ht="19.5" x14ac:dyDescent="0.4">
      <c r="Z1208" s="179"/>
      <c r="AA1208" s="179"/>
    </row>
    <row r="1209" spans="26:27" ht="19.5" x14ac:dyDescent="0.4">
      <c r="Z1209" s="179"/>
      <c r="AA1209" s="179"/>
    </row>
    <row r="1210" spans="26:27" ht="19.5" x14ac:dyDescent="0.4">
      <c r="Z1210" s="179"/>
      <c r="AA1210" s="179"/>
    </row>
    <row r="1211" spans="26:27" ht="19.5" x14ac:dyDescent="0.4">
      <c r="Z1211" s="179"/>
      <c r="AA1211" s="179"/>
    </row>
    <row r="1212" spans="26:27" ht="19.5" x14ac:dyDescent="0.4">
      <c r="Z1212" s="179"/>
      <c r="AA1212" s="179"/>
    </row>
    <row r="1213" spans="26:27" ht="19.5" x14ac:dyDescent="0.4">
      <c r="Z1213" s="179"/>
      <c r="AA1213" s="179"/>
    </row>
    <row r="1214" spans="26:27" ht="19.5" x14ac:dyDescent="0.4">
      <c r="Z1214" s="179"/>
      <c r="AA1214" s="179"/>
    </row>
    <row r="1215" spans="26:27" ht="19.5" x14ac:dyDescent="0.4">
      <c r="Z1215" s="179"/>
      <c r="AA1215" s="179"/>
    </row>
    <row r="1216" spans="26:27" ht="19.5" x14ac:dyDescent="0.4">
      <c r="Z1216" s="179"/>
      <c r="AA1216" s="179"/>
    </row>
    <row r="1217" spans="26:27" ht="19.5" x14ac:dyDescent="0.4">
      <c r="Z1217" s="179"/>
      <c r="AA1217" s="179"/>
    </row>
    <row r="1218" spans="26:27" ht="19.5" x14ac:dyDescent="0.4">
      <c r="Z1218" s="179"/>
      <c r="AA1218" s="179"/>
    </row>
    <row r="1219" spans="26:27" ht="19.5" x14ac:dyDescent="0.4">
      <c r="Z1219" s="179"/>
      <c r="AA1219" s="179"/>
    </row>
    <row r="1220" spans="26:27" ht="19.5" x14ac:dyDescent="0.4">
      <c r="Z1220" s="179"/>
      <c r="AA1220" s="179"/>
    </row>
    <row r="1221" spans="26:27" ht="19.5" x14ac:dyDescent="0.4">
      <c r="Z1221" s="179"/>
      <c r="AA1221" s="179"/>
    </row>
    <row r="1222" spans="26:27" ht="19.5" x14ac:dyDescent="0.4">
      <c r="Z1222" s="179"/>
      <c r="AA1222" s="179"/>
    </row>
    <row r="1223" spans="26:27" ht="19.5" x14ac:dyDescent="0.4">
      <c r="Z1223" s="179"/>
      <c r="AA1223" s="179"/>
    </row>
    <row r="1224" spans="26:27" ht="19.5" x14ac:dyDescent="0.4">
      <c r="Z1224" s="179"/>
      <c r="AA1224" s="179"/>
    </row>
    <row r="1225" spans="26:27" ht="19.5" x14ac:dyDescent="0.4">
      <c r="Z1225" s="179"/>
      <c r="AA1225" s="179"/>
    </row>
    <row r="1226" spans="26:27" ht="19.5" x14ac:dyDescent="0.4">
      <c r="Z1226" s="179"/>
      <c r="AA1226" s="179"/>
    </row>
    <row r="1227" spans="26:27" ht="19.5" x14ac:dyDescent="0.4">
      <c r="Z1227" s="179"/>
      <c r="AA1227" s="179"/>
    </row>
    <row r="1228" spans="26:27" ht="19.5" x14ac:dyDescent="0.4">
      <c r="Z1228" s="179"/>
      <c r="AA1228" s="179"/>
    </row>
    <row r="1229" spans="26:27" ht="19.5" x14ac:dyDescent="0.4">
      <c r="Z1229" s="179"/>
      <c r="AA1229" s="179"/>
    </row>
    <row r="1230" spans="26:27" ht="19.5" x14ac:dyDescent="0.4">
      <c r="Z1230" s="179"/>
      <c r="AA1230" s="179"/>
    </row>
    <row r="1231" spans="26:27" ht="19.5" x14ac:dyDescent="0.4">
      <c r="Z1231" s="179"/>
      <c r="AA1231" s="179"/>
    </row>
    <row r="1232" spans="26:27" ht="19.5" x14ac:dyDescent="0.4">
      <c r="Z1232" s="179"/>
      <c r="AA1232" s="179"/>
    </row>
    <row r="1233" spans="26:27" ht="19.5" x14ac:dyDescent="0.4">
      <c r="Z1233" s="179"/>
      <c r="AA1233" s="179"/>
    </row>
    <row r="1234" spans="26:27" ht="19.5" x14ac:dyDescent="0.4">
      <c r="Z1234" s="179"/>
      <c r="AA1234" s="179"/>
    </row>
    <row r="1235" spans="26:27" ht="19.5" x14ac:dyDescent="0.4">
      <c r="Z1235" s="179"/>
      <c r="AA1235" s="179"/>
    </row>
    <row r="1236" spans="26:27" ht="19.5" x14ac:dyDescent="0.4">
      <c r="Z1236" s="179"/>
      <c r="AA1236" s="179"/>
    </row>
    <row r="1237" spans="26:27" ht="19.5" x14ac:dyDescent="0.4">
      <c r="Z1237" s="179"/>
      <c r="AA1237" s="179"/>
    </row>
    <row r="1238" spans="26:27" ht="19.5" x14ac:dyDescent="0.4">
      <c r="Z1238" s="179"/>
      <c r="AA1238" s="179"/>
    </row>
    <row r="1239" spans="26:27" ht="19.5" x14ac:dyDescent="0.4">
      <c r="Z1239" s="179"/>
      <c r="AA1239" s="179"/>
    </row>
    <row r="1240" spans="26:27" ht="19.5" x14ac:dyDescent="0.4">
      <c r="Z1240" s="179"/>
      <c r="AA1240" s="179"/>
    </row>
    <row r="1241" spans="26:27" ht="19.5" x14ac:dyDescent="0.4">
      <c r="Z1241" s="179"/>
      <c r="AA1241" s="179"/>
    </row>
    <row r="1242" spans="26:27" ht="19.5" x14ac:dyDescent="0.4">
      <c r="Z1242" s="179"/>
      <c r="AA1242" s="179"/>
    </row>
    <row r="1243" spans="26:27" ht="19.5" x14ac:dyDescent="0.4">
      <c r="Z1243" s="179"/>
      <c r="AA1243" s="179"/>
    </row>
    <row r="1244" spans="26:27" ht="19.5" x14ac:dyDescent="0.4">
      <c r="Z1244" s="179"/>
      <c r="AA1244" s="179"/>
    </row>
    <row r="1245" spans="26:27" ht="19.5" x14ac:dyDescent="0.4">
      <c r="Z1245" s="179"/>
      <c r="AA1245" s="179"/>
    </row>
    <row r="1246" spans="26:27" ht="19.5" x14ac:dyDescent="0.4">
      <c r="Z1246" s="179"/>
      <c r="AA1246" s="179"/>
    </row>
    <row r="1247" spans="26:27" ht="19.5" x14ac:dyDescent="0.4">
      <c r="Z1247" s="179"/>
      <c r="AA1247" s="179"/>
    </row>
    <row r="1248" spans="26:27" ht="19.5" x14ac:dyDescent="0.4">
      <c r="Z1248" s="179"/>
      <c r="AA1248" s="179"/>
    </row>
    <row r="1249" spans="26:27" ht="19.5" x14ac:dyDescent="0.4">
      <c r="Z1249" s="179"/>
      <c r="AA1249" s="179"/>
    </row>
    <row r="1250" spans="26:27" ht="19.5" x14ac:dyDescent="0.4">
      <c r="Z1250" s="179"/>
      <c r="AA1250" s="179"/>
    </row>
    <row r="1251" spans="26:27" ht="19.5" x14ac:dyDescent="0.4">
      <c r="Z1251" s="179"/>
      <c r="AA1251" s="179"/>
    </row>
    <row r="1252" spans="26:27" ht="19.5" x14ac:dyDescent="0.4">
      <c r="Z1252" s="179"/>
      <c r="AA1252" s="179"/>
    </row>
    <row r="1253" spans="26:27" ht="19.5" x14ac:dyDescent="0.4">
      <c r="Z1253" s="179"/>
      <c r="AA1253" s="179"/>
    </row>
    <row r="1254" spans="26:27" ht="19.5" x14ac:dyDescent="0.4">
      <c r="Z1254" s="179"/>
      <c r="AA1254" s="179"/>
    </row>
    <row r="1255" spans="26:27" ht="19.5" x14ac:dyDescent="0.4">
      <c r="Z1255" s="179"/>
      <c r="AA1255" s="179"/>
    </row>
    <row r="1256" spans="26:27" ht="19.5" x14ac:dyDescent="0.4">
      <c r="Z1256" s="179"/>
      <c r="AA1256" s="179"/>
    </row>
    <row r="1257" spans="26:27" ht="19.5" x14ac:dyDescent="0.4">
      <c r="Z1257" s="179"/>
      <c r="AA1257" s="179"/>
    </row>
    <row r="1258" spans="26:27" ht="19.5" x14ac:dyDescent="0.4">
      <c r="Z1258" s="179"/>
      <c r="AA1258" s="179"/>
    </row>
    <row r="1259" spans="26:27" ht="19.5" x14ac:dyDescent="0.4">
      <c r="Z1259" s="179"/>
      <c r="AA1259" s="179"/>
    </row>
    <row r="1260" spans="26:27" ht="19.5" x14ac:dyDescent="0.4">
      <c r="Z1260" s="179"/>
      <c r="AA1260" s="179"/>
    </row>
    <row r="1261" spans="26:27" ht="19.5" x14ac:dyDescent="0.4">
      <c r="Z1261" s="179"/>
      <c r="AA1261" s="179"/>
    </row>
    <row r="1262" spans="26:27" ht="19.5" x14ac:dyDescent="0.4">
      <c r="Z1262" s="179"/>
      <c r="AA1262" s="179"/>
    </row>
    <row r="1263" spans="26:27" ht="19.5" x14ac:dyDescent="0.4">
      <c r="Z1263" s="179"/>
      <c r="AA1263" s="179"/>
    </row>
    <row r="1264" spans="26:27" ht="19.5" x14ac:dyDescent="0.4">
      <c r="Z1264" s="179"/>
      <c r="AA1264" s="179"/>
    </row>
    <row r="1265" spans="26:27" ht="19.5" x14ac:dyDescent="0.4">
      <c r="Z1265" s="179"/>
      <c r="AA1265" s="179"/>
    </row>
    <row r="1266" spans="26:27" ht="19.5" x14ac:dyDescent="0.4">
      <c r="Z1266" s="179"/>
      <c r="AA1266" s="179"/>
    </row>
    <row r="1267" spans="26:27" ht="19.5" x14ac:dyDescent="0.4">
      <c r="Z1267" s="179"/>
      <c r="AA1267" s="179"/>
    </row>
    <row r="1268" spans="26:27" ht="19.5" x14ac:dyDescent="0.4">
      <c r="Z1268" s="179"/>
      <c r="AA1268" s="179"/>
    </row>
    <row r="1269" spans="26:27" ht="19.5" x14ac:dyDescent="0.4">
      <c r="Z1269" s="179"/>
      <c r="AA1269" s="179"/>
    </row>
    <row r="1270" spans="26:27" ht="19.5" x14ac:dyDescent="0.4">
      <c r="Z1270" s="179"/>
      <c r="AA1270" s="179"/>
    </row>
    <row r="1271" spans="26:27" ht="19.5" x14ac:dyDescent="0.4">
      <c r="Z1271" s="179"/>
      <c r="AA1271" s="179"/>
    </row>
    <row r="1272" spans="26:27" ht="19.5" x14ac:dyDescent="0.4">
      <c r="Z1272" s="179"/>
      <c r="AA1272" s="179"/>
    </row>
    <row r="1273" spans="26:27" ht="19.5" x14ac:dyDescent="0.4">
      <c r="Z1273" s="179"/>
      <c r="AA1273" s="179"/>
    </row>
    <row r="1274" spans="26:27" ht="19.5" x14ac:dyDescent="0.4">
      <c r="Z1274" s="179"/>
      <c r="AA1274" s="179"/>
    </row>
    <row r="1275" spans="26:27" ht="19.5" x14ac:dyDescent="0.4">
      <c r="Z1275" s="179"/>
      <c r="AA1275" s="179"/>
    </row>
    <row r="1276" spans="26:27" ht="19.5" x14ac:dyDescent="0.4">
      <c r="Z1276" s="179"/>
      <c r="AA1276" s="179"/>
    </row>
    <row r="1277" spans="26:27" ht="19.5" x14ac:dyDescent="0.4">
      <c r="Z1277" s="179"/>
      <c r="AA1277" s="179"/>
    </row>
    <row r="1278" spans="26:27" ht="19.5" x14ac:dyDescent="0.4">
      <c r="Z1278" s="179"/>
      <c r="AA1278" s="179"/>
    </row>
    <row r="1279" spans="26:27" ht="19.5" x14ac:dyDescent="0.4">
      <c r="Z1279" s="179"/>
      <c r="AA1279" s="179"/>
    </row>
    <row r="1280" spans="26:27" ht="19.5" x14ac:dyDescent="0.4">
      <c r="Z1280" s="179"/>
      <c r="AA1280" s="179"/>
    </row>
    <row r="1281" spans="26:27" ht="19.5" x14ac:dyDescent="0.4">
      <c r="Z1281" s="179"/>
      <c r="AA1281" s="179"/>
    </row>
    <row r="1282" spans="26:27" ht="19.5" x14ac:dyDescent="0.4">
      <c r="Z1282" s="179"/>
      <c r="AA1282" s="179"/>
    </row>
    <row r="1283" spans="26:27" ht="19.5" x14ac:dyDescent="0.4">
      <c r="Z1283" s="179"/>
      <c r="AA1283" s="179"/>
    </row>
    <row r="1284" spans="26:27" ht="19.5" x14ac:dyDescent="0.4">
      <c r="Z1284" s="179"/>
      <c r="AA1284" s="179"/>
    </row>
    <row r="1285" spans="26:27" ht="19.5" x14ac:dyDescent="0.4">
      <c r="Z1285" s="179"/>
      <c r="AA1285" s="179"/>
    </row>
    <row r="1286" spans="26:27" ht="19.5" x14ac:dyDescent="0.4">
      <c r="Z1286" s="179"/>
      <c r="AA1286" s="179"/>
    </row>
    <row r="1287" spans="26:27" ht="19.5" x14ac:dyDescent="0.4">
      <c r="Z1287" s="179"/>
      <c r="AA1287" s="179"/>
    </row>
    <row r="1288" spans="26:27" ht="19.5" x14ac:dyDescent="0.4">
      <c r="Z1288" s="179"/>
      <c r="AA1288" s="179"/>
    </row>
    <row r="1289" spans="26:27" ht="19.5" x14ac:dyDescent="0.4">
      <c r="Z1289" s="179"/>
      <c r="AA1289" s="179"/>
    </row>
    <row r="1290" spans="26:27" ht="19.5" x14ac:dyDescent="0.4">
      <c r="Z1290" s="179"/>
      <c r="AA1290" s="179"/>
    </row>
    <row r="1291" spans="26:27" ht="19.5" x14ac:dyDescent="0.4">
      <c r="Z1291" s="179"/>
      <c r="AA1291" s="179"/>
    </row>
    <row r="1292" spans="26:27" ht="19.5" x14ac:dyDescent="0.4">
      <c r="Z1292" s="179"/>
      <c r="AA1292" s="179"/>
    </row>
    <row r="1293" spans="26:27" ht="19.5" x14ac:dyDescent="0.4">
      <c r="Z1293" s="179"/>
      <c r="AA1293" s="179"/>
    </row>
    <row r="1294" spans="26:27" ht="19.5" x14ac:dyDescent="0.4">
      <c r="Z1294" s="179"/>
      <c r="AA1294" s="179"/>
    </row>
    <row r="1295" spans="26:27" ht="19.5" x14ac:dyDescent="0.4">
      <c r="Z1295" s="179"/>
      <c r="AA1295" s="179"/>
    </row>
    <row r="1296" spans="26:27" ht="19.5" x14ac:dyDescent="0.4">
      <c r="Z1296" s="179"/>
      <c r="AA1296" s="179"/>
    </row>
    <row r="1297" spans="26:27" ht="19.5" x14ac:dyDescent="0.4">
      <c r="Z1297" s="179"/>
      <c r="AA1297" s="179"/>
    </row>
    <row r="1298" spans="26:27" ht="19.5" x14ac:dyDescent="0.4">
      <c r="Z1298" s="179"/>
      <c r="AA1298" s="179"/>
    </row>
    <row r="1299" spans="26:27" ht="19.5" x14ac:dyDescent="0.4">
      <c r="Z1299" s="179"/>
      <c r="AA1299" s="179"/>
    </row>
    <row r="1300" spans="26:27" ht="19.5" x14ac:dyDescent="0.4">
      <c r="Z1300" s="179"/>
      <c r="AA1300" s="179"/>
    </row>
    <row r="1301" spans="26:27" ht="19.5" x14ac:dyDescent="0.4">
      <c r="Z1301" s="179"/>
      <c r="AA1301" s="179"/>
    </row>
    <row r="1302" spans="26:27" ht="19.5" x14ac:dyDescent="0.4">
      <c r="Z1302" s="179"/>
      <c r="AA1302" s="179"/>
    </row>
    <row r="1303" spans="26:27" ht="19.5" x14ac:dyDescent="0.4">
      <c r="Z1303" s="179"/>
      <c r="AA1303" s="179"/>
    </row>
    <row r="1304" spans="26:27" ht="19.5" x14ac:dyDescent="0.4">
      <c r="Z1304" s="179"/>
      <c r="AA1304" s="179"/>
    </row>
    <row r="1305" spans="26:27" ht="19.5" x14ac:dyDescent="0.4">
      <c r="Z1305" s="179"/>
      <c r="AA1305" s="179"/>
    </row>
    <row r="1306" spans="26:27" ht="19.5" x14ac:dyDescent="0.4">
      <c r="Z1306" s="179"/>
      <c r="AA1306" s="179"/>
    </row>
    <row r="1307" spans="26:27" ht="19.5" x14ac:dyDescent="0.4">
      <c r="Z1307" s="179"/>
      <c r="AA1307" s="179"/>
    </row>
    <row r="1308" spans="26:27" ht="19.5" x14ac:dyDescent="0.4">
      <c r="Z1308" s="179"/>
      <c r="AA1308" s="179"/>
    </row>
    <row r="1309" spans="26:27" ht="19.5" x14ac:dyDescent="0.4">
      <c r="Z1309" s="179"/>
      <c r="AA1309" s="179"/>
    </row>
    <row r="1310" spans="26:27" ht="19.5" x14ac:dyDescent="0.4">
      <c r="Z1310" s="179"/>
      <c r="AA1310" s="179"/>
    </row>
    <row r="1311" spans="26:27" ht="19.5" x14ac:dyDescent="0.4">
      <c r="Z1311" s="179"/>
      <c r="AA1311" s="179"/>
    </row>
    <row r="1312" spans="26:27" ht="19.5" x14ac:dyDescent="0.4">
      <c r="Z1312" s="179"/>
      <c r="AA1312" s="179"/>
    </row>
    <row r="1313" spans="26:27" ht="19.5" x14ac:dyDescent="0.4">
      <c r="Z1313" s="179"/>
      <c r="AA1313" s="179"/>
    </row>
    <row r="1314" spans="26:27" ht="19.5" x14ac:dyDescent="0.4">
      <c r="Z1314" s="179"/>
      <c r="AA1314" s="179"/>
    </row>
    <row r="1315" spans="26:27" ht="19.5" x14ac:dyDescent="0.4">
      <c r="Z1315" s="179"/>
      <c r="AA1315" s="179"/>
    </row>
    <row r="1316" spans="26:27" ht="19.5" x14ac:dyDescent="0.4">
      <c r="Z1316" s="179"/>
      <c r="AA1316" s="179"/>
    </row>
    <row r="1317" spans="26:27" ht="19.5" x14ac:dyDescent="0.4">
      <c r="Z1317" s="179"/>
      <c r="AA1317" s="179"/>
    </row>
    <row r="1318" spans="26:27" ht="19.5" x14ac:dyDescent="0.4">
      <c r="Z1318" s="179"/>
      <c r="AA1318" s="179"/>
    </row>
    <row r="1319" spans="26:27" ht="19.5" x14ac:dyDescent="0.4">
      <c r="Z1319" s="179"/>
      <c r="AA1319" s="179"/>
    </row>
    <row r="1320" spans="26:27" ht="19.5" x14ac:dyDescent="0.4">
      <c r="Z1320" s="179"/>
      <c r="AA1320" s="179"/>
    </row>
    <row r="1321" spans="26:27" ht="19.5" x14ac:dyDescent="0.4">
      <c r="Z1321" s="179"/>
      <c r="AA1321" s="179"/>
    </row>
    <row r="1322" spans="26:27" ht="19.5" x14ac:dyDescent="0.4">
      <c r="Z1322" s="179"/>
      <c r="AA1322" s="179"/>
    </row>
    <row r="1323" spans="26:27" ht="19.5" x14ac:dyDescent="0.4">
      <c r="Z1323" s="179"/>
      <c r="AA1323" s="179"/>
    </row>
    <row r="1324" spans="26:27" ht="19.5" x14ac:dyDescent="0.4">
      <c r="Z1324" s="179"/>
      <c r="AA1324" s="179"/>
    </row>
    <row r="1325" spans="26:27" ht="19.5" x14ac:dyDescent="0.4">
      <c r="Z1325" s="179"/>
      <c r="AA1325" s="179"/>
    </row>
    <row r="1326" spans="26:27" ht="19.5" x14ac:dyDescent="0.4">
      <c r="Z1326" s="179"/>
      <c r="AA1326" s="179"/>
    </row>
    <row r="1327" spans="26:27" ht="19.5" x14ac:dyDescent="0.4">
      <c r="Z1327" s="179"/>
      <c r="AA1327" s="179"/>
    </row>
    <row r="1328" spans="26:27" ht="19.5" x14ac:dyDescent="0.4">
      <c r="Z1328" s="179"/>
      <c r="AA1328" s="179"/>
    </row>
    <row r="1329" spans="26:27" ht="19.5" x14ac:dyDescent="0.4">
      <c r="Z1329" s="179"/>
      <c r="AA1329" s="179"/>
    </row>
    <row r="1330" spans="26:27" ht="19.5" x14ac:dyDescent="0.4">
      <c r="Z1330" s="179"/>
      <c r="AA1330" s="179"/>
    </row>
    <row r="1331" spans="26:27" ht="19.5" x14ac:dyDescent="0.4">
      <c r="Z1331" s="179"/>
      <c r="AA1331" s="179"/>
    </row>
    <row r="1332" spans="26:27" ht="19.5" x14ac:dyDescent="0.4">
      <c r="Z1332" s="179"/>
      <c r="AA1332" s="179"/>
    </row>
    <row r="1333" spans="26:27" ht="19.5" x14ac:dyDescent="0.4">
      <c r="Z1333" s="179"/>
      <c r="AA1333" s="179"/>
    </row>
    <row r="1334" spans="26:27" ht="19.5" x14ac:dyDescent="0.4">
      <c r="Z1334" s="179"/>
      <c r="AA1334" s="179"/>
    </row>
    <row r="1335" spans="26:27" ht="19.5" x14ac:dyDescent="0.4">
      <c r="Z1335" s="179"/>
      <c r="AA1335" s="179"/>
    </row>
    <row r="1336" spans="26:27" ht="19.5" x14ac:dyDescent="0.4">
      <c r="Z1336" s="179"/>
      <c r="AA1336" s="179"/>
    </row>
    <row r="1337" spans="26:27" ht="19.5" x14ac:dyDescent="0.4">
      <c r="Z1337" s="179"/>
      <c r="AA1337" s="179"/>
    </row>
    <row r="1338" spans="26:27" ht="19.5" x14ac:dyDescent="0.4">
      <c r="Z1338" s="179"/>
      <c r="AA1338" s="179"/>
    </row>
    <row r="1339" spans="26:27" ht="19.5" x14ac:dyDescent="0.4">
      <c r="Z1339" s="179"/>
      <c r="AA1339" s="179"/>
    </row>
    <row r="1340" spans="26:27" ht="19.5" x14ac:dyDescent="0.4">
      <c r="Z1340" s="179"/>
      <c r="AA1340" s="179"/>
    </row>
    <row r="1341" spans="26:27" ht="19.5" x14ac:dyDescent="0.4">
      <c r="Z1341" s="179"/>
      <c r="AA1341" s="179"/>
    </row>
    <row r="1342" spans="26:27" ht="19.5" x14ac:dyDescent="0.4">
      <c r="Z1342" s="179"/>
      <c r="AA1342" s="179"/>
    </row>
    <row r="1343" spans="26:27" ht="19.5" x14ac:dyDescent="0.4">
      <c r="Z1343" s="179"/>
      <c r="AA1343" s="179"/>
    </row>
    <row r="1344" spans="26:27" ht="19.5" x14ac:dyDescent="0.4">
      <c r="Z1344" s="179"/>
      <c r="AA1344" s="179"/>
    </row>
    <row r="1345" spans="26:27" ht="19.5" x14ac:dyDescent="0.4">
      <c r="Z1345" s="179"/>
      <c r="AA1345" s="179"/>
    </row>
    <row r="1346" spans="26:27" ht="19.5" x14ac:dyDescent="0.4">
      <c r="Z1346" s="179"/>
      <c r="AA1346" s="179"/>
    </row>
    <row r="1347" spans="26:27" ht="19.5" x14ac:dyDescent="0.4">
      <c r="Z1347" s="179"/>
      <c r="AA1347" s="179"/>
    </row>
    <row r="1348" spans="26:27" ht="19.5" x14ac:dyDescent="0.4">
      <c r="Z1348" s="179"/>
      <c r="AA1348" s="179"/>
    </row>
    <row r="1349" spans="26:27" ht="19.5" x14ac:dyDescent="0.4">
      <c r="Z1349" s="179"/>
      <c r="AA1349" s="179"/>
    </row>
    <row r="1350" spans="26:27" ht="19.5" x14ac:dyDescent="0.4">
      <c r="Z1350" s="179"/>
      <c r="AA1350" s="179"/>
    </row>
    <row r="1351" spans="26:27" ht="19.5" x14ac:dyDescent="0.4">
      <c r="Z1351" s="179"/>
      <c r="AA1351" s="179"/>
    </row>
    <row r="1352" spans="26:27" ht="19.5" x14ac:dyDescent="0.4">
      <c r="Z1352" s="179"/>
      <c r="AA1352" s="179"/>
    </row>
    <row r="1353" spans="26:27" ht="19.5" x14ac:dyDescent="0.4">
      <c r="Z1353" s="179"/>
      <c r="AA1353" s="179"/>
    </row>
    <row r="1354" spans="26:27" ht="19.5" x14ac:dyDescent="0.4">
      <c r="Z1354" s="179"/>
      <c r="AA1354" s="179"/>
    </row>
    <row r="1355" spans="26:27" ht="19.5" x14ac:dyDescent="0.4">
      <c r="Z1355" s="179"/>
      <c r="AA1355" s="179"/>
    </row>
    <row r="1356" spans="26:27" ht="19.5" x14ac:dyDescent="0.4">
      <c r="Z1356" s="179"/>
      <c r="AA1356" s="179"/>
    </row>
    <row r="1357" spans="26:27" ht="19.5" x14ac:dyDescent="0.4">
      <c r="Z1357" s="179"/>
      <c r="AA1357" s="179"/>
    </row>
    <row r="1358" spans="26:27" ht="19.5" x14ac:dyDescent="0.4">
      <c r="Z1358" s="179"/>
      <c r="AA1358" s="179"/>
    </row>
    <row r="1359" spans="26:27" ht="19.5" x14ac:dyDescent="0.4">
      <c r="Z1359" s="179"/>
      <c r="AA1359" s="179"/>
    </row>
    <row r="1360" spans="26:27" ht="19.5" x14ac:dyDescent="0.4">
      <c r="Z1360" s="179"/>
      <c r="AA1360" s="179"/>
    </row>
    <row r="1361" spans="26:27" ht="19.5" x14ac:dyDescent="0.4">
      <c r="Z1361" s="179"/>
      <c r="AA1361" s="179"/>
    </row>
    <row r="1362" spans="26:27" ht="19.5" x14ac:dyDescent="0.4">
      <c r="Z1362" s="179"/>
      <c r="AA1362" s="179"/>
    </row>
    <row r="1363" spans="26:27" ht="19.5" x14ac:dyDescent="0.4">
      <c r="Z1363" s="179"/>
      <c r="AA1363" s="179"/>
    </row>
    <row r="1364" spans="26:27" ht="19.5" x14ac:dyDescent="0.4">
      <c r="Z1364" s="179"/>
      <c r="AA1364" s="179"/>
    </row>
    <row r="1365" spans="26:27" ht="19.5" x14ac:dyDescent="0.4">
      <c r="Z1365" s="179"/>
      <c r="AA1365" s="179"/>
    </row>
    <row r="1366" spans="26:27" ht="19.5" x14ac:dyDescent="0.4">
      <c r="Z1366" s="179"/>
      <c r="AA1366" s="179"/>
    </row>
    <row r="1367" spans="26:27" ht="19.5" x14ac:dyDescent="0.4">
      <c r="Z1367" s="179"/>
      <c r="AA1367" s="179"/>
    </row>
    <row r="1368" spans="26:27" ht="19.5" x14ac:dyDescent="0.4">
      <c r="Z1368" s="179"/>
      <c r="AA1368" s="179"/>
    </row>
    <row r="1369" spans="26:27" ht="19.5" x14ac:dyDescent="0.4">
      <c r="Z1369" s="179"/>
      <c r="AA1369" s="179"/>
    </row>
    <row r="1370" spans="26:27" ht="19.5" x14ac:dyDescent="0.4">
      <c r="Z1370" s="179"/>
      <c r="AA1370" s="179"/>
    </row>
    <row r="1371" spans="26:27" ht="19.5" x14ac:dyDescent="0.4">
      <c r="Z1371" s="179"/>
      <c r="AA1371" s="179"/>
    </row>
    <row r="1372" spans="26:27" ht="19.5" x14ac:dyDescent="0.4">
      <c r="Z1372" s="179"/>
      <c r="AA1372" s="179"/>
    </row>
    <row r="1373" spans="26:27" ht="19.5" x14ac:dyDescent="0.4">
      <c r="Z1373" s="179"/>
      <c r="AA1373" s="179"/>
    </row>
    <row r="1374" spans="26:27" ht="19.5" x14ac:dyDescent="0.4">
      <c r="Z1374" s="179"/>
      <c r="AA1374" s="179"/>
    </row>
    <row r="1375" spans="26:27" ht="19.5" x14ac:dyDescent="0.4">
      <c r="Z1375" s="179"/>
      <c r="AA1375" s="179"/>
    </row>
    <row r="1376" spans="26:27" ht="19.5" x14ac:dyDescent="0.4">
      <c r="Z1376" s="179"/>
      <c r="AA1376" s="179"/>
    </row>
    <row r="1377" spans="26:27" ht="19.5" x14ac:dyDescent="0.4">
      <c r="Z1377" s="179"/>
      <c r="AA1377" s="179"/>
    </row>
    <row r="1378" spans="26:27" ht="19.5" x14ac:dyDescent="0.4">
      <c r="Z1378" s="179"/>
      <c r="AA1378" s="179"/>
    </row>
    <row r="1379" spans="26:27" ht="19.5" x14ac:dyDescent="0.4">
      <c r="Z1379" s="179"/>
      <c r="AA1379" s="179"/>
    </row>
    <row r="1380" spans="26:27" ht="19.5" x14ac:dyDescent="0.4">
      <c r="Z1380" s="179"/>
      <c r="AA1380" s="179"/>
    </row>
    <row r="1381" spans="26:27" ht="19.5" x14ac:dyDescent="0.4">
      <c r="Z1381" s="179"/>
      <c r="AA1381" s="179"/>
    </row>
    <row r="1382" spans="26:27" ht="19.5" x14ac:dyDescent="0.4">
      <c r="Z1382" s="179"/>
      <c r="AA1382" s="179"/>
    </row>
    <row r="1383" spans="26:27" ht="19.5" x14ac:dyDescent="0.4">
      <c r="Z1383" s="179"/>
      <c r="AA1383" s="179"/>
    </row>
    <row r="1384" spans="26:27" ht="19.5" x14ac:dyDescent="0.4">
      <c r="Z1384" s="179"/>
      <c r="AA1384" s="179"/>
    </row>
    <row r="1385" spans="26:27" ht="19.5" x14ac:dyDescent="0.4">
      <c r="Z1385" s="179"/>
      <c r="AA1385" s="179"/>
    </row>
    <row r="1386" spans="26:27" ht="19.5" x14ac:dyDescent="0.4">
      <c r="Z1386" s="179"/>
      <c r="AA1386" s="179"/>
    </row>
    <row r="1387" spans="26:27" ht="19.5" x14ac:dyDescent="0.4">
      <c r="Z1387" s="179"/>
      <c r="AA1387" s="179"/>
    </row>
    <row r="1388" spans="26:27" ht="19.5" x14ac:dyDescent="0.4">
      <c r="Z1388" s="179"/>
      <c r="AA1388" s="179"/>
    </row>
    <row r="1389" spans="26:27" ht="19.5" x14ac:dyDescent="0.4">
      <c r="Z1389" s="179"/>
      <c r="AA1389" s="179"/>
    </row>
    <row r="1390" spans="26:27" ht="19.5" x14ac:dyDescent="0.4">
      <c r="Z1390" s="179"/>
      <c r="AA1390" s="179"/>
    </row>
    <row r="1391" spans="26:27" ht="19.5" x14ac:dyDescent="0.4">
      <c r="Z1391" s="179"/>
      <c r="AA1391" s="179"/>
    </row>
    <row r="1392" spans="26:27" ht="19.5" x14ac:dyDescent="0.4">
      <c r="Z1392" s="179"/>
      <c r="AA1392" s="179"/>
    </row>
    <row r="1393" spans="26:27" ht="19.5" x14ac:dyDescent="0.4">
      <c r="Z1393" s="179"/>
      <c r="AA1393" s="179"/>
    </row>
    <row r="1394" spans="26:27" ht="19.5" x14ac:dyDescent="0.4">
      <c r="Z1394" s="179"/>
      <c r="AA1394" s="179"/>
    </row>
    <row r="1395" spans="26:27" ht="19.5" x14ac:dyDescent="0.4">
      <c r="Z1395" s="179"/>
      <c r="AA1395" s="179"/>
    </row>
    <row r="1396" spans="26:27" ht="19.5" x14ac:dyDescent="0.4">
      <c r="Z1396" s="179"/>
      <c r="AA1396" s="179"/>
    </row>
    <row r="1397" spans="26:27" ht="19.5" x14ac:dyDescent="0.4">
      <c r="Z1397" s="179"/>
      <c r="AA1397" s="179"/>
    </row>
    <row r="1398" spans="26:27" ht="19.5" x14ac:dyDescent="0.4">
      <c r="Z1398" s="179"/>
      <c r="AA1398" s="179"/>
    </row>
    <row r="1399" spans="26:27" ht="19.5" x14ac:dyDescent="0.4">
      <c r="Z1399" s="179"/>
      <c r="AA1399" s="179"/>
    </row>
    <row r="1400" spans="26:27" ht="19.5" x14ac:dyDescent="0.4">
      <c r="Z1400" s="179"/>
      <c r="AA1400" s="179"/>
    </row>
    <row r="1401" spans="26:27" ht="19.5" x14ac:dyDescent="0.4">
      <c r="Z1401" s="179"/>
      <c r="AA1401" s="179"/>
    </row>
    <row r="1402" spans="26:27" ht="19.5" x14ac:dyDescent="0.4">
      <c r="Z1402" s="179"/>
      <c r="AA1402" s="179"/>
    </row>
    <row r="1403" spans="26:27" ht="19.5" x14ac:dyDescent="0.4">
      <c r="Z1403" s="179"/>
      <c r="AA1403" s="179"/>
    </row>
    <row r="1404" spans="26:27" ht="19.5" x14ac:dyDescent="0.4">
      <c r="Z1404" s="179"/>
      <c r="AA1404" s="179"/>
    </row>
    <row r="1405" spans="26:27" ht="19.5" x14ac:dyDescent="0.4">
      <c r="Z1405" s="179"/>
      <c r="AA1405" s="179"/>
    </row>
    <row r="1406" spans="26:27" ht="19.5" x14ac:dyDescent="0.4">
      <c r="Z1406" s="179"/>
      <c r="AA1406" s="179"/>
    </row>
    <row r="1407" spans="26:27" ht="19.5" x14ac:dyDescent="0.4">
      <c r="Z1407" s="179"/>
      <c r="AA1407" s="179"/>
    </row>
    <row r="1408" spans="26:27" ht="19.5" x14ac:dyDescent="0.4">
      <c r="Z1408" s="179"/>
      <c r="AA1408" s="179"/>
    </row>
    <row r="1409" spans="26:27" ht="19.5" x14ac:dyDescent="0.4">
      <c r="Z1409" s="179"/>
      <c r="AA1409" s="179"/>
    </row>
    <row r="1410" spans="26:27" ht="19.5" x14ac:dyDescent="0.4">
      <c r="Z1410" s="179"/>
      <c r="AA1410" s="179"/>
    </row>
    <row r="1411" spans="26:27" ht="19.5" x14ac:dyDescent="0.4">
      <c r="Z1411" s="179"/>
      <c r="AA1411" s="179"/>
    </row>
    <row r="1412" spans="26:27" ht="19.5" x14ac:dyDescent="0.4">
      <c r="Z1412" s="179"/>
      <c r="AA1412" s="179"/>
    </row>
    <row r="1413" spans="26:27" ht="19.5" x14ac:dyDescent="0.4">
      <c r="Z1413" s="179"/>
      <c r="AA1413" s="179"/>
    </row>
    <row r="1414" spans="26:27" ht="19.5" x14ac:dyDescent="0.4">
      <c r="Z1414" s="179"/>
      <c r="AA1414" s="179"/>
    </row>
    <row r="1415" spans="26:27" ht="19.5" x14ac:dyDescent="0.4">
      <c r="Z1415" s="179"/>
      <c r="AA1415" s="179"/>
    </row>
    <row r="1416" spans="26:27" ht="19.5" x14ac:dyDescent="0.4">
      <c r="Z1416" s="179"/>
      <c r="AA1416" s="179"/>
    </row>
    <row r="1417" spans="26:27" ht="19.5" x14ac:dyDescent="0.4">
      <c r="Z1417" s="179"/>
      <c r="AA1417" s="179"/>
    </row>
    <row r="1418" spans="26:27" ht="19.5" x14ac:dyDescent="0.4">
      <c r="Z1418" s="179"/>
      <c r="AA1418" s="179"/>
    </row>
    <row r="1419" spans="26:27" ht="19.5" x14ac:dyDescent="0.4">
      <c r="Z1419" s="179"/>
      <c r="AA1419" s="179"/>
    </row>
    <row r="1420" spans="26:27" ht="19.5" x14ac:dyDescent="0.4">
      <c r="Z1420" s="179"/>
      <c r="AA1420" s="179"/>
    </row>
    <row r="1421" spans="26:27" ht="19.5" x14ac:dyDescent="0.4">
      <c r="Z1421" s="179"/>
      <c r="AA1421" s="179"/>
    </row>
    <row r="1422" spans="26:27" ht="19.5" x14ac:dyDescent="0.4">
      <c r="Z1422" s="179"/>
      <c r="AA1422" s="179"/>
    </row>
    <row r="1423" spans="26:27" ht="19.5" x14ac:dyDescent="0.4">
      <c r="Z1423" s="179"/>
      <c r="AA1423" s="179"/>
    </row>
    <row r="1424" spans="26:27" ht="19.5" x14ac:dyDescent="0.4">
      <c r="Z1424" s="179"/>
      <c r="AA1424" s="179"/>
    </row>
    <row r="1425" spans="26:27" ht="19.5" x14ac:dyDescent="0.4">
      <c r="Z1425" s="179"/>
      <c r="AA1425" s="179"/>
    </row>
    <row r="1426" spans="26:27" ht="19.5" x14ac:dyDescent="0.4">
      <c r="Z1426" s="179"/>
      <c r="AA1426" s="179"/>
    </row>
    <row r="1427" spans="26:27" ht="19.5" x14ac:dyDescent="0.4">
      <c r="Z1427" s="179"/>
      <c r="AA1427" s="179"/>
    </row>
    <row r="1428" spans="26:27" ht="19.5" x14ac:dyDescent="0.4">
      <c r="Z1428" s="179"/>
      <c r="AA1428" s="179"/>
    </row>
    <row r="1429" spans="26:27" ht="19.5" x14ac:dyDescent="0.4">
      <c r="Z1429" s="179"/>
      <c r="AA1429" s="179"/>
    </row>
    <row r="1430" spans="26:27" ht="19.5" x14ac:dyDescent="0.4">
      <c r="Z1430" s="179"/>
      <c r="AA1430" s="179"/>
    </row>
    <row r="1431" spans="26:27" ht="19.5" x14ac:dyDescent="0.4">
      <c r="Z1431" s="179"/>
      <c r="AA1431" s="179"/>
    </row>
    <row r="1432" spans="26:27" ht="19.5" x14ac:dyDescent="0.4">
      <c r="Z1432" s="179"/>
      <c r="AA1432" s="179"/>
    </row>
    <row r="1433" spans="26:27" ht="19.5" x14ac:dyDescent="0.4">
      <c r="Z1433" s="179"/>
      <c r="AA1433" s="179"/>
    </row>
    <row r="1434" spans="26:27" ht="19.5" x14ac:dyDescent="0.4">
      <c r="Z1434" s="179"/>
      <c r="AA1434" s="179"/>
    </row>
    <row r="1435" spans="26:27" ht="19.5" x14ac:dyDescent="0.4">
      <c r="Z1435" s="179"/>
      <c r="AA1435" s="179"/>
    </row>
    <row r="1436" spans="26:27" ht="19.5" x14ac:dyDescent="0.4">
      <c r="Z1436" s="179"/>
      <c r="AA1436" s="179"/>
    </row>
    <row r="1437" spans="26:27" ht="19.5" x14ac:dyDescent="0.4">
      <c r="Z1437" s="179"/>
      <c r="AA1437" s="179"/>
    </row>
    <row r="1438" spans="26:27" ht="19.5" x14ac:dyDescent="0.4">
      <c r="Z1438" s="179"/>
      <c r="AA1438" s="179"/>
    </row>
    <row r="1439" spans="26:27" ht="19.5" x14ac:dyDescent="0.4">
      <c r="Z1439" s="179"/>
      <c r="AA1439" s="179"/>
    </row>
    <row r="1440" spans="26:27" ht="19.5" x14ac:dyDescent="0.4">
      <c r="Z1440" s="179"/>
      <c r="AA1440" s="179"/>
    </row>
    <row r="1441" spans="26:27" ht="19.5" x14ac:dyDescent="0.4">
      <c r="Z1441" s="179"/>
      <c r="AA1441" s="179"/>
    </row>
    <row r="1442" spans="26:27" ht="19.5" x14ac:dyDescent="0.4">
      <c r="Z1442" s="179"/>
      <c r="AA1442" s="179"/>
    </row>
    <row r="1443" spans="26:27" ht="19.5" x14ac:dyDescent="0.4">
      <c r="Z1443" s="179"/>
      <c r="AA1443" s="179"/>
    </row>
    <row r="1444" spans="26:27" ht="19.5" x14ac:dyDescent="0.4">
      <c r="Z1444" s="179"/>
      <c r="AA1444" s="179"/>
    </row>
    <row r="1445" spans="26:27" ht="19.5" x14ac:dyDescent="0.4">
      <c r="Z1445" s="179"/>
      <c r="AA1445" s="179"/>
    </row>
    <row r="1446" spans="26:27" ht="19.5" x14ac:dyDescent="0.4">
      <c r="Z1446" s="179"/>
      <c r="AA1446" s="179"/>
    </row>
    <row r="1447" spans="26:27" ht="19.5" x14ac:dyDescent="0.4">
      <c r="Z1447" s="179"/>
      <c r="AA1447" s="179"/>
    </row>
    <row r="1448" spans="26:27" ht="19.5" x14ac:dyDescent="0.4">
      <c r="Z1448" s="179"/>
      <c r="AA1448" s="179"/>
    </row>
    <row r="1449" spans="26:27" ht="19.5" x14ac:dyDescent="0.4">
      <c r="Z1449" s="179"/>
      <c r="AA1449" s="179"/>
    </row>
    <row r="1450" spans="26:27" ht="19.5" x14ac:dyDescent="0.4">
      <c r="Z1450" s="179"/>
      <c r="AA1450" s="179"/>
    </row>
    <row r="1451" spans="26:27" ht="19.5" x14ac:dyDescent="0.4">
      <c r="Z1451" s="179"/>
      <c r="AA1451" s="179"/>
    </row>
    <row r="1452" spans="26:27" ht="19.5" x14ac:dyDescent="0.4">
      <c r="Z1452" s="179"/>
      <c r="AA1452" s="179"/>
    </row>
    <row r="1453" spans="26:27" ht="19.5" x14ac:dyDescent="0.4">
      <c r="Z1453" s="179"/>
      <c r="AA1453" s="179"/>
    </row>
    <row r="1454" spans="26:27" ht="19.5" x14ac:dyDescent="0.4">
      <c r="Z1454" s="179"/>
      <c r="AA1454" s="179"/>
    </row>
    <row r="1455" spans="26:27" ht="19.5" x14ac:dyDescent="0.4">
      <c r="Z1455" s="179"/>
      <c r="AA1455" s="179"/>
    </row>
    <row r="1456" spans="26:27" ht="19.5" x14ac:dyDescent="0.4">
      <c r="Z1456" s="179"/>
      <c r="AA1456" s="179"/>
    </row>
    <row r="1457" spans="26:27" ht="19.5" x14ac:dyDescent="0.4">
      <c r="Z1457" s="179"/>
      <c r="AA1457" s="179"/>
    </row>
    <row r="1458" spans="26:27" ht="19.5" x14ac:dyDescent="0.4">
      <c r="Z1458" s="179"/>
      <c r="AA1458" s="179"/>
    </row>
    <row r="1459" spans="26:27" ht="19.5" x14ac:dyDescent="0.4">
      <c r="Z1459" s="179"/>
      <c r="AA1459" s="179"/>
    </row>
    <row r="1460" spans="26:27" ht="19.5" x14ac:dyDescent="0.4">
      <c r="Z1460" s="179"/>
      <c r="AA1460" s="179"/>
    </row>
    <row r="1461" spans="26:27" ht="19.5" x14ac:dyDescent="0.4">
      <c r="Z1461" s="179"/>
      <c r="AA1461" s="179"/>
    </row>
    <row r="1462" spans="26:27" ht="19.5" x14ac:dyDescent="0.4">
      <c r="Z1462" s="179"/>
      <c r="AA1462" s="179"/>
    </row>
    <row r="1463" spans="26:27" ht="19.5" x14ac:dyDescent="0.4">
      <c r="Z1463" s="179"/>
      <c r="AA1463" s="179"/>
    </row>
    <row r="1464" spans="26:27" ht="19.5" x14ac:dyDescent="0.4">
      <c r="Z1464" s="179"/>
      <c r="AA1464" s="179"/>
    </row>
    <row r="1465" spans="26:27" ht="19.5" x14ac:dyDescent="0.4">
      <c r="Z1465" s="179"/>
      <c r="AA1465" s="179"/>
    </row>
    <row r="1466" spans="26:27" ht="19.5" x14ac:dyDescent="0.4">
      <c r="Z1466" s="179"/>
      <c r="AA1466" s="179"/>
    </row>
    <row r="1467" spans="26:27" ht="19.5" x14ac:dyDescent="0.4">
      <c r="Z1467" s="179"/>
      <c r="AA1467" s="179"/>
    </row>
    <row r="1468" spans="26:27" ht="19.5" x14ac:dyDescent="0.4">
      <c r="Z1468" s="179"/>
      <c r="AA1468" s="179"/>
    </row>
    <row r="1469" spans="26:27" ht="19.5" x14ac:dyDescent="0.4">
      <c r="Z1469" s="179"/>
      <c r="AA1469" s="179"/>
    </row>
    <row r="1470" spans="26:27" ht="19.5" x14ac:dyDescent="0.4">
      <c r="Z1470" s="179"/>
      <c r="AA1470" s="179"/>
    </row>
    <row r="1471" spans="26:27" ht="19.5" x14ac:dyDescent="0.4">
      <c r="Z1471" s="179"/>
      <c r="AA1471" s="179"/>
    </row>
    <row r="1472" spans="26:27" ht="19.5" x14ac:dyDescent="0.4">
      <c r="Z1472" s="179"/>
      <c r="AA1472" s="179"/>
    </row>
    <row r="1473" spans="26:27" ht="19.5" x14ac:dyDescent="0.4">
      <c r="Z1473" s="179"/>
      <c r="AA1473" s="179"/>
    </row>
    <row r="1474" spans="26:27" ht="19.5" x14ac:dyDescent="0.4">
      <c r="Z1474" s="179"/>
      <c r="AA1474" s="179"/>
    </row>
    <row r="1475" spans="26:27" ht="19.5" x14ac:dyDescent="0.4">
      <c r="Z1475" s="179"/>
      <c r="AA1475" s="179"/>
    </row>
    <row r="1476" spans="26:27" ht="19.5" x14ac:dyDescent="0.4">
      <c r="Z1476" s="179"/>
      <c r="AA1476" s="179"/>
    </row>
    <row r="1477" spans="26:27" ht="19.5" x14ac:dyDescent="0.4">
      <c r="Z1477" s="179"/>
      <c r="AA1477" s="179"/>
    </row>
    <row r="1478" spans="26:27" ht="19.5" x14ac:dyDescent="0.4">
      <c r="Z1478" s="179"/>
      <c r="AA1478" s="179"/>
    </row>
    <row r="1479" spans="26:27" ht="19.5" x14ac:dyDescent="0.4">
      <c r="Z1479" s="179"/>
      <c r="AA1479" s="179"/>
    </row>
    <row r="1480" spans="26:27" ht="19.5" x14ac:dyDescent="0.4">
      <c r="Z1480" s="179"/>
      <c r="AA1480" s="179"/>
    </row>
    <row r="1481" spans="26:27" ht="19.5" x14ac:dyDescent="0.4">
      <c r="Z1481" s="179"/>
      <c r="AA1481" s="179"/>
    </row>
    <row r="1482" spans="26:27" ht="19.5" x14ac:dyDescent="0.4">
      <c r="Z1482" s="179"/>
      <c r="AA1482" s="179"/>
    </row>
    <row r="1483" spans="26:27" ht="19.5" x14ac:dyDescent="0.4">
      <c r="Z1483" s="179"/>
      <c r="AA1483" s="179"/>
    </row>
    <row r="1484" spans="26:27" ht="19.5" x14ac:dyDescent="0.4">
      <c r="Z1484" s="179"/>
      <c r="AA1484" s="179"/>
    </row>
    <row r="1485" spans="26:27" ht="19.5" x14ac:dyDescent="0.4">
      <c r="Z1485" s="179"/>
      <c r="AA1485" s="179"/>
    </row>
    <row r="1486" spans="26:27" ht="19.5" x14ac:dyDescent="0.4">
      <c r="Z1486" s="179"/>
      <c r="AA1486" s="179"/>
    </row>
    <row r="1487" spans="26:27" ht="19.5" x14ac:dyDescent="0.4">
      <c r="Z1487" s="179"/>
      <c r="AA1487" s="179"/>
    </row>
    <row r="1488" spans="26:27" ht="19.5" x14ac:dyDescent="0.4">
      <c r="Z1488" s="179"/>
      <c r="AA1488" s="179"/>
    </row>
    <row r="1489" spans="26:27" ht="19.5" x14ac:dyDescent="0.4">
      <c r="Z1489" s="179"/>
      <c r="AA1489" s="179"/>
    </row>
    <row r="1490" spans="26:27" ht="19.5" x14ac:dyDescent="0.4">
      <c r="Z1490" s="179"/>
      <c r="AA1490" s="179"/>
    </row>
    <row r="1491" spans="26:27" ht="19.5" x14ac:dyDescent="0.4">
      <c r="Z1491" s="179"/>
      <c r="AA1491" s="179"/>
    </row>
    <row r="1492" spans="26:27" ht="19.5" x14ac:dyDescent="0.4">
      <c r="Z1492" s="179"/>
      <c r="AA1492" s="179"/>
    </row>
    <row r="1493" spans="26:27" ht="19.5" x14ac:dyDescent="0.4">
      <c r="Z1493" s="179"/>
      <c r="AA1493" s="179"/>
    </row>
    <row r="1494" spans="26:27" ht="19.5" x14ac:dyDescent="0.4">
      <c r="Z1494" s="179"/>
      <c r="AA1494" s="179"/>
    </row>
    <row r="1495" spans="26:27" ht="19.5" x14ac:dyDescent="0.4">
      <c r="Z1495" s="179"/>
      <c r="AA1495" s="179"/>
    </row>
    <row r="1496" spans="26:27" ht="19.5" x14ac:dyDescent="0.4">
      <c r="Z1496" s="179"/>
      <c r="AA1496" s="179"/>
    </row>
    <row r="1497" spans="26:27" ht="19.5" x14ac:dyDescent="0.4">
      <c r="Z1497" s="179"/>
      <c r="AA1497" s="179"/>
    </row>
    <row r="1498" spans="26:27" ht="19.5" x14ac:dyDescent="0.4">
      <c r="Z1498" s="179"/>
      <c r="AA1498" s="179"/>
    </row>
    <row r="1499" spans="26:27" ht="19.5" x14ac:dyDescent="0.4">
      <c r="Z1499" s="179"/>
      <c r="AA1499" s="179"/>
    </row>
    <row r="1500" spans="26:27" ht="19.5" x14ac:dyDescent="0.4">
      <c r="Z1500" s="179"/>
      <c r="AA1500" s="179"/>
    </row>
    <row r="1501" spans="26:27" ht="19.5" x14ac:dyDescent="0.4">
      <c r="Z1501" s="179"/>
      <c r="AA1501" s="179"/>
    </row>
    <row r="1502" spans="26:27" ht="19.5" x14ac:dyDescent="0.4">
      <c r="Z1502" s="179"/>
      <c r="AA1502" s="179"/>
    </row>
    <row r="1503" spans="26:27" ht="19.5" x14ac:dyDescent="0.4">
      <c r="Z1503" s="179"/>
      <c r="AA1503" s="179"/>
    </row>
    <row r="1504" spans="26:27" ht="19.5" x14ac:dyDescent="0.4">
      <c r="Z1504" s="179"/>
      <c r="AA1504" s="179"/>
    </row>
    <row r="1505" spans="26:27" ht="19.5" x14ac:dyDescent="0.4">
      <c r="Z1505" s="179"/>
      <c r="AA1505" s="179"/>
    </row>
    <row r="1506" spans="26:27" ht="19.5" x14ac:dyDescent="0.4">
      <c r="Z1506" s="179"/>
      <c r="AA1506" s="179"/>
    </row>
    <row r="1507" spans="26:27" ht="19.5" x14ac:dyDescent="0.4">
      <c r="Z1507" s="179"/>
      <c r="AA1507" s="179"/>
    </row>
    <row r="1508" spans="26:27" ht="19.5" x14ac:dyDescent="0.4">
      <c r="Z1508" s="179"/>
      <c r="AA1508" s="179"/>
    </row>
    <row r="1509" spans="26:27" ht="19.5" x14ac:dyDescent="0.4">
      <c r="Z1509" s="179"/>
      <c r="AA1509" s="179"/>
    </row>
    <row r="1510" spans="26:27" ht="19.5" x14ac:dyDescent="0.4">
      <c r="Z1510" s="179"/>
      <c r="AA1510" s="179"/>
    </row>
    <row r="1511" spans="26:27" ht="19.5" x14ac:dyDescent="0.4">
      <c r="Z1511" s="179"/>
      <c r="AA1511" s="179"/>
    </row>
    <row r="1512" spans="26:27" ht="19.5" x14ac:dyDescent="0.4">
      <c r="Z1512" s="179"/>
      <c r="AA1512" s="179"/>
    </row>
    <row r="1513" spans="26:27" ht="19.5" x14ac:dyDescent="0.4">
      <c r="Z1513" s="179"/>
      <c r="AA1513" s="179"/>
    </row>
    <row r="1514" spans="26:27" ht="19.5" x14ac:dyDescent="0.4">
      <c r="Z1514" s="179"/>
      <c r="AA1514" s="179"/>
    </row>
    <row r="1515" spans="26:27" ht="19.5" x14ac:dyDescent="0.4">
      <c r="Z1515" s="179"/>
      <c r="AA1515" s="179"/>
    </row>
    <row r="1516" spans="26:27" ht="19.5" x14ac:dyDescent="0.4">
      <c r="Z1516" s="179"/>
      <c r="AA1516" s="179"/>
    </row>
    <row r="1517" spans="26:27" ht="19.5" x14ac:dyDescent="0.4">
      <c r="Z1517" s="179"/>
      <c r="AA1517" s="179"/>
    </row>
    <row r="1518" spans="26:27" ht="19.5" x14ac:dyDescent="0.4">
      <c r="Z1518" s="179"/>
      <c r="AA1518" s="179"/>
    </row>
    <row r="1519" spans="26:27" ht="19.5" x14ac:dyDescent="0.4">
      <c r="Z1519" s="179"/>
      <c r="AA1519" s="179"/>
    </row>
    <row r="1520" spans="26:27" ht="19.5" x14ac:dyDescent="0.4">
      <c r="Z1520" s="179"/>
      <c r="AA1520" s="179"/>
    </row>
    <row r="1521" spans="26:27" ht="19.5" x14ac:dyDescent="0.4">
      <c r="Z1521" s="179"/>
      <c r="AA1521" s="179"/>
    </row>
    <row r="1522" spans="26:27" ht="19.5" x14ac:dyDescent="0.4">
      <c r="Z1522" s="179"/>
      <c r="AA1522" s="179"/>
    </row>
    <row r="1523" spans="26:27" ht="19.5" x14ac:dyDescent="0.4">
      <c r="Z1523" s="179"/>
      <c r="AA1523" s="179"/>
    </row>
    <row r="1524" spans="26:27" ht="19.5" x14ac:dyDescent="0.4">
      <c r="Z1524" s="179"/>
      <c r="AA1524" s="179"/>
    </row>
    <row r="1525" spans="26:27" ht="19.5" x14ac:dyDescent="0.4">
      <c r="Z1525" s="179"/>
      <c r="AA1525" s="179"/>
    </row>
    <row r="1526" spans="26:27" ht="19.5" x14ac:dyDescent="0.4">
      <c r="Z1526" s="179"/>
      <c r="AA1526" s="179"/>
    </row>
    <row r="1527" spans="26:27" ht="19.5" x14ac:dyDescent="0.4">
      <c r="Z1527" s="179"/>
      <c r="AA1527" s="179"/>
    </row>
    <row r="1528" spans="26:27" ht="19.5" x14ac:dyDescent="0.4">
      <c r="Z1528" s="179"/>
      <c r="AA1528" s="179"/>
    </row>
    <row r="1529" spans="26:27" ht="19.5" x14ac:dyDescent="0.4">
      <c r="Z1529" s="179"/>
      <c r="AA1529" s="179"/>
    </row>
    <row r="1530" spans="26:27" ht="19.5" x14ac:dyDescent="0.4">
      <c r="Z1530" s="179"/>
      <c r="AA1530" s="179"/>
    </row>
    <row r="1531" spans="26:27" ht="19.5" x14ac:dyDescent="0.4">
      <c r="Z1531" s="179"/>
      <c r="AA1531" s="179"/>
    </row>
    <row r="1532" spans="26:27" ht="19.5" x14ac:dyDescent="0.4">
      <c r="Z1532" s="179"/>
      <c r="AA1532" s="179"/>
    </row>
    <row r="1533" spans="26:27" ht="19.5" x14ac:dyDescent="0.4">
      <c r="Z1533" s="179"/>
      <c r="AA1533" s="179"/>
    </row>
    <row r="1534" spans="26:27" ht="19.5" x14ac:dyDescent="0.4">
      <c r="Z1534" s="179"/>
      <c r="AA1534" s="179"/>
    </row>
    <row r="1535" spans="26:27" ht="19.5" x14ac:dyDescent="0.4">
      <c r="Z1535" s="179"/>
      <c r="AA1535" s="179"/>
    </row>
    <row r="1536" spans="26:27" ht="19.5" x14ac:dyDescent="0.4">
      <c r="Z1536" s="179"/>
      <c r="AA1536" s="179"/>
    </row>
    <row r="1537" spans="26:27" ht="19.5" x14ac:dyDescent="0.4">
      <c r="Z1537" s="179"/>
      <c r="AA1537" s="179"/>
    </row>
    <row r="1538" spans="26:27" ht="19.5" x14ac:dyDescent="0.4">
      <c r="Z1538" s="179"/>
      <c r="AA1538" s="179"/>
    </row>
    <row r="1539" spans="26:27" ht="19.5" x14ac:dyDescent="0.4">
      <c r="Z1539" s="179"/>
      <c r="AA1539" s="179"/>
    </row>
    <row r="1540" spans="26:27" ht="19.5" x14ac:dyDescent="0.4">
      <c r="Z1540" s="179"/>
      <c r="AA1540" s="179"/>
    </row>
    <row r="1541" spans="26:27" ht="19.5" x14ac:dyDescent="0.4">
      <c r="Z1541" s="179"/>
      <c r="AA1541" s="179"/>
    </row>
    <row r="1542" spans="26:27" ht="19.5" x14ac:dyDescent="0.4">
      <c r="Z1542" s="179"/>
      <c r="AA1542" s="179"/>
    </row>
    <row r="1543" spans="26:27" ht="19.5" x14ac:dyDescent="0.4">
      <c r="Z1543" s="179"/>
      <c r="AA1543" s="179"/>
    </row>
    <row r="1544" spans="26:27" ht="19.5" x14ac:dyDescent="0.4">
      <c r="Z1544" s="179"/>
      <c r="AA1544" s="179"/>
    </row>
    <row r="1545" spans="26:27" ht="19.5" x14ac:dyDescent="0.4">
      <c r="Z1545" s="179"/>
      <c r="AA1545" s="179"/>
    </row>
    <row r="1546" spans="26:27" ht="19.5" x14ac:dyDescent="0.4">
      <c r="Z1546" s="179"/>
      <c r="AA1546" s="179"/>
    </row>
    <row r="1547" spans="26:27" ht="19.5" x14ac:dyDescent="0.4">
      <c r="Z1547" s="179"/>
      <c r="AA1547" s="179"/>
    </row>
    <row r="1548" spans="26:27" ht="19.5" x14ac:dyDescent="0.4">
      <c r="Z1548" s="179"/>
      <c r="AA1548" s="179"/>
    </row>
    <row r="1549" spans="26:27" ht="19.5" x14ac:dyDescent="0.4">
      <c r="Z1549" s="179"/>
      <c r="AA1549" s="179"/>
    </row>
    <row r="1550" spans="26:27" ht="19.5" x14ac:dyDescent="0.4">
      <c r="Z1550" s="179"/>
      <c r="AA1550" s="179"/>
    </row>
    <row r="1551" spans="26:27" ht="19.5" x14ac:dyDescent="0.4">
      <c r="Z1551" s="179"/>
      <c r="AA1551" s="179"/>
    </row>
    <row r="1552" spans="26:27" ht="19.5" x14ac:dyDescent="0.4">
      <c r="Z1552" s="179"/>
      <c r="AA1552" s="179"/>
    </row>
    <row r="1553" spans="26:27" ht="19.5" x14ac:dyDescent="0.4">
      <c r="Z1553" s="179"/>
      <c r="AA1553" s="179"/>
    </row>
    <row r="1554" spans="26:27" ht="19.5" x14ac:dyDescent="0.4">
      <c r="Z1554" s="179"/>
      <c r="AA1554" s="179"/>
    </row>
    <row r="1555" spans="26:27" ht="19.5" x14ac:dyDescent="0.4">
      <c r="Z1555" s="179"/>
      <c r="AA1555" s="179"/>
    </row>
    <row r="1556" spans="26:27" ht="19.5" x14ac:dyDescent="0.4">
      <c r="Z1556" s="179"/>
      <c r="AA1556" s="179"/>
    </row>
    <row r="1557" spans="26:27" ht="19.5" x14ac:dyDescent="0.4">
      <c r="Z1557" s="179"/>
      <c r="AA1557" s="179"/>
    </row>
    <row r="1558" spans="26:27" ht="19.5" x14ac:dyDescent="0.4">
      <c r="Z1558" s="179"/>
      <c r="AA1558" s="179"/>
    </row>
    <row r="1559" spans="26:27" ht="19.5" x14ac:dyDescent="0.4">
      <c r="Z1559" s="179"/>
      <c r="AA1559" s="179"/>
    </row>
    <row r="1560" spans="26:27" ht="19.5" x14ac:dyDescent="0.4">
      <c r="Z1560" s="179"/>
      <c r="AA1560" s="179"/>
    </row>
    <row r="1561" spans="26:27" ht="19.5" x14ac:dyDescent="0.4">
      <c r="Z1561" s="179"/>
      <c r="AA1561" s="179"/>
    </row>
    <row r="1562" spans="26:27" ht="19.5" x14ac:dyDescent="0.4">
      <c r="Z1562" s="179"/>
      <c r="AA1562" s="179"/>
    </row>
    <row r="1563" spans="26:27" ht="19.5" x14ac:dyDescent="0.4">
      <c r="Z1563" s="179"/>
      <c r="AA1563" s="179"/>
    </row>
    <row r="1564" spans="26:27" ht="19.5" x14ac:dyDescent="0.4">
      <c r="Z1564" s="179"/>
      <c r="AA1564" s="179"/>
    </row>
    <row r="1565" spans="26:27" ht="19.5" x14ac:dyDescent="0.4">
      <c r="Z1565" s="179"/>
      <c r="AA1565" s="179"/>
    </row>
    <row r="1566" spans="26:27" ht="19.5" x14ac:dyDescent="0.4">
      <c r="Z1566" s="179"/>
      <c r="AA1566" s="179"/>
    </row>
    <row r="1567" spans="26:27" ht="19.5" x14ac:dyDescent="0.4">
      <c r="Z1567" s="179"/>
      <c r="AA1567" s="179"/>
    </row>
    <row r="1568" spans="26:27" ht="19.5" x14ac:dyDescent="0.4">
      <c r="Z1568" s="179"/>
      <c r="AA1568" s="179"/>
    </row>
    <row r="1569" spans="26:27" ht="19.5" x14ac:dyDescent="0.4">
      <c r="Z1569" s="179"/>
      <c r="AA1569" s="179"/>
    </row>
    <row r="1570" spans="26:27" ht="19.5" x14ac:dyDescent="0.4">
      <c r="Z1570" s="179"/>
      <c r="AA1570" s="179"/>
    </row>
    <row r="1571" spans="26:27" ht="19.5" x14ac:dyDescent="0.4">
      <c r="Z1571" s="179"/>
      <c r="AA1571" s="179"/>
    </row>
    <row r="1572" spans="26:27" ht="19.5" x14ac:dyDescent="0.4">
      <c r="Z1572" s="179"/>
      <c r="AA1572" s="179"/>
    </row>
    <row r="1573" spans="26:27" ht="19.5" x14ac:dyDescent="0.4">
      <c r="Z1573" s="179"/>
      <c r="AA1573" s="179"/>
    </row>
    <row r="1574" spans="26:27" ht="19.5" x14ac:dyDescent="0.4">
      <c r="Z1574" s="179"/>
      <c r="AA1574" s="179"/>
    </row>
    <row r="1575" spans="26:27" ht="19.5" x14ac:dyDescent="0.4">
      <c r="Z1575" s="179"/>
      <c r="AA1575" s="179"/>
    </row>
    <row r="1576" spans="26:27" ht="19.5" x14ac:dyDescent="0.4">
      <c r="Z1576" s="179"/>
      <c r="AA1576" s="179"/>
    </row>
    <row r="1577" spans="26:27" ht="19.5" x14ac:dyDescent="0.4">
      <c r="Z1577" s="179"/>
      <c r="AA1577" s="179"/>
    </row>
    <row r="1578" spans="26:27" ht="19.5" x14ac:dyDescent="0.4">
      <c r="Z1578" s="179"/>
      <c r="AA1578" s="179"/>
    </row>
    <row r="1579" spans="26:27" ht="19.5" x14ac:dyDescent="0.4">
      <c r="Z1579" s="179"/>
      <c r="AA1579" s="179"/>
    </row>
    <row r="1580" spans="26:27" ht="19.5" x14ac:dyDescent="0.4">
      <c r="Z1580" s="179"/>
      <c r="AA1580" s="179"/>
    </row>
    <row r="1581" spans="26:27" ht="19.5" x14ac:dyDescent="0.4">
      <c r="Z1581" s="179"/>
      <c r="AA1581" s="179"/>
    </row>
    <row r="1582" spans="26:27" ht="19.5" x14ac:dyDescent="0.4">
      <c r="Z1582" s="179"/>
      <c r="AA1582" s="179"/>
    </row>
    <row r="1583" spans="26:27" ht="19.5" x14ac:dyDescent="0.4">
      <c r="Z1583" s="179"/>
      <c r="AA1583" s="179"/>
    </row>
    <row r="1584" spans="26:27" ht="19.5" x14ac:dyDescent="0.4">
      <c r="Z1584" s="179"/>
      <c r="AA1584" s="179"/>
    </row>
    <row r="1585" spans="26:27" ht="19.5" x14ac:dyDescent="0.4">
      <c r="Z1585" s="179"/>
      <c r="AA1585" s="179"/>
    </row>
    <row r="1586" spans="26:27" ht="19.5" x14ac:dyDescent="0.4">
      <c r="Z1586" s="179"/>
      <c r="AA1586" s="179"/>
    </row>
    <row r="1587" spans="26:27" ht="19.5" x14ac:dyDescent="0.4">
      <c r="Z1587" s="179"/>
      <c r="AA1587" s="179"/>
    </row>
    <row r="1588" spans="26:27" ht="19.5" x14ac:dyDescent="0.4">
      <c r="Z1588" s="179"/>
      <c r="AA1588" s="179"/>
    </row>
    <row r="1589" spans="26:27" ht="19.5" x14ac:dyDescent="0.4">
      <c r="Z1589" s="179"/>
      <c r="AA1589" s="179"/>
    </row>
    <row r="1590" spans="26:27" ht="19.5" x14ac:dyDescent="0.4">
      <c r="Z1590" s="179"/>
      <c r="AA1590" s="179"/>
    </row>
    <row r="1591" spans="26:27" ht="19.5" x14ac:dyDescent="0.4">
      <c r="Z1591" s="179"/>
      <c r="AA1591" s="179"/>
    </row>
    <row r="1592" spans="26:27" ht="19.5" x14ac:dyDescent="0.4">
      <c r="Z1592" s="179"/>
      <c r="AA1592" s="179"/>
    </row>
    <row r="1593" spans="26:27" ht="19.5" x14ac:dyDescent="0.4">
      <c r="Z1593" s="179"/>
      <c r="AA1593" s="179"/>
    </row>
    <row r="1594" spans="26:27" ht="19.5" x14ac:dyDescent="0.4">
      <c r="Z1594" s="179"/>
      <c r="AA1594" s="179"/>
    </row>
    <row r="1595" spans="26:27" ht="19.5" x14ac:dyDescent="0.4">
      <c r="Z1595" s="179"/>
      <c r="AA1595" s="179"/>
    </row>
    <row r="1596" spans="26:27" ht="19.5" x14ac:dyDescent="0.4">
      <c r="Z1596" s="179"/>
      <c r="AA1596" s="179"/>
    </row>
    <row r="1597" spans="26:27" ht="19.5" x14ac:dyDescent="0.4">
      <c r="Z1597" s="179"/>
      <c r="AA1597" s="179"/>
    </row>
    <row r="1598" spans="26:27" ht="19.5" x14ac:dyDescent="0.4">
      <c r="Z1598" s="179"/>
      <c r="AA1598" s="179"/>
    </row>
    <row r="1599" spans="26:27" ht="19.5" x14ac:dyDescent="0.4">
      <c r="Z1599" s="179"/>
      <c r="AA1599" s="179"/>
    </row>
    <row r="1600" spans="26:27" ht="19.5" x14ac:dyDescent="0.4">
      <c r="Z1600" s="179"/>
      <c r="AA1600" s="179"/>
    </row>
    <row r="1601" spans="26:27" ht="19.5" x14ac:dyDescent="0.4">
      <c r="Z1601" s="179"/>
      <c r="AA1601" s="179"/>
    </row>
    <row r="1602" spans="26:27" ht="19.5" x14ac:dyDescent="0.4">
      <c r="Z1602" s="179"/>
      <c r="AA1602" s="179"/>
    </row>
    <row r="1603" spans="26:27" ht="19.5" x14ac:dyDescent="0.4">
      <c r="Z1603" s="179"/>
      <c r="AA1603" s="179"/>
    </row>
    <row r="1604" spans="26:27" ht="19.5" x14ac:dyDescent="0.4">
      <c r="Z1604" s="179"/>
      <c r="AA1604" s="179"/>
    </row>
    <row r="1605" spans="26:27" ht="19.5" x14ac:dyDescent="0.4">
      <c r="Z1605" s="179"/>
      <c r="AA1605" s="179"/>
    </row>
    <row r="1606" spans="26:27" ht="19.5" x14ac:dyDescent="0.4">
      <c r="Z1606" s="179"/>
      <c r="AA1606" s="179"/>
    </row>
    <row r="1607" spans="26:27" ht="19.5" x14ac:dyDescent="0.4">
      <c r="Z1607" s="179"/>
      <c r="AA1607" s="179"/>
    </row>
    <row r="1608" spans="26:27" ht="19.5" x14ac:dyDescent="0.4">
      <c r="Z1608" s="179"/>
      <c r="AA1608" s="179"/>
    </row>
    <row r="1609" spans="26:27" ht="19.5" x14ac:dyDescent="0.4">
      <c r="Z1609" s="179"/>
      <c r="AA1609" s="179"/>
    </row>
    <row r="1610" spans="26:27" ht="19.5" x14ac:dyDescent="0.4">
      <c r="Z1610" s="179"/>
      <c r="AA1610" s="179"/>
    </row>
    <row r="1611" spans="26:27" ht="19.5" x14ac:dyDescent="0.4">
      <c r="Z1611" s="179"/>
      <c r="AA1611" s="179"/>
    </row>
    <row r="1612" spans="26:27" ht="19.5" x14ac:dyDescent="0.4">
      <c r="Z1612" s="179"/>
      <c r="AA1612" s="179"/>
    </row>
    <row r="1613" spans="26:27" ht="19.5" x14ac:dyDescent="0.4">
      <c r="Z1613" s="179"/>
      <c r="AA1613" s="179"/>
    </row>
    <row r="1614" spans="26:27" ht="19.5" x14ac:dyDescent="0.4">
      <c r="Z1614" s="179"/>
      <c r="AA1614" s="179"/>
    </row>
    <row r="1615" spans="26:27" ht="19.5" x14ac:dyDescent="0.4">
      <c r="Z1615" s="179"/>
      <c r="AA1615" s="179"/>
    </row>
    <row r="1616" spans="26:27" ht="19.5" x14ac:dyDescent="0.4">
      <c r="Z1616" s="179"/>
      <c r="AA1616" s="179"/>
    </row>
    <row r="1617" spans="26:27" ht="19.5" x14ac:dyDescent="0.4">
      <c r="Z1617" s="179"/>
      <c r="AA1617" s="179"/>
    </row>
    <row r="1618" spans="26:27" ht="19.5" x14ac:dyDescent="0.4">
      <c r="Z1618" s="179"/>
      <c r="AA1618" s="179"/>
    </row>
    <row r="1619" spans="26:27" ht="19.5" x14ac:dyDescent="0.4">
      <c r="Z1619" s="179"/>
      <c r="AA1619" s="179"/>
    </row>
    <row r="1620" spans="26:27" ht="19.5" x14ac:dyDescent="0.4">
      <c r="Z1620" s="179"/>
      <c r="AA1620" s="179"/>
    </row>
    <row r="1621" spans="26:27" ht="19.5" x14ac:dyDescent="0.4">
      <c r="Z1621" s="179"/>
      <c r="AA1621" s="179"/>
    </row>
    <row r="1622" spans="26:27" ht="19.5" x14ac:dyDescent="0.4">
      <c r="Z1622" s="179"/>
      <c r="AA1622" s="179"/>
    </row>
    <row r="1623" spans="26:27" ht="19.5" x14ac:dyDescent="0.4">
      <c r="Z1623" s="179"/>
      <c r="AA1623" s="179"/>
    </row>
    <row r="1624" spans="26:27" ht="19.5" x14ac:dyDescent="0.4">
      <c r="Z1624" s="179"/>
      <c r="AA1624" s="179"/>
    </row>
    <row r="1625" spans="26:27" ht="19.5" x14ac:dyDescent="0.4">
      <c r="Z1625" s="179"/>
      <c r="AA1625" s="179"/>
    </row>
    <row r="1626" spans="26:27" ht="19.5" x14ac:dyDescent="0.4">
      <c r="Z1626" s="179"/>
      <c r="AA1626" s="179"/>
    </row>
    <row r="1627" spans="26:27" ht="19.5" x14ac:dyDescent="0.4">
      <c r="Z1627" s="179"/>
      <c r="AA1627" s="179"/>
    </row>
    <row r="1628" spans="26:27" ht="19.5" x14ac:dyDescent="0.4">
      <c r="Z1628" s="179"/>
      <c r="AA1628" s="179"/>
    </row>
    <row r="1629" spans="26:27" ht="19.5" x14ac:dyDescent="0.4">
      <c r="Z1629" s="179"/>
      <c r="AA1629" s="179"/>
    </row>
    <row r="1630" spans="26:27" ht="19.5" x14ac:dyDescent="0.4">
      <c r="Z1630" s="179"/>
      <c r="AA1630" s="179"/>
    </row>
    <row r="1631" spans="26:27" ht="19.5" x14ac:dyDescent="0.4">
      <c r="Z1631" s="179"/>
      <c r="AA1631" s="179"/>
    </row>
    <row r="1632" spans="26:27" ht="19.5" x14ac:dyDescent="0.4">
      <c r="Z1632" s="179"/>
      <c r="AA1632" s="179"/>
    </row>
    <row r="1633" spans="26:27" ht="19.5" x14ac:dyDescent="0.4">
      <c r="Z1633" s="179"/>
      <c r="AA1633" s="179"/>
    </row>
    <row r="1634" spans="26:27" ht="19.5" x14ac:dyDescent="0.4">
      <c r="Z1634" s="179"/>
      <c r="AA1634" s="179"/>
    </row>
    <row r="1635" spans="26:27" ht="19.5" x14ac:dyDescent="0.4">
      <c r="Z1635" s="179"/>
      <c r="AA1635" s="179"/>
    </row>
    <row r="1636" spans="26:27" ht="19.5" x14ac:dyDescent="0.4">
      <c r="Z1636" s="179"/>
      <c r="AA1636" s="179"/>
    </row>
    <row r="1637" spans="26:27" ht="19.5" x14ac:dyDescent="0.4">
      <c r="Z1637" s="179"/>
      <c r="AA1637" s="179"/>
    </row>
    <row r="1638" spans="26:27" ht="19.5" x14ac:dyDescent="0.4">
      <c r="Z1638" s="179"/>
      <c r="AA1638" s="179"/>
    </row>
    <row r="1639" spans="26:27" ht="19.5" x14ac:dyDescent="0.4">
      <c r="Z1639" s="179"/>
      <c r="AA1639" s="179"/>
    </row>
    <row r="1640" spans="26:27" ht="19.5" x14ac:dyDescent="0.4">
      <c r="Z1640" s="179"/>
      <c r="AA1640" s="179"/>
    </row>
    <row r="1641" spans="26:27" ht="19.5" x14ac:dyDescent="0.4">
      <c r="Z1641" s="179"/>
      <c r="AA1641" s="179"/>
    </row>
    <row r="1642" spans="26:27" ht="19.5" x14ac:dyDescent="0.4">
      <c r="Z1642" s="179"/>
      <c r="AA1642" s="179"/>
    </row>
    <row r="1643" spans="26:27" ht="19.5" x14ac:dyDescent="0.4">
      <c r="Z1643" s="179"/>
      <c r="AA1643" s="179"/>
    </row>
    <row r="1644" spans="26:27" ht="19.5" x14ac:dyDescent="0.4">
      <c r="Z1644" s="179"/>
      <c r="AA1644" s="179"/>
    </row>
    <row r="1645" spans="26:27" ht="19.5" x14ac:dyDescent="0.4">
      <c r="Z1645" s="179"/>
      <c r="AA1645" s="179"/>
    </row>
    <row r="1646" spans="26:27" ht="19.5" x14ac:dyDescent="0.4">
      <c r="Z1646" s="179"/>
      <c r="AA1646" s="179"/>
    </row>
    <row r="1647" spans="26:27" ht="19.5" x14ac:dyDescent="0.4">
      <c r="Z1647" s="179"/>
      <c r="AA1647" s="179"/>
    </row>
    <row r="1648" spans="26:27" ht="19.5" x14ac:dyDescent="0.4">
      <c r="Z1648" s="179"/>
      <c r="AA1648" s="179"/>
    </row>
    <row r="1649" spans="26:27" ht="19.5" x14ac:dyDescent="0.4">
      <c r="Z1649" s="179"/>
      <c r="AA1649" s="179"/>
    </row>
    <row r="1650" spans="26:27" ht="19.5" x14ac:dyDescent="0.4">
      <c r="Z1650" s="179"/>
      <c r="AA1650" s="179"/>
    </row>
    <row r="1651" spans="26:27" ht="19.5" x14ac:dyDescent="0.4">
      <c r="Z1651" s="179"/>
      <c r="AA1651" s="179"/>
    </row>
    <row r="1652" spans="26:27" ht="19.5" x14ac:dyDescent="0.4">
      <c r="Z1652" s="179"/>
      <c r="AA1652" s="179"/>
    </row>
    <row r="1653" spans="26:27" ht="19.5" x14ac:dyDescent="0.4">
      <c r="Z1653" s="179"/>
      <c r="AA1653" s="179"/>
    </row>
    <row r="1654" spans="26:27" ht="19.5" x14ac:dyDescent="0.4">
      <c r="Z1654" s="179"/>
      <c r="AA1654" s="179"/>
    </row>
    <row r="1655" spans="26:27" ht="19.5" x14ac:dyDescent="0.4">
      <c r="Z1655" s="179"/>
      <c r="AA1655" s="179"/>
    </row>
    <row r="1656" spans="26:27" ht="19.5" x14ac:dyDescent="0.4">
      <c r="Z1656" s="179"/>
      <c r="AA1656" s="179"/>
    </row>
    <row r="1657" spans="26:27" ht="19.5" x14ac:dyDescent="0.4">
      <c r="Z1657" s="179"/>
      <c r="AA1657" s="179"/>
    </row>
    <row r="1658" spans="26:27" ht="19.5" x14ac:dyDescent="0.4">
      <c r="Z1658" s="179"/>
      <c r="AA1658" s="179"/>
    </row>
    <row r="1659" spans="26:27" ht="19.5" x14ac:dyDescent="0.4">
      <c r="Z1659" s="179"/>
      <c r="AA1659" s="179"/>
    </row>
    <row r="1660" spans="26:27" ht="19.5" x14ac:dyDescent="0.4">
      <c r="Z1660" s="179"/>
      <c r="AA1660" s="179"/>
    </row>
    <row r="1661" spans="26:27" ht="19.5" x14ac:dyDescent="0.4">
      <c r="Z1661" s="179"/>
      <c r="AA1661" s="179"/>
    </row>
    <row r="1662" spans="26:27" ht="19.5" x14ac:dyDescent="0.4">
      <c r="Z1662" s="179"/>
      <c r="AA1662" s="179"/>
    </row>
    <row r="1663" spans="26:27" ht="19.5" x14ac:dyDescent="0.4">
      <c r="Z1663" s="179"/>
      <c r="AA1663" s="179"/>
    </row>
    <row r="1664" spans="26:27" ht="19.5" x14ac:dyDescent="0.4">
      <c r="Z1664" s="179"/>
      <c r="AA1664" s="179"/>
    </row>
    <row r="1665" spans="26:27" ht="19.5" x14ac:dyDescent="0.4">
      <c r="Z1665" s="179"/>
      <c r="AA1665" s="179"/>
    </row>
    <row r="1666" spans="26:27" ht="19.5" x14ac:dyDescent="0.4">
      <c r="Z1666" s="179"/>
      <c r="AA1666" s="179"/>
    </row>
    <row r="1667" spans="26:27" ht="19.5" x14ac:dyDescent="0.4">
      <c r="Z1667" s="179"/>
      <c r="AA1667" s="179"/>
    </row>
    <row r="1668" spans="26:27" ht="19.5" x14ac:dyDescent="0.4">
      <c r="Z1668" s="179"/>
      <c r="AA1668" s="179"/>
    </row>
    <row r="1669" spans="26:27" ht="19.5" x14ac:dyDescent="0.4">
      <c r="Z1669" s="179"/>
      <c r="AA1669" s="179"/>
    </row>
    <row r="1670" spans="26:27" ht="19.5" x14ac:dyDescent="0.4">
      <c r="Z1670" s="179"/>
      <c r="AA1670" s="179"/>
    </row>
    <row r="1671" spans="26:27" ht="19.5" x14ac:dyDescent="0.4">
      <c r="Z1671" s="179"/>
      <c r="AA1671" s="179"/>
    </row>
    <row r="1672" spans="26:27" ht="19.5" x14ac:dyDescent="0.4">
      <c r="Z1672" s="179"/>
      <c r="AA1672" s="179"/>
    </row>
    <row r="1673" spans="26:27" ht="19.5" x14ac:dyDescent="0.4">
      <c r="Z1673" s="179"/>
      <c r="AA1673" s="179"/>
    </row>
    <row r="1674" spans="26:27" ht="19.5" x14ac:dyDescent="0.4">
      <c r="Z1674" s="179"/>
      <c r="AA1674" s="179"/>
    </row>
    <row r="1675" spans="26:27" ht="19.5" x14ac:dyDescent="0.4">
      <c r="Z1675" s="179"/>
      <c r="AA1675" s="179"/>
    </row>
    <row r="1676" spans="26:27" ht="19.5" x14ac:dyDescent="0.4">
      <c r="Z1676" s="179"/>
      <c r="AA1676" s="179"/>
    </row>
    <row r="1677" spans="26:27" ht="19.5" x14ac:dyDescent="0.4">
      <c r="Z1677" s="179"/>
      <c r="AA1677" s="179"/>
    </row>
    <row r="1678" spans="26:27" ht="19.5" x14ac:dyDescent="0.4">
      <c r="Z1678" s="179"/>
      <c r="AA1678" s="179"/>
    </row>
    <row r="1679" spans="26:27" ht="19.5" x14ac:dyDescent="0.4">
      <c r="Z1679" s="179"/>
      <c r="AA1679" s="179"/>
    </row>
    <row r="1680" spans="26:27" ht="19.5" x14ac:dyDescent="0.4">
      <c r="Z1680" s="179"/>
      <c r="AA1680" s="179"/>
    </row>
    <row r="1681" spans="26:27" ht="19.5" x14ac:dyDescent="0.4">
      <c r="Z1681" s="179"/>
      <c r="AA1681" s="179"/>
    </row>
    <row r="1682" spans="26:27" ht="19.5" x14ac:dyDescent="0.4">
      <c r="Z1682" s="179"/>
      <c r="AA1682" s="179"/>
    </row>
    <row r="1683" spans="26:27" ht="19.5" x14ac:dyDescent="0.4">
      <c r="Z1683" s="179"/>
      <c r="AA1683" s="179"/>
    </row>
    <row r="1684" spans="26:27" ht="19.5" x14ac:dyDescent="0.4">
      <c r="Z1684" s="179"/>
      <c r="AA1684" s="179"/>
    </row>
    <row r="1685" spans="26:27" ht="19.5" x14ac:dyDescent="0.4">
      <c r="Z1685" s="179"/>
      <c r="AA1685" s="179"/>
    </row>
    <row r="1686" spans="26:27" ht="19.5" x14ac:dyDescent="0.4">
      <c r="Z1686" s="179"/>
      <c r="AA1686" s="179"/>
    </row>
    <row r="1687" spans="26:27" ht="19.5" x14ac:dyDescent="0.4">
      <c r="Z1687" s="179"/>
      <c r="AA1687" s="179"/>
    </row>
    <row r="1688" spans="26:27" ht="19.5" x14ac:dyDescent="0.4">
      <c r="Z1688" s="179"/>
      <c r="AA1688" s="179"/>
    </row>
    <row r="1689" spans="26:27" ht="19.5" x14ac:dyDescent="0.4">
      <c r="Z1689" s="179"/>
      <c r="AA1689" s="179"/>
    </row>
    <row r="1690" spans="26:27" ht="19.5" x14ac:dyDescent="0.4">
      <c r="Z1690" s="179"/>
      <c r="AA1690" s="179"/>
    </row>
    <row r="1691" spans="26:27" ht="19.5" x14ac:dyDescent="0.4">
      <c r="Z1691" s="179"/>
      <c r="AA1691" s="179"/>
    </row>
    <row r="1692" spans="26:27" ht="19.5" x14ac:dyDescent="0.4">
      <c r="Z1692" s="179"/>
      <c r="AA1692" s="179"/>
    </row>
    <row r="1693" spans="26:27" ht="19.5" x14ac:dyDescent="0.4">
      <c r="Z1693" s="179"/>
      <c r="AA1693" s="179"/>
    </row>
    <row r="1694" spans="26:27" ht="19.5" x14ac:dyDescent="0.4">
      <c r="Z1694" s="179"/>
      <c r="AA1694" s="179"/>
    </row>
    <row r="1695" spans="26:27" ht="19.5" x14ac:dyDescent="0.4">
      <c r="Z1695" s="179"/>
      <c r="AA1695" s="179"/>
    </row>
    <row r="1696" spans="26:27" ht="19.5" x14ac:dyDescent="0.4">
      <c r="Z1696" s="179"/>
      <c r="AA1696" s="179"/>
    </row>
    <row r="1697" spans="26:27" ht="19.5" x14ac:dyDescent="0.4">
      <c r="Z1697" s="179"/>
      <c r="AA1697" s="179"/>
    </row>
    <row r="1698" spans="26:27" ht="19.5" x14ac:dyDescent="0.4">
      <c r="Z1698" s="179"/>
      <c r="AA1698" s="179"/>
    </row>
    <row r="1699" spans="26:27" ht="19.5" x14ac:dyDescent="0.4">
      <c r="Z1699" s="179"/>
      <c r="AA1699" s="179"/>
    </row>
    <row r="1700" spans="26:27" ht="19.5" x14ac:dyDescent="0.4">
      <c r="Z1700" s="179"/>
      <c r="AA1700" s="179"/>
    </row>
    <row r="1701" spans="26:27" ht="19.5" x14ac:dyDescent="0.4">
      <c r="Z1701" s="179"/>
      <c r="AA1701" s="179"/>
    </row>
    <row r="1702" spans="26:27" ht="19.5" x14ac:dyDescent="0.4">
      <c r="Z1702" s="179"/>
      <c r="AA1702" s="179"/>
    </row>
    <row r="1703" spans="26:27" ht="19.5" x14ac:dyDescent="0.4">
      <c r="Z1703" s="179"/>
      <c r="AA1703" s="179"/>
    </row>
    <row r="1704" spans="26:27" ht="19.5" x14ac:dyDescent="0.4">
      <c r="Z1704" s="179"/>
      <c r="AA1704" s="179"/>
    </row>
    <row r="1705" spans="26:27" ht="19.5" x14ac:dyDescent="0.4">
      <c r="Z1705" s="179"/>
      <c r="AA1705" s="179"/>
    </row>
    <row r="1706" spans="26:27" ht="19.5" x14ac:dyDescent="0.4">
      <c r="Z1706" s="179"/>
      <c r="AA1706" s="179"/>
    </row>
    <row r="1707" spans="26:27" ht="19.5" x14ac:dyDescent="0.4">
      <c r="Z1707" s="179"/>
      <c r="AA1707" s="179"/>
    </row>
    <row r="1708" spans="26:27" ht="19.5" x14ac:dyDescent="0.4">
      <c r="Z1708" s="179"/>
      <c r="AA1708" s="179"/>
    </row>
    <row r="1709" spans="26:27" ht="19.5" x14ac:dyDescent="0.4">
      <c r="Z1709" s="179"/>
      <c r="AA1709" s="179"/>
    </row>
    <row r="1710" spans="26:27" ht="19.5" x14ac:dyDescent="0.4">
      <c r="Z1710" s="179"/>
      <c r="AA1710" s="179"/>
    </row>
    <row r="1711" spans="26:27" ht="19.5" x14ac:dyDescent="0.4">
      <c r="Z1711" s="179"/>
      <c r="AA1711" s="179"/>
    </row>
    <row r="1712" spans="26:27" ht="19.5" x14ac:dyDescent="0.4">
      <c r="Z1712" s="179"/>
      <c r="AA1712" s="179"/>
    </row>
    <row r="1713" spans="26:27" ht="19.5" x14ac:dyDescent="0.4">
      <c r="Z1713" s="179"/>
      <c r="AA1713" s="179"/>
    </row>
    <row r="1714" spans="26:27" ht="19.5" x14ac:dyDescent="0.4">
      <c r="Z1714" s="179"/>
      <c r="AA1714" s="179"/>
    </row>
    <row r="1715" spans="26:27" ht="19.5" x14ac:dyDescent="0.4">
      <c r="Z1715" s="179"/>
      <c r="AA1715" s="179"/>
    </row>
    <row r="1716" spans="26:27" ht="19.5" x14ac:dyDescent="0.4">
      <c r="Z1716" s="179"/>
      <c r="AA1716" s="179"/>
    </row>
    <row r="1717" spans="26:27" ht="19.5" x14ac:dyDescent="0.4">
      <c r="Z1717" s="179"/>
      <c r="AA1717" s="179"/>
    </row>
    <row r="1718" spans="26:27" ht="19.5" x14ac:dyDescent="0.4">
      <c r="Z1718" s="179"/>
      <c r="AA1718" s="179"/>
    </row>
    <row r="1719" spans="26:27" ht="19.5" x14ac:dyDescent="0.4">
      <c r="Z1719" s="179"/>
      <c r="AA1719" s="179"/>
    </row>
    <row r="1720" spans="26:27" ht="19.5" x14ac:dyDescent="0.4">
      <c r="Z1720" s="179"/>
      <c r="AA1720" s="179"/>
    </row>
    <row r="1721" spans="26:27" ht="19.5" x14ac:dyDescent="0.4">
      <c r="Z1721" s="179"/>
      <c r="AA1721" s="179"/>
    </row>
    <row r="1722" spans="26:27" ht="19.5" x14ac:dyDescent="0.4">
      <c r="Z1722" s="179"/>
      <c r="AA1722" s="179"/>
    </row>
    <row r="1723" spans="26:27" ht="19.5" x14ac:dyDescent="0.4">
      <c r="Z1723" s="179"/>
      <c r="AA1723" s="179"/>
    </row>
    <row r="1724" spans="26:27" ht="19.5" x14ac:dyDescent="0.4">
      <c r="Z1724" s="179"/>
      <c r="AA1724" s="179"/>
    </row>
    <row r="1725" spans="26:27" ht="19.5" x14ac:dyDescent="0.4">
      <c r="Z1725" s="179"/>
      <c r="AA1725" s="179"/>
    </row>
    <row r="1726" spans="26:27" ht="19.5" x14ac:dyDescent="0.4">
      <c r="Z1726" s="179"/>
      <c r="AA1726" s="179"/>
    </row>
    <row r="1727" spans="26:27" ht="19.5" x14ac:dyDescent="0.4">
      <c r="Z1727" s="179"/>
      <c r="AA1727" s="179"/>
    </row>
    <row r="1728" spans="26:27" ht="19.5" x14ac:dyDescent="0.4">
      <c r="Z1728" s="179"/>
      <c r="AA1728" s="179"/>
    </row>
    <row r="1729" spans="26:27" ht="19.5" x14ac:dyDescent="0.4">
      <c r="Z1729" s="179"/>
      <c r="AA1729" s="179"/>
    </row>
    <row r="1730" spans="26:27" ht="19.5" x14ac:dyDescent="0.4">
      <c r="Z1730" s="179"/>
      <c r="AA1730" s="179"/>
    </row>
    <row r="1731" spans="26:27" ht="19.5" x14ac:dyDescent="0.4">
      <c r="Z1731" s="179"/>
      <c r="AA1731" s="179"/>
    </row>
    <row r="1732" spans="26:27" ht="19.5" x14ac:dyDescent="0.4">
      <c r="Z1732" s="179"/>
      <c r="AA1732" s="179"/>
    </row>
    <row r="1733" spans="26:27" ht="19.5" x14ac:dyDescent="0.4">
      <c r="Z1733" s="179"/>
      <c r="AA1733" s="179"/>
    </row>
    <row r="1734" spans="26:27" ht="19.5" x14ac:dyDescent="0.4">
      <c r="Z1734" s="179"/>
      <c r="AA1734" s="179"/>
    </row>
    <row r="1735" spans="26:27" ht="19.5" x14ac:dyDescent="0.4">
      <c r="Z1735" s="179"/>
      <c r="AA1735" s="179"/>
    </row>
    <row r="1736" spans="26:27" ht="19.5" x14ac:dyDescent="0.4">
      <c r="Z1736" s="179"/>
      <c r="AA1736" s="179"/>
    </row>
    <row r="1737" spans="26:27" ht="19.5" x14ac:dyDescent="0.4">
      <c r="Z1737" s="179"/>
      <c r="AA1737" s="179"/>
    </row>
    <row r="1738" spans="26:27" ht="19.5" x14ac:dyDescent="0.4">
      <c r="Z1738" s="179"/>
      <c r="AA1738" s="179"/>
    </row>
    <row r="1739" spans="26:27" ht="19.5" x14ac:dyDescent="0.4">
      <c r="Z1739" s="179"/>
      <c r="AA1739" s="179"/>
    </row>
    <row r="1740" spans="26:27" ht="19.5" x14ac:dyDescent="0.4">
      <c r="Z1740" s="179"/>
      <c r="AA1740" s="179"/>
    </row>
    <row r="1741" spans="26:27" ht="19.5" x14ac:dyDescent="0.4">
      <c r="Z1741" s="179"/>
      <c r="AA1741" s="179"/>
    </row>
    <row r="1742" spans="26:27" ht="19.5" x14ac:dyDescent="0.4">
      <c r="Z1742" s="179"/>
      <c r="AA1742" s="179"/>
    </row>
    <row r="1743" spans="26:27" ht="19.5" x14ac:dyDescent="0.4">
      <c r="Z1743" s="179"/>
      <c r="AA1743" s="179"/>
    </row>
    <row r="1744" spans="26:27" ht="19.5" x14ac:dyDescent="0.4">
      <c r="Z1744" s="179"/>
      <c r="AA1744" s="179"/>
    </row>
    <row r="1745" spans="26:27" ht="19.5" x14ac:dyDescent="0.4">
      <c r="Z1745" s="179"/>
      <c r="AA1745" s="179"/>
    </row>
    <row r="1746" spans="26:27" ht="19.5" x14ac:dyDescent="0.4">
      <c r="Z1746" s="179"/>
      <c r="AA1746" s="179"/>
    </row>
    <row r="1747" spans="26:27" ht="19.5" x14ac:dyDescent="0.4">
      <c r="Z1747" s="179"/>
      <c r="AA1747" s="179"/>
    </row>
    <row r="1748" spans="26:27" ht="19.5" x14ac:dyDescent="0.4">
      <c r="Z1748" s="179"/>
      <c r="AA1748" s="179"/>
    </row>
    <row r="1749" spans="26:27" ht="19.5" x14ac:dyDescent="0.4">
      <c r="Z1749" s="179"/>
      <c r="AA1749" s="179"/>
    </row>
    <row r="1750" spans="26:27" ht="19.5" x14ac:dyDescent="0.4">
      <c r="Z1750" s="179"/>
      <c r="AA1750" s="179"/>
    </row>
    <row r="1751" spans="26:27" ht="19.5" x14ac:dyDescent="0.4">
      <c r="Z1751" s="179"/>
      <c r="AA1751" s="179"/>
    </row>
    <row r="1752" spans="26:27" ht="19.5" x14ac:dyDescent="0.4">
      <c r="Z1752" s="179"/>
      <c r="AA1752" s="179"/>
    </row>
    <row r="1753" spans="26:27" ht="19.5" x14ac:dyDescent="0.4">
      <c r="Z1753" s="179"/>
      <c r="AA1753" s="179"/>
    </row>
    <row r="1754" spans="26:27" ht="19.5" x14ac:dyDescent="0.4">
      <c r="Z1754" s="179"/>
      <c r="AA1754" s="179"/>
    </row>
    <row r="1755" spans="26:27" ht="19.5" x14ac:dyDescent="0.4">
      <c r="Z1755" s="179"/>
      <c r="AA1755" s="179"/>
    </row>
    <row r="1756" spans="26:27" ht="19.5" x14ac:dyDescent="0.4">
      <c r="Z1756" s="179"/>
      <c r="AA1756" s="179"/>
    </row>
    <row r="1757" spans="26:27" ht="19.5" x14ac:dyDescent="0.4">
      <c r="Z1757" s="179"/>
      <c r="AA1757" s="179"/>
    </row>
    <row r="1758" spans="26:27" ht="19.5" x14ac:dyDescent="0.4">
      <c r="Z1758" s="179"/>
      <c r="AA1758" s="179"/>
    </row>
    <row r="1759" spans="26:27" ht="19.5" x14ac:dyDescent="0.4">
      <c r="Z1759" s="179"/>
      <c r="AA1759" s="179"/>
    </row>
    <row r="1760" spans="26:27" ht="19.5" x14ac:dyDescent="0.4">
      <c r="Z1760" s="179"/>
      <c r="AA1760" s="179"/>
    </row>
    <row r="1761" spans="26:27" ht="19.5" x14ac:dyDescent="0.4">
      <c r="Z1761" s="179"/>
      <c r="AA1761" s="179"/>
    </row>
    <row r="1762" spans="26:27" ht="19.5" x14ac:dyDescent="0.4">
      <c r="Z1762" s="179"/>
      <c r="AA1762" s="179"/>
    </row>
    <row r="1763" spans="26:27" ht="19.5" x14ac:dyDescent="0.4">
      <c r="Z1763" s="179"/>
      <c r="AA1763" s="179"/>
    </row>
    <row r="1764" spans="26:27" ht="19.5" x14ac:dyDescent="0.4">
      <c r="Z1764" s="179"/>
      <c r="AA1764" s="179"/>
    </row>
    <row r="1765" spans="26:27" ht="19.5" x14ac:dyDescent="0.4">
      <c r="Z1765" s="179"/>
      <c r="AA1765" s="179"/>
    </row>
    <row r="1766" spans="26:27" ht="19.5" x14ac:dyDescent="0.4">
      <c r="Z1766" s="179"/>
      <c r="AA1766" s="179"/>
    </row>
    <row r="1767" spans="26:27" ht="19.5" x14ac:dyDescent="0.4">
      <c r="Z1767" s="179"/>
      <c r="AA1767" s="179"/>
    </row>
    <row r="1768" spans="26:27" ht="19.5" x14ac:dyDescent="0.4">
      <c r="Z1768" s="179"/>
      <c r="AA1768" s="179"/>
    </row>
    <row r="1769" spans="26:27" ht="19.5" x14ac:dyDescent="0.4">
      <c r="Z1769" s="179"/>
      <c r="AA1769" s="179"/>
    </row>
    <row r="1770" spans="26:27" ht="19.5" x14ac:dyDescent="0.4">
      <c r="Z1770" s="179"/>
      <c r="AA1770" s="179"/>
    </row>
    <row r="1771" spans="26:27" ht="19.5" x14ac:dyDescent="0.4">
      <c r="Z1771" s="179"/>
      <c r="AA1771" s="179"/>
    </row>
    <row r="1772" spans="26:27" ht="19.5" x14ac:dyDescent="0.4">
      <c r="Z1772" s="179"/>
      <c r="AA1772" s="179"/>
    </row>
    <row r="1773" spans="26:27" ht="19.5" x14ac:dyDescent="0.4">
      <c r="Z1773" s="179"/>
      <c r="AA1773" s="179"/>
    </row>
    <row r="1774" spans="26:27" ht="19.5" x14ac:dyDescent="0.4">
      <c r="Z1774" s="179"/>
      <c r="AA1774" s="179"/>
    </row>
    <row r="1775" spans="26:27" ht="19.5" x14ac:dyDescent="0.4">
      <c r="Z1775" s="179"/>
      <c r="AA1775" s="179"/>
    </row>
    <row r="1776" spans="26:27" ht="19.5" x14ac:dyDescent="0.4">
      <c r="Z1776" s="179"/>
      <c r="AA1776" s="179"/>
    </row>
    <row r="1777" spans="26:27" ht="19.5" x14ac:dyDescent="0.4">
      <c r="Z1777" s="179"/>
      <c r="AA1777" s="179"/>
    </row>
    <row r="1778" spans="26:27" ht="19.5" x14ac:dyDescent="0.4">
      <c r="Z1778" s="179"/>
      <c r="AA1778" s="179"/>
    </row>
    <row r="1779" spans="26:27" ht="19.5" x14ac:dyDescent="0.4">
      <c r="Z1779" s="179"/>
      <c r="AA1779" s="179"/>
    </row>
    <row r="1780" spans="26:27" ht="19.5" x14ac:dyDescent="0.4">
      <c r="Z1780" s="179"/>
      <c r="AA1780" s="179"/>
    </row>
    <row r="1781" spans="26:27" ht="19.5" x14ac:dyDescent="0.4">
      <c r="Z1781" s="179"/>
      <c r="AA1781" s="179"/>
    </row>
    <row r="1782" spans="26:27" ht="19.5" x14ac:dyDescent="0.4">
      <c r="Z1782" s="179"/>
      <c r="AA1782" s="179"/>
    </row>
    <row r="1783" spans="26:27" ht="19.5" x14ac:dyDescent="0.4">
      <c r="Z1783" s="179"/>
      <c r="AA1783" s="179"/>
    </row>
    <row r="1784" spans="26:27" ht="19.5" x14ac:dyDescent="0.4">
      <c r="Z1784" s="179"/>
      <c r="AA1784" s="179"/>
    </row>
    <row r="1785" spans="26:27" ht="19.5" x14ac:dyDescent="0.4">
      <c r="Z1785" s="179"/>
      <c r="AA1785" s="179"/>
    </row>
    <row r="1786" spans="26:27" ht="19.5" x14ac:dyDescent="0.4">
      <c r="Z1786" s="179"/>
      <c r="AA1786" s="179"/>
    </row>
    <row r="1787" spans="26:27" ht="19.5" x14ac:dyDescent="0.4">
      <c r="Z1787" s="179"/>
      <c r="AA1787" s="179"/>
    </row>
    <row r="1788" spans="26:27" ht="19.5" x14ac:dyDescent="0.4">
      <c r="Z1788" s="179"/>
      <c r="AA1788" s="179"/>
    </row>
    <row r="1789" spans="26:27" ht="19.5" x14ac:dyDescent="0.4">
      <c r="Z1789" s="179"/>
      <c r="AA1789" s="179"/>
    </row>
    <row r="1790" spans="26:27" ht="19.5" x14ac:dyDescent="0.4">
      <c r="Z1790" s="179"/>
      <c r="AA1790" s="179"/>
    </row>
    <row r="1791" spans="26:27" ht="19.5" x14ac:dyDescent="0.4">
      <c r="Z1791" s="179"/>
      <c r="AA1791" s="179"/>
    </row>
    <row r="1792" spans="26:27" ht="19.5" x14ac:dyDescent="0.4">
      <c r="Z1792" s="179"/>
      <c r="AA1792" s="179"/>
    </row>
    <row r="1793" spans="26:27" ht="19.5" x14ac:dyDescent="0.4">
      <c r="Z1793" s="179"/>
      <c r="AA1793" s="179"/>
    </row>
    <row r="1794" spans="26:27" ht="19.5" x14ac:dyDescent="0.4">
      <c r="Z1794" s="179"/>
      <c r="AA1794" s="179"/>
    </row>
    <row r="1795" spans="26:27" ht="19.5" x14ac:dyDescent="0.4">
      <c r="Z1795" s="179"/>
      <c r="AA1795" s="179"/>
    </row>
    <row r="1796" spans="26:27" ht="19.5" x14ac:dyDescent="0.4">
      <c r="Z1796" s="179"/>
      <c r="AA1796" s="179"/>
    </row>
    <row r="1797" spans="26:27" ht="19.5" x14ac:dyDescent="0.4">
      <c r="Z1797" s="179"/>
      <c r="AA1797" s="179"/>
    </row>
    <row r="1798" spans="26:27" ht="19.5" x14ac:dyDescent="0.4">
      <c r="Z1798" s="179"/>
      <c r="AA1798" s="179"/>
    </row>
    <row r="1799" spans="26:27" ht="19.5" x14ac:dyDescent="0.4">
      <c r="Z1799" s="179"/>
      <c r="AA1799" s="179"/>
    </row>
    <row r="1800" spans="26:27" ht="19.5" x14ac:dyDescent="0.4">
      <c r="Z1800" s="179"/>
      <c r="AA1800" s="179"/>
    </row>
    <row r="1801" spans="26:27" ht="19.5" x14ac:dyDescent="0.4">
      <c r="Z1801" s="179"/>
      <c r="AA1801" s="179"/>
    </row>
    <row r="1802" spans="26:27" ht="19.5" x14ac:dyDescent="0.4">
      <c r="Z1802" s="179"/>
      <c r="AA1802" s="179"/>
    </row>
    <row r="1803" spans="26:27" ht="19.5" x14ac:dyDescent="0.4">
      <c r="Z1803" s="179"/>
      <c r="AA1803" s="179"/>
    </row>
    <row r="1804" spans="26:27" ht="19.5" x14ac:dyDescent="0.4">
      <c r="Z1804" s="179"/>
      <c r="AA1804" s="179"/>
    </row>
    <row r="1805" spans="26:27" ht="19.5" x14ac:dyDescent="0.4">
      <c r="Z1805" s="179"/>
      <c r="AA1805" s="179"/>
    </row>
    <row r="1806" spans="26:27" ht="19.5" x14ac:dyDescent="0.4">
      <c r="Z1806" s="179"/>
      <c r="AA1806" s="179"/>
    </row>
    <row r="1807" spans="26:27" ht="19.5" x14ac:dyDescent="0.4">
      <c r="Z1807" s="179"/>
      <c r="AA1807" s="179"/>
    </row>
    <row r="1808" spans="26:27" ht="19.5" x14ac:dyDescent="0.4">
      <c r="Z1808" s="179"/>
      <c r="AA1808" s="179"/>
    </row>
    <row r="1809" spans="26:27" ht="19.5" x14ac:dyDescent="0.4">
      <c r="Z1809" s="179"/>
      <c r="AA1809" s="179"/>
    </row>
    <row r="1810" spans="26:27" ht="19.5" x14ac:dyDescent="0.4">
      <c r="Z1810" s="179"/>
      <c r="AA1810" s="179"/>
    </row>
    <row r="1811" spans="26:27" ht="19.5" x14ac:dyDescent="0.4">
      <c r="Z1811" s="179"/>
      <c r="AA1811" s="179"/>
    </row>
    <row r="1812" spans="26:27" ht="19.5" x14ac:dyDescent="0.4">
      <c r="Z1812" s="179"/>
      <c r="AA1812" s="179"/>
    </row>
    <row r="1813" spans="26:27" ht="19.5" x14ac:dyDescent="0.4">
      <c r="Z1813" s="179"/>
      <c r="AA1813" s="179"/>
    </row>
    <row r="1814" spans="26:27" ht="19.5" x14ac:dyDescent="0.4">
      <c r="Z1814" s="179"/>
      <c r="AA1814" s="179"/>
    </row>
    <row r="1815" spans="26:27" ht="19.5" x14ac:dyDescent="0.4">
      <c r="Z1815" s="179"/>
      <c r="AA1815" s="179"/>
    </row>
    <row r="1816" spans="26:27" ht="19.5" x14ac:dyDescent="0.4">
      <c r="Z1816" s="179"/>
      <c r="AA1816" s="179"/>
    </row>
    <row r="1817" spans="26:27" ht="19.5" x14ac:dyDescent="0.4">
      <c r="Z1817" s="179"/>
      <c r="AA1817" s="179"/>
    </row>
    <row r="1818" spans="26:27" ht="19.5" x14ac:dyDescent="0.4">
      <c r="Z1818" s="179"/>
      <c r="AA1818" s="179"/>
    </row>
    <row r="1819" spans="26:27" ht="19.5" x14ac:dyDescent="0.4">
      <c r="Z1819" s="179"/>
      <c r="AA1819" s="179"/>
    </row>
    <row r="1820" spans="26:27" ht="19.5" x14ac:dyDescent="0.4">
      <c r="Z1820" s="179"/>
      <c r="AA1820" s="179"/>
    </row>
    <row r="1821" spans="26:27" ht="19.5" x14ac:dyDescent="0.4">
      <c r="Z1821" s="179"/>
      <c r="AA1821" s="179"/>
    </row>
    <row r="1822" spans="26:27" ht="19.5" x14ac:dyDescent="0.4">
      <c r="Z1822" s="179"/>
      <c r="AA1822" s="179"/>
    </row>
    <row r="1823" spans="26:27" ht="19.5" x14ac:dyDescent="0.4">
      <c r="Z1823" s="179"/>
      <c r="AA1823" s="179"/>
    </row>
    <row r="1824" spans="26:27" ht="19.5" x14ac:dyDescent="0.4">
      <c r="Z1824" s="179"/>
      <c r="AA1824" s="179"/>
    </row>
    <row r="1825" spans="26:27" ht="19.5" x14ac:dyDescent="0.4">
      <c r="Z1825" s="179"/>
      <c r="AA1825" s="179"/>
    </row>
    <row r="1826" spans="26:27" ht="19.5" x14ac:dyDescent="0.4">
      <c r="Z1826" s="179"/>
      <c r="AA1826" s="179"/>
    </row>
    <row r="1827" spans="26:27" ht="19.5" x14ac:dyDescent="0.4">
      <c r="Z1827" s="179"/>
      <c r="AA1827" s="179"/>
    </row>
    <row r="1828" spans="26:27" ht="19.5" x14ac:dyDescent="0.4">
      <c r="Z1828" s="179"/>
      <c r="AA1828" s="179"/>
    </row>
    <row r="1829" spans="26:27" ht="19.5" x14ac:dyDescent="0.4">
      <c r="Z1829" s="179"/>
      <c r="AA1829" s="179"/>
    </row>
    <row r="1830" spans="26:27" ht="19.5" x14ac:dyDescent="0.4">
      <c r="Z1830" s="179"/>
      <c r="AA1830" s="179"/>
    </row>
    <row r="1831" spans="26:27" ht="19.5" x14ac:dyDescent="0.4">
      <c r="Z1831" s="179"/>
      <c r="AA1831" s="179"/>
    </row>
    <row r="1832" spans="26:27" ht="19.5" x14ac:dyDescent="0.4">
      <c r="Z1832" s="179"/>
      <c r="AA1832" s="179"/>
    </row>
    <row r="1833" spans="26:27" ht="19.5" x14ac:dyDescent="0.4">
      <c r="Z1833" s="179"/>
      <c r="AA1833" s="179"/>
    </row>
    <row r="1834" spans="26:27" ht="19.5" x14ac:dyDescent="0.4">
      <c r="Z1834" s="179"/>
      <c r="AA1834" s="179"/>
    </row>
    <row r="1835" spans="26:27" ht="19.5" x14ac:dyDescent="0.4">
      <c r="Z1835" s="179"/>
      <c r="AA1835" s="179"/>
    </row>
    <row r="1836" spans="26:27" ht="19.5" x14ac:dyDescent="0.4">
      <c r="Z1836" s="179"/>
      <c r="AA1836" s="179"/>
    </row>
    <row r="1837" spans="26:27" ht="19.5" x14ac:dyDescent="0.4">
      <c r="Z1837" s="179"/>
      <c r="AA1837" s="179"/>
    </row>
    <row r="1838" spans="26:27" ht="19.5" x14ac:dyDescent="0.4">
      <c r="Z1838" s="179"/>
      <c r="AA1838" s="179"/>
    </row>
    <row r="1839" spans="26:27" ht="19.5" x14ac:dyDescent="0.4">
      <c r="Z1839" s="179"/>
      <c r="AA1839" s="179"/>
    </row>
    <row r="1840" spans="26:27" ht="19.5" x14ac:dyDescent="0.4">
      <c r="Z1840" s="179"/>
      <c r="AA1840" s="179"/>
    </row>
    <row r="1841" spans="26:27" ht="19.5" x14ac:dyDescent="0.4">
      <c r="Z1841" s="179"/>
      <c r="AA1841" s="179"/>
    </row>
    <row r="1842" spans="26:27" ht="19.5" x14ac:dyDescent="0.4">
      <c r="Z1842" s="179"/>
      <c r="AA1842" s="179"/>
    </row>
    <row r="1843" spans="26:27" ht="19.5" x14ac:dyDescent="0.4">
      <c r="Z1843" s="179"/>
      <c r="AA1843" s="179"/>
    </row>
    <row r="1844" spans="26:27" ht="19.5" x14ac:dyDescent="0.4">
      <c r="Z1844" s="179"/>
      <c r="AA1844" s="179"/>
    </row>
    <row r="1845" spans="26:27" ht="19.5" x14ac:dyDescent="0.4">
      <c r="Z1845" s="179"/>
      <c r="AA1845" s="179"/>
    </row>
    <row r="1846" spans="26:27" ht="19.5" x14ac:dyDescent="0.4">
      <c r="Z1846" s="179"/>
      <c r="AA1846" s="179"/>
    </row>
    <row r="1847" spans="26:27" ht="19.5" x14ac:dyDescent="0.4">
      <c r="Z1847" s="179"/>
      <c r="AA1847" s="179"/>
    </row>
    <row r="1848" spans="26:27" ht="19.5" x14ac:dyDescent="0.4">
      <c r="Z1848" s="179"/>
      <c r="AA1848" s="179"/>
    </row>
    <row r="1849" spans="26:27" ht="19.5" x14ac:dyDescent="0.4">
      <c r="Z1849" s="179"/>
      <c r="AA1849" s="179"/>
    </row>
    <row r="1850" spans="26:27" ht="19.5" x14ac:dyDescent="0.4">
      <c r="Z1850" s="179"/>
      <c r="AA1850" s="179"/>
    </row>
    <row r="1851" spans="26:27" ht="19.5" x14ac:dyDescent="0.4">
      <c r="Z1851" s="179"/>
      <c r="AA1851" s="179"/>
    </row>
    <row r="1852" spans="26:27" ht="19.5" x14ac:dyDescent="0.4">
      <c r="Z1852" s="179"/>
      <c r="AA1852" s="179"/>
    </row>
    <row r="1853" spans="26:27" ht="19.5" x14ac:dyDescent="0.4">
      <c r="Z1853" s="179"/>
      <c r="AA1853" s="179"/>
    </row>
    <row r="1854" spans="26:27" ht="19.5" x14ac:dyDescent="0.4">
      <c r="Z1854" s="179"/>
      <c r="AA1854" s="179"/>
    </row>
    <row r="1855" spans="26:27" ht="19.5" x14ac:dyDescent="0.4">
      <c r="Z1855" s="179"/>
      <c r="AA1855" s="179"/>
    </row>
    <row r="1856" spans="26:27" ht="19.5" x14ac:dyDescent="0.4">
      <c r="Z1856" s="179"/>
      <c r="AA1856" s="179"/>
    </row>
    <row r="1857" spans="26:27" ht="19.5" x14ac:dyDescent="0.4">
      <c r="Z1857" s="179"/>
      <c r="AA1857" s="179"/>
    </row>
    <row r="1858" spans="26:27" ht="19.5" x14ac:dyDescent="0.4">
      <c r="Z1858" s="179"/>
      <c r="AA1858" s="179"/>
    </row>
    <row r="1859" spans="26:27" ht="19.5" x14ac:dyDescent="0.4">
      <c r="Z1859" s="179"/>
      <c r="AA1859" s="179"/>
    </row>
    <row r="1860" spans="26:27" ht="19.5" x14ac:dyDescent="0.4">
      <c r="Z1860" s="179"/>
      <c r="AA1860" s="179"/>
    </row>
    <row r="1861" spans="26:27" ht="19.5" x14ac:dyDescent="0.4">
      <c r="Z1861" s="179"/>
      <c r="AA1861" s="179"/>
    </row>
    <row r="1862" spans="26:27" ht="19.5" x14ac:dyDescent="0.4">
      <c r="Z1862" s="179"/>
      <c r="AA1862" s="179"/>
    </row>
    <row r="1863" spans="26:27" ht="19.5" x14ac:dyDescent="0.4">
      <c r="Z1863" s="179"/>
      <c r="AA1863" s="179"/>
    </row>
    <row r="1864" spans="26:27" ht="19.5" x14ac:dyDescent="0.4">
      <c r="Z1864" s="179"/>
      <c r="AA1864" s="179"/>
    </row>
    <row r="1865" spans="26:27" ht="19.5" x14ac:dyDescent="0.4">
      <c r="Z1865" s="179"/>
      <c r="AA1865" s="179"/>
    </row>
    <row r="1866" spans="26:27" ht="19.5" x14ac:dyDescent="0.4">
      <c r="Z1866" s="179"/>
      <c r="AA1866" s="179"/>
    </row>
    <row r="1867" spans="26:27" ht="19.5" x14ac:dyDescent="0.4">
      <c r="Z1867" s="179"/>
      <c r="AA1867" s="179"/>
    </row>
    <row r="1868" spans="26:27" ht="19.5" x14ac:dyDescent="0.4">
      <c r="Z1868" s="179"/>
      <c r="AA1868" s="179"/>
    </row>
    <row r="1869" spans="26:27" ht="19.5" x14ac:dyDescent="0.4">
      <c r="Z1869" s="179"/>
      <c r="AA1869" s="179"/>
    </row>
    <row r="1870" spans="26:27" ht="19.5" x14ac:dyDescent="0.4">
      <c r="Z1870" s="179"/>
      <c r="AA1870" s="179"/>
    </row>
    <row r="1871" spans="26:27" ht="19.5" x14ac:dyDescent="0.4">
      <c r="Z1871" s="179"/>
      <c r="AA1871" s="179"/>
    </row>
    <row r="1872" spans="26:27" ht="19.5" x14ac:dyDescent="0.4">
      <c r="Z1872" s="179"/>
      <c r="AA1872" s="179"/>
    </row>
    <row r="1873" spans="26:27" ht="19.5" x14ac:dyDescent="0.4">
      <c r="Z1873" s="179"/>
      <c r="AA1873" s="179"/>
    </row>
    <row r="1874" spans="26:27" ht="19.5" x14ac:dyDescent="0.4">
      <c r="Z1874" s="179"/>
      <c r="AA1874" s="179"/>
    </row>
    <row r="1875" spans="26:27" ht="19.5" x14ac:dyDescent="0.4">
      <c r="Z1875" s="179"/>
      <c r="AA1875" s="179"/>
    </row>
    <row r="1876" spans="26:27" ht="19.5" x14ac:dyDescent="0.4">
      <c r="Z1876" s="179"/>
      <c r="AA1876" s="179"/>
    </row>
    <row r="1877" spans="26:27" ht="19.5" x14ac:dyDescent="0.4">
      <c r="Z1877" s="179"/>
      <c r="AA1877" s="179"/>
    </row>
    <row r="1878" spans="26:27" ht="19.5" x14ac:dyDescent="0.4">
      <c r="Z1878" s="179"/>
      <c r="AA1878" s="179"/>
    </row>
    <row r="1879" spans="26:27" ht="19.5" x14ac:dyDescent="0.4">
      <c r="Z1879" s="179"/>
      <c r="AA1879" s="179"/>
    </row>
    <row r="1880" spans="26:27" ht="19.5" x14ac:dyDescent="0.4">
      <c r="Z1880" s="179"/>
      <c r="AA1880" s="179"/>
    </row>
    <row r="1881" spans="26:27" ht="19.5" x14ac:dyDescent="0.4">
      <c r="Z1881" s="179"/>
      <c r="AA1881" s="179"/>
    </row>
    <row r="1882" spans="26:27" ht="19.5" x14ac:dyDescent="0.4">
      <c r="Z1882" s="179"/>
      <c r="AA1882" s="179"/>
    </row>
    <row r="1883" spans="26:27" ht="19.5" x14ac:dyDescent="0.4">
      <c r="Z1883" s="179"/>
      <c r="AA1883" s="179"/>
    </row>
    <row r="1884" spans="26:27" ht="19.5" x14ac:dyDescent="0.4">
      <c r="Z1884" s="179"/>
      <c r="AA1884" s="179"/>
    </row>
    <row r="1885" spans="26:27" ht="19.5" x14ac:dyDescent="0.4">
      <c r="Z1885" s="179"/>
      <c r="AA1885" s="179"/>
    </row>
    <row r="1886" spans="26:27" ht="19.5" x14ac:dyDescent="0.4">
      <c r="Z1886" s="179"/>
      <c r="AA1886" s="179"/>
    </row>
    <row r="1887" spans="26:27" ht="19.5" x14ac:dyDescent="0.4">
      <c r="Z1887" s="179"/>
      <c r="AA1887" s="179"/>
    </row>
    <row r="1888" spans="26:27" ht="19.5" x14ac:dyDescent="0.4">
      <c r="Z1888" s="179"/>
      <c r="AA1888" s="179"/>
    </row>
    <row r="1889" spans="26:27" ht="19.5" x14ac:dyDescent="0.4">
      <c r="Z1889" s="179"/>
      <c r="AA1889" s="179"/>
    </row>
    <row r="1890" spans="26:27" ht="19.5" x14ac:dyDescent="0.4">
      <c r="Z1890" s="179"/>
      <c r="AA1890" s="179"/>
    </row>
    <row r="1891" spans="26:27" ht="19.5" x14ac:dyDescent="0.4">
      <c r="Z1891" s="179"/>
      <c r="AA1891" s="179"/>
    </row>
    <row r="1892" spans="26:27" ht="19.5" x14ac:dyDescent="0.4">
      <c r="Z1892" s="179"/>
      <c r="AA1892" s="179"/>
    </row>
    <row r="1893" spans="26:27" ht="19.5" x14ac:dyDescent="0.4">
      <c r="Z1893" s="179"/>
      <c r="AA1893" s="179"/>
    </row>
    <row r="1894" spans="26:27" ht="19.5" x14ac:dyDescent="0.4">
      <c r="Z1894" s="179"/>
      <c r="AA1894" s="179"/>
    </row>
    <row r="1895" spans="26:27" ht="19.5" x14ac:dyDescent="0.4">
      <c r="Z1895" s="179"/>
      <c r="AA1895" s="179"/>
    </row>
    <row r="1896" spans="26:27" ht="19.5" x14ac:dyDescent="0.4">
      <c r="Z1896" s="179"/>
      <c r="AA1896" s="179"/>
    </row>
    <row r="1897" spans="26:27" ht="19.5" x14ac:dyDescent="0.4">
      <c r="Z1897" s="179"/>
      <c r="AA1897" s="179"/>
    </row>
    <row r="1898" spans="26:27" ht="19.5" x14ac:dyDescent="0.4">
      <c r="Z1898" s="179"/>
      <c r="AA1898" s="179"/>
    </row>
    <row r="1899" spans="26:27" ht="19.5" x14ac:dyDescent="0.4">
      <c r="Z1899" s="179"/>
      <c r="AA1899" s="179"/>
    </row>
    <row r="1900" spans="26:27" ht="19.5" x14ac:dyDescent="0.4">
      <c r="Z1900" s="179"/>
      <c r="AA1900" s="179"/>
    </row>
    <row r="1901" spans="26:27" ht="19.5" x14ac:dyDescent="0.4">
      <c r="Z1901" s="179"/>
      <c r="AA1901" s="179"/>
    </row>
    <row r="1902" spans="26:27" ht="19.5" x14ac:dyDescent="0.4">
      <c r="Z1902" s="179"/>
      <c r="AA1902" s="179"/>
    </row>
    <row r="1903" spans="26:27" ht="19.5" x14ac:dyDescent="0.4">
      <c r="Z1903" s="179"/>
      <c r="AA1903" s="179"/>
    </row>
    <row r="1904" spans="26:27" ht="19.5" x14ac:dyDescent="0.4">
      <c r="Z1904" s="179"/>
      <c r="AA1904" s="179"/>
    </row>
    <row r="1905" spans="26:27" ht="19.5" x14ac:dyDescent="0.4">
      <c r="Z1905" s="179"/>
      <c r="AA1905" s="179"/>
    </row>
    <row r="1906" spans="26:27" ht="19.5" x14ac:dyDescent="0.4">
      <c r="Z1906" s="179"/>
      <c r="AA1906" s="179"/>
    </row>
    <row r="1907" spans="26:27" ht="19.5" x14ac:dyDescent="0.4">
      <c r="Z1907" s="179"/>
      <c r="AA1907" s="179"/>
    </row>
    <row r="1908" spans="26:27" ht="19.5" x14ac:dyDescent="0.4">
      <c r="Z1908" s="179"/>
      <c r="AA1908" s="179"/>
    </row>
    <row r="1909" spans="26:27" ht="19.5" x14ac:dyDescent="0.4">
      <c r="Z1909" s="179"/>
      <c r="AA1909" s="179"/>
    </row>
    <row r="1910" spans="26:27" ht="19.5" x14ac:dyDescent="0.4">
      <c r="Z1910" s="179"/>
      <c r="AA1910" s="179"/>
    </row>
    <row r="1911" spans="26:27" ht="19.5" x14ac:dyDescent="0.4">
      <c r="Z1911" s="179"/>
      <c r="AA1911" s="179"/>
    </row>
    <row r="1912" spans="26:27" ht="19.5" x14ac:dyDescent="0.4">
      <c r="Z1912" s="179"/>
      <c r="AA1912" s="179"/>
    </row>
    <row r="1913" spans="26:27" ht="19.5" x14ac:dyDescent="0.4">
      <c r="Z1913" s="179"/>
      <c r="AA1913" s="179"/>
    </row>
    <row r="1914" spans="26:27" ht="19.5" x14ac:dyDescent="0.4">
      <c r="Z1914" s="179"/>
      <c r="AA1914" s="179"/>
    </row>
    <row r="1915" spans="26:27" ht="19.5" x14ac:dyDescent="0.4">
      <c r="Z1915" s="179"/>
      <c r="AA1915" s="179"/>
    </row>
    <row r="1916" spans="26:27" ht="19.5" x14ac:dyDescent="0.4">
      <c r="Z1916" s="179"/>
      <c r="AA1916" s="179"/>
    </row>
    <row r="1917" spans="26:27" ht="19.5" x14ac:dyDescent="0.4">
      <c r="Z1917" s="179"/>
      <c r="AA1917" s="179"/>
    </row>
    <row r="1918" spans="26:27" ht="19.5" x14ac:dyDescent="0.4">
      <c r="Z1918" s="179"/>
      <c r="AA1918" s="179"/>
    </row>
    <row r="1919" spans="26:27" ht="19.5" x14ac:dyDescent="0.4">
      <c r="Z1919" s="179"/>
      <c r="AA1919" s="179"/>
    </row>
    <row r="1920" spans="26:27" ht="19.5" x14ac:dyDescent="0.4">
      <c r="Z1920" s="179"/>
      <c r="AA1920" s="179"/>
    </row>
    <row r="1921" spans="26:27" ht="19.5" x14ac:dyDescent="0.4">
      <c r="Z1921" s="179"/>
      <c r="AA1921" s="179"/>
    </row>
    <row r="1922" spans="26:27" ht="19.5" x14ac:dyDescent="0.4">
      <c r="Z1922" s="179"/>
      <c r="AA1922" s="179"/>
    </row>
    <row r="1923" spans="26:27" ht="19.5" x14ac:dyDescent="0.4">
      <c r="Z1923" s="179"/>
      <c r="AA1923" s="179"/>
    </row>
    <row r="1924" spans="26:27" ht="19.5" x14ac:dyDescent="0.4">
      <c r="Z1924" s="179"/>
      <c r="AA1924" s="179"/>
    </row>
    <row r="1925" spans="26:27" ht="19.5" x14ac:dyDescent="0.4">
      <c r="Z1925" s="179"/>
      <c r="AA1925" s="179"/>
    </row>
    <row r="1926" spans="26:27" ht="19.5" x14ac:dyDescent="0.4">
      <c r="Z1926" s="179"/>
      <c r="AA1926" s="179"/>
    </row>
    <row r="1927" spans="26:27" ht="19.5" x14ac:dyDescent="0.4">
      <c r="Z1927" s="179"/>
      <c r="AA1927" s="179"/>
    </row>
    <row r="1928" spans="26:27" ht="19.5" x14ac:dyDescent="0.4">
      <c r="Z1928" s="179"/>
      <c r="AA1928" s="179"/>
    </row>
    <row r="1929" spans="26:27" ht="19.5" x14ac:dyDescent="0.4">
      <c r="Z1929" s="179"/>
      <c r="AA1929" s="179"/>
    </row>
    <row r="1930" spans="26:27" ht="19.5" x14ac:dyDescent="0.4">
      <c r="Z1930" s="179"/>
      <c r="AA1930" s="179"/>
    </row>
    <row r="1931" spans="26:27" ht="19.5" x14ac:dyDescent="0.4">
      <c r="Z1931" s="179"/>
      <c r="AA1931" s="179"/>
    </row>
    <row r="1932" spans="26:27" ht="19.5" x14ac:dyDescent="0.4">
      <c r="Z1932" s="179"/>
      <c r="AA1932" s="179"/>
    </row>
    <row r="1933" spans="26:27" ht="19.5" x14ac:dyDescent="0.4">
      <c r="Z1933" s="179"/>
      <c r="AA1933" s="179"/>
    </row>
    <row r="1934" spans="26:27" ht="19.5" x14ac:dyDescent="0.4">
      <c r="Z1934" s="179"/>
      <c r="AA1934" s="179"/>
    </row>
    <row r="1935" spans="26:27" ht="19.5" x14ac:dyDescent="0.4">
      <c r="Z1935" s="179"/>
      <c r="AA1935" s="179"/>
    </row>
    <row r="1936" spans="26:27" ht="19.5" x14ac:dyDescent="0.4">
      <c r="Z1936" s="179"/>
      <c r="AA1936" s="179"/>
    </row>
    <row r="1937" spans="26:27" ht="19.5" x14ac:dyDescent="0.4">
      <c r="Z1937" s="179"/>
      <c r="AA1937" s="179"/>
    </row>
    <row r="1938" spans="26:27" ht="19.5" x14ac:dyDescent="0.4">
      <c r="Z1938" s="179"/>
      <c r="AA1938" s="179"/>
    </row>
    <row r="1939" spans="26:27" ht="19.5" x14ac:dyDescent="0.4">
      <c r="Z1939" s="179"/>
      <c r="AA1939" s="179"/>
    </row>
    <row r="1940" spans="26:27" ht="19.5" x14ac:dyDescent="0.4">
      <c r="Z1940" s="179"/>
      <c r="AA1940" s="179"/>
    </row>
    <row r="1941" spans="26:27" ht="19.5" x14ac:dyDescent="0.4">
      <c r="Z1941" s="179"/>
      <c r="AA1941" s="179"/>
    </row>
    <row r="1942" spans="26:27" ht="19.5" x14ac:dyDescent="0.4">
      <c r="Z1942" s="179"/>
      <c r="AA1942" s="179"/>
    </row>
    <row r="1943" spans="26:27" ht="19.5" x14ac:dyDescent="0.4">
      <c r="Z1943" s="179"/>
      <c r="AA1943" s="179"/>
    </row>
    <row r="1944" spans="26:27" ht="19.5" x14ac:dyDescent="0.4">
      <c r="Z1944" s="179"/>
      <c r="AA1944" s="179"/>
    </row>
    <row r="1945" spans="26:27" ht="19.5" x14ac:dyDescent="0.4">
      <c r="Z1945" s="179"/>
      <c r="AA1945" s="179"/>
    </row>
    <row r="1946" spans="26:27" ht="19.5" x14ac:dyDescent="0.4">
      <c r="Z1946" s="179"/>
      <c r="AA1946" s="179"/>
    </row>
    <row r="1947" spans="26:27" ht="19.5" x14ac:dyDescent="0.4">
      <c r="Z1947" s="179"/>
      <c r="AA1947" s="179"/>
    </row>
    <row r="1948" spans="26:27" ht="19.5" x14ac:dyDescent="0.4">
      <c r="Z1948" s="179"/>
      <c r="AA1948" s="179"/>
    </row>
    <row r="1949" spans="26:27" ht="19.5" x14ac:dyDescent="0.4">
      <c r="Z1949" s="179"/>
      <c r="AA1949" s="179"/>
    </row>
    <row r="1950" spans="26:27" ht="19.5" x14ac:dyDescent="0.4">
      <c r="Z1950" s="179"/>
      <c r="AA1950" s="179"/>
    </row>
    <row r="1951" spans="26:27" ht="19.5" x14ac:dyDescent="0.4">
      <c r="Z1951" s="179"/>
      <c r="AA1951" s="179"/>
    </row>
    <row r="1952" spans="26:27" ht="19.5" x14ac:dyDescent="0.4">
      <c r="Z1952" s="179"/>
      <c r="AA1952" s="179"/>
    </row>
    <row r="1953" spans="26:27" ht="19.5" x14ac:dyDescent="0.4">
      <c r="Z1953" s="179"/>
      <c r="AA1953" s="179"/>
    </row>
    <row r="1954" spans="26:27" ht="19.5" x14ac:dyDescent="0.4">
      <c r="Z1954" s="179"/>
      <c r="AA1954" s="179"/>
    </row>
    <row r="1955" spans="26:27" ht="19.5" x14ac:dyDescent="0.4">
      <c r="Z1955" s="179"/>
      <c r="AA1955" s="179"/>
    </row>
    <row r="1956" spans="26:27" ht="19.5" x14ac:dyDescent="0.4">
      <c r="Z1956" s="179"/>
      <c r="AA1956" s="179"/>
    </row>
    <row r="1957" spans="26:27" ht="19.5" x14ac:dyDescent="0.4">
      <c r="Z1957" s="179"/>
      <c r="AA1957" s="179"/>
    </row>
    <row r="1958" spans="26:27" ht="19.5" x14ac:dyDescent="0.4">
      <c r="Z1958" s="179"/>
      <c r="AA1958" s="179"/>
    </row>
    <row r="1959" spans="26:27" ht="19.5" x14ac:dyDescent="0.4">
      <c r="Z1959" s="179"/>
      <c r="AA1959" s="179"/>
    </row>
    <row r="1960" spans="26:27" ht="19.5" x14ac:dyDescent="0.4">
      <c r="Z1960" s="179"/>
      <c r="AA1960" s="179"/>
    </row>
    <row r="1961" spans="26:27" ht="19.5" x14ac:dyDescent="0.4">
      <c r="Z1961" s="179"/>
      <c r="AA1961" s="179"/>
    </row>
    <row r="1962" spans="26:27" ht="19.5" x14ac:dyDescent="0.4">
      <c r="Z1962" s="179"/>
      <c r="AA1962" s="179"/>
    </row>
    <row r="1963" spans="26:27" ht="19.5" x14ac:dyDescent="0.4">
      <c r="Z1963" s="179"/>
      <c r="AA1963" s="179"/>
    </row>
    <row r="1964" spans="26:27" ht="19.5" x14ac:dyDescent="0.4">
      <c r="Z1964" s="179"/>
      <c r="AA1964" s="179"/>
    </row>
    <row r="1965" spans="26:27" ht="19.5" x14ac:dyDescent="0.4">
      <c r="Z1965" s="179"/>
      <c r="AA1965" s="179"/>
    </row>
    <row r="1966" spans="26:27" ht="19.5" x14ac:dyDescent="0.4">
      <c r="Z1966" s="179"/>
      <c r="AA1966" s="179"/>
    </row>
    <row r="1967" spans="26:27" ht="19.5" x14ac:dyDescent="0.4">
      <c r="Z1967" s="179"/>
      <c r="AA1967" s="179"/>
    </row>
    <row r="1968" spans="26:27" ht="19.5" x14ac:dyDescent="0.4">
      <c r="Z1968" s="179"/>
      <c r="AA1968" s="179"/>
    </row>
    <row r="1969" spans="26:27" ht="19.5" x14ac:dyDescent="0.4">
      <c r="Z1969" s="179"/>
      <c r="AA1969" s="179"/>
    </row>
    <row r="1970" spans="26:27" ht="19.5" x14ac:dyDescent="0.4">
      <c r="Z1970" s="179"/>
      <c r="AA1970" s="179"/>
    </row>
    <row r="1971" spans="26:27" ht="19.5" x14ac:dyDescent="0.4">
      <c r="Z1971" s="179"/>
      <c r="AA1971" s="179"/>
    </row>
    <row r="1972" spans="26:27" ht="19.5" x14ac:dyDescent="0.4">
      <c r="Z1972" s="179"/>
      <c r="AA1972" s="179"/>
    </row>
    <row r="1973" spans="26:27" ht="19.5" x14ac:dyDescent="0.4">
      <c r="Z1973" s="179"/>
      <c r="AA1973" s="179"/>
    </row>
    <row r="1974" spans="26:27" ht="19.5" x14ac:dyDescent="0.4">
      <c r="Z1974" s="179"/>
      <c r="AA1974" s="179"/>
    </row>
    <row r="1975" spans="26:27" ht="19.5" x14ac:dyDescent="0.4">
      <c r="Z1975" s="179"/>
      <c r="AA1975" s="179"/>
    </row>
    <row r="1976" spans="26:27" ht="19.5" x14ac:dyDescent="0.4">
      <c r="Z1976" s="179"/>
      <c r="AA1976" s="179"/>
    </row>
    <row r="1977" spans="26:27" ht="19.5" x14ac:dyDescent="0.4">
      <c r="Z1977" s="179"/>
      <c r="AA1977" s="179"/>
    </row>
    <row r="1978" spans="26:27" ht="19.5" x14ac:dyDescent="0.4">
      <c r="Z1978" s="179"/>
      <c r="AA1978" s="179"/>
    </row>
    <row r="1979" spans="26:27" ht="19.5" x14ac:dyDescent="0.4">
      <c r="Z1979" s="179"/>
      <c r="AA1979" s="179"/>
    </row>
    <row r="1980" spans="26:27" ht="19.5" x14ac:dyDescent="0.4">
      <c r="Z1980" s="179"/>
      <c r="AA1980" s="179"/>
    </row>
    <row r="1981" spans="26:27" ht="19.5" x14ac:dyDescent="0.4">
      <c r="Z1981" s="179"/>
      <c r="AA1981" s="179"/>
    </row>
    <row r="1982" spans="26:27" ht="19.5" x14ac:dyDescent="0.4">
      <c r="Z1982" s="179"/>
      <c r="AA1982" s="179"/>
    </row>
    <row r="1983" spans="26:27" ht="19.5" x14ac:dyDescent="0.4">
      <c r="Z1983" s="179"/>
      <c r="AA1983" s="179"/>
    </row>
    <row r="1984" spans="26:27" ht="19.5" x14ac:dyDescent="0.4">
      <c r="Z1984" s="179"/>
      <c r="AA1984" s="179"/>
    </row>
    <row r="1985" spans="26:27" ht="19.5" x14ac:dyDescent="0.4">
      <c r="Z1985" s="179"/>
      <c r="AA1985" s="179"/>
    </row>
    <row r="1986" spans="26:27" ht="19.5" x14ac:dyDescent="0.4">
      <c r="Z1986" s="179"/>
      <c r="AA1986" s="179"/>
    </row>
    <row r="1987" spans="26:27" ht="19.5" x14ac:dyDescent="0.4">
      <c r="Z1987" s="179"/>
      <c r="AA1987" s="179"/>
    </row>
    <row r="1988" spans="26:27" ht="19.5" x14ac:dyDescent="0.4">
      <c r="Z1988" s="179"/>
      <c r="AA1988" s="179"/>
    </row>
    <row r="1989" spans="26:27" ht="19.5" x14ac:dyDescent="0.4">
      <c r="Z1989" s="179"/>
      <c r="AA1989" s="179"/>
    </row>
    <row r="1990" spans="26:27" ht="19.5" x14ac:dyDescent="0.4">
      <c r="Z1990" s="179"/>
      <c r="AA1990" s="179"/>
    </row>
    <row r="1991" spans="26:27" ht="19.5" x14ac:dyDescent="0.4">
      <c r="Z1991" s="179"/>
      <c r="AA1991" s="179"/>
    </row>
    <row r="1992" spans="26:27" ht="19.5" x14ac:dyDescent="0.4">
      <c r="Z1992" s="179"/>
      <c r="AA1992" s="179"/>
    </row>
    <row r="1993" spans="26:27" ht="19.5" x14ac:dyDescent="0.4">
      <c r="Z1993" s="179"/>
      <c r="AA1993" s="179"/>
    </row>
    <row r="1994" spans="26:27" ht="19.5" x14ac:dyDescent="0.4">
      <c r="Z1994" s="179"/>
      <c r="AA1994" s="179"/>
    </row>
    <row r="1995" spans="26:27" ht="19.5" x14ac:dyDescent="0.4">
      <c r="Z1995" s="179"/>
      <c r="AA1995" s="179"/>
    </row>
    <row r="1996" spans="26:27" ht="19.5" x14ac:dyDescent="0.4">
      <c r="Z1996" s="179"/>
      <c r="AA1996" s="179"/>
    </row>
    <row r="1997" spans="26:27" ht="19.5" x14ac:dyDescent="0.4">
      <c r="Z1997" s="179"/>
      <c r="AA1997" s="179"/>
    </row>
    <row r="1998" spans="26:27" ht="19.5" x14ac:dyDescent="0.4">
      <c r="Z1998" s="179"/>
      <c r="AA1998" s="179"/>
    </row>
    <row r="1999" spans="26:27" ht="19.5" x14ac:dyDescent="0.4">
      <c r="Z1999" s="179"/>
      <c r="AA1999" s="179"/>
    </row>
    <row r="2000" spans="26:27" ht="19.5" x14ac:dyDescent="0.4">
      <c r="Z2000" s="179"/>
      <c r="AA2000" s="179"/>
    </row>
    <row r="2001" spans="26:27" ht="19.5" x14ac:dyDescent="0.4">
      <c r="Z2001" s="179"/>
      <c r="AA2001" s="179"/>
    </row>
    <row r="2002" spans="26:27" ht="19.5" x14ac:dyDescent="0.4">
      <c r="Z2002" s="179"/>
      <c r="AA2002" s="179"/>
    </row>
    <row r="2003" spans="26:27" ht="19.5" x14ac:dyDescent="0.4">
      <c r="Z2003" s="179"/>
      <c r="AA2003" s="179"/>
    </row>
    <row r="2004" spans="26:27" ht="19.5" x14ac:dyDescent="0.4">
      <c r="Z2004" s="179"/>
      <c r="AA2004" s="179"/>
    </row>
    <row r="2005" spans="26:27" ht="19.5" x14ac:dyDescent="0.4">
      <c r="Z2005" s="179"/>
      <c r="AA2005" s="179"/>
    </row>
    <row r="2006" spans="26:27" ht="19.5" x14ac:dyDescent="0.4">
      <c r="Z2006" s="179"/>
      <c r="AA2006" s="179"/>
    </row>
    <row r="2007" spans="26:27" ht="19.5" x14ac:dyDescent="0.4">
      <c r="Z2007" s="179"/>
      <c r="AA2007" s="179"/>
    </row>
    <row r="2008" spans="26:27" ht="19.5" x14ac:dyDescent="0.4">
      <c r="Z2008" s="179"/>
      <c r="AA2008" s="179"/>
    </row>
    <row r="2009" spans="26:27" ht="19.5" x14ac:dyDescent="0.4">
      <c r="Z2009" s="179"/>
      <c r="AA2009" s="179"/>
    </row>
    <row r="2010" spans="26:27" ht="19.5" x14ac:dyDescent="0.4">
      <c r="Z2010" s="179"/>
      <c r="AA2010" s="179"/>
    </row>
    <row r="2011" spans="26:27" ht="19.5" x14ac:dyDescent="0.4">
      <c r="Z2011" s="179"/>
      <c r="AA2011" s="179"/>
    </row>
    <row r="2012" spans="26:27" ht="19.5" x14ac:dyDescent="0.4">
      <c r="Z2012" s="179"/>
      <c r="AA2012" s="179"/>
    </row>
    <row r="2013" spans="26:27" ht="19.5" x14ac:dyDescent="0.4">
      <c r="Z2013" s="179"/>
      <c r="AA2013" s="179"/>
    </row>
    <row r="2014" spans="26:27" ht="19.5" x14ac:dyDescent="0.4">
      <c r="Z2014" s="179"/>
      <c r="AA2014" s="179"/>
    </row>
    <row r="2015" spans="26:27" ht="19.5" x14ac:dyDescent="0.4">
      <c r="Z2015" s="179"/>
      <c r="AA2015" s="179"/>
    </row>
    <row r="2016" spans="26:27" ht="19.5" x14ac:dyDescent="0.4">
      <c r="Z2016" s="179"/>
      <c r="AA2016" s="179"/>
    </row>
    <row r="2017" spans="26:27" ht="19.5" x14ac:dyDescent="0.4">
      <c r="Z2017" s="179"/>
      <c r="AA2017" s="179"/>
    </row>
    <row r="2018" spans="26:27" ht="19.5" x14ac:dyDescent="0.4">
      <c r="Z2018" s="179"/>
      <c r="AA2018" s="179"/>
    </row>
    <row r="2019" spans="26:27" ht="19.5" x14ac:dyDescent="0.4">
      <c r="Z2019" s="179"/>
      <c r="AA2019" s="179"/>
    </row>
    <row r="2020" spans="26:27" ht="19.5" x14ac:dyDescent="0.4">
      <c r="Z2020" s="179"/>
      <c r="AA2020" s="179"/>
    </row>
    <row r="2021" spans="26:27" ht="19.5" x14ac:dyDescent="0.4">
      <c r="Z2021" s="179"/>
      <c r="AA2021" s="179"/>
    </row>
    <row r="2022" spans="26:27" ht="19.5" x14ac:dyDescent="0.4">
      <c r="Z2022" s="179"/>
      <c r="AA2022" s="179"/>
    </row>
    <row r="2023" spans="26:27" ht="19.5" x14ac:dyDescent="0.4">
      <c r="Z2023" s="179"/>
      <c r="AA2023" s="179"/>
    </row>
    <row r="2024" spans="26:27" ht="19.5" x14ac:dyDescent="0.4">
      <c r="Z2024" s="179"/>
      <c r="AA2024" s="179"/>
    </row>
    <row r="2025" spans="26:27" ht="19.5" x14ac:dyDescent="0.4">
      <c r="Z2025" s="179"/>
      <c r="AA2025" s="179"/>
    </row>
    <row r="2026" spans="26:27" ht="19.5" x14ac:dyDescent="0.4">
      <c r="Z2026" s="179"/>
      <c r="AA2026" s="179"/>
    </row>
    <row r="2027" spans="26:27" ht="19.5" x14ac:dyDescent="0.4">
      <c r="Z2027" s="179"/>
      <c r="AA2027" s="179"/>
    </row>
    <row r="2028" spans="26:27" ht="19.5" x14ac:dyDescent="0.4">
      <c r="Z2028" s="179"/>
      <c r="AA2028" s="179"/>
    </row>
    <row r="2029" spans="26:27" ht="19.5" x14ac:dyDescent="0.4">
      <c r="Z2029" s="179"/>
      <c r="AA2029" s="179"/>
    </row>
    <row r="2030" spans="26:27" ht="19.5" x14ac:dyDescent="0.4">
      <c r="Z2030" s="179"/>
      <c r="AA2030" s="179"/>
    </row>
    <row r="2031" spans="26:27" ht="19.5" x14ac:dyDescent="0.4">
      <c r="Z2031" s="179"/>
      <c r="AA2031" s="179"/>
    </row>
    <row r="2032" spans="26:27" ht="19.5" x14ac:dyDescent="0.4">
      <c r="Z2032" s="179"/>
      <c r="AA2032" s="179"/>
    </row>
    <row r="2033" spans="26:27" ht="19.5" x14ac:dyDescent="0.4">
      <c r="Z2033" s="179"/>
      <c r="AA2033" s="179"/>
    </row>
    <row r="2034" spans="26:27" ht="19.5" x14ac:dyDescent="0.4">
      <c r="Z2034" s="179"/>
      <c r="AA2034" s="179"/>
    </row>
    <row r="2035" spans="26:27" ht="19.5" x14ac:dyDescent="0.4">
      <c r="Z2035" s="179"/>
      <c r="AA2035" s="179"/>
    </row>
    <row r="2036" spans="26:27" ht="19.5" x14ac:dyDescent="0.4">
      <c r="Z2036" s="179"/>
      <c r="AA2036" s="179"/>
    </row>
    <row r="2037" spans="26:27" ht="19.5" x14ac:dyDescent="0.4">
      <c r="Z2037" s="179"/>
      <c r="AA2037" s="179"/>
    </row>
    <row r="2038" spans="26:27" ht="19.5" x14ac:dyDescent="0.4">
      <c r="Z2038" s="179"/>
      <c r="AA2038" s="179"/>
    </row>
    <row r="2039" spans="26:27" ht="19.5" x14ac:dyDescent="0.4">
      <c r="Z2039" s="179"/>
      <c r="AA2039" s="179"/>
    </row>
    <row r="2040" spans="26:27" ht="19.5" x14ac:dyDescent="0.4">
      <c r="Z2040" s="179"/>
      <c r="AA2040" s="179"/>
    </row>
    <row r="2041" spans="26:27" ht="19.5" x14ac:dyDescent="0.4">
      <c r="Z2041" s="179"/>
      <c r="AA2041" s="179"/>
    </row>
    <row r="2042" spans="26:27" ht="19.5" x14ac:dyDescent="0.4">
      <c r="Z2042" s="179"/>
      <c r="AA2042" s="179"/>
    </row>
    <row r="2043" spans="26:27" ht="19.5" x14ac:dyDescent="0.4">
      <c r="Z2043" s="179"/>
      <c r="AA2043" s="179"/>
    </row>
    <row r="2044" spans="26:27" ht="19.5" x14ac:dyDescent="0.4">
      <c r="Z2044" s="179"/>
      <c r="AA2044" s="179"/>
    </row>
    <row r="2045" spans="26:27" ht="19.5" x14ac:dyDescent="0.4">
      <c r="Z2045" s="179"/>
      <c r="AA2045" s="179"/>
    </row>
    <row r="2046" spans="26:27" ht="19.5" x14ac:dyDescent="0.4">
      <c r="Z2046" s="179"/>
      <c r="AA2046" s="179"/>
    </row>
    <row r="2047" spans="26:27" ht="19.5" x14ac:dyDescent="0.4">
      <c r="Z2047" s="179"/>
      <c r="AA2047" s="179"/>
    </row>
    <row r="2048" spans="26:27" ht="19.5" x14ac:dyDescent="0.4">
      <c r="Z2048" s="179"/>
      <c r="AA2048" s="179"/>
    </row>
    <row r="2049" spans="26:27" ht="19.5" x14ac:dyDescent="0.4">
      <c r="Z2049" s="179"/>
      <c r="AA2049" s="179"/>
    </row>
    <row r="2050" spans="26:27" ht="19.5" x14ac:dyDescent="0.4">
      <c r="Z2050" s="179"/>
      <c r="AA2050" s="179"/>
    </row>
    <row r="2051" spans="26:27" ht="19.5" x14ac:dyDescent="0.4">
      <c r="Z2051" s="179"/>
      <c r="AA2051" s="179"/>
    </row>
    <row r="2052" spans="26:27" ht="19.5" x14ac:dyDescent="0.4">
      <c r="Z2052" s="179"/>
      <c r="AA2052" s="179"/>
    </row>
    <row r="2053" spans="26:27" ht="19.5" x14ac:dyDescent="0.4">
      <c r="Z2053" s="179"/>
      <c r="AA2053" s="179"/>
    </row>
    <row r="2054" spans="26:27" ht="19.5" x14ac:dyDescent="0.4">
      <c r="Z2054" s="179"/>
      <c r="AA2054" s="179"/>
    </row>
    <row r="2055" spans="26:27" ht="19.5" x14ac:dyDescent="0.4">
      <c r="Z2055" s="179"/>
      <c r="AA2055" s="179"/>
    </row>
    <row r="2056" spans="26:27" ht="19.5" x14ac:dyDescent="0.4">
      <c r="Z2056" s="179"/>
      <c r="AA2056" s="179"/>
    </row>
    <row r="2057" spans="26:27" ht="19.5" x14ac:dyDescent="0.4">
      <c r="Z2057" s="179"/>
      <c r="AA2057" s="179"/>
    </row>
    <row r="2058" spans="26:27" ht="19.5" x14ac:dyDescent="0.4">
      <c r="Z2058" s="179"/>
      <c r="AA2058" s="179"/>
    </row>
    <row r="2059" spans="26:27" ht="19.5" x14ac:dyDescent="0.4">
      <c r="Z2059" s="179"/>
      <c r="AA2059" s="179"/>
    </row>
    <row r="2060" spans="26:27" ht="19.5" x14ac:dyDescent="0.4">
      <c r="Z2060" s="179"/>
      <c r="AA2060" s="179"/>
    </row>
    <row r="2061" spans="26:27" ht="19.5" x14ac:dyDescent="0.4">
      <c r="Z2061" s="179"/>
      <c r="AA2061" s="179"/>
    </row>
    <row r="2062" spans="26:27" ht="19.5" x14ac:dyDescent="0.4">
      <c r="Z2062" s="179"/>
      <c r="AA2062" s="179"/>
    </row>
    <row r="2063" spans="26:27" ht="19.5" x14ac:dyDescent="0.4">
      <c r="Z2063" s="179"/>
      <c r="AA2063" s="179"/>
    </row>
    <row r="2064" spans="26:27" ht="19.5" x14ac:dyDescent="0.4">
      <c r="Z2064" s="179"/>
      <c r="AA2064" s="179"/>
    </row>
    <row r="2065" spans="26:27" ht="19.5" x14ac:dyDescent="0.4">
      <c r="Z2065" s="179"/>
      <c r="AA2065" s="179"/>
    </row>
    <row r="2066" spans="26:27" ht="19.5" x14ac:dyDescent="0.4">
      <c r="Z2066" s="179"/>
      <c r="AA2066" s="179"/>
    </row>
    <row r="2067" spans="26:27" ht="19.5" x14ac:dyDescent="0.4">
      <c r="Z2067" s="179"/>
      <c r="AA2067" s="179"/>
    </row>
    <row r="2068" spans="26:27" ht="19.5" x14ac:dyDescent="0.4">
      <c r="Z2068" s="179"/>
      <c r="AA2068" s="179"/>
    </row>
    <row r="2069" spans="26:27" ht="19.5" x14ac:dyDescent="0.4">
      <c r="Z2069" s="179"/>
      <c r="AA2069" s="179"/>
    </row>
    <row r="2070" spans="26:27" ht="19.5" x14ac:dyDescent="0.4">
      <c r="Z2070" s="179"/>
      <c r="AA2070" s="179"/>
    </row>
    <row r="2071" spans="26:27" ht="19.5" x14ac:dyDescent="0.4">
      <c r="Z2071" s="179"/>
      <c r="AA2071" s="179"/>
    </row>
    <row r="2072" spans="26:27" ht="19.5" x14ac:dyDescent="0.4">
      <c r="Z2072" s="179"/>
      <c r="AA2072" s="179"/>
    </row>
    <row r="2073" spans="26:27" ht="19.5" x14ac:dyDescent="0.4">
      <c r="Z2073" s="179"/>
      <c r="AA2073" s="179"/>
    </row>
    <row r="2074" spans="26:27" ht="19.5" x14ac:dyDescent="0.4">
      <c r="Z2074" s="179"/>
      <c r="AA2074" s="179"/>
    </row>
    <row r="2075" spans="26:27" ht="19.5" x14ac:dyDescent="0.4">
      <c r="Z2075" s="179"/>
      <c r="AA2075" s="179"/>
    </row>
    <row r="2076" spans="26:27" ht="19.5" x14ac:dyDescent="0.4">
      <c r="Z2076" s="179"/>
      <c r="AA2076" s="179"/>
    </row>
    <row r="2077" spans="26:27" ht="19.5" x14ac:dyDescent="0.4">
      <c r="Z2077" s="179"/>
      <c r="AA2077" s="179"/>
    </row>
    <row r="2078" spans="26:27" ht="19.5" x14ac:dyDescent="0.4">
      <c r="Z2078" s="179"/>
      <c r="AA2078" s="179"/>
    </row>
    <row r="2079" spans="26:27" ht="19.5" x14ac:dyDescent="0.4">
      <c r="Z2079" s="179"/>
      <c r="AA2079" s="179"/>
    </row>
    <row r="2080" spans="26:27" ht="19.5" x14ac:dyDescent="0.4">
      <c r="Z2080" s="179"/>
      <c r="AA2080" s="179"/>
    </row>
    <row r="2081" spans="26:27" ht="19.5" x14ac:dyDescent="0.4">
      <c r="Z2081" s="179"/>
      <c r="AA2081" s="179"/>
    </row>
    <row r="2082" spans="26:27" ht="19.5" x14ac:dyDescent="0.4">
      <c r="Z2082" s="179"/>
      <c r="AA2082" s="179"/>
    </row>
    <row r="2083" spans="26:27" ht="19.5" x14ac:dyDescent="0.4">
      <c r="Z2083" s="179"/>
      <c r="AA2083" s="179"/>
    </row>
    <row r="2084" spans="26:27" ht="19.5" x14ac:dyDescent="0.4">
      <c r="Z2084" s="179"/>
      <c r="AA2084" s="179"/>
    </row>
    <row r="2085" spans="26:27" ht="19.5" x14ac:dyDescent="0.4">
      <c r="Z2085" s="179"/>
      <c r="AA2085" s="179"/>
    </row>
    <row r="2086" spans="26:27" ht="19.5" x14ac:dyDescent="0.4">
      <c r="Z2086" s="179"/>
      <c r="AA2086" s="179"/>
    </row>
    <row r="2087" spans="26:27" ht="19.5" x14ac:dyDescent="0.4">
      <c r="Z2087" s="179"/>
      <c r="AA2087" s="179"/>
    </row>
    <row r="2088" spans="26:27" ht="19.5" x14ac:dyDescent="0.4">
      <c r="Z2088" s="179"/>
      <c r="AA2088" s="179"/>
    </row>
    <row r="2089" spans="26:27" ht="19.5" x14ac:dyDescent="0.4">
      <c r="Z2089" s="179"/>
      <c r="AA2089" s="179"/>
    </row>
    <row r="2090" spans="26:27" ht="19.5" x14ac:dyDescent="0.4">
      <c r="Z2090" s="179"/>
      <c r="AA2090" s="179"/>
    </row>
    <row r="2091" spans="26:27" ht="19.5" x14ac:dyDescent="0.4">
      <c r="Z2091" s="179"/>
      <c r="AA2091" s="179"/>
    </row>
    <row r="2092" spans="26:27" ht="19.5" x14ac:dyDescent="0.4">
      <c r="Z2092" s="179"/>
      <c r="AA2092" s="179"/>
    </row>
    <row r="2093" spans="26:27" ht="19.5" x14ac:dyDescent="0.4">
      <c r="Z2093" s="179"/>
      <c r="AA2093" s="179"/>
    </row>
    <row r="2094" spans="26:27" ht="19.5" x14ac:dyDescent="0.4">
      <c r="Z2094" s="179"/>
      <c r="AA2094" s="179"/>
    </row>
    <row r="2095" spans="26:27" ht="19.5" x14ac:dyDescent="0.4">
      <c r="Z2095" s="179"/>
      <c r="AA2095" s="179"/>
    </row>
    <row r="2096" spans="26:27" ht="19.5" x14ac:dyDescent="0.4">
      <c r="Z2096" s="179"/>
      <c r="AA2096" s="179"/>
    </row>
    <row r="2097" spans="26:27" ht="19.5" x14ac:dyDescent="0.4">
      <c r="Z2097" s="179"/>
      <c r="AA2097" s="179"/>
    </row>
    <row r="2098" spans="26:27" ht="19.5" x14ac:dyDescent="0.4">
      <c r="Z2098" s="179"/>
      <c r="AA2098" s="179"/>
    </row>
    <row r="2099" spans="26:27" ht="19.5" x14ac:dyDescent="0.4">
      <c r="Z2099" s="179"/>
      <c r="AA2099" s="179"/>
    </row>
    <row r="2100" spans="26:27" ht="19.5" x14ac:dyDescent="0.4">
      <c r="Z2100" s="179"/>
      <c r="AA2100" s="179"/>
    </row>
    <row r="2101" spans="26:27" ht="19.5" x14ac:dyDescent="0.4">
      <c r="Z2101" s="179"/>
      <c r="AA2101" s="179"/>
    </row>
    <row r="2102" spans="26:27" ht="19.5" x14ac:dyDescent="0.4">
      <c r="Z2102" s="179"/>
      <c r="AA2102" s="179"/>
    </row>
    <row r="2103" spans="26:27" ht="19.5" x14ac:dyDescent="0.4">
      <c r="Z2103" s="179"/>
      <c r="AA2103" s="179"/>
    </row>
    <row r="2104" spans="26:27" ht="19.5" x14ac:dyDescent="0.4">
      <c r="Z2104" s="179"/>
      <c r="AA2104" s="179"/>
    </row>
    <row r="2105" spans="26:27" ht="19.5" x14ac:dyDescent="0.4">
      <c r="Z2105" s="179"/>
      <c r="AA2105" s="179"/>
    </row>
    <row r="2106" spans="26:27" ht="19.5" x14ac:dyDescent="0.4">
      <c r="Z2106" s="179"/>
      <c r="AA2106" s="179"/>
    </row>
    <row r="2107" spans="26:27" ht="19.5" x14ac:dyDescent="0.4">
      <c r="Z2107" s="179"/>
      <c r="AA2107" s="179"/>
    </row>
    <row r="2108" spans="26:27" ht="19.5" x14ac:dyDescent="0.4">
      <c r="Z2108" s="179"/>
      <c r="AA2108" s="179"/>
    </row>
    <row r="2109" spans="26:27" ht="19.5" x14ac:dyDescent="0.4">
      <c r="Z2109" s="179"/>
      <c r="AA2109" s="179"/>
    </row>
    <row r="2110" spans="26:27" ht="19.5" x14ac:dyDescent="0.4">
      <c r="Z2110" s="179"/>
      <c r="AA2110" s="179"/>
    </row>
    <row r="2111" spans="26:27" ht="19.5" x14ac:dyDescent="0.4">
      <c r="Z2111" s="179"/>
      <c r="AA2111" s="179"/>
    </row>
    <row r="2112" spans="26:27" ht="19.5" x14ac:dyDescent="0.4">
      <c r="Z2112" s="179"/>
      <c r="AA2112" s="179"/>
    </row>
    <row r="2113" spans="26:27" ht="19.5" x14ac:dyDescent="0.4">
      <c r="Z2113" s="179"/>
      <c r="AA2113" s="179"/>
    </row>
    <row r="2114" spans="26:27" ht="19.5" x14ac:dyDescent="0.4">
      <c r="Z2114" s="179"/>
      <c r="AA2114" s="179"/>
    </row>
    <row r="2115" spans="26:27" ht="19.5" x14ac:dyDescent="0.4">
      <c r="Z2115" s="179"/>
      <c r="AA2115" s="179"/>
    </row>
    <row r="2116" spans="26:27" ht="19.5" x14ac:dyDescent="0.4">
      <c r="Z2116" s="179"/>
      <c r="AA2116" s="179"/>
    </row>
    <row r="2117" spans="26:27" ht="19.5" x14ac:dyDescent="0.4">
      <c r="Z2117" s="179"/>
      <c r="AA2117" s="179"/>
    </row>
    <row r="2118" spans="26:27" ht="19.5" x14ac:dyDescent="0.4">
      <c r="Z2118" s="179"/>
      <c r="AA2118" s="179"/>
    </row>
    <row r="2119" spans="26:27" ht="19.5" x14ac:dyDescent="0.4">
      <c r="Z2119" s="179"/>
      <c r="AA2119" s="179"/>
    </row>
    <row r="2120" spans="26:27" ht="19.5" x14ac:dyDescent="0.4">
      <c r="Z2120" s="179"/>
      <c r="AA2120" s="179"/>
    </row>
    <row r="2121" spans="26:27" ht="19.5" x14ac:dyDescent="0.4">
      <c r="Z2121" s="179"/>
      <c r="AA2121" s="179"/>
    </row>
    <row r="2122" spans="26:27" ht="19.5" x14ac:dyDescent="0.4">
      <c r="Z2122" s="179"/>
      <c r="AA2122" s="179"/>
    </row>
    <row r="2123" spans="26:27" ht="19.5" x14ac:dyDescent="0.4">
      <c r="Z2123" s="179"/>
      <c r="AA2123" s="179"/>
    </row>
    <row r="2124" spans="26:27" ht="19.5" x14ac:dyDescent="0.4">
      <c r="Z2124" s="179"/>
      <c r="AA2124" s="179"/>
    </row>
    <row r="2125" spans="26:27" ht="19.5" x14ac:dyDescent="0.4">
      <c r="Z2125" s="179"/>
      <c r="AA2125" s="179"/>
    </row>
    <row r="2126" spans="26:27" ht="19.5" x14ac:dyDescent="0.4">
      <c r="Z2126" s="179"/>
      <c r="AA2126" s="179"/>
    </row>
    <row r="2127" spans="26:27" ht="19.5" x14ac:dyDescent="0.4">
      <c r="Z2127" s="179"/>
      <c r="AA2127" s="179"/>
    </row>
    <row r="2128" spans="26:27" ht="19.5" x14ac:dyDescent="0.4">
      <c r="Z2128" s="179"/>
      <c r="AA2128" s="179"/>
    </row>
    <row r="2129" spans="26:27" ht="19.5" x14ac:dyDescent="0.4">
      <c r="Z2129" s="179"/>
      <c r="AA2129" s="179"/>
    </row>
    <row r="2130" spans="26:27" ht="19.5" x14ac:dyDescent="0.4">
      <c r="Z2130" s="179"/>
      <c r="AA2130" s="179"/>
    </row>
    <row r="2131" spans="26:27" ht="19.5" x14ac:dyDescent="0.4">
      <c r="Z2131" s="179"/>
      <c r="AA2131" s="179"/>
    </row>
    <row r="2132" spans="26:27" ht="19.5" x14ac:dyDescent="0.4">
      <c r="Z2132" s="179"/>
      <c r="AA2132" s="179"/>
    </row>
    <row r="2133" spans="26:27" ht="19.5" x14ac:dyDescent="0.4">
      <c r="Z2133" s="179"/>
      <c r="AA2133" s="179"/>
    </row>
    <row r="2134" spans="26:27" ht="19.5" x14ac:dyDescent="0.4">
      <c r="Z2134" s="179"/>
      <c r="AA2134" s="179"/>
    </row>
    <row r="2135" spans="26:27" ht="19.5" x14ac:dyDescent="0.4">
      <c r="Z2135" s="179"/>
      <c r="AA2135" s="179"/>
    </row>
    <row r="2136" spans="26:27" ht="19.5" x14ac:dyDescent="0.4">
      <c r="Z2136" s="179"/>
      <c r="AA2136" s="179"/>
    </row>
    <row r="2137" spans="26:27" ht="19.5" x14ac:dyDescent="0.4">
      <c r="Z2137" s="179"/>
      <c r="AA2137" s="179"/>
    </row>
    <row r="2138" spans="26:27" ht="19.5" x14ac:dyDescent="0.4">
      <c r="Z2138" s="179"/>
      <c r="AA2138" s="179"/>
    </row>
    <row r="2139" spans="26:27" ht="19.5" x14ac:dyDescent="0.4">
      <c r="Z2139" s="179"/>
      <c r="AA2139" s="179"/>
    </row>
    <row r="2140" spans="26:27" ht="19.5" x14ac:dyDescent="0.4">
      <c r="Z2140" s="179"/>
      <c r="AA2140" s="179"/>
    </row>
    <row r="2141" spans="26:27" ht="19.5" x14ac:dyDescent="0.4">
      <c r="Z2141" s="179"/>
      <c r="AA2141" s="179"/>
    </row>
    <row r="2142" spans="26:27" ht="19.5" x14ac:dyDescent="0.4">
      <c r="Z2142" s="179"/>
      <c r="AA2142" s="179"/>
    </row>
    <row r="2143" spans="26:27" ht="19.5" x14ac:dyDescent="0.4">
      <c r="Z2143" s="179"/>
      <c r="AA2143" s="179"/>
    </row>
    <row r="2144" spans="26:27" ht="19.5" x14ac:dyDescent="0.4">
      <c r="Z2144" s="179"/>
      <c r="AA2144" s="179"/>
    </row>
    <row r="2145" spans="26:27" ht="19.5" x14ac:dyDescent="0.4">
      <c r="Z2145" s="179"/>
      <c r="AA2145" s="179"/>
    </row>
    <row r="2146" spans="26:27" ht="19.5" x14ac:dyDescent="0.4">
      <c r="Z2146" s="179"/>
      <c r="AA2146" s="179"/>
    </row>
    <row r="2147" spans="26:27" ht="19.5" x14ac:dyDescent="0.4">
      <c r="Z2147" s="179"/>
      <c r="AA2147" s="179"/>
    </row>
    <row r="2148" spans="26:27" ht="19.5" x14ac:dyDescent="0.4">
      <c r="Z2148" s="179"/>
      <c r="AA2148" s="179"/>
    </row>
    <row r="2149" spans="26:27" ht="19.5" x14ac:dyDescent="0.4">
      <c r="Z2149" s="179"/>
      <c r="AA2149" s="179"/>
    </row>
    <row r="2150" spans="26:27" ht="19.5" x14ac:dyDescent="0.4">
      <c r="Z2150" s="179"/>
      <c r="AA2150" s="179"/>
    </row>
    <row r="2151" spans="26:27" ht="19.5" x14ac:dyDescent="0.4">
      <c r="Z2151" s="179"/>
      <c r="AA2151" s="179"/>
    </row>
    <row r="2152" spans="26:27" ht="19.5" x14ac:dyDescent="0.4">
      <c r="Z2152" s="179"/>
      <c r="AA2152" s="179"/>
    </row>
    <row r="2153" spans="26:27" ht="19.5" x14ac:dyDescent="0.4">
      <c r="Z2153" s="179"/>
      <c r="AA2153" s="179"/>
    </row>
    <row r="2154" spans="26:27" ht="19.5" x14ac:dyDescent="0.4">
      <c r="Z2154" s="179"/>
      <c r="AA2154" s="179"/>
    </row>
    <row r="2155" spans="26:27" ht="19.5" x14ac:dyDescent="0.4">
      <c r="Z2155" s="179"/>
      <c r="AA2155" s="179"/>
    </row>
    <row r="2156" spans="26:27" ht="19.5" x14ac:dyDescent="0.4">
      <c r="Z2156" s="179"/>
      <c r="AA2156" s="179"/>
    </row>
    <row r="2157" spans="26:27" ht="19.5" x14ac:dyDescent="0.4">
      <c r="Z2157" s="179"/>
      <c r="AA2157" s="179"/>
    </row>
    <row r="2158" spans="26:27" ht="19.5" x14ac:dyDescent="0.4">
      <c r="Z2158" s="179"/>
      <c r="AA2158" s="179"/>
    </row>
    <row r="2159" spans="26:27" ht="19.5" x14ac:dyDescent="0.4">
      <c r="Z2159" s="179"/>
      <c r="AA2159" s="179"/>
    </row>
    <row r="2160" spans="26:27" ht="19.5" x14ac:dyDescent="0.4">
      <c r="Z2160" s="179"/>
      <c r="AA2160" s="179"/>
    </row>
    <row r="2161" spans="26:27" ht="19.5" x14ac:dyDescent="0.4">
      <c r="Z2161" s="179"/>
      <c r="AA2161" s="179"/>
    </row>
    <row r="2162" spans="26:27" ht="19.5" x14ac:dyDescent="0.4">
      <c r="Z2162" s="179"/>
      <c r="AA2162" s="179"/>
    </row>
    <row r="2163" spans="26:27" ht="19.5" x14ac:dyDescent="0.4">
      <c r="Z2163" s="179"/>
      <c r="AA2163" s="179"/>
    </row>
    <row r="2164" spans="26:27" ht="19.5" x14ac:dyDescent="0.4">
      <c r="Z2164" s="179"/>
      <c r="AA2164" s="179"/>
    </row>
    <row r="2165" spans="26:27" ht="19.5" x14ac:dyDescent="0.4">
      <c r="Z2165" s="179"/>
      <c r="AA2165" s="179"/>
    </row>
    <row r="2166" spans="26:27" ht="19.5" x14ac:dyDescent="0.4">
      <c r="Z2166" s="179"/>
      <c r="AA2166" s="179"/>
    </row>
    <row r="2167" spans="26:27" ht="19.5" x14ac:dyDescent="0.4">
      <c r="Z2167" s="179"/>
      <c r="AA2167" s="179"/>
    </row>
    <row r="2168" spans="26:27" ht="19.5" x14ac:dyDescent="0.4">
      <c r="Z2168" s="179"/>
      <c r="AA2168" s="179"/>
    </row>
    <row r="2169" spans="26:27" ht="19.5" x14ac:dyDescent="0.4">
      <c r="Z2169" s="179"/>
      <c r="AA2169" s="179"/>
    </row>
    <row r="2170" spans="26:27" ht="19.5" x14ac:dyDescent="0.4">
      <c r="Z2170" s="179"/>
      <c r="AA2170" s="179"/>
    </row>
    <row r="2171" spans="26:27" ht="19.5" x14ac:dyDescent="0.4">
      <c r="Z2171" s="179"/>
      <c r="AA2171" s="179"/>
    </row>
    <row r="2172" spans="26:27" ht="19.5" x14ac:dyDescent="0.4">
      <c r="Z2172" s="179"/>
      <c r="AA2172" s="179"/>
    </row>
    <row r="2173" spans="26:27" ht="19.5" x14ac:dyDescent="0.4">
      <c r="Z2173" s="179"/>
      <c r="AA2173" s="179"/>
    </row>
    <row r="2174" spans="26:27" ht="19.5" x14ac:dyDescent="0.4">
      <c r="Z2174" s="179"/>
      <c r="AA2174" s="179"/>
    </row>
    <row r="2175" spans="26:27" ht="19.5" x14ac:dyDescent="0.4">
      <c r="Z2175" s="179"/>
      <c r="AA2175" s="179"/>
    </row>
    <row r="2176" spans="26:27" ht="19.5" x14ac:dyDescent="0.4">
      <c r="Z2176" s="179"/>
      <c r="AA2176" s="179"/>
    </row>
    <row r="2177" spans="26:27" ht="19.5" x14ac:dyDescent="0.4">
      <c r="Z2177" s="179"/>
      <c r="AA2177" s="179"/>
    </row>
    <row r="2178" spans="26:27" ht="19.5" x14ac:dyDescent="0.4">
      <c r="Z2178" s="179"/>
      <c r="AA2178" s="179"/>
    </row>
    <row r="2179" spans="26:27" ht="19.5" x14ac:dyDescent="0.4">
      <c r="Z2179" s="179"/>
      <c r="AA2179" s="179"/>
    </row>
    <row r="2180" spans="26:27" ht="19.5" x14ac:dyDescent="0.4">
      <c r="Z2180" s="179"/>
      <c r="AA2180" s="179"/>
    </row>
    <row r="2181" spans="26:27" ht="19.5" x14ac:dyDescent="0.4">
      <c r="Z2181" s="179"/>
      <c r="AA2181" s="179"/>
    </row>
    <row r="2182" spans="26:27" ht="19.5" x14ac:dyDescent="0.4">
      <c r="Z2182" s="179"/>
      <c r="AA2182" s="179"/>
    </row>
    <row r="2183" spans="26:27" ht="19.5" x14ac:dyDescent="0.4">
      <c r="Z2183" s="179"/>
      <c r="AA2183" s="179"/>
    </row>
    <row r="2184" spans="26:27" ht="19.5" x14ac:dyDescent="0.4">
      <c r="Z2184" s="179"/>
      <c r="AA2184" s="179"/>
    </row>
    <row r="2185" spans="26:27" ht="19.5" x14ac:dyDescent="0.4">
      <c r="Z2185" s="179"/>
      <c r="AA2185" s="179"/>
    </row>
    <row r="2186" spans="26:27" ht="19.5" x14ac:dyDescent="0.4">
      <c r="Z2186" s="179"/>
      <c r="AA2186" s="179"/>
    </row>
    <row r="2187" spans="26:27" ht="19.5" x14ac:dyDescent="0.4">
      <c r="Z2187" s="179"/>
      <c r="AA2187" s="179"/>
    </row>
    <row r="2188" spans="26:27" ht="19.5" x14ac:dyDescent="0.4">
      <c r="Z2188" s="179"/>
      <c r="AA2188" s="179"/>
    </row>
    <row r="2189" spans="26:27" ht="19.5" x14ac:dyDescent="0.4">
      <c r="Z2189" s="179"/>
      <c r="AA2189" s="179"/>
    </row>
    <row r="2190" spans="26:27" ht="19.5" x14ac:dyDescent="0.4">
      <c r="Z2190" s="179"/>
      <c r="AA2190" s="179"/>
    </row>
    <row r="2191" spans="26:27" ht="19.5" x14ac:dyDescent="0.4">
      <c r="Z2191" s="179"/>
      <c r="AA2191" s="179"/>
    </row>
    <row r="2192" spans="26:27" ht="19.5" x14ac:dyDescent="0.4">
      <c r="Z2192" s="179"/>
      <c r="AA2192" s="179"/>
    </row>
    <row r="2193" spans="26:27" ht="19.5" x14ac:dyDescent="0.4">
      <c r="Z2193" s="179"/>
      <c r="AA2193" s="179"/>
    </row>
    <row r="2194" spans="26:27" ht="19.5" x14ac:dyDescent="0.4">
      <c r="Z2194" s="179"/>
      <c r="AA2194" s="179"/>
    </row>
    <row r="2195" spans="26:27" ht="19.5" x14ac:dyDescent="0.4">
      <c r="Z2195" s="179"/>
      <c r="AA2195" s="179"/>
    </row>
    <row r="2196" spans="26:27" ht="19.5" x14ac:dyDescent="0.4">
      <c r="Z2196" s="179"/>
      <c r="AA2196" s="179"/>
    </row>
    <row r="2197" spans="26:27" ht="19.5" x14ac:dyDescent="0.4">
      <c r="Z2197" s="179"/>
      <c r="AA2197" s="179"/>
    </row>
    <row r="2198" spans="26:27" ht="19.5" x14ac:dyDescent="0.4">
      <c r="Z2198" s="179"/>
      <c r="AA2198" s="179"/>
    </row>
    <row r="2199" spans="26:27" ht="19.5" x14ac:dyDescent="0.4">
      <c r="Z2199" s="179"/>
      <c r="AA2199" s="179"/>
    </row>
    <row r="2200" spans="26:27" ht="19.5" x14ac:dyDescent="0.4">
      <c r="Z2200" s="179"/>
      <c r="AA2200" s="179"/>
    </row>
    <row r="2201" spans="26:27" ht="19.5" x14ac:dyDescent="0.4">
      <c r="Z2201" s="179"/>
      <c r="AA2201" s="179"/>
    </row>
    <row r="2202" spans="26:27" ht="19.5" x14ac:dyDescent="0.4">
      <c r="Z2202" s="179"/>
      <c r="AA2202" s="179"/>
    </row>
    <row r="2203" spans="26:27" ht="19.5" x14ac:dyDescent="0.4">
      <c r="Z2203" s="179"/>
      <c r="AA2203" s="179"/>
    </row>
    <row r="2204" spans="26:27" ht="19.5" x14ac:dyDescent="0.4">
      <c r="Z2204" s="179"/>
      <c r="AA2204" s="179"/>
    </row>
    <row r="2205" spans="26:27" ht="19.5" x14ac:dyDescent="0.4">
      <c r="Z2205" s="179"/>
      <c r="AA2205" s="179"/>
    </row>
    <row r="2206" spans="26:27" ht="19.5" x14ac:dyDescent="0.4">
      <c r="Z2206" s="179"/>
      <c r="AA2206" s="179"/>
    </row>
    <row r="2207" spans="26:27" ht="19.5" x14ac:dyDescent="0.4">
      <c r="Z2207" s="179"/>
      <c r="AA2207" s="179"/>
    </row>
    <row r="2208" spans="26:27" ht="19.5" x14ac:dyDescent="0.4">
      <c r="Z2208" s="179"/>
      <c r="AA2208" s="179"/>
    </row>
    <row r="2209" spans="26:27" ht="19.5" x14ac:dyDescent="0.4">
      <c r="Z2209" s="179"/>
      <c r="AA2209" s="179"/>
    </row>
    <row r="2210" spans="26:27" ht="19.5" x14ac:dyDescent="0.4">
      <c r="Z2210" s="179"/>
      <c r="AA2210" s="179"/>
    </row>
    <row r="2211" spans="26:27" ht="19.5" x14ac:dyDescent="0.4">
      <c r="Z2211" s="179"/>
      <c r="AA2211" s="179"/>
    </row>
    <row r="2212" spans="26:27" ht="19.5" x14ac:dyDescent="0.4">
      <c r="Z2212" s="179"/>
      <c r="AA2212" s="179"/>
    </row>
    <row r="2213" spans="26:27" ht="19.5" x14ac:dyDescent="0.4">
      <c r="Z2213" s="179"/>
      <c r="AA2213" s="179"/>
    </row>
    <row r="2214" spans="26:27" ht="19.5" x14ac:dyDescent="0.4">
      <c r="Z2214" s="179"/>
      <c r="AA2214" s="179"/>
    </row>
    <row r="2215" spans="26:27" ht="19.5" x14ac:dyDescent="0.4">
      <c r="Z2215" s="179"/>
      <c r="AA2215" s="179"/>
    </row>
    <row r="2216" spans="26:27" ht="19.5" x14ac:dyDescent="0.4">
      <c r="Z2216" s="179"/>
      <c r="AA2216" s="179"/>
    </row>
    <row r="2217" spans="26:27" ht="19.5" x14ac:dyDescent="0.4">
      <c r="Z2217" s="179"/>
      <c r="AA2217" s="179"/>
    </row>
    <row r="2218" spans="26:27" ht="19.5" x14ac:dyDescent="0.4">
      <c r="Z2218" s="179"/>
      <c r="AA2218" s="179"/>
    </row>
    <row r="2219" spans="26:27" ht="19.5" x14ac:dyDescent="0.4">
      <c r="Z2219" s="179"/>
      <c r="AA2219" s="179"/>
    </row>
    <row r="2220" spans="26:27" ht="19.5" x14ac:dyDescent="0.4">
      <c r="Z2220" s="179"/>
      <c r="AA2220" s="179"/>
    </row>
    <row r="2221" spans="26:27" ht="19.5" x14ac:dyDescent="0.4">
      <c r="Z2221" s="179"/>
      <c r="AA2221" s="179"/>
    </row>
    <row r="2222" spans="26:27" ht="19.5" x14ac:dyDescent="0.4">
      <c r="Z2222" s="179"/>
      <c r="AA2222" s="179"/>
    </row>
    <row r="2223" spans="26:27" ht="19.5" x14ac:dyDescent="0.4">
      <c r="Z2223" s="179"/>
      <c r="AA2223" s="179"/>
    </row>
    <row r="2224" spans="26:27" ht="19.5" x14ac:dyDescent="0.4">
      <c r="Z2224" s="179"/>
      <c r="AA2224" s="179"/>
    </row>
    <row r="2225" spans="26:27" ht="19.5" x14ac:dyDescent="0.4">
      <c r="Z2225" s="179"/>
      <c r="AA2225" s="179"/>
    </row>
    <row r="2226" spans="26:27" ht="19.5" x14ac:dyDescent="0.4">
      <c r="Z2226" s="179"/>
      <c r="AA2226" s="179"/>
    </row>
    <row r="2227" spans="26:27" ht="19.5" x14ac:dyDescent="0.4">
      <c r="Z2227" s="179"/>
      <c r="AA2227" s="179"/>
    </row>
    <row r="2228" spans="26:27" ht="19.5" x14ac:dyDescent="0.4">
      <c r="Z2228" s="179"/>
      <c r="AA2228" s="179"/>
    </row>
    <row r="2229" spans="26:27" ht="19.5" x14ac:dyDescent="0.4">
      <c r="Z2229" s="179"/>
      <c r="AA2229" s="179"/>
    </row>
    <row r="2230" spans="26:27" ht="19.5" x14ac:dyDescent="0.4">
      <c r="Z2230" s="179"/>
      <c r="AA2230" s="179"/>
    </row>
    <row r="2231" spans="26:27" ht="19.5" x14ac:dyDescent="0.4">
      <c r="Z2231" s="179"/>
      <c r="AA2231" s="179"/>
    </row>
    <row r="2232" spans="26:27" ht="19.5" x14ac:dyDescent="0.4">
      <c r="Z2232" s="179"/>
      <c r="AA2232" s="179"/>
    </row>
    <row r="2233" spans="26:27" ht="19.5" x14ac:dyDescent="0.4">
      <c r="Z2233" s="179"/>
      <c r="AA2233" s="179"/>
    </row>
    <row r="2234" spans="26:27" ht="19.5" x14ac:dyDescent="0.4">
      <c r="Z2234" s="179"/>
      <c r="AA2234" s="179"/>
    </row>
    <row r="2235" spans="26:27" ht="19.5" x14ac:dyDescent="0.4">
      <c r="Z2235" s="179"/>
      <c r="AA2235" s="179"/>
    </row>
    <row r="2236" spans="26:27" ht="19.5" x14ac:dyDescent="0.4">
      <c r="Z2236" s="179"/>
      <c r="AA2236" s="179"/>
    </row>
    <row r="2237" spans="26:27" ht="19.5" x14ac:dyDescent="0.4">
      <c r="Z2237" s="179"/>
      <c r="AA2237" s="179"/>
    </row>
    <row r="2238" spans="26:27" ht="19.5" x14ac:dyDescent="0.4">
      <c r="Z2238" s="179"/>
      <c r="AA2238" s="179"/>
    </row>
    <row r="2239" spans="26:27" ht="19.5" x14ac:dyDescent="0.4">
      <c r="Z2239" s="179"/>
      <c r="AA2239" s="179"/>
    </row>
    <row r="2240" spans="26:27" ht="19.5" x14ac:dyDescent="0.4">
      <c r="Z2240" s="179"/>
      <c r="AA2240" s="179"/>
    </row>
    <row r="2241" spans="26:27" ht="19.5" x14ac:dyDescent="0.4">
      <c r="Z2241" s="179"/>
      <c r="AA2241" s="179"/>
    </row>
    <row r="2242" spans="26:27" ht="19.5" x14ac:dyDescent="0.4">
      <c r="Z2242" s="179"/>
      <c r="AA2242" s="179"/>
    </row>
    <row r="2243" spans="26:27" ht="19.5" x14ac:dyDescent="0.4">
      <c r="Z2243" s="179"/>
      <c r="AA2243" s="179"/>
    </row>
    <row r="2244" spans="26:27" ht="19.5" x14ac:dyDescent="0.4">
      <c r="Z2244" s="179"/>
      <c r="AA2244" s="179"/>
    </row>
    <row r="2245" spans="26:27" ht="19.5" x14ac:dyDescent="0.4">
      <c r="Z2245" s="179"/>
      <c r="AA2245" s="179"/>
    </row>
    <row r="2246" spans="26:27" ht="19.5" x14ac:dyDescent="0.4">
      <c r="Z2246" s="179"/>
      <c r="AA2246" s="179"/>
    </row>
    <row r="2247" spans="26:27" ht="19.5" x14ac:dyDescent="0.4">
      <c r="Z2247" s="179"/>
      <c r="AA2247" s="179"/>
    </row>
    <row r="2248" spans="26:27" ht="19.5" x14ac:dyDescent="0.4">
      <c r="Z2248" s="179"/>
      <c r="AA2248" s="179"/>
    </row>
    <row r="2249" spans="26:27" ht="19.5" x14ac:dyDescent="0.4">
      <c r="Z2249" s="179"/>
      <c r="AA2249" s="179"/>
    </row>
    <row r="2250" spans="26:27" ht="19.5" x14ac:dyDescent="0.4">
      <c r="Z2250" s="179"/>
      <c r="AA2250" s="179"/>
    </row>
    <row r="2251" spans="26:27" ht="19.5" x14ac:dyDescent="0.4">
      <c r="Z2251" s="179"/>
      <c r="AA2251" s="179"/>
    </row>
    <row r="2252" spans="26:27" ht="19.5" x14ac:dyDescent="0.4">
      <c r="Z2252" s="179"/>
      <c r="AA2252" s="179"/>
    </row>
    <row r="2253" spans="26:27" ht="19.5" x14ac:dyDescent="0.4">
      <c r="Z2253" s="179"/>
      <c r="AA2253" s="179"/>
    </row>
    <row r="2254" spans="26:27" ht="19.5" x14ac:dyDescent="0.4">
      <c r="Z2254" s="179"/>
      <c r="AA2254" s="179"/>
    </row>
    <row r="2255" spans="26:27" ht="19.5" x14ac:dyDescent="0.4">
      <c r="Z2255" s="179"/>
      <c r="AA2255" s="179"/>
    </row>
    <row r="2256" spans="26:27" ht="19.5" x14ac:dyDescent="0.4">
      <c r="Z2256" s="179"/>
      <c r="AA2256" s="179"/>
    </row>
    <row r="2257" spans="26:27" ht="19.5" x14ac:dyDescent="0.4">
      <c r="Z2257" s="179"/>
      <c r="AA2257" s="179"/>
    </row>
    <row r="2258" spans="26:27" ht="19.5" x14ac:dyDescent="0.4">
      <c r="Z2258" s="179"/>
      <c r="AA2258" s="179"/>
    </row>
    <row r="2259" spans="26:27" ht="19.5" x14ac:dyDescent="0.4">
      <c r="Z2259" s="179"/>
      <c r="AA2259" s="179"/>
    </row>
    <row r="2260" spans="26:27" ht="19.5" x14ac:dyDescent="0.4">
      <c r="Z2260" s="179"/>
      <c r="AA2260" s="179"/>
    </row>
    <row r="2261" spans="26:27" ht="19.5" x14ac:dyDescent="0.4">
      <c r="Z2261" s="179"/>
      <c r="AA2261" s="179"/>
    </row>
    <row r="2262" spans="26:27" ht="19.5" x14ac:dyDescent="0.4">
      <c r="Z2262" s="179"/>
      <c r="AA2262" s="179"/>
    </row>
    <row r="2263" spans="26:27" ht="19.5" x14ac:dyDescent="0.4">
      <c r="Z2263" s="179"/>
      <c r="AA2263" s="179"/>
    </row>
    <row r="2264" spans="26:27" ht="19.5" x14ac:dyDescent="0.4">
      <c r="Z2264" s="179"/>
      <c r="AA2264" s="179"/>
    </row>
    <row r="2265" spans="26:27" ht="19.5" x14ac:dyDescent="0.4">
      <c r="Z2265" s="179"/>
      <c r="AA2265" s="179"/>
    </row>
    <row r="2266" spans="26:27" ht="19.5" x14ac:dyDescent="0.4">
      <c r="Z2266" s="179"/>
      <c r="AA2266" s="179"/>
    </row>
    <row r="2267" spans="26:27" ht="19.5" x14ac:dyDescent="0.4">
      <c r="Z2267" s="179"/>
      <c r="AA2267" s="179"/>
    </row>
    <row r="2268" spans="26:27" ht="19.5" x14ac:dyDescent="0.4">
      <c r="Z2268" s="179"/>
      <c r="AA2268" s="179"/>
    </row>
    <row r="2269" spans="26:27" ht="19.5" x14ac:dyDescent="0.4">
      <c r="Z2269" s="179"/>
      <c r="AA2269" s="179"/>
    </row>
    <row r="2270" spans="26:27" ht="19.5" x14ac:dyDescent="0.4">
      <c r="Z2270" s="179"/>
      <c r="AA2270" s="179"/>
    </row>
    <row r="2271" spans="26:27" ht="19.5" x14ac:dyDescent="0.4">
      <c r="Z2271" s="179"/>
      <c r="AA2271" s="179"/>
    </row>
    <row r="2272" spans="26:27" ht="19.5" x14ac:dyDescent="0.4">
      <c r="Z2272" s="179"/>
      <c r="AA2272" s="179"/>
    </row>
    <row r="2273" spans="26:27" ht="19.5" x14ac:dyDescent="0.4">
      <c r="Z2273" s="179"/>
      <c r="AA2273" s="179"/>
    </row>
    <row r="2274" spans="26:27" ht="19.5" x14ac:dyDescent="0.4">
      <c r="Z2274" s="179"/>
      <c r="AA2274" s="179"/>
    </row>
    <row r="2275" spans="26:27" ht="19.5" x14ac:dyDescent="0.4">
      <c r="Z2275" s="179"/>
      <c r="AA2275" s="179"/>
    </row>
    <row r="2276" spans="26:27" ht="19.5" x14ac:dyDescent="0.4">
      <c r="Z2276" s="179"/>
      <c r="AA2276" s="179"/>
    </row>
    <row r="2277" spans="26:27" ht="19.5" x14ac:dyDescent="0.4">
      <c r="Z2277" s="179"/>
      <c r="AA2277" s="179"/>
    </row>
    <row r="2278" spans="26:27" ht="19.5" x14ac:dyDescent="0.4">
      <c r="Z2278" s="179"/>
      <c r="AA2278" s="179"/>
    </row>
    <row r="2279" spans="26:27" ht="19.5" x14ac:dyDescent="0.4">
      <c r="Z2279" s="179"/>
      <c r="AA2279" s="179"/>
    </row>
    <row r="2280" spans="26:27" ht="19.5" x14ac:dyDescent="0.4">
      <c r="Z2280" s="179"/>
      <c r="AA2280" s="179"/>
    </row>
    <row r="2281" spans="26:27" ht="19.5" x14ac:dyDescent="0.4">
      <c r="Z2281" s="179"/>
      <c r="AA2281" s="179"/>
    </row>
    <row r="2282" spans="26:27" ht="19.5" x14ac:dyDescent="0.4">
      <c r="Z2282" s="179"/>
      <c r="AA2282" s="179"/>
    </row>
    <row r="2283" spans="26:27" ht="19.5" x14ac:dyDescent="0.4">
      <c r="Z2283" s="179"/>
      <c r="AA2283" s="179"/>
    </row>
    <row r="2284" spans="26:27" ht="19.5" x14ac:dyDescent="0.4">
      <c r="Z2284" s="179"/>
      <c r="AA2284" s="179"/>
    </row>
    <row r="2285" spans="26:27" ht="19.5" x14ac:dyDescent="0.4">
      <c r="Z2285" s="179"/>
      <c r="AA2285" s="179"/>
    </row>
    <row r="2286" spans="26:27" ht="19.5" x14ac:dyDescent="0.4">
      <c r="Z2286" s="179"/>
      <c r="AA2286" s="179"/>
    </row>
    <row r="2287" spans="26:27" ht="19.5" x14ac:dyDescent="0.4">
      <c r="Z2287" s="179"/>
      <c r="AA2287" s="179"/>
    </row>
    <row r="2288" spans="26:27" ht="19.5" x14ac:dyDescent="0.4">
      <c r="Z2288" s="179"/>
      <c r="AA2288" s="179"/>
    </row>
    <row r="2289" spans="26:27" ht="19.5" x14ac:dyDescent="0.4">
      <c r="Z2289" s="179"/>
      <c r="AA2289" s="179"/>
    </row>
    <row r="2290" spans="26:27" ht="19.5" x14ac:dyDescent="0.4">
      <c r="Z2290" s="179"/>
      <c r="AA2290" s="179"/>
    </row>
    <row r="2291" spans="26:27" ht="19.5" x14ac:dyDescent="0.4">
      <c r="Z2291" s="179"/>
      <c r="AA2291" s="179"/>
    </row>
    <row r="2292" spans="26:27" ht="19.5" x14ac:dyDescent="0.4">
      <c r="Z2292" s="179"/>
      <c r="AA2292" s="179"/>
    </row>
    <row r="2293" spans="26:27" ht="19.5" x14ac:dyDescent="0.4">
      <c r="Z2293" s="179"/>
      <c r="AA2293" s="179"/>
    </row>
    <row r="2294" spans="26:27" ht="19.5" x14ac:dyDescent="0.4">
      <c r="Z2294" s="179"/>
      <c r="AA2294" s="179"/>
    </row>
    <row r="2295" spans="26:27" ht="19.5" x14ac:dyDescent="0.4">
      <c r="Z2295" s="179"/>
      <c r="AA2295" s="179"/>
    </row>
    <row r="2296" spans="26:27" ht="19.5" x14ac:dyDescent="0.4">
      <c r="Z2296" s="179"/>
      <c r="AA2296" s="179"/>
    </row>
    <row r="2297" spans="26:27" ht="19.5" x14ac:dyDescent="0.4">
      <c r="Z2297" s="179"/>
      <c r="AA2297" s="179"/>
    </row>
    <row r="2298" spans="26:27" ht="19.5" x14ac:dyDescent="0.4">
      <c r="Z2298" s="179"/>
      <c r="AA2298" s="179"/>
    </row>
    <row r="2299" spans="26:27" ht="19.5" x14ac:dyDescent="0.4">
      <c r="Z2299" s="179"/>
      <c r="AA2299" s="179"/>
    </row>
    <row r="2300" spans="26:27" ht="19.5" x14ac:dyDescent="0.4">
      <c r="Z2300" s="179"/>
      <c r="AA2300" s="179"/>
    </row>
    <row r="2301" spans="26:27" ht="19.5" x14ac:dyDescent="0.4">
      <c r="Z2301" s="179"/>
      <c r="AA2301" s="179"/>
    </row>
    <row r="2302" spans="26:27" ht="19.5" x14ac:dyDescent="0.4">
      <c r="Z2302" s="179"/>
      <c r="AA2302" s="179"/>
    </row>
    <row r="2303" spans="26:27" ht="19.5" x14ac:dyDescent="0.4">
      <c r="Z2303" s="179"/>
      <c r="AA2303" s="179"/>
    </row>
    <row r="2304" spans="26:27" ht="19.5" x14ac:dyDescent="0.4">
      <c r="Z2304" s="179"/>
      <c r="AA2304" s="179"/>
    </row>
    <row r="2305" spans="26:27" ht="19.5" x14ac:dyDescent="0.4">
      <c r="Z2305" s="179"/>
      <c r="AA2305" s="179"/>
    </row>
    <row r="2306" spans="26:27" ht="19.5" x14ac:dyDescent="0.4">
      <c r="Z2306" s="179"/>
      <c r="AA2306" s="179"/>
    </row>
    <row r="2307" spans="26:27" ht="19.5" x14ac:dyDescent="0.4">
      <c r="Z2307" s="179"/>
      <c r="AA2307" s="179"/>
    </row>
    <row r="2308" spans="26:27" ht="19.5" x14ac:dyDescent="0.4">
      <c r="Z2308" s="179"/>
      <c r="AA2308" s="179"/>
    </row>
    <row r="2309" spans="26:27" ht="19.5" x14ac:dyDescent="0.4">
      <c r="Z2309" s="179"/>
      <c r="AA2309" s="179"/>
    </row>
    <row r="2310" spans="26:27" ht="19.5" x14ac:dyDescent="0.4">
      <c r="Z2310" s="179"/>
      <c r="AA2310" s="179"/>
    </row>
    <row r="2311" spans="26:27" ht="19.5" x14ac:dyDescent="0.4">
      <c r="Z2311" s="179"/>
      <c r="AA2311" s="179"/>
    </row>
    <row r="2312" spans="26:27" ht="19.5" x14ac:dyDescent="0.4">
      <c r="Z2312" s="179"/>
      <c r="AA2312" s="179"/>
    </row>
    <row r="2313" spans="26:27" ht="19.5" x14ac:dyDescent="0.4">
      <c r="Z2313" s="179"/>
      <c r="AA2313" s="179"/>
    </row>
    <row r="2314" spans="26:27" ht="19.5" x14ac:dyDescent="0.4">
      <c r="Z2314" s="179"/>
      <c r="AA2314" s="179"/>
    </row>
    <row r="2315" spans="26:27" ht="19.5" x14ac:dyDescent="0.4">
      <c r="Z2315" s="179"/>
      <c r="AA2315" s="179"/>
    </row>
    <row r="2316" spans="26:27" ht="19.5" x14ac:dyDescent="0.4">
      <c r="Z2316" s="179"/>
      <c r="AA2316" s="179"/>
    </row>
    <row r="2317" spans="26:27" ht="19.5" x14ac:dyDescent="0.4">
      <c r="Z2317" s="179"/>
      <c r="AA2317" s="179"/>
    </row>
    <row r="2318" spans="26:27" ht="19.5" x14ac:dyDescent="0.4">
      <c r="Z2318" s="179"/>
      <c r="AA2318" s="179"/>
    </row>
    <row r="2319" spans="26:27" ht="19.5" x14ac:dyDescent="0.4">
      <c r="Z2319" s="179"/>
      <c r="AA2319" s="179"/>
    </row>
    <row r="2320" spans="26:27" ht="19.5" x14ac:dyDescent="0.4">
      <c r="Z2320" s="179"/>
      <c r="AA2320" s="179"/>
    </row>
    <row r="2321" spans="26:27" ht="19.5" x14ac:dyDescent="0.4">
      <c r="Z2321" s="179"/>
      <c r="AA2321" s="179"/>
    </row>
    <row r="2322" spans="26:27" ht="19.5" x14ac:dyDescent="0.4">
      <c r="Z2322" s="179"/>
      <c r="AA2322" s="179"/>
    </row>
    <row r="2323" spans="26:27" ht="19.5" x14ac:dyDescent="0.4">
      <c r="Z2323" s="179"/>
      <c r="AA2323" s="179"/>
    </row>
    <row r="2324" spans="26:27" ht="19.5" x14ac:dyDescent="0.4">
      <c r="Z2324" s="179"/>
      <c r="AA2324" s="179"/>
    </row>
    <row r="2325" spans="26:27" ht="19.5" x14ac:dyDescent="0.4">
      <c r="Z2325" s="179"/>
      <c r="AA2325" s="179"/>
    </row>
    <row r="2326" spans="26:27" ht="19.5" x14ac:dyDescent="0.4">
      <c r="Z2326" s="179"/>
      <c r="AA2326" s="179"/>
    </row>
    <row r="2327" spans="26:27" ht="19.5" x14ac:dyDescent="0.4">
      <c r="Z2327" s="179"/>
      <c r="AA2327" s="179"/>
    </row>
    <row r="2328" spans="26:27" ht="19.5" x14ac:dyDescent="0.4">
      <c r="Z2328" s="179"/>
      <c r="AA2328" s="179"/>
    </row>
    <row r="2329" spans="26:27" ht="19.5" x14ac:dyDescent="0.4">
      <c r="Z2329" s="179"/>
      <c r="AA2329" s="179"/>
    </row>
    <row r="2330" spans="26:27" ht="19.5" x14ac:dyDescent="0.4">
      <c r="Z2330" s="179"/>
      <c r="AA2330" s="179"/>
    </row>
    <row r="2331" spans="26:27" ht="19.5" x14ac:dyDescent="0.4">
      <c r="Z2331" s="179"/>
      <c r="AA2331" s="179"/>
    </row>
    <row r="2332" spans="26:27" ht="19.5" x14ac:dyDescent="0.4">
      <c r="Z2332" s="179"/>
      <c r="AA2332" s="179"/>
    </row>
    <row r="2333" spans="26:27" ht="19.5" x14ac:dyDescent="0.4">
      <c r="Z2333" s="179"/>
      <c r="AA2333" s="179"/>
    </row>
    <row r="2334" spans="26:27" ht="19.5" x14ac:dyDescent="0.4">
      <c r="Z2334" s="179"/>
      <c r="AA2334" s="179"/>
    </row>
    <row r="2335" spans="26:27" ht="19.5" x14ac:dyDescent="0.4">
      <c r="Z2335" s="179"/>
      <c r="AA2335" s="179"/>
    </row>
    <row r="2336" spans="26:27" ht="19.5" x14ac:dyDescent="0.4">
      <c r="Z2336" s="179"/>
      <c r="AA2336" s="179"/>
    </row>
    <row r="2337" spans="26:27" ht="19.5" x14ac:dyDescent="0.4">
      <c r="Z2337" s="179"/>
      <c r="AA2337" s="179"/>
    </row>
    <row r="2338" spans="26:27" ht="19.5" x14ac:dyDescent="0.4">
      <c r="Z2338" s="179"/>
      <c r="AA2338" s="179"/>
    </row>
    <row r="2339" spans="26:27" ht="19.5" x14ac:dyDescent="0.4">
      <c r="Z2339" s="179"/>
      <c r="AA2339" s="179"/>
    </row>
    <row r="2340" spans="26:27" ht="19.5" x14ac:dyDescent="0.4">
      <c r="Z2340" s="179"/>
      <c r="AA2340" s="179"/>
    </row>
    <row r="2341" spans="26:27" ht="19.5" x14ac:dyDescent="0.4">
      <c r="Z2341" s="179"/>
      <c r="AA2341" s="179"/>
    </row>
    <row r="2342" spans="26:27" ht="19.5" x14ac:dyDescent="0.4">
      <c r="Z2342" s="179"/>
      <c r="AA2342" s="179"/>
    </row>
    <row r="2343" spans="26:27" ht="19.5" x14ac:dyDescent="0.4">
      <c r="Z2343" s="179"/>
      <c r="AA2343" s="179"/>
    </row>
    <row r="2344" spans="26:27" ht="19.5" x14ac:dyDescent="0.4">
      <c r="Z2344" s="179"/>
      <c r="AA2344" s="179"/>
    </row>
    <row r="2345" spans="26:27" ht="19.5" x14ac:dyDescent="0.4">
      <c r="Z2345" s="179"/>
      <c r="AA2345" s="179"/>
    </row>
    <row r="2346" spans="26:27" ht="19.5" x14ac:dyDescent="0.4">
      <c r="Z2346" s="179"/>
      <c r="AA2346" s="179"/>
    </row>
    <row r="2347" spans="26:27" ht="19.5" x14ac:dyDescent="0.4">
      <c r="Z2347" s="179"/>
      <c r="AA2347" s="179"/>
    </row>
    <row r="2348" spans="26:27" ht="19.5" x14ac:dyDescent="0.4">
      <c r="Z2348" s="179"/>
      <c r="AA2348" s="179"/>
    </row>
    <row r="2349" spans="26:27" ht="19.5" x14ac:dyDescent="0.4">
      <c r="Z2349" s="179"/>
      <c r="AA2349" s="179"/>
    </row>
    <row r="2350" spans="26:27" ht="19.5" x14ac:dyDescent="0.4">
      <c r="Z2350" s="179"/>
      <c r="AA2350" s="179"/>
    </row>
    <row r="2351" spans="26:27" ht="19.5" x14ac:dyDescent="0.4">
      <c r="Z2351" s="179"/>
      <c r="AA2351" s="179"/>
    </row>
    <row r="2352" spans="26:27" ht="19.5" x14ac:dyDescent="0.4">
      <c r="Z2352" s="179"/>
      <c r="AA2352" s="179"/>
    </row>
    <row r="2353" spans="26:27" ht="19.5" x14ac:dyDescent="0.4">
      <c r="Z2353" s="179"/>
      <c r="AA2353" s="179"/>
    </row>
    <row r="2354" spans="26:27" ht="19.5" x14ac:dyDescent="0.4">
      <c r="Z2354" s="179"/>
      <c r="AA2354" s="179"/>
    </row>
    <row r="2355" spans="26:27" ht="19.5" x14ac:dyDescent="0.4">
      <c r="Z2355" s="179"/>
      <c r="AA2355" s="179"/>
    </row>
    <row r="2356" spans="26:27" ht="19.5" x14ac:dyDescent="0.4">
      <c r="Z2356" s="179"/>
      <c r="AA2356" s="179"/>
    </row>
    <row r="2357" spans="26:27" ht="19.5" x14ac:dyDescent="0.4">
      <c r="Z2357" s="179"/>
      <c r="AA2357" s="179"/>
    </row>
    <row r="2358" spans="26:27" ht="19.5" x14ac:dyDescent="0.4">
      <c r="Z2358" s="179"/>
      <c r="AA2358" s="179"/>
    </row>
    <row r="2359" spans="26:27" ht="19.5" x14ac:dyDescent="0.4">
      <c r="Z2359" s="179"/>
      <c r="AA2359" s="179"/>
    </row>
    <row r="2360" spans="26:27" ht="19.5" x14ac:dyDescent="0.4">
      <c r="Z2360" s="179"/>
      <c r="AA2360" s="179"/>
    </row>
    <row r="2361" spans="26:27" ht="19.5" x14ac:dyDescent="0.4">
      <c r="Z2361" s="179"/>
      <c r="AA2361" s="179"/>
    </row>
    <row r="2362" spans="26:27" ht="19.5" x14ac:dyDescent="0.4">
      <c r="Z2362" s="179"/>
      <c r="AA2362" s="179"/>
    </row>
    <row r="2363" spans="26:27" ht="19.5" x14ac:dyDescent="0.4">
      <c r="Z2363" s="179"/>
      <c r="AA2363" s="179"/>
    </row>
    <row r="2364" spans="26:27" ht="19.5" x14ac:dyDescent="0.4">
      <c r="Z2364" s="179"/>
      <c r="AA2364" s="179"/>
    </row>
    <row r="2365" spans="26:27" ht="19.5" x14ac:dyDescent="0.4">
      <c r="Z2365" s="179"/>
      <c r="AA2365" s="179"/>
    </row>
    <row r="2366" spans="26:27" ht="19.5" x14ac:dyDescent="0.4">
      <c r="Z2366" s="179"/>
      <c r="AA2366" s="179"/>
    </row>
    <row r="2367" spans="26:27" ht="19.5" x14ac:dyDescent="0.4">
      <c r="Z2367" s="179"/>
      <c r="AA2367" s="179"/>
    </row>
    <row r="2368" spans="26:27" ht="19.5" x14ac:dyDescent="0.4">
      <c r="Z2368" s="179"/>
      <c r="AA2368" s="179"/>
    </row>
    <row r="2369" spans="26:27" ht="19.5" x14ac:dyDescent="0.4">
      <c r="Z2369" s="179"/>
      <c r="AA2369" s="179"/>
    </row>
    <row r="2370" spans="26:27" ht="19.5" x14ac:dyDescent="0.4">
      <c r="Z2370" s="179"/>
      <c r="AA2370" s="179"/>
    </row>
    <row r="2371" spans="26:27" ht="19.5" x14ac:dyDescent="0.4">
      <c r="Z2371" s="179"/>
      <c r="AA2371" s="179"/>
    </row>
    <row r="2372" spans="26:27" ht="19.5" x14ac:dyDescent="0.4">
      <c r="Z2372" s="179"/>
      <c r="AA2372" s="179"/>
    </row>
    <row r="2373" spans="26:27" ht="19.5" x14ac:dyDescent="0.4">
      <c r="Z2373" s="179"/>
      <c r="AA2373" s="179"/>
    </row>
    <row r="2374" spans="26:27" ht="19.5" x14ac:dyDescent="0.4">
      <c r="Z2374" s="179"/>
      <c r="AA2374" s="179"/>
    </row>
    <row r="2375" spans="26:27" ht="19.5" x14ac:dyDescent="0.4">
      <c r="Z2375" s="179"/>
      <c r="AA2375" s="179"/>
    </row>
    <row r="2376" spans="26:27" ht="19.5" x14ac:dyDescent="0.4">
      <c r="Z2376" s="179"/>
      <c r="AA2376" s="179"/>
    </row>
    <row r="2377" spans="26:27" ht="19.5" x14ac:dyDescent="0.4">
      <c r="Z2377" s="179"/>
      <c r="AA2377" s="179"/>
    </row>
    <row r="2378" spans="26:27" ht="19.5" x14ac:dyDescent="0.4">
      <c r="Z2378" s="179"/>
      <c r="AA2378" s="179"/>
    </row>
    <row r="2379" spans="26:27" ht="19.5" x14ac:dyDescent="0.4">
      <c r="Z2379" s="179"/>
      <c r="AA2379" s="179"/>
    </row>
    <row r="2380" spans="26:27" ht="19.5" x14ac:dyDescent="0.4">
      <c r="Z2380" s="179"/>
      <c r="AA2380" s="179"/>
    </row>
    <row r="2381" spans="26:27" ht="19.5" x14ac:dyDescent="0.4">
      <c r="Z2381" s="179"/>
      <c r="AA2381" s="179"/>
    </row>
    <row r="2382" spans="26:27" ht="19.5" x14ac:dyDescent="0.4">
      <c r="Z2382" s="179"/>
      <c r="AA2382" s="179"/>
    </row>
    <row r="2383" spans="26:27" ht="19.5" x14ac:dyDescent="0.4">
      <c r="Z2383" s="179"/>
      <c r="AA2383" s="179"/>
    </row>
    <row r="2384" spans="26:27" ht="19.5" x14ac:dyDescent="0.4">
      <c r="Z2384" s="179"/>
      <c r="AA2384" s="179"/>
    </row>
    <row r="2385" spans="26:27" ht="19.5" x14ac:dyDescent="0.4">
      <c r="Z2385" s="179"/>
      <c r="AA2385" s="179"/>
    </row>
    <row r="2386" spans="26:27" ht="19.5" x14ac:dyDescent="0.4">
      <c r="Z2386" s="179"/>
      <c r="AA2386" s="179"/>
    </row>
    <row r="2387" spans="26:27" ht="19.5" x14ac:dyDescent="0.4">
      <c r="Z2387" s="179"/>
      <c r="AA2387" s="179"/>
    </row>
    <row r="2388" spans="26:27" ht="19.5" x14ac:dyDescent="0.4">
      <c r="Z2388" s="179"/>
      <c r="AA2388" s="179"/>
    </row>
    <row r="2389" spans="26:27" ht="19.5" x14ac:dyDescent="0.4">
      <c r="Z2389" s="179"/>
      <c r="AA2389" s="179"/>
    </row>
    <row r="2390" spans="26:27" ht="19.5" x14ac:dyDescent="0.4">
      <c r="Z2390" s="179"/>
      <c r="AA2390" s="179"/>
    </row>
    <row r="2391" spans="26:27" ht="19.5" x14ac:dyDescent="0.4">
      <c r="Z2391" s="179"/>
      <c r="AA2391" s="179"/>
    </row>
    <row r="2392" spans="26:27" ht="19.5" x14ac:dyDescent="0.4">
      <c r="Z2392" s="179"/>
      <c r="AA2392" s="179"/>
    </row>
    <row r="2393" spans="26:27" ht="19.5" x14ac:dyDescent="0.4">
      <c r="Z2393" s="179"/>
      <c r="AA2393" s="179"/>
    </row>
    <row r="2394" spans="26:27" ht="19.5" x14ac:dyDescent="0.4">
      <c r="Z2394" s="179"/>
      <c r="AA2394" s="179"/>
    </row>
    <row r="2395" spans="26:27" ht="19.5" x14ac:dyDescent="0.4">
      <c r="Z2395" s="179"/>
      <c r="AA2395" s="179"/>
    </row>
    <row r="2396" spans="26:27" ht="19.5" x14ac:dyDescent="0.4">
      <c r="Z2396" s="179"/>
      <c r="AA2396" s="179"/>
    </row>
    <row r="2397" spans="26:27" ht="19.5" x14ac:dyDescent="0.4">
      <c r="Z2397" s="179"/>
      <c r="AA2397" s="179"/>
    </row>
    <row r="2398" spans="26:27" ht="19.5" x14ac:dyDescent="0.4">
      <c r="Z2398" s="179"/>
      <c r="AA2398" s="179"/>
    </row>
    <row r="2399" spans="26:27" ht="19.5" x14ac:dyDescent="0.4">
      <c r="Z2399" s="179"/>
      <c r="AA2399" s="179"/>
    </row>
    <row r="2400" spans="26:27" ht="19.5" x14ac:dyDescent="0.4">
      <c r="Z2400" s="179"/>
      <c r="AA2400" s="179"/>
    </row>
    <row r="2401" spans="26:27" ht="19.5" x14ac:dyDescent="0.4">
      <c r="Z2401" s="179"/>
      <c r="AA2401" s="179"/>
    </row>
    <row r="2402" spans="26:27" ht="19.5" x14ac:dyDescent="0.4">
      <c r="Z2402" s="179"/>
      <c r="AA2402" s="179"/>
    </row>
    <row r="2403" spans="26:27" ht="19.5" x14ac:dyDescent="0.4">
      <c r="Z2403" s="179"/>
      <c r="AA2403" s="179"/>
    </row>
    <row r="2404" spans="26:27" ht="19.5" x14ac:dyDescent="0.4">
      <c r="Z2404" s="179"/>
      <c r="AA2404" s="179"/>
    </row>
    <row r="2405" spans="26:27" ht="19.5" x14ac:dyDescent="0.4">
      <c r="Z2405" s="179"/>
      <c r="AA2405" s="179"/>
    </row>
    <row r="2406" spans="26:27" ht="19.5" x14ac:dyDescent="0.4">
      <c r="Z2406" s="179"/>
      <c r="AA2406" s="179"/>
    </row>
    <row r="2407" spans="26:27" ht="19.5" x14ac:dyDescent="0.4">
      <c r="Z2407" s="179"/>
      <c r="AA2407" s="179"/>
    </row>
    <row r="2408" spans="26:27" ht="19.5" x14ac:dyDescent="0.4">
      <c r="Z2408" s="179"/>
      <c r="AA2408" s="179"/>
    </row>
    <row r="2409" spans="26:27" ht="19.5" x14ac:dyDescent="0.4">
      <c r="Z2409" s="179"/>
      <c r="AA2409" s="179"/>
    </row>
    <row r="2410" spans="26:27" ht="19.5" x14ac:dyDescent="0.4">
      <c r="Z2410" s="179"/>
      <c r="AA2410" s="179"/>
    </row>
    <row r="2411" spans="26:27" ht="19.5" x14ac:dyDescent="0.4">
      <c r="Z2411" s="179"/>
      <c r="AA2411" s="179"/>
    </row>
    <row r="2412" spans="26:27" ht="19.5" x14ac:dyDescent="0.4">
      <c r="Z2412" s="179"/>
      <c r="AA2412" s="179"/>
    </row>
    <row r="2413" spans="26:27" ht="19.5" x14ac:dyDescent="0.4">
      <c r="Z2413" s="179"/>
      <c r="AA2413" s="179"/>
    </row>
    <row r="2414" spans="26:27" ht="19.5" x14ac:dyDescent="0.4">
      <c r="Z2414" s="179"/>
      <c r="AA2414" s="179"/>
    </row>
    <row r="2415" spans="26:27" ht="19.5" x14ac:dyDescent="0.4">
      <c r="Z2415" s="179"/>
      <c r="AA2415" s="179"/>
    </row>
    <row r="2416" spans="26:27" ht="19.5" x14ac:dyDescent="0.4">
      <c r="Z2416" s="179"/>
      <c r="AA2416" s="179"/>
    </row>
    <row r="2417" spans="26:27" ht="19.5" x14ac:dyDescent="0.4">
      <c r="Z2417" s="179"/>
      <c r="AA2417" s="179"/>
    </row>
    <row r="2418" spans="26:27" ht="19.5" x14ac:dyDescent="0.4">
      <c r="Z2418" s="179"/>
      <c r="AA2418" s="179"/>
    </row>
    <row r="2419" spans="26:27" ht="19.5" x14ac:dyDescent="0.4">
      <c r="Z2419" s="179"/>
      <c r="AA2419" s="179"/>
    </row>
    <row r="2420" spans="26:27" ht="19.5" x14ac:dyDescent="0.4">
      <c r="Z2420" s="179"/>
      <c r="AA2420" s="179"/>
    </row>
    <row r="2421" spans="26:27" ht="19.5" x14ac:dyDescent="0.4">
      <c r="Z2421" s="179"/>
      <c r="AA2421" s="179"/>
    </row>
    <row r="2422" spans="26:27" ht="19.5" x14ac:dyDescent="0.4">
      <c r="Z2422" s="179"/>
      <c r="AA2422" s="179"/>
    </row>
    <row r="2423" spans="26:27" ht="19.5" x14ac:dyDescent="0.4">
      <c r="Z2423" s="179"/>
      <c r="AA2423" s="179"/>
    </row>
    <row r="2424" spans="26:27" ht="19.5" x14ac:dyDescent="0.4">
      <c r="Z2424" s="179"/>
      <c r="AA2424" s="179"/>
    </row>
    <row r="2425" spans="26:27" ht="19.5" x14ac:dyDescent="0.4">
      <c r="Z2425" s="179"/>
      <c r="AA2425" s="179"/>
    </row>
    <row r="2426" spans="26:27" ht="19.5" x14ac:dyDescent="0.4">
      <c r="Z2426" s="179"/>
      <c r="AA2426" s="179"/>
    </row>
    <row r="2427" spans="26:27" ht="19.5" x14ac:dyDescent="0.4">
      <c r="Z2427" s="179"/>
      <c r="AA2427" s="179"/>
    </row>
    <row r="2428" spans="26:27" ht="19.5" x14ac:dyDescent="0.4">
      <c r="Z2428" s="179"/>
      <c r="AA2428" s="179"/>
    </row>
    <row r="2429" spans="26:27" ht="19.5" x14ac:dyDescent="0.4">
      <c r="Z2429" s="179"/>
      <c r="AA2429" s="179"/>
    </row>
    <row r="2430" spans="26:27" ht="19.5" x14ac:dyDescent="0.4">
      <c r="Z2430" s="179"/>
      <c r="AA2430" s="179"/>
    </row>
    <row r="2431" spans="26:27" ht="19.5" x14ac:dyDescent="0.4">
      <c r="Z2431" s="179"/>
      <c r="AA2431" s="179"/>
    </row>
    <row r="2432" spans="26:27" ht="19.5" x14ac:dyDescent="0.4">
      <c r="Z2432" s="179"/>
      <c r="AA2432" s="179"/>
    </row>
    <row r="2433" spans="26:27" ht="19.5" x14ac:dyDescent="0.4">
      <c r="Z2433" s="179"/>
      <c r="AA2433" s="179"/>
    </row>
    <row r="2434" spans="26:27" ht="19.5" x14ac:dyDescent="0.4">
      <c r="Z2434" s="179"/>
      <c r="AA2434" s="179"/>
    </row>
    <row r="2435" spans="26:27" ht="19.5" x14ac:dyDescent="0.4">
      <c r="Z2435" s="179"/>
      <c r="AA2435" s="179"/>
    </row>
    <row r="2436" spans="26:27" ht="19.5" x14ac:dyDescent="0.4">
      <c r="Z2436" s="179"/>
      <c r="AA2436" s="179"/>
    </row>
    <row r="2437" spans="26:27" ht="19.5" x14ac:dyDescent="0.4">
      <c r="Z2437" s="179"/>
      <c r="AA2437" s="179"/>
    </row>
    <row r="2438" spans="26:27" ht="19.5" x14ac:dyDescent="0.4">
      <c r="Z2438" s="179"/>
      <c r="AA2438" s="179"/>
    </row>
    <row r="2439" spans="26:27" ht="19.5" x14ac:dyDescent="0.4">
      <c r="Z2439" s="179"/>
      <c r="AA2439" s="179"/>
    </row>
    <row r="2440" spans="26:27" ht="19.5" x14ac:dyDescent="0.4">
      <c r="Z2440" s="179"/>
      <c r="AA2440" s="179"/>
    </row>
    <row r="2441" spans="26:27" ht="19.5" x14ac:dyDescent="0.4">
      <c r="Z2441" s="179"/>
      <c r="AA2441" s="179"/>
    </row>
    <row r="2442" spans="26:27" ht="19.5" x14ac:dyDescent="0.4">
      <c r="Z2442" s="179"/>
      <c r="AA2442" s="179"/>
    </row>
    <row r="2443" spans="26:27" ht="19.5" x14ac:dyDescent="0.4">
      <c r="Z2443" s="179"/>
      <c r="AA2443" s="179"/>
    </row>
    <row r="2444" spans="26:27" ht="19.5" x14ac:dyDescent="0.4">
      <c r="Z2444" s="179"/>
      <c r="AA2444" s="179"/>
    </row>
    <row r="2445" spans="26:27" ht="19.5" x14ac:dyDescent="0.4">
      <c r="Z2445" s="179"/>
      <c r="AA2445" s="179"/>
    </row>
    <row r="2446" spans="26:27" ht="19.5" x14ac:dyDescent="0.4">
      <c r="Z2446" s="179"/>
      <c r="AA2446" s="179"/>
    </row>
    <row r="2447" spans="26:27" ht="19.5" x14ac:dyDescent="0.4">
      <c r="Z2447" s="179"/>
      <c r="AA2447" s="179"/>
    </row>
    <row r="2448" spans="26:27" ht="19.5" x14ac:dyDescent="0.4">
      <c r="Z2448" s="179"/>
      <c r="AA2448" s="179"/>
    </row>
    <row r="2449" spans="26:27" ht="19.5" x14ac:dyDescent="0.4">
      <c r="Z2449" s="179"/>
      <c r="AA2449" s="179"/>
    </row>
    <row r="2450" spans="26:27" ht="19.5" x14ac:dyDescent="0.4">
      <c r="Z2450" s="179"/>
      <c r="AA2450" s="179"/>
    </row>
    <row r="2451" spans="26:27" ht="19.5" x14ac:dyDescent="0.4">
      <c r="Z2451" s="179"/>
      <c r="AA2451" s="179"/>
    </row>
    <row r="2452" spans="26:27" ht="19.5" x14ac:dyDescent="0.4">
      <c r="Z2452" s="179"/>
      <c r="AA2452" s="179"/>
    </row>
    <row r="2453" spans="26:27" ht="19.5" x14ac:dyDescent="0.4">
      <c r="Z2453" s="179"/>
      <c r="AA2453" s="179"/>
    </row>
    <row r="2454" spans="26:27" ht="19.5" x14ac:dyDescent="0.4">
      <c r="Z2454" s="179"/>
      <c r="AA2454" s="179"/>
    </row>
    <row r="2455" spans="26:27" ht="19.5" x14ac:dyDescent="0.4">
      <c r="Z2455" s="179"/>
      <c r="AA2455" s="179"/>
    </row>
    <row r="2456" spans="26:27" ht="19.5" x14ac:dyDescent="0.4">
      <c r="Z2456" s="179"/>
      <c r="AA2456" s="179"/>
    </row>
    <row r="2457" spans="26:27" ht="19.5" x14ac:dyDescent="0.4">
      <c r="Z2457" s="179"/>
      <c r="AA2457" s="179"/>
    </row>
    <row r="2458" spans="26:27" ht="19.5" x14ac:dyDescent="0.4">
      <c r="Z2458" s="179"/>
      <c r="AA2458" s="179"/>
    </row>
    <row r="2459" spans="26:27" ht="19.5" x14ac:dyDescent="0.4">
      <c r="Z2459" s="179"/>
      <c r="AA2459" s="179"/>
    </row>
    <row r="2460" spans="26:27" ht="19.5" x14ac:dyDescent="0.4">
      <c r="Z2460" s="179"/>
      <c r="AA2460" s="179"/>
    </row>
    <row r="2461" spans="26:27" ht="19.5" x14ac:dyDescent="0.4">
      <c r="Z2461" s="179"/>
      <c r="AA2461" s="179"/>
    </row>
    <row r="2462" spans="26:27" ht="19.5" x14ac:dyDescent="0.4">
      <c r="Z2462" s="179"/>
      <c r="AA2462" s="179"/>
    </row>
    <row r="2463" spans="26:27" ht="19.5" x14ac:dyDescent="0.4">
      <c r="Z2463" s="179"/>
      <c r="AA2463" s="179"/>
    </row>
    <row r="2464" spans="26:27" ht="19.5" x14ac:dyDescent="0.4">
      <c r="Z2464" s="179"/>
      <c r="AA2464" s="179"/>
    </row>
    <row r="2465" spans="26:27" ht="19.5" x14ac:dyDescent="0.4">
      <c r="Z2465" s="179"/>
      <c r="AA2465" s="179"/>
    </row>
    <row r="2466" spans="26:27" ht="19.5" x14ac:dyDescent="0.4">
      <c r="Z2466" s="179"/>
      <c r="AA2466" s="179"/>
    </row>
    <row r="2467" spans="26:27" ht="19.5" x14ac:dyDescent="0.4">
      <c r="Z2467" s="179"/>
      <c r="AA2467" s="179"/>
    </row>
    <row r="2468" spans="26:27" ht="19.5" x14ac:dyDescent="0.4">
      <c r="Z2468" s="179"/>
      <c r="AA2468" s="179"/>
    </row>
    <row r="2469" spans="26:27" ht="19.5" x14ac:dyDescent="0.4">
      <c r="Z2469" s="179"/>
      <c r="AA2469" s="179"/>
    </row>
    <row r="2470" spans="26:27" ht="19.5" x14ac:dyDescent="0.4">
      <c r="Z2470" s="179"/>
      <c r="AA2470" s="179"/>
    </row>
    <row r="2471" spans="26:27" ht="19.5" x14ac:dyDescent="0.4">
      <c r="Z2471" s="179"/>
      <c r="AA2471" s="179"/>
    </row>
    <row r="2472" spans="26:27" ht="19.5" x14ac:dyDescent="0.4">
      <c r="Z2472" s="179"/>
      <c r="AA2472" s="179"/>
    </row>
    <row r="2473" spans="26:27" ht="19.5" x14ac:dyDescent="0.4">
      <c r="Z2473" s="179"/>
      <c r="AA2473" s="179"/>
    </row>
    <row r="2474" spans="26:27" ht="19.5" x14ac:dyDescent="0.4">
      <c r="Z2474" s="179"/>
      <c r="AA2474" s="179"/>
    </row>
    <row r="2475" spans="26:27" ht="19.5" x14ac:dyDescent="0.4">
      <c r="Z2475" s="179"/>
      <c r="AA2475" s="179"/>
    </row>
    <row r="2476" spans="26:27" ht="19.5" x14ac:dyDescent="0.4">
      <c r="Z2476" s="179"/>
      <c r="AA2476" s="179"/>
    </row>
    <row r="2477" spans="26:27" ht="19.5" x14ac:dyDescent="0.4">
      <c r="Z2477" s="179"/>
      <c r="AA2477" s="179"/>
    </row>
    <row r="2478" spans="26:27" ht="19.5" x14ac:dyDescent="0.4">
      <c r="Z2478" s="179"/>
      <c r="AA2478" s="179"/>
    </row>
    <row r="2479" spans="26:27" ht="19.5" x14ac:dyDescent="0.4">
      <c r="Z2479" s="179"/>
      <c r="AA2479" s="179"/>
    </row>
    <row r="2480" spans="26:27" ht="19.5" x14ac:dyDescent="0.4">
      <c r="Z2480" s="179"/>
      <c r="AA2480" s="179"/>
    </row>
    <row r="2481" spans="26:27" ht="19.5" x14ac:dyDescent="0.4">
      <c r="Z2481" s="179"/>
      <c r="AA2481" s="179"/>
    </row>
    <row r="2482" spans="26:27" ht="19.5" x14ac:dyDescent="0.4">
      <c r="Z2482" s="179"/>
      <c r="AA2482" s="179"/>
    </row>
    <row r="2483" spans="26:27" ht="19.5" x14ac:dyDescent="0.4">
      <c r="Z2483" s="179"/>
      <c r="AA2483" s="179"/>
    </row>
    <row r="2484" spans="26:27" ht="19.5" x14ac:dyDescent="0.4">
      <c r="Z2484" s="179"/>
      <c r="AA2484" s="179"/>
    </row>
    <row r="2485" spans="26:27" ht="19.5" x14ac:dyDescent="0.4">
      <c r="Z2485" s="179"/>
      <c r="AA2485" s="179"/>
    </row>
    <row r="2486" spans="26:27" ht="19.5" x14ac:dyDescent="0.4">
      <c r="Z2486" s="179"/>
      <c r="AA2486" s="179"/>
    </row>
    <row r="2487" spans="26:27" ht="19.5" x14ac:dyDescent="0.4">
      <c r="Z2487" s="179"/>
      <c r="AA2487" s="179"/>
    </row>
    <row r="2488" spans="26:27" ht="19.5" x14ac:dyDescent="0.4">
      <c r="Z2488" s="179"/>
      <c r="AA2488" s="179"/>
    </row>
    <row r="2489" spans="26:27" ht="19.5" x14ac:dyDescent="0.4">
      <c r="Z2489" s="179"/>
      <c r="AA2489" s="179"/>
    </row>
    <row r="2490" spans="26:27" ht="19.5" x14ac:dyDescent="0.4">
      <c r="Z2490" s="179"/>
      <c r="AA2490" s="179"/>
    </row>
    <row r="2491" spans="26:27" ht="19.5" x14ac:dyDescent="0.4">
      <c r="Z2491" s="179"/>
      <c r="AA2491" s="179"/>
    </row>
    <row r="2492" spans="26:27" ht="19.5" x14ac:dyDescent="0.4">
      <c r="Z2492" s="179"/>
      <c r="AA2492" s="179"/>
    </row>
    <row r="2493" spans="26:27" ht="19.5" x14ac:dyDescent="0.4">
      <c r="Z2493" s="179"/>
      <c r="AA2493" s="179"/>
    </row>
    <row r="2494" spans="26:27" ht="19.5" x14ac:dyDescent="0.4">
      <c r="Z2494" s="179"/>
      <c r="AA2494" s="179"/>
    </row>
    <row r="2495" spans="26:27" ht="19.5" x14ac:dyDescent="0.4">
      <c r="Z2495" s="179"/>
      <c r="AA2495" s="179"/>
    </row>
    <row r="2496" spans="26:27" ht="19.5" x14ac:dyDescent="0.4">
      <c r="Z2496" s="179"/>
      <c r="AA2496" s="179"/>
    </row>
    <row r="2497" spans="26:27" ht="19.5" x14ac:dyDescent="0.4">
      <c r="Z2497" s="179"/>
      <c r="AA2497" s="179"/>
    </row>
    <row r="2498" spans="26:27" ht="19.5" x14ac:dyDescent="0.4">
      <c r="Z2498" s="179"/>
      <c r="AA2498" s="179"/>
    </row>
    <row r="2499" spans="26:27" ht="19.5" x14ac:dyDescent="0.4">
      <c r="Z2499" s="179"/>
      <c r="AA2499" s="179"/>
    </row>
    <row r="2500" spans="26:27" ht="19.5" x14ac:dyDescent="0.4">
      <c r="Z2500" s="179"/>
      <c r="AA2500" s="179"/>
    </row>
    <row r="2501" spans="26:27" ht="19.5" x14ac:dyDescent="0.4">
      <c r="Z2501" s="179"/>
      <c r="AA2501" s="179"/>
    </row>
    <row r="2502" spans="26:27" ht="19.5" x14ac:dyDescent="0.4">
      <c r="Z2502" s="179"/>
      <c r="AA2502" s="179"/>
    </row>
    <row r="2503" spans="26:27" ht="19.5" x14ac:dyDescent="0.4">
      <c r="Z2503" s="179"/>
      <c r="AA2503" s="179"/>
    </row>
    <row r="2504" spans="26:27" ht="19.5" x14ac:dyDescent="0.4">
      <c r="Z2504" s="179"/>
      <c r="AA2504" s="179"/>
    </row>
    <row r="2505" spans="26:27" ht="19.5" x14ac:dyDescent="0.4">
      <c r="Z2505" s="179"/>
      <c r="AA2505" s="179"/>
    </row>
    <row r="2506" spans="26:27" ht="19.5" x14ac:dyDescent="0.4">
      <c r="Z2506" s="179"/>
      <c r="AA2506" s="179"/>
    </row>
    <row r="2507" spans="26:27" ht="19.5" x14ac:dyDescent="0.4">
      <c r="Z2507" s="179"/>
      <c r="AA2507" s="179"/>
    </row>
    <row r="2508" spans="26:27" ht="19.5" x14ac:dyDescent="0.4">
      <c r="Z2508" s="179"/>
      <c r="AA2508" s="179"/>
    </row>
    <row r="2509" spans="26:27" ht="19.5" x14ac:dyDescent="0.4">
      <c r="Z2509" s="179"/>
      <c r="AA2509" s="179"/>
    </row>
    <row r="2510" spans="26:27" ht="19.5" x14ac:dyDescent="0.4">
      <c r="Z2510" s="179"/>
      <c r="AA2510" s="179"/>
    </row>
    <row r="2511" spans="26:27" ht="19.5" x14ac:dyDescent="0.4">
      <c r="Z2511" s="179"/>
      <c r="AA2511" s="179"/>
    </row>
    <row r="2512" spans="26:27" ht="19.5" x14ac:dyDescent="0.4">
      <c r="Z2512" s="179"/>
      <c r="AA2512" s="179"/>
    </row>
    <row r="2513" spans="26:27" ht="19.5" x14ac:dyDescent="0.4">
      <c r="Z2513" s="179"/>
      <c r="AA2513" s="179"/>
    </row>
    <row r="2514" spans="26:27" ht="19.5" x14ac:dyDescent="0.4">
      <c r="Z2514" s="179"/>
      <c r="AA2514" s="179"/>
    </row>
    <row r="2515" spans="26:27" ht="19.5" x14ac:dyDescent="0.4">
      <c r="Z2515" s="179"/>
      <c r="AA2515" s="179"/>
    </row>
    <row r="2516" spans="26:27" ht="19.5" x14ac:dyDescent="0.4">
      <c r="Z2516" s="179"/>
      <c r="AA2516" s="179"/>
    </row>
    <row r="2517" spans="26:27" ht="19.5" x14ac:dyDescent="0.4">
      <c r="Z2517" s="179"/>
      <c r="AA2517" s="179"/>
    </row>
    <row r="2518" spans="26:27" ht="19.5" x14ac:dyDescent="0.4">
      <c r="Z2518" s="179"/>
      <c r="AA2518" s="179"/>
    </row>
    <row r="2519" spans="26:27" ht="19.5" x14ac:dyDescent="0.4">
      <c r="Z2519" s="179"/>
      <c r="AA2519" s="179"/>
    </row>
    <row r="2520" spans="26:27" ht="19.5" x14ac:dyDescent="0.4">
      <c r="Z2520" s="179"/>
      <c r="AA2520" s="179"/>
    </row>
    <row r="2521" spans="26:27" ht="19.5" x14ac:dyDescent="0.4">
      <c r="Z2521" s="179"/>
      <c r="AA2521" s="179"/>
    </row>
    <row r="2522" spans="26:27" ht="19.5" x14ac:dyDescent="0.4">
      <c r="Z2522" s="179"/>
      <c r="AA2522" s="179"/>
    </row>
    <row r="2523" spans="26:27" ht="19.5" x14ac:dyDescent="0.4">
      <c r="Z2523" s="179"/>
      <c r="AA2523" s="179"/>
    </row>
    <row r="2524" spans="26:27" ht="19.5" x14ac:dyDescent="0.4">
      <c r="Z2524" s="179"/>
      <c r="AA2524" s="179"/>
    </row>
    <row r="2525" spans="26:27" ht="19.5" x14ac:dyDescent="0.4">
      <c r="Z2525" s="179"/>
      <c r="AA2525" s="179"/>
    </row>
    <row r="2526" spans="26:27" ht="19.5" x14ac:dyDescent="0.4">
      <c r="Z2526" s="179"/>
      <c r="AA2526" s="179"/>
    </row>
    <row r="2527" spans="26:27" ht="19.5" x14ac:dyDescent="0.4">
      <c r="Z2527" s="179"/>
      <c r="AA2527" s="179"/>
    </row>
    <row r="2528" spans="26:27" ht="19.5" x14ac:dyDescent="0.4">
      <c r="Z2528" s="179"/>
      <c r="AA2528" s="179"/>
    </row>
    <row r="2529" spans="26:27" ht="19.5" x14ac:dyDescent="0.4">
      <c r="Z2529" s="179"/>
      <c r="AA2529" s="179"/>
    </row>
    <row r="2530" spans="26:27" ht="19.5" x14ac:dyDescent="0.4">
      <c r="Z2530" s="179"/>
      <c r="AA2530" s="179"/>
    </row>
    <row r="2531" spans="26:27" ht="19.5" x14ac:dyDescent="0.4">
      <c r="Z2531" s="179"/>
      <c r="AA2531" s="179"/>
    </row>
    <row r="2532" spans="26:27" ht="19.5" x14ac:dyDescent="0.4">
      <c r="Z2532" s="179"/>
      <c r="AA2532" s="179"/>
    </row>
    <row r="2533" spans="26:27" ht="19.5" x14ac:dyDescent="0.4">
      <c r="Z2533" s="179"/>
      <c r="AA2533" s="179"/>
    </row>
    <row r="2534" spans="26:27" ht="19.5" x14ac:dyDescent="0.4">
      <c r="Z2534" s="179"/>
      <c r="AA2534" s="179"/>
    </row>
    <row r="2535" spans="26:27" ht="19.5" x14ac:dyDescent="0.4">
      <c r="Z2535" s="179"/>
      <c r="AA2535" s="179"/>
    </row>
    <row r="2536" spans="26:27" ht="19.5" x14ac:dyDescent="0.4">
      <c r="Z2536" s="179"/>
      <c r="AA2536" s="179"/>
    </row>
    <row r="2537" spans="26:27" ht="19.5" x14ac:dyDescent="0.4">
      <c r="Z2537" s="179"/>
      <c r="AA2537" s="179"/>
    </row>
    <row r="2538" spans="26:27" ht="19.5" x14ac:dyDescent="0.4">
      <c r="Z2538" s="179"/>
      <c r="AA2538" s="179"/>
    </row>
    <row r="2539" spans="26:27" ht="19.5" x14ac:dyDescent="0.4">
      <c r="Z2539" s="179"/>
      <c r="AA2539" s="179"/>
    </row>
    <row r="2540" spans="26:27" ht="19.5" x14ac:dyDescent="0.4">
      <c r="Z2540" s="179"/>
      <c r="AA2540" s="179"/>
    </row>
    <row r="2541" spans="26:27" ht="19.5" x14ac:dyDescent="0.4">
      <c r="Z2541" s="179"/>
      <c r="AA2541" s="179"/>
    </row>
    <row r="2542" spans="26:27" ht="19.5" x14ac:dyDescent="0.4">
      <c r="Z2542" s="179"/>
      <c r="AA2542" s="179"/>
    </row>
    <row r="2543" spans="26:27" ht="19.5" x14ac:dyDescent="0.4">
      <c r="Z2543" s="179"/>
      <c r="AA2543" s="179"/>
    </row>
    <row r="2544" spans="26:27" ht="19.5" x14ac:dyDescent="0.4">
      <c r="Z2544" s="179"/>
      <c r="AA2544" s="179"/>
    </row>
    <row r="2545" spans="26:27" ht="19.5" x14ac:dyDescent="0.4">
      <c r="Z2545" s="179"/>
      <c r="AA2545" s="179"/>
    </row>
    <row r="2546" spans="26:27" ht="19.5" x14ac:dyDescent="0.4">
      <c r="Z2546" s="179"/>
      <c r="AA2546" s="179"/>
    </row>
    <row r="2547" spans="26:27" ht="19.5" x14ac:dyDescent="0.4">
      <c r="Z2547" s="179"/>
      <c r="AA2547" s="179"/>
    </row>
    <row r="2548" spans="26:27" ht="19.5" x14ac:dyDescent="0.4">
      <c r="Z2548" s="179"/>
      <c r="AA2548" s="179"/>
    </row>
    <row r="2549" spans="26:27" ht="19.5" x14ac:dyDescent="0.4">
      <c r="Z2549" s="179"/>
      <c r="AA2549" s="179"/>
    </row>
    <row r="2550" spans="26:27" ht="19.5" x14ac:dyDescent="0.4">
      <c r="Z2550" s="179"/>
      <c r="AA2550" s="179"/>
    </row>
    <row r="2551" spans="26:27" ht="19.5" x14ac:dyDescent="0.4">
      <c r="Z2551" s="179"/>
      <c r="AA2551" s="179"/>
    </row>
    <row r="2552" spans="26:27" ht="19.5" x14ac:dyDescent="0.4">
      <c r="Z2552" s="179"/>
      <c r="AA2552" s="179"/>
    </row>
    <row r="2553" spans="26:27" ht="19.5" x14ac:dyDescent="0.4">
      <c r="Z2553" s="179"/>
      <c r="AA2553" s="179"/>
    </row>
    <row r="2554" spans="26:27" ht="19.5" x14ac:dyDescent="0.4">
      <c r="Z2554" s="179"/>
      <c r="AA2554" s="179"/>
    </row>
    <row r="2555" spans="26:27" ht="19.5" x14ac:dyDescent="0.4">
      <c r="Z2555" s="179"/>
      <c r="AA2555" s="179"/>
    </row>
    <row r="2556" spans="26:27" ht="19.5" x14ac:dyDescent="0.4">
      <c r="Z2556" s="179"/>
      <c r="AA2556" s="179"/>
    </row>
    <row r="2557" spans="26:27" ht="19.5" x14ac:dyDescent="0.4">
      <c r="Z2557" s="179"/>
      <c r="AA2557" s="179"/>
    </row>
    <row r="2558" spans="26:27" ht="19.5" x14ac:dyDescent="0.4">
      <c r="Z2558" s="179"/>
      <c r="AA2558" s="179"/>
    </row>
    <row r="2559" spans="26:27" ht="19.5" x14ac:dyDescent="0.4">
      <c r="Z2559" s="179"/>
      <c r="AA2559" s="179"/>
    </row>
    <row r="2560" spans="26:27" ht="19.5" x14ac:dyDescent="0.4">
      <c r="Z2560" s="179"/>
      <c r="AA2560" s="179"/>
    </row>
    <row r="2561" spans="26:27" ht="19.5" x14ac:dyDescent="0.4">
      <c r="Z2561" s="179"/>
      <c r="AA2561" s="179"/>
    </row>
    <row r="2562" spans="26:27" ht="19.5" x14ac:dyDescent="0.4">
      <c r="Z2562" s="179"/>
      <c r="AA2562" s="179"/>
    </row>
    <row r="2563" spans="26:27" ht="19.5" x14ac:dyDescent="0.4">
      <c r="Z2563" s="179"/>
      <c r="AA2563" s="179"/>
    </row>
    <row r="2564" spans="26:27" ht="19.5" x14ac:dyDescent="0.4">
      <c r="Z2564" s="179"/>
      <c r="AA2564" s="179"/>
    </row>
    <row r="2565" spans="26:27" ht="19.5" x14ac:dyDescent="0.4">
      <c r="Z2565" s="179"/>
      <c r="AA2565" s="179"/>
    </row>
    <row r="2566" spans="26:27" ht="19.5" x14ac:dyDescent="0.4">
      <c r="Z2566" s="179"/>
      <c r="AA2566" s="179"/>
    </row>
    <row r="2567" spans="26:27" ht="19.5" x14ac:dyDescent="0.4">
      <c r="Z2567" s="179"/>
      <c r="AA2567" s="179"/>
    </row>
    <row r="2568" spans="26:27" ht="19.5" x14ac:dyDescent="0.4">
      <c r="Z2568" s="179"/>
      <c r="AA2568" s="179"/>
    </row>
    <row r="2569" spans="26:27" ht="19.5" x14ac:dyDescent="0.4">
      <c r="Z2569" s="179"/>
      <c r="AA2569" s="179"/>
    </row>
    <row r="2570" spans="26:27" ht="19.5" x14ac:dyDescent="0.4">
      <c r="Z2570" s="179"/>
      <c r="AA2570" s="179"/>
    </row>
    <row r="2571" spans="26:27" ht="19.5" x14ac:dyDescent="0.4">
      <c r="Z2571" s="179"/>
      <c r="AA2571" s="179"/>
    </row>
    <row r="2572" spans="26:27" ht="19.5" x14ac:dyDescent="0.4">
      <c r="Z2572" s="179"/>
      <c r="AA2572" s="179"/>
    </row>
    <row r="2573" spans="26:27" ht="19.5" x14ac:dyDescent="0.4">
      <c r="Z2573" s="179"/>
      <c r="AA2573" s="179"/>
    </row>
    <row r="2574" spans="26:27" ht="19.5" x14ac:dyDescent="0.4">
      <c r="Z2574" s="179"/>
      <c r="AA2574" s="179"/>
    </row>
    <row r="2575" spans="26:27" ht="19.5" x14ac:dyDescent="0.4">
      <c r="Z2575" s="179"/>
      <c r="AA2575" s="179"/>
    </row>
    <row r="2576" spans="26:27" ht="19.5" x14ac:dyDescent="0.4">
      <c r="Z2576" s="179"/>
      <c r="AA2576" s="179"/>
    </row>
    <row r="2577" spans="26:27" ht="19.5" x14ac:dyDescent="0.4">
      <c r="Z2577" s="179"/>
      <c r="AA2577" s="179"/>
    </row>
    <row r="2578" spans="26:27" ht="19.5" x14ac:dyDescent="0.4">
      <c r="Z2578" s="179"/>
      <c r="AA2578" s="179"/>
    </row>
    <row r="2579" spans="26:27" ht="19.5" x14ac:dyDescent="0.4">
      <c r="Z2579" s="179"/>
      <c r="AA2579" s="179"/>
    </row>
    <row r="2580" spans="26:27" ht="19.5" x14ac:dyDescent="0.4">
      <c r="Z2580" s="179"/>
      <c r="AA2580" s="179"/>
    </row>
    <row r="2581" spans="26:27" ht="19.5" x14ac:dyDescent="0.4">
      <c r="Z2581" s="179"/>
      <c r="AA2581" s="179"/>
    </row>
    <row r="2582" spans="26:27" ht="19.5" x14ac:dyDescent="0.4">
      <c r="Z2582" s="179"/>
      <c r="AA2582" s="179"/>
    </row>
    <row r="2583" spans="26:27" ht="19.5" x14ac:dyDescent="0.4">
      <c r="Z2583" s="179"/>
      <c r="AA2583" s="179"/>
    </row>
    <row r="2584" spans="26:27" ht="19.5" x14ac:dyDescent="0.4">
      <c r="Z2584" s="179"/>
      <c r="AA2584" s="179"/>
    </row>
    <row r="2585" spans="26:27" ht="19.5" x14ac:dyDescent="0.4">
      <c r="Z2585" s="179"/>
      <c r="AA2585" s="179"/>
    </row>
    <row r="2586" spans="26:27" ht="19.5" x14ac:dyDescent="0.4">
      <c r="Z2586" s="179"/>
      <c r="AA2586" s="179"/>
    </row>
    <row r="2587" spans="26:27" ht="19.5" x14ac:dyDescent="0.4">
      <c r="Z2587" s="179"/>
      <c r="AA2587" s="179"/>
    </row>
    <row r="2588" spans="26:27" ht="19.5" x14ac:dyDescent="0.4">
      <c r="Z2588" s="179"/>
      <c r="AA2588" s="179"/>
    </row>
    <row r="2589" spans="26:27" ht="19.5" x14ac:dyDescent="0.4">
      <c r="Z2589" s="179"/>
      <c r="AA2589" s="179"/>
    </row>
    <row r="2590" spans="26:27" ht="19.5" x14ac:dyDescent="0.4">
      <c r="Z2590" s="179"/>
      <c r="AA2590" s="179"/>
    </row>
    <row r="2591" spans="26:27" ht="19.5" x14ac:dyDescent="0.4">
      <c r="Z2591" s="179"/>
      <c r="AA2591" s="179"/>
    </row>
    <row r="2592" spans="26:27" ht="19.5" x14ac:dyDescent="0.4">
      <c r="Z2592" s="179"/>
      <c r="AA2592" s="179"/>
    </row>
    <row r="2593" spans="26:27" ht="19.5" x14ac:dyDescent="0.4">
      <c r="Z2593" s="179"/>
      <c r="AA2593" s="179"/>
    </row>
    <row r="2594" spans="26:27" ht="19.5" x14ac:dyDescent="0.4">
      <c r="Z2594" s="179"/>
      <c r="AA2594" s="179"/>
    </row>
    <row r="2595" spans="26:27" ht="19.5" x14ac:dyDescent="0.4">
      <c r="Z2595" s="179"/>
      <c r="AA2595" s="179"/>
    </row>
    <row r="2596" spans="26:27" ht="19.5" x14ac:dyDescent="0.4">
      <c r="Z2596" s="179"/>
      <c r="AA2596" s="179"/>
    </row>
    <row r="2597" spans="26:27" ht="19.5" x14ac:dyDescent="0.4">
      <c r="Z2597" s="179"/>
      <c r="AA2597" s="179"/>
    </row>
    <row r="2598" spans="26:27" ht="19.5" x14ac:dyDescent="0.4">
      <c r="Z2598" s="179"/>
      <c r="AA2598" s="179"/>
    </row>
    <row r="2599" spans="26:27" ht="19.5" x14ac:dyDescent="0.4">
      <c r="Z2599" s="179"/>
      <c r="AA2599" s="179"/>
    </row>
    <row r="2600" spans="26:27" ht="19.5" x14ac:dyDescent="0.4">
      <c r="Z2600" s="179"/>
      <c r="AA2600" s="179"/>
    </row>
    <row r="2601" spans="26:27" ht="19.5" x14ac:dyDescent="0.4">
      <c r="Z2601" s="179"/>
      <c r="AA2601" s="179"/>
    </row>
    <row r="2602" spans="26:27" ht="19.5" x14ac:dyDescent="0.4">
      <c r="Z2602" s="179"/>
      <c r="AA2602" s="179"/>
    </row>
    <row r="2603" spans="26:27" ht="19.5" x14ac:dyDescent="0.4">
      <c r="Z2603" s="179"/>
      <c r="AA2603" s="179"/>
    </row>
    <row r="2604" spans="26:27" ht="19.5" x14ac:dyDescent="0.4">
      <c r="Z2604" s="179"/>
      <c r="AA2604" s="179"/>
    </row>
    <row r="2605" spans="26:27" ht="19.5" x14ac:dyDescent="0.4">
      <c r="Z2605" s="179"/>
      <c r="AA2605" s="179"/>
    </row>
    <row r="2606" spans="26:27" ht="19.5" x14ac:dyDescent="0.4">
      <c r="Z2606" s="179"/>
      <c r="AA2606" s="179"/>
    </row>
    <row r="2607" spans="26:27" ht="19.5" x14ac:dyDescent="0.4">
      <c r="Z2607" s="179"/>
      <c r="AA2607" s="179"/>
    </row>
    <row r="2608" spans="26:27" ht="19.5" x14ac:dyDescent="0.4">
      <c r="Z2608" s="179"/>
      <c r="AA2608" s="179"/>
    </row>
    <row r="2609" spans="26:27" ht="19.5" x14ac:dyDescent="0.4">
      <c r="Z2609" s="179"/>
      <c r="AA2609" s="179"/>
    </row>
    <row r="2610" spans="26:27" ht="19.5" x14ac:dyDescent="0.4">
      <c r="Z2610" s="179"/>
      <c r="AA2610" s="179"/>
    </row>
    <row r="2611" spans="26:27" ht="19.5" x14ac:dyDescent="0.4">
      <c r="Z2611" s="179"/>
      <c r="AA2611" s="179"/>
    </row>
    <row r="2612" spans="26:27" ht="19.5" x14ac:dyDescent="0.4">
      <c r="Z2612" s="179"/>
      <c r="AA2612" s="179"/>
    </row>
    <row r="2613" spans="26:27" ht="19.5" x14ac:dyDescent="0.4">
      <c r="Z2613" s="179"/>
      <c r="AA2613" s="179"/>
    </row>
    <row r="2614" spans="26:27" ht="19.5" x14ac:dyDescent="0.4">
      <c r="Z2614" s="179"/>
      <c r="AA2614" s="179"/>
    </row>
    <row r="2615" spans="26:27" ht="19.5" x14ac:dyDescent="0.4">
      <c r="Z2615" s="179"/>
      <c r="AA2615" s="179"/>
    </row>
    <row r="2616" spans="26:27" ht="19.5" x14ac:dyDescent="0.4">
      <c r="Z2616" s="179"/>
      <c r="AA2616" s="179"/>
    </row>
    <row r="2617" spans="26:27" ht="19.5" x14ac:dyDescent="0.4">
      <c r="Z2617" s="179"/>
      <c r="AA2617" s="179"/>
    </row>
    <row r="2618" spans="26:27" ht="19.5" x14ac:dyDescent="0.4">
      <c r="Z2618" s="179"/>
      <c r="AA2618" s="179"/>
    </row>
    <row r="2619" spans="26:27" ht="19.5" x14ac:dyDescent="0.4">
      <c r="Z2619" s="179"/>
      <c r="AA2619" s="179"/>
    </row>
    <row r="2620" spans="26:27" ht="19.5" x14ac:dyDescent="0.4">
      <c r="Z2620" s="179"/>
      <c r="AA2620" s="179"/>
    </row>
    <row r="2621" spans="26:27" ht="19.5" x14ac:dyDescent="0.4">
      <c r="Z2621" s="179"/>
      <c r="AA2621" s="179"/>
    </row>
    <row r="2622" spans="26:27" ht="19.5" x14ac:dyDescent="0.4">
      <c r="Z2622" s="179"/>
      <c r="AA2622" s="179"/>
    </row>
    <row r="2623" spans="26:27" ht="19.5" x14ac:dyDescent="0.4">
      <c r="Z2623" s="179"/>
      <c r="AA2623" s="179"/>
    </row>
    <row r="2624" spans="26:27" ht="19.5" x14ac:dyDescent="0.4">
      <c r="Z2624" s="179"/>
      <c r="AA2624" s="179"/>
    </row>
    <row r="2625" spans="26:27" ht="19.5" x14ac:dyDescent="0.4">
      <c r="Z2625" s="179"/>
      <c r="AA2625" s="179"/>
    </row>
    <row r="2626" spans="26:27" ht="19.5" x14ac:dyDescent="0.4">
      <c r="Z2626" s="179"/>
      <c r="AA2626" s="179"/>
    </row>
    <row r="2627" spans="26:27" ht="19.5" x14ac:dyDescent="0.4">
      <c r="Z2627" s="179"/>
      <c r="AA2627" s="179"/>
    </row>
    <row r="2628" spans="26:27" ht="19.5" x14ac:dyDescent="0.4">
      <c r="Z2628" s="179"/>
      <c r="AA2628" s="179"/>
    </row>
    <row r="2629" spans="26:27" ht="19.5" x14ac:dyDescent="0.4">
      <c r="Z2629" s="179"/>
      <c r="AA2629" s="179"/>
    </row>
    <row r="2630" spans="26:27" ht="19.5" x14ac:dyDescent="0.4">
      <c r="Z2630" s="179"/>
      <c r="AA2630" s="179"/>
    </row>
    <row r="2631" spans="26:27" ht="19.5" x14ac:dyDescent="0.4">
      <c r="Z2631" s="179"/>
      <c r="AA2631" s="179"/>
    </row>
    <row r="2632" spans="26:27" ht="19.5" x14ac:dyDescent="0.4">
      <c r="Z2632" s="179"/>
      <c r="AA2632" s="179"/>
    </row>
    <row r="2633" spans="26:27" ht="19.5" x14ac:dyDescent="0.4">
      <c r="Z2633" s="179"/>
      <c r="AA2633" s="179"/>
    </row>
    <row r="2634" spans="26:27" ht="19.5" x14ac:dyDescent="0.4">
      <c r="Z2634" s="179"/>
      <c r="AA2634" s="179"/>
    </row>
    <row r="2635" spans="26:27" ht="19.5" x14ac:dyDescent="0.4">
      <c r="Z2635" s="179"/>
      <c r="AA2635" s="179"/>
    </row>
    <row r="2636" spans="26:27" ht="19.5" x14ac:dyDescent="0.4">
      <c r="Z2636" s="179"/>
      <c r="AA2636" s="179"/>
    </row>
    <row r="2637" spans="26:27" ht="19.5" x14ac:dyDescent="0.4">
      <c r="Z2637" s="179"/>
      <c r="AA2637" s="179"/>
    </row>
    <row r="2638" spans="26:27" ht="19.5" x14ac:dyDescent="0.4">
      <c r="Z2638" s="179"/>
      <c r="AA2638" s="179"/>
    </row>
    <row r="2639" spans="26:27" ht="19.5" x14ac:dyDescent="0.4">
      <c r="Z2639" s="179"/>
      <c r="AA2639" s="179"/>
    </row>
    <row r="2640" spans="26:27" ht="19.5" x14ac:dyDescent="0.4">
      <c r="Z2640" s="179"/>
      <c r="AA2640" s="179"/>
    </row>
    <row r="2641" spans="26:27" ht="19.5" x14ac:dyDescent="0.4">
      <c r="Z2641" s="179"/>
      <c r="AA2641" s="179"/>
    </row>
    <row r="2642" spans="26:27" ht="19.5" x14ac:dyDescent="0.4">
      <c r="Z2642" s="179"/>
      <c r="AA2642" s="179"/>
    </row>
    <row r="2643" spans="26:27" ht="19.5" x14ac:dyDescent="0.4">
      <c r="Z2643" s="179"/>
      <c r="AA2643" s="179"/>
    </row>
    <row r="2644" spans="26:27" ht="19.5" x14ac:dyDescent="0.4">
      <c r="Z2644" s="179"/>
      <c r="AA2644" s="179"/>
    </row>
    <row r="2645" spans="26:27" ht="19.5" x14ac:dyDescent="0.4">
      <c r="Z2645" s="179"/>
      <c r="AA2645" s="179"/>
    </row>
    <row r="2646" spans="26:27" ht="19.5" x14ac:dyDescent="0.4">
      <c r="Z2646" s="179"/>
      <c r="AA2646" s="179"/>
    </row>
    <row r="2647" spans="26:27" ht="19.5" x14ac:dyDescent="0.4">
      <c r="Z2647" s="179"/>
      <c r="AA2647" s="179"/>
    </row>
    <row r="2648" spans="26:27" ht="19.5" x14ac:dyDescent="0.4">
      <c r="Z2648" s="179"/>
      <c r="AA2648" s="179"/>
    </row>
    <row r="2649" spans="26:27" ht="19.5" x14ac:dyDescent="0.4">
      <c r="Z2649" s="179"/>
      <c r="AA2649" s="179"/>
    </row>
    <row r="2650" spans="26:27" ht="19.5" x14ac:dyDescent="0.4">
      <c r="Z2650" s="179"/>
      <c r="AA2650" s="179"/>
    </row>
    <row r="2651" spans="26:27" ht="19.5" x14ac:dyDescent="0.4">
      <c r="Z2651" s="179"/>
      <c r="AA2651" s="179"/>
    </row>
    <row r="2652" spans="26:27" ht="19.5" x14ac:dyDescent="0.4">
      <c r="Z2652" s="179"/>
      <c r="AA2652" s="179"/>
    </row>
    <row r="2653" spans="26:27" ht="19.5" x14ac:dyDescent="0.4">
      <c r="Z2653" s="179"/>
      <c r="AA2653" s="179"/>
    </row>
    <row r="2654" spans="26:27" ht="19.5" x14ac:dyDescent="0.4">
      <c r="Z2654" s="179"/>
      <c r="AA2654" s="179"/>
    </row>
    <row r="2655" spans="26:27" ht="19.5" x14ac:dyDescent="0.4">
      <c r="Z2655" s="179"/>
      <c r="AA2655" s="179"/>
    </row>
    <row r="2656" spans="26:27" ht="19.5" x14ac:dyDescent="0.4">
      <c r="Z2656" s="179"/>
      <c r="AA2656" s="179"/>
    </row>
    <row r="2657" spans="26:27" ht="19.5" x14ac:dyDescent="0.4">
      <c r="Z2657" s="179"/>
      <c r="AA2657" s="179"/>
    </row>
    <row r="2658" spans="26:27" ht="19.5" x14ac:dyDescent="0.4">
      <c r="Z2658" s="179"/>
      <c r="AA2658" s="179"/>
    </row>
    <row r="2659" spans="26:27" ht="19.5" x14ac:dyDescent="0.4">
      <c r="Z2659" s="179"/>
      <c r="AA2659" s="179"/>
    </row>
    <row r="2660" spans="26:27" ht="19.5" x14ac:dyDescent="0.4">
      <c r="Z2660" s="179"/>
      <c r="AA2660" s="179"/>
    </row>
    <row r="2661" spans="26:27" ht="19.5" x14ac:dyDescent="0.4">
      <c r="Z2661" s="179"/>
      <c r="AA2661" s="179"/>
    </row>
    <row r="2662" spans="26:27" ht="19.5" x14ac:dyDescent="0.4">
      <c r="Z2662" s="179"/>
      <c r="AA2662" s="179"/>
    </row>
    <row r="2663" spans="26:27" ht="19.5" x14ac:dyDescent="0.4">
      <c r="Z2663" s="179"/>
      <c r="AA2663" s="179"/>
    </row>
    <row r="2664" spans="26:27" ht="19.5" x14ac:dyDescent="0.4">
      <c r="Z2664" s="179"/>
      <c r="AA2664" s="179"/>
    </row>
    <row r="2665" spans="26:27" ht="19.5" x14ac:dyDescent="0.4">
      <c r="Z2665" s="179"/>
      <c r="AA2665" s="179"/>
    </row>
    <row r="2666" spans="26:27" ht="19.5" x14ac:dyDescent="0.4">
      <c r="Z2666" s="179"/>
      <c r="AA2666" s="179"/>
    </row>
    <row r="2667" spans="26:27" ht="19.5" x14ac:dyDescent="0.4">
      <c r="Z2667" s="179"/>
      <c r="AA2667" s="179"/>
    </row>
    <row r="2668" spans="26:27" ht="19.5" x14ac:dyDescent="0.4">
      <c r="Z2668" s="179"/>
      <c r="AA2668" s="179"/>
    </row>
    <row r="2669" spans="26:27" ht="19.5" x14ac:dyDescent="0.4">
      <c r="Z2669" s="179"/>
      <c r="AA2669" s="179"/>
    </row>
    <row r="2670" spans="26:27" ht="19.5" x14ac:dyDescent="0.4">
      <c r="Z2670" s="179"/>
      <c r="AA2670" s="179"/>
    </row>
    <row r="2671" spans="26:27" ht="19.5" x14ac:dyDescent="0.4">
      <c r="Z2671" s="179"/>
      <c r="AA2671" s="179"/>
    </row>
    <row r="2672" spans="26:27" ht="19.5" x14ac:dyDescent="0.4">
      <c r="Z2672" s="179"/>
      <c r="AA2672" s="179"/>
    </row>
    <row r="2673" spans="26:27" ht="19.5" x14ac:dyDescent="0.4">
      <c r="Z2673" s="179"/>
      <c r="AA2673" s="179"/>
    </row>
    <row r="2674" spans="26:27" ht="19.5" x14ac:dyDescent="0.4">
      <c r="Z2674" s="179"/>
      <c r="AA2674" s="179"/>
    </row>
    <row r="2675" spans="26:27" ht="19.5" x14ac:dyDescent="0.4">
      <c r="Z2675" s="179"/>
      <c r="AA2675" s="179"/>
    </row>
    <row r="2676" spans="26:27" ht="19.5" x14ac:dyDescent="0.4">
      <c r="Z2676" s="179"/>
      <c r="AA2676" s="179"/>
    </row>
    <row r="2677" spans="26:27" ht="19.5" x14ac:dyDescent="0.4">
      <c r="Z2677" s="179"/>
      <c r="AA2677" s="179"/>
    </row>
    <row r="2678" spans="26:27" ht="19.5" x14ac:dyDescent="0.4">
      <c r="Z2678" s="179"/>
      <c r="AA2678" s="179"/>
    </row>
    <row r="2679" spans="26:27" ht="19.5" x14ac:dyDescent="0.4">
      <c r="Z2679" s="179"/>
      <c r="AA2679" s="179"/>
    </row>
    <row r="2680" spans="26:27" ht="19.5" x14ac:dyDescent="0.4">
      <c r="Z2680" s="179"/>
      <c r="AA2680" s="179"/>
    </row>
    <row r="2681" spans="26:27" ht="19.5" x14ac:dyDescent="0.4">
      <c r="Z2681" s="179"/>
      <c r="AA2681" s="179"/>
    </row>
    <row r="2682" spans="26:27" ht="19.5" x14ac:dyDescent="0.4">
      <c r="Z2682" s="179"/>
      <c r="AA2682" s="179"/>
    </row>
    <row r="2683" spans="26:27" ht="19.5" x14ac:dyDescent="0.4">
      <c r="Z2683" s="179"/>
      <c r="AA2683" s="179"/>
    </row>
    <row r="2684" spans="26:27" ht="19.5" x14ac:dyDescent="0.4">
      <c r="Z2684" s="179"/>
      <c r="AA2684" s="179"/>
    </row>
    <row r="2685" spans="26:27" ht="19.5" x14ac:dyDescent="0.4">
      <c r="Z2685" s="179"/>
      <c r="AA2685" s="179"/>
    </row>
    <row r="2686" spans="26:27" ht="19.5" x14ac:dyDescent="0.4">
      <c r="Z2686" s="179"/>
      <c r="AA2686" s="179"/>
    </row>
    <row r="2687" spans="26:27" ht="19.5" x14ac:dyDescent="0.4">
      <c r="Z2687" s="179"/>
      <c r="AA2687" s="179"/>
    </row>
    <row r="2688" spans="26:27" ht="19.5" x14ac:dyDescent="0.4">
      <c r="Z2688" s="179"/>
      <c r="AA2688" s="179"/>
    </row>
    <row r="2689" spans="26:27" ht="19.5" x14ac:dyDescent="0.4">
      <c r="Z2689" s="179"/>
      <c r="AA2689" s="179"/>
    </row>
    <row r="2690" spans="26:27" ht="19.5" x14ac:dyDescent="0.4">
      <c r="Z2690" s="179"/>
      <c r="AA2690" s="179"/>
    </row>
    <row r="2691" spans="26:27" ht="19.5" x14ac:dyDescent="0.4">
      <c r="Z2691" s="179"/>
      <c r="AA2691" s="179"/>
    </row>
    <row r="2692" spans="26:27" ht="19.5" x14ac:dyDescent="0.4">
      <c r="Z2692" s="179"/>
      <c r="AA2692" s="179"/>
    </row>
    <row r="2693" spans="26:27" ht="19.5" x14ac:dyDescent="0.4">
      <c r="Z2693" s="179"/>
      <c r="AA2693" s="179"/>
    </row>
    <row r="2694" spans="26:27" ht="19.5" x14ac:dyDescent="0.4">
      <c r="Z2694" s="179"/>
      <c r="AA2694" s="179"/>
    </row>
    <row r="2695" spans="26:27" ht="19.5" x14ac:dyDescent="0.4">
      <c r="Z2695" s="179"/>
      <c r="AA2695" s="179"/>
    </row>
    <row r="2696" spans="26:27" ht="19.5" x14ac:dyDescent="0.4">
      <c r="Z2696" s="179"/>
      <c r="AA2696" s="179"/>
    </row>
    <row r="2697" spans="26:27" ht="19.5" x14ac:dyDescent="0.4">
      <c r="Z2697" s="179"/>
      <c r="AA2697" s="179"/>
    </row>
    <row r="2698" spans="26:27" ht="19.5" x14ac:dyDescent="0.4">
      <c r="Z2698" s="179"/>
      <c r="AA2698" s="179"/>
    </row>
    <row r="2699" spans="26:27" ht="19.5" x14ac:dyDescent="0.4">
      <c r="Z2699" s="179"/>
      <c r="AA2699" s="179"/>
    </row>
    <row r="2700" spans="26:27" ht="19.5" x14ac:dyDescent="0.4">
      <c r="Z2700" s="179"/>
      <c r="AA2700" s="179"/>
    </row>
    <row r="2701" spans="26:27" ht="19.5" x14ac:dyDescent="0.4">
      <c r="Z2701" s="179"/>
      <c r="AA2701" s="179"/>
    </row>
    <row r="2702" spans="26:27" ht="19.5" x14ac:dyDescent="0.4">
      <c r="Z2702" s="179"/>
      <c r="AA2702" s="179"/>
    </row>
    <row r="2703" spans="26:27" ht="19.5" x14ac:dyDescent="0.4">
      <c r="Z2703" s="179"/>
      <c r="AA2703" s="179"/>
    </row>
    <row r="2704" spans="26:27" ht="19.5" x14ac:dyDescent="0.4">
      <c r="Z2704" s="179"/>
      <c r="AA2704" s="179"/>
    </row>
    <row r="2705" spans="26:27" ht="19.5" x14ac:dyDescent="0.4">
      <c r="Z2705" s="179"/>
      <c r="AA2705" s="179"/>
    </row>
    <row r="2706" spans="26:27" ht="19.5" x14ac:dyDescent="0.4">
      <c r="Z2706" s="179"/>
      <c r="AA2706" s="179"/>
    </row>
    <row r="2707" spans="26:27" ht="19.5" x14ac:dyDescent="0.4">
      <c r="Z2707" s="179"/>
      <c r="AA2707" s="179"/>
    </row>
    <row r="2708" spans="26:27" ht="19.5" x14ac:dyDescent="0.4">
      <c r="Z2708" s="179"/>
      <c r="AA2708" s="179"/>
    </row>
    <row r="2709" spans="26:27" ht="19.5" x14ac:dyDescent="0.4">
      <c r="Z2709" s="179"/>
      <c r="AA2709" s="179"/>
    </row>
    <row r="2710" spans="26:27" ht="19.5" x14ac:dyDescent="0.4">
      <c r="Z2710" s="179"/>
      <c r="AA2710" s="179"/>
    </row>
    <row r="2711" spans="26:27" ht="19.5" x14ac:dyDescent="0.4">
      <c r="Z2711" s="179"/>
      <c r="AA2711" s="179"/>
    </row>
    <row r="2712" spans="26:27" ht="19.5" x14ac:dyDescent="0.4">
      <c r="Z2712" s="179"/>
      <c r="AA2712" s="179"/>
    </row>
    <row r="2713" spans="26:27" ht="19.5" x14ac:dyDescent="0.4">
      <c r="Z2713" s="179"/>
      <c r="AA2713" s="179"/>
    </row>
    <row r="2714" spans="26:27" ht="19.5" x14ac:dyDescent="0.4">
      <c r="Z2714" s="179"/>
      <c r="AA2714" s="179"/>
    </row>
    <row r="2715" spans="26:27" ht="19.5" x14ac:dyDescent="0.4">
      <c r="Z2715" s="179"/>
      <c r="AA2715" s="179"/>
    </row>
    <row r="2716" spans="26:27" ht="19.5" x14ac:dyDescent="0.4">
      <c r="Z2716" s="179"/>
      <c r="AA2716" s="179"/>
    </row>
    <row r="2717" spans="26:27" ht="19.5" x14ac:dyDescent="0.4">
      <c r="Z2717" s="179"/>
      <c r="AA2717" s="179"/>
    </row>
    <row r="2718" spans="26:27" ht="19.5" x14ac:dyDescent="0.4">
      <c r="Z2718" s="179"/>
      <c r="AA2718" s="179"/>
    </row>
    <row r="2719" spans="26:27" ht="19.5" x14ac:dyDescent="0.4">
      <c r="Z2719" s="179"/>
      <c r="AA2719" s="179"/>
    </row>
    <row r="2720" spans="26:27" ht="19.5" x14ac:dyDescent="0.4">
      <c r="Z2720" s="179"/>
      <c r="AA2720" s="179"/>
    </row>
    <row r="2721" spans="26:27" ht="19.5" x14ac:dyDescent="0.4">
      <c r="Z2721" s="179"/>
      <c r="AA2721" s="179"/>
    </row>
    <row r="2722" spans="26:27" ht="19.5" x14ac:dyDescent="0.4">
      <c r="Z2722" s="179"/>
      <c r="AA2722" s="179"/>
    </row>
    <row r="2723" spans="26:27" ht="19.5" x14ac:dyDescent="0.4">
      <c r="Z2723" s="179"/>
      <c r="AA2723" s="179"/>
    </row>
    <row r="2724" spans="26:27" ht="19.5" x14ac:dyDescent="0.4">
      <c r="Z2724" s="179"/>
      <c r="AA2724" s="179"/>
    </row>
    <row r="2725" spans="26:27" ht="19.5" x14ac:dyDescent="0.4">
      <c r="Z2725" s="179"/>
      <c r="AA2725" s="179"/>
    </row>
    <row r="2726" spans="26:27" ht="19.5" x14ac:dyDescent="0.4">
      <c r="Z2726" s="179"/>
      <c r="AA2726" s="179"/>
    </row>
    <row r="2727" spans="26:27" ht="19.5" x14ac:dyDescent="0.4">
      <c r="Z2727" s="179"/>
      <c r="AA2727" s="179"/>
    </row>
    <row r="2728" spans="26:27" ht="19.5" x14ac:dyDescent="0.4">
      <c r="Z2728" s="179"/>
      <c r="AA2728" s="179"/>
    </row>
    <row r="2729" spans="26:27" ht="19.5" x14ac:dyDescent="0.4">
      <c r="Z2729" s="179"/>
      <c r="AA2729" s="179"/>
    </row>
    <row r="2730" spans="26:27" ht="19.5" x14ac:dyDescent="0.4">
      <c r="Z2730" s="179"/>
      <c r="AA2730" s="179"/>
    </row>
    <row r="2731" spans="26:27" ht="19.5" x14ac:dyDescent="0.4">
      <c r="Z2731" s="179"/>
      <c r="AA2731" s="179"/>
    </row>
    <row r="2732" spans="26:27" ht="19.5" x14ac:dyDescent="0.4">
      <c r="Z2732" s="179"/>
      <c r="AA2732" s="179"/>
    </row>
    <row r="2733" spans="26:27" ht="19.5" x14ac:dyDescent="0.4">
      <c r="Z2733" s="179"/>
      <c r="AA2733" s="179"/>
    </row>
    <row r="2734" spans="26:27" ht="19.5" x14ac:dyDescent="0.4">
      <c r="Z2734" s="179"/>
      <c r="AA2734" s="179"/>
    </row>
    <row r="2735" spans="26:27" ht="19.5" x14ac:dyDescent="0.4">
      <c r="Z2735" s="179"/>
      <c r="AA2735" s="179"/>
    </row>
    <row r="2736" spans="26:27" ht="19.5" x14ac:dyDescent="0.4">
      <c r="Z2736" s="179"/>
      <c r="AA2736" s="179"/>
    </row>
    <row r="2737" spans="26:27" ht="19.5" x14ac:dyDescent="0.4">
      <c r="Z2737" s="179"/>
      <c r="AA2737" s="179"/>
    </row>
    <row r="2738" spans="26:27" ht="19.5" x14ac:dyDescent="0.4">
      <c r="Z2738" s="179"/>
      <c r="AA2738" s="179"/>
    </row>
    <row r="2739" spans="26:27" ht="19.5" x14ac:dyDescent="0.4">
      <c r="Z2739" s="179"/>
      <c r="AA2739" s="179"/>
    </row>
    <row r="2740" spans="26:27" ht="19.5" x14ac:dyDescent="0.4">
      <c r="Z2740" s="179"/>
      <c r="AA2740" s="179"/>
    </row>
    <row r="2741" spans="26:27" ht="19.5" x14ac:dyDescent="0.4">
      <c r="Z2741" s="179"/>
      <c r="AA2741" s="179"/>
    </row>
    <row r="2742" spans="26:27" ht="19.5" x14ac:dyDescent="0.4">
      <c r="Z2742" s="179"/>
      <c r="AA2742" s="179"/>
    </row>
    <row r="2743" spans="26:27" ht="19.5" x14ac:dyDescent="0.4">
      <c r="Z2743" s="179"/>
      <c r="AA2743" s="179"/>
    </row>
    <row r="2744" spans="26:27" ht="19.5" x14ac:dyDescent="0.4">
      <c r="Z2744" s="179"/>
      <c r="AA2744" s="179"/>
    </row>
    <row r="2745" spans="26:27" ht="19.5" x14ac:dyDescent="0.4">
      <c r="Z2745" s="179"/>
      <c r="AA2745" s="179"/>
    </row>
    <row r="2746" spans="26:27" ht="19.5" x14ac:dyDescent="0.4">
      <c r="Z2746" s="179"/>
      <c r="AA2746" s="179"/>
    </row>
    <row r="2747" spans="26:27" ht="19.5" x14ac:dyDescent="0.4">
      <c r="Z2747" s="179"/>
      <c r="AA2747" s="179"/>
    </row>
    <row r="2748" spans="26:27" ht="19.5" x14ac:dyDescent="0.4">
      <c r="Z2748" s="179"/>
      <c r="AA2748" s="179"/>
    </row>
    <row r="2749" spans="26:27" ht="19.5" x14ac:dyDescent="0.4">
      <c r="Z2749" s="179"/>
      <c r="AA2749" s="179"/>
    </row>
    <row r="2750" spans="26:27" ht="19.5" x14ac:dyDescent="0.4">
      <c r="Z2750" s="179"/>
      <c r="AA2750" s="179"/>
    </row>
    <row r="2751" spans="26:27" ht="19.5" x14ac:dyDescent="0.4">
      <c r="Z2751" s="179"/>
      <c r="AA2751" s="179"/>
    </row>
    <row r="2752" spans="26:27" ht="19.5" x14ac:dyDescent="0.4">
      <c r="Z2752" s="179"/>
      <c r="AA2752" s="179"/>
    </row>
    <row r="2753" spans="26:27" ht="19.5" x14ac:dyDescent="0.4">
      <c r="Z2753" s="179"/>
      <c r="AA2753" s="179"/>
    </row>
    <row r="2754" spans="26:27" ht="19.5" x14ac:dyDescent="0.4">
      <c r="Z2754" s="179"/>
      <c r="AA2754" s="179"/>
    </row>
    <row r="2755" spans="26:27" ht="19.5" x14ac:dyDescent="0.4">
      <c r="Z2755" s="179"/>
      <c r="AA2755" s="179"/>
    </row>
    <row r="2756" spans="26:27" ht="19.5" x14ac:dyDescent="0.4">
      <c r="Z2756" s="179"/>
      <c r="AA2756" s="179"/>
    </row>
    <row r="2757" spans="26:27" ht="19.5" x14ac:dyDescent="0.4">
      <c r="Z2757" s="179"/>
      <c r="AA2757" s="179"/>
    </row>
    <row r="2758" spans="26:27" ht="19.5" x14ac:dyDescent="0.4">
      <c r="Z2758" s="179"/>
      <c r="AA2758" s="179"/>
    </row>
    <row r="2759" spans="26:27" ht="19.5" x14ac:dyDescent="0.4">
      <c r="Z2759" s="179"/>
      <c r="AA2759" s="179"/>
    </row>
    <row r="2760" spans="26:27" ht="19.5" x14ac:dyDescent="0.4">
      <c r="Z2760" s="179"/>
      <c r="AA2760" s="179"/>
    </row>
    <row r="2761" spans="26:27" ht="19.5" x14ac:dyDescent="0.4">
      <c r="Z2761" s="179"/>
      <c r="AA2761" s="179"/>
    </row>
    <row r="2762" spans="26:27" ht="19.5" x14ac:dyDescent="0.4">
      <c r="Z2762" s="179"/>
      <c r="AA2762" s="179"/>
    </row>
    <row r="2763" spans="26:27" ht="19.5" x14ac:dyDescent="0.4">
      <c r="Z2763" s="179"/>
      <c r="AA2763" s="179"/>
    </row>
    <row r="2764" spans="26:27" ht="19.5" x14ac:dyDescent="0.4">
      <c r="Z2764" s="179"/>
      <c r="AA2764" s="179"/>
    </row>
    <row r="2765" spans="26:27" ht="19.5" x14ac:dyDescent="0.4">
      <c r="Z2765" s="179"/>
      <c r="AA2765" s="179"/>
    </row>
    <row r="2766" spans="26:27" ht="19.5" x14ac:dyDescent="0.4">
      <c r="Z2766" s="179"/>
      <c r="AA2766" s="179"/>
    </row>
    <row r="2767" spans="26:27" ht="19.5" x14ac:dyDescent="0.4">
      <c r="Z2767" s="179"/>
      <c r="AA2767" s="179"/>
    </row>
    <row r="2768" spans="26:27" ht="19.5" x14ac:dyDescent="0.4">
      <c r="Z2768" s="179"/>
      <c r="AA2768" s="179"/>
    </row>
    <row r="2769" spans="26:27" ht="19.5" x14ac:dyDescent="0.4">
      <c r="Z2769" s="179"/>
      <c r="AA2769" s="179"/>
    </row>
    <row r="2770" spans="26:27" ht="19.5" x14ac:dyDescent="0.4">
      <c r="Z2770" s="179"/>
      <c r="AA2770" s="179"/>
    </row>
    <row r="2771" spans="26:27" ht="19.5" x14ac:dyDescent="0.4">
      <c r="Z2771" s="179"/>
      <c r="AA2771" s="179"/>
    </row>
    <row r="2772" spans="26:27" ht="19.5" x14ac:dyDescent="0.4">
      <c r="Z2772" s="179"/>
      <c r="AA2772" s="179"/>
    </row>
    <row r="2773" spans="26:27" ht="19.5" x14ac:dyDescent="0.4">
      <c r="Z2773" s="179"/>
      <c r="AA2773" s="179"/>
    </row>
    <row r="2774" spans="26:27" ht="19.5" x14ac:dyDescent="0.4">
      <c r="Z2774" s="179"/>
      <c r="AA2774" s="179"/>
    </row>
    <row r="2775" spans="26:27" ht="19.5" x14ac:dyDescent="0.4">
      <c r="Z2775" s="179"/>
      <c r="AA2775" s="179"/>
    </row>
    <row r="2776" spans="26:27" ht="19.5" x14ac:dyDescent="0.4">
      <c r="Z2776" s="179"/>
      <c r="AA2776" s="179"/>
    </row>
    <row r="2777" spans="26:27" ht="19.5" x14ac:dyDescent="0.4">
      <c r="Z2777" s="179"/>
      <c r="AA2777" s="179"/>
    </row>
    <row r="2778" spans="26:27" ht="19.5" x14ac:dyDescent="0.4">
      <c r="Z2778" s="179"/>
      <c r="AA2778" s="179"/>
    </row>
    <row r="2779" spans="26:27" ht="19.5" x14ac:dyDescent="0.4">
      <c r="Z2779" s="179"/>
      <c r="AA2779" s="179"/>
    </row>
    <row r="2780" spans="26:27" ht="19.5" x14ac:dyDescent="0.4">
      <c r="Z2780" s="179"/>
      <c r="AA2780" s="179"/>
    </row>
    <row r="2781" spans="26:27" ht="19.5" x14ac:dyDescent="0.4">
      <c r="Z2781" s="179"/>
      <c r="AA2781" s="179"/>
    </row>
    <row r="2782" spans="26:27" ht="19.5" x14ac:dyDescent="0.4">
      <c r="Z2782" s="179"/>
      <c r="AA2782" s="179"/>
    </row>
    <row r="2783" spans="26:27" ht="19.5" x14ac:dyDescent="0.4">
      <c r="Z2783" s="179"/>
      <c r="AA2783" s="179"/>
    </row>
    <row r="2784" spans="26:27" ht="19.5" x14ac:dyDescent="0.4">
      <c r="Z2784" s="179"/>
      <c r="AA2784" s="179"/>
    </row>
    <row r="2785" spans="26:27" ht="19.5" x14ac:dyDescent="0.4">
      <c r="Z2785" s="179"/>
      <c r="AA2785" s="179"/>
    </row>
    <row r="2786" spans="26:27" ht="19.5" x14ac:dyDescent="0.4">
      <c r="Z2786" s="179"/>
      <c r="AA2786" s="179"/>
    </row>
    <row r="2787" spans="26:27" ht="19.5" x14ac:dyDescent="0.4">
      <c r="Z2787" s="179"/>
      <c r="AA2787" s="179"/>
    </row>
    <row r="2788" spans="26:27" ht="19.5" x14ac:dyDescent="0.4">
      <c r="Z2788" s="179"/>
      <c r="AA2788" s="179"/>
    </row>
    <row r="2789" spans="26:27" ht="19.5" x14ac:dyDescent="0.4">
      <c r="Z2789" s="179"/>
      <c r="AA2789" s="179"/>
    </row>
    <row r="2790" spans="26:27" ht="19.5" x14ac:dyDescent="0.4">
      <c r="Z2790" s="179"/>
      <c r="AA2790" s="179"/>
    </row>
    <row r="2791" spans="26:27" ht="19.5" x14ac:dyDescent="0.4">
      <c r="Z2791" s="179"/>
      <c r="AA2791" s="179"/>
    </row>
    <row r="2792" spans="26:27" ht="19.5" x14ac:dyDescent="0.4">
      <c r="Z2792" s="179"/>
      <c r="AA2792" s="179"/>
    </row>
    <row r="2793" spans="26:27" ht="19.5" x14ac:dyDescent="0.4">
      <c r="Z2793" s="179"/>
      <c r="AA2793" s="179"/>
    </row>
    <row r="2794" spans="26:27" ht="19.5" x14ac:dyDescent="0.4">
      <c r="Z2794" s="179"/>
      <c r="AA2794" s="179"/>
    </row>
    <row r="2795" spans="26:27" ht="19.5" x14ac:dyDescent="0.4">
      <c r="Z2795" s="179"/>
      <c r="AA2795" s="179"/>
    </row>
    <row r="2796" spans="26:27" ht="19.5" x14ac:dyDescent="0.4">
      <c r="Z2796" s="179"/>
      <c r="AA2796" s="179"/>
    </row>
    <row r="2797" spans="26:27" ht="19.5" x14ac:dyDescent="0.4">
      <c r="Z2797" s="179"/>
      <c r="AA2797" s="179"/>
    </row>
    <row r="2798" spans="26:27" ht="19.5" x14ac:dyDescent="0.4">
      <c r="Z2798" s="179"/>
      <c r="AA2798" s="179"/>
    </row>
    <row r="2799" spans="26:27" ht="19.5" x14ac:dyDescent="0.4">
      <c r="Z2799" s="179"/>
      <c r="AA2799" s="179"/>
    </row>
    <row r="2800" spans="26:27" ht="19.5" x14ac:dyDescent="0.4">
      <c r="Z2800" s="179"/>
      <c r="AA2800" s="179"/>
    </row>
    <row r="2801" spans="26:27" ht="19.5" x14ac:dyDescent="0.4">
      <c r="Z2801" s="179"/>
      <c r="AA2801" s="179"/>
    </row>
    <row r="2802" spans="26:27" ht="19.5" x14ac:dyDescent="0.4">
      <c r="Z2802" s="179"/>
      <c r="AA2802" s="179"/>
    </row>
    <row r="2803" spans="26:27" ht="19.5" x14ac:dyDescent="0.4">
      <c r="Z2803" s="179"/>
      <c r="AA2803" s="179"/>
    </row>
    <row r="2804" spans="26:27" ht="19.5" x14ac:dyDescent="0.4">
      <c r="Z2804" s="179"/>
      <c r="AA2804" s="179"/>
    </row>
    <row r="2805" spans="26:27" ht="19.5" x14ac:dyDescent="0.4">
      <c r="Z2805" s="179"/>
      <c r="AA2805" s="179"/>
    </row>
    <row r="2806" spans="26:27" ht="19.5" x14ac:dyDescent="0.4">
      <c r="Z2806" s="179"/>
      <c r="AA2806" s="179"/>
    </row>
    <row r="2807" spans="26:27" ht="19.5" x14ac:dyDescent="0.4">
      <c r="Z2807" s="179"/>
      <c r="AA2807" s="179"/>
    </row>
    <row r="2808" spans="26:27" ht="19.5" x14ac:dyDescent="0.4">
      <c r="Z2808" s="179"/>
      <c r="AA2808" s="179"/>
    </row>
    <row r="2809" spans="26:27" ht="19.5" x14ac:dyDescent="0.4">
      <c r="Z2809" s="179"/>
      <c r="AA2809" s="179"/>
    </row>
    <row r="2810" spans="26:27" ht="19.5" x14ac:dyDescent="0.4">
      <c r="Z2810" s="179"/>
      <c r="AA2810" s="179"/>
    </row>
    <row r="2811" spans="26:27" ht="19.5" x14ac:dyDescent="0.4">
      <c r="Z2811" s="179"/>
      <c r="AA2811" s="179"/>
    </row>
    <row r="2812" spans="26:27" ht="19.5" x14ac:dyDescent="0.4">
      <c r="Z2812" s="179"/>
      <c r="AA2812" s="179"/>
    </row>
    <row r="2813" spans="26:27" ht="19.5" x14ac:dyDescent="0.4">
      <c r="Z2813" s="179"/>
      <c r="AA2813" s="179"/>
    </row>
    <row r="2814" spans="26:27" ht="19.5" x14ac:dyDescent="0.4">
      <c r="Z2814" s="179"/>
      <c r="AA2814" s="179"/>
    </row>
    <row r="2815" spans="26:27" ht="19.5" x14ac:dyDescent="0.4">
      <c r="Z2815" s="179"/>
      <c r="AA2815" s="179"/>
    </row>
    <row r="2816" spans="26:27" ht="19.5" x14ac:dyDescent="0.4">
      <c r="Z2816" s="179"/>
      <c r="AA2816" s="179"/>
    </row>
    <row r="2817" spans="26:27" ht="19.5" x14ac:dyDescent="0.4">
      <c r="Z2817" s="179"/>
      <c r="AA2817" s="179"/>
    </row>
    <row r="2818" spans="26:27" ht="19.5" x14ac:dyDescent="0.4">
      <c r="Z2818" s="179"/>
      <c r="AA2818" s="179"/>
    </row>
    <row r="2819" spans="26:27" ht="19.5" x14ac:dyDescent="0.4">
      <c r="Z2819" s="179"/>
      <c r="AA2819" s="179"/>
    </row>
    <row r="2820" spans="26:27" ht="19.5" x14ac:dyDescent="0.4">
      <c r="Z2820" s="179"/>
      <c r="AA2820" s="179"/>
    </row>
    <row r="2821" spans="26:27" ht="19.5" x14ac:dyDescent="0.4">
      <c r="Z2821" s="179"/>
      <c r="AA2821" s="179"/>
    </row>
    <row r="2822" spans="26:27" ht="19.5" x14ac:dyDescent="0.4">
      <c r="Z2822" s="179"/>
      <c r="AA2822" s="179"/>
    </row>
    <row r="2823" spans="26:27" ht="19.5" x14ac:dyDescent="0.4">
      <c r="Z2823" s="179"/>
      <c r="AA2823" s="179"/>
    </row>
    <row r="2824" spans="26:27" ht="19.5" x14ac:dyDescent="0.4">
      <c r="Z2824" s="179"/>
      <c r="AA2824" s="179"/>
    </row>
    <row r="2825" spans="26:27" ht="19.5" x14ac:dyDescent="0.4">
      <c r="Z2825" s="179"/>
      <c r="AA2825" s="179"/>
    </row>
    <row r="2826" spans="26:27" ht="19.5" x14ac:dyDescent="0.4">
      <c r="Z2826" s="179"/>
      <c r="AA2826" s="179"/>
    </row>
    <row r="2827" spans="26:27" ht="19.5" x14ac:dyDescent="0.4">
      <c r="Z2827" s="179"/>
      <c r="AA2827" s="179"/>
    </row>
    <row r="2828" spans="26:27" ht="19.5" x14ac:dyDescent="0.4">
      <c r="Z2828" s="179"/>
      <c r="AA2828" s="179"/>
    </row>
    <row r="2829" spans="26:27" ht="19.5" x14ac:dyDescent="0.4">
      <c r="Z2829" s="179"/>
      <c r="AA2829" s="179"/>
    </row>
    <row r="2830" spans="26:27" ht="19.5" x14ac:dyDescent="0.4">
      <c r="Z2830" s="179"/>
      <c r="AA2830" s="179"/>
    </row>
    <row r="2831" spans="26:27" ht="19.5" x14ac:dyDescent="0.4">
      <c r="Z2831" s="179"/>
      <c r="AA2831" s="179"/>
    </row>
    <row r="2832" spans="26:27" ht="19.5" x14ac:dyDescent="0.4">
      <c r="Z2832" s="179"/>
      <c r="AA2832" s="179"/>
    </row>
    <row r="2833" spans="26:27" ht="19.5" x14ac:dyDescent="0.4">
      <c r="Z2833" s="179"/>
      <c r="AA2833" s="179"/>
    </row>
    <row r="2834" spans="26:27" ht="19.5" x14ac:dyDescent="0.4">
      <c r="Z2834" s="179"/>
      <c r="AA2834" s="179"/>
    </row>
    <row r="2835" spans="26:27" ht="19.5" x14ac:dyDescent="0.4">
      <c r="Z2835" s="179"/>
      <c r="AA2835" s="179"/>
    </row>
    <row r="2836" spans="26:27" ht="19.5" x14ac:dyDescent="0.4">
      <c r="Z2836" s="179"/>
      <c r="AA2836" s="179"/>
    </row>
    <row r="2837" spans="26:27" ht="19.5" x14ac:dyDescent="0.4">
      <c r="Z2837" s="179"/>
      <c r="AA2837" s="179"/>
    </row>
    <row r="2838" spans="26:27" ht="19.5" x14ac:dyDescent="0.4">
      <c r="Z2838" s="179"/>
      <c r="AA2838" s="179"/>
    </row>
    <row r="2839" spans="26:27" ht="19.5" x14ac:dyDescent="0.4">
      <c r="Z2839" s="179"/>
      <c r="AA2839" s="179"/>
    </row>
    <row r="2840" spans="26:27" ht="19.5" x14ac:dyDescent="0.4">
      <c r="Z2840" s="179"/>
      <c r="AA2840" s="179"/>
    </row>
    <row r="2841" spans="26:27" ht="19.5" x14ac:dyDescent="0.4">
      <c r="Z2841" s="179"/>
      <c r="AA2841" s="179"/>
    </row>
    <row r="2842" spans="26:27" ht="19.5" x14ac:dyDescent="0.4">
      <c r="Z2842" s="179"/>
      <c r="AA2842" s="179"/>
    </row>
    <row r="2843" spans="26:27" ht="19.5" x14ac:dyDescent="0.4">
      <c r="Z2843" s="179"/>
      <c r="AA2843" s="179"/>
    </row>
    <row r="2844" spans="26:27" ht="19.5" x14ac:dyDescent="0.4">
      <c r="Z2844" s="179"/>
      <c r="AA2844" s="179"/>
    </row>
    <row r="2845" spans="26:27" ht="19.5" x14ac:dyDescent="0.4">
      <c r="Z2845" s="179"/>
      <c r="AA2845" s="179"/>
    </row>
    <row r="2846" spans="26:27" ht="19.5" x14ac:dyDescent="0.4">
      <c r="Z2846" s="179"/>
      <c r="AA2846" s="179"/>
    </row>
    <row r="2847" spans="26:27" ht="19.5" x14ac:dyDescent="0.4">
      <c r="Z2847" s="179"/>
      <c r="AA2847" s="179"/>
    </row>
    <row r="2848" spans="26:27" ht="19.5" x14ac:dyDescent="0.4">
      <c r="Z2848" s="179"/>
      <c r="AA2848" s="179"/>
    </row>
    <row r="2849" spans="26:27" ht="19.5" x14ac:dyDescent="0.4">
      <c r="Z2849" s="179"/>
      <c r="AA2849" s="179"/>
    </row>
    <row r="2850" spans="26:27" ht="19.5" x14ac:dyDescent="0.4">
      <c r="Z2850" s="179"/>
      <c r="AA2850" s="179"/>
    </row>
    <row r="2851" spans="26:27" ht="19.5" x14ac:dyDescent="0.4">
      <c r="Z2851" s="179"/>
      <c r="AA2851" s="179"/>
    </row>
    <row r="2852" spans="26:27" ht="19.5" x14ac:dyDescent="0.4">
      <c r="Z2852" s="179"/>
      <c r="AA2852" s="179"/>
    </row>
    <row r="2853" spans="26:27" ht="19.5" x14ac:dyDescent="0.4">
      <c r="Z2853" s="179"/>
      <c r="AA2853" s="179"/>
    </row>
    <row r="2854" spans="26:27" ht="19.5" x14ac:dyDescent="0.4">
      <c r="Z2854" s="179"/>
      <c r="AA2854" s="179"/>
    </row>
    <row r="2855" spans="26:27" ht="19.5" x14ac:dyDescent="0.4">
      <c r="Z2855" s="179"/>
      <c r="AA2855" s="179"/>
    </row>
    <row r="2856" spans="26:27" ht="19.5" x14ac:dyDescent="0.4">
      <c r="Z2856" s="179"/>
      <c r="AA2856" s="179"/>
    </row>
    <row r="2857" spans="26:27" ht="19.5" x14ac:dyDescent="0.4">
      <c r="Z2857" s="179"/>
      <c r="AA2857" s="179"/>
    </row>
    <row r="2858" spans="26:27" ht="19.5" x14ac:dyDescent="0.4">
      <c r="Z2858" s="179"/>
      <c r="AA2858" s="179"/>
    </row>
    <row r="2859" spans="26:27" ht="19.5" x14ac:dyDescent="0.4">
      <c r="Z2859" s="179"/>
      <c r="AA2859" s="179"/>
    </row>
    <row r="2860" spans="26:27" ht="19.5" x14ac:dyDescent="0.4">
      <c r="Z2860" s="179"/>
      <c r="AA2860" s="179"/>
    </row>
    <row r="2861" spans="26:27" ht="19.5" x14ac:dyDescent="0.4">
      <c r="Z2861" s="179"/>
      <c r="AA2861" s="179"/>
    </row>
    <row r="2862" spans="26:27" ht="19.5" x14ac:dyDescent="0.4">
      <c r="Z2862" s="179"/>
      <c r="AA2862" s="179"/>
    </row>
    <row r="2863" spans="26:27" ht="19.5" x14ac:dyDescent="0.4">
      <c r="Z2863" s="179"/>
      <c r="AA2863" s="179"/>
    </row>
    <row r="2864" spans="26:27" ht="19.5" x14ac:dyDescent="0.4">
      <c r="Z2864" s="179"/>
      <c r="AA2864" s="179"/>
    </row>
    <row r="2865" spans="26:27" ht="19.5" x14ac:dyDescent="0.4">
      <c r="Z2865" s="179"/>
      <c r="AA2865" s="179"/>
    </row>
    <row r="2866" spans="26:27" ht="19.5" x14ac:dyDescent="0.4">
      <c r="Z2866" s="179"/>
      <c r="AA2866" s="179"/>
    </row>
    <row r="2867" spans="26:27" ht="19.5" x14ac:dyDescent="0.4">
      <c r="Z2867" s="179"/>
      <c r="AA2867" s="179"/>
    </row>
    <row r="2868" spans="26:27" ht="19.5" x14ac:dyDescent="0.4">
      <c r="Z2868" s="179"/>
      <c r="AA2868" s="179"/>
    </row>
    <row r="2869" spans="26:27" ht="19.5" x14ac:dyDescent="0.4">
      <c r="Z2869" s="179"/>
      <c r="AA2869" s="179"/>
    </row>
    <row r="2870" spans="26:27" ht="19.5" x14ac:dyDescent="0.4">
      <c r="Z2870" s="179"/>
      <c r="AA2870" s="179"/>
    </row>
    <row r="2871" spans="26:27" ht="19.5" x14ac:dyDescent="0.4">
      <c r="Z2871" s="179"/>
      <c r="AA2871" s="179"/>
    </row>
    <row r="2872" spans="26:27" ht="19.5" x14ac:dyDescent="0.4">
      <c r="Z2872" s="179"/>
      <c r="AA2872" s="179"/>
    </row>
    <row r="2873" spans="26:27" ht="19.5" x14ac:dyDescent="0.4">
      <c r="Z2873" s="179"/>
      <c r="AA2873" s="179"/>
    </row>
    <row r="2874" spans="26:27" ht="19.5" x14ac:dyDescent="0.4">
      <c r="Z2874" s="179"/>
      <c r="AA2874" s="179"/>
    </row>
    <row r="2875" spans="26:27" ht="19.5" x14ac:dyDescent="0.4">
      <c r="Z2875" s="179"/>
      <c r="AA2875" s="179"/>
    </row>
    <row r="2876" spans="26:27" ht="19.5" x14ac:dyDescent="0.4">
      <c r="Z2876" s="179"/>
      <c r="AA2876" s="179"/>
    </row>
    <row r="2877" spans="26:27" ht="19.5" x14ac:dyDescent="0.4">
      <c r="Z2877" s="179"/>
      <c r="AA2877" s="179"/>
    </row>
    <row r="2878" spans="26:27" ht="19.5" x14ac:dyDescent="0.4">
      <c r="Z2878" s="179"/>
      <c r="AA2878" s="179"/>
    </row>
    <row r="2879" spans="26:27" ht="19.5" x14ac:dyDescent="0.4">
      <c r="Z2879" s="179"/>
      <c r="AA2879" s="179"/>
    </row>
    <row r="2880" spans="26:27" ht="19.5" x14ac:dyDescent="0.4">
      <c r="Z2880" s="179"/>
      <c r="AA2880" s="179"/>
    </row>
    <row r="2881" spans="26:27" ht="19.5" x14ac:dyDescent="0.4">
      <c r="Z2881" s="179"/>
      <c r="AA2881" s="179"/>
    </row>
    <row r="2882" spans="26:27" ht="19.5" x14ac:dyDescent="0.4">
      <c r="Z2882" s="179"/>
      <c r="AA2882" s="179"/>
    </row>
    <row r="2883" spans="26:27" ht="19.5" x14ac:dyDescent="0.4">
      <c r="Z2883" s="179"/>
      <c r="AA2883" s="179"/>
    </row>
    <row r="2884" spans="26:27" ht="19.5" x14ac:dyDescent="0.4">
      <c r="Z2884" s="179"/>
      <c r="AA2884" s="179"/>
    </row>
    <row r="2885" spans="26:27" ht="19.5" x14ac:dyDescent="0.4">
      <c r="Z2885" s="179"/>
      <c r="AA2885" s="179"/>
    </row>
    <row r="2886" spans="26:27" ht="19.5" x14ac:dyDescent="0.4">
      <c r="Z2886" s="179"/>
      <c r="AA2886" s="179"/>
    </row>
    <row r="2887" spans="26:27" ht="19.5" x14ac:dyDescent="0.4">
      <c r="Z2887" s="179"/>
      <c r="AA2887" s="179"/>
    </row>
    <row r="2888" spans="26:27" ht="19.5" x14ac:dyDescent="0.4">
      <c r="Z2888" s="179"/>
      <c r="AA2888" s="179"/>
    </row>
    <row r="2889" spans="26:27" ht="19.5" x14ac:dyDescent="0.4">
      <c r="Z2889" s="179"/>
      <c r="AA2889" s="179"/>
    </row>
    <row r="2890" spans="26:27" ht="19.5" x14ac:dyDescent="0.4">
      <c r="Z2890" s="179"/>
      <c r="AA2890" s="179"/>
    </row>
    <row r="2891" spans="26:27" ht="19.5" x14ac:dyDescent="0.4">
      <c r="Z2891" s="179"/>
      <c r="AA2891" s="179"/>
    </row>
    <row r="2892" spans="26:27" ht="19.5" x14ac:dyDescent="0.4">
      <c r="Z2892" s="179"/>
      <c r="AA2892" s="179"/>
    </row>
    <row r="2893" spans="26:27" ht="19.5" x14ac:dyDescent="0.4">
      <c r="Z2893" s="179"/>
      <c r="AA2893" s="179"/>
    </row>
    <row r="2894" spans="26:27" ht="19.5" x14ac:dyDescent="0.4">
      <c r="Z2894" s="179"/>
      <c r="AA2894" s="179"/>
    </row>
    <row r="2895" spans="26:27" ht="19.5" x14ac:dyDescent="0.4">
      <c r="Z2895" s="179"/>
      <c r="AA2895" s="179"/>
    </row>
    <row r="2896" spans="26:27" ht="19.5" x14ac:dyDescent="0.4">
      <c r="Z2896" s="179"/>
      <c r="AA2896" s="179"/>
    </row>
    <row r="2897" spans="26:27" ht="19.5" x14ac:dyDescent="0.4">
      <c r="Z2897" s="179"/>
      <c r="AA2897" s="179"/>
    </row>
    <row r="2898" spans="26:27" ht="19.5" x14ac:dyDescent="0.4">
      <c r="Z2898" s="179"/>
      <c r="AA2898" s="179"/>
    </row>
    <row r="2899" spans="26:27" ht="19.5" x14ac:dyDescent="0.4">
      <c r="Z2899" s="179"/>
      <c r="AA2899" s="179"/>
    </row>
    <row r="2900" spans="26:27" ht="19.5" x14ac:dyDescent="0.4">
      <c r="Z2900" s="179"/>
      <c r="AA2900" s="179"/>
    </row>
    <row r="2901" spans="26:27" ht="19.5" x14ac:dyDescent="0.4">
      <c r="Z2901" s="179"/>
      <c r="AA2901" s="179"/>
    </row>
    <row r="2902" spans="26:27" ht="19.5" x14ac:dyDescent="0.4">
      <c r="Z2902" s="179"/>
      <c r="AA2902" s="179"/>
    </row>
    <row r="2903" spans="26:27" ht="19.5" x14ac:dyDescent="0.4">
      <c r="Z2903" s="179"/>
      <c r="AA2903" s="179"/>
    </row>
    <row r="2904" spans="26:27" ht="19.5" x14ac:dyDescent="0.4">
      <c r="Z2904" s="179"/>
      <c r="AA2904" s="179"/>
    </row>
    <row r="2905" spans="26:27" ht="19.5" x14ac:dyDescent="0.4">
      <c r="Z2905" s="179"/>
      <c r="AA2905" s="179"/>
    </row>
    <row r="2906" spans="26:27" ht="19.5" x14ac:dyDescent="0.4">
      <c r="Z2906" s="179"/>
      <c r="AA2906" s="179"/>
    </row>
    <row r="2907" spans="26:27" ht="19.5" x14ac:dyDescent="0.4">
      <c r="Z2907" s="179"/>
      <c r="AA2907" s="179"/>
    </row>
    <row r="2908" spans="26:27" ht="19.5" x14ac:dyDescent="0.4">
      <c r="Z2908" s="179"/>
      <c r="AA2908" s="179"/>
    </row>
    <row r="2909" spans="26:27" ht="19.5" x14ac:dyDescent="0.4">
      <c r="Z2909" s="179"/>
      <c r="AA2909" s="179"/>
    </row>
    <row r="2910" spans="26:27" ht="19.5" x14ac:dyDescent="0.4">
      <c r="Z2910" s="179"/>
      <c r="AA2910" s="179"/>
    </row>
    <row r="2911" spans="26:27" ht="19.5" x14ac:dyDescent="0.4">
      <c r="Z2911" s="179"/>
      <c r="AA2911" s="179"/>
    </row>
    <row r="2912" spans="26:27" ht="19.5" x14ac:dyDescent="0.4">
      <c r="Z2912" s="179"/>
      <c r="AA2912" s="179"/>
    </row>
    <row r="2913" spans="26:27" ht="19.5" x14ac:dyDescent="0.4">
      <c r="Z2913" s="179"/>
      <c r="AA2913" s="179"/>
    </row>
    <row r="2914" spans="26:27" ht="19.5" x14ac:dyDescent="0.4">
      <c r="Z2914" s="179"/>
      <c r="AA2914" s="179"/>
    </row>
    <row r="2915" spans="26:27" ht="19.5" x14ac:dyDescent="0.4">
      <c r="Z2915" s="179"/>
      <c r="AA2915" s="179"/>
    </row>
    <row r="2916" spans="26:27" ht="19.5" x14ac:dyDescent="0.4">
      <c r="Z2916" s="179"/>
      <c r="AA2916" s="179"/>
    </row>
    <row r="2917" spans="26:27" ht="19.5" x14ac:dyDescent="0.4">
      <c r="Z2917" s="179"/>
      <c r="AA2917" s="179"/>
    </row>
    <row r="2918" spans="26:27" ht="19.5" x14ac:dyDescent="0.4">
      <c r="Z2918" s="179"/>
      <c r="AA2918" s="179"/>
    </row>
    <row r="2919" spans="26:27" ht="19.5" x14ac:dyDescent="0.4">
      <c r="Z2919" s="179"/>
      <c r="AA2919" s="179"/>
    </row>
    <row r="2920" spans="26:27" ht="19.5" x14ac:dyDescent="0.4">
      <c r="Z2920" s="179"/>
      <c r="AA2920" s="179"/>
    </row>
    <row r="2921" spans="26:27" ht="19.5" x14ac:dyDescent="0.4">
      <c r="Z2921" s="179"/>
      <c r="AA2921" s="179"/>
    </row>
    <row r="2922" spans="26:27" ht="19.5" x14ac:dyDescent="0.4">
      <c r="Z2922" s="179"/>
      <c r="AA2922" s="179"/>
    </row>
    <row r="2923" spans="26:27" ht="19.5" x14ac:dyDescent="0.4">
      <c r="Z2923" s="179"/>
      <c r="AA2923" s="179"/>
    </row>
    <row r="2924" spans="26:27" ht="19.5" x14ac:dyDescent="0.4">
      <c r="Z2924" s="179"/>
      <c r="AA2924" s="179"/>
    </row>
    <row r="2925" spans="26:27" ht="19.5" x14ac:dyDescent="0.4">
      <c r="Z2925" s="179"/>
      <c r="AA2925" s="179"/>
    </row>
    <row r="2926" spans="26:27" ht="19.5" x14ac:dyDescent="0.4">
      <c r="Z2926" s="179"/>
      <c r="AA2926" s="179"/>
    </row>
    <row r="2927" spans="26:27" ht="19.5" x14ac:dyDescent="0.4">
      <c r="Z2927" s="179"/>
      <c r="AA2927" s="179"/>
    </row>
    <row r="2928" spans="26:27" ht="19.5" x14ac:dyDescent="0.4">
      <c r="Z2928" s="179"/>
      <c r="AA2928" s="179"/>
    </row>
    <row r="2929" spans="26:27" ht="19.5" x14ac:dyDescent="0.4">
      <c r="Z2929" s="179"/>
      <c r="AA2929" s="179"/>
    </row>
    <row r="2930" spans="26:27" ht="19.5" x14ac:dyDescent="0.4">
      <c r="Z2930" s="179"/>
      <c r="AA2930" s="179"/>
    </row>
    <row r="2931" spans="26:27" ht="19.5" x14ac:dyDescent="0.4">
      <c r="Z2931" s="179"/>
      <c r="AA2931" s="179"/>
    </row>
    <row r="2932" spans="26:27" ht="19.5" x14ac:dyDescent="0.4">
      <c r="Z2932" s="179"/>
      <c r="AA2932" s="179"/>
    </row>
    <row r="2933" spans="26:27" ht="19.5" x14ac:dyDescent="0.4">
      <c r="Z2933" s="179"/>
      <c r="AA2933" s="179"/>
    </row>
    <row r="2934" spans="26:27" ht="19.5" x14ac:dyDescent="0.4">
      <c r="Z2934" s="179"/>
      <c r="AA2934" s="179"/>
    </row>
    <row r="2935" spans="26:27" ht="19.5" x14ac:dyDescent="0.4">
      <c r="Z2935" s="179"/>
      <c r="AA2935" s="179"/>
    </row>
    <row r="2936" spans="26:27" ht="19.5" x14ac:dyDescent="0.4">
      <c r="Z2936" s="179"/>
      <c r="AA2936" s="179"/>
    </row>
    <row r="2937" spans="26:27" ht="19.5" x14ac:dyDescent="0.4">
      <c r="Z2937" s="179"/>
      <c r="AA2937" s="179"/>
    </row>
    <row r="2938" spans="26:27" ht="19.5" x14ac:dyDescent="0.4">
      <c r="Z2938" s="179"/>
      <c r="AA2938" s="179"/>
    </row>
    <row r="2939" spans="26:27" ht="19.5" x14ac:dyDescent="0.4">
      <c r="Z2939" s="179"/>
      <c r="AA2939" s="179"/>
    </row>
    <row r="2940" spans="26:27" ht="19.5" x14ac:dyDescent="0.4">
      <c r="Z2940" s="179"/>
      <c r="AA2940" s="179"/>
    </row>
    <row r="2941" spans="26:27" ht="19.5" x14ac:dyDescent="0.4">
      <c r="Z2941" s="179"/>
      <c r="AA2941" s="179"/>
    </row>
    <row r="2942" spans="26:27" ht="19.5" x14ac:dyDescent="0.4">
      <c r="Z2942" s="179"/>
      <c r="AA2942" s="179"/>
    </row>
    <row r="2943" spans="26:27" ht="19.5" x14ac:dyDescent="0.4">
      <c r="Z2943" s="179"/>
      <c r="AA2943" s="179"/>
    </row>
    <row r="2944" spans="26:27" ht="19.5" x14ac:dyDescent="0.4">
      <c r="Z2944" s="179"/>
      <c r="AA2944" s="179"/>
    </row>
    <row r="2945" spans="26:27" ht="19.5" x14ac:dyDescent="0.4">
      <c r="Z2945" s="179"/>
      <c r="AA2945" s="179"/>
    </row>
    <row r="2946" spans="26:27" ht="19.5" x14ac:dyDescent="0.4">
      <c r="Z2946" s="179"/>
      <c r="AA2946" s="179"/>
    </row>
    <row r="2947" spans="26:27" ht="19.5" x14ac:dyDescent="0.4">
      <c r="Z2947" s="179"/>
      <c r="AA2947" s="179"/>
    </row>
    <row r="2948" spans="26:27" ht="19.5" x14ac:dyDescent="0.4">
      <c r="Z2948" s="179"/>
      <c r="AA2948" s="179"/>
    </row>
    <row r="2949" spans="26:27" ht="19.5" x14ac:dyDescent="0.4">
      <c r="Z2949" s="179"/>
      <c r="AA2949" s="179"/>
    </row>
    <row r="2950" spans="26:27" ht="19.5" x14ac:dyDescent="0.4">
      <c r="Z2950" s="179"/>
      <c r="AA2950" s="179"/>
    </row>
    <row r="2951" spans="26:27" ht="19.5" x14ac:dyDescent="0.4">
      <c r="Z2951" s="179"/>
      <c r="AA2951" s="179"/>
    </row>
    <row r="2952" spans="26:27" ht="19.5" x14ac:dyDescent="0.4">
      <c r="Z2952" s="179"/>
      <c r="AA2952" s="179"/>
    </row>
    <row r="2953" spans="26:27" ht="19.5" x14ac:dyDescent="0.4">
      <c r="Z2953" s="179"/>
      <c r="AA2953" s="179"/>
    </row>
    <row r="2954" spans="26:27" ht="19.5" x14ac:dyDescent="0.4">
      <c r="Z2954" s="179"/>
      <c r="AA2954" s="179"/>
    </row>
    <row r="2955" spans="26:27" ht="19.5" x14ac:dyDescent="0.4">
      <c r="Z2955" s="179"/>
      <c r="AA2955" s="179"/>
    </row>
    <row r="2956" spans="26:27" ht="19.5" x14ac:dyDescent="0.4">
      <c r="Z2956" s="179"/>
      <c r="AA2956" s="179"/>
    </row>
    <row r="2957" spans="26:27" ht="19.5" x14ac:dyDescent="0.4">
      <c r="Z2957" s="179"/>
      <c r="AA2957" s="179"/>
    </row>
    <row r="2958" spans="26:27" ht="19.5" x14ac:dyDescent="0.4">
      <c r="Z2958" s="179"/>
      <c r="AA2958" s="179"/>
    </row>
    <row r="2959" spans="26:27" ht="19.5" x14ac:dyDescent="0.4">
      <c r="Z2959" s="179"/>
      <c r="AA2959" s="179"/>
    </row>
    <row r="2960" spans="26:27" ht="19.5" x14ac:dyDescent="0.4">
      <c r="Z2960" s="179"/>
      <c r="AA2960" s="179"/>
    </row>
    <row r="2961" spans="26:27" ht="19.5" x14ac:dyDescent="0.4">
      <c r="Z2961" s="179"/>
      <c r="AA2961" s="179"/>
    </row>
    <row r="2962" spans="26:27" ht="19.5" x14ac:dyDescent="0.4">
      <c r="Z2962" s="179"/>
      <c r="AA2962" s="179"/>
    </row>
    <row r="2963" spans="26:27" ht="19.5" x14ac:dyDescent="0.4">
      <c r="Z2963" s="179"/>
      <c r="AA2963" s="179"/>
    </row>
    <row r="2964" spans="26:27" ht="19.5" x14ac:dyDescent="0.4">
      <c r="Z2964" s="179"/>
      <c r="AA2964" s="179"/>
    </row>
    <row r="2965" spans="26:27" ht="19.5" x14ac:dyDescent="0.4">
      <c r="Z2965" s="179"/>
      <c r="AA2965" s="179"/>
    </row>
    <row r="2966" spans="26:27" ht="19.5" x14ac:dyDescent="0.4">
      <c r="Z2966" s="179"/>
      <c r="AA2966" s="179"/>
    </row>
    <row r="2967" spans="26:27" ht="19.5" x14ac:dyDescent="0.4">
      <c r="Z2967" s="179"/>
      <c r="AA2967" s="179"/>
    </row>
    <row r="2968" spans="26:27" ht="19.5" x14ac:dyDescent="0.4">
      <c r="Z2968" s="179"/>
      <c r="AA2968" s="179"/>
    </row>
    <row r="2969" spans="26:27" ht="19.5" x14ac:dyDescent="0.4">
      <c r="Z2969" s="179"/>
      <c r="AA2969" s="179"/>
    </row>
    <row r="2970" spans="26:27" ht="19.5" x14ac:dyDescent="0.4">
      <c r="Z2970" s="179"/>
      <c r="AA2970" s="179"/>
    </row>
    <row r="2971" spans="26:27" ht="19.5" x14ac:dyDescent="0.4">
      <c r="Z2971" s="179"/>
      <c r="AA2971" s="179"/>
    </row>
    <row r="2972" spans="26:27" ht="19.5" x14ac:dyDescent="0.4">
      <c r="Z2972" s="179"/>
      <c r="AA2972" s="179"/>
    </row>
    <row r="2973" spans="26:27" ht="19.5" x14ac:dyDescent="0.4">
      <c r="Z2973" s="179"/>
      <c r="AA2973" s="179"/>
    </row>
    <row r="2974" spans="26:27" ht="19.5" x14ac:dyDescent="0.4">
      <c r="Z2974" s="179"/>
      <c r="AA2974" s="179"/>
    </row>
    <row r="2975" spans="26:27" ht="19.5" x14ac:dyDescent="0.4">
      <c r="Z2975" s="179"/>
      <c r="AA2975" s="179"/>
    </row>
    <row r="2976" spans="26:27" ht="19.5" x14ac:dyDescent="0.4">
      <c r="Z2976" s="179"/>
      <c r="AA2976" s="179"/>
    </row>
    <row r="2977" spans="26:27" ht="19.5" x14ac:dyDescent="0.4">
      <c r="Z2977" s="179"/>
      <c r="AA2977" s="179"/>
    </row>
    <row r="2978" spans="26:27" ht="19.5" x14ac:dyDescent="0.4">
      <c r="Z2978" s="179"/>
      <c r="AA2978" s="179"/>
    </row>
    <row r="2979" spans="26:27" ht="19.5" x14ac:dyDescent="0.4">
      <c r="Z2979" s="179"/>
      <c r="AA2979" s="179"/>
    </row>
    <row r="2980" spans="26:27" ht="19.5" x14ac:dyDescent="0.4">
      <c r="Z2980" s="179"/>
      <c r="AA2980" s="179"/>
    </row>
    <row r="2981" spans="26:27" ht="19.5" x14ac:dyDescent="0.4">
      <c r="Z2981" s="179"/>
      <c r="AA2981" s="179"/>
    </row>
    <row r="2982" spans="26:27" ht="19.5" x14ac:dyDescent="0.4">
      <c r="Z2982" s="179"/>
      <c r="AA2982" s="179"/>
    </row>
    <row r="2983" spans="26:27" ht="19.5" x14ac:dyDescent="0.4">
      <c r="Z2983" s="179"/>
      <c r="AA2983" s="179"/>
    </row>
    <row r="2984" spans="26:27" ht="19.5" x14ac:dyDescent="0.4">
      <c r="Z2984" s="179"/>
      <c r="AA2984" s="179"/>
    </row>
    <row r="2985" spans="26:27" ht="19.5" x14ac:dyDescent="0.4">
      <c r="Z2985" s="179"/>
      <c r="AA2985" s="179"/>
    </row>
    <row r="2986" spans="26:27" ht="19.5" x14ac:dyDescent="0.4">
      <c r="Z2986" s="179"/>
      <c r="AA2986" s="179"/>
    </row>
    <row r="2987" spans="26:27" ht="19.5" x14ac:dyDescent="0.4">
      <c r="Z2987" s="179"/>
      <c r="AA2987" s="179"/>
    </row>
    <row r="2988" spans="26:27" ht="19.5" x14ac:dyDescent="0.4">
      <c r="Z2988" s="179"/>
      <c r="AA2988" s="179"/>
    </row>
    <row r="2989" spans="26:27" ht="19.5" x14ac:dyDescent="0.4">
      <c r="Z2989" s="179"/>
      <c r="AA2989" s="179"/>
    </row>
    <row r="2990" spans="26:27" ht="19.5" x14ac:dyDescent="0.4">
      <c r="Z2990" s="179"/>
      <c r="AA2990" s="179"/>
    </row>
    <row r="2991" spans="26:27" ht="19.5" x14ac:dyDescent="0.4">
      <c r="Z2991" s="179"/>
      <c r="AA2991" s="179"/>
    </row>
    <row r="2992" spans="26:27" ht="19.5" x14ac:dyDescent="0.4">
      <c r="Z2992" s="179"/>
      <c r="AA2992" s="179"/>
    </row>
    <row r="2993" spans="26:27" ht="19.5" x14ac:dyDescent="0.4">
      <c r="Z2993" s="179"/>
      <c r="AA2993" s="179"/>
    </row>
    <row r="2994" spans="26:27" ht="19.5" x14ac:dyDescent="0.4">
      <c r="Z2994" s="179"/>
      <c r="AA2994" s="179"/>
    </row>
    <row r="2995" spans="26:27" ht="19.5" x14ac:dyDescent="0.4">
      <c r="Z2995" s="179"/>
      <c r="AA2995" s="179"/>
    </row>
    <row r="2996" spans="26:27" ht="19.5" x14ac:dyDescent="0.4">
      <c r="Z2996" s="179"/>
      <c r="AA2996" s="179"/>
    </row>
    <row r="2997" spans="26:27" ht="19.5" x14ac:dyDescent="0.4">
      <c r="Z2997" s="179"/>
      <c r="AA2997" s="179"/>
    </row>
    <row r="2998" spans="26:27" ht="19.5" x14ac:dyDescent="0.4">
      <c r="Z2998" s="179"/>
      <c r="AA2998" s="179"/>
    </row>
    <row r="2999" spans="26:27" ht="19.5" x14ac:dyDescent="0.4">
      <c r="Z2999" s="179"/>
      <c r="AA2999" s="179"/>
    </row>
    <row r="3000" spans="26:27" ht="19.5" x14ac:dyDescent="0.4">
      <c r="Z3000" s="179"/>
      <c r="AA3000" s="179"/>
    </row>
    <row r="3001" spans="26:27" ht="19.5" x14ac:dyDescent="0.4">
      <c r="Z3001" s="179"/>
      <c r="AA3001" s="179"/>
    </row>
    <row r="3002" spans="26:27" ht="19.5" x14ac:dyDescent="0.4">
      <c r="Z3002" s="179"/>
      <c r="AA3002" s="179"/>
    </row>
    <row r="3003" spans="26:27" ht="19.5" x14ac:dyDescent="0.4">
      <c r="Z3003" s="179"/>
      <c r="AA3003" s="179"/>
    </row>
    <row r="3004" spans="26:27" ht="19.5" x14ac:dyDescent="0.4">
      <c r="Z3004" s="179"/>
      <c r="AA3004" s="179"/>
    </row>
    <row r="3005" spans="26:27" ht="19.5" x14ac:dyDescent="0.4">
      <c r="Z3005" s="179"/>
      <c r="AA3005" s="179"/>
    </row>
    <row r="3006" spans="26:27" ht="19.5" x14ac:dyDescent="0.4">
      <c r="Z3006" s="179"/>
      <c r="AA3006" s="179"/>
    </row>
    <row r="3007" spans="26:27" ht="19.5" x14ac:dyDescent="0.4">
      <c r="Z3007" s="179"/>
      <c r="AA3007" s="179"/>
    </row>
    <row r="3008" spans="26:27" ht="19.5" x14ac:dyDescent="0.4">
      <c r="Z3008" s="179"/>
      <c r="AA3008" s="179"/>
    </row>
    <row r="3009" spans="26:27" ht="19.5" x14ac:dyDescent="0.4">
      <c r="Z3009" s="179"/>
      <c r="AA3009" s="179"/>
    </row>
    <row r="3010" spans="26:27" ht="19.5" x14ac:dyDescent="0.4">
      <c r="Z3010" s="179"/>
      <c r="AA3010" s="179"/>
    </row>
    <row r="3011" spans="26:27" ht="19.5" x14ac:dyDescent="0.4">
      <c r="Z3011" s="179"/>
      <c r="AA3011" s="179"/>
    </row>
    <row r="3012" spans="26:27" ht="19.5" x14ac:dyDescent="0.4">
      <c r="Z3012" s="179"/>
      <c r="AA3012" s="179"/>
    </row>
    <row r="3013" spans="26:27" ht="19.5" x14ac:dyDescent="0.4">
      <c r="Z3013" s="179"/>
      <c r="AA3013" s="179"/>
    </row>
    <row r="3014" spans="26:27" ht="19.5" x14ac:dyDescent="0.4">
      <c r="Z3014" s="179"/>
      <c r="AA3014" s="179"/>
    </row>
    <row r="3015" spans="26:27" ht="19.5" x14ac:dyDescent="0.4">
      <c r="Z3015" s="179"/>
      <c r="AA3015" s="179"/>
    </row>
    <row r="3016" spans="26:27" ht="19.5" x14ac:dyDescent="0.4">
      <c r="Z3016" s="179"/>
      <c r="AA3016" s="179"/>
    </row>
    <row r="3017" spans="26:27" ht="19.5" x14ac:dyDescent="0.4">
      <c r="Z3017" s="179"/>
      <c r="AA3017" s="179"/>
    </row>
    <row r="3018" spans="26:27" ht="19.5" x14ac:dyDescent="0.4">
      <c r="Z3018" s="179"/>
      <c r="AA3018" s="179"/>
    </row>
    <row r="3019" spans="26:27" ht="19.5" x14ac:dyDescent="0.4">
      <c r="Z3019" s="179"/>
      <c r="AA3019" s="179"/>
    </row>
    <row r="3020" spans="26:27" ht="19.5" x14ac:dyDescent="0.4">
      <c r="Z3020" s="179"/>
      <c r="AA3020" s="179"/>
    </row>
    <row r="3021" spans="26:27" ht="19.5" x14ac:dyDescent="0.4">
      <c r="Z3021" s="179"/>
      <c r="AA3021" s="179"/>
    </row>
    <row r="3022" spans="26:27" ht="19.5" x14ac:dyDescent="0.4">
      <c r="Z3022" s="179"/>
      <c r="AA3022" s="179"/>
    </row>
    <row r="3023" spans="26:27" ht="19.5" x14ac:dyDescent="0.4">
      <c r="Z3023" s="179"/>
      <c r="AA3023" s="179"/>
    </row>
    <row r="3024" spans="26:27" ht="19.5" x14ac:dyDescent="0.4">
      <c r="Z3024" s="179"/>
      <c r="AA3024" s="179"/>
    </row>
    <row r="3025" spans="26:27" ht="19.5" x14ac:dyDescent="0.4">
      <c r="Z3025" s="179"/>
      <c r="AA3025" s="179"/>
    </row>
    <row r="3026" spans="26:27" ht="19.5" x14ac:dyDescent="0.4">
      <c r="Z3026" s="179"/>
      <c r="AA3026" s="179"/>
    </row>
    <row r="3027" spans="26:27" ht="19.5" x14ac:dyDescent="0.4">
      <c r="Z3027" s="179"/>
      <c r="AA3027" s="179"/>
    </row>
    <row r="3028" spans="26:27" ht="19.5" x14ac:dyDescent="0.4">
      <c r="Z3028" s="179"/>
      <c r="AA3028" s="179"/>
    </row>
    <row r="3029" spans="26:27" ht="19.5" x14ac:dyDescent="0.4">
      <c r="Z3029" s="179"/>
      <c r="AA3029" s="179"/>
    </row>
    <row r="3030" spans="26:27" ht="19.5" x14ac:dyDescent="0.4">
      <c r="Z3030" s="179"/>
      <c r="AA3030" s="179"/>
    </row>
    <row r="3031" spans="26:27" ht="19.5" x14ac:dyDescent="0.4">
      <c r="Z3031" s="179"/>
      <c r="AA3031" s="179"/>
    </row>
    <row r="3032" spans="26:27" ht="19.5" x14ac:dyDescent="0.4">
      <c r="Z3032" s="179"/>
      <c r="AA3032" s="179"/>
    </row>
    <row r="3033" spans="26:27" ht="19.5" x14ac:dyDescent="0.4">
      <c r="Z3033" s="179"/>
      <c r="AA3033" s="179"/>
    </row>
    <row r="3034" spans="26:27" ht="19.5" x14ac:dyDescent="0.4">
      <c r="Z3034" s="179"/>
      <c r="AA3034" s="179"/>
    </row>
    <row r="3035" spans="26:27" ht="19.5" x14ac:dyDescent="0.4">
      <c r="Z3035" s="179"/>
      <c r="AA3035" s="179"/>
    </row>
    <row r="3036" spans="26:27" ht="19.5" x14ac:dyDescent="0.4">
      <c r="Z3036" s="179"/>
      <c r="AA3036" s="179"/>
    </row>
    <row r="3037" spans="26:27" ht="19.5" x14ac:dyDescent="0.4">
      <c r="Z3037" s="179"/>
      <c r="AA3037" s="179"/>
    </row>
    <row r="3038" spans="26:27" ht="19.5" x14ac:dyDescent="0.4">
      <c r="Z3038" s="179"/>
      <c r="AA3038" s="179"/>
    </row>
    <row r="3039" spans="26:27" ht="19.5" x14ac:dyDescent="0.4">
      <c r="Z3039" s="179"/>
      <c r="AA3039" s="179"/>
    </row>
    <row r="3040" spans="26:27" ht="19.5" x14ac:dyDescent="0.4">
      <c r="Z3040" s="179"/>
      <c r="AA3040" s="179"/>
    </row>
    <row r="3041" spans="26:27" ht="19.5" x14ac:dyDescent="0.4">
      <c r="Z3041" s="179"/>
      <c r="AA3041" s="179"/>
    </row>
    <row r="3042" spans="26:27" ht="19.5" x14ac:dyDescent="0.4">
      <c r="Z3042" s="179"/>
      <c r="AA3042" s="179"/>
    </row>
    <row r="3043" spans="26:27" ht="19.5" x14ac:dyDescent="0.4">
      <c r="Z3043" s="179"/>
      <c r="AA3043" s="179"/>
    </row>
    <row r="3044" spans="26:27" ht="19.5" x14ac:dyDescent="0.4">
      <c r="Z3044" s="179"/>
      <c r="AA3044" s="179"/>
    </row>
    <row r="3045" spans="26:27" ht="19.5" x14ac:dyDescent="0.4">
      <c r="Z3045" s="179"/>
      <c r="AA3045" s="179"/>
    </row>
    <row r="3046" spans="26:27" ht="19.5" x14ac:dyDescent="0.4">
      <c r="Z3046" s="179"/>
      <c r="AA3046" s="179"/>
    </row>
    <row r="3047" spans="26:27" ht="19.5" x14ac:dyDescent="0.4">
      <c r="Z3047" s="179"/>
      <c r="AA3047" s="179"/>
    </row>
    <row r="3048" spans="26:27" ht="19.5" x14ac:dyDescent="0.4">
      <c r="Z3048" s="179"/>
      <c r="AA3048" s="179"/>
    </row>
    <row r="3049" spans="26:27" ht="19.5" x14ac:dyDescent="0.4">
      <c r="Z3049" s="179"/>
      <c r="AA3049" s="179"/>
    </row>
    <row r="3050" spans="26:27" ht="19.5" x14ac:dyDescent="0.4">
      <c r="Z3050" s="179"/>
      <c r="AA3050" s="179"/>
    </row>
    <row r="3051" spans="26:27" ht="19.5" x14ac:dyDescent="0.4">
      <c r="Z3051" s="179"/>
      <c r="AA3051" s="179"/>
    </row>
    <row r="3052" spans="26:27" ht="19.5" x14ac:dyDescent="0.4">
      <c r="Z3052" s="179"/>
      <c r="AA3052" s="179"/>
    </row>
    <row r="3053" spans="26:27" ht="19.5" x14ac:dyDescent="0.4">
      <c r="Z3053" s="179"/>
      <c r="AA3053" s="179"/>
    </row>
    <row r="3054" spans="26:27" ht="19.5" x14ac:dyDescent="0.4">
      <c r="Z3054" s="179"/>
      <c r="AA3054" s="179"/>
    </row>
    <row r="3055" spans="26:27" ht="19.5" x14ac:dyDescent="0.4">
      <c r="Z3055" s="179"/>
      <c r="AA3055" s="179"/>
    </row>
    <row r="3056" spans="26:27" ht="19.5" x14ac:dyDescent="0.4">
      <c r="Z3056" s="179"/>
      <c r="AA3056" s="179"/>
    </row>
    <row r="3057" spans="26:27" ht="19.5" x14ac:dyDescent="0.4">
      <c r="Z3057" s="179"/>
      <c r="AA3057" s="179"/>
    </row>
    <row r="3058" spans="26:27" ht="19.5" x14ac:dyDescent="0.4">
      <c r="Z3058" s="179"/>
      <c r="AA3058" s="179"/>
    </row>
    <row r="3059" spans="26:27" ht="19.5" x14ac:dyDescent="0.4">
      <c r="Z3059" s="179"/>
      <c r="AA3059" s="179"/>
    </row>
    <row r="3060" spans="26:27" ht="19.5" x14ac:dyDescent="0.4">
      <c r="Z3060" s="179"/>
      <c r="AA3060" s="179"/>
    </row>
    <row r="3061" spans="26:27" ht="19.5" x14ac:dyDescent="0.4">
      <c r="Z3061" s="179"/>
      <c r="AA3061" s="179"/>
    </row>
    <row r="3062" spans="26:27" ht="19.5" x14ac:dyDescent="0.4">
      <c r="Z3062" s="179"/>
      <c r="AA3062" s="179"/>
    </row>
    <row r="3063" spans="26:27" ht="19.5" x14ac:dyDescent="0.4">
      <c r="Z3063" s="179"/>
      <c r="AA3063" s="179"/>
    </row>
    <row r="3064" spans="26:27" ht="19.5" x14ac:dyDescent="0.4">
      <c r="Z3064" s="179"/>
      <c r="AA3064" s="179"/>
    </row>
    <row r="3065" spans="26:27" ht="19.5" x14ac:dyDescent="0.4">
      <c r="Z3065" s="179"/>
      <c r="AA3065" s="179"/>
    </row>
    <row r="3066" spans="26:27" ht="19.5" x14ac:dyDescent="0.4">
      <c r="Z3066" s="179"/>
      <c r="AA3066" s="179"/>
    </row>
    <row r="3067" spans="26:27" ht="19.5" x14ac:dyDescent="0.4">
      <c r="Z3067" s="179"/>
      <c r="AA3067" s="179"/>
    </row>
    <row r="3068" spans="26:27" ht="19.5" x14ac:dyDescent="0.4">
      <c r="Z3068" s="179"/>
      <c r="AA3068" s="179"/>
    </row>
    <row r="3069" spans="26:27" ht="19.5" x14ac:dyDescent="0.4">
      <c r="Z3069" s="179"/>
      <c r="AA3069" s="179"/>
    </row>
    <row r="3070" spans="26:27" ht="19.5" x14ac:dyDescent="0.4">
      <c r="Z3070" s="179"/>
      <c r="AA3070" s="179"/>
    </row>
    <row r="3071" spans="26:27" ht="19.5" x14ac:dyDescent="0.4">
      <c r="Z3071" s="179"/>
      <c r="AA3071" s="179"/>
    </row>
    <row r="3072" spans="26:27" ht="19.5" x14ac:dyDescent="0.4">
      <c r="Z3072" s="179"/>
      <c r="AA3072" s="179"/>
    </row>
    <row r="3073" spans="26:27" ht="19.5" x14ac:dyDescent="0.4">
      <c r="Z3073" s="179"/>
      <c r="AA3073" s="179"/>
    </row>
    <row r="3074" spans="26:27" ht="19.5" x14ac:dyDescent="0.4">
      <c r="Z3074" s="179"/>
      <c r="AA3074" s="179"/>
    </row>
    <row r="3075" spans="26:27" ht="19.5" x14ac:dyDescent="0.4">
      <c r="Z3075" s="179"/>
      <c r="AA3075" s="179"/>
    </row>
    <row r="3076" spans="26:27" ht="19.5" x14ac:dyDescent="0.4">
      <c r="Z3076" s="179"/>
      <c r="AA3076" s="179"/>
    </row>
    <row r="3077" spans="26:27" ht="19.5" x14ac:dyDescent="0.4">
      <c r="Z3077" s="179"/>
      <c r="AA3077" s="179"/>
    </row>
    <row r="3078" spans="26:27" ht="19.5" x14ac:dyDescent="0.4">
      <c r="Z3078" s="179"/>
      <c r="AA3078" s="179"/>
    </row>
    <row r="3079" spans="26:27" ht="19.5" x14ac:dyDescent="0.4">
      <c r="Z3079" s="179"/>
      <c r="AA3079" s="179"/>
    </row>
    <row r="3080" spans="26:27" ht="19.5" x14ac:dyDescent="0.4">
      <c r="Z3080" s="179"/>
      <c r="AA3080" s="179"/>
    </row>
    <row r="3081" spans="26:27" ht="19.5" x14ac:dyDescent="0.4">
      <c r="Z3081" s="179"/>
      <c r="AA3081" s="179"/>
    </row>
    <row r="3082" spans="26:27" ht="19.5" x14ac:dyDescent="0.4">
      <c r="Z3082" s="179"/>
      <c r="AA3082" s="179"/>
    </row>
    <row r="3083" spans="26:27" ht="19.5" x14ac:dyDescent="0.4">
      <c r="Z3083" s="179"/>
      <c r="AA3083" s="179"/>
    </row>
    <row r="3084" spans="26:27" ht="19.5" x14ac:dyDescent="0.4">
      <c r="Z3084" s="179"/>
      <c r="AA3084" s="179"/>
    </row>
    <row r="3085" spans="26:27" ht="19.5" x14ac:dyDescent="0.4">
      <c r="Z3085" s="179"/>
      <c r="AA3085" s="179"/>
    </row>
    <row r="3086" spans="26:27" ht="19.5" x14ac:dyDescent="0.4">
      <c r="Z3086" s="179"/>
      <c r="AA3086" s="179"/>
    </row>
    <row r="3087" spans="26:27" ht="19.5" x14ac:dyDescent="0.4">
      <c r="Z3087" s="179"/>
      <c r="AA3087" s="179"/>
    </row>
    <row r="3088" spans="26:27" ht="19.5" x14ac:dyDescent="0.4">
      <c r="Z3088" s="179"/>
      <c r="AA3088" s="179"/>
    </row>
    <row r="3089" spans="26:27" ht="19.5" x14ac:dyDescent="0.4">
      <c r="Z3089" s="179"/>
      <c r="AA3089" s="179"/>
    </row>
    <row r="3090" spans="26:27" ht="19.5" x14ac:dyDescent="0.4">
      <c r="Z3090" s="179"/>
      <c r="AA3090" s="179"/>
    </row>
    <row r="3091" spans="26:27" ht="19.5" x14ac:dyDescent="0.4">
      <c r="Z3091" s="179"/>
      <c r="AA3091" s="179"/>
    </row>
    <row r="3092" spans="26:27" ht="19.5" x14ac:dyDescent="0.4">
      <c r="Z3092" s="179"/>
      <c r="AA3092" s="179"/>
    </row>
    <row r="3093" spans="26:27" ht="19.5" x14ac:dyDescent="0.4">
      <c r="Z3093" s="179"/>
      <c r="AA3093" s="179"/>
    </row>
    <row r="3094" spans="26:27" ht="19.5" x14ac:dyDescent="0.4">
      <c r="Z3094" s="179"/>
      <c r="AA3094" s="179"/>
    </row>
    <row r="3095" spans="26:27" ht="19.5" x14ac:dyDescent="0.4">
      <c r="Z3095" s="179"/>
      <c r="AA3095" s="179"/>
    </row>
    <row r="3096" spans="26:27" ht="19.5" x14ac:dyDescent="0.4">
      <c r="Z3096" s="179"/>
      <c r="AA3096" s="179"/>
    </row>
    <row r="3097" spans="26:27" ht="19.5" x14ac:dyDescent="0.4">
      <c r="Z3097" s="179"/>
      <c r="AA3097" s="179"/>
    </row>
    <row r="3098" spans="26:27" ht="19.5" x14ac:dyDescent="0.4">
      <c r="Z3098" s="179"/>
      <c r="AA3098" s="179"/>
    </row>
    <row r="3099" spans="26:27" ht="19.5" x14ac:dyDescent="0.4">
      <c r="Z3099" s="179"/>
      <c r="AA3099" s="179"/>
    </row>
    <row r="3100" spans="26:27" ht="19.5" x14ac:dyDescent="0.4">
      <c r="Z3100" s="179"/>
      <c r="AA3100" s="179"/>
    </row>
    <row r="3101" spans="26:27" ht="19.5" x14ac:dyDescent="0.4">
      <c r="Z3101" s="179"/>
      <c r="AA3101" s="179"/>
    </row>
    <row r="3102" spans="26:27" ht="19.5" x14ac:dyDescent="0.4">
      <c r="Z3102" s="179"/>
      <c r="AA3102" s="179"/>
    </row>
    <row r="3103" spans="26:27" ht="19.5" x14ac:dyDescent="0.4">
      <c r="Z3103" s="179"/>
      <c r="AA3103" s="179"/>
    </row>
    <row r="3104" spans="26:27" ht="19.5" x14ac:dyDescent="0.4">
      <c r="Z3104" s="179"/>
      <c r="AA3104" s="179"/>
    </row>
    <row r="3105" spans="26:27" ht="19.5" x14ac:dyDescent="0.4">
      <c r="Z3105" s="179"/>
      <c r="AA3105" s="179"/>
    </row>
    <row r="3106" spans="26:27" ht="19.5" x14ac:dyDescent="0.4">
      <c r="Z3106" s="179"/>
      <c r="AA3106" s="179"/>
    </row>
    <row r="3107" spans="26:27" ht="19.5" x14ac:dyDescent="0.4">
      <c r="Z3107" s="179"/>
      <c r="AA3107" s="179"/>
    </row>
    <row r="3108" spans="26:27" ht="19.5" x14ac:dyDescent="0.4">
      <c r="Z3108" s="179"/>
      <c r="AA3108" s="179"/>
    </row>
    <row r="3109" spans="26:27" ht="19.5" x14ac:dyDescent="0.4">
      <c r="Z3109" s="179"/>
      <c r="AA3109" s="179"/>
    </row>
    <row r="3110" spans="26:27" ht="19.5" x14ac:dyDescent="0.4">
      <c r="Z3110" s="179"/>
      <c r="AA3110" s="179"/>
    </row>
    <row r="3111" spans="26:27" ht="19.5" x14ac:dyDescent="0.4">
      <c r="Z3111" s="179"/>
      <c r="AA3111" s="179"/>
    </row>
    <row r="3112" spans="26:27" ht="19.5" x14ac:dyDescent="0.4">
      <c r="Z3112" s="179"/>
      <c r="AA3112" s="179"/>
    </row>
    <row r="3113" spans="26:27" ht="19.5" x14ac:dyDescent="0.4">
      <c r="Z3113" s="179"/>
      <c r="AA3113" s="179"/>
    </row>
    <row r="3114" spans="26:27" ht="19.5" x14ac:dyDescent="0.4">
      <c r="Z3114" s="179"/>
      <c r="AA3114" s="179"/>
    </row>
    <row r="3115" spans="26:27" ht="19.5" x14ac:dyDescent="0.4">
      <c r="Z3115" s="179"/>
      <c r="AA3115" s="179"/>
    </row>
    <row r="3116" spans="26:27" ht="19.5" x14ac:dyDescent="0.4">
      <c r="Z3116" s="179"/>
      <c r="AA3116" s="179"/>
    </row>
    <row r="3117" spans="26:27" ht="19.5" x14ac:dyDescent="0.4">
      <c r="Z3117" s="179"/>
      <c r="AA3117" s="179"/>
    </row>
    <row r="3118" spans="26:27" ht="19.5" x14ac:dyDescent="0.4">
      <c r="Z3118" s="179"/>
      <c r="AA3118" s="179"/>
    </row>
    <row r="3119" spans="26:27" ht="19.5" x14ac:dyDescent="0.4">
      <c r="Z3119" s="179"/>
      <c r="AA3119" s="179"/>
    </row>
    <row r="3120" spans="26:27" ht="19.5" x14ac:dyDescent="0.4">
      <c r="Z3120" s="179"/>
      <c r="AA3120" s="179"/>
    </row>
    <row r="3121" spans="26:27" ht="19.5" x14ac:dyDescent="0.4">
      <c r="Z3121" s="179"/>
      <c r="AA3121" s="179"/>
    </row>
    <row r="3122" spans="26:27" ht="19.5" x14ac:dyDescent="0.4">
      <c r="Z3122" s="179"/>
      <c r="AA3122" s="179"/>
    </row>
    <row r="3123" spans="26:27" ht="19.5" x14ac:dyDescent="0.4">
      <c r="Z3123" s="179"/>
      <c r="AA3123" s="179"/>
    </row>
    <row r="3124" spans="26:27" ht="19.5" x14ac:dyDescent="0.4">
      <c r="Z3124" s="179"/>
      <c r="AA3124" s="179"/>
    </row>
    <row r="3125" spans="26:27" ht="19.5" x14ac:dyDescent="0.4">
      <c r="Z3125" s="179"/>
      <c r="AA3125" s="179"/>
    </row>
    <row r="3126" spans="26:27" ht="19.5" x14ac:dyDescent="0.4">
      <c r="Z3126" s="179"/>
      <c r="AA3126" s="179"/>
    </row>
    <row r="3127" spans="26:27" ht="19.5" x14ac:dyDescent="0.4">
      <c r="Z3127" s="179"/>
      <c r="AA3127" s="179"/>
    </row>
    <row r="3128" spans="26:27" ht="19.5" x14ac:dyDescent="0.4">
      <c r="Z3128" s="179"/>
      <c r="AA3128" s="179"/>
    </row>
    <row r="3129" spans="26:27" ht="19.5" x14ac:dyDescent="0.4">
      <c r="Z3129" s="179"/>
      <c r="AA3129" s="179"/>
    </row>
    <row r="3130" spans="26:27" ht="19.5" x14ac:dyDescent="0.4">
      <c r="Z3130" s="179"/>
      <c r="AA3130" s="179"/>
    </row>
    <row r="3131" spans="26:27" ht="19.5" x14ac:dyDescent="0.4">
      <c r="Z3131" s="179"/>
      <c r="AA3131" s="179"/>
    </row>
    <row r="3132" spans="26:27" ht="19.5" x14ac:dyDescent="0.4">
      <c r="Z3132" s="179"/>
      <c r="AA3132" s="179"/>
    </row>
    <row r="3133" spans="26:27" ht="19.5" x14ac:dyDescent="0.4">
      <c r="Z3133" s="179"/>
      <c r="AA3133" s="179"/>
    </row>
    <row r="3134" spans="26:27" ht="19.5" x14ac:dyDescent="0.4">
      <c r="Z3134" s="179"/>
      <c r="AA3134" s="179"/>
    </row>
    <row r="3135" spans="26:27" ht="19.5" x14ac:dyDescent="0.4">
      <c r="Z3135" s="179"/>
      <c r="AA3135" s="179"/>
    </row>
    <row r="3136" spans="26:27" ht="19.5" x14ac:dyDescent="0.4">
      <c r="Z3136" s="179"/>
      <c r="AA3136" s="179"/>
    </row>
    <row r="3137" spans="26:27" ht="19.5" x14ac:dyDescent="0.4">
      <c r="Z3137" s="179"/>
      <c r="AA3137" s="179"/>
    </row>
    <row r="3138" spans="26:27" ht="19.5" x14ac:dyDescent="0.4">
      <c r="Z3138" s="179"/>
      <c r="AA3138" s="179"/>
    </row>
    <row r="3139" spans="26:27" ht="19.5" x14ac:dyDescent="0.4">
      <c r="Z3139" s="179"/>
      <c r="AA3139" s="179"/>
    </row>
    <row r="3140" spans="26:27" ht="19.5" x14ac:dyDescent="0.4">
      <c r="Z3140" s="179"/>
      <c r="AA3140" s="179"/>
    </row>
    <row r="3141" spans="26:27" ht="19.5" x14ac:dyDescent="0.4">
      <c r="Z3141" s="179"/>
      <c r="AA3141" s="179"/>
    </row>
    <row r="3142" spans="26:27" ht="19.5" x14ac:dyDescent="0.4">
      <c r="Z3142" s="179"/>
      <c r="AA3142" s="179"/>
    </row>
    <row r="3143" spans="26:27" ht="19.5" x14ac:dyDescent="0.4">
      <c r="Z3143" s="179"/>
      <c r="AA3143" s="179"/>
    </row>
    <row r="3144" spans="26:27" ht="19.5" x14ac:dyDescent="0.4">
      <c r="Z3144" s="179"/>
      <c r="AA3144" s="179"/>
    </row>
    <row r="3145" spans="26:27" ht="19.5" x14ac:dyDescent="0.4">
      <c r="Z3145" s="179"/>
      <c r="AA3145" s="179"/>
    </row>
    <row r="3146" spans="26:27" ht="19.5" x14ac:dyDescent="0.4">
      <c r="Z3146" s="179"/>
      <c r="AA3146" s="179"/>
    </row>
    <row r="3147" spans="26:27" ht="19.5" x14ac:dyDescent="0.4">
      <c r="Z3147" s="179"/>
      <c r="AA3147" s="179"/>
    </row>
    <row r="3148" spans="26:27" ht="19.5" x14ac:dyDescent="0.4">
      <c r="Z3148" s="179"/>
      <c r="AA3148" s="179"/>
    </row>
    <row r="3149" spans="26:27" ht="19.5" x14ac:dyDescent="0.4">
      <c r="Z3149" s="179"/>
      <c r="AA3149" s="179"/>
    </row>
    <row r="3150" spans="26:27" ht="19.5" x14ac:dyDescent="0.4">
      <c r="Z3150" s="179"/>
      <c r="AA3150" s="179"/>
    </row>
    <row r="3151" spans="26:27" ht="19.5" x14ac:dyDescent="0.4">
      <c r="Z3151" s="179"/>
      <c r="AA3151" s="179"/>
    </row>
    <row r="3152" spans="26:27" ht="19.5" x14ac:dyDescent="0.4">
      <c r="Z3152" s="179"/>
      <c r="AA3152" s="179"/>
    </row>
    <row r="3153" spans="26:27" ht="19.5" x14ac:dyDescent="0.4">
      <c r="Z3153" s="179"/>
      <c r="AA3153" s="179"/>
    </row>
    <row r="3154" spans="26:27" ht="19.5" x14ac:dyDescent="0.4">
      <c r="Z3154" s="179"/>
      <c r="AA3154" s="179"/>
    </row>
    <row r="3155" spans="26:27" ht="19.5" x14ac:dyDescent="0.4">
      <c r="Z3155" s="179"/>
      <c r="AA3155" s="179"/>
    </row>
    <row r="3156" spans="26:27" ht="19.5" x14ac:dyDescent="0.4">
      <c r="Z3156" s="179"/>
      <c r="AA3156" s="179"/>
    </row>
    <row r="3157" spans="26:27" ht="19.5" x14ac:dyDescent="0.4">
      <c r="Z3157" s="179"/>
      <c r="AA3157" s="179"/>
    </row>
    <row r="3158" spans="26:27" ht="19.5" x14ac:dyDescent="0.4">
      <c r="Z3158" s="179"/>
      <c r="AA3158" s="179"/>
    </row>
    <row r="3159" spans="26:27" ht="19.5" x14ac:dyDescent="0.4">
      <c r="Z3159" s="179"/>
      <c r="AA3159" s="179"/>
    </row>
    <row r="3160" spans="26:27" ht="19.5" x14ac:dyDescent="0.4">
      <c r="Z3160" s="179"/>
      <c r="AA3160" s="179"/>
    </row>
    <row r="3161" spans="26:27" ht="19.5" x14ac:dyDescent="0.4">
      <c r="Z3161" s="179"/>
      <c r="AA3161" s="179"/>
    </row>
    <row r="3162" spans="26:27" ht="19.5" x14ac:dyDescent="0.4">
      <c r="Z3162" s="179"/>
      <c r="AA3162" s="179"/>
    </row>
    <row r="3163" spans="26:27" ht="19.5" x14ac:dyDescent="0.4">
      <c r="Z3163" s="179"/>
      <c r="AA3163" s="179"/>
    </row>
    <row r="3164" spans="26:27" ht="19.5" x14ac:dyDescent="0.4">
      <c r="Z3164" s="179"/>
      <c r="AA3164" s="179"/>
    </row>
    <row r="3165" spans="26:27" ht="19.5" x14ac:dyDescent="0.4">
      <c r="Z3165" s="179"/>
      <c r="AA3165" s="179"/>
    </row>
    <row r="3166" spans="26:27" ht="19.5" x14ac:dyDescent="0.4">
      <c r="Z3166" s="179"/>
      <c r="AA3166" s="179"/>
    </row>
    <row r="3167" spans="26:27" ht="19.5" x14ac:dyDescent="0.4">
      <c r="Z3167" s="179"/>
      <c r="AA3167" s="179"/>
    </row>
    <row r="3168" spans="26:27" ht="19.5" x14ac:dyDescent="0.4">
      <c r="Z3168" s="179"/>
      <c r="AA3168" s="179"/>
    </row>
    <row r="3169" spans="26:27" ht="19.5" x14ac:dyDescent="0.4">
      <c r="Z3169" s="179"/>
      <c r="AA3169" s="179"/>
    </row>
    <row r="3170" spans="26:27" ht="19.5" x14ac:dyDescent="0.4">
      <c r="Z3170" s="179"/>
      <c r="AA3170" s="179"/>
    </row>
    <row r="3171" spans="26:27" ht="19.5" x14ac:dyDescent="0.4">
      <c r="Z3171" s="179"/>
      <c r="AA3171" s="179"/>
    </row>
    <row r="3172" spans="26:27" ht="19.5" x14ac:dyDescent="0.4">
      <c r="Z3172" s="179"/>
      <c r="AA3172" s="179"/>
    </row>
    <row r="3173" spans="26:27" ht="19.5" x14ac:dyDescent="0.4">
      <c r="Z3173" s="179"/>
      <c r="AA3173" s="179"/>
    </row>
    <row r="3174" spans="26:27" ht="19.5" x14ac:dyDescent="0.4">
      <c r="Z3174" s="179"/>
      <c r="AA3174" s="179"/>
    </row>
    <row r="3175" spans="26:27" ht="19.5" x14ac:dyDescent="0.4">
      <c r="Z3175" s="179"/>
      <c r="AA3175" s="179"/>
    </row>
    <row r="3176" spans="26:27" ht="19.5" x14ac:dyDescent="0.4">
      <c r="Z3176" s="179"/>
      <c r="AA3176" s="179"/>
    </row>
    <row r="3177" spans="26:27" ht="19.5" x14ac:dyDescent="0.4">
      <c r="Z3177" s="179"/>
      <c r="AA3177" s="179"/>
    </row>
    <row r="3178" spans="26:27" ht="19.5" x14ac:dyDescent="0.4">
      <c r="Z3178" s="179"/>
      <c r="AA3178" s="179"/>
    </row>
    <row r="3179" spans="26:27" ht="19.5" x14ac:dyDescent="0.4">
      <c r="Z3179" s="179"/>
      <c r="AA3179" s="179"/>
    </row>
    <row r="3180" spans="26:27" ht="19.5" x14ac:dyDescent="0.4">
      <c r="Z3180" s="179"/>
      <c r="AA3180" s="179"/>
    </row>
    <row r="3181" spans="26:27" ht="19.5" x14ac:dyDescent="0.4">
      <c r="Z3181" s="179"/>
      <c r="AA3181" s="179"/>
    </row>
    <row r="3182" spans="26:27" ht="19.5" x14ac:dyDescent="0.4">
      <c r="Z3182" s="179"/>
      <c r="AA3182" s="179"/>
    </row>
    <row r="3183" spans="26:27" ht="19.5" x14ac:dyDescent="0.4">
      <c r="Z3183" s="179"/>
      <c r="AA3183" s="179"/>
    </row>
    <row r="3184" spans="26:27" ht="19.5" x14ac:dyDescent="0.4">
      <c r="Z3184" s="179"/>
      <c r="AA3184" s="179"/>
    </row>
    <row r="3185" spans="26:27" ht="19.5" x14ac:dyDescent="0.4">
      <c r="Z3185" s="179"/>
      <c r="AA3185" s="179"/>
    </row>
    <row r="3186" spans="26:27" ht="19.5" x14ac:dyDescent="0.4">
      <c r="Z3186" s="179"/>
      <c r="AA3186" s="179"/>
    </row>
    <row r="3187" spans="26:27" ht="19.5" x14ac:dyDescent="0.4">
      <c r="Z3187" s="179"/>
      <c r="AA3187" s="179"/>
    </row>
    <row r="3188" spans="26:27" ht="19.5" x14ac:dyDescent="0.4">
      <c r="Z3188" s="179"/>
      <c r="AA3188" s="179"/>
    </row>
    <row r="3189" spans="26:27" ht="19.5" x14ac:dyDescent="0.4">
      <c r="Z3189" s="179"/>
      <c r="AA3189" s="179"/>
    </row>
    <row r="3190" spans="26:27" ht="19.5" x14ac:dyDescent="0.4">
      <c r="Z3190" s="179"/>
      <c r="AA3190" s="179"/>
    </row>
    <row r="3191" spans="26:27" ht="19.5" x14ac:dyDescent="0.4">
      <c r="Z3191" s="179"/>
      <c r="AA3191" s="179"/>
    </row>
    <row r="3192" spans="26:27" ht="19.5" x14ac:dyDescent="0.4">
      <c r="Z3192" s="179"/>
      <c r="AA3192" s="179"/>
    </row>
    <row r="3193" spans="26:27" ht="19.5" x14ac:dyDescent="0.4">
      <c r="Z3193" s="179"/>
      <c r="AA3193" s="179"/>
    </row>
    <row r="3194" spans="26:27" ht="19.5" x14ac:dyDescent="0.4">
      <c r="Z3194" s="179"/>
      <c r="AA3194" s="179"/>
    </row>
    <row r="3195" spans="26:27" ht="19.5" x14ac:dyDescent="0.4">
      <c r="Z3195" s="179"/>
      <c r="AA3195" s="179"/>
    </row>
    <row r="3196" spans="26:27" ht="19.5" x14ac:dyDescent="0.4">
      <c r="Z3196" s="179"/>
      <c r="AA3196" s="179"/>
    </row>
    <row r="3197" spans="26:27" ht="19.5" x14ac:dyDescent="0.4">
      <c r="Z3197" s="179"/>
      <c r="AA3197" s="179"/>
    </row>
    <row r="3198" spans="26:27" ht="19.5" x14ac:dyDescent="0.4">
      <c r="Z3198" s="179"/>
      <c r="AA3198" s="179"/>
    </row>
    <row r="3199" spans="26:27" ht="19.5" x14ac:dyDescent="0.4">
      <c r="Z3199" s="179"/>
      <c r="AA3199" s="179"/>
    </row>
    <row r="3200" spans="26:27" ht="19.5" x14ac:dyDescent="0.4">
      <c r="Z3200" s="179"/>
      <c r="AA3200" s="179"/>
    </row>
    <row r="3201" spans="26:27" ht="19.5" x14ac:dyDescent="0.4">
      <c r="Z3201" s="179"/>
      <c r="AA3201" s="179"/>
    </row>
    <row r="3202" spans="26:27" ht="19.5" x14ac:dyDescent="0.4">
      <c r="Z3202" s="179"/>
      <c r="AA3202" s="179"/>
    </row>
    <row r="3203" spans="26:27" ht="19.5" x14ac:dyDescent="0.4">
      <c r="Z3203" s="179"/>
      <c r="AA3203" s="179"/>
    </row>
    <row r="3204" spans="26:27" ht="19.5" x14ac:dyDescent="0.4">
      <c r="Z3204" s="179"/>
      <c r="AA3204" s="179"/>
    </row>
    <row r="3205" spans="26:27" ht="19.5" x14ac:dyDescent="0.4">
      <c r="Z3205" s="179"/>
      <c r="AA3205" s="179"/>
    </row>
    <row r="3206" spans="26:27" ht="19.5" x14ac:dyDescent="0.4">
      <c r="Z3206" s="179"/>
      <c r="AA3206" s="179"/>
    </row>
    <row r="3207" spans="26:27" ht="19.5" x14ac:dyDescent="0.4">
      <c r="Z3207" s="179"/>
      <c r="AA3207" s="179"/>
    </row>
    <row r="3208" spans="26:27" ht="19.5" x14ac:dyDescent="0.4">
      <c r="Z3208" s="179"/>
      <c r="AA3208" s="179"/>
    </row>
    <row r="3209" spans="26:27" ht="19.5" x14ac:dyDescent="0.4">
      <c r="Z3209" s="179"/>
      <c r="AA3209" s="179"/>
    </row>
    <row r="3210" spans="26:27" ht="19.5" x14ac:dyDescent="0.4">
      <c r="Z3210" s="179"/>
      <c r="AA3210" s="179"/>
    </row>
    <row r="3211" spans="26:27" ht="19.5" x14ac:dyDescent="0.4">
      <c r="Z3211" s="179"/>
      <c r="AA3211" s="179"/>
    </row>
    <row r="3212" spans="26:27" ht="19.5" x14ac:dyDescent="0.4">
      <c r="Z3212" s="179"/>
      <c r="AA3212" s="179"/>
    </row>
    <row r="3213" spans="26:27" ht="19.5" x14ac:dyDescent="0.4">
      <c r="Z3213" s="179"/>
      <c r="AA3213" s="179"/>
    </row>
    <row r="3214" spans="26:27" ht="19.5" x14ac:dyDescent="0.4">
      <c r="Z3214" s="179"/>
      <c r="AA3214" s="179"/>
    </row>
    <row r="3215" spans="26:27" ht="19.5" x14ac:dyDescent="0.4">
      <c r="Z3215" s="179"/>
      <c r="AA3215" s="179"/>
    </row>
    <row r="3216" spans="26:27" ht="19.5" x14ac:dyDescent="0.4">
      <c r="Z3216" s="179"/>
      <c r="AA3216" s="179"/>
    </row>
    <row r="3217" spans="26:27" ht="19.5" x14ac:dyDescent="0.4">
      <c r="Z3217" s="179"/>
      <c r="AA3217" s="179"/>
    </row>
    <row r="3218" spans="26:27" ht="19.5" x14ac:dyDescent="0.4">
      <c r="Z3218" s="179"/>
      <c r="AA3218" s="179"/>
    </row>
    <row r="3219" spans="26:27" ht="19.5" x14ac:dyDescent="0.4">
      <c r="Z3219" s="179"/>
      <c r="AA3219" s="179"/>
    </row>
    <row r="3220" spans="26:27" ht="19.5" x14ac:dyDescent="0.4">
      <c r="Z3220" s="179"/>
      <c r="AA3220" s="179"/>
    </row>
    <row r="3221" spans="26:27" ht="19.5" x14ac:dyDescent="0.4">
      <c r="Z3221" s="179"/>
      <c r="AA3221" s="179"/>
    </row>
    <row r="3222" spans="26:27" ht="19.5" x14ac:dyDescent="0.4">
      <c r="Z3222" s="179"/>
      <c r="AA3222" s="179"/>
    </row>
    <row r="3223" spans="26:27" ht="19.5" x14ac:dyDescent="0.4">
      <c r="Z3223" s="179"/>
      <c r="AA3223" s="179"/>
    </row>
    <row r="3224" spans="26:27" ht="19.5" x14ac:dyDescent="0.4">
      <c r="Z3224" s="179"/>
      <c r="AA3224" s="179"/>
    </row>
    <row r="3225" spans="26:27" ht="19.5" x14ac:dyDescent="0.4">
      <c r="Z3225" s="179"/>
      <c r="AA3225" s="179"/>
    </row>
    <row r="3226" spans="26:27" ht="19.5" x14ac:dyDescent="0.4">
      <c r="Z3226" s="179"/>
      <c r="AA3226" s="179"/>
    </row>
    <row r="3227" spans="26:27" ht="19.5" x14ac:dyDescent="0.4">
      <c r="Z3227" s="179"/>
      <c r="AA3227" s="179"/>
    </row>
    <row r="3228" spans="26:27" ht="19.5" x14ac:dyDescent="0.4">
      <c r="Z3228" s="179"/>
      <c r="AA3228" s="179"/>
    </row>
    <row r="3229" spans="26:27" ht="19.5" x14ac:dyDescent="0.4">
      <c r="Z3229" s="179"/>
      <c r="AA3229" s="179"/>
    </row>
    <row r="3230" spans="26:27" ht="19.5" x14ac:dyDescent="0.4">
      <c r="Z3230" s="179"/>
      <c r="AA3230" s="179"/>
    </row>
    <row r="3231" spans="26:27" ht="19.5" x14ac:dyDescent="0.4">
      <c r="Z3231" s="179"/>
      <c r="AA3231" s="179"/>
    </row>
    <row r="3232" spans="26:27" ht="19.5" x14ac:dyDescent="0.4">
      <c r="Z3232" s="179"/>
      <c r="AA3232" s="179"/>
    </row>
    <row r="3233" spans="26:27" ht="19.5" x14ac:dyDescent="0.4">
      <c r="Z3233" s="179"/>
      <c r="AA3233" s="179"/>
    </row>
    <row r="3234" spans="26:27" ht="19.5" x14ac:dyDescent="0.4">
      <c r="Z3234" s="179"/>
      <c r="AA3234" s="179"/>
    </row>
    <row r="3235" spans="26:27" ht="19.5" x14ac:dyDescent="0.4">
      <c r="Z3235" s="179"/>
      <c r="AA3235" s="179"/>
    </row>
    <row r="3236" spans="26:27" ht="19.5" x14ac:dyDescent="0.4">
      <c r="Z3236" s="179"/>
      <c r="AA3236" s="179"/>
    </row>
    <row r="3237" spans="26:27" ht="19.5" x14ac:dyDescent="0.4">
      <c r="Z3237" s="179"/>
      <c r="AA3237" s="179"/>
    </row>
    <row r="3238" spans="26:27" ht="19.5" x14ac:dyDescent="0.4">
      <c r="Z3238" s="179"/>
      <c r="AA3238" s="179"/>
    </row>
    <row r="3239" spans="26:27" ht="19.5" x14ac:dyDescent="0.4">
      <c r="Z3239" s="179"/>
      <c r="AA3239" s="179"/>
    </row>
    <row r="3240" spans="26:27" ht="19.5" x14ac:dyDescent="0.4">
      <c r="Z3240" s="179"/>
      <c r="AA3240" s="179"/>
    </row>
    <row r="3241" spans="26:27" ht="19.5" x14ac:dyDescent="0.4">
      <c r="Z3241" s="179"/>
      <c r="AA3241" s="179"/>
    </row>
    <row r="3242" spans="26:27" ht="19.5" x14ac:dyDescent="0.4">
      <c r="Z3242" s="179"/>
      <c r="AA3242" s="179"/>
    </row>
    <row r="3243" spans="26:27" ht="19.5" x14ac:dyDescent="0.4">
      <c r="Z3243" s="179"/>
      <c r="AA3243" s="179"/>
    </row>
    <row r="3244" spans="26:27" ht="19.5" x14ac:dyDescent="0.4">
      <c r="Z3244" s="179"/>
      <c r="AA3244" s="179"/>
    </row>
    <row r="3245" spans="26:27" ht="19.5" x14ac:dyDescent="0.4">
      <c r="Z3245" s="179"/>
      <c r="AA3245" s="179"/>
    </row>
    <row r="3246" spans="26:27" ht="19.5" x14ac:dyDescent="0.4">
      <c r="Z3246" s="179"/>
      <c r="AA3246" s="179"/>
    </row>
    <row r="3247" spans="26:27" ht="19.5" x14ac:dyDescent="0.4">
      <c r="Z3247" s="179"/>
      <c r="AA3247" s="179"/>
    </row>
    <row r="3248" spans="26:27" ht="19.5" x14ac:dyDescent="0.4">
      <c r="Z3248" s="179"/>
      <c r="AA3248" s="179"/>
    </row>
    <row r="3249" spans="26:27" ht="19.5" x14ac:dyDescent="0.4">
      <c r="Z3249" s="179"/>
      <c r="AA3249" s="179"/>
    </row>
    <row r="3250" spans="26:27" ht="19.5" x14ac:dyDescent="0.4">
      <c r="Z3250" s="179"/>
      <c r="AA3250" s="179"/>
    </row>
    <row r="3251" spans="26:27" ht="19.5" x14ac:dyDescent="0.4">
      <c r="Z3251" s="179"/>
      <c r="AA3251" s="179"/>
    </row>
    <row r="3252" spans="26:27" ht="19.5" x14ac:dyDescent="0.4">
      <c r="Z3252" s="179"/>
      <c r="AA3252" s="179"/>
    </row>
    <row r="3253" spans="26:27" ht="19.5" x14ac:dyDescent="0.4">
      <c r="Z3253" s="179"/>
      <c r="AA3253" s="179"/>
    </row>
    <row r="3254" spans="26:27" ht="19.5" x14ac:dyDescent="0.4">
      <c r="Z3254" s="179"/>
      <c r="AA3254" s="179"/>
    </row>
    <row r="3255" spans="26:27" ht="19.5" x14ac:dyDescent="0.4">
      <c r="Z3255" s="179"/>
      <c r="AA3255" s="179"/>
    </row>
    <row r="3256" spans="26:27" ht="19.5" x14ac:dyDescent="0.4">
      <c r="Z3256" s="179"/>
      <c r="AA3256" s="179"/>
    </row>
    <row r="3257" spans="26:27" ht="19.5" x14ac:dyDescent="0.4">
      <c r="Z3257" s="179"/>
      <c r="AA3257" s="179"/>
    </row>
    <row r="3258" spans="26:27" ht="19.5" x14ac:dyDescent="0.4">
      <c r="Z3258" s="179"/>
      <c r="AA3258" s="179"/>
    </row>
    <row r="3259" spans="26:27" ht="19.5" x14ac:dyDescent="0.4">
      <c r="Z3259" s="179"/>
      <c r="AA3259" s="179"/>
    </row>
    <row r="3260" spans="26:27" ht="19.5" x14ac:dyDescent="0.4">
      <c r="Z3260" s="179"/>
      <c r="AA3260" s="179"/>
    </row>
    <row r="3261" spans="26:27" ht="19.5" x14ac:dyDescent="0.4">
      <c r="Z3261" s="179"/>
      <c r="AA3261" s="179"/>
    </row>
    <row r="3262" spans="26:27" ht="19.5" x14ac:dyDescent="0.4">
      <c r="Z3262" s="179"/>
      <c r="AA3262" s="179"/>
    </row>
    <row r="3263" spans="26:27" ht="19.5" x14ac:dyDescent="0.4">
      <c r="Z3263" s="179"/>
      <c r="AA3263" s="179"/>
    </row>
    <row r="3264" spans="26:27" ht="19.5" x14ac:dyDescent="0.4">
      <c r="Z3264" s="179"/>
      <c r="AA3264" s="179"/>
    </row>
    <row r="3265" spans="26:27" ht="19.5" x14ac:dyDescent="0.4">
      <c r="Z3265" s="179"/>
      <c r="AA3265" s="179"/>
    </row>
    <row r="3266" spans="26:27" ht="19.5" x14ac:dyDescent="0.4">
      <c r="Z3266" s="179"/>
      <c r="AA3266" s="179"/>
    </row>
    <row r="3267" spans="26:27" ht="19.5" x14ac:dyDescent="0.4">
      <c r="Z3267" s="179"/>
      <c r="AA3267" s="179"/>
    </row>
    <row r="3268" spans="26:27" ht="19.5" x14ac:dyDescent="0.4">
      <c r="Z3268" s="179"/>
      <c r="AA3268" s="179"/>
    </row>
    <row r="3269" spans="26:27" ht="19.5" x14ac:dyDescent="0.4">
      <c r="Z3269" s="179"/>
      <c r="AA3269" s="179"/>
    </row>
    <row r="3270" spans="26:27" ht="19.5" x14ac:dyDescent="0.4">
      <c r="Z3270" s="179"/>
      <c r="AA3270" s="179"/>
    </row>
    <row r="3271" spans="26:27" ht="19.5" x14ac:dyDescent="0.4">
      <c r="Z3271" s="179"/>
      <c r="AA3271" s="179"/>
    </row>
    <row r="3272" spans="26:27" ht="19.5" x14ac:dyDescent="0.4">
      <c r="Z3272" s="179"/>
      <c r="AA3272" s="179"/>
    </row>
    <row r="3273" spans="26:27" ht="19.5" x14ac:dyDescent="0.4">
      <c r="Z3273" s="179"/>
      <c r="AA3273" s="179"/>
    </row>
    <row r="3274" spans="26:27" ht="19.5" x14ac:dyDescent="0.4">
      <c r="Z3274" s="179"/>
      <c r="AA3274" s="179"/>
    </row>
    <row r="3275" spans="26:27" ht="19.5" x14ac:dyDescent="0.4">
      <c r="Z3275" s="179"/>
      <c r="AA3275" s="179"/>
    </row>
    <row r="3276" spans="26:27" ht="19.5" x14ac:dyDescent="0.4">
      <c r="Z3276" s="179"/>
      <c r="AA3276" s="179"/>
    </row>
    <row r="3277" spans="26:27" ht="19.5" x14ac:dyDescent="0.4">
      <c r="Z3277" s="179"/>
      <c r="AA3277" s="179"/>
    </row>
    <row r="3278" spans="26:27" ht="19.5" x14ac:dyDescent="0.4">
      <c r="Z3278" s="179"/>
      <c r="AA3278" s="179"/>
    </row>
    <row r="3279" spans="26:27" ht="19.5" x14ac:dyDescent="0.4">
      <c r="Z3279" s="179"/>
      <c r="AA3279" s="179"/>
    </row>
    <row r="3280" spans="26:27" ht="19.5" x14ac:dyDescent="0.4">
      <c r="Z3280" s="179"/>
      <c r="AA3280" s="179"/>
    </row>
    <row r="3281" spans="26:27" ht="19.5" x14ac:dyDescent="0.4">
      <c r="Z3281" s="179"/>
      <c r="AA3281" s="179"/>
    </row>
    <row r="3282" spans="26:27" ht="19.5" x14ac:dyDescent="0.4">
      <c r="Z3282" s="179"/>
      <c r="AA3282" s="179"/>
    </row>
    <row r="3283" spans="26:27" ht="19.5" x14ac:dyDescent="0.4">
      <c r="Z3283" s="179"/>
      <c r="AA3283" s="179"/>
    </row>
    <row r="3284" spans="26:27" ht="19.5" x14ac:dyDescent="0.4">
      <c r="Z3284" s="179"/>
      <c r="AA3284" s="179"/>
    </row>
    <row r="3285" spans="26:27" ht="19.5" x14ac:dyDescent="0.4">
      <c r="Z3285" s="179"/>
      <c r="AA3285" s="179"/>
    </row>
    <row r="3286" spans="26:27" ht="19.5" x14ac:dyDescent="0.4">
      <c r="Z3286" s="179"/>
      <c r="AA3286" s="179"/>
    </row>
    <row r="3287" spans="26:27" ht="19.5" x14ac:dyDescent="0.4">
      <c r="Z3287" s="179"/>
      <c r="AA3287" s="179"/>
    </row>
    <row r="3288" spans="26:27" ht="19.5" x14ac:dyDescent="0.4">
      <c r="Z3288" s="179"/>
      <c r="AA3288" s="179"/>
    </row>
    <row r="3289" spans="26:27" ht="19.5" x14ac:dyDescent="0.4">
      <c r="Z3289" s="179"/>
      <c r="AA3289" s="179"/>
    </row>
    <row r="3290" spans="26:27" ht="19.5" x14ac:dyDescent="0.4">
      <c r="Z3290" s="179"/>
      <c r="AA3290" s="179"/>
    </row>
    <row r="3291" spans="26:27" ht="19.5" x14ac:dyDescent="0.4">
      <c r="Z3291" s="179"/>
      <c r="AA3291" s="179"/>
    </row>
    <row r="3292" spans="26:27" ht="19.5" x14ac:dyDescent="0.4">
      <c r="Z3292" s="179"/>
      <c r="AA3292" s="179"/>
    </row>
    <row r="3293" spans="26:27" ht="19.5" x14ac:dyDescent="0.4">
      <c r="Z3293" s="179"/>
      <c r="AA3293" s="179"/>
    </row>
    <row r="3294" spans="26:27" ht="19.5" x14ac:dyDescent="0.4">
      <c r="Z3294" s="179"/>
      <c r="AA3294" s="179"/>
    </row>
    <row r="3295" spans="26:27" ht="19.5" x14ac:dyDescent="0.4">
      <c r="Z3295" s="179"/>
      <c r="AA3295" s="179"/>
    </row>
    <row r="3296" spans="26:27" ht="19.5" x14ac:dyDescent="0.4">
      <c r="Z3296" s="179"/>
      <c r="AA3296" s="179"/>
    </row>
    <row r="3297" spans="26:27" ht="19.5" x14ac:dyDescent="0.4">
      <c r="Z3297" s="179"/>
      <c r="AA3297" s="179"/>
    </row>
    <row r="3298" spans="26:27" ht="19.5" x14ac:dyDescent="0.4">
      <c r="Z3298" s="179"/>
      <c r="AA3298" s="179"/>
    </row>
    <row r="3299" spans="26:27" ht="19.5" x14ac:dyDescent="0.4">
      <c r="Z3299" s="179"/>
      <c r="AA3299" s="179"/>
    </row>
    <row r="3300" spans="26:27" ht="19.5" x14ac:dyDescent="0.4">
      <c r="Z3300" s="179"/>
      <c r="AA3300" s="179"/>
    </row>
    <row r="3301" spans="26:27" ht="19.5" x14ac:dyDescent="0.4">
      <c r="Z3301" s="179"/>
      <c r="AA3301" s="179"/>
    </row>
    <row r="3302" spans="26:27" ht="19.5" x14ac:dyDescent="0.4">
      <c r="Z3302" s="179"/>
      <c r="AA3302" s="179"/>
    </row>
    <row r="3303" spans="26:27" ht="19.5" x14ac:dyDescent="0.4">
      <c r="Z3303" s="179"/>
      <c r="AA3303" s="179"/>
    </row>
    <row r="3304" spans="26:27" ht="19.5" x14ac:dyDescent="0.4">
      <c r="Z3304" s="179"/>
      <c r="AA3304" s="179"/>
    </row>
    <row r="3305" spans="26:27" ht="19.5" x14ac:dyDescent="0.4">
      <c r="Z3305" s="179"/>
      <c r="AA3305" s="179"/>
    </row>
    <row r="3306" spans="26:27" ht="19.5" x14ac:dyDescent="0.4">
      <c r="Z3306" s="179"/>
      <c r="AA3306" s="179"/>
    </row>
    <row r="3307" spans="26:27" ht="19.5" x14ac:dyDescent="0.4">
      <c r="Z3307" s="179"/>
      <c r="AA3307" s="179"/>
    </row>
    <row r="3308" spans="26:27" ht="19.5" x14ac:dyDescent="0.4">
      <c r="Z3308" s="179"/>
      <c r="AA3308" s="179"/>
    </row>
    <row r="3309" spans="26:27" ht="19.5" x14ac:dyDescent="0.4">
      <c r="Z3309" s="179"/>
      <c r="AA3309" s="179"/>
    </row>
    <row r="3310" spans="26:27" ht="19.5" x14ac:dyDescent="0.4">
      <c r="Z3310" s="179"/>
      <c r="AA3310" s="179"/>
    </row>
    <row r="3311" spans="26:27" ht="19.5" x14ac:dyDescent="0.4">
      <c r="Z3311" s="179"/>
      <c r="AA3311" s="179"/>
    </row>
    <row r="3312" spans="26:27" ht="19.5" x14ac:dyDescent="0.4">
      <c r="Z3312" s="179"/>
      <c r="AA3312" s="179"/>
    </row>
    <row r="3313" spans="26:27" ht="19.5" x14ac:dyDescent="0.4">
      <c r="Z3313" s="179"/>
      <c r="AA3313" s="179"/>
    </row>
    <row r="3314" spans="26:27" ht="19.5" x14ac:dyDescent="0.4">
      <c r="Z3314" s="179"/>
      <c r="AA3314" s="179"/>
    </row>
    <row r="3315" spans="26:27" ht="19.5" x14ac:dyDescent="0.4">
      <c r="Z3315" s="179"/>
      <c r="AA3315" s="179"/>
    </row>
    <row r="3316" spans="26:27" ht="19.5" x14ac:dyDescent="0.4">
      <c r="Z3316" s="179"/>
      <c r="AA3316" s="179"/>
    </row>
    <row r="3317" spans="26:27" ht="19.5" x14ac:dyDescent="0.4">
      <c r="Z3317" s="179"/>
      <c r="AA3317" s="179"/>
    </row>
    <row r="3318" spans="26:27" ht="19.5" x14ac:dyDescent="0.4">
      <c r="Z3318" s="179"/>
      <c r="AA3318" s="179"/>
    </row>
    <row r="3319" spans="26:27" ht="19.5" x14ac:dyDescent="0.4">
      <c r="Z3319" s="179"/>
      <c r="AA3319" s="179"/>
    </row>
    <row r="3320" spans="26:27" ht="19.5" x14ac:dyDescent="0.4">
      <c r="Z3320" s="179"/>
      <c r="AA3320" s="179"/>
    </row>
    <row r="3321" spans="26:27" ht="19.5" x14ac:dyDescent="0.4">
      <c r="Z3321" s="179"/>
      <c r="AA3321" s="179"/>
    </row>
    <row r="3322" spans="26:27" ht="19.5" x14ac:dyDescent="0.4">
      <c r="Z3322" s="179"/>
      <c r="AA3322" s="179"/>
    </row>
    <row r="3323" spans="26:27" ht="19.5" x14ac:dyDescent="0.4">
      <c r="Z3323" s="179"/>
      <c r="AA3323" s="179"/>
    </row>
    <row r="3324" spans="26:27" ht="19.5" x14ac:dyDescent="0.4">
      <c r="Z3324" s="179"/>
      <c r="AA3324" s="179"/>
    </row>
    <row r="3325" spans="26:27" ht="19.5" x14ac:dyDescent="0.4">
      <c r="Z3325" s="179"/>
      <c r="AA3325" s="179"/>
    </row>
    <row r="3326" spans="26:27" ht="19.5" x14ac:dyDescent="0.4">
      <c r="Z3326" s="179"/>
      <c r="AA3326" s="179"/>
    </row>
    <row r="3327" spans="26:27" ht="19.5" x14ac:dyDescent="0.4">
      <c r="Z3327" s="179"/>
      <c r="AA3327" s="179"/>
    </row>
    <row r="3328" spans="26:27" ht="19.5" x14ac:dyDescent="0.4">
      <c r="Z3328" s="179"/>
      <c r="AA3328" s="179"/>
    </row>
    <row r="3329" spans="26:27" ht="19.5" x14ac:dyDescent="0.4">
      <c r="Z3329" s="179"/>
      <c r="AA3329" s="179"/>
    </row>
    <row r="3330" spans="26:27" ht="19.5" x14ac:dyDescent="0.4">
      <c r="Z3330" s="179"/>
      <c r="AA3330" s="179"/>
    </row>
    <row r="3331" spans="26:27" ht="19.5" x14ac:dyDescent="0.4">
      <c r="Z3331" s="179"/>
      <c r="AA3331" s="179"/>
    </row>
    <row r="3332" spans="26:27" ht="19.5" x14ac:dyDescent="0.4">
      <c r="Z3332" s="179"/>
      <c r="AA3332" s="179"/>
    </row>
    <row r="3333" spans="26:27" ht="19.5" x14ac:dyDescent="0.4">
      <c r="Z3333" s="179"/>
      <c r="AA3333" s="179"/>
    </row>
    <row r="3334" spans="26:27" ht="19.5" x14ac:dyDescent="0.4">
      <c r="Z3334" s="179"/>
      <c r="AA3334" s="179"/>
    </row>
    <row r="3335" spans="26:27" ht="19.5" x14ac:dyDescent="0.4">
      <c r="Z3335" s="179"/>
      <c r="AA3335" s="179"/>
    </row>
    <row r="3336" spans="26:27" ht="19.5" x14ac:dyDescent="0.4">
      <c r="Z3336" s="179"/>
      <c r="AA3336" s="179"/>
    </row>
    <row r="3337" spans="26:27" ht="19.5" x14ac:dyDescent="0.4">
      <c r="Z3337" s="179"/>
      <c r="AA3337" s="179"/>
    </row>
    <row r="3338" spans="26:27" ht="19.5" x14ac:dyDescent="0.4">
      <c r="Z3338" s="179"/>
      <c r="AA3338" s="179"/>
    </row>
    <row r="3339" spans="26:27" ht="19.5" x14ac:dyDescent="0.4">
      <c r="Z3339" s="179"/>
      <c r="AA3339" s="179"/>
    </row>
    <row r="3340" spans="26:27" ht="19.5" x14ac:dyDescent="0.4">
      <c r="Z3340" s="179"/>
      <c r="AA3340" s="179"/>
    </row>
    <row r="3341" spans="26:27" ht="19.5" x14ac:dyDescent="0.4">
      <c r="Z3341" s="179"/>
      <c r="AA3341" s="179"/>
    </row>
    <row r="3342" spans="26:27" ht="19.5" x14ac:dyDescent="0.4">
      <c r="Z3342" s="179"/>
      <c r="AA3342" s="179"/>
    </row>
    <row r="3343" spans="26:27" ht="19.5" x14ac:dyDescent="0.4">
      <c r="Z3343" s="179"/>
      <c r="AA3343" s="179"/>
    </row>
    <row r="3344" spans="26:27" ht="19.5" x14ac:dyDescent="0.4">
      <c r="Z3344" s="179"/>
      <c r="AA3344" s="179"/>
    </row>
    <row r="3345" spans="26:27" ht="19.5" x14ac:dyDescent="0.4">
      <c r="Z3345" s="179"/>
      <c r="AA3345" s="179"/>
    </row>
    <row r="3346" spans="26:27" ht="19.5" x14ac:dyDescent="0.4">
      <c r="Z3346" s="179"/>
      <c r="AA3346" s="179"/>
    </row>
    <row r="3347" spans="26:27" ht="19.5" x14ac:dyDescent="0.4">
      <c r="Z3347" s="179"/>
      <c r="AA3347" s="179"/>
    </row>
    <row r="3348" spans="26:27" ht="19.5" x14ac:dyDescent="0.4">
      <c r="Z3348" s="179"/>
      <c r="AA3348" s="179"/>
    </row>
    <row r="3349" spans="26:27" ht="19.5" x14ac:dyDescent="0.4">
      <c r="Z3349" s="179"/>
      <c r="AA3349" s="179"/>
    </row>
    <row r="3350" spans="26:27" ht="19.5" x14ac:dyDescent="0.4">
      <c r="Z3350" s="179"/>
      <c r="AA3350" s="179"/>
    </row>
    <row r="3351" spans="26:27" ht="19.5" x14ac:dyDescent="0.4">
      <c r="Z3351" s="179"/>
      <c r="AA3351" s="179"/>
    </row>
    <row r="3352" spans="26:27" ht="19.5" x14ac:dyDescent="0.4">
      <c r="Z3352" s="179"/>
      <c r="AA3352" s="179"/>
    </row>
    <row r="3353" spans="26:27" ht="19.5" x14ac:dyDescent="0.4">
      <c r="Z3353" s="179"/>
      <c r="AA3353" s="179"/>
    </row>
    <row r="3354" spans="26:27" ht="19.5" x14ac:dyDescent="0.4">
      <c r="Z3354" s="179"/>
      <c r="AA3354" s="179"/>
    </row>
    <row r="3355" spans="26:27" ht="19.5" x14ac:dyDescent="0.4">
      <c r="Z3355" s="179"/>
      <c r="AA3355" s="179"/>
    </row>
    <row r="3356" spans="26:27" ht="19.5" x14ac:dyDescent="0.4">
      <c r="Z3356" s="179"/>
      <c r="AA3356" s="179"/>
    </row>
    <row r="3357" spans="26:27" ht="19.5" x14ac:dyDescent="0.4">
      <c r="Z3357" s="179"/>
      <c r="AA3357" s="179"/>
    </row>
    <row r="3358" spans="26:27" ht="19.5" x14ac:dyDescent="0.4">
      <c r="Z3358" s="179"/>
      <c r="AA3358" s="179"/>
    </row>
    <row r="3359" spans="26:27" ht="19.5" x14ac:dyDescent="0.4">
      <c r="Z3359" s="179"/>
      <c r="AA3359" s="179"/>
    </row>
    <row r="3360" spans="26:27" ht="19.5" x14ac:dyDescent="0.4">
      <c r="Z3360" s="179"/>
      <c r="AA3360" s="179"/>
    </row>
    <row r="3361" spans="26:27" ht="19.5" x14ac:dyDescent="0.4">
      <c r="Z3361" s="179"/>
      <c r="AA3361" s="179"/>
    </row>
    <row r="3362" spans="26:27" ht="19.5" x14ac:dyDescent="0.4">
      <c r="Z3362" s="179"/>
      <c r="AA3362" s="179"/>
    </row>
    <row r="3363" spans="26:27" ht="19.5" x14ac:dyDescent="0.4">
      <c r="Z3363" s="179"/>
      <c r="AA3363" s="179"/>
    </row>
    <row r="3364" spans="26:27" ht="19.5" x14ac:dyDescent="0.4">
      <c r="Z3364" s="179"/>
      <c r="AA3364" s="179"/>
    </row>
    <row r="3365" spans="26:27" ht="19.5" x14ac:dyDescent="0.4">
      <c r="Z3365" s="179"/>
      <c r="AA3365" s="179"/>
    </row>
    <row r="3366" spans="26:27" ht="19.5" x14ac:dyDescent="0.4">
      <c r="Z3366" s="179"/>
      <c r="AA3366" s="179"/>
    </row>
    <row r="3367" spans="26:27" ht="19.5" x14ac:dyDescent="0.4">
      <c r="Z3367" s="179"/>
      <c r="AA3367" s="179"/>
    </row>
    <row r="3368" spans="26:27" ht="19.5" x14ac:dyDescent="0.4">
      <c r="Z3368" s="179"/>
      <c r="AA3368" s="179"/>
    </row>
    <row r="3369" spans="26:27" ht="19.5" x14ac:dyDescent="0.4">
      <c r="Z3369" s="179"/>
      <c r="AA3369" s="179"/>
    </row>
    <row r="3370" spans="26:27" ht="19.5" x14ac:dyDescent="0.4">
      <c r="Z3370" s="179"/>
      <c r="AA3370" s="179"/>
    </row>
    <row r="3371" spans="26:27" ht="19.5" x14ac:dyDescent="0.4">
      <c r="Z3371" s="179"/>
      <c r="AA3371" s="179"/>
    </row>
    <row r="3372" spans="26:27" ht="19.5" x14ac:dyDescent="0.4">
      <c r="Z3372" s="179"/>
      <c r="AA3372" s="179"/>
    </row>
    <row r="3373" spans="26:27" ht="19.5" x14ac:dyDescent="0.4">
      <c r="Z3373" s="179"/>
      <c r="AA3373" s="179"/>
    </row>
    <row r="3374" spans="26:27" ht="19.5" x14ac:dyDescent="0.4">
      <c r="Z3374" s="179"/>
      <c r="AA3374" s="179"/>
    </row>
    <row r="3375" spans="26:27" ht="19.5" x14ac:dyDescent="0.4">
      <c r="Z3375" s="179"/>
      <c r="AA3375" s="179"/>
    </row>
    <row r="3376" spans="26:27" ht="19.5" x14ac:dyDescent="0.4">
      <c r="Z3376" s="179"/>
      <c r="AA3376" s="179"/>
    </row>
    <row r="3377" spans="26:27" ht="19.5" x14ac:dyDescent="0.4">
      <c r="Z3377" s="179"/>
      <c r="AA3377" s="179"/>
    </row>
    <row r="3378" spans="26:27" ht="19.5" x14ac:dyDescent="0.4">
      <c r="Z3378" s="179"/>
      <c r="AA3378" s="179"/>
    </row>
    <row r="3379" spans="26:27" ht="19.5" x14ac:dyDescent="0.4">
      <c r="Z3379" s="179"/>
      <c r="AA3379" s="179"/>
    </row>
    <row r="3380" spans="26:27" ht="19.5" x14ac:dyDescent="0.4">
      <c r="Z3380" s="179"/>
      <c r="AA3380" s="179"/>
    </row>
    <row r="3381" spans="26:27" ht="19.5" x14ac:dyDescent="0.4">
      <c r="Z3381" s="179"/>
      <c r="AA3381" s="179"/>
    </row>
    <row r="3382" spans="26:27" ht="19.5" x14ac:dyDescent="0.4">
      <c r="Z3382" s="179"/>
      <c r="AA3382" s="179"/>
    </row>
    <row r="3383" spans="26:27" ht="19.5" x14ac:dyDescent="0.4">
      <c r="Z3383" s="179"/>
      <c r="AA3383" s="179"/>
    </row>
    <row r="3384" spans="26:27" ht="19.5" x14ac:dyDescent="0.4">
      <c r="Z3384" s="179"/>
      <c r="AA3384" s="179"/>
    </row>
    <row r="3385" spans="26:27" ht="19.5" x14ac:dyDescent="0.4">
      <c r="Z3385" s="179"/>
      <c r="AA3385" s="179"/>
    </row>
    <row r="3386" spans="26:27" ht="19.5" x14ac:dyDescent="0.4">
      <c r="Z3386" s="179"/>
      <c r="AA3386" s="179"/>
    </row>
    <row r="3387" spans="26:27" ht="19.5" x14ac:dyDescent="0.4">
      <c r="Z3387" s="179"/>
      <c r="AA3387" s="179"/>
    </row>
    <row r="3388" spans="26:27" ht="19.5" x14ac:dyDescent="0.4">
      <c r="Z3388" s="179"/>
      <c r="AA3388" s="179"/>
    </row>
    <row r="3389" spans="26:27" ht="19.5" x14ac:dyDescent="0.4">
      <c r="Z3389" s="179"/>
      <c r="AA3389" s="179"/>
    </row>
    <row r="3390" spans="26:27" ht="19.5" x14ac:dyDescent="0.4">
      <c r="Z3390" s="179"/>
      <c r="AA3390" s="179"/>
    </row>
    <row r="3391" spans="26:27" ht="19.5" x14ac:dyDescent="0.4">
      <c r="Z3391" s="179"/>
      <c r="AA3391" s="179"/>
    </row>
    <row r="3392" spans="26:27" ht="19.5" x14ac:dyDescent="0.4">
      <c r="Z3392" s="179"/>
      <c r="AA3392" s="179"/>
    </row>
    <row r="3393" spans="26:27" ht="19.5" x14ac:dyDescent="0.4">
      <c r="Z3393" s="179"/>
      <c r="AA3393" s="179"/>
    </row>
    <row r="3394" spans="26:27" ht="19.5" x14ac:dyDescent="0.4">
      <c r="Z3394" s="179"/>
      <c r="AA3394" s="179"/>
    </row>
    <row r="3395" spans="26:27" ht="19.5" x14ac:dyDescent="0.4">
      <c r="Z3395" s="179"/>
      <c r="AA3395" s="179"/>
    </row>
    <row r="3396" spans="26:27" ht="19.5" x14ac:dyDescent="0.4">
      <c r="Z3396" s="179"/>
      <c r="AA3396" s="179"/>
    </row>
    <row r="3397" spans="26:27" ht="19.5" x14ac:dyDescent="0.4">
      <c r="Z3397" s="179"/>
      <c r="AA3397" s="179"/>
    </row>
    <row r="3398" spans="26:27" ht="19.5" x14ac:dyDescent="0.4">
      <c r="Z3398" s="179"/>
      <c r="AA3398" s="179"/>
    </row>
    <row r="3399" spans="26:27" ht="19.5" x14ac:dyDescent="0.4">
      <c r="Z3399" s="179"/>
      <c r="AA3399" s="179"/>
    </row>
    <row r="3400" spans="26:27" ht="19.5" x14ac:dyDescent="0.4">
      <c r="Z3400" s="179"/>
      <c r="AA3400" s="179"/>
    </row>
    <row r="3401" spans="26:27" ht="19.5" x14ac:dyDescent="0.4">
      <c r="Z3401" s="179"/>
      <c r="AA3401" s="179"/>
    </row>
    <row r="3402" spans="26:27" ht="19.5" x14ac:dyDescent="0.4">
      <c r="Z3402" s="179"/>
      <c r="AA3402" s="179"/>
    </row>
    <row r="3403" spans="26:27" ht="19.5" x14ac:dyDescent="0.4">
      <c r="Z3403" s="179"/>
      <c r="AA3403" s="179"/>
    </row>
    <row r="3404" spans="26:27" ht="19.5" x14ac:dyDescent="0.4">
      <c r="Z3404" s="179"/>
      <c r="AA3404" s="179"/>
    </row>
    <row r="3405" spans="26:27" ht="19.5" x14ac:dyDescent="0.4">
      <c r="Z3405" s="179"/>
      <c r="AA3405" s="179"/>
    </row>
    <row r="3406" spans="26:27" ht="19.5" x14ac:dyDescent="0.4">
      <c r="Z3406" s="179"/>
      <c r="AA3406" s="179"/>
    </row>
    <row r="3407" spans="26:27" ht="19.5" x14ac:dyDescent="0.4">
      <c r="Z3407" s="179"/>
      <c r="AA3407" s="179"/>
    </row>
    <row r="3408" spans="26:27" ht="19.5" x14ac:dyDescent="0.4">
      <c r="Z3408" s="179"/>
      <c r="AA3408" s="179"/>
    </row>
    <row r="3409" spans="26:27" ht="19.5" x14ac:dyDescent="0.4">
      <c r="Z3409" s="179"/>
      <c r="AA3409" s="179"/>
    </row>
    <row r="3410" spans="26:27" ht="19.5" x14ac:dyDescent="0.4">
      <c r="Z3410" s="179"/>
      <c r="AA3410" s="179"/>
    </row>
    <row r="3411" spans="26:27" ht="19.5" x14ac:dyDescent="0.4">
      <c r="Z3411" s="179"/>
      <c r="AA3411" s="179"/>
    </row>
    <row r="3412" spans="26:27" ht="19.5" x14ac:dyDescent="0.4">
      <c r="Z3412" s="179"/>
      <c r="AA3412" s="179"/>
    </row>
    <row r="3413" spans="26:27" ht="19.5" x14ac:dyDescent="0.4">
      <c r="Z3413" s="179"/>
      <c r="AA3413" s="179"/>
    </row>
    <row r="3414" spans="26:27" ht="19.5" x14ac:dyDescent="0.4">
      <c r="Z3414" s="179"/>
      <c r="AA3414" s="179"/>
    </row>
    <row r="3415" spans="26:27" ht="19.5" x14ac:dyDescent="0.4">
      <c r="Z3415" s="179"/>
      <c r="AA3415" s="179"/>
    </row>
    <row r="3416" spans="26:27" ht="19.5" x14ac:dyDescent="0.4">
      <c r="Z3416" s="179"/>
      <c r="AA3416" s="179"/>
    </row>
    <row r="3417" spans="26:27" ht="19.5" x14ac:dyDescent="0.4">
      <c r="Z3417" s="179"/>
      <c r="AA3417" s="179"/>
    </row>
    <row r="3418" spans="26:27" ht="19.5" x14ac:dyDescent="0.4">
      <c r="Z3418" s="179"/>
      <c r="AA3418" s="179"/>
    </row>
    <row r="3419" spans="26:27" ht="19.5" x14ac:dyDescent="0.4">
      <c r="Z3419" s="179"/>
      <c r="AA3419" s="179"/>
    </row>
    <row r="3420" spans="26:27" ht="19.5" x14ac:dyDescent="0.4">
      <c r="Z3420" s="179"/>
      <c r="AA3420" s="179"/>
    </row>
    <row r="3421" spans="26:27" ht="19.5" x14ac:dyDescent="0.4">
      <c r="Z3421" s="179"/>
      <c r="AA3421" s="179"/>
    </row>
    <row r="3422" spans="26:27" ht="19.5" x14ac:dyDescent="0.4">
      <c r="Z3422" s="179"/>
      <c r="AA3422" s="179"/>
    </row>
    <row r="3423" spans="26:27" ht="19.5" x14ac:dyDescent="0.4">
      <c r="Z3423" s="179"/>
      <c r="AA3423" s="179"/>
    </row>
    <row r="3424" spans="26:27" ht="19.5" x14ac:dyDescent="0.4">
      <c r="Z3424" s="179"/>
      <c r="AA3424" s="179"/>
    </row>
    <row r="3425" spans="26:27" ht="19.5" x14ac:dyDescent="0.4">
      <c r="Z3425" s="179"/>
      <c r="AA3425" s="179"/>
    </row>
    <row r="3426" spans="26:27" ht="19.5" x14ac:dyDescent="0.4">
      <c r="Z3426" s="179"/>
      <c r="AA3426" s="179"/>
    </row>
    <row r="3427" spans="26:27" ht="19.5" x14ac:dyDescent="0.4">
      <c r="Z3427" s="179"/>
      <c r="AA3427" s="179"/>
    </row>
    <row r="3428" spans="26:27" ht="19.5" x14ac:dyDescent="0.4">
      <c r="Z3428" s="179"/>
      <c r="AA3428" s="179"/>
    </row>
    <row r="3429" spans="26:27" ht="19.5" x14ac:dyDescent="0.4">
      <c r="Z3429" s="179"/>
      <c r="AA3429" s="179"/>
    </row>
    <row r="3430" spans="26:27" ht="19.5" x14ac:dyDescent="0.4">
      <c r="Z3430" s="179"/>
      <c r="AA3430" s="179"/>
    </row>
    <row r="3431" spans="26:27" ht="19.5" x14ac:dyDescent="0.4">
      <c r="Z3431" s="179"/>
      <c r="AA3431" s="179"/>
    </row>
    <row r="3432" spans="26:27" ht="19.5" x14ac:dyDescent="0.4">
      <c r="Z3432" s="179"/>
      <c r="AA3432" s="179"/>
    </row>
    <row r="3433" spans="26:27" ht="19.5" x14ac:dyDescent="0.4">
      <c r="Z3433" s="179"/>
      <c r="AA3433" s="179"/>
    </row>
    <row r="3434" spans="26:27" ht="19.5" x14ac:dyDescent="0.4">
      <c r="Z3434" s="179"/>
      <c r="AA3434" s="179"/>
    </row>
    <row r="3435" spans="26:27" ht="19.5" x14ac:dyDescent="0.4">
      <c r="Z3435" s="179"/>
      <c r="AA3435" s="179"/>
    </row>
    <row r="3436" spans="26:27" ht="19.5" x14ac:dyDescent="0.4">
      <c r="Z3436" s="179"/>
      <c r="AA3436" s="179"/>
    </row>
    <row r="3437" spans="26:27" ht="19.5" x14ac:dyDescent="0.4">
      <c r="Z3437" s="179"/>
      <c r="AA3437" s="179"/>
    </row>
    <row r="3438" spans="26:27" ht="19.5" x14ac:dyDescent="0.4">
      <c r="Z3438" s="179"/>
      <c r="AA3438" s="179"/>
    </row>
    <row r="3439" spans="26:27" ht="19.5" x14ac:dyDescent="0.4">
      <c r="Z3439" s="179"/>
      <c r="AA3439" s="179"/>
    </row>
    <row r="3440" spans="26:27" ht="19.5" x14ac:dyDescent="0.4">
      <c r="Z3440" s="179"/>
      <c r="AA3440" s="179"/>
    </row>
    <row r="3441" spans="26:27" ht="19.5" x14ac:dyDescent="0.4">
      <c r="Z3441" s="179"/>
      <c r="AA3441" s="179"/>
    </row>
    <row r="3442" spans="26:27" ht="19.5" x14ac:dyDescent="0.4">
      <c r="Z3442" s="179"/>
      <c r="AA3442" s="179"/>
    </row>
    <row r="3443" spans="26:27" ht="19.5" x14ac:dyDescent="0.4">
      <c r="Z3443" s="179"/>
      <c r="AA3443" s="179"/>
    </row>
    <row r="3444" spans="26:27" ht="19.5" x14ac:dyDescent="0.4">
      <c r="Z3444" s="179"/>
      <c r="AA3444" s="179"/>
    </row>
    <row r="3445" spans="26:27" ht="19.5" x14ac:dyDescent="0.4">
      <c r="Z3445" s="179"/>
      <c r="AA3445" s="179"/>
    </row>
    <row r="3446" spans="26:27" ht="19.5" x14ac:dyDescent="0.4">
      <c r="Z3446" s="179"/>
      <c r="AA3446" s="179"/>
    </row>
    <row r="3447" spans="26:27" ht="19.5" x14ac:dyDescent="0.4">
      <c r="Z3447" s="179"/>
      <c r="AA3447" s="179"/>
    </row>
    <row r="3448" spans="26:27" ht="19.5" x14ac:dyDescent="0.4">
      <c r="Z3448" s="179"/>
      <c r="AA3448" s="179"/>
    </row>
    <row r="3449" spans="26:27" ht="19.5" x14ac:dyDescent="0.4">
      <c r="Z3449" s="179"/>
      <c r="AA3449" s="179"/>
    </row>
    <row r="3450" spans="26:27" ht="19.5" x14ac:dyDescent="0.4">
      <c r="Z3450" s="179"/>
      <c r="AA3450" s="179"/>
    </row>
    <row r="3451" spans="26:27" ht="19.5" x14ac:dyDescent="0.4">
      <c r="Z3451" s="179"/>
      <c r="AA3451" s="179"/>
    </row>
    <row r="3452" spans="26:27" ht="19.5" x14ac:dyDescent="0.4">
      <c r="Z3452" s="179"/>
      <c r="AA3452" s="179"/>
    </row>
    <row r="3453" spans="26:27" ht="19.5" x14ac:dyDescent="0.4">
      <c r="Z3453" s="179"/>
      <c r="AA3453" s="179"/>
    </row>
    <row r="3454" spans="26:27" ht="19.5" x14ac:dyDescent="0.4">
      <c r="Z3454" s="179"/>
      <c r="AA3454" s="179"/>
    </row>
    <row r="3455" spans="26:27" ht="19.5" x14ac:dyDescent="0.4">
      <c r="Z3455" s="179"/>
      <c r="AA3455" s="179"/>
    </row>
    <row r="3456" spans="26:27" ht="19.5" x14ac:dyDescent="0.4">
      <c r="Z3456" s="179"/>
      <c r="AA3456" s="179"/>
    </row>
    <row r="3457" spans="26:27" ht="19.5" x14ac:dyDescent="0.4">
      <c r="Z3457" s="179"/>
      <c r="AA3457" s="179"/>
    </row>
    <row r="3458" spans="26:27" ht="19.5" x14ac:dyDescent="0.4">
      <c r="Z3458" s="179"/>
      <c r="AA3458" s="179"/>
    </row>
    <row r="3459" spans="26:27" ht="19.5" x14ac:dyDescent="0.4">
      <c r="Z3459" s="179"/>
      <c r="AA3459" s="179"/>
    </row>
    <row r="3460" spans="26:27" ht="19.5" x14ac:dyDescent="0.4">
      <c r="Z3460" s="179"/>
      <c r="AA3460" s="179"/>
    </row>
    <row r="3461" spans="26:27" ht="19.5" x14ac:dyDescent="0.4">
      <c r="Z3461" s="179"/>
      <c r="AA3461" s="179"/>
    </row>
    <row r="3462" spans="26:27" ht="19.5" x14ac:dyDescent="0.4">
      <c r="Z3462" s="179"/>
      <c r="AA3462" s="179"/>
    </row>
    <row r="3463" spans="26:27" ht="19.5" x14ac:dyDescent="0.4">
      <c r="Z3463" s="179"/>
      <c r="AA3463" s="179"/>
    </row>
    <row r="3464" spans="26:27" ht="19.5" x14ac:dyDescent="0.4">
      <c r="Z3464" s="179"/>
      <c r="AA3464" s="179"/>
    </row>
    <row r="3465" spans="26:27" ht="19.5" x14ac:dyDescent="0.4">
      <c r="Z3465" s="179"/>
      <c r="AA3465" s="179"/>
    </row>
    <row r="3466" spans="26:27" ht="19.5" x14ac:dyDescent="0.4">
      <c r="Z3466" s="179"/>
      <c r="AA3466" s="179"/>
    </row>
    <row r="3467" spans="26:27" ht="19.5" x14ac:dyDescent="0.4">
      <c r="Z3467" s="179"/>
      <c r="AA3467" s="179"/>
    </row>
    <row r="3468" spans="26:27" ht="19.5" x14ac:dyDescent="0.4">
      <c r="Z3468" s="179"/>
      <c r="AA3468" s="179"/>
    </row>
    <row r="3469" spans="26:27" ht="19.5" x14ac:dyDescent="0.4">
      <c r="Z3469" s="179"/>
      <c r="AA3469" s="179"/>
    </row>
    <row r="3470" spans="26:27" ht="19.5" x14ac:dyDescent="0.4">
      <c r="Z3470" s="179"/>
      <c r="AA3470" s="179"/>
    </row>
    <row r="3471" spans="26:27" ht="19.5" x14ac:dyDescent="0.4">
      <c r="Z3471" s="179"/>
      <c r="AA3471" s="179"/>
    </row>
    <row r="3472" spans="26:27" ht="19.5" x14ac:dyDescent="0.4">
      <c r="Z3472" s="179"/>
      <c r="AA3472" s="179"/>
    </row>
    <row r="3473" spans="26:27" ht="19.5" x14ac:dyDescent="0.4">
      <c r="Z3473" s="179"/>
      <c r="AA3473" s="179"/>
    </row>
    <row r="3474" spans="26:27" ht="19.5" x14ac:dyDescent="0.4">
      <c r="Z3474" s="179"/>
      <c r="AA3474" s="179"/>
    </row>
    <row r="3475" spans="26:27" ht="19.5" x14ac:dyDescent="0.4">
      <c r="Z3475" s="179"/>
      <c r="AA3475" s="179"/>
    </row>
    <row r="3476" spans="26:27" ht="19.5" x14ac:dyDescent="0.4">
      <c r="Z3476" s="179"/>
      <c r="AA3476" s="179"/>
    </row>
    <row r="3477" spans="26:27" ht="19.5" x14ac:dyDescent="0.4">
      <c r="Z3477" s="179"/>
      <c r="AA3477" s="179"/>
    </row>
    <row r="3478" spans="26:27" ht="19.5" x14ac:dyDescent="0.4">
      <c r="Z3478" s="179"/>
      <c r="AA3478" s="179"/>
    </row>
    <row r="3479" spans="26:27" ht="19.5" x14ac:dyDescent="0.4">
      <c r="Z3479" s="179"/>
      <c r="AA3479" s="179"/>
    </row>
    <row r="3480" spans="26:27" ht="19.5" x14ac:dyDescent="0.4">
      <c r="Z3480" s="179"/>
      <c r="AA3480" s="179"/>
    </row>
    <row r="3481" spans="26:27" ht="19.5" x14ac:dyDescent="0.4">
      <c r="Z3481" s="179"/>
      <c r="AA3481" s="179"/>
    </row>
    <row r="3482" spans="26:27" ht="19.5" x14ac:dyDescent="0.4">
      <c r="Z3482" s="179"/>
      <c r="AA3482" s="179"/>
    </row>
    <row r="3483" spans="26:27" ht="19.5" x14ac:dyDescent="0.4">
      <c r="Z3483" s="179"/>
      <c r="AA3483" s="179"/>
    </row>
    <row r="3484" spans="26:27" ht="19.5" x14ac:dyDescent="0.4">
      <c r="Z3484" s="179"/>
      <c r="AA3484" s="179"/>
    </row>
    <row r="3485" spans="26:27" ht="19.5" x14ac:dyDescent="0.4">
      <c r="Z3485" s="179"/>
      <c r="AA3485" s="179"/>
    </row>
    <row r="3486" spans="26:27" ht="19.5" x14ac:dyDescent="0.4">
      <c r="Z3486" s="179"/>
      <c r="AA3486" s="179"/>
    </row>
    <row r="3487" spans="26:27" ht="19.5" x14ac:dyDescent="0.4">
      <c r="Z3487" s="179"/>
      <c r="AA3487" s="179"/>
    </row>
    <row r="3488" spans="26:27" ht="19.5" x14ac:dyDescent="0.4">
      <c r="Z3488" s="179"/>
      <c r="AA3488" s="179"/>
    </row>
    <row r="3489" spans="26:27" ht="19.5" x14ac:dyDescent="0.4">
      <c r="Z3489" s="179"/>
      <c r="AA3489" s="179"/>
    </row>
    <row r="3490" spans="26:27" ht="19.5" x14ac:dyDescent="0.4">
      <c r="Z3490" s="179"/>
      <c r="AA3490" s="179"/>
    </row>
    <row r="3491" spans="26:27" ht="19.5" x14ac:dyDescent="0.4">
      <c r="Z3491" s="179"/>
      <c r="AA3491" s="179"/>
    </row>
    <row r="3492" spans="26:27" ht="19.5" x14ac:dyDescent="0.4">
      <c r="Z3492" s="179"/>
      <c r="AA3492" s="179"/>
    </row>
    <row r="3493" spans="26:27" ht="19.5" x14ac:dyDescent="0.4">
      <c r="Z3493" s="179"/>
      <c r="AA3493" s="179"/>
    </row>
    <row r="3494" spans="26:27" ht="19.5" x14ac:dyDescent="0.4">
      <c r="Z3494" s="179"/>
      <c r="AA3494" s="179"/>
    </row>
    <row r="3495" spans="26:27" ht="19.5" x14ac:dyDescent="0.4">
      <c r="Z3495" s="179"/>
      <c r="AA3495" s="179"/>
    </row>
    <row r="3496" spans="26:27" ht="19.5" x14ac:dyDescent="0.4">
      <c r="Z3496" s="179"/>
      <c r="AA3496" s="179"/>
    </row>
    <row r="3497" spans="26:27" ht="19.5" x14ac:dyDescent="0.4">
      <c r="Z3497" s="179"/>
      <c r="AA3497" s="179"/>
    </row>
    <row r="3498" spans="26:27" ht="19.5" x14ac:dyDescent="0.4">
      <c r="Z3498" s="179"/>
      <c r="AA3498" s="179"/>
    </row>
    <row r="3499" spans="26:27" ht="19.5" x14ac:dyDescent="0.4">
      <c r="Z3499" s="179"/>
      <c r="AA3499" s="179"/>
    </row>
    <row r="3500" spans="26:27" ht="19.5" x14ac:dyDescent="0.4">
      <c r="Z3500" s="179"/>
      <c r="AA3500" s="179"/>
    </row>
    <row r="3501" spans="26:27" ht="19.5" x14ac:dyDescent="0.4">
      <c r="Z3501" s="179"/>
      <c r="AA3501" s="179"/>
    </row>
    <row r="3502" spans="26:27" ht="19.5" x14ac:dyDescent="0.4">
      <c r="Z3502" s="179"/>
      <c r="AA3502" s="179"/>
    </row>
    <row r="3503" spans="26:27" ht="19.5" x14ac:dyDescent="0.4">
      <c r="Z3503" s="179"/>
      <c r="AA3503" s="179"/>
    </row>
    <row r="3504" spans="26:27" ht="19.5" x14ac:dyDescent="0.4">
      <c r="Z3504" s="179"/>
      <c r="AA3504" s="179"/>
    </row>
    <row r="3505" spans="26:27" ht="19.5" x14ac:dyDescent="0.4">
      <c r="Z3505" s="179"/>
      <c r="AA3505" s="179"/>
    </row>
    <row r="3506" spans="26:27" ht="19.5" x14ac:dyDescent="0.4">
      <c r="Z3506" s="179"/>
      <c r="AA3506" s="179"/>
    </row>
    <row r="3507" spans="26:27" ht="19.5" x14ac:dyDescent="0.4">
      <c r="Z3507" s="179"/>
      <c r="AA3507" s="179"/>
    </row>
    <row r="3508" spans="26:27" ht="19.5" x14ac:dyDescent="0.4">
      <c r="Z3508" s="179"/>
      <c r="AA3508" s="179"/>
    </row>
    <row r="3509" spans="26:27" ht="19.5" x14ac:dyDescent="0.4">
      <c r="Z3509" s="179"/>
      <c r="AA3509" s="179"/>
    </row>
    <row r="3510" spans="26:27" ht="19.5" x14ac:dyDescent="0.4">
      <c r="Z3510" s="179"/>
      <c r="AA3510" s="179"/>
    </row>
    <row r="3511" spans="26:27" ht="19.5" x14ac:dyDescent="0.4">
      <c r="Z3511" s="179"/>
      <c r="AA3511" s="179"/>
    </row>
    <row r="3512" spans="26:27" ht="19.5" x14ac:dyDescent="0.4">
      <c r="Z3512" s="179"/>
      <c r="AA3512" s="179"/>
    </row>
    <row r="3513" spans="26:27" ht="19.5" x14ac:dyDescent="0.4">
      <c r="Z3513" s="179"/>
      <c r="AA3513" s="179"/>
    </row>
    <row r="3514" spans="26:27" ht="19.5" x14ac:dyDescent="0.4">
      <c r="Z3514" s="179"/>
      <c r="AA3514" s="179"/>
    </row>
    <row r="3515" spans="26:27" ht="19.5" x14ac:dyDescent="0.4">
      <c r="Z3515" s="179"/>
      <c r="AA3515" s="179"/>
    </row>
    <row r="3516" spans="26:27" ht="19.5" x14ac:dyDescent="0.4">
      <c r="Z3516" s="179"/>
      <c r="AA3516" s="179"/>
    </row>
    <row r="3517" spans="26:27" ht="19.5" x14ac:dyDescent="0.4">
      <c r="Z3517" s="179"/>
      <c r="AA3517" s="179"/>
    </row>
    <row r="3518" spans="26:27" ht="19.5" x14ac:dyDescent="0.4">
      <c r="Z3518" s="179"/>
      <c r="AA3518" s="179"/>
    </row>
    <row r="3519" spans="26:27" ht="19.5" x14ac:dyDescent="0.4">
      <c r="Z3519" s="179"/>
      <c r="AA3519" s="179"/>
    </row>
    <row r="3520" spans="26:27" ht="19.5" x14ac:dyDescent="0.4">
      <c r="Z3520" s="179"/>
      <c r="AA3520" s="179"/>
    </row>
    <row r="3521" spans="26:27" ht="19.5" x14ac:dyDescent="0.4">
      <c r="Z3521" s="179"/>
      <c r="AA3521" s="179"/>
    </row>
    <row r="3522" spans="26:27" ht="19.5" x14ac:dyDescent="0.4">
      <c r="Z3522" s="179"/>
      <c r="AA3522" s="179"/>
    </row>
    <row r="3523" spans="26:27" ht="19.5" x14ac:dyDescent="0.4">
      <c r="Z3523" s="179"/>
      <c r="AA3523" s="179"/>
    </row>
    <row r="3524" spans="26:27" ht="19.5" x14ac:dyDescent="0.4">
      <c r="Z3524" s="179"/>
      <c r="AA3524" s="179"/>
    </row>
    <row r="3525" spans="26:27" ht="19.5" x14ac:dyDescent="0.4">
      <c r="Z3525" s="179"/>
      <c r="AA3525" s="179"/>
    </row>
    <row r="3526" spans="26:27" ht="19.5" x14ac:dyDescent="0.4">
      <c r="Z3526" s="179"/>
      <c r="AA3526" s="179"/>
    </row>
    <row r="3527" spans="26:27" ht="19.5" x14ac:dyDescent="0.4">
      <c r="Z3527" s="179"/>
      <c r="AA3527" s="179"/>
    </row>
    <row r="3528" spans="26:27" ht="19.5" x14ac:dyDescent="0.4">
      <c r="Z3528" s="179"/>
      <c r="AA3528" s="179"/>
    </row>
    <row r="3529" spans="26:27" ht="19.5" x14ac:dyDescent="0.4">
      <c r="Z3529" s="179"/>
      <c r="AA3529" s="179"/>
    </row>
    <row r="3530" spans="26:27" ht="19.5" x14ac:dyDescent="0.4">
      <c r="Z3530" s="179"/>
      <c r="AA3530" s="179"/>
    </row>
    <row r="3531" spans="26:27" ht="19.5" x14ac:dyDescent="0.4">
      <c r="Z3531" s="179"/>
      <c r="AA3531" s="179"/>
    </row>
    <row r="3532" spans="26:27" ht="19.5" x14ac:dyDescent="0.4">
      <c r="Z3532" s="179"/>
      <c r="AA3532" s="179"/>
    </row>
    <row r="3533" spans="26:27" ht="19.5" x14ac:dyDescent="0.4">
      <c r="Z3533" s="179"/>
      <c r="AA3533" s="179"/>
    </row>
    <row r="3534" spans="26:27" ht="19.5" x14ac:dyDescent="0.4">
      <c r="Z3534" s="179"/>
      <c r="AA3534" s="179"/>
    </row>
    <row r="3535" spans="26:27" ht="19.5" x14ac:dyDescent="0.4">
      <c r="Z3535" s="179"/>
      <c r="AA3535" s="179"/>
    </row>
    <row r="3536" spans="26:27" ht="19.5" x14ac:dyDescent="0.4">
      <c r="Z3536" s="179"/>
      <c r="AA3536" s="179"/>
    </row>
    <row r="3537" spans="26:27" ht="19.5" x14ac:dyDescent="0.4">
      <c r="Z3537" s="179"/>
      <c r="AA3537" s="179"/>
    </row>
    <row r="3538" spans="26:27" ht="19.5" x14ac:dyDescent="0.4">
      <c r="Z3538" s="179"/>
      <c r="AA3538" s="179"/>
    </row>
    <row r="3539" spans="26:27" ht="19.5" x14ac:dyDescent="0.4">
      <c r="Z3539" s="179"/>
      <c r="AA3539" s="179"/>
    </row>
    <row r="3540" spans="26:27" ht="19.5" x14ac:dyDescent="0.4">
      <c r="Z3540" s="179"/>
      <c r="AA3540" s="179"/>
    </row>
    <row r="3541" spans="26:27" ht="19.5" x14ac:dyDescent="0.4">
      <c r="Z3541" s="179"/>
      <c r="AA3541" s="179"/>
    </row>
    <row r="3542" spans="26:27" ht="19.5" x14ac:dyDescent="0.4">
      <c r="Z3542" s="179"/>
      <c r="AA3542" s="179"/>
    </row>
    <row r="3543" spans="26:27" ht="19.5" x14ac:dyDescent="0.4">
      <c r="Z3543" s="179"/>
      <c r="AA3543" s="179"/>
    </row>
    <row r="3544" spans="26:27" ht="19.5" x14ac:dyDescent="0.4">
      <c r="Z3544" s="179"/>
      <c r="AA3544" s="179"/>
    </row>
    <row r="3545" spans="26:27" ht="19.5" x14ac:dyDescent="0.4">
      <c r="Z3545" s="179"/>
      <c r="AA3545" s="179"/>
    </row>
    <row r="3546" spans="26:27" ht="19.5" x14ac:dyDescent="0.4">
      <c r="Z3546" s="179"/>
      <c r="AA3546" s="179"/>
    </row>
    <row r="3547" spans="26:27" ht="19.5" x14ac:dyDescent="0.4">
      <c r="Z3547" s="179"/>
      <c r="AA3547" s="179"/>
    </row>
    <row r="3548" spans="26:27" ht="19.5" x14ac:dyDescent="0.4">
      <c r="Z3548" s="179"/>
      <c r="AA3548" s="179"/>
    </row>
    <row r="3549" spans="26:27" ht="19.5" x14ac:dyDescent="0.4">
      <c r="Z3549" s="179"/>
      <c r="AA3549" s="179"/>
    </row>
    <row r="3550" spans="26:27" ht="19.5" x14ac:dyDescent="0.4">
      <c r="Z3550" s="179"/>
      <c r="AA3550" s="179"/>
    </row>
    <row r="3551" spans="26:27" ht="19.5" x14ac:dyDescent="0.4">
      <c r="Z3551" s="179"/>
      <c r="AA3551" s="179"/>
    </row>
    <row r="3552" spans="26:27" ht="19.5" x14ac:dyDescent="0.4">
      <c r="Z3552" s="179"/>
      <c r="AA3552" s="179"/>
    </row>
    <row r="3553" spans="26:27" ht="19.5" x14ac:dyDescent="0.4">
      <c r="Z3553" s="179"/>
      <c r="AA3553" s="179"/>
    </row>
    <row r="3554" spans="26:27" ht="19.5" x14ac:dyDescent="0.4">
      <c r="Z3554" s="179"/>
      <c r="AA3554" s="179"/>
    </row>
    <row r="3555" spans="26:27" ht="19.5" x14ac:dyDescent="0.4">
      <c r="Z3555" s="179"/>
      <c r="AA3555" s="179"/>
    </row>
    <row r="3556" spans="26:27" ht="19.5" x14ac:dyDescent="0.4">
      <c r="Z3556" s="179"/>
      <c r="AA3556" s="179"/>
    </row>
    <row r="3557" spans="26:27" ht="19.5" x14ac:dyDescent="0.4">
      <c r="Z3557" s="179"/>
      <c r="AA3557" s="179"/>
    </row>
    <row r="3558" spans="26:27" ht="19.5" x14ac:dyDescent="0.4">
      <c r="Z3558" s="179"/>
      <c r="AA3558" s="179"/>
    </row>
    <row r="3559" spans="26:27" ht="19.5" x14ac:dyDescent="0.4">
      <c r="Z3559" s="179"/>
      <c r="AA3559" s="179"/>
    </row>
    <row r="3560" spans="26:27" ht="19.5" x14ac:dyDescent="0.4">
      <c r="Z3560" s="179"/>
      <c r="AA3560" s="179"/>
    </row>
    <row r="3561" spans="26:27" ht="19.5" x14ac:dyDescent="0.4">
      <c r="Z3561" s="179"/>
      <c r="AA3561" s="179"/>
    </row>
    <row r="3562" spans="26:27" ht="19.5" x14ac:dyDescent="0.4">
      <c r="Z3562" s="179"/>
      <c r="AA3562" s="179"/>
    </row>
    <row r="3563" spans="26:27" ht="19.5" x14ac:dyDescent="0.4">
      <c r="Z3563" s="179"/>
      <c r="AA3563" s="179"/>
    </row>
    <row r="3564" spans="26:27" ht="19.5" x14ac:dyDescent="0.4">
      <c r="Z3564" s="179"/>
      <c r="AA3564" s="179"/>
    </row>
    <row r="3565" spans="26:27" ht="19.5" x14ac:dyDescent="0.4">
      <c r="Z3565" s="179"/>
      <c r="AA3565" s="179"/>
    </row>
    <row r="3566" spans="26:27" ht="19.5" x14ac:dyDescent="0.4">
      <c r="Z3566" s="179"/>
      <c r="AA3566" s="179"/>
    </row>
    <row r="3567" spans="26:27" ht="19.5" x14ac:dyDescent="0.4">
      <c r="Z3567" s="179"/>
      <c r="AA3567" s="179"/>
    </row>
    <row r="3568" spans="26:27" ht="19.5" x14ac:dyDescent="0.4">
      <c r="Z3568" s="179"/>
      <c r="AA3568" s="179"/>
    </row>
    <row r="3569" spans="26:27" ht="19.5" x14ac:dyDescent="0.4">
      <c r="Z3569" s="179"/>
      <c r="AA3569" s="179"/>
    </row>
    <row r="3570" spans="26:27" ht="19.5" x14ac:dyDescent="0.4">
      <c r="Z3570" s="179"/>
      <c r="AA3570" s="179"/>
    </row>
    <row r="3571" spans="26:27" ht="19.5" x14ac:dyDescent="0.4">
      <c r="Z3571" s="179"/>
      <c r="AA3571" s="179"/>
    </row>
    <row r="3572" spans="26:27" ht="19.5" x14ac:dyDescent="0.4">
      <c r="Z3572" s="179"/>
      <c r="AA3572" s="179"/>
    </row>
    <row r="3573" spans="26:27" ht="19.5" x14ac:dyDescent="0.4">
      <c r="Z3573" s="179"/>
      <c r="AA3573" s="179"/>
    </row>
    <row r="3574" spans="26:27" ht="19.5" x14ac:dyDescent="0.4">
      <c r="Z3574" s="179"/>
      <c r="AA3574" s="179"/>
    </row>
    <row r="3575" spans="26:27" ht="19.5" x14ac:dyDescent="0.4">
      <c r="Z3575" s="179"/>
      <c r="AA3575" s="179"/>
    </row>
    <row r="3576" spans="26:27" ht="19.5" x14ac:dyDescent="0.4">
      <c r="Z3576" s="179"/>
      <c r="AA3576" s="179"/>
    </row>
    <row r="3577" spans="26:27" ht="19.5" x14ac:dyDescent="0.4">
      <c r="Z3577" s="179"/>
      <c r="AA3577" s="179"/>
    </row>
    <row r="3578" spans="26:27" ht="19.5" x14ac:dyDescent="0.4">
      <c r="Z3578" s="179"/>
      <c r="AA3578" s="179"/>
    </row>
    <row r="3579" spans="26:27" ht="19.5" x14ac:dyDescent="0.4">
      <c r="Z3579" s="179"/>
      <c r="AA3579" s="179"/>
    </row>
    <row r="3580" spans="26:27" ht="19.5" x14ac:dyDescent="0.4">
      <c r="Z3580" s="179"/>
      <c r="AA3580" s="179"/>
    </row>
    <row r="3581" spans="26:27" ht="19.5" x14ac:dyDescent="0.4">
      <c r="Z3581" s="179"/>
      <c r="AA3581" s="179"/>
    </row>
    <row r="3582" spans="26:27" ht="19.5" x14ac:dyDescent="0.4">
      <c r="Z3582" s="179"/>
      <c r="AA3582" s="179"/>
    </row>
    <row r="3583" spans="26:27" ht="19.5" x14ac:dyDescent="0.4">
      <c r="Z3583" s="179"/>
      <c r="AA3583" s="179"/>
    </row>
    <row r="3584" spans="26:27" ht="19.5" x14ac:dyDescent="0.4">
      <c r="Z3584" s="179"/>
      <c r="AA3584" s="179"/>
    </row>
    <row r="3585" spans="26:27" ht="19.5" x14ac:dyDescent="0.4">
      <c r="Z3585" s="179"/>
      <c r="AA3585" s="179"/>
    </row>
    <row r="3586" spans="26:27" ht="19.5" x14ac:dyDescent="0.4">
      <c r="Z3586" s="179"/>
      <c r="AA3586" s="179"/>
    </row>
    <row r="3587" spans="26:27" ht="19.5" x14ac:dyDescent="0.4">
      <c r="Z3587" s="179"/>
      <c r="AA3587" s="179"/>
    </row>
    <row r="3588" spans="26:27" ht="19.5" x14ac:dyDescent="0.4">
      <c r="Z3588" s="179"/>
      <c r="AA3588" s="179"/>
    </row>
    <row r="3589" spans="26:27" ht="19.5" x14ac:dyDescent="0.4">
      <c r="Z3589" s="179"/>
      <c r="AA3589" s="179"/>
    </row>
    <row r="3590" spans="26:27" ht="19.5" x14ac:dyDescent="0.4">
      <c r="Z3590" s="179"/>
      <c r="AA3590" s="179"/>
    </row>
    <row r="3591" spans="26:27" ht="19.5" x14ac:dyDescent="0.4">
      <c r="Z3591" s="179"/>
      <c r="AA3591" s="179"/>
    </row>
    <row r="3592" spans="26:27" ht="19.5" x14ac:dyDescent="0.4">
      <c r="Z3592" s="179"/>
      <c r="AA3592" s="179"/>
    </row>
    <row r="3593" spans="26:27" ht="19.5" x14ac:dyDescent="0.4">
      <c r="Z3593" s="179"/>
      <c r="AA3593" s="179"/>
    </row>
    <row r="3594" spans="26:27" ht="19.5" x14ac:dyDescent="0.4">
      <c r="Z3594" s="179"/>
      <c r="AA3594" s="179"/>
    </row>
    <row r="3595" spans="26:27" ht="19.5" x14ac:dyDescent="0.4">
      <c r="Z3595" s="179"/>
      <c r="AA3595" s="179"/>
    </row>
    <row r="3596" spans="26:27" ht="19.5" x14ac:dyDescent="0.4">
      <c r="Z3596" s="179"/>
      <c r="AA3596" s="179"/>
    </row>
    <row r="3597" spans="26:27" ht="19.5" x14ac:dyDescent="0.4">
      <c r="Z3597" s="179"/>
      <c r="AA3597" s="179"/>
    </row>
    <row r="3598" spans="26:27" ht="19.5" x14ac:dyDescent="0.4">
      <c r="Z3598" s="179"/>
      <c r="AA3598" s="179"/>
    </row>
    <row r="3599" spans="26:27" ht="19.5" x14ac:dyDescent="0.4">
      <c r="Z3599" s="179"/>
      <c r="AA3599" s="179"/>
    </row>
    <row r="3600" spans="26:27" ht="19.5" x14ac:dyDescent="0.4">
      <c r="Z3600" s="179"/>
      <c r="AA3600" s="179"/>
    </row>
    <row r="3601" spans="26:27" ht="19.5" x14ac:dyDescent="0.4">
      <c r="Z3601" s="179"/>
      <c r="AA3601" s="179"/>
    </row>
    <row r="3602" spans="26:27" ht="19.5" x14ac:dyDescent="0.4">
      <c r="Z3602" s="179"/>
      <c r="AA3602" s="179"/>
    </row>
    <row r="3603" spans="26:27" ht="19.5" x14ac:dyDescent="0.4">
      <c r="Z3603" s="179"/>
      <c r="AA3603" s="179"/>
    </row>
    <row r="3604" spans="26:27" ht="19.5" x14ac:dyDescent="0.4">
      <c r="Z3604" s="179"/>
      <c r="AA3604" s="179"/>
    </row>
    <row r="3605" spans="26:27" ht="19.5" x14ac:dyDescent="0.4">
      <c r="Z3605" s="179"/>
      <c r="AA3605" s="179"/>
    </row>
    <row r="3606" spans="26:27" ht="19.5" x14ac:dyDescent="0.4">
      <c r="Z3606" s="179"/>
      <c r="AA3606" s="179"/>
    </row>
    <row r="3607" spans="26:27" ht="19.5" x14ac:dyDescent="0.4">
      <c r="Z3607" s="179"/>
      <c r="AA3607" s="179"/>
    </row>
    <row r="3608" spans="26:27" ht="19.5" x14ac:dyDescent="0.4">
      <c r="Z3608" s="179"/>
      <c r="AA3608" s="179"/>
    </row>
    <row r="3609" spans="26:27" ht="19.5" x14ac:dyDescent="0.4">
      <c r="Z3609" s="179"/>
      <c r="AA3609" s="179"/>
    </row>
    <row r="3610" spans="26:27" ht="19.5" x14ac:dyDescent="0.4">
      <c r="Z3610" s="179"/>
      <c r="AA3610" s="179"/>
    </row>
    <row r="3611" spans="26:27" ht="19.5" x14ac:dyDescent="0.4">
      <c r="Z3611" s="179"/>
      <c r="AA3611" s="179"/>
    </row>
    <row r="3612" spans="26:27" ht="19.5" x14ac:dyDescent="0.4">
      <c r="Z3612" s="179"/>
      <c r="AA3612" s="179"/>
    </row>
    <row r="3613" spans="26:27" ht="19.5" x14ac:dyDescent="0.4">
      <c r="Z3613" s="179"/>
      <c r="AA3613" s="179"/>
    </row>
    <row r="3614" spans="26:27" ht="19.5" x14ac:dyDescent="0.4">
      <c r="Z3614" s="179"/>
      <c r="AA3614" s="179"/>
    </row>
    <row r="3615" spans="26:27" ht="19.5" x14ac:dyDescent="0.4">
      <c r="Z3615" s="179"/>
      <c r="AA3615" s="179"/>
    </row>
    <row r="3616" spans="26:27" ht="19.5" x14ac:dyDescent="0.4">
      <c r="Z3616" s="179"/>
      <c r="AA3616" s="179"/>
    </row>
    <row r="3617" spans="26:27" ht="19.5" x14ac:dyDescent="0.4">
      <c r="Z3617" s="179"/>
      <c r="AA3617" s="179"/>
    </row>
    <row r="3618" spans="26:27" ht="19.5" x14ac:dyDescent="0.4">
      <c r="Z3618" s="179"/>
      <c r="AA3618" s="179"/>
    </row>
    <row r="3619" spans="26:27" ht="19.5" x14ac:dyDescent="0.4">
      <c r="Z3619" s="179"/>
      <c r="AA3619" s="179"/>
    </row>
    <row r="3620" spans="26:27" ht="19.5" x14ac:dyDescent="0.4">
      <c r="Z3620" s="179"/>
      <c r="AA3620" s="179"/>
    </row>
    <row r="3621" spans="26:27" ht="19.5" x14ac:dyDescent="0.4">
      <c r="Z3621" s="179"/>
      <c r="AA3621" s="179"/>
    </row>
    <row r="3622" spans="26:27" ht="19.5" x14ac:dyDescent="0.4">
      <c r="Z3622" s="179"/>
      <c r="AA3622" s="179"/>
    </row>
    <row r="3623" spans="26:27" ht="19.5" x14ac:dyDescent="0.4">
      <c r="Z3623" s="179"/>
      <c r="AA3623" s="179"/>
    </row>
    <row r="3624" spans="26:27" ht="19.5" x14ac:dyDescent="0.4">
      <c r="Z3624" s="179"/>
      <c r="AA3624" s="179"/>
    </row>
    <row r="3625" spans="26:27" ht="19.5" x14ac:dyDescent="0.4">
      <c r="Z3625" s="179"/>
      <c r="AA3625" s="179"/>
    </row>
    <row r="3626" spans="26:27" ht="19.5" x14ac:dyDescent="0.4">
      <c r="Z3626" s="179"/>
      <c r="AA3626" s="179"/>
    </row>
    <row r="3627" spans="26:27" ht="19.5" x14ac:dyDescent="0.4">
      <c r="Z3627" s="179"/>
      <c r="AA3627" s="179"/>
    </row>
    <row r="3628" spans="26:27" ht="19.5" x14ac:dyDescent="0.4">
      <c r="Z3628" s="179"/>
      <c r="AA3628" s="179"/>
    </row>
    <row r="3629" spans="26:27" ht="19.5" x14ac:dyDescent="0.4">
      <c r="Z3629" s="179"/>
      <c r="AA3629" s="179"/>
    </row>
    <row r="3630" spans="26:27" ht="19.5" x14ac:dyDescent="0.4">
      <c r="Z3630" s="179"/>
      <c r="AA3630" s="179"/>
    </row>
    <row r="3631" spans="26:27" ht="19.5" x14ac:dyDescent="0.4">
      <c r="Z3631" s="179"/>
      <c r="AA3631" s="179"/>
    </row>
    <row r="3632" spans="26:27" ht="19.5" x14ac:dyDescent="0.4">
      <c r="Z3632" s="179"/>
      <c r="AA3632" s="179"/>
    </row>
    <row r="3633" spans="26:27" ht="19.5" x14ac:dyDescent="0.4">
      <c r="Z3633" s="179"/>
      <c r="AA3633" s="179"/>
    </row>
    <row r="3634" spans="26:27" ht="19.5" x14ac:dyDescent="0.4">
      <c r="Z3634" s="179"/>
      <c r="AA3634" s="179"/>
    </row>
    <row r="3635" spans="26:27" ht="19.5" x14ac:dyDescent="0.4">
      <c r="Z3635" s="179"/>
      <c r="AA3635" s="179"/>
    </row>
    <row r="3636" spans="26:27" ht="19.5" x14ac:dyDescent="0.4">
      <c r="Z3636" s="179"/>
      <c r="AA3636" s="179"/>
    </row>
    <row r="3637" spans="26:27" ht="19.5" x14ac:dyDescent="0.4">
      <c r="Z3637" s="179"/>
      <c r="AA3637" s="179"/>
    </row>
    <row r="3638" spans="26:27" ht="19.5" x14ac:dyDescent="0.4">
      <c r="Z3638" s="179"/>
      <c r="AA3638" s="179"/>
    </row>
    <row r="3639" spans="26:27" ht="19.5" x14ac:dyDescent="0.4">
      <c r="Z3639" s="179"/>
      <c r="AA3639" s="179"/>
    </row>
    <row r="3640" spans="26:27" ht="19.5" x14ac:dyDescent="0.4">
      <c r="Z3640" s="179"/>
      <c r="AA3640" s="179"/>
    </row>
    <row r="3641" spans="26:27" ht="19.5" x14ac:dyDescent="0.4">
      <c r="Z3641" s="179"/>
      <c r="AA3641" s="179"/>
    </row>
    <row r="3642" spans="26:27" ht="19.5" x14ac:dyDescent="0.4">
      <c r="Z3642" s="179"/>
      <c r="AA3642" s="179"/>
    </row>
    <row r="3643" spans="26:27" ht="19.5" x14ac:dyDescent="0.4">
      <c r="Z3643" s="179"/>
      <c r="AA3643" s="179"/>
    </row>
    <row r="3644" spans="26:27" ht="19.5" x14ac:dyDescent="0.4">
      <c r="Z3644" s="179"/>
      <c r="AA3644" s="179"/>
    </row>
    <row r="3645" spans="26:27" ht="19.5" x14ac:dyDescent="0.4">
      <c r="Z3645" s="179"/>
      <c r="AA3645" s="179"/>
    </row>
    <row r="3646" spans="26:27" ht="19.5" x14ac:dyDescent="0.4">
      <c r="Z3646" s="179"/>
      <c r="AA3646" s="179"/>
    </row>
    <row r="3647" spans="26:27" ht="19.5" x14ac:dyDescent="0.4">
      <c r="Z3647" s="179"/>
      <c r="AA3647" s="179"/>
    </row>
    <row r="3648" spans="26:27" ht="19.5" x14ac:dyDescent="0.4">
      <c r="Z3648" s="179"/>
      <c r="AA3648" s="179"/>
    </row>
    <row r="3649" spans="26:27" ht="19.5" x14ac:dyDescent="0.4">
      <c r="Z3649" s="179"/>
      <c r="AA3649" s="179"/>
    </row>
    <row r="3650" spans="26:27" ht="19.5" x14ac:dyDescent="0.4">
      <c r="Z3650" s="179"/>
      <c r="AA3650" s="179"/>
    </row>
    <row r="3651" spans="26:27" ht="19.5" x14ac:dyDescent="0.4">
      <c r="Z3651" s="179"/>
      <c r="AA3651" s="179"/>
    </row>
    <row r="3652" spans="26:27" ht="19.5" x14ac:dyDescent="0.4">
      <c r="Z3652" s="179"/>
      <c r="AA3652" s="179"/>
    </row>
    <row r="3653" spans="26:27" ht="19.5" x14ac:dyDescent="0.4">
      <c r="Z3653" s="179"/>
      <c r="AA3653" s="179"/>
    </row>
    <row r="3654" spans="26:27" ht="19.5" x14ac:dyDescent="0.4">
      <c r="Z3654" s="179"/>
      <c r="AA3654" s="179"/>
    </row>
    <row r="3655" spans="26:27" ht="19.5" x14ac:dyDescent="0.4">
      <c r="Z3655" s="179"/>
      <c r="AA3655" s="179"/>
    </row>
    <row r="3656" spans="26:27" ht="19.5" x14ac:dyDescent="0.4">
      <c r="Z3656" s="179"/>
      <c r="AA3656" s="179"/>
    </row>
    <row r="3657" spans="26:27" ht="19.5" x14ac:dyDescent="0.4">
      <c r="Z3657" s="179"/>
      <c r="AA3657" s="179"/>
    </row>
    <row r="3658" spans="26:27" ht="19.5" x14ac:dyDescent="0.4">
      <c r="Z3658" s="179"/>
      <c r="AA3658" s="179"/>
    </row>
    <row r="3659" spans="26:27" ht="19.5" x14ac:dyDescent="0.4">
      <c r="Z3659" s="179"/>
      <c r="AA3659" s="179"/>
    </row>
    <row r="3660" spans="26:27" ht="19.5" x14ac:dyDescent="0.4">
      <c r="Z3660" s="179"/>
      <c r="AA3660" s="179"/>
    </row>
    <row r="3661" spans="26:27" ht="19.5" x14ac:dyDescent="0.4">
      <c r="Z3661" s="179"/>
      <c r="AA3661" s="179"/>
    </row>
    <row r="3662" spans="26:27" ht="19.5" x14ac:dyDescent="0.4">
      <c r="Z3662" s="179"/>
      <c r="AA3662" s="179"/>
    </row>
    <row r="3663" spans="26:27" ht="19.5" x14ac:dyDescent="0.4">
      <c r="Z3663" s="179"/>
      <c r="AA3663" s="179"/>
    </row>
    <row r="3664" spans="26:27" ht="19.5" x14ac:dyDescent="0.4">
      <c r="Z3664" s="179"/>
      <c r="AA3664" s="179"/>
    </row>
    <row r="3665" spans="26:27" ht="19.5" x14ac:dyDescent="0.4">
      <c r="Z3665" s="179"/>
      <c r="AA3665" s="179"/>
    </row>
    <row r="3666" spans="26:27" ht="19.5" x14ac:dyDescent="0.4">
      <c r="Z3666" s="179"/>
      <c r="AA3666" s="179"/>
    </row>
    <row r="3667" spans="26:27" ht="19.5" x14ac:dyDescent="0.4">
      <c r="Z3667" s="179"/>
      <c r="AA3667" s="179"/>
    </row>
    <row r="3668" spans="26:27" ht="19.5" x14ac:dyDescent="0.4">
      <c r="Z3668" s="179"/>
      <c r="AA3668" s="179"/>
    </row>
    <row r="3669" spans="26:27" ht="19.5" x14ac:dyDescent="0.4">
      <c r="Z3669" s="179"/>
      <c r="AA3669" s="179"/>
    </row>
    <row r="3670" spans="26:27" ht="19.5" x14ac:dyDescent="0.4">
      <c r="Z3670" s="179"/>
      <c r="AA3670" s="179"/>
    </row>
    <row r="3671" spans="26:27" ht="19.5" x14ac:dyDescent="0.4">
      <c r="Z3671" s="179"/>
      <c r="AA3671" s="179"/>
    </row>
    <row r="3672" spans="26:27" ht="19.5" x14ac:dyDescent="0.4">
      <c r="Z3672" s="179"/>
      <c r="AA3672" s="179"/>
    </row>
    <row r="3673" spans="26:27" ht="19.5" x14ac:dyDescent="0.4">
      <c r="Z3673" s="179"/>
      <c r="AA3673" s="179"/>
    </row>
    <row r="3674" spans="26:27" ht="19.5" x14ac:dyDescent="0.4">
      <c r="Z3674" s="179"/>
      <c r="AA3674" s="179"/>
    </row>
    <row r="3675" spans="26:27" ht="19.5" x14ac:dyDescent="0.4">
      <c r="Z3675" s="179"/>
      <c r="AA3675" s="179"/>
    </row>
    <row r="3676" spans="26:27" ht="19.5" x14ac:dyDescent="0.4">
      <c r="Z3676" s="179"/>
      <c r="AA3676" s="179"/>
    </row>
    <row r="3677" spans="26:27" ht="19.5" x14ac:dyDescent="0.4">
      <c r="Z3677" s="179"/>
      <c r="AA3677" s="179"/>
    </row>
    <row r="3678" spans="26:27" ht="19.5" x14ac:dyDescent="0.4">
      <c r="Z3678" s="179"/>
      <c r="AA3678" s="179"/>
    </row>
    <row r="3679" spans="26:27" ht="19.5" x14ac:dyDescent="0.4">
      <c r="Z3679" s="179"/>
      <c r="AA3679" s="179"/>
    </row>
    <row r="3680" spans="26:27" ht="19.5" x14ac:dyDescent="0.4">
      <c r="Z3680" s="179"/>
      <c r="AA3680" s="179"/>
    </row>
    <row r="3681" spans="26:27" ht="19.5" x14ac:dyDescent="0.4">
      <c r="Z3681" s="179"/>
      <c r="AA3681" s="179"/>
    </row>
    <row r="3682" spans="26:27" ht="19.5" x14ac:dyDescent="0.4">
      <c r="Z3682" s="179"/>
      <c r="AA3682" s="179"/>
    </row>
    <row r="3683" spans="26:27" ht="19.5" x14ac:dyDescent="0.4">
      <c r="Z3683" s="179"/>
      <c r="AA3683" s="179"/>
    </row>
    <row r="3684" spans="26:27" ht="19.5" x14ac:dyDescent="0.4">
      <c r="Z3684" s="179"/>
      <c r="AA3684" s="179"/>
    </row>
    <row r="3685" spans="26:27" ht="19.5" x14ac:dyDescent="0.4">
      <c r="Z3685" s="179"/>
      <c r="AA3685" s="179"/>
    </row>
    <row r="3686" spans="26:27" ht="19.5" x14ac:dyDescent="0.4">
      <c r="Z3686" s="179"/>
      <c r="AA3686" s="179"/>
    </row>
    <row r="3687" spans="26:27" ht="19.5" x14ac:dyDescent="0.4">
      <c r="Z3687" s="179"/>
      <c r="AA3687" s="179"/>
    </row>
    <row r="3688" spans="26:27" ht="19.5" x14ac:dyDescent="0.4">
      <c r="Z3688" s="179"/>
      <c r="AA3688" s="179"/>
    </row>
    <row r="3689" spans="26:27" ht="19.5" x14ac:dyDescent="0.4">
      <c r="Z3689" s="179"/>
      <c r="AA3689" s="179"/>
    </row>
    <row r="3690" spans="26:27" ht="19.5" x14ac:dyDescent="0.4">
      <c r="Z3690" s="179"/>
      <c r="AA3690" s="179"/>
    </row>
    <row r="3691" spans="26:27" ht="19.5" x14ac:dyDescent="0.4">
      <c r="Z3691" s="179"/>
      <c r="AA3691" s="179"/>
    </row>
    <row r="3692" spans="26:27" ht="19.5" x14ac:dyDescent="0.4">
      <c r="Z3692" s="179"/>
      <c r="AA3692" s="179"/>
    </row>
    <row r="3693" spans="26:27" ht="19.5" x14ac:dyDescent="0.4">
      <c r="Z3693" s="179"/>
      <c r="AA3693" s="179"/>
    </row>
    <row r="3694" spans="26:27" ht="19.5" x14ac:dyDescent="0.4">
      <c r="Z3694" s="179"/>
      <c r="AA3694" s="179"/>
    </row>
    <row r="3695" spans="26:27" ht="19.5" x14ac:dyDescent="0.4">
      <c r="Z3695" s="179"/>
      <c r="AA3695" s="179"/>
    </row>
    <row r="3696" spans="26:27" ht="19.5" x14ac:dyDescent="0.4">
      <c r="Z3696" s="179"/>
      <c r="AA3696" s="179"/>
    </row>
    <row r="3697" spans="26:27" ht="19.5" x14ac:dyDescent="0.4">
      <c r="Z3697" s="179"/>
      <c r="AA3697" s="179"/>
    </row>
    <row r="3698" spans="26:27" ht="19.5" x14ac:dyDescent="0.4">
      <c r="Z3698" s="179"/>
      <c r="AA3698" s="179"/>
    </row>
    <row r="3699" spans="26:27" ht="19.5" x14ac:dyDescent="0.4">
      <c r="Z3699" s="179"/>
      <c r="AA3699" s="179"/>
    </row>
    <row r="3700" spans="26:27" ht="19.5" x14ac:dyDescent="0.4">
      <c r="Z3700" s="179"/>
      <c r="AA3700" s="179"/>
    </row>
    <row r="3701" spans="26:27" ht="19.5" x14ac:dyDescent="0.4">
      <c r="Z3701" s="179"/>
      <c r="AA3701" s="179"/>
    </row>
    <row r="3702" spans="26:27" ht="19.5" x14ac:dyDescent="0.4">
      <c r="Z3702" s="179"/>
      <c r="AA3702" s="179"/>
    </row>
    <row r="3703" spans="26:27" ht="19.5" x14ac:dyDescent="0.4">
      <c r="Z3703" s="179"/>
      <c r="AA3703" s="179"/>
    </row>
    <row r="3704" spans="26:27" ht="19.5" x14ac:dyDescent="0.4">
      <c r="Z3704" s="179"/>
      <c r="AA3704" s="179"/>
    </row>
    <row r="3705" spans="26:27" ht="19.5" x14ac:dyDescent="0.4">
      <c r="Z3705" s="179"/>
      <c r="AA3705" s="179"/>
    </row>
    <row r="3706" spans="26:27" ht="19.5" x14ac:dyDescent="0.4">
      <c r="Z3706" s="179"/>
      <c r="AA3706" s="179"/>
    </row>
    <row r="3707" spans="26:27" ht="19.5" x14ac:dyDescent="0.4">
      <c r="Z3707" s="179"/>
      <c r="AA3707" s="179"/>
    </row>
    <row r="3708" spans="26:27" ht="19.5" x14ac:dyDescent="0.4">
      <c r="Z3708" s="179"/>
      <c r="AA3708" s="179"/>
    </row>
    <row r="3709" spans="26:27" ht="19.5" x14ac:dyDescent="0.4">
      <c r="Z3709" s="179"/>
      <c r="AA3709" s="179"/>
    </row>
    <row r="3710" spans="26:27" ht="19.5" x14ac:dyDescent="0.4">
      <c r="Z3710" s="179"/>
      <c r="AA3710" s="179"/>
    </row>
    <row r="3711" spans="26:27" ht="19.5" x14ac:dyDescent="0.4">
      <c r="Z3711" s="179"/>
      <c r="AA3711" s="179"/>
    </row>
    <row r="3712" spans="26:27" ht="19.5" x14ac:dyDescent="0.4">
      <c r="Z3712" s="179"/>
      <c r="AA3712" s="179"/>
    </row>
    <row r="3713" spans="26:27" ht="19.5" x14ac:dyDescent="0.4">
      <c r="Z3713" s="179"/>
      <c r="AA3713" s="179"/>
    </row>
    <row r="3714" spans="26:27" ht="19.5" x14ac:dyDescent="0.4">
      <c r="Z3714" s="179"/>
      <c r="AA3714" s="179"/>
    </row>
    <row r="3715" spans="26:27" ht="19.5" x14ac:dyDescent="0.4">
      <c r="Z3715" s="179"/>
      <c r="AA3715" s="179"/>
    </row>
    <row r="3716" spans="26:27" ht="19.5" x14ac:dyDescent="0.4">
      <c r="Z3716" s="179"/>
      <c r="AA3716" s="179"/>
    </row>
    <row r="3717" spans="26:27" ht="19.5" x14ac:dyDescent="0.4">
      <c r="Z3717" s="179"/>
      <c r="AA3717" s="179"/>
    </row>
    <row r="3718" spans="26:27" ht="19.5" x14ac:dyDescent="0.4">
      <c r="Z3718" s="179"/>
      <c r="AA3718" s="179"/>
    </row>
    <row r="3719" spans="26:27" ht="19.5" x14ac:dyDescent="0.4">
      <c r="Z3719" s="179"/>
      <c r="AA3719" s="179"/>
    </row>
    <row r="3720" spans="26:27" ht="19.5" x14ac:dyDescent="0.4">
      <c r="Z3720" s="179"/>
      <c r="AA3720" s="179"/>
    </row>
    <row r="3721" spans="26:27" ht="19.5" x14ac:dyDescent="0.4">
      <c r="Z3721" s="179"/>
      <c r="AA3721" s="179"/>
    </row>
    <row r="3722" spans="26:27" ht="19.5" x14ac:dyDescent="0.4">
      <c r="Z3722" s="179"/>
      <c r="AA3722" s="179"/>
    </row>
    <row r="3723" spans="26:27" ht="19.5" x14ac:dyDescent="0.4">
      <c r="Z3723" s="179"/>
      <c r="AA3723" s="179"/>
    </row>
    <row r="3724" spans="26:27" ht="19.5" x14ac:dyDescent="0.4">
      <c r="Z3724" s="179"/>
      <c r="AA3724" s="179"/>
    </row>
    <row r="3725" spans="26:27" ht="19.5" x14ac:dyDescent="0.4">
      <c r="Z3725" s="179"/>
      <c r="AA3725" s="179"/>
    </row>
    <row r="3726" spans="26:27" ht="19.5" x14ac:dyDescent="0.4">
      <c r="Z3726" s="179"/>
      <c r="AA3726" s="179"/>
    </row>
    <row r="3727" spans="26:27" ht="19.5" x14ac:dyDescent="0.4">
      <c r="Z3727" s="179"/>
      <c r="AA3727" s="179"/>
    </row>
    <row r="3728" spans="26:27" ht="19.5" x14ac:dyDescent="0.4">
      <c r="Z3728" s="179"/>
      <c r="AA3728" s="179"/>
    </row>
    <row r="3729" spans="26:27" ht="19.5" x14ac:dyDescent="0.4">
      <c r="Z3729" s="179"/>
      <c r="AA3729" s="179"/>
    </row>
    <row r="3730" spans="26:27" ht="19.5" x14ac:dyDescent="0.4">
      <c r="Z3730" s="179"/>
      <c r="AA3730" s="179"/>
    </row>
    <row r="3731" spans="26:27" ht="19.5" x14ac:dyDescent="0.4">
      <c r="Z3731" s="179"/>
      <c r="AA3731" s="179"/>
    </row>
    <row r="3732" spans="26:27" ht="19.5" x14ac:dyDescent="0.4">
      <c r="Z3732" s="179"/>
      <c r="AA3732" s="179"/>
    </row>
    <row r="3733" spans="26:27" ht="19.5" x14ac:dyDescent="0.4">
      <c r="Z3733" s="179"/>
      <c r="AA3733" s="179"/>
    </row>
    <row r="3734" spans="26:27" ht="19.5" x14ac:dyDescent="0.4">
      <c r="Z3734" s="179"/>
      <c r="AA3734" s="179"/>
    </row>
    <row r="3735" spans="26:27" ht="19.5" x14ac:dyDescent="0.4">
      <c r="Z3735" s="179"/>
      <c r="AA3735" s="179"/>
    </row>
    <row r="3736" spans="26:27" ht="19.5" x14ac:dyDescent="0.4">
      <c r="Z3736" s="179"/>
      <c r="AA3736" s="179"/>
    </row>
    <row r="3737" spans="26:27" ht="19.5" x14ac:dyDescent="0.4">
      <c r="Z3737" s="179"/>
      <c r="AA3737" s="179"/>
    </row>
    <row r="3738" spans="26:27" ht="19.5" x14ac:dyDescent="0.4">
      <c r="Z3738" s="179"/>
      <c r="AA3738" s="179"/>
    </row>
    <row r="3739" spans="26:27" ht="19.5" x14ac:dyDescent="0.4">
      <c r="Z3739" s="179"/>
      <c r="AA3739" s="179"/>
    </row>
    <row r="3740" spans="26:27" ht="19.5" x14ac:dyDescent="0.4">
      <c r="Z3740" s="179"/>
      <c r="AA3740" s="179"/>
    </row>
    <row r="3741" spans="26:27" ht="19.5" x14ac:dyDescent="0.4">
      <c r="Z3741" s="179"/>
      <c r="AA3741" s="179"/>
    </row>
    <row r="3742" spans="26:27" ht="19.5" x14ac:dyDescent="0.4">
      <c r="Z3742" s="179"/>
      <c r="AA3742" s="179"/>
    </row>
    <row r="3743" spans="26:27" ht="19.5" x14ac:dyDescent="0.4">
      <c r="Z3743" s="179"/>
      <c r="AA3743" s="179"/>
    </row>
    <row r="3744" spans="26:27" ht="19.5" x14ac:dyDescent="0.4">
      <c r="Z3744" s="179"/>
      <c r="AA3744" s="179"/>
    </row>
    <row r="3745" spans="26:27" ht="19.5" x14ac:dyDescent="0.4">
      <c r="Z3745" s="179"/>
      <c r="AA3745" s="179"/>
    </row>
    <row r="3746" spans="26:27" ht="19.5" x14ac:dyDescent="0.4">
      <c r="Z3746" s="179"/>
      <c r="AA3746" s="179"/>
    </row>
    <row r="3747" spans="26:27" ht="19.5" x14ac:dyDescent="0.4">
      <c r="Z3747" s="179"/>
      <c r="AA3747" s="179"/>
    </row>
    <row r="3748" spans="26:27" ht="19.5" x14ac:dyDescent="0.4">
      <c r="Z3748" s="179"/>
      <c r="AA3748" s="179"/>
    </row>
    <row r="3749" spans="26:27" ht="19.5" x14ac:dyDescent="0.4">
      <c r="Z3749" s="179"/>
      <c r="AA3749" s="179"/>
    </row>
    <row r="3750" spans="26:27" ht="19.5" x14ac:dyDescent="0.4">
      <c r="Z3750" s="179"/>
      <c r="AA3750" s="179"/>
    </row>
    <row r="3751" spans="26:27" ht="19.5" x14ac:dyDescent="0.4">
      <c r="Z3751" s="179"/>
      <c r="AA3751" s="179"/>
    </row>
    <row r="3752" spans="26:27" ht="19.5" x14ac:dyDescent="0.4">
      <c r="Z3752" s="179"/>
      <c r="AA3752" s="179"/>
    </row>
    <row r="3753" spans="26:27" ht="19.5" x14ac:dyDescent="0.4">
      <c r="Z3753" s="179"/>
      <c r="AA3753" s="179"/>
    </row>
    <row r="3754" spans="26:27" ht="19.5" x14ac:dyDescent="0.4">
      <c r="Z3754" s="179"/>
      <c r="AA3754" s="179"/>
    </row>
    <row r="3755" spans="26:27" ht="19.5" x14ac:dyDescent="0.4">
      <c r="Z3755" s="179"/>
      <c r="AA3755" s="179"/>
    </row>
    <row r="3756" spans="26:27" ht="19.5" x14ac:dyDescent="0.4">
      <c r="Z3756" s="179"/>
      <c r="AA3756" s="179"/>
    </row>
    <row r="3757" spans="26:27" ht="19.5" x14ac:dyDescent="0.4">
      <c r="Z3757" s="179"/>
      <c r="AA3757" s="179"/>
    </row>
    <row r="3758" spans="26:27" ht="19.5" x14ac:dyDescent="0.4">
      <c r="Z3758" s="179"/>
      <c r="AA3758" s="179"/>
    </row>
    <row r="3759" spans="26:27" ht="19.5" x14ac:dyDescent="0.4">
      <c r="Z3759" s="179"/>
      <c r="AA3759" s="179"/>
    </row>
    <row r="3760" spans="26:27" ht="19.5" x14ac:dyDescent="0.4">
      <c r="Z3760" s="179"/>
      <c r="AA3760" s="179"/>
    </row>
    <row r="3761" spans="26:27" ht="19.5" x14ac:dyDescent="0.4">
      <c r="Z3761" s="179"/>
      <c r="AA3761" s="179"/>
    </row>
    <row r="3762" spans="26:27" ht="19.5" x14ac:dyDescent="0.4">
      <c r="Z3762" s="179"/>
      <c r="AA3762" s="179"/>
    </row>
    <row r="3763" spans="26:27" ht="19.5" x14ac:dyDescent="0.4">
      <c r="Z3763" s="179"/>
      <c r="AA3763" s="179"/>
    </row>
    <row r="3764" spans="26:27" ht="19.5" x14ac:dyDescent="0.4">
      <c r="Z3764" s="179"/>
      <c r="AA3764" s="179"/>
    </row>
    <row r="3765" spans="26:27" ht="19.5" x14ac:dyDescent="0.4">
      <c r="Z3765" s="179"/>
      <c r="AA3765" s="179"/>
    </row>
    <row r="3766" spans="26:27" ht="19.5" x14ac:dyDescent="0.4">
      <c r="Z3766" s="179"/>
      <c r="AA3766" s="179"/>
    </row>
    <row r="3767" spans="26:27" ht="19.5" x14ac:dyDescent="0.4">
      <c r="Z3767" s="179"/>
      <c r="AA3767" s="179"/>
    </row>
    <row r="3768" spans="26:27" ht="19.5" x14ac:dyDescent="0.4">
      <c r="Z3768" s="179"/>
      <c r="AA3768" s="179"/>
    </row>
    <row r="3769" spans="26:27" ht="19.5" x14ac:dyDescent="0.4">
      <c r="Z3769" s="179"/>
      <c r="AA3769" s="179"/>
    </row>
    <row r="3770" spans="26:27" ht="19.5" x14ac:dyDescent="0.4">
      <c r="Z3770" s="179"/>
      <c r="AA3770" s="179"/>
    </row>
    <row r="3771" spans="26:27" ht="19.5" x14ac:dyDescent="0.4">
      <c r="Z3771" s="179"/>
      <c r="AA3771" s="179"/>
    </row>
    <row r="3772" spans="26:27" ht="19.5" x14ac:dyDescent="0.4">
      <c r="Z3772" s="179"/>
      <c r="AA3772" s="179"/>
    </row>
    <row r="3773" spans="26:27" ht="19.5" x14ac:dyDescent="0.4">
      <c r="Z3773" s="179"/>
      <c r="AA3773" s="179"/>
    </row>
    <row r="3774" spans="26:27" ht="19.5" x14ac:dyDescent="0.4">
      <c r="Z3774" s="179"/>
      <c r="AA3774" s="179"/>
    </row>
    <row r="3775" spans="26:27" ht="19.5" x14ac:dyDescent="0.4">
      <c r="Z3775" s="179"/>
      <c r="AA3775" s="179"/>
    </row>
    <row r="3776" spans="26:27" ht="19.5" x14ac:dyDescent="0.4">
      <c r="Z3776" s="179"/>
      <c r="AA3776" s="179"/>
    </row>
    <row r="3777" spans="26:27" ht="19.5" x14ac:dyDescent="0.4">
      <c r="Z3777" s="179"/>
      <c r="AA3777" s="179"/>
    </row>
    <row r="3778" spans="26:27" ht="19.5" x14ac:dyDescent="0.4">
      <c r="Z3778" s="179"/>
      <c r="AA3778" s="179"/>
    </row>
    <row r="3779" spans="26:27" ht="19.5" x14ac:dyDescent="0.4">
      <c r="Z3779" s="179"/>
      <c r="AA3779" s="179"/>
    </row>
    <row r="3780" spans="26:27" ht="19.5" x14ac:dyDescent="0.4">
      <c r="Z3780" s="179"/>
      <c r="AA3780" s="179"/>
    </row>
    <row r="3781" spans="26:27" ht="19.5" x14ac:dyDescent="0.4">
      <c r="Z3781" s="179"/>
      <c r="AA3781" s="179"/>
    </row>
    <row r="3782" spans="26:27" ht="19.5" x14ac:dyDescent="0.4">
      <c r="Z3782" s="179"/>
      <c r="AA3782" s="179"/>
    </row>
    <row r="3783" spans="26:27" ht="19.5" x14ac:dyDescent="0.4">
      <c r="Z3783" s="179"/>
      <c r="AA3783" s="179"/>
    </row>
    <row r="3784" spans="26:27" ht="19.5" x14ac:dyDescent="0.4">
      <c r="Z3784" s="179"/>
      <c r="AA3784" s="179"/>
    </row>
    <row r="3785" spans="26:27" ht="19.5" x14ac:dyDescent="0.4">
      <c r="Z3785" s="179"/>
      <c r="AA3785" s="179"/>
    </row>
    <row r="3786" spans="26:27" ht="19.5" x14ac:dyDescent="0.4">
      <c r="Z3786" s="179"/>
      <c r="AA3786" s="179"/>
    </row>
    <row r="3787" spans="26:27" ht="19.5" x14ac:dyDescent="0.4">
      <c r="Z3787" s="179"/>
      <c r="AA3787" s="179"/>
    </row>
    <row r="3788" spans="26:27" ht="19.5" x14ac:dyDescent="0.4">
      <c r="Z3788" s="179"/>
      <c r="AA3788" s="179"/>
    </row>
    <row r="3789" spans="26:27" ht="19.5" x14ac:dyDescent="0.4">
      <c r="Z3789" s="179"/>
      <c r="AA3789" s="179"/>
    </row>
    <row r="3790" spans="26:27" ht="19.5" x14ac:dyDescent="0.4">
      <c r="Z3790" s="179"/>
      <c r="AA3790" s="179"/>
    </row>
    <row r="3791" spans="26:27" ht="19.5" x14ac:dyDescent="0.4">
      <c r="Z3791" s="179"/>
      <c r="AA3791" s="179"/>
    </row>
    <row r="3792" spans="26:27" ht="19.5" x14ac:dyDescent="0.4">
      <c r="Z3792" s="179"/>
      <c r="AA3792" s="179"/>
    </row>
    <row r="3793" spans="26:27" ht="19.5" x14ac:dyDescent="0.4">
      <c r="Z3793" s="179"/>
      <c r="AA3793" s="179"/>
    </row>
    <row r="3794" spans="26:27" ht="19.5" x14ac:dyDescent="0.4">
      <c r="Z3794" s="179"/>
      <c r="AA3794" s="179"/>
    </row>
    <row r="3795" spans="26:27" ht="19.5" x14ac:dyDescent="0.4">
      <c r="Z3795" s="179"/>
      <c r="AA3795" s="179"/>
    </row>
    <row r="3796" spans="26:27" ht="19.5" x14ac:dyDescent="0.4">
      <c r="Z3796" s="179"/>
      <c r="AA3796" s="179"/>
    </row>
    <row r="3797" spans="26:27" ht="19.5" x14ac:dyDescent="0.4">
      <c r="Z3797" s="179"/>
      <c r="AA3797" s="179"/>
    </row>
    <row r="3798" spans="26:27" ht="19.5" x14ac:dyDescent="0.4">
      <c r="Z3798" s="179"/>
      <c r="AA3798" s="179"/>
    </row>
    <row r="3799" spans="26:27" ht="19.5" x14ac:dyDescent="0.4">
      <c r="Z3799" s="179"/>
      <c r="AA3799" s="179"/>
    </row>
    <row r="3800" spans="26:27" ht="19.5" x14ac:dyDescent="0.4">
      <c r="Z3800" s="179"/>
      <c r="AA3800" s="179"/>
    </row>
    <row r="3801" spans="26:27" ht="19.5" x14ac:dyDescent="0.4">
      <c r="Z3801" s="179"/>
      <c r="AA3801" s="179"/>
    </row>
    <row r="3802" spans="26:27" ht="19.5" x14ac:dyDescent="0.4">
      <c r="Z3802" s="179"/>
      <c r="AA3802" s="179"/>
    </row>
    <row r="3803" spans="26:27" ht="19.5" x14ac:dyDescent="0.4">
      <c r="Z3803" s="179"/>
      <c r="AA3803" s="179"/>
    </row>
    <row r="3804" spans="26:27" ht="19.5" x14ac:dyDescent="0.4">
      <c r="Z3804" s="179"/>
      <c r="AA3804" s="179"/>
    </row>
    <row r="3805" spans="26:27" ht="19.5" x14ac:dyDescent="0.4">
      <c r="Z3805" s="179"/>
      <c r="AA3805" s="179"/>
    </row>
    <row r="3806" spans="26:27" ht="19.5" x14ac:dyDescent="0.4">
      <c r="Z3806" s="179"/>
      <c r="AA3806" s="179"/>
    </row>
    <row r="3807" spans="26:27" ht="19.5" x14ac:dyDescent="0.4">
      <c r="Z3807" s="179"/>
      <c r="AA3807" s="179"/>
    </row>
    <row r="3808" spans="26:27" ht="19.5" x14ac:dyDescent="0.4">
      <c r="Z3808" s="179"/>
      <c r="AA3808" s="179"/>
    </row>
    <row r="3809" spans="26:27" ht="19.5" x14ac:dyDescent="0.4">
      <c r="Z3809" s="179"/>
      <c r="AA3809" s="179"/>
    </row>
    <row r="3810" spans="26:27" ht="19.5" x14ac:dyDescent="0.4">
      <c r="Z3810" s="179"/>
      <c r="AA3810" s="179"/>
    </row>
    <row r="3811" spans="26:27" ht="19.5" x14ac:dyDescent="0.4">
      <c r="Z3811" s="179"/>
      <c r="AA3811" s="179"/>
    </row>
    <row r="3812" spans="26:27" ht="19.5" x14ac:dyDescent="0.4">
      <c r="Z3812" s="179"/>
      <c r="AA3812" s="179"/>
    </row>
    <row r="3813" spans="26:27" ht="19.5" x14ac:dyDescent="0.4">
      <c r="Z3813" s="179"/>
      <c r="AA3813" s="179"/>
    </row>
    <row r="3814" spans="26:27" ht="19.5" x14ac:dyDescent="0.4">
      <c r="Z3814" s="179"/>
      <c r="AA3814" s="179"/>
    </row>
    <row r="3815" spans="26:27" ht="19.5" x14ac:dyDescent="0.4">
      <c r="Z3815" s="179"/>
      <c r="AA3815" s="179"/>
    </row>
    <row r="3816" spans="26:27" ht="19.5" x14ac:dyDescent="0.4">
      <c r="Z3816" s="179"/>
      <c r="AA3816" s="179"/>
    </row>
    <row r="3817" spans="26:27" ht="19.5" x14ac:dyDescent="0.4">
      <c r="Z3817" s="179"/>
      <c r="AA3817" s="179"/>
    </row>
    <row r="3818" spans="26:27" ht="19.5" x14ac:dyDescent="0.4">
      <c r="Z3818" s="179"/>
      <c r="AA3818" s="179"/>
    </row>
    <row r="3819" spans="26:27" ht="19.5" x14ac:dyDescent="0.4">
      <c r="Z3819" s="179"/>
      <c r="AA3819" s="179"/>
    </row>
    <row r="3820" spans="26:27" ht="19.5" x14ac:dyDescent="0.4">
      <c r="Z3820" s="179"/>
      <c r="AA3820" s="179"/>
    </row>
    <row r="3821" spans="26:27" ht="19.5" x14ac:dyDescent="0.4">
      <c r="Z3821" s="179"/>
      <c r="AA3821" s="179"/>
    </row>
    <row r="3822" spans="26:27" ht="19.5" x14ac:dyDescent="0.4">
      <c r="Z3822" s="179"/>
      <c r="AA3822" s="179"/>
    </row>
    <row r="3823" spans="26:27" ht="19.5" x14ac:dyDescent="0.4">
      <c r="Z3823" s="179"/>
      <c r="AA3823" s="179"/>
    </row>
    <row r="3824" spans="26:27" ht="19.5" x14ac:dyDescent="0.4">
      <c r="Z3824" s="179"/>
      <c r="AA3824" s="179"/>
    </row>
    <row r="3825" spans="26:27" ht="19.5" x14ac:dyDescent="0.4">
      <c r="Z3825" s="179"/>
      <c r="AA3825" s="179"/>
    </row>
    <row r="3826" spans="26:27" ht="19.5" x14ac:dyDescent="0.4">
      <c r="Z3826" s="179"/>
      <c r="AA3826" s="179"/>
    </row>
    <row r="3827" spans="26:27" ht="19.5" x14ac:dyDescent="0.4">
      <c r="Z3827" s="179"/>
      <c r="AA3827" s="179"/>
    </row>
    <row r="3828" spans="26:27" ht="19.5" x14ac:dyDescent="0.4">
      <c r="Z3828" s="179"/>
      <c r="AA3828" s="179"/>
    </row>
    <row r="3829" spans="26:27" ht="19.5" x14ac:dyDescent="0.4">
      <c r="Z3829" s="179"/>
      <c r="AA3829" s="179"/>
    </row>
    <row r="3830" spans="26:27" ht="19.5" x14ac:dyDescent="0.4">
      <c r="Z3830" s="179"/>
      <c r="AA3830" s="179"/>
    </row>
    <row r="3831" spans="26:27" ht="19.5" x14ac:dyDescent="0.4">
      <c r="Z3831" s="179"/>
      <c r="AA3831" s="179"/>
    </row>
    <row r="3832" spans="26:27" ht="19.5" x14ac:dyDescent="0.4">
      <c r="Z3832" s="179"/>
      <c r="AA3832" s="179"/>
    </row>
    <row r="3833" spans="26:27" ht="19.5" x14ac:dyDescent="0.4">
      <c r="Z3833" s="179"/>
      <c r="AA3833" s="179"/>
    </row>
    <row r="3834" spans="26:27" ht="19.5" x14ac:dyDescent="0.4">
      <c r="Z3834" s="179"/>
      <c r="AA3834" s="179"/>
    </row>
    <row r="3835" spans="26:27" ht="19.5" x14ac:dyDescent="0.4">
      <c r="Z3835" s="179"/>
      <c r="AA3835" s="179"/>
    </row>
    <row r="3836" spans="26:27" ht="19.5" x14ac:dyDescent="0.4">
      <c r="Z3836" s="179"/>
      <c r="AA3836" s="179"/>
    </row>
    <row r="3837" spans="26:27" ht="19.5" x14ac:dyDescent="0.4">
      <c r="Z3837" s="179"/>
      <c r="AA3837" s="179"/>
    </row>
    <row r="3838" spans="26:27" ht="19.5" x14ac:dyDescent="0.4">
      <c r="Z3838" s="179"/>
      <c r="AA3838" s="179"/>
    </row>
    <row r="3839" spans="26:27" ht="19.5" x14ac:dyDescent="0.4">
      <c r="Z3839" s="179"/>
      <c r="AA3839" s="179"/>
    </row>
    <row r="3840" spans="26:27" ht="19.5" x14ac:dyDescent="0.4">
      <c r="Z3840" s="179"/>
      <c r="AA3840" s="179"/>
    </row>
    <row r="3841" spans="26:27" ht="19.5" x14ac:dyDescent="0.4">
      <c r="Z3841" s="179"/>
      <c r="AA3841" s="179"/>
    </row>
    <row r="3842" spans="26:27" ht="19.5" x14ac:dyDescent="0.4">
      <c r="Z3842" s="179"/>
      <c r="AA3842" s="179"/>
    </row>
    <row r="3843" spans="26:27" ht="19.5" x14ac:dyDescent="0.4">
      <c r="Z3843" s="179"/>
      <c r="AA3843" s="179"/>
    </row>
    <row r="3844" spans="26:27" ht="19.5" x14ac:dyDescent="0.4">
      <c r="Z3844" s="179"/>
      <c r="AA3844" s="179"/>
    </row>
    <row r="3845" spans="26:27" ht="19.5" x14ac:dyDescent="0.4">
      <c r="Z3845" s="179"/>
      <c r="AA3845" s="179"/>
    </row>
    <row r="3846" spans="26:27" ht="19.5" x14ac:dyDescent="0.4">
      <c r="Z3846" s="179"/>
      <c r="AA3846" s="179"/>
    </row>
    <row r="3847" spans="26:27" ht="19.5" x14ac:dyDescent="0.4">
      <c r="Z3847" s="179"/>
      <c r="AA3847" s="179"/>
    </row>
    <row r="3848" spans="26:27" ht="19.5" x14ac:dyDescent="0.4">
      <c r="Z3848" s="179"/>
      <c r="AA3848" s="179"/>
    </row>
    <row r="3849" spans="26:27" ht="19.5" x14ac:dyDescent="0.4">
      <c r="Z3849" s="179"/>
      <c r="AA3849" s="179"/>
    </row>
    <row r="3850" spans="26:27" ht="19.5" x14ac:dyDescent="0.4">
      <c r="Z3850" s="179"/>
      <c r="AA3850" s="179"/>
    </row>
    <row r="3851" spans="26:27" ht="19.5" x14ac:dyDescent="0.4">
      <c r="Z3851" s="179"/>
      <c r="AA3851" s="179"/>
    </row>
    <row r="3852" spans="26:27" ht="19.5" x14ac:dyDescent="0.4">
      <c r="Z3852" s="179"/>
      <c r="AA3852" s="179"/>
    </row>
    <row r="3853" spans="26:27" ht="19.5" x14ac:dyDescent="0.4">
      <c r="Z3853" s="179"/>
      <c r="AA3853" s="179"/>
    </row>
    <row r="3854" spans="26:27" ht="19.5" x14ac:dyDescent="0.4">
      <c r="Z3854" s="179"/>
      <c r="AA3854" s="179"/>
    </row>
    <row r="3855" spans="26:27" ht="19.5" x14ac:dyDescent="0.4">
      <c r="Z3855" s="179"/>
      <c r="AA3855" s="179"/>
    </row>
    <row r="3856" spans="26:27" ht="19.5" x14ac:dyDescent="0.4">
      <c r="Z3856" s="179"/>
      <c r="AA3856" s="179"/>
    </row>
    <row r="3857" spans="26:27" ht="19.5" x14ac:dyDescent="0.4">
      <c r="Z3857" s="179"/>
      <c r="AA3857" s="179"/>
    </row>
    <row r="3858" spans="26:27" ht="19.5" x14ac:dyDescent="0.4">
      <c r="Z3858" s="179"/>
      <c r="AA3858" s="179"/>
    </row>
    <row r="3859" spans="26:27" ht="19.5" x14ac:dyDescent="0.4">
      <c r="Z3859" s="179"/>
      <c r="AA3859" s="179"/>
    </row>
    <row r="3860" spans="26:27" ht="19.5" x14ac:dyDescent="0.4">
      <c r="Z3860" s="179"/>
      <c r="AA3860" s="179"/>
    </row>
    <row r="3861" spans="26:27" ht="19.5" x14ac:dyDescent="0.4">
      <c r="Z3861" s="179"/>
      <c r="AA3861" s="179"/>
    </row>
    <row r="3862" spans="26:27" ht="19.5" x14ac:dyDescent="0.4">
      <c r="Z3862" s="179"/>
      <c r="AA3862" s="179"/>
    </row>
    <row r="3863" spans="26:27" ht="19.5" x14ac:dyDescent="0.4">
      <c r="Z3863" s="179"/>
      <c r="AA3863" s="179"/>
    </row>
    <row r="3864" spans="26:27" ht="19.5" x14ac:dyDescent="0.4">
      <c r="Z3864" s="179"/>
      <c r="AA3864" s="179"/>
    </row>
    <row r="3865" spans="26:27" ht="19.5" x14ac:dyDescent="0.4">
      <c r="Z3865" s="179"/>
      <c r="AA3865" s="179"/>
    </row>
    <row r="3866" spans="26:27" ht="19.5" x14ac:dyDescent="0.4">
      <c r="Z3866" s="179"/>
      <c r="AA3866" s="179"/>
    </row>
    <row r="3867" spans="26:27" ht="19.5" x14ac:dyDescent="0.4">
      <c r="Z3867" s="179"/>
      <c r="AA3867" s="179"/>
    </row>
    <row r="3868" spans="26:27" ht="19.5" x14ac:dyDescent="0.4">
      <c r="Z3868" s="179"/>
      <c r="AA3868" s="179"/>
    </row>
    <row r="3869" spans="26:27" ht="19.5" x14ac:dyDescent="0.4">
      <c r="Z3869" s="179"/>
      <c r="AA3869" s="179"/>
    </row>
    <row r="3870" spans="26:27" ht="19.5" x14ac:dyDescent="0.4">
      <c r="Z3870" s="179"/>
      <c r="AA3870" s="179"/>
    </row>
    <row r="3871" spans="26:27" ht="19.5" x14ac:dyDescent="0.4">
      <c r="Z3871" s="179"/>
      <c r="AA3871" s="179"/>
    </row>
    <row r="3872" spans="26:27" ht="19.5" x14ac:dyDescent="0.4">
      <c r="Z3872" s="179"/>
      <c r="AA3872" s="179"/>
    </row>
    <row r="3873" spans="26:27" ht="19.5" x14ac:dyDescent="0.4">
      <c r="Z3873" s="179"/>
      <c r="AA3873" s="179"/>
    </row>
    <row r="3874" spans="26:27" ht="19.5" x14ac:dyDescent="0.4">
      <c r="Z3874" s="179"/>
      <c r="AA3874" s="179"/>
    </row>
    <row r="3875" spans="26:27" ht="19.5" x14ac:dyDescent="0.4">
      <c r="Z3875" s="179"/>
      <c r="AA3875" s="179"/>
    </row>
    <row r="3876" spans="26:27" ht="19.5" x14ac:dyDescent="0.4">
      <c r="Z3876" s="179"/>
      <c r="AA3876" s="179"/>
    </row>
    <row r="3877" spans="26:27" ht="19.5" x14ac:dyDescent="0.4">
      <c r="Z3877" s="179"/>
      <c r="AA3877" s="179"/>
    </row>
    <row r="3878" spans="26:27" ht="19.5" x14ac:dyDescent="0.4">
      <c r="Z3878" s="179"/>
      <c r="AA3878" s="179"/>
    </row>
    <row r="3879" spans="26:27" ht="19.5" x14ac:dyDescent="0.4">
      <c r="Z3879" s="179"/>
      <c r="AA3879" s="179"/>
    </row>
    <row r="3880" spans="26:27" ht="19.5" x14ac:dyDescent="0.4">
      <c r="Z3880" s="179"/>
      <c r="AA3880" s="179"/>
    </row>
    <row r="3881" spans="26:27" ht="19.5" x14ac:dyDescent="0.4">
      <c r="Z3881" s="179"/>
      <c r="AA3881" s="179"/>
    </row>
    <row r="3882" spans="26:27" ht="19.5" x14ac:dyDescent="0.4">
      <c r="Z3882" s="179"/>
      <c r="AA3882" s="179"/>
    </row>
    <row r="3883" spans="26:27" ht="19.5" x14ac:dyDescent="0.4">
      <c r="Z3883" s="179"/>
      <c r="AA3883" s="179"/>
    </row>
    <row r="3884" spans="26:27" ht="19.5" x14ac:dyDescent="0.4">
      <c r="Z3884" s="179"/>
      <c r="AA3884" s="179"/>
    </row>
    <row r="3885" spans="26:27" ht="19.5" x14ac:dyDescent="0.4">
      <c r="Z3885" s="179"/>
      <c r="AA3885" s="179"/>
    </row>
    <row r="3886" spans="26:27" ht="19.5" x14ac:dyDescent="0.4">
      <c r="Z3886" s="179"/>
      <c r="AA3886" s="179"/>
    </row>
    <row r="3887" spans="26:27" ht="19.5" x14ac:dyDescent="0.4">
      <c r="Z3887" s="179"/>
      <c r="AA3887" s="179"/>
    </row>
    <row r="3888" spans="26:27" ht="19.5" x14ac:dyDescent="0.4">
      <c r="Z3888" s="179"/>
      <c r="AA3888" s="179"/>
    </row>
    <row r="3889" spans="26:27" ht="19.5" x14ac:dyDescent="0.4">
      <c r="Z3889" s="179"/>
      <c r="AA3889" s="179"/>
    </row>
    <row r="3890" spans="26:27" ht="19.5" x14ac:dyDescent="0.4">
      <c r="Z3890" s="179"/>
      <c r="AA3890" s="179"/>
    </row>
    <row r="3891" spans="26:27" ht="19.5" x14ac:dyDescent="0.4">
      <c r="Z3891" s="179"/>
      <c r="AA3891" s="179"/>
    </row>
    <row r="3892" spans="26:27" ht="19.5" x14ac:dyDescent="0.4">
      <c r="Z3892" s="179"/>
      <c r="AA3892" s="179"/>
    </row>
    <row r="3893" spans="26:27" ht="19.5" x14ac:dyDescent="0.4">
      <c r="Z3893" s="179"/>
      <c r="AA3893" s="179"/>
    </row>
    <row r="3894" spans="26:27" ht="19.5" x14ac:dyDescent="0.4">
      <c r="Z3894" s="179"/>
      <c r="AA3894" s="179"/>
    </row>
    <row r="3895" spans="26:27" ht="19.5" x14ac:dyDescent="0.4">
      <c r="Z3895" s="179"/>
      <c r="AA3895" s="179"/>
    </row>
    <row r="3896" spans="26:27" ht="19.5" x14ac:dyDescent="0.4">
      <c r="Z3896" s="179"/>
      <c r="AA3896" s="179"/>
    </row>
    <row r="3897" spans="26:27" ht="19.5" x14ac:dyDescent="0.4">
      <c r="Z3897" s="179"/>
      <c r="AA3897" s="179"/>
    </row>
    <row r="3898" spans="26:27" ht="19.5" x14ac:dyDescent="0.4">
      <c r="Z3898" s="179"/>
      <c r="AA3898" s="179"/>
    </row>
    <row r="3899" spans="26:27" ht="19.5" x14ac:dyDescent="0.4">
      <c r="Z3899" s="179"/>
      <c r="AA3899" s="179"/>
    </row>
    <row r="3900" spans="26:27" ht="19.5" x14ac:dyDescent="0.4">
      <c r="Z3900" s="179"/>
      <c r="AA3900" s="179"/>
    </row>
    <row r="3901" spans="26:27" ht="19.5" x14ac:dyDescent="0.4">
      <c r="Z3901" s="179"/>
      <c r="AA3901" s="179"/>
    </row>
    <row r="3902" spans="26:27" ht="19.5" x14ac:dyDescent="0.4">
      <c r="Z3902" s="179"/>
      <c r="AA3902" s="179"/>
    </row>
    <row r="3903" spans="26:27" ht="19.5" x14ac:dyDescent="0.4">
      <c r="Z3903" s="179"/>
      <c r="AA3903" s="179"/>
    </row>
    <row r="3904" spans="26:27" ht="19.5" x14ac:dyDescent="0.4">
      <c r="Z3904" s="179"/>
      <c r="AA3904" s="179"/>
    </row>
    <row r="3905" spans="26:27" ht="19.5" x14ac:dyDescent="0.4">
      <c r="Z3905" s="179"/>
      <c r="AA3905" s="179"/>
    </row>
    <row r="3906" spans="26:27" ht="19.5" x14ac:dyDescent="0.4">
      <c r="Z3906" s="179"/>
      <c r="AA3906" s="179"/>
    </row>
    <row r="3907" spans="26:27" ht="19.5" x14ac:dyDescent="0.4">
      <c r="Z3907" s="179"/>
      <c r="AA3907" s="179"/>
    </row>
    <row r="3908" spans="26:27" ht="19.5" x14ac:dyDescent="0.4">
      <c r="Z3908" s="179"/>
      <c r="AA3908" s="179"/>
    </row>
    <row r="3909" spans="26:27" ht="19.5" x14ac:dyDescent="0.4">
      <c r="Z3909" s="179"/>
      <c r="AA3909" s="179"/>
    </row>
    <row r="3910" spans="26:27" ht="19.5" x14ac:dyDescent="0.4">
      <c r="Z3910" s="179"/>
      <c r="AA3910" s="179"/>
    </row>
    <row r="3911" spans="26:27" ht="19.5" x14ac:dyDescent="0.4">
      <c r="Z3911" s="179"/>
      <c r="AA3911" s="179"/>
    </row>
    <row r="3912" spans="26:27" ht="19.5" x14ac:dyDescent="0.4">
      <c r="Z3912" s="179"/>
      <c r="AA3912" s="179"/>
    </row>
    <row r="3913" spans="26:27" ht="19.5" x14ac:dyDescent="0.4">
      <c r="Z3913" s="179"/>
      <c r="AA3913" s="179"/>
    </row>
    <row r="3914" spans="26:27" ht="19.5" x14ac:dyDescent="0.4">
      <c r="Z3914" s="179"/>
      <c r="AA3914" s="179"/>
    </row>
    <row r="3915" spans="26:27" ht="19.5" x14ac:dyDescent="0.4">
      <c r="Z3915" s="179"/>
      <c r="AA3915" s="179"/>
    </row>
    <row r="3916" spans="26:27" ht="19.5" x14ac:dyDescent="0.4">
      <c r="Z3916" s="179"/>
      <c r="AA3916" s="179"/>
    </row>
    <row r="3917" spans="26:27" ht="19.5" x14ac:dyDescent="0.4">
      <c r="Z3917" s="179"/>
      <c r="AA3917" s="179"/>
    </row>
    <row r="3918" spans="26:27" ht="19.5" x14ac:dyDescent="0.4">
      <c r="Z3918" s="179"/>
      <c r="AA3918" s="179"/>
    </row>
    <row r="3919" spans="26:27" ht="19.5" x14ac:dyDescent="0.4">
      <c r="Z3919" s="179"/>
      <c r="AA3919" s="179"/>
    </row>
    <row r="3920" spans="26:27" ht="19.5" x14ac:dyDescent="0.4">
      <c r="Z3920" s="179"/>
      <c r="AA3920" s="179"/>
    </row>
    <row r="3921" spans="26:27" ht="19.5" x14ac:dyDescent="0.4">
      <c r="Z3921" s="179"/>
      <c r="AA3921" s="179"/>
    </row>
    <row r="3922" spans="26:27" ht="19.5" x14ac:dyDescent="0.4">
      <c r="Z3922" s="179"/>
      <c r="AA3922" s="179"/>
    </row>
    <row r="3923" spans="26:27" ht="19.5" x14ac:dyDescent="0.4">
      <c r="Z3923" s="179"/>
      <c r="AA3923" s="179"/>
    </row>
    <row r="3924" spans="26:27" ht="19.5" x14ac:dyDescent="0.4">
      <c r="Z3924" s="179"/>
      <c r="AA3924" s="179"/>
    </row>
    <row r="3925" spans="26:27" ht="19.5" x14ac:dyDescent="0.4">
      <c r="Z3925" s="179"/>
      <c r="AA3925" s="179"/>
    </row>
    <row r="3926" spans="26:27" ht="19.5" x14ac:dyDescent="0.4">
      <c r="Z3926" s="179"/>
      <c r="AA3926" s="179"/>
    </row>
    <row r="3927" spans="26:27" ht="19.5" x14ac:dyDescent="0.4">
      <c r="Z3927" s="179"/>
      <c r="AA3927" s="179"/>
    </row>
    <row r="3928" spans="26:27" ht="19.5" x14ac:dyDescent="0.4">
      <c r="Z3928" s="179"/>
      <c r="AA3928" s="179"/>
    </row>
    <row r="3929" spans="26:27" ht="19.5" x14ac:dyDescent="0.4">
      <c r="Z3929" s="179"/>
      <c r="AA3929" s="179"/>
    </row>
    <row r="3930" spans="26:27" ht="19.5" x14ac:dyDescent="0.4">
      <c r="Z3930" s="179"/>
      <c r="AA3930" s="179"/>
    </row>
    <row r="3931" spans="26:27" ht="19.5" x14ac:dyDescent="0.4">
      <c r="Z3931" s="179"/>
      <c r="AA3931" s="179"/>
    </row>
    <row r="3932" spans="26:27" ht="19.5" x14ac:dyDescent="0.4">
      <c r="Z3932" s="179"/>
      <c r="AA3932" s="179"/>
    </row>
    <row r="3933" spans="26:27" ht="19.5" x14ac:dyDescent="0.4">
      <c r="Z3933" s="179"/>
      <c r="AA3933" s="179"/>
    </row>
    <row r="3934" spans="26:27" ht="19.5" x14ac:dyDescent="0.4">
      <c r="Z3934" s="179"/>
      <c r="AA3934" s="179"/>
    </row>
    <row r="3935" spans="26:27" ht="19.5" x14ac:dyDescent="0.4">
      <c r="Z3935" s="179"/>
      <c r="AA3935" s="179"/>
    </row>
    <row r="3936" spans="26:27" ht="19.5" x14ac:dyDescent="0.4">
      <c r="Z3936" s="179"/>
      <c r="AA3936" s="179"/>
    </row>
    <row r="3937" spans="26:27" ht="19.5" x14ac:dyDescent="0.4">
      <c r="Z3937" s="179"/>
      <c r="AA3937" s="179"/>
    </row>
    <row r="3938" spans="26:27" ht="19.5" x14ac:dyDescent="0.4">
      <c r="Z3938" s="179"/>
      <c r="AA3938" s="179"/>
    </row>
    <row r="3939" spans="26:27" ht="19.5" x14ac:dyDescent="0.4">
      <c r="Z3939" s="179"/>
      <c r="AA3939" s="179"/>
    </row>
    <row r="3940" spans="26:27" ht="19.5" x14ac:dyDescent="0.4">
      <c r="Z3940" s="179"/>
      <c r="AA3940" s="179"/>
    </row>
    <row r="3941" spans="26:27" ht="19.5" x14ac:dyDescent="0.4">
      <c r="Z3941" s="179"/>
      <c r="AA3941" s="179"/>
    </row>
    <row r="3942" spans="26:27" ht="19.5" x14ac:dyDescent="0.4">
      <c r="Z3942" s="179"/>
      <c r="AA3942" s="179"/>
    </row>
    <row r="3943" spans="26:27" ht="19.5" x14ac:dyDescent="0.4">
      <c r="Z3943" s="179"/>
      <c r="AA3943" s="179"/>
    </row>
    <row r="3944" spans="26:27" ht="19.5" x14ac:dyDescent="0.4">
      <c r="Z3944" s="179"/>
      <c r="AA3944" s="179"/>
    </row>
    <row r="3945" spans="26:27" ht="19.5" x14ac:dyDescent="0.4">
      <c r="Z3945" s="179"/>
      <c r="AA3945" s="179"/>
    </row>
    <row r="3946" spans="26:27" ht="19.5" x14ac:dyDescent="0.4">
      <c r="Z3946" s="179"/>
      <c r="AA3946" s="179"/>
    </row>
    <row r="3947" spans="26:27" ht="19.5" x14ac:dyDescent="0.4">
      <c r="Z3947" s="179"/>
      <c r="AA3947" s="179"/>
    </row>
    <row r="3948" spans="26:27" ht="19.5" x14ac:dyDescent="0.4">
      <c r="Z3948" s="179"/>
      <c r="AA3948" s="179"/>
    </row>
    <row r="3949" spans="26:27" ht="19.5" x14ac:dyDescent="0.4">
      <c r="Z3949" s="179"/>
      <c r="AA3949" s="179"/>
    </row>
    <row r="3950" spans="26:27" ht="19.5" x14ac:dyDescent="0.4">
      <c r="Z3950" s="179"/>
      <c r="AA3950" s="179"/>
    </row>
    <row r="3951" spans="26:27" ht="19.5" x14ac:dyDescent="0.4">
      <c r="Z3951" s="179"/>
      <c r="AA3951" s="179"/>
    </row>
    <row r="3952" spans="26:27" ht="19.5" x14ac:dyDescent="0.4">
      <c r="Z3952" s="179"/>
      <c r="AA3952" s="179"/>
    </row>
    <row r="3953" spans="26:27" ht="19.5" x14ac:dyDescent="0.4">
      <c r="Z3953" s="179"/>
      <c r="AA3953" s="179"/>
    </row>
    <row r="3954" spans="26:27" ht="19.5" x14ac:dyDescent="0.4">
      <c r="Z3954" s="179"/>
      <c r="AA3954" s="179"/>
    </row>
    <row r="3955" spans="26:27" ht="19.5" x14ac:dyDescent="0.4">
      <c r="Z3955" s="179"/>
      <c r="AA3955" s="179"/>
    </row>
    <row r="3956" spans="26:27" ht="19.5" x14ac:dyDescent="0.4">
      <c r="Z3956" s="179"/>
      <c r="AA3956" s="179"/>
    </row>
    <row r="3957" spans="26:27" ht="19.5" x14ac:dyDescent="0.4">
      <c r="Z3957" s="179"/>
      <c r="AA3957" s="179"/>
    </row>
    <row r="3958" spans="26:27" ht="19.5" x14ac:dyDescent="0.4">
      <c r="Z3958" s="179"/>
      <c r="AA3958" s="179"/>
    </row>
    <row r="3959" spans="26:27" ht="19.5" x14ac:dyDescent="0.4">
      <c r="Z3959" s="179"/>
      <c r="AA3959" s="179"/>
    </row>
    <row r="3960" spans="26:27" ht="19.5" x14ac:dyDescent="0.4">
      <c r="Z3960" s="179"/>
      <c r="AA3960" s="179"/>
    </row>
    <row r="3961" spans="26:27" ht="19.5" x14ac:dyDescent="0.4">
      <c r="Z3961" s="179"/>
      <c r="AA3961" s="179"/>
    </row>
    <row r="3962" spans="26:27" ht="19.5" x14ac:dyDescent="0.4">
      <c r="Z3962" s="179"/>
      <c r="AA3962" s="179"/>
    </row>
    <row r="3963" spans="26:27" ht="19.5" x14ac:dyDescent="0.4">
      <c r="Z3963" s="179"/>
      <c r="AA3963" s="179"/>
    </row>
    <row r="3964" spans="26:27" ht="19.5" x14ac:dyDescent="0.4">
      <c r="Z3964" s="179"/>
      <c r="AA3964" s="179"/>
    </row>
    <row r="3965" spans="26:27" ht="19.5" x14ac:dyDescent="0.4">
      <c r="Z3965" s="179"/>
      <c r="AA3965" s="179"/>
    </row>
    <row r="3966" spans="26:27" ht="19.5" x14ac:dyDescent="0.4">
      <c r="Z3966" s="179"/>
      <c r="AA3966" s="179"/>
    </row>
    <row r="3967" spans="26:27" ht="19.5" x14ac:dyDescent="0.4">
      <c r="Z3967" s="179"/>
      <c r="AA3967" s="179"/>
    </row>
    <row r="3968" spans="26:27" ht="19.5" x14ac:dyDescent="0.4">
      <c r="Z3968" s="179"/>
      <c r="AA3968" s="179"/>
    </row>
    <row r="3969" spans="26:27" ht="19.5" x14ac:dyDescent="0.4">
      <c r="Z3969" s="179"/>
      <c r="AA3969" s="179"/>
    </row>
    <row r="3970" spans="26:27" ht="19.5" x14ac:dyDescent="0.4">
      <c r="Z3970" s="179"/>
      <c r="AA3970" s="179"/>
    </row>
    <row r="3971" spans="26:27" ht="19.5" x14ac:dyDescent="0.4">
      <c r="Z3971" s="179"/>
      <c r="AA3971" s="179"/>
    </row>
    <row r="3972" spans="26:27" ht="19.5" x14ac:dyDescent="0.4">
      <c r="Z3972" s="179"/>
      <c r="AA3972" s="179"/>
    </row>
    <row r="3973" spans="26:27" ht="19.5" x14ac:dyDescent="0.4">
      <c r="Z3973" s="179"/>
      <c r="AA3973" s="179"/>
    </row>
    <row r="3974" spans="26:27" ht="19.5" x14ac:dyDescent="0.4">
      <c r="Z3974" s="179"/>
      <c r="AA3974" s="179"/>
    </row>
    <row r="3975" spans="26:27" ht="19.5" x14ac:dyDescent="0.4">
      <c r="Z3975" s="179"/>
      <c r="AA3975" s="179"/>
    </row>
    <row r="3976" spans="26:27" ht="19.5" x14ac:dyDescent="0.4">
      <c r="Z3976" s="179"/>
      <c r="AA3976" s="179"/>
    </row>
    <row r="3977" spans="26:27" ht="19.5" x14ac:dyDescent="0.4">
      <c r="Z3977" s="179"/>
      <c r="AA3977" s="179"/>
    </row>
    <row r="3978" spans="26:27" ht="19.5" x14ac:dyDescent="0.4">
      <c r="Z3978" s="179"/>
      <c r="AA3978" s="179"/>
    </row>
    <row r="3979" spans="26:27" ht="19.5" x14ac:dyDescent="0.4">
      <c r="Z3979" s="179"/>
      <c r="AA3979" s="179"/>
    </row>
    <row r="3980" spans="26:27" ht="19.5" x14ac:dyDescent="0.4">
      <c r="Z3980" s="179"/>
      <c r="AA3980" s="179"/>
    </row>
    <row r="3981" spans="26:27" ht="19.5" x14ac:dyDescent="0.4">
      <c r="Z3981" s="179"/>
      <c r="AA3981" s="179"/>
    </row>
    <row r="3982" spans="26:27" ht="19.5" x14ac:dyDescent="0.4">
      <c r="Z3982" s="179"/>
      <c r="AA3982" s="179"/>
    </row>
    <row r="3983" spans="26:27" ht="19.5" x14ac:dyDescent="0.4">
      <c r="Z3983" s="179"/>
      <c r="AA3983" s="179"/>
    </row>
    <row r="3984" spans="26:27" ht="19.5" x14ac:dyDescent="0.4">
      <c r="Z3984" s="179"/>
      <c r="AA3984" s="179"/>
    </row>
    <row r="3985" spans="26:27" ht="19.5" x14ac:dyDescent="0.4">
      <c r="Z3985" s="179"/>
      <c r="AA3985" s="179"/>
    </row>
    <row r="3986" spans="26:27" ht="19.5" x14ac:dyDescent="0.4">
      <c r="Z3986" s="179"/>
      <c r="AA3986" s="179"/>
    </row>
    <row r="3987" spans="26:27" ht="19.5" x14ac:dyDescent="0.4">
      <c r="Z3987" s="179"/>
      <c r="AA3987" s="179"/>
    </row>
    <row r="3988" spans="26:27" ht="19.5" x14ac:dyDescent="0.4">
      <c r="Z3988" s="179"/>
      <c r="AA3988" s="179"/>
    </row>
    <row r="3989" spans="26:27" ht="19.5" x14ac:dyDescent="0.4">
      <c r="Z3989" s="179"/>
      <c r="AA3989" s="179"/>
    </row>
    <row r="3990" spans="26:27" ht="19.5" x14ac:dyDescent="0.4">
      <c r="Z3990" s="179"/>
      <c r="AA3990" s="179"/>
    </row>
    <row r="3991" spans="26:27" ht="19.5" x14ac:dyDescent="0.4">
      <c r="Z3991" s="179"/>
      <c r="AA3991" s="179"/>
    </row>
    <row r="3992" spans="26:27" ht="19.5" x14ac:dyDescent="0.4">
      <c r="Z3992" s="179"/>
      <c r="AA3992" s="179"/>
    </row>
    <row r="3993" spans="26:27" ht="19.5" x14ac:dyDescent="0.4">
      <c r="Z3993" s="179"/>
      <c r="AA3993" s="179"/>
    </row>
    <row r="3994" spans="26:27" ht="19.5" x14ac:dyDescent="0.4">
      <c r="Z3994" s="179"/>
      <c r="AA3994" s="179"/>
    </row>
    <row r="3995" spans="26:27" ht="19.5" x14ac:dyDescent="0.4">
      <c r="Z3995" s="179"/>
      <c r="AA3995" s="179"/>
    </row>
    <row r="3996" spans="26:27" ht="19.5" x14ac:dyDescent="0.4">
      <c r="Z3996" s="179"/>
      <c r="AA3996" s="179"/>
    </row>
    <row r="3997" spans="26:27" ht="19.5" x14ac:dyDescent="0.4">
      <c r="Z3997" s="179"/>
      <c r="AA3997" s="179"/>
    </row>
    <row r="3998" spans="26:27" ht="19.5" x14ac:dyDescent="0.4">
      <c r="Z3998" s="179"/>
      <c r="AA3998" s="179"/>
    </row>
    <row r="3999" spans="26:27" ht="19.5" x14ac:dyDescent="0.4">
      <c r="Z3999" s="179"/>
      <c r="AA3999" s="179"/>
    </row>
    <row r="4000" spans="26:27" ht="19.5" x14ac:dyDescent="0.4">
      <c r="Z4000" s="179"/>
      <c r="AA4000" s="179"/>
    </row>
    <row r="4001" spans="26:27" ht="19.5" x14ac:dyDescent="0.4">
      <c r="Z4001" s="179"/>
      <c r="AA4001" s="179"/>
    </row>
    <row r="4002" spans="26:27" ht="19.5" x14ac:dyDescent="0.4">
      <c r="Z4002" s="179"/>
      <c r="AA4002" s="179"/>
    </row>
    <row r="4003" spans="26:27" ht="19.5" x14ac:dyDescent="0.4">
      <c r="Z4003" s="179"/>
      <c r="AA4003" s="179"/>
    </row>
    <row r="4004" spans="26:27" ht="19.5" x14ac:dyDescent="0.4">
      <c r="Z4004" s="179"/>
      <c r="AA4004" s="179"/>
    </row>
    <row r="4005" spans="26:27" ht="19.5" x14ac:dyDescent="0.4">
      <c r="Z4005" s="179"/>
      <c r="AA4005" s="179"/>
    </row>
    <row r="4006" spans="26:27" ht="19.5" x14ac:dyDescent="0.4">
      <c r="Z4006" s="179"/>
      <c r="AA4006" s="179"/>
    </row>
    <row r="4007" spans="26:27" ht="19.5" x14ac:dyDescent="0.4">
      <c r="Z4007" s="179"/>
      <c r="AA4007" s="179"/>
    </row>
    <row r="4008" spans="26:27" ht="19.5" x14ac:dyDescent="0.4">
      <c r="Z4008" s="179"/>
      <c r="AA4008" s="179"/>
    </row>
    <row r="4009" spans="26:27" ht="19.5" x14ac:dyDescent="0.4">
      <c r="Z4009" s="179"/>
      <c r="AA4009" s="179"/>
    </row>
    <row r="4010" spans="26:27" ht="19.5" x14ac:dyDescent="0.4">
      <c r="Z4010" s="179"/>
      <c r="AA4010" s="179"/>
    </row>
    <row r="4011" spans="26:27" ht="19.5" x14ac:dyDescent="0.4">
      <c r="Z4011" s="179"/>
      <c r="AA4011" s="179"/>
    </row>
    <row r="4012" spans="26:27" ht="19.5" x14ac:dyDescent="0.4">
      <c r="Z4012" s="179"/>
      <c r="AA4012" s="179"/>
    </row>
    <row r="4013" spans="26:27" ht="19.5" x14ac:dyDescent="0.4">
      <c r="Z4013" s="179"/>
      <c r="AA4013" s="179"/>
    </row>
    <row r="4014" spans="26:27" ht="19.5" x14ac:dyDescent="0.4">
      <c r="Z4014" s="179"/>
      <c r="AA4014" s="179"/>
    </row>
    <row r="4015" spans="26:27" ht="19.5" x14ac:dyDescent="0.4">
      <c r="Z4015" s="179"/>
      <c r="AA4015" s="179"/>
    </row>
    <row r="4016" spans="26:27" ht="19.5" x14ac:dyDescent="0.4">
      <c r="Z4016" s="179"/>
      <c r="AA4016" s="179"/>
    </row>
    <row r="4017" spans="26:27" ht="19.5" x14ac:dyDescent="0.4">
      <c r="Z4017" s="179"/>
      <c r="AA4017" s="179"/>
    </row>
    <row r="4018" spans="26:27" ht="19.5" x14ac:dyDescent="0.4">
      <c r="Z4018" s="179"/>
      <c r="AA4018" s="179"/>
    </row>
    <row r="4019" spans="26:27" ht="19.5" x14ac:dyDescent="0.4">
      <c r="Z4019" s="179"/>
      <c r="AA4019" s="179"/>
    </row>
    <row r="4020" spans="26:27" ht="19.5" x14ac:dyDescent="0.4">
      <c r="Z4020" s="179"/>
      <c r="AA4020" s="179"/>
    </row>
    <row r="4021" spans="26:27" ht="19.5" x14ac:dyDescent="0.4">
      <c r="Z4021" s="179"/>
      <c r="AA4021" s="179"/>
    </row>
    <row r="4022" spans="26:27" ht="19.5" x14ac:dyDescent="0.4">
      <c r="Z4022" s="179"/>
      <c r="AA4022" s="179"/>
    </row>
    <row r="4023" spans="26:27" ht="19.5" x14ac:dyDescent="0.4">
      <c r="Z4023" s="179"/>
      <c r="AA4023" s="179"/>
    </row>
    <row r="4024" spans="26:27" ht="19.5" x14ac:dyDescent="0.4">
      <c r="Z4024" s="179"/>
      <c r="AA4024" s="179"/>
    </row>
    <row r="4025" spans="26:27" ht="19.5" x14ac:dyDescent="0.4">
      <c r="Z4025" s="179"/>
      <c r="AA4025" s="179"/>
    </row>
    <row r="4026" spans="26:27" ht="19.5" x14ac:dyDescent="0.4">
      <c r="Z4026" s="179"/>
      <c r="AA4026" s="179"/>
    </row>
    <row r="4027" spans="26:27" ht="19.5" x14ac:dyDescent="0.4">
      <c r="Z4027" s="179"/>
      <c r="AA4027" s="179"/>
    </row>
    <row r="4028" spans="26:27" ht="19.5" x14ac:dyDescent="0.4">
      <c r="Z4028" s="179"/>
      <c r="AA4028" s="179"/>
    </row>
    <row r="4029" spans="26:27" ht="19.5" x14ac:dyDescent="0.4">
      <c r="Z4029" s="179"/>
      <c r="AA4029" s="179"/>
    </row>
    <row r="4030" spans="26:27" ht="19.5" x14ac:dyDescent="0.4">
      <c r="Z4030" s="179"/>
      <c r="AA4030" s="179"/>
    </row>
    <row r="4031" spans="26:27" ht="19.5" x14ac:dyDescent="0.4">
      <c r="Z4031" s="179"/>
      <c r="AA4031" s="179"/>
    </row>
    <row r="4032" spans="26:27" ht="19.5" x14ac:dyDescent="0.4">
      <c r="Z4032" s="179"/>
      <c r="AA4032" s="179"/>
    </row>
    <row r="4033" spans="26:27" ht="19.5" x14ac:dyDescent="0.4">
      <c r="Z4033" s="179"/>
      <c r="AA4033" s="179"/>
    </row>
    <row r="4034" spans="26:27" ht="19.5" x14ac:dyDescent="0.4">
      <c r="Z4034" s="179"/>
      <c r="AA4034" s="179"/>
    </row>
    <row r="4035" spans="26:27" ht="19.5" x14ac:dyDescent="0.4">
      <c r="Z4035" s="179"/>
      <c r="AA4035" s="179"/>
    </row>
    <row r="4036" spans="26:27" ht="19.5" x14ac:dyDescent="0.4">
      <c r="Z4036" s="179"/>
      <c r="AA4036" s="179"/>
    </row>
    <row r="4037" spans="26:27" ht="19.5" x14ac:dyDescent="0.4">
      <c r="Z4037" s="179"/>
      <c r="AA4037" s="179"/>
    </row>
    <row r="4038" spans="26:27" ht="19.5" x14ac:dyDescent="0.4">
      <c r="Z4038" s="179"/>
      <c r="AA4038" s="179"/>
    </row>
    <row r="4039" spans="26:27" ht="19.5" x14ac:dyDescent="0.4">
      <c r="Z4039" s="179"/>
      <c r="AA4039" s="179"/>
    </row>
    <row r="4040" spans="26:27" ht="19.5" x14ac:dyDescent="0.4">
      <c r="Z4040" s="179"/>
      <c r="AA4040" s="179"/>
    </row>
    <row r="4041" spans="26:27" ht="19.5" x14ac:dyDescent="0.4">
      <c r="Z4041" s="179"/>
      <c r="AA4041" s="179"/>
    </row>
    <row r="4042" spans="26:27" ht="19.5" x14ac:dyDescent="0.4">
      <c r="Z4042" s="179"/>
      <c r="AA4042" s="179"/>
    </row>
    <row r="4043" spans="26:27" ht="19.5" x14ac:dyDescent="0.4">
      <c r="Z4043" s="179"/>
      <c r="AA4043" s="179"/>
    </row>
    <row r="4044" spans="26:27" ht="19.5" x14ac:dyDescent="0.4">
      <c r="Z4044" s="179"/>
      <c r="AA4044" s="179"/>
    </row>
    <row r="4045" spans="26:27" ht="19.5" x14ac:dyDescent="0.4">
      <c r="Z4045" s="179"/>
      <c r="AA4045" s="179"/>
    </row>
    <row r="4046" spans="26:27" ht="19.5" x14ac:dyDescent="0.4">
      <c r="Z4046" s="179"/>
      <c r="AA4046" s="179"/>
    </row>
    <row r="4047" spans="26:27" ht="19.5" x14ac:dyDescent="0.4">
      <c r="Z4047" s="179"/>
      <c r="AA4047" s="179"/>
    </row>
    <row r="4048" spans="26:27" ht="19.5" x14ac:dyDescent="0.4">
      <c r="Z4048" s="179"/>
      <c r="AA4048" s="179"/>
    </row>
    <row r="4049" spans="26:27" ht="19.5" x14ac:dyDescent="0.4">
      <c r="Z4049" s="179"/>
      <c r="AA4049" s="179"/>
    </row>
    <row r="4050" spans="26:27" ht="19.5" x14ac:dyDescent="0.4">
      <c r="Z4050" s="179"/>
      <c r="AA4050" s="179"/>
    </row>
    <row r="4051" spans="26:27" ht="19.5" x14ac:dyDescent="0.4">
      <c r="Z4051" s="179"/>
      <c r="AA4051" s="179"/>
    </row>
    <row r="4052" spans="26:27" ht="19.5" x14ac:dyDescent="0.4">
      <c r="Z4052" s="179"/>
      <c r="AA4052" s="179"/>
    </row>
    <row r="4053" spans="26:27" ht="19.5" x14ac:dyDescent="0.4">
      <c r="Z4053" s="179"/>
      <c r="AA4053" s="179"/>
    </row>
    <row r="4054" spans="26:27" ht="19.5" x14ac:dyDescent="0.4">
      <c r="Z4054" s="179"/>
      <c r="AA4054" s="179"/>
    </row>
    <row r="4055" spans="26:27" ht="19.5" x14ac:dyDescent="0.4">
      <c r="Z4055" s="179"/>
      <c r="AA4055" s="179"/>
    </row>
    <row r="4056" spans="26:27" ht="19.5" x14ac:dyDescent="0.4">
      <c r="Z4056" s="179"/>
      <c r="AA4056" s="179"/>
    </row>
    <row r="4057" spans="26:27" ht="19.5" x14ac:dyDescent="0.4">
      <c r="Z4057" s="179"/>
      <c r="AA4057" s="179"/>
    </row>
    <row r="4058" spans="26:27" ht="19.5" x14ac:dyDescent="0.4">
      <c r="Z4058" s="179"/>
      <c r="AA4058" s="179"/>
    </row>
    <row r="4059" spans="26:27" ht="19.5" x14ac:dyDescent="0.4">
      <c r="Z4059" s="179"/>
      <c r="AA4059" s="179"/>
    </row>
    <row r="4060" spans="26:27" ht="19.5" x14ac:dyDescent="0.4">
      <c r="Z4060" s="179"/>
      <c r="AA4060" s="179"/>
    </row>
    <row r="4061" spans="26:27" ht="19.5" x14ac:dyDescent="0.4">
      <c r="Z4061" s="179"/>
      <c r="AA4061" s="179"/>
    </row>
    <row r="4062" spans="26:27" ht="19.5" x14ac:dyDescent="0.4">
      <c r="Z4062" s="179"/>
      <c r="AA4062" s="179"/>
    </row>
    <row r="4063" spans="26:27" ht="19.5" x14ac:dyDescent="0.4">
      <c r="Z4063" s="179"/>
      <c r="AA4063" s="179"/>
    </row>
    <row r="4064" spans="26:27" ht="19.5" x14ac:dyDescent="0.4">
      <c r="Z4064" s="179"/>
      <c r="AA4064" s="179"/>
    </row>
    <row r="4065" spans="26:27" ht="19.5" x14ac:dyDescent="0.4">
      <c r="Z4065" s="179"/>
      <c r="AA4065" s="179"/>
    </row>
    <row r="4066" spans="26:27" ht="19.5" x14ac:dyDescent="0.4">
      <c r="Z4066" s="179"/>
      <c r="AA4066" s="179"/>
    </row>
    <row r="4067" spans="26:27" ht="19.5" x14ac:dyDescent="0.4">
      <c r="Z4067" s="179"/>
      <c r="AA4067" s="179"/>
    </row>
    <row r="4068" spans="26:27" ht="19.5" x14ac:dyDescent="0.4">
      <c r="Z4068" s="179"/>
      <c r="AA4068" s="179"/>
    </row>
    <row r="4069" spans="26:27" ht="19.5" x14ac:dyDescent="0.4">
      <c r="Z4069" s="179"/>
      <c r="AA4069" s="179"/>
    </row>
    <row r="4070" spans="26:27" ht="19.5" x14ac:dyDescent="0.4">
      <c r="Z4070" s="179"/>
      <c r="AA4070" s="179"/>
    </row>
    <row r="4071" spans="26:27" ht="19.5" x14ac:dyDescent="0.4">
      <c r="Z4071" s="179"/>
      <c r="AA4071" s="179"/>
    </row>
    <row r="4072" spans="26:27" ht="19.5" x14ac:dyDescent="0.4">
      <c r="Z4072" s="179"/>
      <c r="AA4072" s="179"/>
    </row>
    <row r="4073" spans="26:27" ht="19.5" x14ac:dyDescent="0.4">
      <c r="Z4073" s="179"/>
      <c r="AA4073" s="179"/>
    </row>
    <row r="4074" spans="26:27" ht="19.5" x14ac:dyDescent="0.4">
      <c r="Z4074" s="179"/>
      <c r="AA4074" s="179"/>
    </row>
    <row r="4075" spans="26:27" ht="19.5" x14ac:dyDescent="0.4">
      <c r="Z4075" s="179"/>
      <c r="AA4075" s="179"/>
    </row>
    <row r="4076" spans="26:27" ht="19.5" x14ac:dyDescent="0.4">
      <c r="Z4076" s="179"/>
      <c r="AA4076" s="179"/>
    </row>
    <row r="4077" spans="26:27" ht="19.5" x14ac:dyDescent="0.4">
      <c r="Z4077" s="179"/>
      <c r="AA4077" s="179"/>
    </row>
    <row r="4078" spans="26:27" ht="19.5" x14ac:dyDescent="0.4">
      <c r="Z4078" s="179"/>
      <c r="AA4078" s="179"/>
    </row>
    <row r="4079" spans="26:27" ht="19.5" x14ac:dyDescent="0.4">
      <c r="Z4079" s="179"/>
      <c r="AA4079" s="179"/>
    </row>
    <row r="4080" spans="26:27" ht="19.5" x14ac:dyDescent="0.4">
      <c r="Z4080" s="179"/>
      <c r="AA4080" s="179"/>
    </row>
    <row r="4081" spans="26:27" ht="19.5" x14ac:dyDescent="0.4">
      <c r="Z4081" s="179"/>
      <c r="AA4081" s="179"/>
    </row>
    <row r="4082" spans="26:27" ht="19.5" x14ac:dyDescent="0.4">
      <c r="Z4082" s="179"/>
      <c r="AA4082" s="179"/>
    </row>
    <row r="4083" spans="26:27" ht="19.5" x14ac:dyDescent="0.4">
      <c r="Z4083" s="179"/>
      <c r="AA4083" s="179"/>
    </row>
    <row r="4084" spans="26:27" ht="19.5" x14ac:dyDescent="0.4">
      <c r="Z4084" s="179"/>
      <c r="AA4084" s="179"/>
    </row>
    <row r="4085" spans="26:27" ht="19.5" x14ac:dyDescent="0.4">
      <c r="Z4085" s="179"/>
      <c r="AA4085" s="179"/>
    </row>
    <row r="4086" spans="26:27" ht="19.5" x14ac:dyDescent="0.4">
      <c r="Z4086" s="179"/>
      <c r="AA4086" s="179"/>
    </row>
    <row r="4087" spans="26:27" ht="19.5" x14ac:dyDescent="0.4">
      <c r="Z4087" s="179"/>
      <c r="AA4087" s="179"/>
    </row>
    <row r="4088" spans="26:27" ht="19.5" x14ac:dyDescent="0.4">
      <c r="Z4088" s="179"/>
      <c r="AA4088" s="179"/>
    </row>
    <row r="4089" spans="26:27" ht="19.5" x14ac:dyDescent="0.4">
      <c r="Z4089" s="179"/>
      <c r="AA4089" s="179"/>
    </row>
    <row r="4090" spans="26:27" ht="19.5" x14ac:dyDescent="0.4">
      <c r="Z4090" s="179"/>
      <c r="AA4090" s="179"/>
    </row>
    <row r="4091" spans="26:27" ht="19.5" x14ac:dyDescent="0.4">
      <c r="Z4091" s="179"/>
      <c r="AA4091" s="179"/>
    </row>
    <row r="4092" spans="26:27" ht="19.5" x14ac:dyDescent="0.4">
      <c r="Z4092" s="179"/>
      <c r="AA4092" s="179"/>
    </row>
    <row r="4093" spans="26:27" ht="19.5" x14ac:dyDescent="0.4">
      <c r="Z4093" s="179"/>
      <c r="AA4093" s="179"/>
    </row>
    <row r="4094" spans="26:27" ht="19.5" x14ac:dyDescent="0.4">
      <c r="Z4094" s="179"/>
      <c r="AA4094" s="179"/>
    </row>
    <row r="4095" spans="26:27" ht="19.5" x14ac:dyDescent="0.4">
      <c r="Z4095" s="179"/>
      <c r="AA4095" s="179"/>
    </row>
    <row r="4096" spans="26:27" ht="19.5" x14ac:dyDescent="0.4">
      <c r="Z4096" s="179"/>
      <c r="AA4096" s="179"/>
    </row>
    <row r="4097" spans="26:27" ht="19.5" x14ac:dyDescent="0.4">
      <c r="Z4097" s="179"/>
      <c r="AA4097" s="179"/>
    </row>
    <row r="4098" spans="26:27" ht="19.5" x14ac:dyDescent="0.4">
      <c r="Z4098" s="179"/>
      <c r="AA4098" s="179"/>
    </row>
    <row r="4099" spans="26:27" ht="19.5" x14ac:dyDescent="0.4">
      <c r="Z4099" s="179"/>
      <c r="AA4099" s="179"/>
    </row>
    <row r="4100" spans="26:27" ht="19.5" x14ac:dyDescent="0.4">
      <c r="Z4100" s="179"/>
      <c r="AA4100" s="179"/>
    </row>
    <row r="4101" spans="26:27" ht="19.5" x14ac:dyDescent="0.4">
      <c r="Z4101" s="179"/>
      <c r="AA4101" s="179"/>
    </row>
    <row r="4102" spans="26:27" ht="19.5" x14ac:dyDescent="0.4">
      <c r="Z4102" s="179"/>
      <c r="AA4102" s="179"/>
    </row>
    <row r="4103" spans="26:27" ht="19.5" x14ac:dyDescent="0.4">
      <c r="Z4103" s="179"/>
      <c r="AA4103" s="179"/>
    </row>
    <row r="4104" spans="26:27" ht="19.5" x14ac:dyDescent="0.4">
      <c r="Z4104" s="179"/>
      <c r="AA4104" s="179"/>
    </row>
    <row r="4105" spans="26:27" ht="19.5" x14ac:dyDescent="0.4">
      <c r="Z4105" s="179"/>
      <c r="AA4105" s="179"/>
    </row>
    <row r="4106" spans="26:27" ht="19.5" x14ac:dyDescent="0.4">
      <c r="Z4106" s="179"/>
      <c r="AA4106" s="179"/>
    </row>
    <row r="4107" spans="26:27" ht="19.5" x14ac:dyDescent="0.4">
      <c r="Z4107" s="179"/>
      <c r="AA4107" s="179"/>
    </row>
    <row r="4108" spans="26:27" ht="19.5" x14ac:dyDescent="0.4">
      <c r="Z4108" s="179"/>
      <c r="AA4108" s="179"/>
    </row>
    <row r="4109" spans="26:27" ht="19.5" x14ac:dyDescent="0.4">
      <c r="Z4109" s="179"/>
      <c r="AA4109" s="179"/>
    </row>
    <row r="4110" spans="26:27" ht="19.5" x14ac:dyDescent="0.4">
      <c r="Z4110" s="179"/>
      <c r="AA4110" s="179"/>
    </row>
    <row r="4111" spans="26:27" ht="19.5" x14ac:dyDescent="0.4">
      <c r="Z4111" s="179"/>
      <c r="AA4111" s="179"/>
    </row>
    <row r="4112" spans="26:27" ht="19.5" x14ac:dyDescent="0.4">
      <c r="Z4112" s="179"/>
      <c r="AA4112" s="179"/>
    </row>
    <row r="4113" spans="26:27" ht="19.5" x14ac:dyDescent="0.4">
      <c r="Z4113" s="179"/>
      <c r="AA4113" s="179"/>
    </row>
    <row r="4114" spans="26:27" ht="19.5" x14ac:dyDescent="0.4">
      <c r="Z4114" s="179"/>
      <c r="AA4114" s="179"/>
    </row>
    <row r="4115" spans="26:27" ht="19.5" x14ac:dyDescent="0.4">
      <c r="Z4115" s="179"/>
      <c r="AA4115" s="179"/>
    </row>
    <row r="4116" spans="26:27" ht="19.5" x14ac:dyDescent="0.4">
      <c r="Z4116" s="179"/>
      <c r="AA4116" s="179"/>
    </row>
    <row r="4117" spans="26:27" ht="19.5" x14ac:dyDescent="0.4">
      <c r="Z4117" s="179"/>
      <c r="AA4117" s="179"/>
    </row>
    <row r="4118" spans="26:27" ht="19.5" x14ac:dyDescent="0.4">
      <c r="Z4118" s="179"/>
      <c r="AA4118" s="179"/>
    </row>
    <row r="4119" spans="26:27" ht="19.5" x14ac:dyDescent="0.4">
      <c r="Z4119" s="179"/>
      <c r="AA4119" s="179"/>
    </row>
    <row r="4120" spans="26:27" ht="19.5" x14ac:dyDescent="0.4">
      <c r="Z4120" s="179"/>
      <c r="AA4120" s="179"/>
    </row>
    <row r="4121" spans="26:27" ht="19.5" x14ac:dyDescent="0.4">
      <c r="Z4121" s="179"/>
      <c r="AA4121" s="179"/>
    </row>
    <row r="4122" spans="26:27" ht="19.5" x14ac:dyDescent="0.4">
      <c r="Z4122" s="179"/>
      <c r="AA4122" s="179"/>
    </row>
    <row r="4123" spans="26:27" ht="19.5" x14ac:dyDescent="0.4">
      <c r="Z4123" s="179"/>
      <c r="AA4123" s="179"/>
    </row>
    <row r="4124" spans="26:27" ht="19.5" x14ac:dyDescent="0.4">
      <c r="Z4124" s="179"/>
      <c r="AA4124" s="179"/>
    </row>
    <row r="4125" spans="26:27" ht="19.5" x14ac:dyDescent="0.4">
      <c r="Z4125" s="179"/>
      <c r="AA4125" s="179"/>
    </row>
    <row r="4126" spans="26:27" ht="19.5" x14ac:dyDescent="0.4">
      <c r="Z4126" s="179"/>
      <c r="AA4126" s="179"/>
    </row>
    <row r="4127" spans="26:27" ht="19.5" x14ac:dyDescent="0.4">
      <c r="Z4127" s="179"/>
      <c r="AA4127" s="179"/>
    </row>
    <row r="4128" spans="26:27" ht="19.5" x14ac:dyDescent="0.4">
      <c r="Z4128" s="179"/>
      <c r="AA4128" s="179"/>
    </row>
    <row r="4129" spans="26:27" ht="19.5" x14ac:dyDescent="0.4">
      <c r="Z4129" s="179"/>
      <c r="AA4129" s="179"/>
    </row>
    <row r="4130" spans="26:27" ht="19.5" x14ac:dyDescent="0.4">
      <c r="Z4130" s="179"/>
      <c r="AA4130" s="179"/>
    </row>
    <row r="4131" spans="26:27" ht="19.5" x14ac:dyDescent="0.4">
      <c r="Z4131" s="179"/>
      <c r="AA4131" s="179"/>
    </row>
    <row r="4132" spans="26:27" ht="19.5" x14ac:dyDescent="0.4">
      <c r="Z4132" s="179"/>
      <c r="AA4132" s="179"/>
    </row>
    <row r="4133" spans="26:27" ht="19.5" x14ac:dyDescent="0.4">
      <c r="Z4133" s="179"/>
      <c r="AA4133" s="179"/>
    </row>
    <row r="4134" spans="26:27" ht="19.5" x14ac:dyDescent="0.4">
      <c r="Z4134" s="179"/>
      <c r="AA4134" s="179"/>
    </row>
    <row r="4135" spans="26:27" ht="19.5" x14ac:dyDescent="0.4">
      <c r="Z4135" s="179"/>
      <c r="AA4135" s="179"/>
    </row>
    <row r="4136" spans="26:27" ht="19.5" x14ac:dyDescent="0.4">
      <c r="Z4136" s="179"/>
      <c r="AA4136" s="179"/>
    </row>
    <row r="4137" spans="26:27" ht="19.5" x14ac:dyDescent="0.4">
      <c r="Z4137" s="179"/>
      <c r="AA4137" s="179"/>
    </row>
    <row r="4138" spans="26:27" ht="19.5" x14ac:dyDescent="0.4">
      <c r="Z4138" s="179"/>
      <c r="AA4138" s="179"/>
    </row>
    <row r="4139" spans="26:27" ht="19.5" x14ac:dyDescent="0.4">
      <c r="Z4139" s="179"/>
      <c r="AA4139" s="179"/>
    </row>
    <row r="4140" spans="26:27" ht="19.5" x14ac:dyDescent="0.4">
      <c r="Z4140" s="179"/>
      <c r="AA4140" s="179"/>
    </row>
    <row r="4141" spans="26:27" ht="19.5" x14ac:dyDescent="0.4">
      <c r="Z4141" s="179"/>
      <c r="AA4141" s="179"/>
    </row>
    <row r="4142" spans="26:27" ht="19.5" x14ac:dyDescent="0.4">
      <c r="Z4142" s="179"/>
      <c r="AA4142" s="179"/>
    </row>
    <row r="4143" spans="26:27" ht="19.5" x14ac:dyDescent="0.4">
      <c r="Z4143" s="179"/>
      <c r="AA4143" s="179"/>
    </row>
    <row r="4144" spans="26:27" ht="19.5" x14ac:dyDescent="0.4">
      <c r="Z4144" s="179"/>
      <c r="AA4144" s="179"/>
    </row>
    <row r="4145" spans="26:27" ht="19.5" x14ac:dyDescent="0.4">
      <c r="Z4145" s="179"/>
      <c r="AA4145" s="179"/>
    </row>
    <row r="4146" spans="26:27" ht="19.5" x14ac:dyDescent="0.4">
      <c r="Z4146" s="179"/>
      <c r="AA4146" s="179"/>
    </row>
    <row r="4147" spans="26:27" ht="19.5" x14ac:dyDescent="0.4">
      <c r="Z4147" s="179"/>
      <c r="AA4147" s="179"/>
    </row>
    <row r="4148" spans="26:27" ht="19.5" x14ac:dyDescent="0.4">
      <c r="Z4148" s="179"/>
      <c r="AA4148" s="179"/>
    </row>
    <row r="4149" spans="26:27" ht="19.5" x14ac:dyDescent="0.4">
      <c r="Z4149" s="179"/>
      <c r="AA4149" s="179"/>
    </row>
    <row r="4150" spans="26:27" ht="19.5" x14ac:dyDescent="0.4">
      <c r="Z4150" s="179"/>
      <c r="AA4150" s="179"/>
    </row>
    <row r="4151" spans="26:27" ht="19.5" x14ac:dyDescent="0.4">
      <c r="Z4151" s="179"/>
      <c r="AA4151" s="179"/>
    </row>
    <row r="4152" spans="26:27" ht="19.5" x14ac:dyDescent="0.4">
      <c r="Z4152" s="179"/>
      <c r="AA4152" s="179"/>
    </row>
    <row r="4153" spans="26:27" ht="19.5" x14ac:dyDescent="0.4">
      <c r="Z4153" s="179"/>
      <c r="AA4153" s="179"/>
    </row>
    <row r="4154" spans="26:27" ht="19.5" x14ac:dyDescent="0.4">
      <c r="Z4154" s="179"/>
      <c r="AA4154" s="179"/>
    </row>
    <row r="4155" spans="26:27" ht="19.5" x14ac:dyDescent="0.4">
      <c r="Z4155" s="179"/>
      <c r="AA4155" s="179"/>
    </row>
    <row r="4156" spans="26:27" ht="19.5" x14ac:dyDescent="0.4">
      <c r="Z4156" s="179"/>
      <c r="AA4156" s="179"/>
    </row>
    <row r="4157" spans="26:27" ht="19.5" x14ac:dyDescent="0.4">
      <c r="Z4157" s="179"/>
      <c r="AA4157" s="179"/>
    </row>
    <row r="4158" spans="26:27" ht="19.5" x14ac:dyDescent="0.4">
      <c r="Z4158" s="179"/>
      <c r="AA4158" s="179"/>
    </row>
    <row r="4159" spans="26:27" ht="19.5" x14ac:dyDescent="0.4">
      <c r="Z4159" s="179"/>
      <c r="AA4159" s="179"/>
    </row>
    <row r="4160" spans="26:27" ht="19.5" x14ac:dyDescent="0.4">
      <c r="Z4160" s="179"/>
      <c r="AA4160" s="179"/>
    </row>
    <row r="4161" spans="26:27" ht="19.5" x14ac:dyDescent="0.4">
      <c r="Z4161" s="179"/>
      <c r="AA4161" s="179"/>
    </row>
    <row r="4162" spans="26:27" ht="19.5" x14ac:dyDescent="0.4">
      <c r="Z4162" s="179"/>
      <c r="AA4162" s="179"/>
    </row>
    <row r="4163" spans="26:27" ht="19.5" x14ac:dyDescent="0.4">
      <c r="Z4163" s="179"/>
      <c r="AA4163" s="179"/>
    </row>
    <row r="4164" spans="26:27" ht="19.5" x14ac:dyDescent="0.4">
      <c r="Z4164" s="179"/>
      <c r="AA4164" s="179"/>
    </row>
    <row r="4165" spans="26:27" ht="19.5" x14ac:dyDescent="0.4">
      <c r="Z4165" s="179"/>
      <c r="AA4165" s="179"/>
    </row>
    <row r="4166" spans="26:27" ht="19.5" x14ac:dyDescent="0.4">
      <c r="Z4166" s="179"/>
      <c r="AA4166" s="179"/>
    </row>
    <row r="4167" spans="26:27" ht="19.5" x14ac:dyDescent="0.4">
      <c r="Z4167" s="179"/>
      <c r="AA4167" s="179"/>
    </row>
    <row r="4168" spans="26:27" ht="19.5" x14ac:dyDescent="0.4">
      <c r="Z4168" s="179"/>
      <c r="AA4168" s="179"/>
    </row>
    <row r="4169" spans="26:27" ht="19.5" x14ac:dyDescent="0.4">
      <c r="Z4169" s="179"/>
      <c r="AA4169" s="179"/>
    </row>
    <row r="4170" spans="26:27" ht="19.5" x14ac:dyDescent="0.4">
      <c r="Z4170" s="179"/>
      <c r="AA4170" s="179"/>
    </row>
    <row r="4171" spans="26:27" ht="19.5" x14ac:dyDescent="0.4">
      <c r="Z4171" s="179"/>
      <c r="AA4171" s="179"/>
    </row>
    <row r="4172" spans="26:27" ht="19.5" x14ac:dyDescent="0.4">
      <c r="Z4172" s="179"/>
      <c r="AA4172" s="179"/>
    </row>
    <row r="4173" spans="26:27" ht="19.5" x14ac:dyDescent="0.4">
      <c r="Z4173" s="179"/>
      <c r="AA4173" s="179"/>
    </row>
    <row r="4174" spans="26:27" ht="19.5" x14ac:dyDescent="0.4">
      <c r="Z4174" s="179"/>
      <c r="AA4174" s="179"/>
    </row>
    <row r="4175" spans="26:27" ht="19.5" x14ac:dyDescent="0.4">
      <c r="Z4175" s="179"/>
      <c r="AA4175" s="179"/>
    </row>
    <row r="4176" spans="26:27" ht="19.5" x14ac:dyDescent="0.4">
      <c r="Z4176" s="179"/>
      <c r="AA4176" s="179"/>
    </row>
    <row r="4177" spans="26:27" ht="19.5" x14ac:dyDescent="0.4">
      <c r="Z4177" s="179"/>
      <c r="AA4177" s="179"/>
    </row>
    <row r="4178" spans="26:27" ht="19.5" x14ac:dyDescent="0.4">
      <c r="Z4178" s="179"/>
      <c r="AA4178" s="179"/>
    </row>
    <row r="4179" spans="26:27" ht="19.5" x14ac:dyDescent="0.4">
      <c r="Z4179" s="179"/>
      <c r="AA4179" s="179"/>
    </row>
    <row r="4180" spans="26:27" ht="19.5" x14ac:dyDescent="0.4">
      <c r="Z4180" s="179"/>
      <c r="AA4180" s="179"/>
    </row>
    <row r="4181" spans="26:27" ht="19.5" x14ac:dyDescent="0.4">
      <c r="Z4181" s="179"/>
      <c r="AA4181" s="179"/>
    </row>
    <row r="4182" spans="26:27" ht="19.5" x14ac:dyDescent="0.4">
      <c r="Z4182" s="179"/>
      <c r="AA4182" s="179"/>
    </row>
    <row r="4183" spans="26:27" ht="19.5" x14ac:dyDescent="0.4">
      <c r="Z4183" s="179"/>
      <c r="AA4183" s="179"/>
    </row>
    <row r="4184" spans="26:27" ht="19.5" x14ac:dyDescent="0.4">
      <c r="Z4184" s="179"/>
      <c r="AA4184" s="179"/>
    </row>
    <row r="4185" spans="26:27" ht="19.5" x14ac:dyDescent="0.4">
      <c r="Z4185" s="179"/>
      <c r="AA4185" s="179"/>
    </row>
    <row r="4186" spans="26:27" ht="19.5" x14ac:dyDescent="0.4">
      <c r="Z4186" s="179"/>
      <c r="AA4186" s="179"/>
    </row>
    <row r="4187" spans="26:27" ht="19.5" x14ac:dyDescent="0.4">
      <c r="Z4187" s="179"/>
      <c r="AA4187" s="179"/>
    </row>
    <row r="4188" spans="26:27" ht="19.5" x14ac:dyDescent="0.4">
      <c r="Z4188" s="179"/>
      <c r="AA4188" s="179"/>
    </row>
    <row r="4189" spans="26:27" ht="19.5" x14ac:dyDescent="0.4">
      <c r="Z4189" s="179"/>
      <c r="AA4189" s="179"/>
    </row>
    <row r="4190" spans="26:27" ht="19.5" x14ac:dyDescent="0.4">
      <c r="Z4190" s="179"/>
      <c r="AA4190" s="179"/>
    </row>
    <row r="4191" spans="26:27" ht="19.5" x14ac:dyDescent="0.4">
      <c r="Z4191" s="179"/>
      <c r="AA4191" s="179"/>
    </row>
    <row r="4192" spans="26:27" ht="19.5" x14ac:dyDescent="0.4">
      <c r="Z4192" s="179"/>
      <c r="AA4192" s="179"/>
    </row>
    <row r="4193" spans="26:27" ht="19.5" x14ac:dyDescent="0.4">
      <c r="Z4193" s="179"/>
      <c r="AA4193" s="179"/>
    </row>
    <row r="4194" spans="26:27" ht="19.5" x14ac:dyDescent="0.4">
      <c r="Z4194" s="179"/>
      <c r="AA4194" s="179"/>
    </row>
    <row r="4195" spans="26:27" ht="19.5" x14ac:dyDescent="0.4">
      <c r="Z4195" s="179"/>
      <c r="AA4195" s="179"/>
    </row>
    <row r="4196" spans="26:27" ht="19.5" x14ac:dyDescent="0.4">
      <c r="Z4196" s="179"/>
      <c r="AA4196" s="179"/>
    </row>
    <row r="4197" spans="26:27" ht="19.5" x14ac:dyDescent="0.4">
      <c r="Z4197" s="179"/>
      <c r="AA4197" s="179"/>
    </row>
    <row r="4198" spans="26:27" ht="19.5" x14ac:dyDescent="0.4">
      <c r="Z4198" s="179"/>
      <c r="AA4198" s="179"/>
    </row>
    <row r="4199" spans="26:27" ht="19.5" x14ac:dyDescent="0.4">
      <c r="Z4199" s="179"/>
      <c r="AA4199" s="179"/>
    </row>
    <row r="4200" spans="26:27" ht="19.5" x14ac:dyDescent="0.4">
      <c r="Z4200" s="179"/>
      <c r="AA4200" s="179"/>
    </row>
    <row r="4201" spans="26:27" ht="19.5" x14ac:dyDescent="0.4">
      <c r="Z4201" s="179"/>
      <c r="AA4201" s="179"/>
    </row>
    <row r="4202" spans="26:27" ht="19.5" x14ac:dyDescent="0.4">
      <c r="Z4202" s="179"/>
      <c r="AA4202" s="179"/>
    </row>
    <row r="4203" spans="26:27" ht="19.5" x14ac:dyDescent="0.4">
      <c r="Z4203" s="179"/>
      <c r="AA4203" s="179"/>
    </row>
    <row r="4204" spans="26:27" ht="19.5" x14ac:dyDescent="0.4">
      <c r="Z4204" s="179"/>
      <c r="AA4204" s="179"/>
    </row>
    <row r="4205" spans="26:27" ht="19.5" x14ac:dyDescent="0.4">
      <c r="Z4205" s="179"/>
      <c r="AA4205" s="179"/>
    </row>
    <row r="4206" spans="26:27" ht="19.5" x14ac:dyDescent="0.4">
      <c r="Z4206" s="179"/>
      <c r="AA4206" s="179"/>
    </row>
    <row r="4207" spans="26:27" ht="19.5" x14ac:dyDescent="0.4">
      <c r="Z4207" s="179"/>
      <c r="AA4207" s="179"/>
    </row>
    <row r="4208" spans="26:27" ht="19.5" x14ac:dyDescent="0.4">
      <c r="Z4208" s="179"/>
      <c r="AA4208" s="179"/>
    </row>
    <row r="4209" spans="26:27" ht="19.5" x14ac:dyDescent="0.4">
      <c r="Z4209" s="179"/>
      <c r="AA4209" s="179"/>
    </row>
    <row r="4210" spans="26:27" ht="19.5" x14ac:dyDescent="0.4">
      <c r="Z4210" s="179"/>
      <c r="AA4210" s="179"/>
    </row>
    <row r="4211" spans="26:27" ht="19.5" x14ac:dyDescent="0.4">
      <c r="Z4211" s="179"/>
      <c r="AA4211" s="179"/>
    </row>
    <row r="4212" spans="26:27" ht="19.5" x14ac:dyDescent="0.4">
      <c r="Z4212" s="179"/>
      <c r="AA4212" s="179"/>
    </row>
    <row r="4213" spans="26:27" ht="19.5" x14ac:dyDescent="0.4">
      <c r="Z4213" s="179"/>
      <c r="AA4213" s="179"/>
    </row>
    <row r="4214" spans="26:27" ht="19.5" x14ac:dyDescent="0.4">
      <c r="Z4214" s="179"/>
      <c r="AA4214" s="179"/>
    </row>
    <row r="4215" spans="26:27" ht="19.5" x14ac:dyDescent="0.4">
      <c r="Z4215" s="179"/>
      <c r="AA4215" s="179"/>
    </row>
    <row r="4216" spans="26:27" ht="19.5" x14ac:dyDescent="0.4">
      <c r="Z4216" s="179"/>
      <c r="AA4216" s="179"/>
    </row>
    <row r="4217" spans="26:27" ht="19.5" x14ac:dyDescent="0.4">
      <c r="Z4217" s="179"/>
      <c r="AA4217" s="179"/>
    </row>
    <row r="4218" spans="26:27" ht="19.5" x14ac:dyDescent="0.4">
      <c r="Z4218" s="179"/>
      <c r="AA4218" s="179"/>
    </row>
    <row r="4219" spans="26:27" ht="19.5" x14ac:dyDescent="0.4">
      <c r="Z4219" s="179"/>
      <c r="AA4219" s="179"/>
    </row>
    <row r="4220" spans="26:27" ht="19.5" x14ac:dyDescent="0.4">
      <c r="Z4220" s="179"/>
      <c r="AA4220" s="179"/>
    </row>
    <row r="4221" spans="26:27" ht="19.5" x14ac:dyDescent="0.4">
      <c r="Z4221" s="179"/>
      <c r="AA4221" s="179"/>
    </row>
    <row r="4222" spans="26:27" ht="19.5" x14ac:dyDescent="0.4">
      <c r="Z4222" s="179"/>
      <c r="AA4222" s="179"/>
    </row>
    <row r="4223" spans="26:27" ht="19.5" x14ac:dyDescent="0.4">
      <c r="Z4223" s="179"/>
      <c r="AA4223" s="179"/>
    </row>
    <row r="4224" spans="26:27" ht="19.5" x14ac:dyDescent="0.4">
      <c r="Z4224" s="179"/>
      <c r="AA4224" s="179"/>
    </row>
    <row r="4225" spans="26:27" ht="19.5" x14ac:dyDescent="0.4">
      <c r="Z4225" s="179"/>
      <c r="AA4225" s="179"/>
    </row>
    <row r="4226" spans="26:27" ht="19.5" x14ac:dyDescent="0.4">
      <c r="Z4226" s="179"/>
      <c r="AA4226" s="179"/>
    </row>
    <row r="4227" spans="26:27" ht="19.5" x14ac:dyDescent="0.4">
      <c r="Z4227" s="179"/>
      <c r="AA4227" s="179"/>
    </row>
    <row r="4228" spans="26:27" ht="19.5" x14ac:dyDescent="0.4">
      <c r="Z4228" s="179"/>
      <c r="AA4228" s="179"/>
    </row>
    <row r="4229" spans="26:27" ht="19.5" x14ac:dyDescent="0.4">
      <c r="Z4229" s="179"/>
      <c r="AA4229" s="179"/>
    </row>
    <row r="4230" spans="26:27" ht="19.5" x14ac:dyDescent="0.4">
      <c r="Z4230" s="179"/>
      <c r="AA4230" s="179"/>
    </row>
    <row r="4231" spans="26:27" ht="19.5" x14ac:dyDescent="0.4">
      <c r="Z4231" s="179"/>
      <c r="AA4231" s="179"/>
    </row>
    <row r="4232" spans="26:27" ht="19.5" x14ac:dyDescent="0.4">
      <c r="Z4232" s="179"/>
      <c r="AA4232" s="179"/>
    </row>
    <row r="4233" spans="26:27" ht="19.5" x14ac:dyDescent="0.4">
      <c r="Z4233" s="179"/>
      <c r="AA4233" s="179"/>
    </row>
    <row r="4234" spans="26:27" ht="19.5" x14ac:dyDescent="0.4">
      <c r="Z4234" s="179"/>
      <c r="AA4234" s="179"/>
    </row>
    <row r="4235" spans="26:27" ht="19.5" x14ac:dyDescent="0.4">
      <c r="Z4235" s="179"/>
      <c r="AA4235" s="179"/>
    </row>
    <row r="4236" spans="26:27" ht="19.5" x14ac:dyDescent="0.4">
      <c r="Z4236" s="179"/>
      <c r="AA4236" s="179"/>
    </row>
    <row r="4237" spans="26:27" ht="19.5" x14ac:dyDescent="0.4">
      <c r="Z4237" s="179"/>
      <c r="AA4237" s="179"/>
    </row>
    <row r="4238" spans="26:27" ht="19.5" x14ac:dyDescent="0.4">
      <c r="Z4238" s="179"/>
      <c r="AA4238" s="179"/>
    </row>
    <row r="4239" spans="26:27" ht="19.5" x14ac:dyDescent="0.4">
      <c r="Z4239" s="179"/>
      <c r="AA4239" s="179"/>
    </row>
    <row r="4240" spans="26:27" ht="19.5" x14ac:dyDescent="0.4">
      <c r="Z4240" s="179"/>
      <c r="AA4240" s="179"/>
    </row>
    <row r="4241" spans="26:27" ht="19.5" x14ac:dyDescent="0.4">
      <c r="Z4241" s="179"/>
      <c r="AA4241" s="179"/>
    </row>
    <row r="4242" spans="26:27" ht="19.5" x14ac:dyDescent="0.4">
      <c r="Z4242" s="179"/>
      <c r="AA4242" s="179"/>
    </row>
    <row r="4243" spans="26:27" ht="19.5" x14ac:dyDescent="0.4">
      <c r="Z4243" s="179"/>
      <c r="AA4243" s="179"/>
    </row>
    <row r="4244" spans="26:27" ht="19.5" x14ac:dyDescent="0.4">
      <c r="Z4244" s="179"/>
      <c r="AA4244" s="179"/>
    </row>
    <row r="4245" spans="26:27" ht="19.5" x14ac:dyDescent="0.4">
      <c r="Z4245" s="179"/>
      <c r="AA4245" s="179"/>
    </row>
    <row r="4246" spans="26:27" ht="19.5" x14ac:dyDescent="0.4">
      <c r="Z4246" s="179"/>
      <c r="AA4246" s="179"/>
    </row>
    <row r="4247" spans="26:27" ht="19.5" x14ac:dyDescent="0.4">
      <c r="Z4247" s="179"/>
      <c r="AA4247" s="179"/>
    </row>
    <row r="4248" spans="26:27" ht="19.5" x14ac:dyDescent="0.4">
      <c r="Z4248" s="179"/>
      <c r="AA4248" s="179"/>
    </row>
    <row r="4249" spans="26:27" ht="19.5" x14ac:dyDescent="0.4">
      <c r="Z4249" s="179"/>
      <c r="AA4249" s="179"/>
    </row>
    <row r="4250" spans="26:27" ht="19.5" x14ac:dyDescent="0.4">
      <c r="Z4250" s="179"/>
      <c r="AA4250" s="179"/>
    </row>
    <row r="4251" spans="26:27" ht="19.5" x14ac:dyDescent="0.4">
      <c r="Z4251" s="179"/>
      <c r="AA4251" s="179"/>
    </row>
    <row r="4252" spans="26:27" ht="19.5" x14ac:dyDescent="0.4">
      <c r="Z4252" s="179"/>
      <c r="AA4252" s="179"/>
    </row>
    <row r="4253" spans="26:27" ht="19.5" x14ac:dyDescent="0.4">
      <c r="Z4253" s="179"/>
      <c r="AA4253" s="179"/>
    </row>
    <row r="4254" spans="26:27" ht="19.5" x14ac:dyDescent="0.4">
      <c r="Z4254" s="179"/>
      <c r="AA4254" s="179"/>
    </row>
    <row r="4255" spans="26:27" ht="19.5" x14ac:dyDescent="0.4">
      <c r="Z4255" s="179"/>
      <c r="AA4255" s="179"/>
    </row>
    <row r="4256" spans="26:27" ht="19.5" x14ac:dyDescent="0.4">
      <c r="Z4256" s="179"/>
      <c r="AA4256" s="179"/>
    </row>
    <row r="4257" spans="26:27" ht="19.5" x14ac:dyDescent="0.4">
      <c r="Z4257" s="179"/>
      <c r="AA4257" s="179"/>
    </row>
    <row r="4258" spans="26:27" ht="19.5" x14ac:dyDescent="0.4">
      <c r="Z4258" s="179"/>
      <c r="AA4258" s="179"/>
    </row>
    <row r="4259" spans="26:27" ht="19.5" x14ac:dyDescent="0.4">
      <c r="Z4259" s="179"/>
      <c r="AA4259" s="179"/>
    </row>
    <row r="4260" spans="26:27" ht="19.5" x14ac:dyDescent="0.4">
      <c r="Z4260" s="179"/>
      <c r="AA4260" s="179"/>
    </row>
    <row r="4261" spans="26:27" ht="19.5" x14ac:dyDescent="0.4">
      <c r="Z4261" s="179"/>
      <c r="AA4261" s="179"/>
    </row>
    <row r="4262" spans="26:27" ht="19.5" x14ac:dyDescent="0.4">
      <c r="Z4262" s="179"/>
      <c r="AA4262" s="179"/>
    </row>
    <row r="4263" spans="26:27" ht="19.5" x14ac:dyDescent="0.4">
      <c r="Z4263" s="179"/>
      <c r="AA4263" s="179"/>
    </row>
    <row r="4264" spans="26:27" ht="19.5" x14ac:dyDescent="0.4">
      <c r="Z4264" s="179"/>
      <c r="AA4264" s="179"/>
    </row>
    <row r="4265" spans="26:27" ht="19.5" x14ac:dyDescent="0.4">
      <c r="Z4265" s="179"/>
      <c r="AA4265" s="179"/>
    </row>
    <row r="4266" spans="26:27" ht="19.5" x14ac:dyDescent="0.4">
      <c r="Z4266" s="179"/>
      <c r="AA4266" s="179"/>
    </row>
    <row r="4267" spans="26:27" ht="19.5" x14ac:dyDescent="0.4">
      <c r="Z4267" s="179"/>
      <c r="AA4267" s="179"/>
    </row>
    <row r="4268" spans="26:27" ht="19.5" x14ac:dyDescent="0.4">
      <c r="Z4268" s="179"/>
      <c r="AA4268" s="179"/>
    </row>
    <row r="4269" spans="26:27" ht="19.5" x14ac:dyDescent="0.4">
      <c r="Z4269" s="179"/>
      <c r="AA4269" s="179"/>
    </row>
    <row r="4270" spans="26:27" ht="19.5" x14ac:dyDescent="0.4">
      <c r="Z4270" s="179"/>
      <c r="AA4270" s="179"/>
    </row>
    <row r="4271" spans="26:27" ht="19.5" x14ac:dyDescent="0.4">
      <c r="Z4271" s="179"/>
      <c r="AA4271" s="179"/>
    </row>
    <row r="4272" spans="26:27" ht="19.5" x14ac:dyDescent="0.4">
      <c r="Z4272" s="179"/>
      <c r="AA4272" s="179"/>
    </row>
    <row r="4273" spans="26:27" ht="19.5" x14ac:dyDescent="0.4">
      <c r="Z4273" s="179"/>
      <c r="AA4273" s="179"/>
    </row>
    <row r="4274" spans="26:27" ht="19.5" x14ac:dyDescent="0.4">
      <c r="Z4274" s="179"/>
      <c r="AA4274" s="179"/>
    </row>
    <row r="4275" spans="26:27" ht="19.5" x14ac:dyDescent="0.4">
      <c r="Z4275" s="179"/>
      <c r="AA4275" s="179"/>
    </row>
    <row r="4276" spans="26:27" ht="19.5" x14ac:dyDescent="0.4">
      <c r="Z4276" s="179"/>
      <c r="AA4276" s="179"/>
    </row>
    <row r="4277" spans="26:27" ht="19.5" x14ac:dyDescent="0.4">
      <c r="Z4277" s="179"/>
      <c r="AA4277" s="179"/>
    </row>
    <row r="4278" spans="26:27" ht="19.5" x14ac:dyDescent="0.4">
      <c r="Z4278" s="179"/>
      <c r="AA4278" s="179"/>
    </row>
    <row r="4279" spans="26:27" ht="19.5" x14ac:dyDescent="0.4">
      <c r="Z4279" s="179"/>
      <c r="AA4279" s="179"/>
    </row>
    <row r="4280" spans="26:27" ht="19.5" x14ac:dyDescent="0.4">
      <c r="Z4280" s="179"/>
      <c r="AA4280" s="179"/>
    </row>
    <row r="4281" spans="26:27" ht="19.5" x14ac:dyDescent="0.4">
      <c r="Z4281" s="179"/>
      <c r="AA4281" s="179"/>
    </row>
    <row r="4282" spans="26:27" ht="19.5" x14ac:dyDescent="0.4">
      <c r="Z4282" s="179"/>
      <c r="AA4282" s="179"/>
    </row>
    <row r="4283" spans="26:27" ht="19.5" x14ac:dyDescent="0.4">
      <c r="Z4283" s="179"/>
      <c r="AA4283" s="179"/>
    </row>
    <row r="4284" spans="26:27" ht="19.5" x14ac:dyDescent="0.4">
      <c r="Z4284" s="179"/>
      <c r="AA4284" s="179"/>
    </row>
    <row r="4285" spans="26:27" ht="19.5" x14ac:dyDescent="0.4">
      <c r="Z4285" s="179"/>
      <c r="AA4285" s="179"/>
    </row>
    <row r="4286" spans="26:27" ht="19.5" x14ac:dyDescent="0.4">
      <c r="Z4286" s="179"/>
      <c r="AA4286" s="179"/>
    </row>
    <row r="4287" spans="26:27" ht="19.5" x14ac:dyDescent="0.4">
      <c r="Z4287" s="179"/>
      <c r="AA4287" s="179"/>
    </row>
    <row r="4288" spans="26:27" ht="19.5" x14ac:dyDescent="0.4">
      <c r="Z4288" s="179"/>
      <c r="AA4288" s="179"/>
    </row>
    <row r="4289" spans="26:27" ht="19.5" x14ac:dyDescent="0.4">
      <c r="Z4289" s="179"/>
      <c r="AA4289" s="179"/>
    </row>
    <row r="4290" spans="26:27" ht="19.5" x14ac:dyDescent="0.4">
      <c r="Z4290" s="179"/>
      <c r="AA4290" s="179"/>
    </row>
    <row r="4291" spans="26:27" ht="19.5" x14ac:dyDescent="0.4">
      <c r="Z4291" s="179"/>
      <c r="AA4291" s="179"/>
    </row>
    <row r="4292" spans="26:27" ht="19.5" x14ac:dyDescent="0.4">
      <c r="Z4292" s="179"/>
      <c r="AA4292" s="179"/>
    </row>
    <row r="4293" spans="26:27" ht="19.5" x14ac:dyDescent="0.4">
      <c r="Z4293" s="179"/>
      <c r="AA4293" s="179"/>
    </row>
    <row r="4294" spans="26:27" ht="19.5" x14ac:dyDescent="0.4">
      <c r="Z4294" s="179"/>
      <c r="AA4294" s="179"/>
    </row>
    <row r="4295" spans="26:27" ht="19.5" x14ac:dyDescent="0.4">
      <c r="Z4295" s="179"/>
      <c r="AA4295" s="179"/>
    </row>
    <row r="4296" spans="26:27" ht="19.5" x14ac:dyDescent="0.4">
      <c r="Z4296" s="179"/>
      <c r="AA4296" s="179"/>
    </row>
    <row r="4297" spans="26:27" ht="19.5" x14ac:dyDescent="0.4">
      <c r="Z4297" s="179"/>
      <c r="AA4297" s="179"/>
    </row>
    <row r="4298" spans="26:27" ht="19.5" x14ac:dyDescent="0.4">
      <c r="Z4298" s="179"/>
      <c r="AA4298" s="179"/>
    </row>
    <row r="4299" spans="26:27" ht="19.5" x14ac:dyDescent="0.4">
      <c r="Z4299" s="179"/>
      <c r="AA4299" s="179"/>
    </row>
    <row r="4300" spans="26:27" ht="19.5" x14ac:dyDescent="0.4">
      <c r="Z4300" s="179"/>
      <c r="AA4300" s="179"/>
    </row>
    <row r="4301" spans="26:27" ht="19.5" x14ac:dyDescent="0.4">
      <c r="Z4301" s="179"/>
      <c r="AA4301" s="179"/>
    </row>
    <row r="4302" spans="26:27" ht="19.5" x14ac:dyDescent="0.4">
      <c r="Z4302" s="179"/>
      <c r="AA4302" s="179"/>
    </row>
    <row r="4303" spans="26:27" ht="19.5" x14ac:dyDescent="0.4">
      <c r="Z4303" s="179"/>
      <c r="AA4303" s="179"/>
    </row>
    <row r="4304" spans="26:27" ht="19.5" x14ac:dyDescent="0.4">
      <c r="Z4304" s="179"/>
      <c r="AA4304" s="179"/>
    </row>
    <row r="4305" spans="26:27" ht="19.5" x14ac:dyDescent="0.4">
      <c r="Z4305" s="179"/>
      <c r="AA4305" s="179"/>
    </row>
    <row r="4306" spans="26:27" ht="19.5" x14ac:dyDescent="0.4">
      <c r="Z4306" s="179"/>
      <c r="AA4306" s="179"/>
    </row>
    <row r="4307" spans="26:27" ht="19.5" x14ac:dyDescent="0.4">
      <c r="Z4307" s="179"/>
      <c r="AA4307" s="179"/>
    </row>
    <row r="4308" spans="26:27" ht="19.5" x14ac:dyDescent="0.4">
      <c r="Z4308" s="179"/>
      <c r="AA4308" s="179"/>
    </row>
    <row r="4309" spans="26:27" ht="19.5" x14ac:dyDescent="0.4">
      <c r="Z4309" s="179"/>
      <c r="AA4309" s="179"/>
    </row>
    <row r="4310" spans="26:27" ht="19.5" x14ac:dyDescent="0.4">
      <c r="Z4310" s="179"/>
      <c r="AA4310" s="179"/>
    </row>
    <row r="4311" spans="26:27" ht="19.5" x14ac:dyDescent="0.4">
      <c r="Z4311" s="179"/>
      <c r="AA4311" s="179"/>
    </row>
    <row r="4312" spans="26:27" ht="19.5" x14ac:dyDescent="0.4">
      <c r="Z4312" s="179"/>
      <c r="AA4312" s="179"/>
    </row>
    <row r="4313" spans="26:27" ht="19.5" x14ac:dyDescent="0.4">
      <c r="Z4313" s="179"/>
      <c r="AA4313" s="179"/>
    </row>
    <row r="4314" spans="26:27" ht="19.5" x14ac:dyDescent="0.4">
      <c r="Z4314" s="179"/>
      <c r="AA4314" s="179"/>
    </row>
    <row r="4315" spans="26:27" ht="19.5" x14ac:dyDescent="0.4">
      <c r="Z4315" s="179"/>
      <c r="AA4315" s="179"/>
    </row>
    <row r="4316" spans="26:27" ht="19.5" x14ac:dyDescent="0.4">
      <c r="Z4316" s="179"/>
      <c r="AA4316" s="179"/>
    </row>
    <row r="4317" spans="26:27" ht="19.5" x14ac:dyDescent="0.4">
      <c r="Z4317" s="179"/>
      <c r="AA4317" s="179"/>
    </row>
    <row r="4318" spans="26:27" ht="19.5" x14ac:dyDescent="0.4">
      <c r="Z4318" s="179"/>
      <c r="AA4318" s="179"/>
    </row>
    <row r="4319" spans="26:27" ht="19.5" x14ac:dyDescent="0.4">
      <c r="Z4319" s="179"/>
      <c r="AA4319" s="179"/>
    </row>
    <row r="4320" spans="26:27" ht="19.5" x14ac:dyDescent="0.4">
      <c r="Z4320" s="179"/>
      <c r="AA4320" s="179"/>
    </row>
    <row r="4321" spans="26:27" ht="19.5" x14ac:dyDescent="0.4">
      <c r="Z4321" s="179"/>
      <c r="AA4321" s="179"/>
    </row>
    <row r="4322" spans="26:27" ht="19.5" x14ac:dyDescent="0.4">
      <c r="Z4322" s="179"/>
      <c r="AA4322" s="179"/>
    </row>
    <row r="4323" spans="26:27" ht="19.5" x14ac:dyDescent="0.4">
      <c r="Z4323" s="179"/>
      <c r="AA4323" s="179"/>
    </row>
    <row r="4324" spans="26:27" ht="19.5" x14ac:dyDescent="0.4">
      <c r="Z4324" s="179"/>
      <c r="AA4324" s="179"/>
    </row>
    <row r="4325" spans="26:27" ht="19.5" x14ac:dyDescent="0.4">
      <c r="Z4325" s="179"/>
      <c r="AA4325" s="179"/>
    </row>
    <row r="4326" spans="26:27" ht="19.5" x14ac:dyDescent="0.4">
      <c r="Z4326" s="179"/>
      <c r="AA4326" s="179"/>
    </row>
    <row r="4327" spans="26:27" ht="19.5" x14ac:dyDescent="0.4">
      <c r="Z4327" s="179"/>
      <c r="AA4327" s="179"/>
    </row>
    <row r="4328" spans="26:27" ht="19.5" x14ac:dyDescent="0.4">
      <c r="Z4328" s="179"/>
      <c r="AA4328" s="179"/>
    </row>
    <row r="4329" spans="26:27" ht="19.5" x14ac:dyDescent="0.4">
      <c r="Z4329" s="179"/>
      <c r="AA4329" s="179"/>
    </row>
    <row r="4330" spans="26:27" ht="19.5" x14ac:dyDescent="0.4">
      <c r="Z4330" s="179"/>
      <c r="AA4330" s="179"/>
    </row>
    <row r="4331" spans="26:27" ht="19.5" x14ac:dyDescent="0.4">
      <c r="Z4331" s="179"/>
      <c r="AA4331" s="179"/>
    </row>
    <row r="4332" spans="26:27" ht="19.5" x14ac:dyDescent="0.4">
      <c r="Z4332" s="179"/>
      <c r="AA4332" s="179"/>
    </row>
    <row r="4333" spans="26:27" ht="19.5" x14ac:dyDescent="0.4">
      <c r="Z4333" s="179"/>
      <c r="AA4333" s="179"/>
    </row>
    <row r="4334" spans="26:27" ht="19.5" x14ac:dyDescent="0.4">
      <c r="Z4334" s="179"/>
      <c r="AA4334" s="179"/>
    </row>
    <row r="4335" spans="26:27" ht="19.5" x14ac:dyDescent="0.4">
      <c r="Z4335" s="179"/>
      <c r="AA4335" s="179"/>
    </row>
    <row r="4336" spans="26:27" ht="19.5" x14ac:dyDescent="0.4">
      <c r="Z4336" s="179"/>
      <c r="AA4336" s="179"/>
    </row>
    <row r="4337" spans="26:27" ht="19.5" x14ac:dyDescent="0.4">
      <c r="Z4337" s="179"/>
      <c r="AA4337" s="179"/>
    </row>
    <row r="4338" spans="26:27" ht="19.5" x14ac:dyDescent="0.4">
      <c r="Z4338" s="179"/>
      <c r="AA4338" s="179"/>
    </row>
    <row r="4339" spans="26:27" ht="19.5" x14ac:dyDescent="0.4">
      <c r="Z4339" s="179"/>
      <c r="AA4339" s="179"/>
    </row>
    <row r="4340" spans="26:27" ht="19.5" x14ac:dyDescent="0.4">
      <c r="Z4340" s="179"/>
      <c r="AA4340" s="179"/>
    </row>
    <row r="4341" spans="26:27" ht="19.5" x14ac:dyDescent="0.4">
      <c r="Z4341" s="179"/>
      <c r="AA4341" s="179"/>
    </row>
    <row r="4342" spans="26:27" ht="19.5" x14ac:dyDescent="0.4">
      <c r="Z4342" s="179"/>
      <c r="AA4342" s="179"/>
    </row>
    <row r="4343" spans="26:27" ht="19.5" x14ac:dyDescent="0.4">
      <c r="Z4343" s="179"/>
      <c r="AA4343" s="179"/>
    </row>
    <row r="4344" spans="26:27" ht="19.5" x14ac:dyDescent="0.4">
      <c r="Z4344" s="179"/>
      <c r="AA4344" s="179"/>
    </row>
    <row r="4345" spans="26:27" ht="19.5" x14ac:dyDescent="0.4">
      <c r="Z4345" s="179"/>
      <c r="AA4345" s="179"/>
    </row>
    <row r="4346" spans="26:27" ht="19.5" x14ac:dyDescent="0.4">
      <c r="Z4346" s="179"/>
      <c r="AA4346" s="179"/>
    </row>
    <row r="4347" spans="26:27" ht="19.5" x14ac:dyDescent="0.4">
      <c r="Z4347" s="179"/>
      <c r="AA4347" s="179"/>
    </row>
    <row r="4348" spans="26:27" ht="19.5" x14ac:dyDescent="0.4">
      <c r="Z4348" s="179"/>
      <c r="AA4348" s="179"/>
    </row>
    <row r="4349" spans="26:27" ht="19.5" x14ac:dyDescent="0.4">
      <c r="Z4349" s="179"/>
      <c r="AA4349" s="179"/>
    </row>
    <row r="4350" spans="26:27" ht="19.5" x14ac:dyDescent="0.4">
      <c r="Z4350" s="179"/>
      <c r="AA4350" s="179"/>
    </row>
    <row r="4351" spans="26:27" ht="19.5" x14ac:dyDescent="0.4">
      <c r="Z4351" s="179"/>
      <c r="AA4351" s="179"/>
    </row>
    <row r="4352" spans="26:27" ht="19.5" x14ac:dyDescent="0.4">
      <c r="Z4352" s="179"/>
      <c r="AA4352" s="179"/>
    </row>
    <row r="4353" spans="26:27" ht="19.5" x14ac:dyDescent="0.4">
      <c r="Z4353" s="179"/>
      <c r="AA4353" s="179"/>
    </row>
    <row r="4354" spans="26:27" ht="19.5" x14ac:dyDescent="0.4">
      <c r="Z4354" s="179"/>
      <c r="AA4354" s="179"/>
    </row>
    <row r="4355" spans="26:27" ht="19.5" x14ac:dyDescent="0.4">
      <c r="Z4355" s="179"/>
      <c r="AA4355" s="179"/>
    </row>
    <row r="4356" spans="26:27" ht="19.5" x14ac:dyDescent="0.4">
      <c r="Z4356" s="179"/>
      <c r="AA4356" s="179"/>
    </row>
    <row r="4357" spans="26:27" ht="19.5" x14ac:dyDescent="0.4">
      <c r="Z4357" s="179"/>
      <c r="AA4357" s="179"/>
    </row>
    <row r="4358" spans="26:27" ht="19.5" x14ac:dyDescent="0.4">
      <c r="Z4358" s="179"/>
      <c r="AA4358" s="179"/>
    </row>
    <row r="4359" spans="26:27" ht="19.5" x14ac:dyDescent="0.4">
      <c r="Z4359" s="179"/>
      <c r="AA4359" s="179"/>
    </row>
    <row r="4360" spans="26:27" ht="19.5" x14ac:dyDescent="0.4">
      <c r="Z4360" s="179"/>
      <c r="AA4360" s="179"/>
    </row>
    <row r="4361" spans="26:27" ht="19.5" x14ac:dyDescent="0.4">
      <c r="Z4361" s="179"/>
      <c r="AA4361" s="179"/>
    </row>
    <row r="4362" spans="26:27" ht="19.5" x14ac:dyDescent="0.4">
      <c r="Z4362" s="179"/>
      <c r="AA4362" s="179"/>
    </row>
    <row r="4363" spans="26:27" ht="19.5" x14ac:dyDescent="0.4">
      <c r="Z4363" s="179"/>
      <c r="AA4363" s="179"/>
    </row>
    <row r="4364" spans="26:27" ht="19.5" x14ac:dyDescent="0.4">
      <c r="Z4364" s="179"/>
      <c r="AA4364" s="179"/>
    </row>
    <row r="4365" spans="26:27" ht="19.5" x14ac:dyDescent="0.4">
      <c r="Z4365" s="179"/>
      <c r="AA4365" s="179"/>
    </row>
    <row r="4366" spans="26:27" ht="19.5" x14ac:dyDescent="0.4">
      <c r="Z4366" s="179"/>
      <c r="AA4366" s="179"/>
    </row>
    <row r="4367" spans="26:27" ht="19.5" x14ac:dyDescent="0.4">
      <c r="Z4367" s="179"/>
      <c r="AA4367" s="179"/>
    </row>
    <row r="4368" spans="26:27" ht="19.5" x14ac:dyDescent="0.4">
      <c r="Z4368" s="179"/>
      <c r="AA4368" s="179"/>
    </row>
    <row r="4369" spans="26:27" ht="19.5" x14ac:dyDescent="0.4">
      <c r="Z4369" s="179"/>
      <c r="AA4369" s="179"/>
    </row>
    <row r="4370" spans="26:27" ht="19.5" x14ac:dyDescent="0.4">
      <c r="Z4370" s="179"/>
      <c r="AA4370" s="179"/>
    </row>
    <row r="4371" spans="26:27" ht="19.5" x14ac:dyDescent="0.4">
      <c r="Z4371" s="179"/>
      <c r="AA4371" s="179"/>
    </row>
    <row r="4372" spans="26:27" ht="19.5" x14ac:dyDescent="0.4">
      <c r="Z4372" s="179"/>
      <c r="AA4372" s="179"/>
    </row>
    <row r="4373" spans="26:27" ht="19.5" x14ac:dyDescent="0.4">
      <c r="Z4373" s="179"/>
      <c r="AA4373" s="179"/>
    </row>
    <row r="4374" spans="26:27" ht="19.5" x14ac:dyDescent="0.4">
      <c r="Z4374" s="179"/>
      <c r="AA4374" s="179"/>
    </row>
    <row r="4375" spans="26:27" ht="19.5" x14ac:dyDescent="0.4">
      <c r="Z4375" s="179"/>
      <c r="AA4375" s="179"/>
    </row>
    <row r="4376" spans="26:27" ht="19.5" x14ac:dyDescent="0.4">
      <c r="Z4376" s="179"/>
      <c r="AA4376" s="179"/>
    </row>
    <row r="4377" spans="26:27" ht="19.5" x14ac:dyDescent="0.4">
      <c r="Z4377" s="179"/>
      <c r="AA4377" s="179"/>
    </row>
    <row r="4378" spans="26:27" ht="19.5" x14ac:dyDescent="0.4">
      <c r="Z4378" s="179"/>
      <c r="AA4378" s="179"/>
    </row>
    <row r="4379" spans="26:27" ht="19.5" x14ac:dyDescent="0.4">
      <c r="Z4379" s="179"/>
      <c r="AA4379" s="179"/>
    </row>
    <row r="4380" spans="26:27" ht="19.5" x14ac:dyDescent="0.4">
      <c r="Z4380" s="179"/>
      <c r="AA4380" s="179"/>
    </row>
    <row r="4381" spans="26:27" ht="19.5" x14ac:dyDescent="0.4">
      <c r="Z4381" s="179"/>
      <c r="AA4381" s="179"/>
    </row>
    <row r="4382" spans="26:27" ht="19.5" x14ac:dyDescent="0.4">
      <c r="Z4382" s="179"/>
      <c r="AA4382" s="179"/>
    </row>
    <row r="4383" spans="26:27" ht="19.5" x14ac:dyDescent="0.4">
      <c r="Z4383" s="179"/>
      <c r="AA4383" s="179"/>
    </row>
    <row r="4384" spans="26:27" ht="19.5" x14ac:dyDescent="0.4">
      <c r="Z4384" s="179"/>
      <c r="AA4384" s="179"/>
    </row>
    <row r="4385" spans="26:27" ht="19.5" x14ac:dyDescent="0.4">
      <c r="Z4385" s="179"/>
      <c r="AA4385" s="179"/>
    </row>
    <row r="4386" spans="26:27" ht="19.5" x14ac:dyDescent="0.4">
      <c r="Z4386" s="179"/>
      <c r="AA4386" s="179"/>
    </row>
    <row r="4387" spans="26:27" ht="19.5" x14ac:dyDescent="0.4">
      <c r="Z4387" s="179"/>
      <c r="AA4387" s="179"/>
    </row>
    <row r="4388" spans="26:27" ht="19.5" x14ac:dyDescent="0.4">
      <c r="Z4388" s="179"/>
      <c r="AA4388" s="179"/>
    </row>
    <row r="4389" spans="26:27" ht="19.5" x14ac:dyDescent="0.4">
      <c r="Z4389" s="179"/>
      <c r="AA4389" s="179"/>
    </row>
    <row r="4390" spans="26:27" ht="19.5" x14ac:dyDescent="0.4">
      <c r="Z4390" s="179"/>
      <c r="AA4390" s="179"/>
    </row>
    <row r="4391" spans="26:27" ht="19.5" x14ac:dyDescent="0.4">
      <c r="Z4391" s="179"/>
      <c r="AA4391" s="179"/>
    </row>
    <row r="4392" spans="26:27" ht="19.5" x14ac:dyDescent="0.4">
      <c r="Z4392" s="179"/>
      <c r="AA4392" s="179"/>
    </row>
    <row r="4393" spans="26:27" ht="19.5" x14ac:dyDescent="0.4">
      <c r="Z4393" s="179"/>
      <c r="AA4393" s="179"/>
    </row>
    <row r="4394" spans="26:27" ht="19.5" x14ac:dyDescent="0.4">
      <c r="Z4394" s="179"/>
      <c r="AA4394" s="179"/>
    </row>
    <row r="4395" spans="26:27" ht="19.5" x14ac:dyDescent="0.4">
      <c r="Z4395" s="179"/>
      <c r="AA4395" s="179"/>
    </row>
    <row r="4396" spans="26:27" ht="19.5" x14ac:dyDescent="0.4">
      <c r="Z4396" s="179"/>
      <c r="AA4396" s="179"/>
    </row>
    <row r="4397" spans="26:27" ht="19.5" x14ac:dyDescent="0.4">
      <c r="Z4397" s="179"/>
      <c r="AA4397" s="179"/>
    </row>
    <row r="4398" spans="26:27" ht="19.5" x14ac:dyDescent="0.4">
      <c r="Z4398" s="179"/>
      <c r="AA4398" s="179"/>
    </row>
    <row r="4399" spans="26:27" ht="19.5" x14ac:dyDescent="0.4">
      <c r="Z4399" s="179"/>
      <c r="AA4399" s="179"/>
    </row>
    <row r="4400" spans="26:27" ht="19.5" x14ac:dyDescent="0.4">
      <c r="Z4400" s="179"/>
      <c r="AA4400" s="179"/>
    </row>
    <row r="4401" spans="26:27" ht="19.5" x14ac:dyDescent="0.4">
      <c r="Z4401" s="179"/>
      <c r="AA4401" s="179"/>
    </row>
    <row r="4402" spans="26:27" ht="19.5" x14ac:dyDescent="0.4">
      <c r="Z4402" s="179"/>
      <c r="AA4402" s="179"/>
    </row>
    <row r="4403" spans="26:27" ht="19.5" x14ac:dyDescent="0.4">
      <c r="Z4403" s="179"/>
      <c r="AA4403" s="179"/>
    </row>
    <row r="4404" spans="26:27" ht="19.5" x14ac:dyDescent="0.4">
      <c r="Z4404" s="179"/>
      <c r="AA4404" s="179"/>
    </row>
    <row r="4405" spans="26:27" ht="19.5" x14ac:dyDescent="0.4">
      <c r="Z4405" s="179"/>
      <c r="AA4405" s="179"/>
    </row>
    <row r="4406" spans="26:27" ht="19.5" x14ac:dyDescent="0.4">
      <c r="Z4406" s="179"/>
      <c r="AA4406" s="179"/>
    </row>
    <row r="4407" spans="26:27" ht="19.5" x14ac:dyDescent="0.4">
      <c r="Z4407" s="179"/>
      <c r="AA4407" s="179"/>
    </row>
    <row r="4408" spans="26:27" ht="19.5" x14ac:dyDescent="0.4">
      <c r="Z4408" s="179"/>
      <c r="AA4408" s="179"/>
    </row>
    <row r="4409" spans="26:27" ht="19.5" x14ac:dyDescent="0.4">
      <c r="Z4409" s="179"/>
      <c r="AA4409" s="179"/>
    </row>
    <row r="4410" spans="26:27" ht="19.5" x14ac:dyDescent="0.4">
      <c r="Z4410" s="179"/>
      <c r="AA4410" s="179"/>
    </row>
    <row r="4411" spans="26:27" ht="19.5" x14ac:dyDescent="0.4">
      <c r="Z4411" s="179"/>
      <c r="AA4411" s="179"/>
    </row>
    <row r="4412" spans="26:27" ht="19.5" x14ac:dyDescent="0.4">
      <c r="Z4412" s="179"/>
      <c r="AA4412" s="179"/>
    </row>
    <row r="4413" spans="26:27" ht="19.5" x14ac:dyDescent="0.4">
      <c r="Z4413" s="179"/>
      <c r="AA4413" s="179"/>
    </row>
    <row r="4414" spans="26:27" ht="19.5" x14ac:dyDescent="0.4">
      <c r="Z4414" s="179"/>
      <c r="AA4414" s="179"/>
    </row>
    <row r="4415" spans="26:27" ht="19.5" x14ac:dyDescent="0.4">
      <c r="Z4415" s="179"/>
      <c r="AA4415" s="179"/>
    </row>
    <row r="4416" spans="26:27" ht="19.5" x14ac:dyDescent="0.4">
      <c r="Z4416" s="179"/>
      <c r="AA4416" s="179"/>
    </row>
    <row r="4417" spans="26:27" ht="19.5" x14ac:dyDescent="0.4">
      <c r="Z4417" s="179"/>
      <c r="AA4417" s="179"/>
    </row>
    <row r="4418" spans="26:27" ht="19.5" x14ac:dyDescent="0.4">
      <c r="Z4418" s="179"/>
      <c r="AA4418" s="179"/>
    </row>
    <row r="4419" spans="26:27" ht="19.5" x14ac:dyDescent="0.4">
      <c r="Z4419" s="179"/>
      <c r="AA4419" s="179"/>
    </row>
    <row r="4420" spans="26:27" ht="19.5" x14ac:dyDescent="0.4">
      <c r="Z4420" s="179"/>
      <c r="AA4420" s="179"/>
    </row>
    <row r="4421" spans="26:27" ht="19.5" x14ac:dyDescent="0.4">
      <c r="Z4421" s="179"/>
      <c r="AA4421" s="179"/>
    </row>
    <row r="4422" spans="26:27" ht="19.5" x14ac:dyDescent="0.4">
      <c r="Z4422" s="179"/>
      <c r="AA4422" s="179"/>
    </row>
    <row r="4423" spans="26:27" ht="19.5" x14ac:dyDescent="0.4">
      <c r="Z4423" s="179"/>
      <c r="AA4423" s="179"/>
    </row>
    <row r="4424" spans="26:27" ht="19.5" x14ac:dyDescent="0.4">
      <c r="Z4424" s="179"/>
      <c r="AA4424" s="179"/>
    </row>
    <row r="4425" spans="26:27" ht="19.5" x14ac:dyDescent="0.4">
      <c r="Z4425" s="179"/>
      <c r="AA4425" s="179"/>
    </row>
    <row r="4426" spans="26:27" ht="19.5" x14ac:dyDescent="0.4">
      <c r="Z4426" s="179"/>
      <c r="AA4426" s="179"/>
    </row>
    <row r="4427" spans="26:27" ht="19.5" x14ac:dyDescent="0.4">
      <c r="Z4427" s="179"/>
      <c r="AA4427" s="179"/>
    </row>
    <row r="4428" spans="26:27" ht="19.5" x14ac:dyDescent="0.4">
      <c r="Z4428" s="179"/>
      <c r="AA4428" s="179"/>
    </row>
    <row r="4429" spans="26:27" ht="19.5" x14ac:dyDescent="0.4">
      <c r="Z4429" s="179"/>
      <c r="AA4429" s="179"/>
    </row>
    <row r="4430" spans="26:27" ht="19.5" x14ac:dyDescent="0.4">
      <c r="Z4430" s="179"/>
      <c r="AA4430" s="179"/>
    </row>
    <row r="4431" spans="26:27" ht="19.5" x14ac:dyDescent="0.4">
      <c r="Z4431" s="179"/>
      <c r="AA4431" s="179"/>
    </row>
    <row r="4432" spans="26:27" ht="19.5" x14ac:dyDescent="0.4">
      <c r="Z4432" s="179"/>
      <c r="AA4432" s="179"/>
    </row>
    <row r="4433" spans="26:27" ht="19.5" x14ac:dyDescent="0.4">
      <c r="Z4433" s="179"/>
      <c r="AA4433" s="179"/>
    </row>
    <row r="4434" spans="26:27" ht="19.5" x14ac:dyDescent="0.4">
      <c r="Z4434" s="179"/>
      <c r="AA4434" s="179"/>
    </row>
    <row r="4435" spans="26:27" ht="19.5" x14ac:dyDescent="0.4">
      <c r="Z4435" s="179"/>
      <c r="AA4435" s="179"/>
    </row>
    <row r="4436" spans="26:27" ht="19.5" x14ac:dyDescent="0.4">
      <c r="Z4436" s="179"/>
      <c r="AA4436" s="179"/>
    </row>
    <row r="4437" spans="26:27" ht="19.5" x14ac:dyDescent="0.4">
      <c r="Z4437" s="179"/>
      <c r="AA4437" s="179"/>
    </row>
    <row r="4438" spans="26:27" ht="19.5" x14ac:dyDescent="0.4">
      <c r="Z4438" s="179"/>
      <c r="AA4438" s="179"/>
    </row>
    <row r="4439" spans="26:27" ht="19.5" x14ac:dyDescent="0.4">
      <c r="Z4439" s="179"/>
      <c r="AA4439" s="179"/>
    </row>
    <row r="4440" spans="26:27" ht="19.5" x14ac:dyDescent="0.4">
      <c r="Z4440" s="179"/>
      <c r="AA4440" s="179"/>
    </row>
    <row r="4441" spans="26:27" ht="19.5" x14ac:dyDescent="0.4">
      <c r="Z4441" s="179"/>
      <c r="AA4441" s="179"/>
    </row>
    <row r="4442" spans="26:27" ht="19.5" x14ac:dyDescent="0.4">
      <c r="Z4442" s="179"/>
      <c r="AA4442" s="179"/>
    </row>
    <row r="4443" spans="26:27" ht="19.5" x14ac:dyDescent="0.4">
      <c r="Z4443" s="179"/>
      <c r="AA4443" s="179"/>
    </row>
    <row r="4444" spans="26:27" ht="19.5" x14ac:dyDescent="0.4">
      <c r="Z4444" s="179"/>
      <c r="AA4444" s="179"/>
    </row>
    <row r="4445" spans="26:27" ht="19.5" x14ac:dyDescent="0.4">
      <c r="Z4445" s="179"/>
      <c r="AA4445" s="179"/>
    </row>
    <row r="4446" spans="26:27" ht="19.5" x14ac:dyDescent="0.4">
      <c r="Z4446" s="179"/>
      <c r="AA4446" s="179"/>
    </row>
    <row r="4447" spans="26:27" ht="19.5" x14ac:dyDescent="0.4">
      <c r="Z4447" s="179"/>
      <c r="AA4447" s="179"/>
    </row>
    <row r="4448" spans="26:27" ht="19.5" x14ac:dyDescent="0.4">
      <c r="Z4448" s="179"/>
      <c r="AA4448" s="179"/>
    </row>
    <row r="4449" spans="26:27" ht="19.5" x14ac:dyDescent="0.4">
      <c r="Z4449" s="179"/>
      <c r="AA4449" s="179"/>
    </row>
    <row r="4450" spans="26:27" ht="19.5" x14ac:dyDescent="0.4">
      <c r="Z4450" s="179"/>
      <c r="AA4450" s="179"/>
    </row>
    <row r="4451" spans="26:27" ht="19.5" x14ac:dyDescent="0.4">
      <c r="Z4451" s="179"/>
      <c r="AA4451" s="179"/>
    </row>
    <row r="4452" spans="26:27" ht="19.5" x14ac:dyDescent="0.4">
      <c r="Z4452" s="179"/>
      <c r="AA4452" s="179"/>
    </row>
    <row r="4453" spans="26:27" ht="19.5" x14ac:dyDescent="0.4">
      <c r="Z4453" s="179"/>
      <c r="AA4453" s="179"/>
    </row>
    <row r="4454" spans="26:27" ht="19.5" x14ac:dyDescent="0.4">
      <c r="Z4454" s="179"/>
      <c r="AA4454" s="179"/>
    </row>
    <row r="4455" spans="26:27" ht="19.5" x14ac:dyDescent="0.4">
      <c r="Z4455" s="179"/>
      <c r="AA4455" s="179"/>
    </row>
    <row r="4456" spans="26:27" ht="19.5" x14ac:dyDescent="0.4">
      <c r="Z4456" s="179"/>
      <c r="AA4456" s="179"/>
    </row>
    <row r="4457" spans="26:27" ht="19.5" x14ac:dyDescent="0.4">
      <c r="Z4457" s="179"/>
      <c r="AA4457" s="179"/>
    </row>
    <row r="4458" spans="26:27" ht="19.5" x14ac:dyDescent="0.4">
      <c r="Z4458" s="179"/>
      <c r="AA4458" s="179"/>
    </row>
    <row r="4459" spans="26:27" ht="19.5" x14ac:dyDescent="0.4">
      <c r="Z4459" s="179"/>
      <c r="AA4459" s="179"/>
    </row>
    <row r="4460" spans="26:27" ht="19.5" x14ac:dyDescent="0.4">
      <c r="Z4460" s="179"/>
      <c r="AA4460" s="179"/>
    </row>
    <row r="4461" spans="26:27" ht="19.5" x14ac:dyDescent="0.4">
      <c r="Z4461" s="179"/>
      <c r="AA4461" s="179"/>
    </row>
    <row r="4462" spans="26:27" ht="19.5" x14ac:dyDescent="0.4">
      <c r="Z4462" s="179"/>
      <c r="AA4462" s="179"/>
    </row>
    <row r="4463" spans="26:27" ht="19.5" x14ac:dyDescent="0.4">
      <c r="Z4463" s="179"/>
      <c r="AA4463" s="179"/>
    </row>
    <row r="4464" spans="26:27" ht="19.5" x14ac:dyDescent="0.4">
      <c r="Z4464" s="179"/>
      <c r="AA4464" s="179"/>
    </row>
    <row r="4465" spans="26:27" ht="19.5" x14ac:dyDescent="0.4">
      <c r="Z4465" s="179"/>
      <c r="AA4465" s="179"/>
    </row>
    <row r="4466" spans="26:27" ht="19.5" x14ac:dyDescent="0.4">
      <c r="Z4466" s="179"/>
      <c r="AA4466" s="179"/>
    </row>
    <row r="4467" spans="26:27" ht="19.5" x14ac:dyDescent="0.4">
      <c r="Z4467" s="179"/>
      <c r="AA4467" s="179"/>
    </row>
    <row r="4468" spans="26:27" ht="19.5" x14ac:dyDescent="0.4">
      <c r="Z4468" s="179"/>
      <c r="AA4468" s="179"/>
    </row>
    <row r="4469" spans="26:27" ht="19.5" x14ac:dyDescent="0.4">
      <c r="Z4469" s="179"/>
      <c r="AA4469" s="179"/>
    </row>
    <row r="4470" spans="26:27" ht="19.5" x14ac:dyDescent="0.4">
      <c r="Z4470" s="179"/>
      <c r="AA4470" s="179"/>
    </row>
    <row r="4471" spans="26:27" ht="19.5" x14ac:dyDescent="0.4">
      <c r="Z4471" s="179"/>
      <c r="AA4471" s="179"/>
    </row>
    <row r="4472" spans="26:27" ht="19.5" x14ac:dyDescent="0.4">
      <c r="Z4472" s="179"/>
      <c r="AA4472" s="179"/>
    </row>
    <row r="4473" spans="26:27" ht="19.5" x14ac:dyDescent="0.4">
      <c r="Z4473" s="179"/>
      <c r="AA4473" s="179"/>
    </row>
    <row r="4474" spans="26:27" ht="19.5" x14ac:dyDescent="0.4">
      <c r="Z4474" s="179"/>
      <c r="AA4474" s="179"/>
    </row>
    <row r="4475" spans="26:27" ht="19.5" x14ac:dyDescent="0.4">
      <c r="Z4475" s="179"/>
      <c r="AA4475" s="179"/>
    </row>
    <row r="4476" spans="26:27" ht="19.5" x14ac:dyDescent="0.4">
      <c r="Z4476" s="179"/>
      <c r="AA4476" s="179"/>
    </row>
    <row r="4477" spans="26:27" ht="19.5" x14ac:dyDescent="0.4">
      <c r="Z4477" s="179"/>
      <c r="AA4477" s="179"/>
    </row>
    <row r="4478" spans="26:27" ht="19.5" x14ac:dyDescent="0.4">
      <c r="Z4478" s="179"/>
      <c r="AA4478" s="179"/>
    </row>
    <row r="4479" spans="26:27" ht="19.5" x14ac:dyDescent="0.4">
      <c r="Z4479" s="179"/>
      <c r="AA4479" s="179"/>
    </row>
    <row r="4480" spans="26:27" ht="19.5" x14ac:dyDescent="0.4">
      <c r="Z4480" s="179"/>
      <c r="AA4480" s="179"/>
    </row>
    <row r="4481" spans="26:27" ht="19.5" x14ac:dyDescent="0.4">
      <c r="Z4481" s="179"/>
      <c r="AA4481" s="179"/>
    </row>
    <row r="4482" spans="26:27" ht="19.5" x14ac:dyDescent="0.4">
      <c r="Z4482" s="179"/>
      <c r="AA4482" s="179"/>
    </row>
    <row r="4483" spans="26:27" ht="19.5" x14ac:dyDescent="0.4">
      <c r="Z4483" s="179"/>
      <c r="AA4483" s="179"/>
    </row>
    <row r="4484" spans="26:27" ht="19.5" x14ac:dyDescent="0.4">
      <c r="Z4484" s="179"/>
      <c r="AA4484" s="179"/>
    </row>
    <row r="4485" spans="26:27" ht="19.5" x14ac:dyDescent="0.4">
      <c r="Z4485" s="179"/>
      <c r="AA4485" s="179"/>
    </row>
    <row r="4486" spans="26:27" ht="19.5" x14ac:dyDescent="0.4">
      <c r="Z4486" s="179"/>
      <c r="AA4486" s="179"/>
    </row>
    <row r="4487" spans="26:27" ht="19.5" x14ac:dyDescent="0.4">
      <c r="Z4487" s="179"/>
      <c r="AA4487" s="179"/>
    </row>
    <row r="4488" spans="26:27" ht="19.5" x14ac:dyDescent="0.4">
      <c r="Z4488" s="179"/>
      <c r="AA4488" s="179"/>
    </row>
    <row r="4489" spans="26:27" ht="19.5" x14ac:dyDescent="0.4">
      <c r="Z4489" s="179"/>
      <c r="AA4489" s="179"/>
    </row>
    <row r="4490" spans="26:27" ht="19.5" x14ac:dyDescent="0.4">
      <c r="Z4490" s="179"/>
      <c r="AA4490" s="179"/>
    </row>
    <row r="4491" spans="26:27" ht="19.5" x14ac:dyDescent="0.4">
      <c r="Z4491" s="179"/>
      <c r="AA4491" s="179"/>
    </row>
    <row r="4492" spans="26:27" ht="19.5" x14ac:dyDescent="0.4">
      <c r="Z4492" s="179"/>
      <c r="AA4492" s="179"/>
    </row>
    <row r="4493" spans="26:27" ht="19.5" x14ac:dyDescent="0.4">
      <c r="Z4493" s="179"/>
      <c r="AA4493" s="179"/>
    </row>
    <row r="4494" spans="26:27" ht="19.5" x14ac:dyDescent="0.4">
      <c r="Z4494" s="179"/>
      <c r="AA4494" s="179"/>
    </row>
    <row r="4495" spans="26:27" ht="19.5" x14ac:dyDescent="0.4">
      <c r="Z4495" s="179"/>
      <c r="AA4495" s="179"/>
    </row>
    <row r="4496" spans="26:27" ht="19.5" x14ac:dyDescent="0.4">
      <c r="Z4496" s="179"/>
      <c r="AA4496" s="179"/>
    </row>
    <row r="4497" spans="26:27" ht="19.5" x14ac:dyDescent="0.4">
      <c r="Z4497" s="179"/>
      <c r="AA4497" s="179"/>
    </row>
    <row r="4498" spans="26:27" ht="19.5" x14ac:dyDescent="0.4">
      <c r="Z4498" s="179"/>
      <c r="AA4498" s="179"/>
    </row>
    <row r="4499" spans="26:27" ht="19.5" x14ac:dyDescent="0.4">
      <c r="Z4499" s="179"/>
      <c r="AA4499" s="179"/>
    </row>
    <row r="4500" spans="26:27" ht="19.5" x14ac:dyDescent="0.4">
      <c r="Z4500" s="179"/>
      <c r="AA4500" s="179"/>
    </row>
    <row r="4501" spans="26:27" ht="19.5" x14ac:dyDescent="0.4">
      <c r="Z4501" s="179"/>
      <c r="AA4501" s="179"/>
    </row>
    <row r="4502" spans="26:27" ht="19.5" x14ac:dyDescent="0.4">
      <c r="Z4502" s="179"/>
      <c r="AA4502" s="179"/>
    </row>
    <row r="4503" spans="26:27" ht="19.5" x14ac:dyDescent="0.4">
      <c r="Z4503" s="179"/>
      <c r="AA4503" s="179"/>
    </row>
    <row r="4504" spans="26:27" ht="19.5" x14ac:dyDescent="0.4">
      <c r="Z4504" s="179"/>
      <c r="AA4504" s="179"/>
    </row>
    <row r="4505" spans="26:27" ht="19.5" x14ac:dyDescent="0.4">
      <c r="Z4505" s="179"/>
      <c r="AA4505" s="179"/>
    </row>
    <row r="4506" spans="26:27" ht="19.5" x14ac:dyDescent="0.4">
      <c r="Z4506" s="179"/>
      <c r="AA4506" s="179"/>
    </row>
    <row r="4507" spans="26:27" ht="19.5" x14ac:dyDescent="0.4">
      <c r="Z4507" s="179"/>
      <c r="AA4507" s="179"/>
    </row>
    <row r="4508" spans="26:27" ht="19.5" x14ac:dyDescent="0.4">
      <c r="Z4508" s="179"/>
      <c r="AA4508" s="179"/>
    </row>
    <row r="4509" spans="26:27" ht="19.5" x14ac:dyDescent="0.4">
      <c r="Z4509" s="179"/>
      <c r="AA4509" s="179"/>
    </row>
    <row r="4510" spans="26:27" ht="19.5" x14ac:dyDescent="0.4">
      <c r="Z4510" s="179"/>
      <c r="AA4510" s="179"/>
    </row>
    <row r="4511" spans="26:27" ht="19.5" x14ac:dyDescent="0.4">
      <c r="Z4511" s="179"/>
      <c r="AA4511" s="179"/>
    </row>
    <row r="4512" spans="26:27" ht="19.5" x14ac:dyDescent="0.4">
      <c r="Z4512" s="179"/>
      <c r="AA4512" s="179"/>
    </row>
    <row r="4513" spans="26:27" ht="19.5" x14ac:dyDescent="0.4">
      <c r="Z4513" s="179"/>
      <c r="AA4513" s="179"/>
    </row>
    <row r="4514" spans="26:27" ht="19.5" x14ac:dyDescent="0.4">
      <c r="Z4514" s="179"/>
      <c r="AA4514" s="179"/>
    </row>
    <row r="4515" spans="26:27" ht="19.5" x14ac:dyDescent="0.4">
      <c r="Z4515" s="179"/>
      <c r="AA4515" s="179"/>
    </row>
    <row r="4516" spans="26:27" ht="19.5" x14ac:dyDescent="0.4">
      <c r="Z4516" s="179"/>
      <c r="AA4516" s="179"/>
    </row>
    <row r="4517" spans="26:27" ht="19.5" x14ac:dyDescent="0.4">
      <c r="Z4517" s="179"/>
      <c r="AA4517" s="179"/>
    </row>
    <row r="4518" spans="26:27" ht="19.5" x14ac:dyDescent="0.4">
      <c r="Z4518" s="179"/>
      <c r="AA4518" s="179"/>
    </row>
    <row r="4519" spans="26:27" ht="19.5" x14ac:dyDescent="0.4">
      <c r="Z4519" s="179"/>
      <c r="AA4519" s="179"/>
    </row>
    <row r="4520" spans="26:27" ht="19.5" x14ac:dyDescent="0.4">
      <c r="Z4520" s="179"/>
      <c r="AA4520" s="179"/>
    </row>
    <row r="4521" spans="26:27" ht="19.5" x14ac:dyDescent="0.4">
      <c r="Z4521" s="179"/>
      <c r="AA4521" s="179"/>
    </row>
    <row r="4522" spans="26:27" ht="19.5" x14ac:dyDescent="0.4">
      <c r="Z4522" s="179"/>
      <c r="AA4522" s="179"/>
    </row>
    <row r="4523" spans="26:27" ht="19.5" x14ac:dyDescent="0.4">
      <c r="Z4523" s="179"/>
      <c r="AA4523" s="179"/>
    </row>
    <row r="4524" spans="26:27" ht="19.5" x14ac:dyDescent="0.4">
      <c r="Z4524" s="179"/>
      <c r="AA4524" s="179"/>
    </row>
    <row r="4525" spans="26:27" ht="19.5" x14ac:dyDescent="0.4">
      <c r="Z4525" s="179"/>
      <c r="AA4525" s="179"/>
    </row>
    <row r="4526" spans="26:27" ht="19.5" x14ac:dyDescent="0.4">
      <c r="Z4526" s="179"/>
      <c r="AA4526" s="179"/>
    </row>
    <row r="4527" spans="26:27" ht="19.5" x14ac:dyDescent="0.4">
      <c r="Z4527" s="179"/>
      <c r="AA4527" s="179"/>
    </row>
    <row r="4528" spans="26:27" ht="19.5" x14ac:dyDescent="0.4">
      <c r="Z4528" s="179"/>
      <c r="AA4528" s="179"/>
    </row>
    <row r="4529" spans="26:27" ht="19.5" x14ac:dyDescent="0.4">
      <c r="Z4529" s="179"/>
      <c r="AA4529" s="179"/>
    </row>
    <row r="4530" spans="26:27" ht="19.5" x14ac:dyDescent="0.4">
      <c r="Z4530" s="179"/>
      <c r="AA4530" s="179"/>
    </row>
    <row r="4531" spans="26:27" ht="19.5" x14ac:dyDescent="0.4">
      <c r="Z4531" s="179"/>
      <c r="AA4531" s="179"/>
    </row>
    <row r="4532" spans="26:27" ht="19.5" x14ac:dyDescent="0.4">
      <c r="Z4532" s="179"/>
      <c r="AA4532" s="179"/>
    </row>
    <row r="4533" spans="26:27" ht="19.5" x14ac:dyDescent="0.4">
      <c r="Z4533" s="179"/>
      <c r="AA4533" s="179"/>
    </row>
    <row r="4534" spans="26:27" ht="19.5" x14ac:dyDescent="0.4">
      <c r="Z4534" s="179"/>
      <c r="AA4534" s="179"/>
    </row>
    <row r="4535" spans="26:27" ht="19.5" x14ac:dyDescent="0.4">
      <c r="Z4535" s="179"/>
      <c r="AA4535" s="179"/>
    </row>
    <row r="4536" spans="26:27" ht="19.5" x14ac:dyDescent="0.4">
      <c r="Z4536" s="179"/>
      <c r="AA4536" s="179"/>
    </row>
    <row r="4537" spans="26:27" ht="19.5" x14ac:dyDescent="0.4">
      <c r="Z4537" s="179"/>
      <c r="AA4537" s="179"/>
    </row>
    <row r="4538" spans="26:27" ht="19.5" x14ac:dyDescent="0.4">
      <c r="Z4538" s="179"/>
      <c r="AA4538" s="179"/>
    </row>
    <row r="4539" spans="26:27" ht="19.5" x14ac:dyDescent="0.4">
      <c r="Z4539" s="179"/>
      <c r="AA4539" s="179"/>
    </row>
    <row r="4540" spans="26:27" ht="19.5" x14ac:dyDescent="0.4">
      <c r="Z4540" s="179"/>
      <c r="AA4540" s="179"/>
    </row>
    <row r="4541" spans="26:27" ht="19.5" x14ac:dyDescent="0.4">
      <c r="Z4541" s="179"/>
      <c r="AA4541" s="179"/>
    </row>
    <row r="4542" spans="26:27" ht="19.5" x14ac:dyDescent="0.4">
      <c r="Z4542" s="179"/>
      <c r="AA4542" s="179"/>
    </row>
    <row r="4543" spans="26:27" ht="19.5" x14ac:dyDescent="0.4">
      <c r="Z4543" s="179"/>
      <c r="AA4543" s="179"/>
    </row>
    <row r="4544" spans="26:27" ht="19.5" x14ac:dyDescent="0.4">
      <c r="Z4544" s="179"/>
      <c r="AA4544" s="179"/>
    </row>
    <row r="4545" spans="26:27" ht="19.5" x14ac:dyDescent="0.4">
      <c r="Z4545" s="179"/>
      <c r="AA4545" s="179"/>
    </row>
    <row r="4546" spans="26:27" ht="19.5" x14ac:dyDescent="0.4">
      <c r="Z4546" s="179"/>
      <c r="AA4546" s="179"/>
    </row>
    <row r="4547" spans="26:27" ht="19.5" x14ac:dyDescent="0.4">
      <c r="Z4547" s="179"/>
      <c r="AA4547" s="179"/>
    </row>
    <row r="4548" spans="26:27" ht="19.5" x14ac:dyDescent="0.4">
      <c r="Z4548" s="179"/>
      <c r="AA4548" s="179"/>
    </row>
    <row r="4549" spans="26:27" ht="19.5" x14ac:dyDescent="0.4">
      <c r="Z4549" s="179"/>
      <c r="AA4549" s="179"/>
    </row>
    <row r="4550" spans="26:27" ht="19.5" x14ac:dyDescent="0.4">
      <c r="Z4550" s="179"/>
      <c r="AA4550" s="179"/>
    </row>
    <row r="4551" spans="26:27" ht="19.5" x14ac:dyDescent="0.4">
      <c r="Z4551" s="179"/>
      <c r="AA4551" s="179"/>
    </row>
    <row r="4552" spans="26:27" ht="19.5" x14ac:dyDescent="0.4">
      <c r="Z4552" s="179"/>
      <c r="AA4552" s="179"/>
    </row>
    <row r="4553" spans="26:27" ht="19.5" x14ac:dyDescent="0.4">
      <c r="Z4553" s="179"/>
      <c r="AA4553" s="179"/>
    </row>
    <row r="4554" spans="26:27" ht="19.5" x14ac:dyDescent="0.4">
      <c r="Z4554" s="179"/>
      <c r="AA4554" s="179"/>
    </row>
    <row r="4555" spans="26:27" ht="19.5" x14ac:dyDescent="0.4">
      <c r="Z4555" s="179"/>
      <c r="AA4555" s="179"/>
    </row>
    <row r="4556" spans="26:27" ht="19.5" x14ac:dyDescent="0.4">
      <c r="Z4556" s="179"/>
      <c r="AA4556" s="179"/>
    </row>
    <row r="4557" spans="26:27" ht="19.5" x14ac:dyDescent="0.4">
      <c r="Z4557" s="179"/>
      <c r="AA4557" s="179"/>
    </row>
    <row r="4558" spans="26:27" ht="19.5" x14ac:dyDescent="0.4">
      <c r="Z4558" s="179"/>
      <c r="AA4558" s="179"/>
    </row>
    <row r="4559" spans="26:27" ht="19.5" x14ac:dyDescent="0.4">
      <c r="Z4559" s="179"/>
      <c r="AA4559" s="179"/>
    </row>
    <row r="4560" spans="26:27" ht="19.5" x14ac:dyDescent="0.4">
      <c r="Z4560" s="179"/>
      <c r="AA4560" s="179"/>
    </row>
    <row r="4561" spans="26:27" ht="19.5" x14ac:dyDescent="0.4">
      <c r="Z4561" s="179"/>
      <c r="AA4561" s="179"/>
    </row>
    <row r="4562" spans="26:27" ht="19.5" x14ac:dyDescent="0.4">
      <c r="Z4562" s="179"/>
      <c r="AA4562" s="179"/>
    </row>
    <row r="4563" spans="26:27" ht="19.5" x14ac:dyDescent="0.4">
      <c r="Z4563" s="179"/>
      <c r="AA4563" s="179"/>
    </row>
    <row r="4564" spans="26:27" ht="19.5" x14ac:dyDescent="0.4">
      <c r="Z4564" s="179"/>
      <c r="AA4564" s="179"/>
    </row>
    <row r="4565" spans="26:27" ht="19.5" x14ac:dyDescent="0.4">
      <c r="Z4565" s="179"/>
      <c r="AA4565" s="179"/>
    </row>
    <row r="4566" spans="26:27" ht="19.5" x14ac:dyDescent="0.4">
      <c r="Z4566" s="179"/>
      <c r="AA4566" s="179"/>
    </row>
    <row r="4567" spans="26:27" ht="19.5" x14ac:dyDescent="0.4">
      <c r="Z4567" s="179"/>
      <c r="AA4567" s="179"/>
    </row>
    <row r="4568" spans="26:27" ht="19.5" x14ac:dyDescent="0.4">
      <c r="Z4568" s="179"/>
      <c r="AA4568" s="179"/>
    </row>
    <row r="4569" spans="26:27" ht="19.5" x14ac:dyDescent="0.4">
      <c r="Z4569" s="179"/>
      <c r="AA4569" s="179"/>
    </row>
    <row r="4570" spans="26:27" ht="19.5" x14ac:dyDescent="0.4">
      <c r="Z4570" s="179"/>
      <c r="AA4570" s="179"/>
    </row>
    <row r="4571" spans="26:27" ht="19.5" x14ac:dyDescent="0.4">
      <c r="Z4571" s="179"/>
      <c r="AA4571" s="179"/>
    </row>
    <row r="4572" spans="26:27" ht="19.5" x14ac:dyDescent="0.4">
      <c r="Z4572" s="179"/>
      <c r="AA4572" s="179"/>
    </row>
    <row r="4573" spans="26:27" ht="19.5" x14ac:dyDescent="0.4">
      <c r="Z4573" s="179"/>
      <c r="AA4573" s="179"/>
    </row>
    <row r="4574" spans="26:27" ht="19.5" x14ac:dyDescent="0.4">
      <c r="Z4574" s="179"/>
      <c r="AA4574" s="179"/>
    </row>
    <row r="4575" spans="26:27" ht="19.5" x14ac:dyDescent="0.4">
      <c r="Z4575" s="179"/>
      <c r="AA4575" s="179"/>
    </row>
    <row r="4576" spans="26:27" ht="19.5" x14ac:dyDescent="0.4">
      <c r="Z4576" s="179"/>
      <c r="AA4576" s="179"/>
    </row>
    <row r="4577" spans="26:27" ht="19.5" x14ac:dyDescent="0.4">
      <c r="Z4577" s="179"/>
      <c r="AA4577" s="179"/>
    </row>
    <row r="4578" spans="26:27" ht="19.5" x14ac:dyDescent="0.4">
      <c r="Z4578" s="179"/>
      <c r="AA4578" s="179"/>
    </row>
    <row r="4579" spans="26:27" ht="19.5" x14ac:dyDescent="0.4">
      <c r="Z4579" s="179"/>
      <c r="AA4579" s="179"/>
    </row>
    <row r="4580" spans="26:27" ht="19.5" x14ac:dyDescent="0.4">
      <c r="Z4580" s="179"/>
      <c r="AA4580" s="179"/>
    </row>
    <row r="4581" spans="26:27" ht="19.5" x14ac:dyDescent="0.4">
      <c r="Z4581" s="179"/>
      <c r="AA4581" s="179"/>
    </row>
    <row r="4582" spans="26:27" ht="19.5" x14ac:dyDescent="0.4">
      <c r="Z4582" s="179"/>
      <c r="AA4582" s="179"/>
    </row>
    <row r="4583" spans="26:27" ht="19.5" x14ac:dyDescent="0.4">
      <c r="Z4583" s="179"/>
      <c r="AA4583" s="179"/>
    </row>
    <row r="4584" spans="26:27" ht="19.5" x14ac:dyDescent="0.4">
      <c r="Z4584" s="179"/>
      <c r="AA4584" s="179"/>
    </row>
    <row r="4585" spans="26:27" ht="19.5" x14ac:dyDescent="0.4">
      <c r="Z4585" s="179"/>
      <c r="AA4585" s="179"/>
    </row>
    <row r="4586" spans="26:27" ht="19.5" x14ac:dyDescent="0.4">
      <c r="Z4586" s="179"/>
      <c r="AA4586" s="179"/>
    </row>
    <row r="4587" spans="26:27" ht="19.5" x14ac:dyDescent="0.4">
      <c r="Z4587" s="179"/>
      <c r="AA4587" s="179"/>
    </row>
    <row r="4588" spans="26:27" ht="19.5" x14ac:dyDescent="0.4">
      <c r="Z4588" s="179"/>
      <c r="AA4588" s="179"/>
    </row>
    <row r="4589" spans="26:27" ht="19.5" x14ac:dyDescent="0.4">
      <c r="Z4589" s="179"/>
      <c r="AA4589" s="179"/>
    </row>
    <row r="4590" spans="26:27" ht="19.5" x14ac:dyDescent="0.4">
      <c r="Z4590" s="179"/>
      <c r="AA4590" s="179"/>
    </row>
    <row r="4591" spans="26:27" ht="19.5" x14ac:dyDescent="0.4">
      <c r="Z4591" s="179"/>
      <c r="AA4591" s="179"/>
    </row>
    <row r="4592" spans="26:27" ht="19.5" x14ac:dyDescent="0.4">
      <c r="Z4592" s="179"/>
      <c r="AA4592" s="179"/>
    </row>
    <row r="4593" spans="26:27" ht="19.5" x14ac:dyDescent="0.4">
      <c r="Z4593" s="179"/>
      <c r="AA4593" s="179"/>
    </row>
    <row r="4594" spans="26:27" ht="19.5" x14ac:dyDescent="0.4">
      <c r="Z4594" s="179"/>
      <c r="AA4594" s="179"/>
    </row>
    <row r="4595" spans="26:27" ht="19.5" x14ac:dyDescent="0.4">
      <c r="Z4595" s="179"/>
      <c r="AA4595" s="179"/>
    </row>
    <row r="4596" spans="26:27" ht="19.5" x14ac:dyDescent="0.4">
      <c r="Z4596" s="179"/>
      <c r="AA4596" s="179"/>
    </row>
    <row r="4597" spans="26:27" ht="19.5" x14ac:dyDescent="0.4">
      <c r="Z4597" s="179"/>
      <c r="AA4597" s="179"/>
    </row>
    <row r="4598" spans="26:27" ht="19.5" x14ac:dyDescent="0.4">
      <c r="Z4598" s="179"/>
      <c r="AA4598" s="179"/>
    </row>
    <row r="4599" spans="26:27" ht="19.5" x14ac:dyDescent="0.4">
      <c r="Z4599" s="179"/>
      <c r="AA4599" s="179"/>
    </row>
    <row r="4600" spans="26:27" ht="19.5" x14ac:dyDescent="0.4">
      <c r="Z4600" s="179"/>
      <c r="AA4600" s="179"/>
    </row>
    <row r="4601" spans="26:27" ht="19.5" x14ac:dyDescent="0.4">
      <c r="Z4601" s="179"/>
      <c r="AA4601" s="179"/>
    </row>
    <row r="4602" spans="26:27" ht="19.5" x14ac:dyDescent="0.4">
      <c r="Z4602" s="179"/>
      <c r="AA4602" s="179"/>
    </row>
    <row r="4603" spans="26:27" ht="19.5" x14ac:dyDescent="0.4">
      <c r="Z4603" s="179"/>
      <c r="AA4603" s="179"/>
    </row>
    <row r="4604" spans="26:27" ht="19.5" x14ac:dyDescent="0.4">
      <c r="Z4604" s="179"/>
      <c r="AA4604" s="179"/>
    </row>
    <row r="4605" spans="26:27" ht="19.5" x14ac:dyDescent="0.4">
      <c r="Z4605" s="179"/>
      <c r="AA4605" s="179"/>
    </row>
    <row r="4606" spans="26:27" ht="19.5" x14ac:dyDescent="0.4">
      <c r="Z4606" s="179"/>
      <c r="AA4606" s="179"/>
    </row>
    <row r="4607" spans="26:27" ht="19.5" x14ac:dyDescent="0.4">
      <c r="Z4607" s="179"/>
      <c r="AA4607" s="179"/>
    </row>
    <row r="4608" spans="26:27" ht="19.5" x14ac:dyDescent="0.4">
      <c r="Z4608" s="179"/>
      <c r="AA4608" s="179"/>
    </row>
    <row r="4609" spans="26:27" ht="19.5" x14ac:dyDescent="0.4">
      <c r="Z4609" s="179"/>
      <c r="AA4609" s="179"/>
    </row>
    <row r="4610" spans="26:27" ht="19.5" x14ac:dyDescent="0.4">
      <c r="Z4610" s="179"/>
      <c r="AA4610" s="179"/>
    </row>
    <row r="4611" spans="26:27" ht="19.5" x14ac:dyDescent="0.4">
      <c r="Z4611" s="179"/>
      <c r="AA4611" s="179"/>
    </row>
    <row r="4612" spans="26:27" ht="19.5" x14ac:dyDescent="0.4">
      <c r="Z4612" s="179"/>
      <c r="AA4612" s="179"/>
    </row>
    <row r="4613" spans="26:27" ht="19.5" x14ac:dyDescent="0.4">
      <c r="Z4613" s="179"/>
      <c r="AA4613" s="179"/>
    </row>
    <row r="4614" spans="26:27" ht="19.5" x14ac:dyDescent="0.4">
      <c r="Z4614" s="179"/>
      <c r="AA4614" s="179"/>
    </row>
    <row r="4615" spans="26:27" ht="19.5" x14ac:dyDescent="0.4">
      <c r="Z4615" s="179"/>
      <c r="AA4615" s="179"/>
    </row>
    <row r="4616" spans="26:27" ht="19.5" x14ac:dyDescent="0.4">
      <c r="Z4616" s="179"/>
      <c r="AA4616" s="179"/>
    </row>
    <row r="4617" spans="26:27" ht="19.5" x14ac:dyDescent="0.4">
      <c r="Z4617" s="179"/>
      <c r="AA4617" s="179"/>
    </row>
    <row r="4618" spans="26:27" ht="19.5" x14ac:dyDescent="0.4">
      <c r="Z4618" s="179"/>
      <c r="AA4618" s="179"/>
    </row>
    <row r="4619" spans="26:27" ht="19.5" x14ac:dyDescent="0.4">
      <c r="Z4619" s="179"/>
      <c r="AA4619" s="179"/>
    </row>
    <row r="4620" spans="26:27" ht="19.5" x14ac:dyDescent="0.4">
      <c r="Z4620" s="179"/>
      <c r="AA4620" s="179"/>
    </row>
    <row r="4621" spans="26:27" ht="19.5" x14ac:dyDescent="0.4">
      <c r="Z4621" s="179"/>
      <c r="AA4621" s="179"/>
    </row>
    <row r="4622" spans="26:27" ht="19.5" x14ac:dyDescent="0.4">
      <c r="Z4622" s="179"/>
      <c r="AA4622" s="179"/>
    </row>
    <row r="4623" spans="26:27" ht="19.5" x14ac:dyDescent="0.4">
      <c r="Z4623" s="179"/>
      <c r="AA4623" s="179"/>
    </row>
    <row r="4624" spans="26:27" ht="19.5" x14ac:dyDescent="0.4">
      <c r="Z4624" s="179"/>
      <c r="AA4624" s="179"/>
    </row>
    <row r="4625" spans="26:27" ht="19.5" x14ac:dyDescent="0.4">
      <c r="Z4625" s="179"/>
      <c r="AA4625" s="179"/>
    </row>
    <row r="4626" spans="26:27" ht="19.5" x14ac:dyDescent="0.4">
      <c r="Z4626" s="179"/>
      <c r="AA4626" s="179"/>
    </row>
    <row r="4627" spans="26:27" ht="19.5" x14ac:dyDescent="0.4">
      <c r="Z4627" s="179"/>
      <c r="AA4627" s="179"/>
    </row>
    <row r="4628" spans="26:27" ht="19.5" x14ac:dyDescent="0.4">
      <c r="Z4628" s="179"/>
      <c r="AA4628" s="179"/>
    </row>
    <row r="4629" spans="26:27" ht="19.5" x14ac:dyDescent="0.4">
      <c r="Z4629" s="179"/>
      <c r="AA4629" s="179"/>
    </row>
    <row r="4630" spans="26:27" ht="19.5" x14ac:dyDescent="0.4">
      <c r="Z4630" s="179"/>
      <c r="AA4630" s="179"/>
    </row>
    <row r="4631" spans="26:27" ht="19.5" x14ac:dyDescent="0.4">
      <c r="Z4631" s="179"/>
      <c r="AA4631" s="179"/>
    </row>
    <row r="4632" spans="26:27" ht="19.5" x14ac:dyDescent="0.4">
      <c r="Z4632" s="179"/>
      <c r="AA4632" s="179"/>
    </row>
    <row r="4633" spans="26:27" ht="19.5" x14ac:dyDescent="0.4">
      <c r="Z4633" s="179"/>
      <c r="AA4633" s="179"/>
    </row>
    <row r="4634" spans="26:27" ht="19.5" x14ac:dyDescent="0.4">
      <c r="Z4634" s="179"/>
      <c r="AA4634" s="179"/>
    </row>
    <row r="4635" spans="26:27" ht="19.5" x14ac:dyDescent="0.4">
      <c r="Z4635" s="179"/>
      <c r="AA4635" s="179"/>
    </row>
    <row r="4636" spans="26:27" ht="19.5" x14ac:dyDescent="0.4">
      <c r="Z4636" s="179"/>
      <c r="AA4636" s="179"/>
    </row>
    <row r="4637" spans="26:27" ht="19.5" x14ac:dyDescent="0.4">
      <c r="Z4637" s="179"/>
      <c r="AA4637" s="179"/>
    </row>
    <row r="4638" spans="26:27" ht="19.5" x14ac:dyDescent="0.4">
      <c r="Z4638" s="179"/>
      <c r="AA4638" s="179"/>
    </row>
    <row r="4639" spans="26:27" ht="19.5" x14ac:dyDescent="0.4">
      <c r="Z4639" s="179"/>
      <c r="AA4639" s="179"/>
    </row>
    <row r="4640" spans="26:27" ht="19.5" x14ac:dyDescent="0.4">
      <c r="Z4640" s="179"/>
      <c r="AA4640" s="179"/>
    </row>
    <row r="4641" spans="26:27" ht="19.5" x14ac:dyDescent="0.4">
      <c r="Z4641" s="179"/>
      <c r="AA4641" s="179"/>
    </row>
    <row r="4642" spans="26:27" ht="19.5" x14ac:dyDescent="0.4">
      <c r="Z4642" s="179"/>
      <c r="AA4642" s="179"/>
    </row>
    <row r="4643" spans="26:27" ht="19.5" x14ac:dyDescent="0.4">
      <c r="Z4643" s="179"/>
      <c r="AA4643" s="179"/>
    </row>
    <row r="4644" spans="26:27" ht="19.5" x14ac:dyDescent="0.4">
      <c r="Z4644" s="179"/>
      <c r="AA4644" s="179"/>
    </row>
    <row r="4645" spans="26:27" ht="19.5" x14ac:dyDescent="0.4">
      <c r="Z4645" s="179"/>
      <c r="AA4645" s="179"/>
    </row>
    <row r="4646" spans="26:27" ht="19.5" x14ac:dyDescent="0.4">
      <c r="Z4646" s="179"/>
      <c r="AA4646" s="179"/>
    </row>
    <row r="4647" spans="26:27" ht="19.5" x14ac:dyDescent="0.4">
      <c r="Z4647" s="179"/>
      <c r="AA4647" s="179"/>
    </row>
    <row r="4648" spans="26:27" ht="19.5" x14ac:dyDescent="0.4">
      <c r="Z4648" s="179"/>
      <c r="AA4648" s="179"/>
    </row>
    <row r="4649" spans="26:27" ht="19.5" x14ac:dyDescent="0.4">
      <c r="Z4649" s="179"/>
      <c r="AA4649" s="179"/>
    </row>
    <row r="4650" spans="26:27" ht="19.5" x14ac:dyDescent="0.4">
      <c r="Z4650" s="179"/>
      <c r="AA4650" s="179"/>
    </row>
    <row r="4651" spans="26:27" ht="19.5" x14ac:dyDescent="0.4">
      <c r="Z4651" s="179"/>
      <c r="AA4651" s="179"/>
    </row>
    <row r="4652" spans="26:27" ht="19.5" x14ac:dyDescent="0.4">
      <c r="Z4652" s="179"/>
      <c r="AA4652" s="179"/>
    </row>
    <row r="4653" spans="26:27" ht="19.5" x14ac:dyDescent="0.4">
      <c r="Z4653" s="179"/>
      <c r="AA4653" s="179"/>
    </row>
    <row r="4654" spans="26:27" ht="19.5" x14ac:dyDescent="0.4">
      <c r="Z4654" s="179"/>
      <c r="AA4654" s="179"/>
    </row>
    <row r="4655" spans="26:27" ht="19.5" x14ac:dyDescent="0.4">
      <c r="Z4655" s="179"/>
      <c r="AA4655" s="179"/>
    </row>
    <row r="4656" spans="26:27" ht="19.5" x14ac:dyDescent="0.4">
      <c r="Z4656" s="179"/>
      <c r="AA4656" s="179"/>
    </row>
    <row r="4657" spans="26:27" ht="19.5" x14ac:dyDescent="0.4">
      <c r="Z4657" s="179"/>
      <c r="AA4657" s="179"/>
    </row>
    <row r="4658" spans="26:27" ht="19.5" x14ac:dyDescent="0.4">
      <c r="Z4658" s="179"/>
      <c r="AA4658" s="179"/>
    </row>
    <row r="4659" spans="26:27" ht="19.5" x14ac:dyDescent="0.4">
      <c r="Z4659" s="179"/>
      <c r="AA4659" s="179"/>
    </row>
    <row r="4660" spans="26:27" ht="19.5" x14ac:dyDescent="0.4">
      <c r="Z4660" s="179"/>
      <c r="AA4660" s="179"/>
    </row>
    <row r="4661" spans="26:27" ht="19.5" x14ac:dyDescent="0.4">
      <c r="Z4661" s="179"/>
      <c r="AA4661" s="179"/>
    </row>
    <row r="4662" spans="26:27" ht="19.5" x14ac:dyDescent="0.4">
      <c r="Z4662" s="179"/>
      <c r="AA4662" s="179"/>
    </row>
    <row r="4663" spans="26:27" ht="19.5" x14ac:dyDescent="0.4">
      <c r="Z4663" s="179"/>
      <c r="AA4663" s="179"/>
    </row>
    <row r="4664" spans="26:27" ht="19.5" x14ac:dyDescent="0.4">
      <c r="Z4664" s="179"/>
      <c r="AA4664" s="179"/>
    </row>
    <row r="4665" spans="26:27" ht="19.5" x14ac:dyDescent="0.4">
      <c r="Z4665" s="179"/>
      <c r="AA4665" s="179"/>
    </row>
    <row r="4666" spans="26:27" ht="19.5" x14ac:dyDescent="0.4">
      <c r="Z4666" s="179"/>
      <c r="AA4666" s="179"/>
    </row>
    <row r="4667" spans="26:27" ht="19.5" x14ac:dyDescent="0.4">
      <c r="Z4667" s="179"/>
      <c r="AA4667" s="179"/>
    </row>
    <row r="4668" spans="26:27" ht="19.5" x14ac:dyDescent="0.4">
      <c r="Z4668" s="179"/>
      <c r="AA4668" s="179"/>
    </row>
    <row r="4669" spans="26:27" ht="19.5" x14ac:dyDescent="0.4">
      <c r="Z4669" s="179"/>
      <c r="AA4669" s="179"/>
    </row>
    <row r="4670" spans="26:27" ht="19.5" x14ac:dyDescent="0.4">
      <c r="Z4670" s="179"/>
      <c r="AA4670" s="179"/>
    </row>
    <row r="4671" spans="26:27" ht="19.5" x14ac:dyDescent="0.4">
      <c r="Z4671" s="179"/>
      <c r="AA4671" s="179"/>
    </row>
    <row r="4672" spans="26:27" ht="19.5" x14ac:dyDescent="0.4">
      <c r="Z4672" s="179"/>
      <c r="AA4672" s="179"/>
    </row>
    <row r="4673" spans="26:27" ht="19.5" x14ac:dyDescent="0.4">
      <c r="Z4673" s="179"/>
      <c r="AA4673" s="179"/>
    </row>
    <row r="4674" spans="26:27" ht="19.5" x14ac:dyDescent="0.4">
      <c r="Z4674" s="179"/>
      <c r="AA4674" s="179"/>
    </row>
    <row r="4675" spans="26:27" ht="19.5" x14ac:dyDescent="0.4">
      <c r="Z4675" s="179"/>
      <c r="AA4675" s="179"/>
    </row>
    <row r="4676" spans="26:27" ht="19.5" x14ac:dyDescent="0.4">
      <c r="Z4676" s="179"/>
      <c r="AA4676" s="179"/>
    </row>
    <row r="4677" spans="26:27" ht="19.5" x14ac:dyDescent="0.4">
      <c r="Z4677" s="179"/>
      <c r="AA4677" s="179"/>
    </row>
    <row r="4678" spans="26:27" ht="19.5" x14ac:dyDescent="0.4">
      <c r="Z4678" s="179"/>
      <c r="AA4678" s="179"/>
    </row>
    <row r="4679" spans="26:27" ht="19.5" x14ac:dyDescent="0.4">
      <c r="Z4679" s="179"/>
      <c r="AA4679" s="179"/>
    </row>
    <row r="4680" spans="26:27" ht="19.5" x14ac:dyDescent="0.4">
      <c r="Z4680" s="179"/>
      <c r="AA4680" s="179"/>
    </row>
    <row r="4681" spans="26:27" ht="19.5" x14ac:dyDescent="0.4">
      <c r="Z4681" s="179"/>
      <c r="AA4681" s="179"/>
    </row>
    <row r="4682" spans="26:27" ht="19.5" x14ac:dyDescent="0.4">
      <c r="Z4682" s="179"/>
      <c r="AA4682" s="179"/>
    </row>
    <row r="4683" spans="26:27" ht="19.5" x14ac:dyDescent="0.4">
      <c r="Z4683" s="179"/>
      <c r="AA4683" s="179"/>
    </row>
    <row r="4684" spans="26:27" ht="19.5" x14ac:dyDescent="0.4">
      <c r="Z4684" s="179"/>
      <c r="AA4684" s="179"/>
    </row>
    <row r="4685" spans="26:27" ht="19.5" x14ac:dyDescent="0.4">
      <c r="Z4685" s="179"/>
      <c r="AA4685" s="179"/>
    </row>
    <row r="4686" spans="26:27" ht="19.5" x14ac:dyDescent="0.4">
      <c r="Z4686" s="179"/>
      <c r="AA4686" s="179"/>
    </row>
    <row r="4687" spans="26:27" ht="19.5" x14ac:dyDescent="0.4">
      <c r="Z4687" s="179"/>
      <c r="AA4687" s="179"/>
    </row>
    <row r="4688" spans="26:27" ht="19.5" x14ac:dyDescent="0.4">
      <c r="Z4688" s="179"/>
      <c r="AA4688" s="179"/>
    </row>
    <row r="4689" spans="26:27" ht="19.5" x14ac:dyDescent="0.4">
      <c r="Z4689" s="179"/>
      <c r="AA4689" s="179"/>
    </row>
    <row r="4690" spans="26:27" ht="19.5" x14ac:dyDescent="0.4">
      <c r="Z4690" s="179"/>
      <c r="AA4690" s="179"/>
    </row>
    <row r="4691" spans="26:27" ht="19.5" x14ac:dyDescent="0.4">
      <c r="Z4691" s="179"/>
      <c r="AA4691" s="179"/>
    </row>
    <row r="4692" spans="26:27" ht="19.5" x14ac:dyDescent="0.4">
      <c r="Z4692" s="179"/>
      <c r="AA4692" s="179"/>
    </row>
    <row r="4693" spans="26:27" ht="19.5" x14ac:dyDescent="0.4">
      <c r="Z4693" s="179"/>
      <c r="AA4693" s="179"/>
    </row>
    <row r="4694" spans="26:27" ht="19.5" x14ac:dyDescent="0.4">
      <c r="Z4694" s="179"/>
      <c r="AA4694" s="179"/>
    </row>
    <row r="4695" spans="26:27" ht="19.5" x14ac:dyDescent="0.4">
      <c r="Z4695" s="179"/>
      <c r="AA4695" s="179"/>
    </row>
    <row r="4696" spans="26:27" ht="19.5" x14ac:dyDescent="0.4">
      <c r="Z4696" s="179"/>
      <c r="AA4696" s="179"/>
    </row>
    <row r="4697" spans="26:27" ht="19.5" x14ac:dyDescent="0.4">
      <c r="Z4697" s="179"/>
      <c r="AA4697" s="179"/>
    </row>
    <row r="4698" spans="26:27" ht="19.5" x14ac:dyDescent="0.4">
      <c r="Z4698" s="179"/>
      <c r="AA4698" s="179"/>
    </row>
    <row r="4699" spans="26:27" ht="19.5" x14ac:dyDescent="0.4">
      <c r="Z4699" s="179"/>
      <c r="AA4699" s="179"/>
    </row>
    <row r="4700" spans="26:27" ht="19.5" x14ac:dyDescent="0.4">
      <c r="Z4700" s="179"/>
      <c r="AA4700" s="179"/>
    </row>
    <row r="4701" spans="26:27" ht="19.5" x14ac:dyDescent="0.4">
      <c r="Z4701" s="179"/>
      <c r="AA4701" s="179"/>
    </row>
    <row r="4702" spans="26:27" ht="19.5" x14ac:dyDescent="0.4">
      <c r="Z4702" s="179"/>
      <c r="AA4702" s="179"/>
    </row>
    <row r="4703" spans="26:27" ht="19.5" x14ac:dyDescent="0.4">
      <c r="Z4703" s="179"/>
      <c r="AA4703" s="179"/>
    </row>
    <row r="4704" spans="26:27" ht="19.5" x14ac:dyDescent="0.4">
      <c r="Z4704" s="179"/>
      <c r="AA4704" s="179"/>
    </row>
    <row r="4705" spans="26:27" ht="19.5" x14ac:dyDescent="0.4">
      <c r="Z4705" s="179"/>
      <c r="AA4705" s="179"/>
    </row>
    <row r="4706" spans="26:27" ht="19.5" x14ac:dyDescent="0.4">
      <c r="Z4706" s="179"/>
      <c r="AA4706" s="179"/>
    </row>
    <row r="4707" spans="26:27" ht="19.5" x14ac:dyDescent="0.4">
      <c r="Z4707" s="179"/>
      <c r="AA4707" s="179"/>
    </row>
    <row r="4708" spans="26:27" ht="19.5" x14ac:dyDescent="0.4">
      <c r="Z4708" s="179"/>
      <c r="AA4708" s="179"/>
    </row>
    <row r="4709" spans="26:27" ht="19.5" x14ac:dyDescent="0.4">
      <c r="Z4709" s="179"/>
      <c r="AA4709" s="179"/>
    </row>
    <row r="4710" spans="26:27" ht="19.5" x14ac:dyDescent="0.4">
      <c r="Z4710" s="179"/>
      <c r="AA4710" s="179"/>
    </row>
    <row r="4711" spans="26:27" ht="19.5" x14ac:dyDescent="0.4">
      <c r="Z4711" s="179"/>
      <c r="AA4711" s="179"/>
    </row>
    <row r="4712" spans="26:27" ht="19.5" x14ac:dyDescent="0.4">
      <c r="Z4712" s="179"/>
      <c r="AA4712" s="179"/>
    </row>
    <row r="4713" spans="26:27" ht="19.5" x14ac:dyDescent="0.4">
      <c r="Z4713" s="179"/>
      <c r="AA4713" s="179"/>
    </row>
    <row r="4714" spans="26:27" ht="19.5" x14ac:dyDescent="0.4">
      <c r="Z4714" s="179"/>
      <c r="AA4714" s="179"/>
    </row>
    <row r="4715" spans="26:27" ht="19.5" x14ac:dyDescent="0.4">
      <c r="Z4715" s="179"/>
      <c r="AA4715" s="179"/>
    </row>
    <row r="4716" spans="26:27" ht="19.5" x14ac:dyDescent="0.4">
      <c r="Z4716" s="179"/>
      <c r="AA4716" s="179"/>
    </row>
    <row r="4717" spans="26:27" ht="19.5" x14ac:dyDescent="0.4">
      <c r="Z4717" s="179"/>
      <c r="AA4717" s="179"/>
    </row>
    <row r="4718" spans="26:27" ht="19.5" x14ac:dyDescent="0.4">
      <c r="Z4718" s="179"/>
      <c r="AA4718" s="179"/>
    </row>
    <row r="4719" spans="26:27" ht="19.5" x14ac:dyDescent="0.4">
      <c r="Z4719" s="179"/>
      <c r="AA4719" s="179"/>
    </row>
    <row r="4720" spans="26:27" ht="19.5" x14ac:dyDescent="0.4">
      <c r="Z4720" s="179"/>
      <c r="AA4720" s="179"/>
    </row>
    <row r="4721" spans="26:27" ht="19.5" x14ac:dyDescent="0.4">
      <c r="Z4721" s="179"/>
      <c r="AA4721" s="179"/>
    </row>
    <row r="4722" spans="26:27" ht="19.5" x14ac:dyDescent="0.4">
      <c r="Z4722" s="179"/>
      <c r="AA4722" s="179"/>
    </row>
    <row r="4723" spans="26:27" ht="19.5" x14ac:dyDescent="0.4">
      <c r="Z4723" s="179"/>
      <c r="AA4723" s="179"/>
    </row>
    <row r="4724" spans="26:27" ht="19.5" x14ac:dyDescent="0.4">
      <c r="Z4724" s="179"/>
      <c r="AA4724" s="179"/>
    </row>
    <row r="4725" spans="26:27" ht="19.5" x14ac:dyDescent="0.4">
      <c r="Z4725" s="179"/>
      <c r="AA4725" s="179"/>
    </row>
    <row r="4726" spans="26:27" ht="19.5" x14ac:dyDescent="0.4">
      <c r="Z4726" s="179"/>
      <c r="AA4726" s="179"/>
    </row>
    <row r="4727" spans="26:27" ht="19.5" x14ac:dyDescent="0.4">
      <c r="Z4727" s="179"/>
      <c r="AA4727" s="179"/>
    </row>
    <row r="4728" spans="26:27" ht="19.5" x14ac:dyDescent="0.4">
      <c r="Z4728" s="179"/>
      <c r="AA4728" s="179"/>
    </row>
    <row r="4729" spans="26:27" ht="19.5" x14ac:dyDescent="0.4">
      <c r="Z4729" s="179"/>
      <c r="AA4729" s="179"/>
    </row>
    <row r="4730" spans="26:27" ht="19.5" x14ac:dyDescent="0.4">
      <c r="Z4730" s="179"/>
      <c r="AA4730" s="179"/>
    </row>
    <row r="4731" spans="26:27" ht="19.5" x14ac:dyDescent="0.4">
      <c r="Z4731" s="179"/>
      <c r="AA4731" s="179"/>
    </row>
    <row r="4732" spans="26:27" ht="19.5" x14ac:dyDescent="0.4">
      <c r="Z4732" s="179"/>
      <c r="AA4732" s="179"/>
    </row>
    <row r="4733" spans="26:27" ht="19.5" x14ac:dyDescent="0.4">
      <c r="Z4733" s="179"/>
      <c r="AA4733" s="179"/>
    </row>
    <row r="4734" spans="26:27" ht="19.5" x14ac:dyDescent="0.4">
      <c r="Z4734" s="179"/>
      <c r="AA4734" s="179"/>
    </row>
    <row r="4735" spans="26:27" ht="19.5" x14ac:dyDescent="0.4">
      <c r="Z4735" s="179"/>
      <c r="AA4735" s="179"/>
    </row>
    <row r="4736" spans="26:27" ht="19.5" x14ac:dyDescent="0.4">
      <c r="Z4736" s="179"/>
      <c r="AA4736" s="179"/>
    </row>
    <row r="4737" spans="26:27" ht="19.5" x14ac:dyDescent="0.4">
      <c r="Z4737" s="179"/>
      <c r="AA4737" s="179"/>
    </row>
    <row r="4738" spans="26:27" ht="19.5" x14ac:dyDescent="0.4">
      <c r="Z4738" s="179"/>
      <c r="AA4738" s="179"/>
    </row>
    <row r="4739" spans="26:27" ht="19.5" x14ac:dyDescent="0.4">
      <c r="Z4739" s="179"/>
      <c r="AA4739" s="179"/>
    </row>
    <row r="4740" spans="26:27" ht="19.5" x14ac:dyDescent="0.4">
      <c r="Z4740" s="179"/>
      <c r="AA4740" s="179"/>
    </row>
    <row r="4741" spans="26:27" ht="19.5" x14ac:dyDescent="0.4">
      <c r="Z4741" s="179"/>
      <c r="AA4741" s="179"/>
    </row>
    <row r="4742" spans="26:27" ht="19.5" x14ac:dyDescent="0.4">
      <c r="Z4742" s="179"/>
      <c r="AA4742" s="179"/>
    </row>
    <row r="4743" spans="26:27" ht="19.5" x14ac:dyDescent="0.4">
      <c r="Z4743" s="179"/>
      <c r="AA4743" s="179"/>
    </row>
    <row r="4744" spans="26:27" ht="19.5" x14ac:dyDescent="0.4">
      <c r="Z4744" s="179"/>
      <c r="AA4744" s="179"/>
    </row>
    <row r="4745" spans="26:27" ht="19.5" x14ac:dyDescent="0.4">
      <c r="Z4745" s="179"/>
      <c r="AA4745" s="179"/>
    </row>
    <row r="4746" spans="26:27" ht="19.5" x14ac:dyDescent="0.4">
      <c r="Z4746" s="179"/>
      <c r="AA4746" s="179"/>
    </row>
    <row r="4747" spans="26:27" ht="19.5" x14ac:dyDescent="0.4">
      <c r="Z4747" s="179"/>
      <c r="AA4747" s="179"/>
    </row>
    <row r="4748" spans="26:27" ht="19.5" x14ac:dyDescent="0.4">
      <c r="Z4748" s="179"/>
      <c r="AA4748" s="179"/>
    </row>
    <row r="4749" spans="26:27" ht="19.5" x14ac:dyDescent="0.4">
      <c r="Z4749" s="179"/>
      <c r="AA4749" s="179"/>
    </row>
    <row r="4750" spans="26:27" ht="19.5" x14ac:dyDescent="0.4">
      <c r="Z4750" s="179"/>
      <c r="AA4750" s="179"/>
    </row>
    <row r="4751" spans="26:27" ht="19.5" x14ac:dyDescent="0.4">
      <c r="Z4751" s="179"/>
      <c r="AA4751" s="179"/>
    </row>
    <row r="4752" spans="26:27" ht="19.5" x14ac:dyDescent="0.4">
      <c r="Z4752" s="179"/>
      <c r="AA4752" s="179"/>
    </row>
    <row r="4753" spans="26:27" ht="19.5" x14ac:dyDescent="0.4">
      <c r="Z4753" s="179"/>
      <c r="AA4753" s="179"/>
    </row>
    <row r="4754" spans="26:27" ht="19.5" x14ac:dyDescent="0.4">
      <c r="Z4754" s="179"/>
      <c r="AA4754" s="179"/>
    </row>
    <row r="4755" spans="26:27" ht="19.5" x14ac:dyDescent="0.4">
      <c r="Z4755" s="179"/>
      <c r="AA4755" s="179"/>
    </row>
    <row r="4756" spans="26:27" ht="19.5" x14ac:dyDescent="0.4">
      <c r="Z4756" s="179"/>
      <c r="AA4756" s="179"/>
    </row>
    <row r="4757" spans="26:27" ht="19.5" x14ac:dyDescent="0.4">
      <c r="Z4757" s="179"/>
      <c r="AA4757" s="179"/>
    </row>
    <row r="4758" spans="26:27" ht="19.5" x14ac:dyDescent="0.4">
      <c r="Z4758" s="179"/>
      <c r="AA4758" s="179"/>
    </row>
    <row r="4759" spans="26:27" ht="19.5" x14ac:dyDescent="0.4">
      <c r="Z4759" s="179"/>
      <c r="AA4759" s="179"/>
    </row>
    <row r="4760" spans="26:27" ht="19.5" x14ac:dyDescent="0.4">
      <c r="Z4760" s="179"/>
      <c r="AA4760" s="179"/>
    </row>
    <row r="4761" spans="26:27" ht="19.5" x14ac:dyDescent="0.4">
      <c r="Z4761" s="179"/>
      <c r="AA4761" s="179"/>
    </row>
    <row r="4762" spans="26:27" ht="19.5" x14ac:dyDescent="0.4">
      <c r="Z4762" s="179"/>
      <c r="AA4762" s="179"/>
    </row>
    <row r="4763" spans="26:27" ht="19.5" x14ac:dyDescent="0.4">
      <c r="Z4763" s="179"/>
      <c r="AA4763" s="179"/>
    </row>
    <row r="4764" spans="26:27" ht="19.5" x14ac:dyDescent="0.4">
      <c r="Z4764" s="179"/>
      <c r="AA4764" s="179"/>
    </row>
    <row r="4765" spans="26:27" ht="19.5" x14ac:dyDescent="0.4">
      <c r="Z4765" s="179"/>
      <c r="AA4765" s="179"/>
    </row>
    <row r="4766" spans="26:27" ht="19.5" x14ac:dyDescent="0.4">
      <c r="Z4766" s="179"/>
      <c r="AA4766" s="179"/>
    </row>
    <row r="4767" spans="26:27" ht="19.5" x14ac:dyDescent="0.4">
      <c r="Z4767" s="179"/>
      <c r="AA4767" s="179"/>
    </row>
    <row r="4768" spans="26:27" ht="19.5" x14ac:dyDescent="0.4">
      <c r="Z4768" s="179"/>
      <c r="AA4768" s="179"/>
    </row>
    <row r="4769" spans="26:27" ht="19.5" x14ac:dyDescent="0.4">
      <c r="Z4769" s="179"/>
      <c r="AA4769" s="179"/>
    </row>
    <row r="4770" spans="26:27" ht="19.5" x14ac:dyDescent="0.4">
      <c r="Z4770" s="179"/>
      <c r="AA4770" s="179"/>
    </row>
    <row r="4771" spans="26:27" ht="19.5" x14ac:dyDescent="0.4">
      <c r="Z4771" s="179"/>
      <c r="AA4771" s="179"/>
    </row>
    <row r="4772" spans="26:27" ht="19.5" x14ac:dyDescent="0.4">
      <c r="Z4772" s="179"/>
      <c r="AA4772" s="179"/>
    </row>
    <row r="4773" spans="26:27" ht="19.5" x14ac:dyDescent="0.4">
      <c r="Z4773" s="179"/>
      <c r="AA4773" s="179"/>
    </row>
    <row r="4774" spans="26:27" ht="19.5" x14ac:dyDescent="0.4">
      <c r="Z4774" s="179"/>
      <c r="AA4774" s="179"/>
    </row>
    <row r="4775" spans="26:27" ht="19.5" x14ac:dyDescent="0.4">
      <c r="Z4775" s="179"/>
      <c r="AA4775" s="179"/>
    </row>
    <row r="4776" spans="26:27" ht="19.5" x14ac:dyDescent="0.4">
      <c r="Z4776" s="179"/>
      <c r="AA4776" s="179"/>
    </row>
    <row r="4777" spans="26:27" ht="19.5" x14ac:dyDescent="0.4">
      <c r="Z4777" s="179"/>
      <c r="AA4777" s="179"/>
    </row>
    <row r="4778" spans="26:27" ht="19.5" x14ac:dyDescent="0.4">
      <c r="Z4778" s="179"/>
      <c r="AA4778" s="179"/>
    </row>
    <row r="4779" spans="26:27" ht="19.5" x14ac:dyDescent="0.4">
      <c r="Z4779" s="179"/>
      <c r="AA4779" s="179"/>
    </row>
    <row r="4780" spans="26:27" ht="19.5" x14ac:dyDescent="0.4">
      <c r="Z4780" s="179"/>
      <c r="AA4780" s="179"/>
    </row>
    <row r="4781" spans="26:27" ht="19.5" x14ac:dyDescent="0.4">
      <c r="Z4781" s="179"/>
      <c r="AA4781" s="179"/>
    </row>
    <row r="4782" spans="26:27" ht="19.5" x14ac:dyDescent="0.4">
      <c r="Z4782" s="179"/>
      <c r="AA4782" s="179"/>
    </row>
    <row r="4783" spans="26:27" ht="19.5" x14ac:dyDescent="0.4">
      <c r="Z4783" s="179"/>
      <c r="AA4783" s="179"/>
    </row>
    <row r="4784" spans="26:27" ht="19.5" x14ac:dyDescent="0.4">
      <c r="Z4784" s="179"/>
      <c r="AA4784" s="179"/>
    </row>
    <row r="4785" spans="26:27" ht="19.5" x14ac:dyDescent="0.4">
      <c r="Z4785" s="179"/>
      <c r="AA4785" s="179"/>
    </row>
    <row r="4786" spans="26:27" ht="19.5" x14ac:dyDescent="0.4">
      <c r="Z4786" s="179"/>
      <c r="AA4786" s="179"/>
    </row>
    <row r="4787" spans="26:27" ht="19.5" x14ac:dyDescent="0.4">
      <c r="Z4787" s="179"/>
      <c r="AA4787" s="179"/>
    </row>
    <row r="4788" spans="26:27" ht="19.5" x14ac:dyDescent="0.4">
      <c r="Z4788" s="179"/>
      <c r="AA4788" s="179"/>
    </row>
    <row r="4789" spans="26:27" ht="19.5" x14ac:dyDescent="0.4">
      <c r="Z4789" s="179"/>
      <c r="AA4789" s="179"/>
    </row>
    <row r="4790" spans="26:27" ht="19.5" x14ac:dyDescent="0.4">
      <c r="Z4790" s="179"/>
      <c r="AA4790" s="179"/>
    </row>
    <row r="4791" spans="26:27" ht="19.5" x14ac:dyDescent="0.4">
      <c r="Z4791" s="179"/>
      <c r="AA4791" s="179"/>
    </row>
    <row r="4792" spans="26:27" ht="19.5" x14ac:dyDescent="0.4">
      <c r="Z4792" s="179"/>
      <c r="AA4792" s="179"/>
    </row>
    <row r="4793" spans="26:27" ht="19.5" x14ac:dyDescent="0.4">
      <c r="Z4793" s="179"/>
      <c r="AA4793" s="179"/>
    </row>
    <row r="4794" spans="26:27" ht="19.5" x14ac:dyDescent="0.4">
      <c r="Z4794" s="179"/>
      <c r="AA4794" s="179"/>
    </row>
    <row r="4795" spans="26:27" ht="19.5" x14ac:dyDescent="0.4">
      <c r="Z4795" s="179"/>
      <c r="AA4795" s="179"/>
    </row>
    <row r="4796" spans="26:27" ht="19.5" x14ac:dyDescent="0.4">
      <c r="Z4796" s="179"/>
      <c r="AA4796" s="179"/>
    </row>
    <row r="4797" spans="26:27" ht="19.5" x14ac:dyDescent="0.4">
      <c r="Z4797" s="179"/>
      <c r="AA4797" s="179"/>
    </row>
    <row r="4798" spans="26:27" ht="19.5" x14ac:dyDescent="0.4">
      <c r="Z4798" s="179"/>
      <c r="AA4798" s="179"/>
    </row>
    <row r="4799" spans="26:27" ht="19.5" x14ac:dyDescent="0.4">
      <c r="Z4799" s="179"/>
      <c r="AA4799" s="179"/>
    </row>
    <row r="4800" spans="26:27" ht="19.5" x14ac:dyDescent="0.4">
      <c r="Z4800" s="179"/>
      <c r="AA4800" s="179"/>
    </row>
    <row r="4801" spans="26:27" ht="19.5" x14ac:dyDescent="0.4">
      <c r="Z4801" s="179"/>
      <c r="AA4801" s="179"/>
    </row>
    <row r="4802" spans="26:27" ht="19.5" x14ac:dyDescent="0.4">
      <c r="Z4802" s="179"/>
      <c r="AA4802" s="179"/>
    </row>
    <row r="4803" spans="26:27" ht="19.5" x14ac:dyDescent="0.4">
      <c r="Z4803" s="179"/>
      <c r="AA4803" s="179"/>
    </row>
    <row r="4804" spans="26:27" ht="19.5" x14ac:dyDescent="0.4">
      <c r="Z4804" s="179"/>
      <c r="AA4804" s="179"/>
    </row>
    <row r="4805" spans="26:27" ht="19.5" x14ac:dyDescent="0.4">
      <c r="Z4805" s="179"/>
      <c r="AA4805" s="179"/>
    </row>
    <row r="4806" spans="26:27" ht="19.5" x14ac:dyDescent="0.4">
      <c r="Z4806" s="179"/>
      <c r="AA4806" s="179"/>
    </row>
    <row r="4807" spans="26:27" ht="19.5" x14ac:dyDescent="0.4">
      <c r="Z4807" s="179"/>
      <c r="AA4807" s="179"/>
    </row>
    <row r="4808" spans="26:27" ht="19.5" x14ac:dyDescent="0.4">
      <c r="Z4808" s="179"/>
      <c r="AA4808" s="179"/>
    </row>
    <row r="4809" spans="26:27" ht="19.5" x14ac:dyDescent="0.4">
      <c r="Z4809" s="179"/>
      <c r="AA4809" s="179"/>
    </row>
    <row r="4810" spans="26:27" ht="19.5" x14ac:dyDescent="0.4">
      <c r="Z4810" s="179"/>
      <c r="AA4810" s="179"/>
    </row>
    <row r="4811" spans="26:27" ht="19.5" x14ac:dyDescent="0.4">
      <c r="Z4811" s="179"/>
      <c r="AA4811" s="179"/>
    </row>
    <row r="4812" spans="26:27" ht="19.5" x14ac:dyDescent="0.4">
      <c r="Z4812" s="179"/>
      <c r="AA4812" s="179"/>
    </row>
    <row r="4813" spans="26:27" ht="19.5" x14ac:dyDescent="0.4">
      <c r="Z4813" s="179"/>
      <c r="AA4813" s="179"/>
    </row>
    <row r="4814" spans="26:27" ht="19.5" x14ac:dyDescent="0.4">
      <c r="Z4814" s="179"/>
      <c r="AA4814" s="179"/>
    </row>
    <row r="4815" spans="26:27" ht="19.5" x14ac:dyDescent="0.4">
      <c r="Z4815" s="179"/>
      <c r="AA4815" s="179"/>
    </row>
    <row r="4816" spans="26:27" ht="19.5" x14ac:dyDescent="0.4">
      <c r="Z4816" s="179"/>
      <c r="AA4816" s="179"/>
    </row>
    <row r="4817" spans="26:27" ht="19.5" x14ac:dyDescent="0.4">
      <c r="Z4817" s="179"/>
      <c r="AA4817" s="179"/>
    </row>
    <row r="4818" spans="26:27" ht="19.5" x14ac:dyDescent="0.4">
      <c r="Z4818" s="179"/>
      <c r="AA4818" s="179"/>
    </row>
    <row r="4819" spans="26:27" ht="19.5" x14ac:dyDescent="0.4">
      <c r="Z4819" s="179"/>
      <c r="AA4819" s="179"/>
    </row>
    <row r="4820" spans="26:27" ht="19.5" x14ac:dyDescent="0.4">
      <c r="Z4820" s="179"/>
      <c r="AA4820" s="179"/>
    </row>
    <row r="4821" spans="26:27" ht="19.5" x14ac:dyDescent="0.4">
      <c r="Z4821" s="179"/>
      <c r="AA4821" s="179"/>
    </row>
    <row r="4822" spans="26:27" ht="19.5" x14ac:dyDescent="0.4">
      <c r="Z4822" s="179"/>
      <c r="AA4822" s="179"/>
    </row>
    <row r="4823" spans="26:27" ht="19.5" x14ac:dyDescent="0.4">
      <c r="Z4823" s="179"/>
      <c r="AA4823" s="179"/>
    </row>
    <row r="4824" spans="26:27" ht="19.5" x14ac:dyDescent="0.4">
      <c r="Z4824" s="179"/>
      <c r="AA4824" s="179"/>
    </row>
    <row r="4825" spans="26:27" ht="19.5" x14ac:dyDescent="0.4">
      <c r="Z4825" s="179"/>
      <c r="AA4825" s="179"/>
    </row>
    <row r="4826" spans="26:27" ht="19.5" x14ac:dyDescent="0.4">
      <c r="Z4826" s="179"/>
      <c r="AA4826" s="179"/>
    </row>
    <row r="4827" spans="26:27" ht="19.5" x14ac:dyDescent="0.4">
      <c r="Z4827" s="179"/>
      <c r="AA4827" s="179"/>
    </row>
    <row r="4828" spans="26:27" ht="19.5" x14ac:dyDescent="0.4">
      <c r="Z4828" s="179"/>
      <c r="AA4828" s="179"/>
    </row>
    <row r="4829" spans="26:27" ht="19.5" x14ac:dyDescent="0.4">
      <c r="Z4829" s="179"/>
      <c r="AA4829" s="179"/>
    </row>
    <row r="4830" spans="26:27" ht="19.5" x14ac:dyDescent="0.4">
      <c r="Z4830" s="179"/>
      <c r="AA4830" s="179"/>
    </row>
    <row r="4831" spans="26:27" ht="19.5" x14ac:dyDescent="0.4">
      <c r="Z4831" s="179"/>
      <c r="AA4831" s="179"/>
    </row>
    <row r="4832" spans="26:27" ht="19.5" x14ac:dyDescent="0.4">
      <c r="Z4832" s="179"/>
      <c r="AA4832" s="179"/>
    </row>
    <row r="4833" spans="26:27" ht="19.5" x14ac:dyDescent="0.4">
      <c r="Z4833" s="179"/>
      <c r="AA4833" s="179"/>
    </row>
    <row r="4834" spans="26:27" ht="19.5" x14ac:dyDescent="0.4">
      <c r="Z4834" s="179"/>
      <c r="AA4834" s="179"/>
    </row>
    <row r="4835" spans="26:27" ht="19.5" x14ac:dyDescent="0.4">
      <c r="Z4835" s="179"/>
      <c r="AA4835" s="179"/>
    </row>
    <row r="4836" spans="26:27" ht="19.5" x14ac:dyDescent="0.4">
      <c r="Z4836" s="179"/>
      <c r="AA4836" s="179"/>
    </row>
    <row r="4837" spans="26:27" ht="19.5" x14ac:dyDescent="0.4">
      <c r="Z4837" s="179"/>
      <c r="AA4837" s="179"/>
    </row>
    <row r="4838" spans="26:27" ht="19.5" x14ac:dyDescent="0.4">
      <c r="Z4838" s="179"/>
      <c r="AA4838" s="179"/>
    </row>
    <row r="4839" spans="26:27" ht="19.5" x14ac:dyDescent="0.4">
      <c r="Z4839" s="179"/>
      <c r="AA4839" s="179"/>
    </row>
    <row r="4840" spans="26:27" ht="19.5" x14ac:dyDescent="0.4">
      <c r="Z4840" s="179"/>
      <c r="AA4840" s="179"/>
    </row>
    <row r="4841" spans="26:27" ht="19.5" x14ac:dyDescent="0.4">
      <c r="Z4841" s="179"/>
      <c r="AA4841" s="179"/>
    </row>
    <row r="4842" spans="26:27" ht="19.5" x14ac:dyDescent="0.4">
      <c r="Z4842" s="179"/>
      <c r="AA4842" s="179"/>
    </row>
    <row r="4843" spans="26:27" ht="19.5" x14ac:dyDescent="0.4">
      <c r="Z4843" s="179"/>
      <c r="AA4843" s="179"/>
    </row>
    <row r="4844" spans="26:27" ht="19.5" x14ac:dyDescent="0.4">
      <c r="Z4844" s="179"/>
      <c r="AA4844" s="179"/>
    </row>
    <row r="4845" spans="26:27" ht="19.5" x14ac:dyDescent="0.4">
      <c r="Z4845" s="179"/>
      <c r="AA4845" s="179"/>
    </row>
    <row r="4846" spans="26:27" ht="19.5" x14ac:dyDescent="0.4">
      <c r="Z4846" s="179"/>
      <c r="AA4846" s="179"/>
    </row>
    <row r="4847" spans="26:27" ht="19.5" x14ac:dyDescent="0.4">
      <c r="Z4847" s="179"/>
      <c r="AA4847" s="179"/>
    </row>
    <row r="4848" spans="26:27" ht="19.5" x14ac:dyDescent="0.4">
      <c r="Z4848" s="179"/>
      <c r="AA4848" s="179"/>
    </row>
    <row r="4849" spans="26:27" ht="19.5" x14ac:dyDescent="0.4">
      <c r="Z4849" s="179"/>
      <c r="AA4849" s="179"/>
    </row>
    <row r="4850" spans="26:27" ht="19.5" x14ac:dyDescent="0.4">
      <c r="Z4850" s="179"/>
      <c r="AA4850" s="179"/>
    </row>
    <row r="4851" spans="26:27" ht="19.5" x14ac:dyDescent="0.4">
      <c r="Z4851" s="179"/>
      <c r="AA4851" s="179"/>
    </row>
    <row r="4852" spans="26:27" ht="19.5" x14ac:dyDescent="0.4">
      <c r="Z4852" s="179"/>
      <c r="AA4852" s="179"/>
    </row>
    <row r="4853" spans="26:27" ht="19.5" x14ac:dyDescent="0.4">
      <c r="Z4853" s="179"/>
      <c r="AA4853" s="179"/>
    </row>
    <row r="4854" spans="26:27" ht="19.5" x14ac:dyDescent="0.4">
      <c r="Z4854" s="179"/>
      <c r="AA4854" s="179"/>
    </row>
    <row r="4855" spans="26:27" ht="19.5" x14ac:dyDescent="0.4">
      <c r="Z4855" s="179"/>
      <c r="AA4855" s="179"/>
    </row>
    <row r="4856" spans="26:27" ht="19.5" x14ac:dyDescent="0.4">
      <c r="Z4856" s="179"/>
      <c r="AA4856" s="179"/>
    </row>
    <row r="4857" spans="26:27" ht="19.5" x14ac:dyDescent="0.4">
      <c r="Z4857" s="179"/>
      <c r="AA4857" s="179"/>
    </row>
    <row r="4858" spans="26:27" ht="19.5" x14ac:dyDescent="0.4">
      <c r="Z4858" s="179"/>
      <c r="AA4858" s="179"/>
    </row>
    <row r="4859" spans="26:27" ht="19.5" x14ac:dyDescent="0.4">
      <c r="Z4859" s="179"/>
      <c r="AA4859" s="179"/>
    </row>
    <row r="4860" spans="26:27" ht="19.5" x14ac:dyDescent="0.4">
      <c r="Z4860" s="179"/>
      <c r="AA4860" s="179"/>
    </row>
    <row r="4861" spans="26:27" ht="19.5" x14ac:dyDescent="0.4">
      <c r="Z4861" s="179"/>
      <c r="AA4861" s="179"/>
    </row>
    <row r="4862" spans="26:27" ht="19.5" x14ac:dyDescent="0.4">
      <c r="Z4862" s="179"/>
      <c r="AA4862" s="179"/>
    </row>
    <row r="4863" spans="26:27" ht="19.5" x14ac:dyDescent="0.4">
      <c r="Z4863" s="179"/>
      <c r="AA4863" s="179"/>
    </row>
    <row r="4864" spans="26:27" ht="19.5" x14ac:dyDescent="0.4">
      <c r="Z4864" s="179"/>
      <c r="AA4864" s="179"/>
    </row>
    <row r="4865" spans="26:27" ht="19.5" x14ac:dyDescent="0.4">
      <c r="Z4865" s="179"/>
      <c r="AA4865" s="179"/>
    </row>
    <row r="4866" spans="26:27" ht="19.5" x14ac:dyDescent="0.4">
      <c r="Z4866" s="179"/>
      <c r="AA4866" s="179"/>
    </row>
    <row r="4867" spans="26:27" ht="19.5" x14ac:dyDescent="0.4">
      <c r="Z4867" s="179"/>
      <c r="AA4867" s="179"/>
    </row>
    <row r="4868" spans="26:27" ht="19.5" x14ac:dyDescent="0.4">
      <c r="Z4868" s="179"/>
      <c r="AA4868" s="179"/>
    </row>
    <row r="4869" spans="26:27" ht="19.5" x14ac:dyDescent="0.4">
      <c r="Z4869" s="179"/>
      <c r="AA4869" s="179"/>
    </row>
    <row r="4870" spans="26:27" ht="19.5" x14ac:dyDescent="0.4">
      <c r="Z4870" s="179"/>
      <c r="AA4870" s="179"/>
    </row>
    <row r="4871" spans="26:27" ht="19.5" x14ac:dyDescent="0.4">
      <c r="Z4871" s="179"/>
      <c r="AA4871" s="179"/>
    </row>
    <row r="4872" spans="26:27" ht="19.5" x14ac:dyDescent="0.4">
      <c r="Z4872" s="179"/>
      <c r="AA4872" s="179"/>
    </row>
    <row r="4873" spans="26:27" ht="19.5" x14ac:dyDescent="0.4">
      <c r="Z4873" s="179"/>
      <c r="AA4873" s="179"/>
    </row>
    <row r="4874" spans="26:27" ht="19.5" x14ac:dyDescent="0.4">
      <c r="Z4874" s="179"/>
      <c r="AA4874" s="179"/>
    </row>
    <row r="4875" spans="26:27" ht="19.5" x14ac:dyDescent="0.4">
      <c r="Z4875" s="179"/>
      <c r="AA4875" s="179"/>
    </row>
    <row r="4876" spans="26:27" ht="19.5" x14ac:dyDescent="0.4">
      <c r="Z4876" s="179"/>
      <c r="AA4876" s="179"/>
    </row>
    <row r="4877" spans="26:27" ht="19.5" x14ac:dyDescent="0.4">
      <c r="Z4877" s="179"/>
      <c r="AA4877" s="179"/>
    </row>
    <row r="4878" spans="26:27" ht="19.5" x14ac:dyDescent="0.4">
      <c r="Z4878" s="179"/>
      <c r="AA4878" s="179"/>
    </row>
    <row r="4879" spans="26:27" ht="19.5" x14ac:dyDescent="0.4">
      <c r="Z4879" s="179"/>
      <c r="AA4879" s="179"/>
    </row>
    <row r="4880" spans="26:27" ht="19.5" x14ac:dyDescent="0.4">
      <c r="Z4880" s="179"/>
      <c r="AA4880" s="179"/>
    </row>
    <row r="4881" spans="26:27" ht="19.5" x14ac:dyDescent="0.4">
      <c r="Z4881" s="179"/>
      <c r="AA4881" s="179"/>
    </row>
    <row r="4882" spans="26:27" ht="19.5" x14ac:dyDescent="0.4">
      <c r="Z4882" s="179"/>
      <c r="AA4882" s="179"/>
    </row>
    <row r="4883" spans="26:27" ht="19.5" x14ac:dyDescent="0.4">
      <c r="Z4883" s="179"/>
      <c r="AA4883" s="179"/>
    </row>
    <row r="4884" spans="26:27" ht="19.5" x14ac:dyDescent="0.4">
      <c r="Z4884" s="179"/>
      <c r="AA4884" s="179"/>
    </row>
    <row r="4885" spans="26:27" ht="19.5" x14ac:dyDescent="0.4">
      <c r="Z4885" s="179"/>
      <c r="AA4885" s="179"/>
    </row>
    <row r="4886" spans="26:27" ht="19.5" x14ac:dyDescent="0.4">
      <c r="Z4886" s="179"/>
      <c r="AA4886" s="179"/>
    </row>
    <row r="4887" spans="26:27" ht="19.5" x14ac:dyDescent="0.4">
      <c r="Z4887" s="179"/>
      <c r="AA4887" s="179"/>
    </row>
    <row r="4888" spans="26:27" ht="19.5" x14ac:dyDescent="0.4">
      <c r="Z4888" s="179"/>
      <c r="AA4888" s="179"/>
    </row>
    <row r="4889" spans="26:27" ht="19.5" x14ac:dyDescent="0.4">
      <c r="Z4889" s="179"/>
      <c r="AA4889" s="179"/>
    </row>
    <row r="4890" spans="26:27" ht="19.5" x14ac:dyDescent="0.4">
      <c r="Z4890" s="179"/>
      <c r="AA4890" s="179"/>
    </row>
    <row r="4891" spans="26:27" ht="19.5" x14ac:dyDescent="0.4">
      <c r="Z4891" s="179"/>
      <c r="AA4891" s="179"/>
    </row>
    <row r="4892" spans="26:27" ht="19.5" x14ac:dyDescent="0.4">
      <c r="Z4892" s="179"/>
      <c r="AA4892" s="179"/>
    </row>
    <row r="4893" spans="26:27" ht="19.5" x14ac:dyDescent="0.4">
      <c r="Z4893" s="179"/>
      <c r="AA4893" s="179"/>
    </row>
    <row r="4894" spans="26:27" ht="19.5" x14ac:dyDescent="0.4">
      <c r="Z4894" s="179"/>
      <c r="AA4894" s="179"/>
    </row>
    <row r="4895" spans="26:27" ht="19.5" x14ac:dyDescent="0.4">
      <c r="Z4895" s="179"/>
      <c r="AA4895" s="179"/>
    </row>
    <row r="4896" spans="26:27" ht="19.5" x14ac:dyDescent="0.4">
      <c r="Z4896" s="179"/>
      <c r="AA4896" s="179"/>
    </row>
    <row r="4897" spans="26:27" ht="19.5" x14ac:dyDescent="0.4">
      <c r="Z4897" s="179"/>
      <c r="AA4897" s="179"/>
    </row>
    <row r="4898" spans="26:27" ht="19.5" x14ac:dyDescent="0.4">
      <c r="Z4898" s="179"/>
      <c r="AA4898" s="179"/>
    </row>
    <row r="4899" spans="26:27" ht="19.5" x14ac:dyDescent="0.4">
      <c r="Z4899" s="179"/>
      <c r="AA4899" s="179"/>
    </row>
    <row r="4900" spans="26:27" ht="19.5" x14ac:dyDescent="0.4">
      <c r="Z4900" s="179"/>
      <c r="AA4900" s="179"/>
    </row>
    <row r="4901" spans="26:27" ht="19.5" x14ac:dyDescent="0.4">
      <c r="Z4901" s="179"/>
      <c r="AA4901" s="179"/>
    </row>
    <row r="4902" spans="26:27" ht="19.5" x14ac:dyDescent="0.4">
      <c r="Z4902" s="179"/>
      <c r="AA4902" s="179"/>
    </row>
    <row r="4903" spans="26:27" ht="19.5" x14ac:dyDescent="0.4">
      <c r="Z4903" s="179"/>
      <c r="AA4903" s="179"/>
    </row>
    <row r="4904" spans="26:27" ht="19.5" x14ac:dyDescent="0.4">
      <c r="Z4904" s="179"/>
      <c r="AA4904" s="179"/>
    </row>
    <row r="4905" spans="26:27" ht="19.5" x14ac:dyDescent="0.4">
      <c r="Z4905" s="179"/>
      <c r="AA4905" s="179"/>
    </row>
    <row r="4906" spans="26:27" ht="19.5" x14ac:dyDescent="0.4">
      <c r="Z4906" s="179"/>
      <c r="AA4906" s="179"/>
    </row>
    <row r="4907" spans="26:27" ht="19.5" x14ac:dyDescent="0.4">
      <c r="Z4907" s="179"/>
      <c r="AA4907" s="179"/>
    </row>
    <row r="4908" spans="26:27" ht="19.5" x14ac:dyDescent="0.4">
      <c r="Z4908" s="179"/>
      <c r="AA4908" s="179"/>
    </row>
    <row r="4909" spans="26:27" ht="19.5" x14ac:dyDescent="0.4">
      <c r="Z4909" s="179"/>
      <c r="AA4909" s="179"/>
    </row>
    <row r="4910" spans="26:27" ht="19.5" x14ac:dyDescent="0.4">
      <c r="Z4910" s="179"/>
      <c r="AA4910" s="179"/>
    </row>
    <row r="4911" spans="26:27" ht="19.5" x14ac:dyDescent="0.4">
      <c r="Z4911" s="179"/>
      <c r="AA4911" s="179"/>
    </row>
    <row r="4912" spans="26:27" ht="19.5" x14ac:dyDescent="0.4">
      <c r="Z4912" s="179"/>
      <c r="AA4912" s="179"/>
    </row>
    <row r="4913" spans="26:27" ht="19.5" x14ac:dyDescent="0.4">
      <c r="Z4913" s="179"/>
      <c r="AA4913" s="179"/>
    </row>
    <row r="4914" spans="26:27" ht="19.5" x14ac:dyDescent="0.4">
      <c r="Z4914" s="179"/>
      <c r="AA4914" s="179"/>
    </row>
    <row r="4915" spans="26:27" ht="19.5" x14ac:dyDescent="0.4">
      <c r="Z4915" s="179"/>
      <c r="AA4915" s="179"/>
    </row>
    <row r="4916" spans="26:27" ht="19.5" x14ac:dyDescent="0.4">
      <c r="Z4916" s="179"/>
      <c r="AA4916" s="179"/>
    </row>
    <row r="4917" spans="26:27" ht="19.5" x14ac:dyDescent="0.4">
      <c r="Z4917" s="179"/>
      <c r="AA4917" s="179"/>
    </row>
    <row r="4918" spans="26:27" ht="19.5" x14ac:dyDescent="0.4">
      <c r="Z4918" s="179"/>
      <c r="AA4918" s="179"/>
    </row>
    <row r="4919" spans="26:27" ht="19.5" x14ac:dyDescent="0.4">
      <c r="Z4919" s="179"/>
      <c r="AA4919" s="179"/>
    </row>
    <row r="4920" spans="26:27" ht="19.5" x14ac:dyDescent="0.4">
      <c r="Z4920" s="179"/>
      <c r="AA4920" s="179"/>
    </row>
    <row r="4921" spans="26:27" ht="19.5" x14ac:dyDescent="0.4">
      <c r="Z4921" s="179"/>
      <c r="AA4921" s="179"/>
    </row>
    <row r="4922" spans="26:27" ht="19.5" x14ac:dyDescent="0.4">
      <c r="Z4922" s="179"/>
      <c r="AA4922" s="179"/>
    </row>
    <row r="4923" spans="26:27" ht="19.5" x14ac:dyDescent="0.4">
      <c r="Z4923" s="179"/>
      <c r="AA4923" s="179"/>
    </row>
    <row r="4924" spans="26:27" ht="19.5" x14ac:dyDescent="0.4">
      <c r="Z4924" s="179"/>
      <c r="AA4924" s="179"/>
    </row>
    <row r="4925" spans="26:27" ht="19.5" x14ac:dyDescent="0.4">
      <c r="Z4925" s="179"/>
      <c r="AA4925" s="179"/>
    </row>
    <row r="4926" spans="26:27" ht="19.5" x14ac:dyDescent="0.4">
      <c r="Z4926" s="179"/>
      <c r="AA4926" s="179"/>
    </row>
    <row r="4927" spans="26:27" ht="19.5" x14ac:dyDescent="0.4">
      <c r="Z4927" s="179"/>
      <c r="AA4927" s="179"/>
    </row>
    <row r="4928" spans="26:27" ht="19.5" x14ac:dyDescent="0.4">
      <c r="Z4928" s="179"/>
      <c r="AA4928" s="179"/>
    </row>
    <row r="4929" spans="26:27" ht="19.5" x14ac:dyDescent="0.4">
      <c r="Z4929" s="179"/>
      <c r="AA4929" s="179"/>
    </row>
    <row r="4930" spans="26:27" ht="19.5" x14ac:dyDescent="0.4">
      <c r="Z4930" s="179"/>
      <c r="AA4930" s="179"/>
    </row>
    <row r="4931" spans="26:27" ht="19.5" x14ac:dyDescent="0.4">
      <c r="Z4931" s="179"/>
      <c r="AA4931" s="179"/>
    </row>
    <row r="4932" spans="26:27" ht="19.5" x14ac:dyDescent="0.4">
      <c r="Z4932" s="179"/>
      <c r="AA4932" s="179"/>
    </row>
    <row r="4933" spans="26:27" ht="19.5" x14ac:dyDescent="0.4">
      <c r="Z4933" s="179"/>
      <c r="AA4933" s="179"/>
    </row>
    <row r="4934" spans="26:27" ht="19.5" x14ac:dyDescent="0.4">
      <c r="Z4934" s="179"/>
      <c r="AA4934" s="179"/>
    </row>
    <row r="4935" spans="26:27" ht="19.5" x14ac:dyDescent="0.4">
      <c r="Z4935" s="179"/>
      <c r="AA4935" s="179"/>
    </row>
    <row r="4936" spans="26:27" ht="19.5" x14ac:dyDescent="0.4">
      <c r="Z4936" s="179"/>
      <c r="AA4936" s="179"/>
    </row>
    <row r="4937" spans="26:27" ht="19.5" x14ac:dyDescent="0.4">
      <c r="Z4937" s="179"/>
      <c r="AA4937" s="179"/>
    </row>
    <row r="4938" spans="26:27" ht="19.5" x14ac:dyDescent="0.4">
      <c r="Z4938" s="179"/>
      <c r="AA4938" s="179"/>
    </row>
    <row r="4939" spans="26:27" ht="19.5" x14ac:dyDescent="0.4">
      <c r="Z4939" s="179"/>
      <c r="AA4939" s="179"/>
    </row>
    <row r="4940" spans="26:27" ht="19.5" x14ac:dyDescent="0.4">
      <c r="Z4940" s="179"/>
      <c r="AA4940" s="179"/>
    </row>
    <row r="4941" spans="26:27" ht="19.5" x14ac:dyDescent="0.4">
      <c r="Z4941" s="179"/>
      <c r="AA4941" s="179"/>
    </row>
    <row r="4942" spans="26:27" ht="19.5" x14ac:dyDescent="0.4">
      <c r="Z4942" s="179"/>
      <c r="AA4942" s="179"/>
    </row>
    <row r="4943" spans="26:27" ht="19.5" x14ac:dyDescent="0.4">
      <c r="Z4943" s="179"/>
      <c r="AA4943" s="179"/>
    </row>
    <row r="4944" spans="26:27" ht="19.5" x14ac:dyDescent="0.4">
      <c r="Z4944" s="179"/>
      <c r="AA4944" s="179"/>
    </row>
    <row r="4945" spans="26:27" ht="19.5" x14ac:dyDescent="0.4">
      <c r="Z4945" s="179"/>
      <c r="AA4945" s="179"/>
    </row>
    <row r="4946" spans="26:27" ht="19.5" x14ac:dyDescent="0.4">
      <c r="Z4946" s="179"/>
      <c r="AA4946" s="179"/>
    </row>
    <row r="4947" spans="26:27" ht="19.5" x14ac:dyDescent="0.4">
      <c r="Z4947" s="179"/>
      <c r="AA4947" s="179"/>
    </row>
    <row r="4948" spans="26:27" ht="19.5" x14ac:dyDescent="0.4">
      <c r="Z4948" s="179"/>
      <c r="AA4948" s="179"/>
    </row>
    <row r="4949" spans="26:27" ht="19.5" x14ac:dyDescent="0.4">
      <c r="Z4949" s="179"/>
      <c r="AA4949" s="179"/>
    </row>
    <row r="4950" spans="26:27" ht="19.5" x14ac:dyDescent="0.4">
      <c r="Z4950" s="179"/>
      <c r="AA4950" s="179"/>
    </row>
    <row r="4951" spans="26:27" ht="19.5" x14ac:dyDescent="0.4">
      <c r="Z4951" s="179"/>
      <c r="AA4951" s="179"/>
    </row>
    <row r="4952" spans="26:27" ht="19.5" x14ac:dyDescent="0.4">
      <c r="Z4952" s="179"/>
      <c r="AA4952" s="179"/>
    </row>
    <row r="4953" spans="26:27" ht="19.5" x14ac:dyDescent="0.4">
      <c r="Z4953" s="179"/>
      <c r="AA4953" s="179"/>
    </row>
    <row r="4954" spans="26:27" ht="19.5" x14ac:dyDescent="0.4">
      <c r="Z4954" s="179"/>
      <c r="AA4954" s="179"/>
    </row>
    <row r="4955" spans="26:27" ht="19.5" x14ac:dyDescent="0.4">
      <c r="Z4955" s="179"/>
      <c r="AA4955" s="179"/>
    </row>
    <row r="4956" spans="26:27" ht="19.5" x14ac:dyDescent="0.4">
      <c r="Z4956" s="179"/>
      <c r="AA4956" s="179"/>
    </row>
    <row r="4957" spans="26:27" ht="19.5" x14ac:dyDescent="0.4">
      <c r="Z4957" s="179"/>
      <c r="AA4957" s="179"/>
    </row>
    <row r="4958" spans="26:27" ht="19.5" x14ac:dyDescent="0.4">
      <c r="Z4958" s="179"/>
      <c r="AA4958" s="179"/>
    </row>
    <row r="4959" spans="26:27" ht="19.5" x14ac:dyDescent="0.4">
      <c r="Z4959" s="179"/>
      <c r="AA4959" s="179"/>
    </row>
    <row r="4960" spans="26:27" ht="19.5" x14ac:dyDescent="0.4">
      <c r="Z4960" s="179"/>
      <c r="AA4960" s="179"/>
    </row>
    <row r="4961" spans="26:27" ht="19.5" x14ac:dyDescent="0.4">
      <c r="Z4961" s="179"/>
      <c r="AA4961" s="179"/>
    </row>
    <row r="4962" spans="26:27" ht="19.5" x14ac:dyDescent="0.4">
      <c r="Z4962" s="179"/>
      <c r="AA4962" s="179"/>
    </row>
    <row r="4963" spans="26:27" ht="19.5" x14ac:dyDescent="0.4">
      <c r="Z4963" s="179"/>
      <c r="AA4963" s="179"/>
    </row>
    <row r="4964" spans="26:27" ht="19.5" x14ac:dyDescent="0.4">
      <c r="Z4964" s="179"/>
      <c r="AA4964" s="179"/>
    </row>
    <row r="4965" spans="26:27" ht="19.5" x14ac:dyDescent="0.4">
      <c r="Z4965" s="179"/>
      <c r="AA4965" s="179"/>
    </row>
    <row r="4966" spans="26:27" ht="19.5" x14ac:dyDescent="0.4">
      <c r="Z4966" s="179"/>
      <c r="AA4966" s="179"/>
    </row>
    <row r="4967" spans="26:27" ht="19.5" x14ac:dyDescent="0.4">
      <c r="Z4967" s="179"/>
      <c r="AA4967" s="179"/>
    </row>
    <row r="4968" spans="26:27" ht="19.5" x14ac:dyDescent="0.4">
      <c r="Z4968" s="179"/>
      <c r="AA4968" s="179"/>
    </row>
    <row r="4969" spans="26:27" ht="19.5" x14ac:dyDescent="0.4">
      <c r="Z4969" s="179"/>
      <c r="AA4969" s="179"/>
    </row>
    <row r="4970" spans="26:27" ht="19.5" x14ac:dyDescent="0.4">
      <c r="Z4970" s="179"/>
      <c r="AA4970" s="179"/>
    </row>
    <row r="4971" spans="26:27" ht="19.5" x14ac:dyDescent="0.4">
      <c r="Z4971" s="179"/>
      <c r="AA4971" s="179"/>
    </row>
    <row r="4972" spans="26:27" ht="19.5" x14ac:dyDescent="0.4">
      <c r="Z4972" s="179"/>
      <c r="AA4972" s="179"/>
    </row>
    <row r="4973" spans="26:27" ht="19.5" x14ac:dyDescent="0.4">
      <c r="Z4973" s="179"/>
      <c r="AA4973" s="179"/>
    </row>
    <row r="4974" spans="26:27" ht="19.5" x14ac:dyDescent="0.4">
      <c r="Z4974" s="179"/>
      <c r="AA4974" s="179"/>
    </row>
    <row r="4975" spans="26:27" ht="19.5" x14ac:dyDescent="0.4">
      <c r="Z4975" s="179"/>
      <c r="AA4975" s="179"/>
    </row>
    <row r="4976" spans="26:27" ht="19.5" x14ac:dyDescent="0.4">
      <c r="Z4976" s="179"/>
      <c r="AA4976" s="179"/>
    </row>
    <row r="4977" spans="26:27" ht="19.5" x14ac:dyDescent="0.4">
      <c r="Z4977" s="179"/>
      <c r="AA4977" s="179"/>
    </row>
    <row r="4978" spans="26:27" ht="19.5" x14ac:dyDescent="0.4">
      <c r="Z4978" s="179"/>
      <c r="AA4978" s="179"/>
    </row>
    <row r="4979" spans="26:27" ht="19.5" x14ac:dyDescent="0.4">
      <c r="Z4979" s="179"/>
      <c r="AA4979" s="179"/>
    </row>
    <row r="4980" spans="26:27" ht="19.5" x14ac:dyDescent="0.4">
      <c r="Z4980" s="179"/>
      <c r="AA4980" s="179"/>
    </row>
    <row r="4981" spans="26:27" ht="19.5" x14ac:dyDescent="0.4">
      <c r="Z4981" s="179"/>
      <c r="AA4981" s="179"/>
    </row>
    <row r="4982" spans="26:27" ht="19.5" x14ac:dyDescent="0.4">
      <c r="Z4982" s="179"/>
      <c r="AA4982" s="179"/>
    </row>
    <row r="4983" spans="26:27" ht="19.5" x14ac:dyDescent="0.4">
      <c r="Z4983" s="179"/>
      <c r="AA4983" s="179"/>
    </row>
    <row r="4984" spans="26:27" ht="19.5" x14ac:dyDescent="0.4">
      <c r="Z4984" s="179"/>
      <c r="AA4984" s="179"/>
    </row>
    <row r="4985" spans="26:27" ht="19.5" x14ac:dyDescent="0.4">
      <c r="Z4985" s="179"/>
      <c r="AA4985" s="179"/>
    </row>
    <row r="4986" spans="26:27" ht="19.5" x14ac:dyDescent="0.4">
      <c r="Z4986" s="179"/>
      <c r="AA4986" s="179"/>
    </row>
    <row r="4987" spans="26:27" ht="19.5" x14ac:dyDescent="0.4">
      <c r="Z4987" s="179"/>
      <c r="AA4987" s="179"/>
    </row>
    <row r="4988" spans="26:27" ht="19.5" x14ac:dyDescent="0.4">
      <c r="Z4988" s="179"/>
      <c r="AA4988" s="179"/>
    </row>
    <row r="4989" spans="26:27" ht="19.5" x14ac:dyDescent="0.4">
      <c r="Z4989" s="179"/>
      <c r="AA4989" s="179"/>
    </row>
    <row r="4990" spans="26:27" ht="19.5" x14ac:dyDescent="0.4">
      <c r="Z4990" s="179"/>
      <c r="AA4990" s="179"/>
    </row>
    <row r="4991" spans="26:27" ht="19.5" x14ac:dyDescent="0.4">
      <c r="Z4991" s="179"/>
      <c r="AA4991" s="179"/>
    </row>
    <row r="4992" spans="26:27" ht="19.5" x14ac:dyDescent="0.4">
      <c r="Z4992" s="179"/>
      <c r="AA4992" s="179"/>
    </row>
    <row r="4993" spans="26:27" ht="19.5" x14ac:dyDescent="0.4">
      <c r="Z4993" s="179"/>
      <c r="AA4993" s="179"/>
    </row>
    <row r="4994" spans="26:27" ht="19.5" x14ac:dyDescent="0.4">
      <c r="Z4994" s="179"/>
      <c r="AA4994" s="179"/>
    </row>
    <row r="4995" spans="26:27" ht="19.5" x14ac:dyDescent="0.4">
      <c r="Z4995" s="179"/>
      <c r="AA4995" s="179"/>
    </row>
    <row r="4996" spans="26:27" ht="19.5" x14ac:dyDescent="0.4">
      <c r="Z4996" s="179"/>
      <c r="AA4996" s="179"/>
    </row>
    <row r="4997" spans="26:27" ht="19.5" x14ac:dyDescent="0.4">
      <c r="Z4997" s="179"/>
      <c r="AA4997" s="179"/>
    </row>
    <row r="4998" spans="26:27" ht="19.5" x14ac:dyDescent="0.4">
      <c r="Z4998" s="179"/>
      <c r="AA4998" s="179"/>
    </row>
    <row r="4999" spans="26:27" ht="19.5" x14ac:dyDescent="0.4">
      <c r="Z4999" s="179"/>
      <c r="AA4999" s="179"/>
    </row>
    <row r="5000" spans="26:27" ht="19.5" x14ac:dyDescent="0.4">
      <c r="Z5000" s="179"/>
      <c r="AA5000" s="179"/>
    </row>
    <row r="5001" spans="26:27" ht="19.5" x14ac:dyDescent="0.4">
      <c r="Z5001" s="179"/>
      <c r="AA5001" s="179"/>
    </row>
    <row r="5002" spans="26:27" ht="19.5" x14ac:dyDescent="0.4">
      <c r="Z5002" s="179"/>
      <c r="AA5002" s="179"/>
    </row>
    <row r="5003" spans="26:27" ht="19.5" x14ac:dyDescent="0.4">
      <c r="Z5003" s="179"/>
      <c r="AA5003" s="179"/>
    </row>
    <row r="5004" spans="26:27" ht="19.5" x14ac:dyDescent="0.4">
      <c r="Z5004" s="179"/>
      <c r="AA5004" s="179"/>
    </row>
    <row r="5005" spans="26:27" ht="19.5" x14ac:dyDescent="0.4">
      <c r="Z5005" s="179"/>
      <c r="AA5005" s="179"/>
    </row>
    <row r="5006" spans="26:27" ht="19.5" x14ac:dyDescent="0.4">
      <c r="Z5006" s="179"/>
      <c r="AA5006" s="179"/>
    </row>
    <row r="5007" spans="26:27" ht="19.5" x14ac:dyDescent="0.4">
      <c r="Z5007" s="179"/>
      <c r="AA5007" s="179"/>
    </row>
    <row r="5008" spans="26:27" ht="19.5" x14ac:dyDescent="0.4">
      <c r="Z5008" s="179"/>
      <c r="AA5008" s="179"/>
    </row>
    <row r="5009" spans="26:27" ht="19.5" x14ac:dyDescent="0.4">
      <c r="Z5009" s="179"/>
      <c r="AA5009" s="179"/>
    </row>
    <row r="5010" spans="26:27" ht="19.5" x14ac:dyDescent="0.4">
      <c r="Z5010" s="179"/>
      <c r="AA5010" s="179"/>
    </row>
    <row r="5011" spans="26:27" ht="19.5" x14ac:dyDescent="0.4">
      <c r="Z5011" s="179"/>
      <c r="AA5011" s="179"/>
    </row>
    <row r="5012" spans="26:27" ht="19.5" x14ac:dyDescent="0.4">
      <c r="Z5012" s="179"/>
      <c r="AA5012" s="179"/>
    </row>
    <row r="5013" spans="26:27" ht="19.5" x14ac:dyDescent="0.4">
      <c r="Z5013" s="179"/>
      <c r="AA5013" s="179"/>
    </row>
    <row r="5014" spans="26:27" ht="19.5" x14ac:dyDescent="0.4">
      <c r="Z5014" s="179"/>
      <c r="AA5014" s="179"/>
    </row>
    <row r="5015" spans="26:27" ht="19.5" x14ac:dyDescent="0.4">
      <c r="Z5015" s="179"/>
      <c r="AA5015" s="179"/>
    </row>
    <row r="5016" spans="26:27" ht="19.5" x14ac:dyDescent="0.4">
      <c r="Z5016" s="179"/>
      <c r="AA5016" s="179"/>
    </row>
    <row r="5017" spans="26:27" ht="19.5" x14ac:dyDescent="0.4">
      <c r="Z5017" s="179"/>
      <c r="AA5017" s="179"/>
    </row>
    <row r="5018" spans="26:27" ht="19.5" x14ac:dyDescent="0.4">
      <c r="Z5018" s="179"/>
      <c r="AA5018" s="179"/>
    </row>
    <row r="5019" spans="26:27" ht="19.5" x14ac:dyDescent="0.4">
      <c r="Z5019" s="179"/>
      <c r="AA5019" s="179"/>
    </row>
    <row r="5020" spans="26:27" ht="19.5" x14ac:dyDescent="0.4">
      <c r="Z5020" s="179"/>
      <c r="AA5020" s="179"/>
    </row>
    <row r="5021" spans="26:27" ht="19.5" x14ac:dyDescent="0.4">
      <c r="Z5021" s="179"/>
      <c r="AA5021" s="179"/>
    </row>
    <row r="5022" spans="26:27" ht="19.5" x14ac:dyDescent="0.4">
      <c r="Z5022" s="179"/>
      <c r="AA5022" s="179"/>
    </row>
    <row r="5023" spans="26:27" ht="19.5" x14ac:dyDescent="0.4">
      <c r="Z5023" s="179"/>
      <c r="AA5023" s="179"/>
    </row>
    <row r="5024" spans="26:27" ht="19.5" x14ac:dyDescent="0.4">
      <c r="Z5024" s="179"/>
      <c r="AA5024" s="179"/>
    </row>
    <row r="5025" spans="26:27" ht="19.5" x14ac:dyDescent="0.4">
      <c r="Z5025" s="179"/>
      <c r="AA5025" s="179"/>
    </row>
    <row r="5026" spans="26:27" ht="19.5" x14ac:dyDescent="0.4">
      <c r="Z5026" s="179"/>
      <c r="AA5026" s="179"/>
    </row>
    <row r="5027" spans="26:27" ht="19.5" x14ac:dyDescent="0.4">
      <c r="Z5027" s="179"/>
      <c r="AA5027" s="179"/>
    </row>
    <row r="5028" spans="26:27" ht="19.5" x14ac:dyDescent="0.4">
      <c r="Z5028" s="179"/>
      <c r="AA5028" s="179"/>
    </row>
    <row r="5029" spans="26:27" ht="19.5" x14ac:dyDescent="0.4">
      <c r="Z5029" s="179"/>
      <c r="AA5029" s="179"/>
    </row>
    <row r="5030" spans="26:27" ht="19.5" x14ac:dyDescent="0.4">
      <c r="Z5030" s="179"/>
      <c r="AA5030" s="179"/>
    </row>
    <row r="5031" spans="26:27" ht="19.5" x14ac:dyDescent="0.4">
      <c r="Z5031" s="179"/>
      <c r="AA5031" s="179"/>
    </row>
    <row r="5032" spans="26:27" ht="19.5" x14ac:dyDescent="0.4">
      <c r="Z5032" s="179"/>
      <c r="AA5032" s="179"/>
    </row>
    <row r="5033" spans="26:27" ht="19.5" x14ac:dyDescent="0.4">
      <c r="Z5033" s="179"/>
      <c r="AA5033" s="179"/>
    </row>
    <row r="5034" spans="26:27" ht="19.5" x14ac:dyDescent="0.4">
      <c r="Z5034" s="179"/>
      <c r="AA5034" s="179"/>
    </row>
    <row r="5035" spans="26:27" ht="19.5" x14ac:dyDescent="0.4">
      <c r="Z5035" s="179"/>
      <c r="AA5035" s="179"/>
    </row>
    <row r="5036" spans="26:27" ht="19.5" x14ac:dyDescent="0.4">
      <c r="Z5036" s="179"/>
      <c r="AA5036" s="179"/>
    </row>
    <row r="5037" spans="26:27" ht="19.5" x14ac:dyDescent="0.4">
      <c r="Z5037" s="179"/>
      <c r="AA5037" s="179"/>
    </row>
    <row r="5038" spans="26:27" ht="19.5" x14ac:dyDescent="0.4">
      <c r="Z5038" s="179"/>
      <c r="AA5038" s="179"/>
    </row>
    <row r="5039" spans="26:27" ht="19.5" x14ac:dyDescent="0.4">
      <c r="Z5039" s="179"/>
      <c r="AA5039" s="179"/>
    </row>
    <row r="5040" spans="26:27" ht="19.5" x14ac:dyDescent="0.4">
      <c r="Z5040" s="179"/>
      <c r="AA5040" s="179"/>
    </row>
    <row r="5041" spans="26:27" ht="19.5" x14ac:dyDescent="0.4">
      <c r="Z5041" s="179"/>
      <c r="AA5041" s="179"/>
    </row>
    <row r="5042" spans="26:27" ht="19.5" x14ac:dyDescent="0.4">
      <c r="Z5042" s="179"/>
      <c r="AA5042" s="179"/>
    </row>
    <row r="5043" spans="26:27" ht="19.5" x14ac:dyDescent="0.4">
      <c r="Z5043" s="179"/>
      <c r="AA5043" s="179"/>
    </row>
    <row r="5044" spans="26:27" ht="19.5" x14ac:dyDescent="0.4">
      <c r="Z5044" s="179"/>
      <c r="AA5044" s="179"/>
    </row>
    <row r="5045" spans="26:27" ht="19.5" x14ac:dyDescent="0.4">
      <c r="Z5045" s="179"/>
      <c r="AA5045" s="179"/>
    </row>
    <row r="5046" spans="26:27" ht="19.5" x14ac:dyDescent="0.4">
      <c r="Z5046" s="179"/>
      <c r="AA5046" s="179"/>
    </row>
    <row r="5047" spans="26:27" ht="19.5" x14ac:dyDescent="0.4">
      <c r="Z5047" s="179"/>
      <c r="AA5047" s="179"/>
    </row>
    <row r="5048" spans="26:27" ht="19.5" x14ac:dyDescent="0.4">
      <c r="Z5048" s="179"/>
      <c r="AA5048" s="179"/>
    </row>
    <row r="5049" spans="26:27" ht="19.5" x14ac:dyDescent="0.4">
      <c r="Z5049" s="179"/>
      <c r="AA5049" s="179"/>
    </row>
    <row r="5050" spans="26:27" ht="19.5" x14ac:dyDescent="0.4">
      <c r="Z5050" s="179"/>
      <c r="AA5050" s="179"/>
    </row>
    <row r="5051" spans="26:27" ht="19.5" x14ac:dyDescent="0.4">
      <c r="Z5051" s="179"/>
      <c r="AA5051" s="179"/>
    </row>
    <row r="5052" spans="26:27" ht="19.5" x14ac:dyDescent="0.4">
      <c r="Z5052" s="179"/>
      <c r="AA5052" s="179"/>
    </row>
    <row r="5053" spans="26:27" ht="19.5" x14ac:dyDescent="0.4">
      <c r="Z5053" s="179"/>
      <c r="AA5053" s="179"/>
    </row>
    <row r="5054" spans="26:27" ht="19.5" x14ac:dyDescent="0.4">
      <c r="Z5054" s="179"/>
      <c r="AA5054" s="179"/>
    </row>
    <row r="5055" spans="26:27" ht="19.5" x14ac:dyDescent="0.4">
      <c r="Z5055" s="179"/>
      <c r="AA5055" s="179"/>
    </row>
    <row r="5056" spans="26:27" ht="19.5" x14ac:dyDescent="0.4">
      <c r="Z5056" s="179"/>
      <c r="AA5056" s="179"/>
    </row>
    <row r="5057" spans="26:27" ht="19.5" x14ac:dyDescent="0.4">
      <c r="Z5057" s="179"/>
      <c r="AA5057" s="179"/>
    </row>
    <row r="5058" spans="26:27" ht="19.5" x14ac:dyDescent="0.4">
      <c r="Z5058" s="179"/>
      <c r="AA5058" s="179"/>
    </row>
    <row r="5059" spans="26:27" ht="19.5" x14ac:dyDescent="0.4">
      <c r="Z5059" s="179"/>
      <c r="AA5059" s="179"/>
    </row>
    <row r="5060" spans="26:27" ht="19.5" x14ac:dyDescent="0.4">
      <c r="Z5060" s="179"/>
      <c r="AA5060" s="179"/>
    </row>
    <row r="5061" spans="26:27" ht="19.5" x14ac:dyDescent="0.4">
      <c r="Z5061" s="179"/>
      <c r="AA5061" s="179"/>
    </row>
    <row r="5062" spans="26:27" ht="19.5" x14ac:dyDescent="0.4">
      <c r="Z5062" s="179"/>
      <c r="AA5062" s="179"/>
    </row>
    <row r="5063" spans="26:27" ht="19.5" x14ac:dyDescent="0.4">
      <c r="Z5063" s="179"/>
      <c r="AA5063" s="179"/>
    </row>
    <row r="5064" spans="26:27" ht="19.5" x14ac:dyDescent="0.4">
      <c r="Z5064" s="179"/>
      <c r="AA5064" s="179"/>
    </row>
    <row r="5065" spans="26:27" ht="19.5" x14ac:dyDescent="0.4">
      <c r="Z5065" s="179"/>
      <c r="AA5065" s="179"/>
    </row>
    <row r="5066" spans="26:27" ht="19.5" x14ac:dyDescent="0.4">
      <c r="Z5066" s="179"/>
      <c r="AA5066" s="179"/>
    </row>
    <row r="5067" spans="26:27" ht="19.5" x14ac:dyDescent="0.4">
      <c r="Z5067" s="179"/>
      <c r="AA5067" s="179"/>
    </row>
    <row r="5068" spans="26:27" ht="19.5" x14ac:dyDescent="0.4">
      <c r="Z5068" s="179"/>
      <c r="AA5068" s="179"/>
    </row>
    <row r="5069" spans="26:27" ht="19.5" x14ac:dyDescent="0.4">
      <c r="Z5069" s="179"/>
      <c r="AA5069" s="179"/>
    </row>
    <row r="5070" spans="26:27" ht="19.5" x14ac:dyDescent="0.4">
      <c r="Z5070" s="179"/>
      <c r="AA5070" s="179"/>
    </row>
    <row r="5071" spans="26:27" ht="19.5" x14ac:dyDescent="0.4">
      <c r="Z5071" s="179"/>
      <c r="AA5071" s="179"/>
    </row>
    <row r="5072" spans="26:27" ht="19.5" x14ac:dyDescent="0.4">
      <c r="Z5072" s="179"/>
      <c r="AA5072" s="179"/>
    </row>
    <row r="5073" spans="26:27" ht="19.5" x14ac:dyDescent="0.4">
      <c r="Z5073" s="179"/>
      <c r="AA5073" s="179"/>
    </row>
    <row r="5074" spans="26:27" ht="19.5" x14ac:dyDescent="0.4">
      <c r="Z5074" s="179"/>
      <c r="AA5074" s="179"/>
    </row>
    <row r="5075" spans="26:27" ht="19.5" x14ac:dyDescent="0.4">
      <c r="Z5075" s="179"/>
      <c r="AA5075" s="179"/>
    </row>
    <row r="5076" spans="26:27" ht="19.5" x14ac:dyDescent="0.4">
      <c r="Z5076" s="179"/>
      <c r="AA5076" s="179"/>
    </row>
    <row r="5077" spans="26:27" ht="19.5" x14ac:dyDescent="0.4">
      <c r="Z5077" s="179"/>
      <c r="AA5077" s="179"/>
    </row>
    <row r="5078" spans="26:27" ht="19.5" x14ac:dyDescent="0.4">
      <c r="Z5078" s="179"/>
      <c r="AA5078" s="179"/>
    </row>
    <row r="5079" spans="26:27" ht="19.5" x14ac:dyDescent="0.4">
      <c r="Z5079" s="179"/>
      <c r="AA5079" s="179"/>
    </row>
    <row r="5080" spans="26:27" ht="19.5" x14ac:dyDescent="0.4">
      <c r="Z5080" s="179"/>
      <c r="AA5080" s="179"/>
    </row>
    <row r="5081" spans="26:27" ht="19.5" x14ac:dyDescent="0.4">
      <c r="Z5081" s="179"/>
      <c r="AA5081" s="179"/>
    </row>
    <row r="5082" spans="26:27" ht="19.5" x14ac:dyDescent="0.4">
      <c r="Z5082" s="179"/>
      <c r="AA5082" s="179"/>
    </row>
    <row r="5083" spans="26:27" ht="19.5" x14ac:dyDescent="0.4">
      <c r="Z5083" s="179"/>
      <c r="AA5083" s="179"/>
    </row>
    <row r="5084" spans="26:27" ht="19.5" x14ac:dyDescent="0.4">
      <c r="Z5084" s="179"/>
      <c r="AA5084" s="179"/>
    </row>
    <row r="5085" spans="26:27" ht="19.5" x14ac:dyDescent="0.4">
      <c r="Z5085" s="179"/>
      <c r="AA5085" s="179"/>
    </row>
    <row r="5086" spans="26:27" ht="19.5" x14ac:dyDescent="0.4">
      <c r="Z5086" s="179"/>
      <c r="AA5086" s="179"/>
    </row>
    <row r="5087" spans="26:27" ht="19.5" x14ac:dyDescent="0.4">
      <c r="Z5087" s="179"/>
      <c r="AA5087" s="179"/>
    </row>
    <row r="5088" spans="26:27" ht="19.5" x14ac:dyDescent="0.4">
      <c r="Z5088" s="179"/>
      <c r="AA5088" s="179"/>
    </row>
    <row r="5089" spans="26:27" ht="19.5" x14ac:dyDescent="0.4">
      <c r="Z5089" s="179"/>
      <c r="AA5089" s="179"/>
    </row>
    <row r="5090" spans="26:27" ht="19.5" x14ac:dyDescent="0.4">
      <c r="Z5090" s="179"/>
      <c r="AA5090" s="179"/>
    </row>
    <row r="5091" spans="26:27" ht="19.5" x14ac:dyDescent="0.4">
      <c r="Z5091" s="179"/>
      <c r="AA5091" s="179"/>
    </row>
    <row r="5092" spans="26:27" ht="19.5" x14ac:dyDescent="0.4">
      <c r="Z5092" s="179"/>
      <c r="AA5092" s="179"/>
    </row>
    <row r="5093" spans="26:27" ht="19.5" x14ac:dyDescent="0.4">
      <c r="Z5093" s="179"/>
      <c r="AA5093" s="179"/>
    </row>
    <row r="5094" spans="26:27" ht="19.5" x14ac:dyDescent="0.4">
      <c r="Z5094" s="179"/>
      <c r="AA5094" s="179"/>
    </row>
    <row r="5095" spans="26:27" ht="19.5" x14ac:dyDescent="0.4">
      <c r="Z5095" s="179"/>
      <c r="AA5095" s="179"/>
    </row>
    <row r="5096" spans="26:27" ht="19.5" x14ac:dyDescent="0.4">
      <c r="Z5096" s="179"/>
      <c r="AA5096" s="179"/>
    </row>
    <row r="5097" spans="26:27" ht="19.5" x14ac:dyDescent="0.4">
      <c r="Z5097" s="179"/>
      <c r="AA5097" s="179"/>
    </row>
    <row r="5098" spans="26:27" ht="19.5" x14ac:dyDescent="0.4">
      <c r="Z5098" s="179"/>
      <c r="AA5098" s="179"/>
    </row>
    <row r="5099" spans="26:27" ht="19.5" x14ac:dyDescent="0.4">
      <c r="Z5099" s="179"/>
      <c r="AA5099" s="179"/>
    </row>
    <row r="5100" spans="26:27" ht="19.5" x14ac:dyDescent="0.4">
      <c r="Z5100" s="179"/>
      <c r="AA5100" s="179"/>
    </row>
    <row r="5101" spans="26:27" ht="19.5" x14ac:dyDescent="0.4">
      <c r="Z5101" s="179"/>
      <c r="AA5101" s="179"/>
    </row>
    <row r="5102" spans="26:27" ht="19.5" x14ac:dyDescent="0.4">
      <c r="Z5102" s="179"/>
      <c r="AA5102" s="179"/>
    </row>
    <row r="5103" spans="26:27" ht="19.5" x14ac:dyDescent="0.4">
      <c r="Z5103" s="179"/>
      <c r="AA5103" s="179"/>
    </row>
    <row r="5104" spans="26:27" ht="19.5" x14ac:dyDescent="0.4">
      <c r="Z5104" s="179"/>
      <c r="AA5104" s="179"/>
    </row>
    <row r="5105" spans="26:27" ht="19.5" x14ac:dyDescent="0.4">
      <c r="Z5105" s="179"/>
      <c r="AA5105" s="179"/>
    </row>
    <row r="5106" spans="26:27" ht="19.5" x14ac:dyDescent="0.4">
      <c r="Z5106" s="179"/>
      <c r="AA5106" s="179"/>
    </row>
    <row r="5107" spans="26:27" ht="19.5" x14ac:dyDescent="0.4">
      <c r="Z5107" s="179"/>
      <c r="AA5107" s="179"/>
    </row>
    <row r="5108" spans="26:27" ht="19.5" x14ac:dyDescent="0.4">
      <c r="Z5108" s="179"/>
      <c r="AA5108" s="179"/>
    </row>
    <row r="5109" spans="26:27" ht="19.5" x14ac:dyDescent="0.4">
      <c r="Z5109" s="179"/>
      <c r="AA5109" s="179"/>
    </row>
    <row r="5110" spans="26:27" ht="19.5" x14ac:dyDescent="0.4">
      <c r="Z5110" s="179"/>
      <c r="AA5110" s="179"/>
    </row>
    <row r="5111" spans="26:27" ht="19.5" x14ac:dyDescent="0.4">
      <c r="Z5111" s="179"/>
      <c r="AA5111" s="179"/>
    </row>
    <row r="5112" spans="26:27" ht="19.5" x14ac:dyDescent="0.4">
      <c r="Z5112" s="179"/>
      <c r="AA5112" s="179"/>
    </row>
    <row r="5113" spans="26:27" ht="19.5" x14ac:dyDescent="0.4">
      <c r="Z5113" s="179"/>
      <c r="AA5113" s="179"/>
    </row>
    <row r="5114" spans="26:27" ht="19.5" x14ac:dyDescent="0.4">
      <c r="Z5114" s="179"/>
      <c r="AA5114" s="179"/>
    </row>
    <row r="5115" spans="26:27" ht="19.5" x14ac:dyDescent="0.4">
      <c r="Z5115" s="179"/>
      <c r="AA5115" s="179"/>
    </row>
    <row r="5116" spans="26:27" ht="19.5" x14ac:dyDescent="0.4">
      <c r="Z5116" s="179"/>
      <c r="AA5116" s="179"/>
    </row>
    <row r="5117" spans="26:27" ht="19.5" x14ac:dyDescent="0.4">
      <c r="Z5117" s="179"/>
      <c r="AA5117" s="179"/>
    </row>
    <row r="5118" spans="26:27" ht="19.5" x14ac:dyDescent="0.4">
      <c r="Z5118" s="179"/>
      <c r="AA5118" s="179"/>
    </row>
    <row r="5119" spans="26:27" ht="19.5" x14ac:dyDescent="0.4">
      <c r="Z5119" s="179"/>
      <c r="AA5119" s="179"/>
    </row>
    <row r="5120" spans="26:27" ht="19.5" x14ac:dyDescent="0.4">
      <c r="Z5120" s="179"/>
      <c r="AA5120" s="179"/>
    </row>
    <row r="5121" spans="26:27" ht="19.5" x14ac:dyDescent="0.4">
      <c r="Z5121" s="179"/>
      <c r="AA5121" s="179"/>
    </row>
    <row r="5122" spans="26:27" ht="19.5" x14ac:dyDescent="0.4">
      <c r="Z5122" s="179"/>
      <c r="AA5122" s="179"/>
    </row>
    <row r="5123" spans="26:27" ht="19.5" x14ac:dyDescent="0.4">
      <c r="Z5123" s="179"/>
      <c r="AA5123" s="179"/>
    </row>
    <row r="5124" spans="26:27" ht="19.5" x14ac:dyDescent="0.4">
      <c r="Z5124" s="179"/>
      <c r="AA5124" s="179"/>
    </row>
    <row r="5125" spans="26:27" ht="19.5" x14ac:dyDescent="0.4">
      <c r="Z5125" s="179"/>
      <c r="AA5125" s="179"/>
    </row>
    <row r="5126" spans="26:27" ht="19.5" x14ac:dyDescent="0.4">
      <c r="Z5126" s="179"/>
      <c r="AA5126" s="179"/>
    </row>
    <row r="5127" spans="26:27" ht="19.5" x14ac:dyDescent="0.4">
      <c r="Z5127" s="179"/>
      <c r="AA5127" s="179"/>
    </row>
    <row r="5128" spans="26:27" ht="19.5" x14ac:dyDescent="0.4">
      <c r="Z5128" s="179"/>
      <c r="AA5128" s="179"/>
    </row>
    <row r="5129" spans="26:27" ht="19.5" x14ac:dyDescent="0.4">
      <c r="Z5129" s="179"/>
      <c r="AA5129" s="179"/>
    </row>
    <row r="5130" spans="26:27" ht="19.5" x14ac:dyDescent="0.4">
      <c r="Z5130" s="179"/>
      <c r="AA5130" s="179"/>
    </row>
    <row r="5131" spans="26:27" ht="19.5" x14ac:dyDescent="0.4">
      <c r="Z5131" s="179"/>
      <c r="AA5131" s="179"/>
    </row>
    <row r="5132" spans="26:27" ht="19.5" x14ac:dyDescent="0.4">
      <c r="Z5132" s="179"/>
      <c r="AA5132" s="179"/>
    </row>
    <row r="5133" spans="26:27" ht="19.5" x14ac:dyDescent="0.4">
      <c r="Z5133" s="179"/>
      <c r="AA5133" s="179"/>
    </row>
    <row r="5134" spans="26:27" ht="19.5" x14ac:dyDescent="0.4">
      <c r="Z5134" s="179"/>
      <c r="AA5134" s="179"/>
    </row>
    <row r="5135" spans="26:27" ht="19.5" x14ac:dyDescent="0.4">
      <c r="Z5135" s="179"/>
      <c r="AA5135" s="179"/>
    </row>
    <row r="5136" spans="26:27" ht="19.5" x14ac:dyDescent="0.4">
      <c r="Z5136" s="179"/>
      <c r="AA5136" s="179"/>
    </row>
    <row r="5137" spans="26:27" ht="19.5" x14ac:dyDescent="0.4">
      <c r="Z5137" s="179"/>
      <c r="AA5137" s="179"/>
    </row>
    <row r="5138" spans="26:27" ht="19.5" x14ac:dyDescent="0.4">
      <c r="Z5138" s="179"/>
      <c r="AA5138" s="179"/>
    </row>
    <row r="5139" spans="26:27" ht="19.5" x14ac:dyDescent="0.4">
      <c r="Z5139" s="179"/>
      <c r="AA5139" s="179"/>
    </row>
    <row r="5140" spans="26:27" ht="19.5" x14ac:dyDescent="0.4">
      <c r="Z5140" s="179"/>
      <c r="AA5140" s="179"/>
    </row>
    <row r="5141" spans="26:27" ht="19.5" x14ac:dyDescent="0.4">
      <c r="Z5141" s="179"/>
      <c r="AA5141" s="179"/>
    </row>
    <row r="5142" spans="26:27" ht="19.5" x14ac:dyDescent="0.4">
      <c r="Z5142" s="179"/>
      <c r="AA5142" s="179"/>
    </row>
    <row r="5143" spans="26:27" ht="19.5" x14ac:dyDescent="0.4">
      <c r="Z5143" s="179"/>
      <c r="AA5143" s="179"/>
    </row>
    <row r="5144" spans="26:27" ht="19.5" x14ac:dyDescent="0.4">
      <c r="Z5144" s="179"/>
      <c r="AA5144" s="179"/>
    </row>
    <row r="5145" spans="26:27" ht="19.5" x14ac:dyDescent="0.4">
      <c r="Z5145" s="179"/>
      <c r="AA5145" s="179"/>
    </row>
    <row r="5146" spans="26:27" ht="19.5" x14ac:dyDescent="0.4">
      <c r="Z5146" s="179"/>
      <c r="AA5146" s="179"/>
    </row>
    <row r="5147" spans="26:27" ht="19.5" x14ac:dyDescent="0.4">
      <c r="Z5147" s="179"/>
      <c r="AA5147" s="179"/>
    </row>
    <row r="5148" spans="26:27" ht="19.5" x14ac:dyDescent="0.4">
      <c r="Z5148" s="179"/>
      <c r="AA5148" s="179"/>
    </row>
    <row r="5149" spans="26:27" ht="19.5" x14ac:dyDescent="0.4">
      <c r="Z5149" s="179"/>
      <c r="AA5149" s="179"/>
    </row>
    <row r="5150" spans="26:27" ht="19.5" x14ac:dyDescent="0.4">
      <c r="Z5150" s="179"/>
      <c r="AA5150" s="179"/>
    </row>
    <row r="5151" spans="26:27" ht="19.5" x14ac:dyDescent="0.4">
      <c r="Z5151" s="179"/>
      <c r="AA5151" s="179"/>
    </row>
    <row r="5152" spans="26:27" ht="19.5" x14ac:dyDescent="0.4">
      <c r="Z5152" s="179"/>
      <c r="AA5152" s="179"/>
    </row>
    <row r="5153" spans="26:27" ht="19.5" x14ac:dyDescent="0.4">
      <c r="Z5153" s="179"/>
      <c r="AA5153" s="179"/>
    </row>
    <row r="5154" spans="26:27" ht="19.5" x14ac:dyDescent="0.4">
      <c r="Z5154" s="179"/>
      <c r="AA5154" s="179"/>
    </row>
    <row r="5155" spans="26:27" ht="19.5" x14ac:dyDescent="0.4">
      <c r="Z5155" s="179"/>
      <c r="AA5155" s="179"/>
    </row>
    <row r="5156" spans="26:27" ht="19.5" x14ac:dyDescent="0.4">
      <c r="Z5156" s="179"/>
      <c r="AA5156" s="179"/>
    </row>
    <row r="5157" spans="26:27" ht="19.5" x14ac:dyDescent="0.4">
      <c r="Z5157" s="179"/>
      <c r="AA5157" s="179"/>
    </row>
    <row r="5158" spans="26:27" ht="19.5" x14ac:dyDescent="0.4">
      <c r="Z5158" s="179"/>
      <c r="AA5158" s="179"/>
    </row>
    <row r="5159" spans="26:27" ht="19.5" x14ac:dyDescent="0.4">
      <c r="Z5159" s="179"/>
      <c r="AA5159" s="179"/>
    </row>
    <row r="5160" spans="26:27" ht="19.5" x14ac:dyDescent="0.4">
      <c r="Z5160" s="179"/>
      <c r="AA5160" s="179"/>
    </row>
    <row r="5161" spans="26:27" ht="19.5" x14ac:dyDescent="0.4">
      <c r="Z5161" s="179"/>
      <c r="AA5161" s="179"/>
    </row>
    <row r="5162" spans="26:27" ht="19.5" x14ac:dyDescent="0.4">
      <c r="Z5162" s="179"/>
      <c r="AA5162" s="179"/>
    </row>
    <row r="5163" spans="26:27" ht="19.5" x14ac:dyDescent="0.4">
      <c r="Z5163" s="179"/>
      <c r="AA5163" s="179"/>
    </row>
    <row r="5164" spans="26:27" ht="19.5" x14ac:dyDescent="0.4">
      <c r="Z5164" s="179"/>
      <c r="AA5164" s="179"/>
    </row>
    <row r="5165" spans="26:27" ht="19.5" x14ac:dyDescent="0.4">
      <c r="Z5165" s="179"/>
      <c r="AA5165" s="179"/>
    </row>
    <row r="5166" spans="26:27" ht="19.5" x14ac:dyDescent="0.4">
      <c r="Z5166" s="179"/>
      <c r="AA5166" s="179"/>
    </row>
    <row r="5167" spans="26:27" ht="19.5" x14ac:dyDescent="0.4">
      <c r="Z5167" s="179"/>
      <c r="AA5167" s="179"/>
    </row>
    <row r="5168" spans="26:27" ht="19.5" x14ac:dyDescent="0.4">
      <c r="Z5168" s="179"/>
      <c r="AA5168" s="179"/>
    </row>
    <row r="5169" spans="26:27" ht="19.5" x14ac:dyDescent="0.4">
      <c r="Z5169" s="179"/>
      <c r="AA5169" s="179"/>
    </row>
    <row r="5170" spans="26:27" ht="19.5" x14ac:dyDescent="0.4">
      <c r="Z5170" s="179"/>
      <c r="AA5170" s="179"/>
    </row>
    <row r="5171" spans="26:27" ht="19.5" x14ac:dyDescent="0.4">
      <c r="Z5171" s="179"/>
      <c r="AA5171" s="179"/>
    </row>
    <row r="5172" spans="26:27" ht="19.5" x14ac:dyDescent="0.4">
      <c r="Z5172" s="179"/>
      <c r="AA5172" s="179"/>
    </row>
    <row r="5173" spans="26:27" ht="19.5" x14ac:dyDescent="0.4">
      <c r="Z5173" s="179"/>
      <c r="AA5173" s="179"/>
    </row>
    <row r="5174" spans="26:27" ht="19.5" x14ac:dyDescent="0.4">
      <c r="Z5174" s="179"/>
      <c r="AA5174" s="179"/>
    </row>
    <row r="5175" spans="26:27" ht="19.5" x14ac:dyDescent="0.4">
      <c r="Z5175" s="179"/>
      <c r="AA5175" s="179"/>
    </row>
    <row r="5176" spans="26:27" ht="19.5" x14ac:dyDescent="0.4">
      <c r="Z5176" s="179"/>
      <c r="AA5176" s="179"/>
    </row>
    <row r="5177" spans="26:27" ht="19.5" x14ac:dyDescent="0.4">
      <c r="Z5177" s="179"/>
      <c r="AA5177" s="179"/>
    </row>
    <row r="5178" spans="26:27" ht="19.5" x14ac:dyDescent="0.4">
      <c r="Z5178" s="179"/>
      <c r="AA5178" s="179"/>
    </row>
    <row r="5179" spans="26:27" ht="19.5" x14ac:dyDescent="0.4">
      <c r="Z5179" s="179"/>
      <c r="AA5179" s="179"/>
    </row>
    <row r="5180" spans="26:27" ht="19.5" x14ac:dyDescent="0.4">
      <c r="Z5180" s="179"/>
      <c r="AA5180" s="179"/>
    </row>
    <row r="5181" spans="26:27" ht="19.5" x14ac:dyDescent="0.4">
      <c r="Z5181" s="179"/>
      <c r="AA5181" s="179"/>
    </row>
    <row r="5182" spans="26:27" ht="19.5" x14ac:dyDescent="0.4">
      <c r="Z5182" s="179"/>
      <c r="AA5182" s="179"/>
    </row>
    <row r="5183" spans="26:27" ht="19.5" x14ac:dyDescent="0.4">
      <c r="Z5183" s="179"/>
      <c r="AA5183" s="179"/>
    </row>
    <row r="5184" spans="26:27" ht="19.5" x14ac:dyDescent="0.4">
      <c r="Z5184" s="179"/>
      <c r="AA5184" s="179"/>
    </row>
    <row r="5185" spans="26:27" ht="19.5" x14ac:dyDescent="0.4">
      <c r="Z5185" s="179"/>
      <c r="AA5185" s="179"/>
    </row>
    <row r="5186" spans="26:27" ht="19.5" x14ac:dyDescent="0.4">
      <c r="Z5186" s="179"/>
      <c r="AA5186" s="179"/>
    </row>
    <row r="5187" spans="26:27" ht="19.5" x14ac:dyDescent="0.4">
      <c r="Z5187" s="179"/>
      <c r="AA5187" s="179"/>
    </row>
    <row r="5188" spans="26:27" ht="19.5" x14ac:dyDescent="0.4">
      <c r="Z5188" s="179"/>
      <c r="AA5188" s="179"/>
    </row>
    <row r="5189" spans="26:27" ht="19.5" x14ac:dyDescent="0.4">
      <c r="Z5189" s="179"/>
      <c r="AA5189" s="179"/>
    </row>
    <row r="5190" spans="26:27" ht="19.5" x14ac:dyDescent="0.4">
      <c r="Z5190" s="179"/>
      <c r="AA5190" s="179"/>
    </row>
    <row r="5191" spans="26:27" ht="19.5" x14ac:dyDescent="0.4">
      <c r="Z5191" s="179"/>
      <c r="AA5191" s="179"/>
    </row>
    <row r="5192" spans="26:27" ht="19.5" x14ac:dyDescent="0.4">
      <c r="Z5192" s="179"/>
      <c r="AA5192" s="179"/>
    </row>
    <row r="5193" spans="26:27" ht="19.5" x14ac:dyDescent="0.4">
      <c r="Z5193" s="179"/>
      <c r="AA5193" s="179"/>
    </row>
    <row r="5194" spans="26:27" ht="19.5" x14ac:dyDescent="0.4">
      <c r="Z5194" s="179"/>
      <c r="AA5194" s="179"/>
    </row>
    <row r="5195" spans="26:27" ht="19.5" x14ac:dyDescent="0.4">
      <c r="Z5195" s="179"/>
      <c r="AA5195" s="179"/>
    </row>
    <row r="5196" spans="26:27" ht="19.5" x14ac:dyDescent="0.4">
      <c r="Z5196" s="179"/>
      <c r="AA5196" s="179"/>
    </row>
    <row r="5197" spans="26:27" ht="19.5" x14ac:dyDescent="0.4">
      <c r="Z5197" s="179"/>
      <c r="AA5197" s="179"/>
    </row>
    <row r="5198" spans="26:27" ht="19.5" x14ac:dyDescent="0.4">
      <c r="Z5198" s="179"/>
      <c r="AA5198" s="179"/>
    </row>
    <row r="5199" spans="26:27" ht="19.5" x14ac:dyDescent="0.4">
      <c r="Z5199" s="179"/>
      <c r="AA5199" s="179"/>
    </row>
    <row r="5200" spans="26:27" ht="19.5" x14ac:dyDescent="0.4">
      <c r="Z5200" s="179"/>
      <c r="AA5200" s="179"/>
    </row>
    <row r="5201" spans="26:27" ht="19.5" x14ac:dyDescent="0.4">
      <c r="Z5201" s="179"/>
      <c r="AA5201" s="179"/>
    </row>
    <row r="5202" spans="26:27" ht="19.5" x14ac:dyDescent="0.4">
      <c r="Z5202" s="179"/>
      <c r="AA5202" s="179"/>
    </row>
    <row r="5203" spans="26:27" ht="19.5" x14ac:dyDescent="0.4">
      <c r="Z5203" s="179"/>
      <c r="AA5203" s="179"/>
    </row>
    <row r="5204" spans="26:27" ht="19.5" x14ac:dyDescent="0.4">
      <c r="Z5204" s="179"/>
      <c r="AA5204" s="179"/>
    </row>
    <row r="5205" spans="26:27" ht="19.5" x14ac:dyDescent="0.4">
      <c r="Z5205" s="179"/>
      <c r="AA5205" s="179"/>
    </row>
    <row r="5206" spans="26:27" ht="19.5" x14ac:dyDescent="0.4">
      <c r="Z5206" s="179"/>
      <c r="AA5206" s="179"/>
    </row>
    <row r="5207" spans="26:27" ht="19.5" x14ac:dyDescent="0.4">
      <c r="Z5207" s="179"/>
      <c r="AA5207" s="179"/>
    </row>
    <row r="5208" spans="26:27" ht="19.5" x14ac:dyDescent="0.4">
      <c r="Z5208" s="179"/>
      <c r="AA5208" s="179"/>
    </row>
    <row r="5209" spans="26:27" ht="19.5" x14ac:dyDescent="0.4">
      <c r="Z5209" s="179"/>
      <c r="AA5209" s="179"/>
    </row>
    <row r="5210" spans="26:27" ht="19.5" x14ac:dyDescent="0.4">
      <c r="Z5210" s="179"/>
      <c r="AA5210" s="179"/>
    </row>
    <row r="5211" spans="26:27" ht="19.5" x14ac:dyDescent="0.4">
      <c r="Z5211" s="179"/>
      <c r="AA5211" s="179"/>
    </row>
    <row r="5212" spans="26:27" ht="19.5" x14ac:dyDescent="0.4">
      <c r="Z5212" s="179"/>
      <c r="AA5212" s="179"/>
    </row>
    <row r="5213" spans="26:27" ht="19.5" x14ac:dyDescent="0.4">
      <c r="Z5213" s="179"/>
      <c r="AA5213" s="179"/>
    </row>
    <row r="5214" spans="26:27" ht="19.5" x14ac:dyDescent="0.4">
      <c r="Z5214" s="179"/>
      <c r="AA5214" s="179"/>
    </row>
    <row r="5215" spans="26:27" ht="19.5" x14ac:dyDescent="0.4">
      <c r="Z5215" s="179"/>
      <c r="AA5215" s="179"/>
    </row>
    <row r="5216" spans="26:27" ht="19.5" x14ac:dyDescent="0.4">
      <c r="Z5216" s="179"/>
      <c r="AA5216" s="179"/>
    </row>
    <row r="5217" spans="26:27" ht="19.5" x14ac:dyDescent="0.4">
      <c r="Z5217" s="179"/>
      <c r="AA5217" s="179"/>
    </row>
    <row r="5218" spans="26:27" ht="19.5" x14ac:dyDescent="0.4">
      <c r="Z5218" s="179"/>
      <c r="AA5218" s="179"/>
    </row>
    <row r="5219" spans="26:27" ht="19.5" x14ac:dyDescent="0.4">
      <c r="Z5219" s="179"/>
      <c r="AA5219" s="179"/>
    </row>
    <row r="5220" spans="26:27" ht="19.5" x14ac:dyDescent="0.4">
      <c r="Z5220" s="179"/>
      <c r="AA5220" s="179"/>
    </row>
    <row r="5221" spans="26:27" ht="19.5" x14ac:dyDescent="0.4">
      <c r="Z5221" s="179"/>
      <c r="AA5221" s="179"/>
    </row>
    <row r="5222" spans="26:27" ht="19.5" x14ac:dyDescent="0.4">
      <c r="Z5222" s="179"/>
      <c r="AA5222" s="179"/>
    </row>
    <row r="5223" spans="26:27" ht="19.5" x14ac:dyDescent="0.4">
      <c r="Z5223" s="179"/>
      <c r="AA5223" s="179"/>
    </row>
    <row r="5224" spans="26:27" ht="19.5" x14ac:dyDescent="0.4">
      <c r="Z5224" s="179"/>
      <c r="AA5224" s="179"/>
    </row>
    <row r="5225" spans="26:27" ht="19.5" x14ac:dyDescent="0.4">
      <c r="Z5225" s="179"/>
      <c r="AA5225" s="179"/>
    </row>
    <row r="5226" spans="26:27" ht="19.5" x14ac:dyDescent="0.4">
      <c r="Z5226" s="179"/>
      <c r="AA5226" s="179"/>
    </row>
    <row r="5227" spans="26:27" ht="19.5" x14ac:dyDescent="0.4">
      <c r="Z5227" s="179"/>
      <c r="AA5227" s="179"/>
    </row>
    <row r="5228" spans="26:27" ht="19.5" x14ac:dyDescent="0.4">
      <c r="Z5228" s="179"/>
      <c r="AA5228" s="179"/>
    </row>
    <row r="5229" spans="26:27" ht="19.5" x14ac:dyDescent="0.4">
      <c r="Z5229" s="179"/>
      <c r="AA5229" s="179"/>
    </row>
    <row r="5230" spans="26:27" ht="19.5" x14ac:dyDescent="0.4">
      <c r="Z5230" s="179"/>
      <c r="AA5230" s="179"/>
    </row>
    <row r="5231" spans="26:27" ht="19.5" x14ac:dyDescent="0.4">
      <c r="Z5231" s="179"/>
      <c r="AA5231" s="179"/>
    </row>
    <row r="5232" spans="26:27" ht="19.5" x14ac:dyDescent="0.4">
      <c r="Z5232" s="179"/>
      <c r="AA5232" s="179"/>
    </row>
    <row r="5233" spans="26:27" ht="19.5" x14ac:dyDescent="0.4">
      <c r="Z5233" s="179"/>
      <c r="AA5233" s="179"/>
    </row>
    <row r="5234" spans="26:27" ht="19.5" x14ac:dyDescent="0.4">
      <c r="Z5234" s="179"/>
      <c r="AA5234" s="179"/>
    </row>
    <row r="5235" spans="26:27" ht="19.5" x14ac:dyDescent="0.4">
      <c r="Z5235" s="179"/>
      <c r="AA5235" s="179"/>
    </row>
    <row r="5236" spans="26:27" ht="19.5" x14ac:dyDescent="0.4">
      <c r="Z5236" s="179"/>
      <c r="AA5236" s="179"/>
    </row>
    <row r="5237" spans="26:27" ht="19.5" x14ac:dyDescent="0.4">
      <c r="Z5237" s="179"/>
      <c r="AA5237" s="179"/>
    </row>
    <row r="5238" spans="26:27" ht="19.5" x14ac:dyDescent="0.4">
      <c r="Z5238" s="179"/>
      <c r="AA5238" s="179"/>
    </row>
    <row r="5239" spans="26:27" ht="19.5" x14ac:dyDescent="0.4">
      <c r="Z5239" s="179"/>
      <c r="AA5239" s="179"/>
    </row>
    <row r="5240" spans="26:27" ht="19.5" x14ac:dyDescent="0.4">
      <c r="Z5240" s="179"/>
      <c r="AA5240" s="179"/>
    </row>
    <row r="5241" spans="26:27" ht="19.5" x14ac:dyDescent="0.4">
      <c r="Z5241" s="179"/>
      <c r="AA5241" s="179"/>
    </row>
    <row r="5242" spans="26:27" ht="19.5" x14ac:dyDescent="0.4">
      <c r="Z5242" s="179"/>
      <c r="AA5242" s="179"/>
    </row>
    <row r="5243" spans="26:27" ht="19.5" x14ac:dyDescent="0.4">
      <c r="Z5243" s="179"/>
      <c r="AA5243" s="179"/>
    </row>
    <row r="5244" spans="26:27" ht="19.5" x14ac:dyDescent="0.4">
      <c r="Z5244" s="179"/>
      <c r="AA5244" s="179"/>
    </row>
    <row r="5245" spans="26:27" ht="19.5" x14ac:dyDescent="0.4">
      <c r="Z5245" s="179"/>
      <c r="AA5245" s="179"/>
    </row>
    <row r="5246" spans="26:27" ht="19.5" x14ac:dyDescent="0.4">
      <c r="Z5246" s="179"/>
      <c r="AA5246" s="179"/>
    </row>
    <row r="5247" spans="26:27" ht="19.5" x14ac:dyDescent="0.4">
      <c r="Z5247" s="179"/>
      <c r="AA5247" s="179"/>
    </row>
    <row r="5248" spans="26:27" ht="19.5" x14ac:dyDescent="0.4">
      <c r="Z5248" s="179"/>
      <c r="AA5248" s="179"/>
    </row>
    <row r="5249" spans="26:27" ht="19.5" x14ac:dyDescent="0.4">
      <c r="Z5249" s="179"/>
      <c r="AA5249" s="179"/>
    </row>
    <row r="5250" spans="26:27" ht="19.5" x14ac:dyDescent="0.4">
      <c r="Z5250" s="179"/>
      <c r="AA5250" s="179"/>
    </row>
    <row r="5251" spans="26:27" ht="19.5" x14ac:dyDescent="0.4">
      <c r="Z5251" s="179"/>
      <c r="AA5251" s="179"/>
    </row>
    <row r="5252" spans="26:27" ht="19.5" x14ac:dyDescent="0.4">
      <c r="Z5252" s="179"/>
      <c r="AA5252" s="179"/>
    </row>
    <row r="5253" spans="26:27" ht="19.5" x14ac:dyDescent="0.4">
      <c r="Z5253" s="179"/>
      <c r="AA5253" s="179"/>
    </row>
    <row r="5254" spans="26:27" ht="19.5" x14ac:dyDescent="0.4">
      <c r="Z5254" s="179"/>
      <c r="AA5254" s="179"/>
    </row>
    <row r="5255" spans="26:27" ht="19.5" x14ac:dyDescent="0.4">
      <c r="Z5255" s="179"/>
      <c r="AA5255" s="179"/>
    </row>
    <row r="5256" spans="26:27" ht="19.5" x14ac:dyDescent="0.4">
      <c r="Z5256" s="179"/>
      <c r="AA5256" s="179"/>
    </row>
    <row r="5257" spans="26:27" ht="19.5" x14ac:dyDescent="0.4">
      <c r="Z5257" s="179"/>
      <c r="AA5257" s="179"/>
    </row>
    <row r="5258" spans="26:27" ht="19.5" x14ac:dyDescent="0.4">
      <c r="Z5258" s="179"/>
      <c r="AA5258" s="179"/>
    </row>
    <row r="5259" spans="26:27" ht="19.5" x14ac:dyDescent="0.4">
      <c r="Z5259" s="179"/>
      <c r="AA5259" s="179"/>
    </row>
    <row r="5260" spans="26:27" ht="19.5" x14ac:dyDescent="0.4">
      <c r="Z5260" s="179"/>
      <c r="AA5260" s="179"/>
    </row>
    <row r="5261" spans="26:27" ht="19.5" x14ac:dyDescent="0.4">
      <c r="Z5261" s="179"/>
      <c r="AA5261" s="179"/>
    </row>
    <row r="5262" spans="26:27" ht="19.5" x14ac:dyDescent="0.4">
      <c r="Z5262" s="179"/>
      <c r="AA5262" s="179"/>
    </row>
    <row r="5263" spans="26:27" ht="19.5" x14ac:dyDescent="0.4">
      <c r="Z5263" s="179"/>
      <c r="AA5263" s="179"/>
    </row>
    <row r="5264" spans="26:27" ht="19.5" x14ac:dyDescent="0.4">
      <c r="Z5264" s="179"/>
      <c r="AA5264" s="179"/>
    </row>
    <row r="5265" spans="26:27" ht="19.5" x14ac:dyDescent="0.4">
      <c r="Z5265" s="179"/>
      <c r="AA5265" s="179"/>
    </row>
    <row r="5266" spans="26:27" ht="19.5" x14ac:dyDescent="0.4">
      <c r="Z5266" s="179"/>
      <c r="AA5266" s="179"/>
    </row>
    <row r="5267" spans="26:27" ht="19.5" x14ac:dyDescent="0.4">
      <c r="Z5267" s="179"/>
      <c r="AA5267" s="179"/>
    </row>
    <row r="5268" spans="26:27" ht="19.5" x14ac:dyDescent="0.4">
      <c r="Z5268" s="179"/>
      <c r="AA5268" s="179"/>
    </row>
    <row r="5269" spans="26:27" ht="19.5" x14ac:dyDescent="0.4">
      <c r="Z5269" s="179"/>
      <c r="AA5269" s="179"/>
    </row>
    <row r="5270" spans="26:27" ht="19.5" x14ac:dyDescent="0.4">
      <c r="Z5270" s="179"/>
      <c r="AA5270" s="179"/>
    </row>
    <row r="5271" spans="26:27" ht="19.5" x14ac:dyDescent="0.4">
      <c r="Z5271" s="179"/>
      <c r="AA5271" s="179"/>
    </row>
    <row r="5272" spans="26:27" ht="19.5" x14ac:dyDescent="0.4">
      <c r="Z5272" s="179"/>
      <c r="AA5272" s="179"/>
    </row>
    <row r="5273" spans="26:27" ht="19.5" x14ac:dyDescent="0.4">
      <c r="Z5273" s="179"/>
      <c r="AA5273" s="179"/>
    </row>
    <row r="5274" spans="26:27" ht="19.5" x14ac:dyDescent="0.4">
      <c r="Z5274" s="179"/>
      <c r="AA5274" s="179"/>
    </row>
    <row r="5275" spans="26:27" ht="19.5" x14ac:dyDescent="0.4">
      <c r="Z5275" s="179"/>
      <c r="AA5275" s="179"/>
    </row>
    <row r="5276" spans="26:27" ht="19.5" x14ac:dyDescent="0.4">
      <c r="Z5276" s="179"/>
      <c r="AA5276" s="179"/>
    </row>
    <row r="5277" spans="26:27" ht="19.5" x14ac:dyDescent="0.4">
      <c r="Z5277" s="179"/>
      <c r="AA5277" s="179"/>
    </row>
    <row r="5278" spans="26:27" ht="19.5" x14ac:dyDescent="0.4">
      <c r="Z5278" s="179"/>
      <c r="AA5278" s="179"/>
    </row>
    <row r="5279" spans="26:27" ht="19.5" x14ac:dyDescent="0.4">
      <c r="Z5279" s="179"/>
      <c r="AA5279" s="179"/>
    </row>
    <row r="5280" spans="26:27" ht="19.5" x14ac:dyDescent="0.4">
      <c r="Z5280" s="179"/>
      <c r="AA5280" s="179"/>
    </row>
    <row r="5281" spans="26:27" ht="19.5" x14ac:dyDescent="0.4">
      <c r="Z5281" s="179"/>
      <c r="AA5281" s="179"/>
    </row>
    <row r="5282" spans="26:27" ht="19.5" x14ac:dyDescent="0.4">
      <c r="Z5282" s="179"/>
      <c r="AA5282" s="179"/>
    </row>
    <row r="5283" spans="26:27" ht="19.5" x14ac:dyDescent="0.4">
      <c r="Z5283" s="179"/>
      <c r="AA5283" s="179"/>
    </row>
    <row r="5284" spans="26:27" ht="19.5" x14ac:dyDescent="0.4">
      <c r="Z5284" s="179"/>
      <c r="AA5284" s="179"/>
    </row>
    <row r="5285" spans="26:27" ht="19.5" x14ac:dyDescent="0.4">
      <c r="Z5285" s="179"/>
      <c r="AA5285" s="179"/>
    </row>
    <row r="5286" spans="26:27" ht="19.5" x14ac:dyDescent="0.4">
      <c r="Z5286" s="179"/>
      <c r="AA5286" s="179"/>
    </row>
    <row r="5287" spans="26:27" ht="19.5" x14ac:dyDescent="0.4">
      <c r="Z5287" s="179"/>
      <c r="AA5287" s="179"/>
    </row>
    <row r="5288" spans="26:27" ht="19.5" x14ac:dyDescent="0.4">
      <c r="Z5288" s="179"/>
      <c r="AA5288" s="179"/>
    </row>
    <row r="5289" spans="26:27" ht="19.5" x14ac:dyDescent="0.4">
      <c r="Z5289" s="179"/>
      <c r="AA5289" s="179"/>
    </row>
    <row r="5290" spans="26:27" ht="19.5" x14ac:dyDescent="0.4">
      <c r="Z5290" s="179"/>
      <c r="AA5290" s="179"/>
    </row>
    <row r="5291" spans="26:27" ht="19.5" x14ac:dyDescent="0.4">
      <c r="Z5291" s="179"/>
      <c r="AA5291" s="179"/>
    </row>
    <row r="5292" spans="26:27" ht="19.5" x14ac:dyDescent="0.4">
      <c r="Z5292" s="179"/>
      <c r="AA5292" s="179"/>
    </row>
    <row r="5293" spans="26:27" ht="19.5" x14ac:dyDescent="0.4">
      <c r="Z5293" s="179"/>
      <c r="AA5293" s="179"/>
    </row>
    <row r="5294" spans="26:27" ht="19.5" x14ac:dyDescent="0.4">
      <c r="Z5294" s="179"/>
      <c r="AA5294" s="179"/>
    </row>
    <row r="5295" spans="26:27" ht="19.5" x14ac:dyDescent="0.4">
      <c r="Z5295" s="179"/>
      <c r="AA5295" s="179"/>
    </row>
    <row r="5296" spans="26:27" ht="19.5" x14ac:dyDescent="0.4">
      <c r="Z5296" s="179"/>
      <c r="AA5296" s="179"/>
    </row>
    <row r="5297" spans="26:27" ht="19.5" x14ac:dyDescent="0.4">
      <c r="Z5297" s="179"/>
      <c r="AA5297" s="179"/>
    </row>
    <row r="5298" spans="26:27" ht="19.5" x14ac:dyDescent="0.4">
      <c r="Z5298" s="179"/>
      <c r="AA5298" s="179"/>
    </row>
    <row r="5299" spans="26:27" ht="19.5" x14ac:dyDescent="0.4">
      <c r="Z5299" s="179"/>
      <c r="AA5299" s="179"/>
    </row>
    <row r="5300" spans="26:27" ht="19.5" x14ac:dyDescent="0.4">
      <c r="Z5300" s="179"/>
      <c r="AA5300" s="179"/>
    </row>
    <row r="5301" spans="26:27" ht="19.5" x14ac:dyDescent="0.4">
      <c r="Z5301" s="179"/>
      <c r="AA5301" s="179"/>
    </row>
    <row r="5302" spans="26:27" ht="19.5" x14ac:dyDescent="0.4">
      <c r="Z5302" s="179"/>
      <c r="AA5302" s="179"/>
    </row>
    <row r="5303" spans="26:27" ht="19.5" x14ac:dyDescent="0.4">
      <c r="Z5303" s="179"/>
      <c r="AA5303" s="179"/>
    </row>
    <row r="5304" spans="26:27" ht="19.5" x14ac:dyDescent="0.4">
      <c r="Z5304" s="179"/>
      <c r="AA5304" s="179"/>
    </row>
    <row r="5305" spans="26:27" ht="19.5" x14ac:dyDescent="0.4">
      <c r="Z5305" s="179"/>
      <c r="AA5305" s="179"/>
    </row>
    <row r="5306" spans="26:27" ht="19.5" x14ac:dyDescent="0.4">
      <c r="Z5306" s="179"/>
      <c r="AA5306" s="179"/>
    </row>
    <row r="5307" spans="26:27" ht="19.5" x14ac:dyDescent="0.4">
      <c r="Z5307" s="179"/>
      <c r="AA5307" s="179"/>
    </row>
    <row r="5308" spans="26:27" ht="19.5" x14ac:dyDescent="0.4">
      <c r="Z5308" s="179"/>
      <c r="AA5308" s="179"/>
    </row>
    <row r="5309" spans="26:27" ht="19.5" x14ac:dyDescent="0.4">
      <c r="Z5309" s="179"/>
      <c r="AA5309" s="179"/>
    </row>
    <row r="5310" spans="26:27" ht="19.5" x14ac:dyDescent="0.4">
      <c r="Z5310" s="179"/>
      <c r="AA5310" s="179"/>
    </row>
    <row r="5311" spans="26:27" ht="19.5" x14ac:dyDescent="0.4">
      <c r="Z5311" s="179"/>
      <c r="AA5311" s="179"/>
    </row>
    <row r="5312" spans="26:27" ht="19.5" x14ac:dyDescent="0.4">
      <c r="Z5312" s="179"/>
      <c r="AA5312" s="179"/>
    </row>
    <row r="5313" spans="26:27" ht="19.5" x14ac:dyDescent="0.4">
      <c r="Z5313" s="179"/>
      <c r="AA5313" s="179"/>
    </row>
    <row r="5314" spans="26:27" ht="19.5" x14ac:dyDescent="0.4">
      <c r="Z5314" s="179"/>
      <c r="AA5314" s="179"/>
    </row>
    <row r="5315" spans="26:27" ht="19.5" x14ac:dyDescent="0.4">
      <c r="Z5315" s="179"/>
      <c r="AA5315" s="179"/>
    </row>
    <row r="5316" spans="26:27" ht="19.5" x14ac:dyDescent="0.4">
      <c r="Z5316" s="179"/>
      <c r="AA5316" s="179"/>
    </row>
    <row r="5317" spans="26:27" ht="19.5" x14ac:dyDescent="0.4">
      <c r="Z5317" s="179"/>
      <c r="AA5317" s="179"/>
    </row>
    <row r="5318" spans="26:27" ht="19.5" x14ac:dyDescent="0.4">
      <c r="Z5318" s="179"/>
      <c r="AA5318" s="179"/>
    </row>
    <row r="5319" spans="26:27" ht="19.5" x14ac:dyDescent="0.4">
      <c r="Z5319" s="179"/>
      <c r="AA5319" s="179"/>
    </row>
    <row r="5320" spans="26:27" ht="19.5" x14ac:dyDescent="0.4">
      <c r="Z5320" s="179"/>
      <c r="AA5320" s="179"/>
    </row>
    <row r="5321" spans="26:27" ht="19.5" x14ac:dyDescent="0.4">
      <c r="Z5321" s="179"/>
      <c r="AA5321" s="179"/>
    </row>
    <row r="5322" spans="26:27" ht="19.5" x14ac:dyDescent="0.4">
      <c r="Z5322" s="179"/>
      <c r="AA5322" s="179"/>
    </row>
    <row r="5323" spans="26:27" ht="19.5" x14ac:dyDescent="0.4">
      <c r="Z5323" s="179"/>
      <c r="AA5323" s="179"/>
    </row>
    <row r="5324" spans="26:27" ht="19.5" x14ac:dyDescent="0.4">
      <c r="Z5324" s="179"/>
      <c r="AA5324" s="179"/>
    </row>
    <row r="5325" spans="26:27" ht="19.5" x14ac:dyDescent="0.4">
      <c r="Z5325" s="179"/>
      <c r="AA5325" s="179"/>
    </row>
    <row r="5326" spans="26:27" ht="19.5" x14ac:dyDescent="0.4">
      <c r="Z5326" s="179"/>
      <c r="AA5326" s="179"/>
    </row>
    <row r="5327" spans="26:27" ht="19.5" x14ac:dyDescent="0.4">
      <c r="Z5327" s="179"/>
      <c r="AA5327" s="179"/>
    </row>
    <row r="5328" spans="26:27" ht="19.5" x14ac:dyDescent="0.4">
      <c r="Z5328" s="179"/>
      <c r="AA5328" s="179"/>
    </row>
    <row r="5329" spans="26:27" ht="19.5" x14ac:dyDescent="0.4">
      <c r="Z5329" s="179"/>
      <c r="AA5329" s="179"/>
    </row>
    <row r="5330" spans="26:27" ht="19.5" x14ac:dyDescent="0.4">
      <c r="Z5330" s="179"/>
      <c r="AA5330" s="179"/>
    </row>
    <row r="5331" spans="26:27" ht="19.5" x14ac:dyDescent="0.4">
      <c r="Z5331" s="179"/>
      <c r="AA5331" s="179"/>
    </row>
    <row r="5332" spans="26:27" ht="19.5" x14ac:dyDescent="0.4">
      <c r="Z5332" s="179"/>
      <c r="AA5332" s="179"/>
    </row>
    <row r="5333" spans="26:27" ht="19.5" x14ac:dyDescent="0.4">
      <c r="Z5333" s="179"/>
      <c r="AA5333" s="179"/>
    </row>
    <row r="5334" spans="26:27" ht="19.5" x14ac:dyDescent="0.4">
      <c r="Z5334" s="179"/>
      <c r="AA5334" s="179"/>
    </row>
    <row r="5335" spans="26:27" ht="19.5" x14ac:dyDescent="0.4">
      <c r="Z5335" s="179"/>
      <c r="AA5335" s="179"/>
    </row>
    <row r="5336" spans="26:27" ht="19.5" x14ac:dyDescent="0.4">
      <c r="Z5336" s="179"/>
      <c r="AA5336" s="179"/>
    </row>
    <row r="5337" spans="26:27" ht="19.5" x14ac:dyDescent="0.4">
      <c r="Z5337" s="179"/>
      <c r="AA5337" s="179"/>
    </row>
    <row r="5338" spans="26:27" ht="19.5" x14ac:dyDescent="0.4">
      <c r="Z5338" s="179"/>
      <c r="AA5338" s="179"/>
    </row>
    <row r="5339" spans="26:27" ht="19.5" x14ac:dyDescent="0.4">
      <c r="Z5339" s="179"/>
      <c r="AA5339" s="179"/>
    </row>
    <row r="5340" spans="26:27" ht="19.5" x14ac:dyDescent="0.4">
      <c r="Z5340" s="179"/>
      <c r="AA5340" s="179"/>
    </row>
    <row r="5341" spans="26:27" ht="19.5" x14ac:dyDescent="0.4">
      <c r="Z5341" s="179"/>
      <c r="AA5341" s="179"/>
    </row>
    <row r="5342" spans="26:27" ht="19.5" x14ac:dyDescent="0.4">
      <c r="Z5342" s="179"/>
      <c r="AA5342" s="179"/>
    </row>
    <row r="5343" spans="26:27" ht="19.5" x14ac:dyDescent="0.4">
      <c r="Z5343" s="179"/>
      <c r="AA5343" s="179"/>
    </row>
    <row r="5344" spans="26:27" ht="19.5" x14ac:dyDescent="0.4">
      <c r="Z5344" s="179"/>
      <c r="AA5344" s="179"/>
    </row>
    <row r="5345" spans="26:27" ht="19.5" x14ac:dyDescent="0.4">
      <c r="Z5345" s="179"/>
      <c r="AA5345" s="179"/>
    </row>
    <row r="5346" spans="26:27" ht="19.5" x14ac:dyDescent="0.4">
      <c r="Z5346" s="179"/>
      <c r="AA5346" s="179"/>
    </row>
    <row r="5347" spans="26:27" ht="19.5" x14ac:dyDescent="0.4">
      <c r="Z5347" s="179"/>
      <c r="AA5347" s="179"/>
    </row>
    <row r="5348" spans="26:27" ht="19.5" x14ac:dyDescent="0.4">
      <c r="Z5348" s="179"/>
      <c r="AA5348" s="179"/>
    </row>
    <row r="5349" spans="26:27" ht="19.5" x14ac:dyDescent="0.4">
      <c r="Z5349" s="179"/>
      <c r="AA5349" s="179"/>
    </row>
    <row r="5350" spans="26:27" ht="19.5" x14ac:dyDescent="0.4">
      <c r="Z5350" s="179"/>
      <c r="AA5350" s="179"/>
    </row>
    <row r="5351" spans="26:27" ht="19.5" x14ac:dyDescent="0.4">
      <c r="Z5351" s="179"/>
      <c r="AA5351" s="179"/>
    </row>
    <row r="5352" spans="26:27" ht="19.5" x14ac:dyDescent="0.4">
      <c r="Z5352" s="179"/>
      <c r="AA5352" s="179"/>
    </row>
    <row r="5353" spans="26:27" ht="19.5" x14ac:dyDescent="0.4">
      <c r="Z5353" s="179"/>
      <c r="AA5353" s="179"/>
    </row>
    <row r="5354" spans="26:27" ht="19.5" x14ac:dyDescent="0.4">
      <c r="Z5354" s="179"/>
      <c r="AA5354" s="179"/>
    </row>
    <row r="5355" spans="26:27" ht="19.5" x14ac:dyDescent="0.4">
      <c r="Z5355" s="179"/>
      <c r="AA5355" s="179"/>
    </row>
    <row r="5356" spans="26:27" ht="19.5" x14ac:dyDescent="0.4">
      <c r="Z5356" s="179"/>
      <c r="AA5356" s="179"/>
    </row>
    <row r="5357" spans="26:27" ht="19.5" x14ac:dyDescent="0.4">
      <c r="Z5357" s="179"/>
      <c r="AA5357" s="179"/>
    </row>
    <row r="5358" spans="26:27" ht="19.5" x14ac:dyDescent="0.4">
      <c r="Z5358" s="179"/>
      <c r="AA5358" s="179"/>
    </row>
    <row r="5359" spans="26:27" ht="19.5" x14ac:dyDescent="0.4">
      <c r="Z5359" s="179"/>
      <c r="AA5359" s="179"/>
    </row>
    <row r="5360" spans="26:27" ht="19.5" x14ac:dyDescent="0.4">
      <c r="Z5360" s="179"/>
      <c r="AA5360" s="179"/>
    </row>
    <row r="5361" spans="26:27" ht="19.5" x14ac:dyDescent="0.4">
      <c r="Z5361" s="179"/>
      <c r="AA5361" s="179"/>
    </row>
    <row r="5362" spans="26:27" ht="19.5" x14ac:dyDescent="0.4">
      <c r="Z5362" s="179"/>
      <c r="AA5362" s="179"/>
    </row>
    <row r="5363" spans="26:27" ht="19.5" x14ac:dyDescent="0.4">
      <c r="Z5363" s="179"/>
      <c r="AA5363" s="179"/>
    </row>
    <row r="5364" spans="26:27" ht="19.5" x14ac:dyDescent="0.4">
      <c r="Z5364" s="179"/>
      <c r="AA5364" s="179"/>
    </row>
    <row r="5365" spans="26:27" ht="19.5" x14ac:dyDescent="0.4">
      <c r="Z5365" s="179"/>
      <c r="AA5365" s="179"/>
    </row>
    <row r="5366" spans="26:27" ht="19.5" x14ac:dyDescent="0.4">
      <c r="Z5366" s="179"/>
      <c r="AA5366" s="179"/>
    </row>
    <row r="5367" spans="26:27" ht="19.5" x14ac:dyDescent="0.4">
      <c r="Z5367" s="179"/>
      <c r="AA5367" s="179"/>
    </row>
    <row r="5368" spans="26:27" ht="19.5" x14ac:dyDescent="0.4">
      <c r="Z5368" s="179"/>
      <c r="AA5368" s="179"/>
    </row>
    <row r="5369" spans="26:27" ht="19.5" x14ac:dyDescent="0.4">
      <c r="Z5369" s="179"/>
      <c r="AA5369" s="179"/>
    </row>
    <row r="5370" spans="26:27" ht="19.5" x14ac:dyDescent="0.4">
      <c r="Z5370" s="179"/>
      <c r="AA5370" s="179"/>
    </row>
    <row r="5371" spans="26:27" ht="19.5" x14ac:dyDescent="0.4">
      <c r="Z5371" s="179"/>
      <c r="AA5371" s="179"/>
    </row>
    <row r="5372" spans="26:27" ht="19.5" x14ac:dyDescent="0.4">
      <c r="Z5372" s="179"/>
      <c r="AA5372" s="179"/>
    </row>
    <row r="5373" spans="26:27" ht="19.5" x14ac:dyDescent="0.4">
      <c r="Z5373" s="179"/>
      <c r="AA5373" s="179"/>
    </row>
    <row r="5374" spans="26:27" ht="19.5" x14ac:dyDescent="0.4">
      <c r="Z5374" s="179"/>
      <c r="AA5374" s="179"/>
    </row>
    <row r="5375" spans="26:27" ht="19.5" x14ac:dyDescent="0.4">
      <c r="Z5375" s="179"/>
      <c r="AA5375" s="179"/>
    </row>
    <row r="5376" spans="26:27" ht="19.5" x14ac:dyDescent="0.4">
      <c r="Z5376" s="179"/>
      <c r="AA5376" s="179"/>
    </row>
    <row r="5377" spans="26:27" ht="19.5" x14ac:dyDescent="0.4">
      <c r="Z5377" s="179"/>
      <c r="AA5377" s="179"/>
    </row>
    <row r="5378" spans="26:27" ht="19.5" x14ac:dyDescent="0.4">
      <c r="Z5378" s="179"/>
      <c r="AA5378" s="179"/>
    </row>
    <row r="5379" spans="26:27" ht="19.5" x14ac:dyDescent="0.4">
      <c r="Z5379" s="179"/>
      <c r="AA5379" s="179"/>
    </row>
    <row r="5380" spans="26:27" ht="19.5" x14ac:dyDescent="0.4">
      <c r="Z5380" s="179"/>
      <c r="AA5380" s="179"/>
    </row>
    <row r="5381" spans="26:27" ht="19.5" x14ac:dyDescent="0.4">
      <c r="Z5381" s="179"/>
      <c r="AA5381" s="179"/>
    </row>
    <row r="5382" spans="26:27" ht="19.5" x14ac:dyDescent="0.4">
      <c r="Z5382" s="179"/>
      <c r="AA5382" s="179"/>
    </row>
    <row r="5383" spans="26:27" ht="19.5" x14ac:dyDescent="0.4">
      <c r="Z5383" s="179"/>
      <c r="AA5383" s="179"/>
    </row>
    <row r="5384" spans="26:27" ht="19.5" x14ac:dyDescent="0.4">
      <c r="Z5384" s="179"/>
      <c r="AA5384" s="179"/>
    </row>
    <row r="5385" spans="26:27" ht="19.5" x14ac:dyDescent="0.4">
      <c r="Z5385" s="179"/>
      <c r="AA5385" s="179"/>
    </row>
    <row r="5386" spans="26:27" ht="19.5" x14ac:dyDescent="0.4">
      <c r="Z5386" s="179"/>
      <c r="AA5386" s="179"/>
    </row>
    <row r="5387" spans="26:27" ht="19.5" x14ac:dyDescent="0.4">
      <c r="Z5387" s="179"/>
      <c r="AA5387" s="179"/>
    </row>
    <row r="5388" spans="26:27" ht="19.5" x14ac:dyDescent="0.4">
      <c r="Z5388" s="179"/>
      <c r="AA5388" s="179"/>
    </row>
    <row r="5389" spans="26:27" ht="19.5" x14ac:dyDescent="0.4">
      <c r="Z5389" s="179"/>
      <c r="AA5389" s="179"/>
    </row>
    <row r="5390" spans="26:27" ht="19.5" x14ac:dyDescent="0.4">
      <c r="Z5390" s="179"/>
      <c r="AA5390" s="179"/>
    </row>
    <row r="5391" spans="26:27" ht="19.5" x14ac:dyDescent="0.4">
      <c r="Z5391" s="179"/>
      <c r="AA5391" s="179"/>
    </row>
    <row r="5392" spans="26:27" ht="19.5" x14ac:dyDescent="0.4">
      <c r="Z5392" s="179"/>
      <c r="AA5392" s="179"/>
    </row>
    <row r="5393" spans="26:27" ht="19.5" x14ac:dyDescent="0.4">
      <c r="Z5393" s="179"/>
      <c r="AA5393" s="179"/>
    </row>
    <row r="5394" spans="26:27" ht="19.5" x14ac:dyDescent="0.4">
      <c r="Z5394" s="179"/>
      <c r="AA5394" s="179"/>
    </row>
    <row r="5395" spans="26:27" ht="19.5" x14ac:dyDescent="0.4">
      <c r="Z5395" s="179"/>
      <c r="AA5395" s="179"/>
    </row>
    <row r="5396" spans="26:27" ht="19.5" x14ac:dyDescent="0.4">
      <c r="Z5396" s="179"/>
      <c r="AA5396" s="179"/>
    </row>
    <row r="5397" spans="26:27" ht="19.5" x14ac:dyDescent="0.4">
      <c r="Z5397" s="179"/>
      <c r="AA5397" s="179"/>
    </row>
    <row r="5398" spans="26:27" ht="19.5" x14ac:dyDescent="0.4">
      <c r="Z5398" s="179"/>
      <c r="AA5398" s="179"/>
    </row>
    <row r="5399" spans="26:27" ht="19.5" x14ac:dyDescent="0.4">
      <c r="Z5399" s="179"/>
      <c r="AA5399" s="179"/>
    </row>
    <row r="5400" spans="26:27" ht="19.5" x14ac:dyDescent="0.4">
      <c r="Z5400" s="179"/>
      <c r="AA5400" s="179"/>
    </row>
    <row r="5401" spans="26:27" ht="19.5" x14ac:dyDescent="0.4">
      <c r="Z5401" s="179"/>
      <c r="AA5401" s="179"/>
    </row>
    <row r="5402" spans="26:27" ht="19.5" x14ac:dyDescent="0.4">
      <c r="Z5402" s="179"/>
      <c r="AA5402" s="179"/>
    </row>
    <row r="5403" spans="26:27" ht="19.5" x14ac:dyDescent="0.4">
      <c r="Z5403" s="179"/>
      <c r="AA5403" s="179"/>
    </row>
    <row r="5404" spans="26:27" ht="19.5" x14ac:dyDescent="0.4">
      <c r="Z5404" s="179"/>
      <c r="AA5404" s="179"/>
    </row>
    <row r="5405" spans="26:27" ht="19.5" x14ac:dyDescent="0.4">
      <c r="Z5405" s="179"/>
      <c r="AA5405" s="179"/>
    </row>
    <row r="5406" spans="26:27" ht="19.5" x14ac:dyDescent="0.4">
      <c r="Z5406" s="179"/>
      <c r="AA5406" s="179"/>
    </row>
    <row r="5407" spans="26:27" ht="19.5" x14ac:dyDescent="0.4">
      <c r="Z5407" s="179"/>
      <c r="AA5407" s="179"/>
    </row>
    <row r="5408" spans="26:27" ht="19.5" x14ac:dyDescent="0.4">
      <c r="Z5408" s="179"/>
      <c r="AA5408" s="179"/>
    </row>
    <row r="5409" spans="26:27" ht="19.5" x14ac:dyDescent="0.4">
      <c r="Z5409" s="179"/>
      <c r="AA5409" s="179"/>
    </row>
    <row r="5410" spans="26:27" ht="19.5" x14ac:dyDescent="0.4">
      <c r="Z5410" s="179"/>
      <c r="AA5410" s="179"/>
    </row>
    <row r="5411" spans="26:27" ht="19.5" x14ac:dyDescent="0.4">
      <c r="Z5411" s="179"/>
      <c r="AA5411" s="179"/>
    </row>
    <row r="5412" spans="26:27" ht="19.5" x14ac:dyDescent="0.4">
      <c r="Z5412" s="179"/>
      <c r="AA5412" s="179"/>
    </row>
    <row r="5413" spans="26:27" ht="19.5" x14ac:dyDescent="0.4">
      <c r="Z5413" s="179"/>
      <c r="AA5413" s="179"/>
    </row>
    <row r="5414" spans="26:27" ht="19.5" x14ac:dyDescent="0.4">
      <c r="Z5414" s="179"/>
      <c r="AA5414" s="179"/>
    </row>
    <row r="5415" spans="26:27" ht="19.5" x14ac:dyDescent="0.4">
      <c r="Z5415" s="179"/>
      <c r="AA5415" s="179"/>
    </row>
    <row r="5416" spans="26:27" ht="19.5" x14ac:dyDescent="0.4">
      <c r="Z5416" s="179"/>
      <c r="AA5416" s="179"/>
    </row>
    <row r="5417" spans="26:27" ht="19.5" x14ac:dyDescent="0.4">
      <c r="Z5417" s="179"/>
      <c r="AA5417" s="179"/>
    </row>
    <row r="5418" spans="26:27" ht="19.5" x14ac:dyDescent="0.4">
      <c r="Z5418" s="179"/>
      <c r="AA5418" s="179"/>
    </row>
    <row r="5419" spans="26:27" ht="19.5" x14ac:dyDescent="0.4">
      <c r="Z5419" s="179"/>
      <c r="AA5419" s="179"/>
    </row>
    <row r="5420" spans="26:27" ht="19.5" x14ac:dyDescent="0.4">
      <c r="Z5420" s="179"/>
      <c r="AA5420" s="179"/>
    </row>
    <row r="5421" spans="26:27" ht="19.5" x14ac:dyDescent="0.4">
      <c r="Z5421" s="179"/>
      <c r="AA5421" s="179"/>
    </row>
    <row r="5422" spans="26:27" ht="19.5" x14ac:dyDescent="0.4">
      <c r="Z5422" s="179"/>
      <c r="AA5422" s="179"/>
    </row>
    <row r="5423" spans="26:27" ht="19.5" x14ac:dyDescent="0.4">
      <c r="Z5423" s="179"/>
      <c r="AA5423" s="179"/>
    </row>
    <row r="5424" spans="26:27" ht="19.5" x14ac:dyDescent="0.4">
      <c r="Z5424" s="179"/>
      <c r="AA5424" s="179"/>
    </row>
    <row r="5425" spans="26:27" ht="19.5" x14ac:dyDescent="0.4">
      <c r="Z5425" s="179"/>
      <c r="AA5425" s="179"/>
    </row>
    <row r="5426" spans="26:27" ht="19.5" x14ac:dyDescent="0.4">
      <c r="Z5426" s="179"/>
      <c r="AA5426" s="179"/>
    </row>
    <row r="5427" spans="26:27" ht="19.5" x14ac:dyDescent="0.4">
      <c r="Z5427" s="179"/>
      <c r="AA5427" s="179"/>
    </row>
    <row r="5428" spans="26:27" ht="19.5" x14ac:dyDescent="0.4">
      <c r="Z5428" s="179"/>
      <c r="AA5428" s="179"/>
    </row>
    <row r="5429" spans="26:27" ht="19.5" x14ac:dyDescent="0.4">
      <c r="Z5429" s="179"/>
      <c r="AA5429" s="179"/>
    </row>
    <row r="5430" spans="26:27" ht="19.5" x14ac:dyDescent="0.4">
      <c r="Z5430" s="179"/>
      <c r="AA5430" s="179"/>
    </row>
    <row r="5431" spans="26:27" ht="19.5" x14ac:dyDescent="0.4">
      <c r="Z5431" s="179"/>
      <c r="AA5431" s="179"/>
    </row>
    <row r="5432" spans="26:27" ht="19.5" x14ac:dyDescent="0.4">
      <c r="Z5432" s="179"/>
      <c r="AA5432" s="179"/>
    </row>
    <row r="5433" spans="26:27" ht="19.5" x14ac:dyDescent="0.4">
      <c r="Z5433" s="179"/>
      <c r="AA5433" s="179"/>
    </row>
    <row r="5434" spans="26:27" ht="19.5" x14ac:dyDescent="0.4">
      <c r="Z5434" s="179"/>
      <c r="AA5434" s="179"/>
    </row>
    <row r="5435" spans="26:27" ht="19.5" x14ac:dyDescent="0.4">
      <c r="Z5435" s="179"/>
      <c r="AA5435" s="179"/>
    </row>
    <row r="5436" spans="26:27" ht="19.5" x14ac:dyDescent="0.4">
      <c r="Z5436" s="179"/>
      <c r="AA5436" s="179"/>
    </row>
    <row r="5437" spans="26:27" ht="19.5" x14ac:dyDescent="0.4">
      <c r="Z5437" s="179"/>
      <c r="AA5437" s="179"/>
    </row>
    <row r="5438" spans="26:27" ht="19.5" x14ac:dyDescent="0.4">
      <c r="Z5438" s="179"/>
      <c r="AA5438" s="179"/>
    </row>
    <row r="5439" spans="26:27" ht="19.5" x14ac:dyDescent="0.4">
      <c r="Z5439" s="179"/>
      <c r="AA5439" s="179"/>
    </row>
    <row r="5440" spans="26:27" ht="19.5" x14ac:dyDescent="0.4">
      <c r="Z5440" s="179"/>
      <c r="AA5440" s="179"/>
    </row>
    <row r="5441" spans="26:27" ht="19.5" x14ac:dyDescent="0.4">
      <c r="Z5441" s="179"/>
      <c r="AA5441" s="179"/>
    </row>
    <row r="5442" spans="26:27" ht="19.5" x14ac:dyDescent="0.4">
      <c r="Z5442" s="179"/>
      <c r="AA5442" s="179"/>
    </row>
    <row r="5443" spans="26:27" ht="19.5" x14ac:dyDescent="0.4">
      <c r="Z5443" s="179"/>
      <c r="AA5443" s="179"/>
    </row>
    <row r="5444" spans="26:27" ht="19.5" x14ac:dyDescent="0.4">
      <c r="Z5444" s="179"/>
      <c r="AA5444" s="179"/>
    </row>
    <row r="5445" spans="26:27" ht="19.5" x14ac:dyDescent="0.4">
      <c r="Z5445" s="179"/>
      <c r="AA5445" s="179"/>
    </row>
    <row r="5446" spans="26:27" ht="19.5" x14ac:dyDescent="0.4">
      <c r="Z5446" s="179"/>
      <c r="AA5446" s="179"/>
    </row>
    <row r="5447" spans="26:27" ht="19.5" x14ac:dyDescent="0.4">
      <c r="Z5447" s="179"/>
      <c r="AA5447" s="179"/>
    </row>
    <row r="5448" spans="26:27" ht="19.5" x14ac:dyDescent="0.4">
      <c r="Z5448" s="179"/>
      <c r="AA5448" s="179"/>
    </row>
    <row r="5449" spans="26:27" ht="19.5" x14ac:dyDescent="0.4">
      <c r="Z5449" s="179"/>
      <c r="AA5449" s="179"/>
    </row>
    <row r="5450" spans="26:27" ht="19.5" x14ac:dyDescent="0.4">
      <c r="Z5450" s="179"/>
      <c r="AA5450" s="179"/>
    </row>
    <row r="5451" spans="26:27" ht="19.5" x14ac:dyDescent="0.4">
      <c r="Z5451" s="179"/>
      <c r="AA5451" s="179"/>
    </row>
    <row r="5452" spans="26:27" ht="19.5" x14ac:dyDescent="0.4">
      <c r="Z5452" s="179"/>
      <c r="AA5452" s="179"/>
    </row>
    <row r="5453" spans="26:27" ht="19.5" x14ac:dyDescent="0.4">
      <c r="Z5453" s="179"/>
      <c r="AA5453" s="179"/>
    </row>
    <row r="5454" spans="26:27" ht="19.5" x14ac:dyDescent="0.4">
      <c r="Z5454" s="179"/>
      <c r="AA5454" s="179"/>
    </row>
    <row r="5455" spans="26:27" ht="19.5" x14ac:dyDescent="0.4">
      <c r="Z5455" s="179"/>
      <c r="AA5455" s="179"/>
    </row>
    <row r="5456" spans="26:27" ht="19.5" x14ac:dyDescent="0.4">
      <c r="Z5456" s="179"/>
      <c r="AA5456" s="179"/>
    </row>
    <row r="5457" spans="26:27" ht="19.5" x14ac:dyDescent="0.4">
      <c r="Z5457" s="179"/>
      <c r="AA5457" s="179"/>
    </row>
    <row r="5458" spans="26:27" ht="19.5" x14ac:dyDescent="0.4">
      <c r="Z5458" s="179"/>
      <c r="AA5458" s="179"/>
    </row>
    <row r="5459" spans="26:27" ht="19.5" x14ac:dyDescent="0.4">
      <c r="Z5459" s="179"/>
      <c r="AA5459" s="179"/>
    </row>
    <row r="5460" spans="26:27" ht="19.5" x14ac:dyDescent="0.4">
      <c r="Z5460" s="179"/>
      <c r="AA5460" s="179"/>
    </row>
    <row r="5461" spans="26:27" ht="19.5" x14ac:dyDescent="0.4">
      <c r="Z5461" s="179"/>
      <c r="AA5461" s="179"/>
    </row>
    <row r="5462" spans="26:27" ht="19.5" x14ac:dyDescent="0.4">
      <c r="Z5462" s="179"/>
      <c r="AA5462" s="179"/>
    </row>
    <row r="5463" spans="26:27" ht="19.5" x14ac:dyDescent="0.4">
      <c r="Z5463" s="179"/>
      <c r="AA5463" s="179"/>
    </row>
    <row r="5464" spans="26:27" ht="19.5" x14ac:dyDescent="0.4">
      <c r="Z5464" s="179"/>
      <c r="AA5464" s="179"/>
    </row>
    <row r="5465" spans="26:27" ht="19.5" x14ac:dyDescent="0.4">
      <c r="Z5465" s="179"/>
      <c r="AA5465" s="179"/>
    </row>
    <row r="5466" spans="26:27" ht="19.5" x14ac:dyDescent="0.4">
      <c r="Z5466" s="179"/>
      <c r="AA5466" s="179"/>
    </row>
    <row r="5467" spans="26:27" ht="19.5" x14ac:dyDescent="0.4">
      <c r="Z5467" s="179"/>
      <c r="AA5467" s="179"/>
    </row>
    <row r="5468" spans="26:27" ht="19.5" x14ac:dyDescent="0.4">
      <c r="Z5468" s="179"/>
      <c r="AA5468" s="179"/>
    </row>
    <row r="5469" spans="26:27" ht="19.5" x14ac:dyDescent="0.4">
      <c r="Z5469" s="179"/>
      <c r="AA5469" s="179"/>
    </row>
    <row r="5470" spans="26:27" ht="19.5" x14ac:dyDescent="0.4">
      <c r="Z5470" s="179"/>
      <c r="AA5470" s="179"/>
    </row>
    <row r="5471" spans="26:27" ht="19.5" x14ac:dyDescent="0.4">
      <c r="Z5471" s="179"/>
      <c r="AA5471" s="179"/>
    </row>
    <row r="5472" spans="26:27" ht="19.5" x14ac:dyDescent="0.4">
      <c r="Z5472" s="179"/>
      <c r="AA5472" s="179"/>
    </row>
    <row r="5473" spans="26:27" ht="19.5" x14ac:dyDescent="0.4">
      <c r="Z5473" s="179"/>
      <c r="AA5473" s="179"/>
    </row>
    <row r="5474" spans="26:27" ht="19.5" x14ac:dyDescent="0.4">
      <c r="Z5474" s="179"/>
      <c r="AA5474" s="179"/>
    </row>
    <row r="5475" spans="26:27" ht="19.5" x14ac:dyDescent="0.4">
      <c r="Z5475" s="179"/>
      <c r="AA5475" s="179"/>
    </row>
    <row r="5476" spans="26:27" ht="19.5" x14ac:dyDescent="0.4">
      <c r="Z5476" s="179"/>
      <c r="AA5476" s="179"/>
    </row>
    <row r="5477" spans="26:27" ht="19.5" x14ac:dyDescent="0.4">
      <c r="Z5477" s="179"/>
      <c r="AA5477" s="179"/>
    </row>
    <row r="5478" spans="26:27" ht="19.5" x14ac:dyDescent="0.4">
      <c r="Z5478" s="179"/>
      <c r="AA5478" s="179"/>
    </row>
    <row r="5479" spans="26:27" ht="19.5" x14ac:dyDescent="0.4">
      <c r="Z5479" s="179"/>
      <c r="AA5479" s="179"/>
    </row>
    <row r="5480" spans="26:27" ht="19.5" x14ac:dyDescent="0.4">
      <c r="Z5480" s="179"/>
      <c r="AA5480" s="179"/>
    </row>
    <row r="5481" spans="26:27" ht="19.5" x14ac:dyDescent="0.4">
      <c r="Z5481" s="179"/>
      <c r="AA5481" s="179"/>
    </row>
    <row r="5482" spans="26:27" ht="19.5" x14ac:dyDescent="0.4">
      <c r="Z5482" s="179"/>
      <c r="AA5482" s="179"/>
    </row>
    <row r="5483" spans="26:27" ht="19.5" x14ac:dyDescent="0.4">
      <c r="Z5483" s="179"/>
      <c r="AA5483" s="179"/>
    </row>
    <row r="5484" spans="26:27" ht="19.5" x14ac:dyDescent="0.4">
      <c r="Z5484" s="179"/>
      <c r="AA5484" s="179"/>
    </row>
    <row r="5485" spans="26:27" ht="19.5" x14ac:dyDescent="0.4">
      <c r="Z5485" s="179"/>
      <c r="AA5485" s="179"/>
    </row>
    <row r="5486" spans="26:27" ht="19.5" x14ac:dyDescent="0.4">
      <c r="Z5486" s="179"/>
      <c r="AA5486" s="179"/>
    </row>
    <row r="5487" spans="26:27" ht="19.5" x14ac:dyDescent="0.4">
      <c r="Z5487" s="179"/>
      <c r="AA5487" s="179"/>
    </row>
    <row r="5488" spans="26:27" ht="19.5" x14ac:dyDescent="0.4">
      <c r="Z5488" s="179"/>
      <c r="AA5488" s="179"/>
    </row>
    <row r="5489" spans="26:27" ht="19.5" x14ac:dyDescent="0.4">
      <c r="Z5489" s="179"/>
      <c r="AA5489" s="179"/>
    </row>
    <row r="5490" spans="26:27" ht="19.5" x14ac:dyDescent="0.4">
      <c r="Z5490" s="179"/>
      <c r="AA5490" s="179"/>
    </row>
    <row r="5491" spans="26:27" ht="19.5" x14ac:dyDescent="0.4">
      <c r="Z5491" s="179"/>
      <c r="AA5491" s="179"/>
    </row>
    <row r="5492" spans="26:27" ht="19.5" x14ac:dyDescent="0.4">
      <c r="Z5492" s="179"/>
      <c r="AA5492" s="179"/>
    </row>
    <row r="5493" spans="26:27" ht="19.5" x14ac:dyDescent="0.4">
      <c r="Z5493" s="179"/>
      <c r="AA5493" s="179"/>
    </row>
    <row r="5494" spans="26:27" ht="19.5" x14ac:dyDescent="0.4">
      <c r="Z5494" s="179"/>
      <c r="AA5494" s="179"/>
    </row>
    <row r="5495" spans="26:27" ht="19.5" x14ac:dyDescent="0.4">
      <c r="Z5495" s="179"/>
      <c r="AA5495" s="179"/>
    </row>
    <row r="5496" spans="26:27" ht="19.5" x14ac:dyDescent="0.4">
      <c r="Z5496" s="179"/>
      <c r="AA5496" s="179"/>
    </row>
    <row r="5497" spans="26:27" ht="19.5" x14ac:dyDescent="0.4">
      <c r="Z5497" s="179"/>
      <c r="AA5497" s="179"/>
    </row>
    <row r="5498" spans="26:27" ht="19.5" x14ac:dyDescent="0.4">
      <c r="Z5498" s="179"/>
      <c r="AA5498" s="179"/>
    </row>
    <row r="5499" spans="26:27" ht="19.5" x14ac:dyDescent="0.4">
      <c r="Z5499" s="179"/>
      <c r="AA5499" s="179"/>
    </row>
    <row r="5500" spans="26:27" ht="19.5" x14ac:dyDescent="0.4">
      <c r="Z5500" s="179"/>
      <c r="AA5500" s="179"/>
    </row>
    <row r="5501" spans="26:27" ht="19.5" x14ac:dyDescent="0.4">
      <c r="Z5501" s="179"/>
      <c r="AA5501" s="179"/>
    </row>
    <row r="5502" spans="26:27" ht="19.5" x14ac:dyDescent="0.4">
      <c r="Z5502" s="179"/>
      <c r="AA5502" s="179"/>
    </row>
    <row r="5503" spans="26:27" ht="19.5" x14ac:dyDescent="0.4">
      <c r="Z5503" s="179"/>
      <c r="AA5503" s="179"/>
    </row>
    <row r="5504" spans="26:27" ht="19.5" x14ac:dyDescent="0.4">
      <c r="Z5504" s="179"/>
      <c r="AA5504" s="179"/>
    </row>
    <row r="5505" spans="26:27" ht="19.5" x14ac:dyDescent="0.4">
      <c r="Z5505" s="179"/>
      <c r="AA5505" s="179"/>
    </row>
    <row r="5506" spans="26:27" ht="19.5" x14ac:dyDescent="0.4">
      <c r="Z5506" s="179"/>
      <c r="AA5506" s="179"/>
    </row>
    <row r="5507" spans="26:27" ht="19.5" x14ac:dyDescent="0.4">
      <c r="Z5507" s="179"/>
      <c r="AA5507" s="179"/>
    </row>
    <row r="5508" spans="26:27" ht="19.5" x14ac:dyDescent="0.4">
      <c r="Z5508" s="179"/>
      <c r="AA5508" s="179"/>
    </row>
    <row r="5509" spans="26:27" ht="19.5" x14ac:dyDescent="0.4">
      <c r="Z5509" s="179"/>
      <c r="AA5509" s="179"/>
    </row>
    <row r="5510" spans="26:27" ht="19.5" x14ac:dyDescent="0.4">
      <c r="Z5510" s="179"/>
      <c r="AA5510" s="179"/>
    </row>
    <row r="5511" spans="26:27" ht="19.5" x14ac:dyDescent="0.4">
      <c r="Z5511" s="179"/>
      <c r="AA5511" s="179"/>
    </row>
    <row r="5512" spans="26:27" ht="19.5" x14ac:dyDescent="0.4">
      <c r="Z5512" s="179"/>
      <c r="AA5512" s="179"/>
    </row>
    <row r="5513" spans="26:27" ht="19.5" x14ac:dyDescent="0.4">
      <c r="Z5513" s="179"/>
      <c r="AA5513" s="179"/>
    </row>
    <row r="5514" spans="26:27" ht="19.5" x14ac:dyDescent="0.4">
      <c r="Z5514" s="179"/>
      <c r="AA5514" s="179"/>
    </row>
    <row r="5515" spans="26:27" ht="19.5" x14ac:dyDescent="0.4">
      <c r="Z5515" s="179"/>
      <c r="AA5515" s="179"/>
    </row>
    <row r="5516" spans="26:27" ht="19.5" x14ac:dyDescent="0.4">
      <c r="Z5516" s="179"/>
      <c r="AA5516" s="179"/>
    </row>
    <row r="5517" spans="26:27" ht="19.5" x14ac:dyDescent="0.4">
      <c r="Z5517" s="179"/>
      <c r="AA5517" s="179"/>
    </row>
    <row r="5518" spans="26:27" ht="19.5" x14ac:dyDescent="0.4">
      <c r="Z5518" s="179"/>
      <c r="AA5518" s="179"/>
    </row>
    <row r="5519" spans="26:27" ht="19.5" x14ac:dyDescent="0.4">
      <c r="Z5519" s="179"/>
      <c r="AA5519" s="179"/>
    </row>
    <row r="5520" spans="26:27" ht="19.5" x14ac:dyDescent="0.4">
      <c r="Z5520" s="179"/>
      <c r="AA5520" s="179"/>
    </row>
    <row r="5521" spans="26:27" ht="19.5" x14ac:dyDescent="0.4">
      <c r="Z5521" s="179"/>
      <c r="AA5521" s="179"/>
    </row>
    <row r="5522" spans="26:27" ht="19.5" x14ac:dyDescent="0.4">
      <c r="Z5522" s="179"/>
      <c r="AA5522" s="179"/>
    </row>
    <row r="5523" spans="26:27" ht="19.5" x14ac:dyDescent="0.4">
      <c r="Z5523" s="179"/>
      <c r="AA5523" s="179"/>
    </row>
    <row r="5524" spans="26:27" ht="19.5" x14ac:dyDescent="0.4">
      <c r="Z5524" s="179"/>
      <c r="AA5524" s="179"/>
    </row>
    <row r="5525" spans="26:27" ht="19.5" x14ac:dyDescent="0.4">
      <c r="Z5525" s="179"/>
      <c r="AA5525" s="179"/>
    </row>
    <row r="5526" spans="26:27" ht="19.5" x14ac:dyDescent="0.4">
      <c r="Z5526" s="179"/>
      <c r="AA5526" s="179"/>
    </row>
    <row r="5527" spans="26:27" ht="19.5" x14ac:dyDescent="0.4">
      <c r="Z5527" s="179"/>
      <c r="AA5527" s="179"/>
    </row>
    <row r="5528" spans="26:27" ht="19.5" x14ac:dyDescent="0.4">
      <c r="Z5528" s="179"/>
      <c r="AA5528" s="179"/>
    </row>
    <row r="5529" spans="26:27" ht="19.5" x14ac:dyDescent="0.4">
      <c r="Z5529" s="179"/>
      <c r="AA5529" s="179"/>
    </row>
    <row r="5530" spans="26:27" ht="19.5" x14ac:dyDescent="0.4">
      <c r="Z5530" s="179"/>
      <c r="AA5530" s="179"/>
    </row>
    <row r="5531" spans="26:27" ht="19.5" x14ac:dyDescent="0.4">
      <c r="Z5531" s="179"/>
      <c r="AA5531" s="179"/>
    </row>
    <row r="5532" spans="26:27" ht="19.5" x14ac:dyDescent="0.4">
      <c r="Z5532" s="179"/>
      <c r="AA5532" s="179"/>
    </row>
    <row r="5533" spans="26:27" ht="19.5" x14ac:dyDescent="0.4">
      <c r="Z5533" s="179"/>
      <c r="AA5533" s="179"/>
    </row>
    <row r="5534" spans="26:27" ht="19.5" x14ac:dyDescent="0.4">
      <c r="Z5534" s="179"/>
      <c r="AA5534" s="179"/>
    </row>
    <row r="5535" spans="26:27" ht="19.5" x14ac:dyDescent="0.4">
      <c r="Z5535" s="179"/>
      <c r="AA5535" s="179"/>
    </row>
    <row r="5536" spans="26:27" ht="19.5" x14ac:dyDescent="0.4">
      <c r="Z5536" s="179"/>
      <c r="AA5536" s="179"/>
    </row>
    <row r="5537" spans="26:27" ht="19.5" x14ac:dyDescent="0.4">
      <c r="Z5537" s="179"/>
      <c r="AA5537" s="179"/>
    </row>
    <row r="5538" spans="26:27" ht="19.5" x14ac:dyDescent="0.4">
      <c r="Z5538" s="179"/>
      <c r="AA5538" s="179"/>
    </row>
    <row r="5539" spans="26:27" ht="19.5" x14ac:dyDescent="0.4">
      <c r="Z5539" s="179"/>
      <c r="AA5539" s="179"/>
    </row>
    <row r="5540" spans="26:27" ht="19.5" x14ac:dyDescent="0.4">
      <c r="Z5540" s="179"/>
      <c r="AA5540" s="179"/>
    </row>
    <row r="5541" spans="26:27" ht="19.5" x14ac:dyDescent="0.4">
      <c r="Z5541" s="179"/>
      <c r="AA5541" s="179"/>
    </row>
    <row r="5542" spans="26:27" ht="19.5" x14ac:dyDescent="0.4">
      <c r="Z5542" s="179"/>
      <c r="AA5542" s="179"/>
    </row>
    <row r="5543" spans="26:27" ht="19.5" x14ac:dyDescent="0.4">
      <c r="Z5543" s="179"/>
      <c r="AA5543" s="179"/>
    </row>
    <row r="5544" spans="26:27" ht="19.5" x14ac:dyDescent="0.4">
      <c r="Z5544" s="179"/>
      <c r="AA5544" s="179"/>
    </row>
    <row r="5545" spans="26:27" ht="19.5" x14ac:dyDescent="0.4">
      <c r="Z5545" s="179"/>
      <c r="AA5545" s="179"/>
    </row>
    <row r="5546" spans="26:27" ht="19.5" x14ac:dyDescent="0.4">
      <c r="Z5546" s="179"/>
      <c r="AA5546" s="179"/>
    </row>
    <row r="5547" spans="26:27" ht="19.5" x14ac:dyDescent="0.4">
      <c r="Z5547" s="179"/>
      <c r="AA5547" s="179"/>
    </row>
    <row r="5548" spans="26:27" ht="19.5" x14ac:dyDescent="0.4">
      <c r="Z5548" s="179"/>
      <c r="AA5548" s="179"/>
    </row>
    <row r="5549" spans="26:27" ht="19.5" x14ac:dyDescent="0.4">
      <c r="Z5549" s="179"/>
      <c r="AA5549" s="179"/>
    </row>
    <row r="5550" spans="26:27" ht="19.5" x14ac:dyDescent="0.4">
      <c r="Z5550" s="179"/>
      <c r="AA5550" s="179"/>
    </row>
    <row r="5551" spans="26:27" ht="19.5" x14ac:dyDescent="0.4">
      <c r="Z5551" s="179"/>
      <c r="AA5551" s="179"/>
    </row>
    <row r="5552" spans="26:27" ht="19.5" x14ac:dyDescent="0.4">
      <c r="Z5552" s="179"/>
      <c r="AA5552" s="179"/>
    </row>
    <row r="5553" spans="26:27" ht="19.5" x14ac:dyDescent="0.4">
      <c r="Z5553" s="179"/>
      <c r="AA5553" s="179"/>
    </row>
    <row r="5554" spans="26:27" ht="19.5" x14ac:dyDescent="0.4">
      <c r="Z5554" s="179"/>
      <c r="AA5554" s="179"/>
    </row>
    <row r="5555" spans="26:27" ht="19.5" x14ac:dyDescent="0.4">
      <c r="Z5555" s="179"/>
      <c r="AA5555" s="179"/>
    </row>
    <row r="5556" spans="26:27" ht="19.5" x14ac:dyDescent="0.4">
      <c r="Z5556" s="179"/>
      <c r="AA5556" s="179"/>
    </row>
    <row r="5557" spans="26:27" ht="19.5" x14ac:dyDescent="0.4">
      <c r="Z5557" s="179"/>
      <c r="AA5557" s="179"/>
    </row>
    <row r="5558" spans="26:27" ht="19.5" x14ac:dyDescent="0.4">
      <c r="Z5558" s="179"/>
      <c r="AA5558" s="179"/>
    </row>
    <row r="5559" spans="26:27" ht="19.5" x14ac:dyDescent="0.4">
      <c r="Z5559" s="179"/>
      <c r="AA5559" s="179"/>
    </row>
    <row r="5560" spans="26:27" ht="19.5" x14ac:dyDescent="0.4">
      <c r="Z5560" s="179"/>
      <c r="AA5560" s="179"/>
    </row>
    <row r="5561" spans="26:27" ht="19.5" x14ac:dyDescent="0.4">
      <c r="Z5561" s="179"/>
      <c r="AA5561" s="179"/>
    </row>
    <row r="5562" spans="26:27" ht="19.5" x14ac:dyDescent="0.4">
      <c r="Z5562" s="179"/>
      <c r="AA5562" s="179"/>
    </row>
    <row r="5563" spans="26:27" ht="19.5" x14ac:dyDescent="0.4">
      <c r="Z5563" s="179"/>
      <c r="AA5563" s="179"/>
    </row>
    <row r="5564" spans="26:27" ht="19.5" x14ac:dyDescent="0.4">
      <c r="Z5564" s="179"/>
      <c r="AA5564" s="179"/>
    </row>
    <row r="5565" spans="26:27" ht="19.5" x14ac:dyDescent="0.4">
      <c r="Z5565" s="179"/>
      <c r="AA5565" s="179"/>
    </row>
    <row r="5566" spans="26:27" ht="19.5" x14ac:dyDescent="0.4">
      <c r="Z5566" s="179"/>
      <c r="AA5566" s="179"/>
    </row>
    <row r="5567" spans="26:27" ht="19.5" x14ac:dyDescent="0.4">
      <c r="Z5567" s="179"/>
      <c r="AA5567" s="179"/>
    </row>
    <row r="5568" spans="26:27" ht="19.5" x14ac:dyDescent="0.4">
      <c r="Z5568" s="179"/>
      <c r="AA5568" s="179"/>
    </row>
    <row r="5569" spans="26:27" ht="19.5" x14ac:dyDescent="0.4">
      <c r="Z5569" s="179"/>
      <c r="AA5569" s="179"/>
    </row>
    <row r="5570" spans="26:27" ht="19.5" x14ac:dyDescent="0.4">
      <c r="Z5570" s="179"/>
      <c r="AA5570" s="179"/>
    </row>
    <row r="5571" spans="26:27" ht="19.5" x14ac:dyDescent="0.4">
      <c r="Z5571" s="179"/>
      <c r="AA5571" s="179"/>
    </row>
    <row r="5572" spans="26:27" ht="19.5" x14ac:dyDescent="0.4">
      <c r="Z5572" s="179"/>
      <c r="AA5572" s="179"/>
    </row>
    <row r="5573" spans="26:27" ht="19.5" x14ac:dyDescent="0.4">
      <c r="Z5573" s="179"/>
      <c r="AA5573" s="179"/>
    </row>
    <row r="5574" spans="26:27" ht="19.5" x14ac:dyDescent="0.4">
      <c r="Z5574" s="179"/>
      <c r="AA5574" s="179"/>
    </row>
    <row r="5575" spans="26:27" ht="19.5" x14ac:dyDescent="0.4">
      <c r="Z5575" s="179"/>
      <c r="AA5575" s="179"/>
    </row>
    <row r="5576" spans="26:27" ht="19.5" x14ac:dyDescent="0.4">
      <c r="Z5576" s="179"/>
      <c r="AA5576" s="179"/>
    </row>
    <row r="5577" spans="26:27" ht="19.5" x14ac:dyDescent="0.4">
      <c r="Z5577" s="179"/>
      <c r="AA5577" s="179"/>
    </row>
    <row r="5578" spans="26:27" ht="19.5" x14ac:dyDescent="0.4">
      <c r="Z5578" s="179"/>
      <c r="AA5578" s="179"/>
    </row>
    <row r="5579" spans="26:27" ht="19.5" x14ac:dyDescent="0.4">
      <c r="Z5579" s="179"/>
      <c r="AA5579" s="179"/>
    </row>
    <row r="5580" spans="26:27" ht="19.5" x14ac:dyDescent="0.4">
      <c r="Z5580" s="179"/>
      <c r="AA5580" s="179"/>
    </row>
    <row r="5581" spans="26:27" ht="19.5" x14ac:dyDescent="0.4">
      <c r="Z5581" s="179"/>
      <c r="AA5581" s="179"/>
    </row>
    <row r="5582" spans="26:27" ht="19.5" x14ac:dyDescent="0.4">
      <c r="Z5582" s="179"/>
      <c r="AA5582" s="179"/>
    </row>
    <row r="5583" spans="26:27" ht="19.5" x14ac:dyDescent="0.4">
      <c r="Z5583" s="179"/>
      <c r="AA5583" s="179"/>
    </row>
    <row r="5584" spans="26:27" ht="19.5" x14ac:dyDescent="0.4">
      <c r="Z5584" s="179"/>
      <c r="AA5584" s="179"/>
    </row>
    <row r="5585" spans="26:27" ht="19.5" x14ac:dyDescent="0.4">
      <c r="Z5585" s="179"/>
      <c r="AA5585" s="179"/>
    </row>
    <row r="5586" spans="26:27" ht="19.5" x14ac:dyDescent="0.4">
      <c r="Z5586" s="179"/>
      <c r="AA5586" s="179"/>
    </row>
    <row r="5587" spans="26:27" ht="19.5" x14ac:dyDescent="0.4">
      <c r="Z5587" s="179"/>
      <c r="AA5587" s="179"/>
    </row>
    <row r="5588" spans="26:27" ht="19.5" x14ac:dyDescent="0.4">
      <c r="Z5588" s="179"/>
      <c r="AA5588" s="179"/>
    </row>
    <row r="5589" spans="26:27" ht="19.5" x14ac:dyDescent="0.4">
      <c r="Z5589" s="179"/>
      <c r="AA5589" s="179"/>
    </row>
    <row r="5590" spans="26:27" ht="19.5" x14ac:dyDescent="0.4">
      <c r="Z5590" s="179"/>
      <c r="AA5590" s="179"/>
    </row>
    <row r="5591" spans="26:27" ht="19.5" x14ac:dyDescent="0.4">
      <c r="Z5591" s="179"/>
      <c r="AA5591" s="179"/>
    </row>
    <row r="5592" spans="26:27" ht="19.5" x14ac:dyDescent="0.4">
      <c r="Z5592" s="179"/>
      <c r="AA5592" s="179"/>
    </row>
    <row r="5593" spans="26:27" ht="19.5" x14ac:dyDescent="0.4">
      <c r="Z5593" s="179"/>
      <c r="AA5593" s="179"/>
    </row>
    <row r="5594" spans="26:27" ht="19.5" x14ac:dyDescent="0.4">
      <c r="Z5594" s="179"/>
      <c r="AA5594" s="179"/>
    </row>
    <row r="5595" spans="26:27" ht="19.5" x14ac:dyDescent="0.4">
      <c r="Z5595" s="179"/>
      <c r="AA5595" s="179"/>
    </row>
    <row r="5596" spans="26:27" ht="19.5" x14ac:dyDescent="0.4">
      <c r="Z5596" s="179"/>
      <c r="AA5596" s="179"/>
    </row>
    <row r="5597" spans="26:27" ht="19.5" x14ac:dyDescent="0.4">
      <c r="Z5597" s="179"/>
      <c r="AA5597" s="179"/>
    </row>
    <row r="5598" spans="26:27" ht="19.5" x14ac:dyDescent="0.4">
      <c r="Z5598" s="179"/>
      <c r="AA5598" s="179"/>
    </row>
    <row r="5599" spans="26:27" ht="19.5" x14ac:dyDescent="0.4">
      <c r="Z5599" s="179"/>
      <c r="AA5599" s="179"/>
    </row>
    <row r="5600" spans="26:27" ht="19.5" x14ac:dyDescent="0.4">
      <c r="Z5600" s="179"/>
      <c r="AA5600" s="179"/>
    </row>
    <row r="5601" spans="26:27" ht="19.5" x14ac:dyDescent="0.4">
      <c r="Z5601" s="179"/>
      <c r="AA5601" s="179"/>
    </row>
    <row r="5602" spans="26:27" ht="19.5" x14ac:dyDescent="0.4">
      <c r="Z5602" s="179"/>
      <c r="AA5602" s="179"/>
    </row>
    <row r="5603" spans="26:27" ht="19.5" x14ac:dyDescent="0.4">
      <c r="Z5603" s="179"/>
      <c r="AA5603" s="179"/>
    </row>
    <row r="5604" spans="26:27" ht="19.5" x14ac:dyDescent="0.4">
      <c r="Z5604" s="179"/>
      <c r="AA5604" s="179"/>
    </row>
    <row r="5605" spans="26:27" ht="19.5" x14ac:dyDescent="0.4">
      <c r="Z5605" s="179"/>
      <c r="AA5605" s="179"/>
    </row>
    <row r="5606" spans="26:27" ht="19.5" x14ac:dyDescent="0.4">
      <c r="Z5606" s="179"/>
      <c r="AA5606" s="179"/>
    </row>
    <row r="5607" spans="26:27" ht="19.5" x14ac:dyDescent="0.4">
      <c r="Z5607" s="179"/>
      <c r="AA5607" s="179"/>
    </row>
    <row r="5608" spans="26:27" ht="19.5" x14ac:dyDescent="0.4">
      <c r="Z5608" s="179"/>
      <c r="AA5608" s="179"/>
    </row>
    <row r="5609" spans="26:27" ht="19.5" x14ac:dyDescent="0.4">
      <c r="Z5609" s="179"/>
      <c r="AA5609" s="179"/>
    </row>
    <row r="5610" spans="26:27" ht="19.5" x14ac:dyDescent="0.4">
      <c r="Z5610" s="179"/>
      <c r="AA5610" s="179"/>
    </row>
    <row r="5611" spans="26:27" ht="19.5" x14ac:dyDescent="0.4">
      <c r="Z5611" s="179"/>
      <c r="AA5611" s="179"/>
    </row>
    <row r="5612" spans="26:27" ht="19.5" x14ac:dyDescent="0.4">
      <c r="Z5612" s="179"/>
      <c r="AA5612" s="179"/>
    </row>
    <row r="5613" spans="26:27" ht="19.5" x14ac:dyDescent="0.4">
      <c r="Z5613" s="179"/>
      <c r="AA5613" s="179"/>
    </row>
    <row r="5614" spans="26:27" ht="19.5" x14ac:dyDescent="0.4">
      <c r="Z5614" s="179"/>
      <c r="AA5614" s="179"/>
    </row>
    <row r="5615" spans="26:27" ht="19.5" x14ac:dyDescent="0.4">
      <c r="Z5615" s="179"/>
      <c r="AA5615" s="179"/>
    </row>
    <row r="5616" spans="26:27" ht="19.5" x14ac:dyDescent="0.4">
      <c r="Z5616" s="179"/>
      <c r="AA5616" s="179"/>
    </row>
    <row r="5617" spans="26:27" ht="19.5" x14ac:dyDescent="0.4">
      <c r="Z5617" s="179"/>
      <c r="AA5617" s="179"/>
    </row>
    <row r="5618" spans="26:27" ht="19.5" x14ac:dyDescent="0.4">
      <c r="Z5618" s="179"/>
      <c r="AA5618" s="179"/>
    </row>
    <row r="5619" spans="26:27" ht="19.5" x14ac:dyDescent="0.4">
      <c r="Z5619" s="179"/>
      <c r="AA5619" s="179"/>
    </row>
    <row r="5620" spans="26:27" ht="19.5" x14ac:dyDescent="0.4">
      <c r="Z5620" s="179"/>
      <c r="AA5620" s="179"/>
    </row>
    <row r="5621" spans="26:27" ht="19.5" x14ac:dyDescent="0.4">
      <c r="Z5621" s="179"/>
      <c r="AA5621" s="179"/>
    </row>
    <row r="5622" spans="26:27" ht="19.5" x14ac:dyDescent="0.4">
      <c r="Z5622" s="179"/>
      <c r="AA5622" s="179"/>
    </row>
    <row r="5623" spans="26:27" ht="19.5" x14ac:dyDescent="0.4">
      <c r="Z5623" s="179"/>
      <c r="AA5623" s="179"/>
    </row>
    <row r="5624" spans="26:27" ht="19.5" x14ac:dyDescent="0.4">
      <c r="Z5624" s="179"/>
      <c r="AA5624" s="179"/>
    </row>
    <row r="5625" spans="26:27" ht="19.5" x14ac:dyDescent="0.4">
      <c r="Z5625" s="179"/>
      <c r="AA5625" s="179"/>
    </row>
    <row r="5626" spans="26:27" ht="19.5" x14ac:dyDescent="0.4">
      <c r="Z5626" s="179"/>
      <c r="AA5626" s="179"/>
    </row>
    <row r="5627" spans="26:27" ht="19.5" x14ac:dyDescent="0.4">
      <c r="Z5627" s="179"/>
      <c r="AA5627" s="179"/>
    </row>
    <row r="5628" spans="26:27" ht="19.5" x14ac:dyDescent="0.4">
      <c r="Z5628" s="179"/>
      <c r="AA5628" s="179"/>
    </row>
    <row r="5629" spans="26:27" ht="19.5" x14ac:dyDescent="0.4">
      <c r="Z5629" s="179"/>
      <c r="AA5629" s="179"/>
    </row>
    <row r="5630" spans="26:27" ht="19.5" x14ac:dyDescent="0.4">
      <c r="Z5630" s="179"/>
      <c r="AA5630" s="179"/>
    </row>
    <row r="5631" spans="26:27" ht="19.5" x14ac:dyDescent="0.4">
      <c r="Z5631" s="179"/>
      <c r="AA5631" s="179"/>
    </row>
    <row r="5632" spans="26:27" ht="19.5" x14ac:dyDescent="0.4">
      <c r="Z5632" s="179"/>
      <c r="AA5632" s="179"/>
    </row>
    <row r="5633" spans="26:27" ht="19.5" x14ac:dyDescent="0.4">
      <c r="Z5633" s="179"/>
      <c r="AA5633" s="179"/>
    </row>
    <row r="5634" spans="26:27" ht="19.5" x14ac:dyDescent="0.4">
      <c r="Z5634" s="179"/>
      <c r="AA5634" s="179"/>
    </row>
    <row r="5635" spans="26:27" ht="19.5" x14ac:dyDescent="0.4">
      <c r="Z5635" s="179"/>
      <c r="AA5635" s="179"/>
    </row>
    <row r="5636" spans="26:27" ht="19.5" x14ac:dyDescent="0.4">
      <c r="Z5636" s="179"/>
      <c r="AA5636" s="179"/>
    </row>
    <row r="5637" spans="26:27" ht="19.5" x14ac:dyDescent="0.4">
      <c r="Z5637" s="179"/>
      <c r="AA5637" s="179"/>
    </row>
    <row r="5638" spans="26:27" ht="19.5" x14ac:dyDescent="0.4">
      <c r="Z5638" s="179"/>
      <c r="AA5638" s="179"/>
    </row>
    <row r="5639" spans="26:27" ht="19.5" x14ac:dyDescent="0.4">
      <c r="Z5639" s="179"/>
      <c r="AA5639" s="179"/>
    </row>
    <row r="5640" spans="26:27" ht="19.5" x14ac:dyDescent="0.4">
      <c r="Z5640" s="179"/>
      <c r="AA5640" s="179"/>
    </row>
    <row r="5641" spans="26:27" ht="19.5" x14ac:dyDescent="0.4">
      <c r="Z5641" s="179"/>
      <c r="AA5641" s="179"/>
    </row>
    <row r="5642" spans="26:27" ht="19.5" x14ac:dyDescent="0.4">
      <c r="Z5642" s="179"/>
      <c r="AA5642" s="179"/>
    </row>
    <row r="5643" spans="26:27" ht="19.5" x14ac:dyDescent="0.4">
      <c r="Z5643" s="179"/>
      <c r="AA5643" s="179"/>
    </row>
    <row r="5644" spans="26:27" ht="19.5" x14ac:dyDescent="0.4">
      <c r="Z5644" s="179"/>
      <c r="AA5644" s="179"/>
    </row>
    <row r="5645" spans="26:27" ht="19.5" x14ac:dyDescent="0.4">
      <c r="Z5645" s="179"/>
      <c r="AA5645" s="179"/>
    </row>
    <row r="5646" spans="26:27" ht="19.5" x14ac:dyDescent="0.4">
      <c r="Z5646" s="179"/>
      <c r="AA5646" s="179"/>
    </row>
    <row r="5647" spans="26:27" ht="19.5" x14ac:dyDescent="0.4">
      <c r="Z5647" s="179"/>
      <c r="AA5647" s="179"/>
    </row>
    <row r="5648" spans="26:27" ht="19.5" x14ac:dyDescent="0.4">
      <c r="Z5648" s="179"/>
      <c r="AA5648" s="179"/>
    </row>
    <row r="5649" spans="26:27" ht="19.5" x14ac:dyDescent="0.4">
      <c r="Z5649" s="179"/>
      <c r="AA5649" s="179"/>
    </row>
    <row r="5650" spans="26:27" ht="19.5" x14ac:dyDescent="0.4">
      <c r="Z5650" s="179"/>
      <c r="AA5650" s="179"/>
    </row>
    <row r="5651" spans="26:27" ht="19.5" x14ac:dyDescent="0.4">
      <c r="Z5651" s="179"/>
      <c r="AA5651" s="179"/>
    </row>
    <row r="5652" spans="26:27" ht="19.5" x14ac:dyDescent="0.4">
      <c r="Z5652" s="179"/>
      <c r="AA5652" s="179"/>
    </row>
    <row r="5653" spans="26:27" ht="19.5" x14ac:dyDescent="0.4">
      <c r="Z5653" s="179"/>
      <c r="AA5653" s="179"/>
    </row>
    <row r="5654" spans="26:27" ht="19.5" x14ac:dyDescent="0.4">
      <c r="Z5654" s="179"/>
      <c r="AA5654" s="179"/>
    </row>
    <row r="5655" spans="26:27" ht="19.5" x14ac:dyDescent="0.4">
      <c r="Z5655" s="179"/>
      <c r="AA5655" s="179"/>
    </row>
    <row r="5656" spans="26:27" ht="19.5" x14ac:dyDescent="0.4">
      <c r="Z5656" s="179"/>
      <c r="AA5656" s="179"/>
    </row>
    <row r="5657" spans="26:27" ht="19.5" x14ac:dyDescent="0.4">
      <c r="Z5657" s="179"/>
      <c r="AA5657" s="179"/>
    </row>
    <row r="5658" spans="26:27" ht="19.5" x14ac:dyDescent="0.4">
      <c r="Z5658" s="179"/>
      <c r="AA5658" s="179"/>
    </row>
    <row r="5659" spans="26:27" ht="19.5" x14ac:dyDescent="0.4">
      <c r="Z5659" s="179"/>
      <c r="AA5659" s="179"/>
    </row>
    <row r="5660" spans="26:27" ht="19.5" x14ac:dyDescent="0.4">
      <c r="Z5660" s="179"/>
      <c r="AA5660" s="179"/>
    </row>
    <row r="5661" spans="26:27" ht="19.5" x14ac:dyDescent="0.4">
      <c r="Z5661" s="179"/>
      <c r="AA5661" s="179"/>
    </row>
    <row r="5662" spans="26:27" ht="19.5" x14ac:dyDescent="0.4">
      <c r="Z5662" s="179"/>
      <c r="AA5662" s="179"/>
    </row>
    <row r="5663" spans="26:27" ht="19.5" x14ac:dyDescent="0.4">
      <c r="Z5663" s="179"/>
      <c r="AA5663" s="179"/>
    </row>
    <row r="5664" spans="26:27" ht="19.5" x14ac:dyDescent="0.4">
      <c r="Z5664" s="179"/>
      <c r="AA5664" s="179"/>
    </row>
    <row r="5665" spans="26:27" ht="19.5" x14ac:dyDescent="0.4">
      <c r="Z5665" s="179"/>
      <c r="AA5665" s="179"/>
    </row>
    <row r="5666" spans="26:27" ht="19.5" x14ac:dyDescent="0.4">
      <c r="Z5666" s="179"/>
      <c r="AA5666" s="179"/>
    </row>
    <row r="5667" spans="26:27" ht="19.5" x14ac:dyDescent="0.4">
      <c r="Z5667" s="179"/>
      <c r="AA5667" s="179"/>
    </row>
    <row r="5668" spans="26:27" ht="19.5" x14ac:dyDescent="0.4">
      <c r="Z5668" s="179"/>
      <c r="AA5668" s="179"/>
    </row>
    <row r="5669" spans="26:27" ht="19.5" x14ac:dyDescent="0.4">
      <c r="Z5669" s="179"/>
      <c r="AA5669" s="179"/>
    </row>
    <row r="5670" spans="26:27" ht="19.5" x14ac:dyDescent="0.4">
      <c r="Z5670" s="179"/>
      <c r="AA5670" s="179"/>
    </row>
    <row r="5671" spans="26:27" ht="19.5" x14ac:dyDescent="0.4">
      <c r="Z5671" s="179"/>
      <c r="AA5671" s="179"/>
    </row>
    <row r="5672" spans="26:27" ht="19.5" x14ac:dyDescent="0.4">
      <c r="Z5672" s="179"/>
      <c r="AA5672" s="179"/>
    </row>
    <row r="5673" spans="26:27" ht="19.5" x14ac:dyDescent="0.4">
      <c r="Z5673" s="179"/>
      <c r="AA5673" s="179"/>
    </row>
    <row r="5674" spans="26:27" ht="19.5" x14ac:dyDescent="0.4">
      <c r="Z5674" s="179"/>
      <c r="AA5674" s="179"/>
    </row>
    <row r="5675" spans="26:27" ht="19.5" x14ac:dyDescent="0.4">
      <c r="Z5675" s="179"/>
      <c r="AA5675" s="179"/>
    </row>
    <row r="5676" spans="26:27" ht="19.5" x14ac:dyDescent="0.4">
      <c r="Z5676" s="179"/>
      <c r="AA5676" s="179"/>
    </row>
    <row r="5677" spans="26:27" ht="19.5" x14ac:dyDescent="0.4">
      <c r="Z5677" s="179"/>
      <c r="AA5677" s="179"/>
    </row>
    <row r="5678" spans="26:27" ht="19.5" x14ac:dyDescent="0.4">
      <c r="Z5678" s="179"/>
      <c r="AA5678" s="179"/>
    </row>
    <row r="5679" spans="26:27" ht="19.5" x14ac:dyDescent="0.4">
      <c r="Z5679" s="179"/>
      <c r="AA5679" s="179"/>
    </row>
    <row r="5680" spans="26:27" ht="19.5" x14ac:dyDescent="0.4">
      <c r="Z5680" s="179"/>
      <c r="AA5680" s="179"/>
    </row>
    <row r="5681" spans="26:27" ht="19.5" x14ac:dyDescent="0.4">
      <c r="Z5681" s="179"/>
      <c r="AA5681" s="179"/>
    </row>
    <row r="5682" spans="26:27" ht="19.5" x14ac:dyDescent="0.4">
      <c r="Z5682" s="179"/>
      <c r="AA5682" s="179"/>
    </row>
    <row r="5683" spans="26:27" ht="19.5" x14ac:dyDescent="0.4">
      <c r="Z5683" s="179"/>
      <c r="AA5683" s="179"/>
    </row>
    <row r="5684" spans="26:27" ht="19.5" x14ac:dyDescent="0.4">
      <c r="Z5684" s="179"/>
      <c r="AA5684" s="179"/>
    </row>
    <row r="5685" spans="26:27" ht="19.5" x14ac:dyDescent="0.4">
      <c r="Z5685" s="179"/>
      <c r="AA5685" s="179"/>
    </row>
    <row r="5686" spans="26:27" ht="19.5" x14ac:dyDescent="0.4">
      <c r="Z5686" s="179"/>
      <c r="AA5686" s="179"/>
    </row>
    <row r="5687" spans="26:27" ht="19.5" x14ac:dyDescent="0.4">
      <c r="Z5687" s="179"/>
      <c r="AA5687" s="179"/>
    </row>
    <row r="5688" spans="26:27" ht="19.5" x14ac:dyDescent="0.4">
      <c r="Z5688" s="179"/>
      <c r="AA5688" s="179"/>
    </row>
    <row r="5689" spans="26:27" ht="19.5" x14ac:dyDescent="0.4">
      <c r="Z5689" s="179"/>
      <c r="AA5689" s="179"/>
    </row>
    <row r="5690" spans="26:27" ht="19.5" x14ac:dyDescent="0.4">
      <c r="Z5690" s="179"/>
      <c r="AA5690" s="179"/>
    </row>
    <row r="5691" spans="26:27" ht="19.5" x14ac:dyDescent="0.4">
      <c r="Z5691" s="179"/>
      <c r="AA5691" s="179"/>
    </row>
    <row r="5692" spans="26:27" ht="19.5" x14ac:dyDescent="0.4">
      <c r="Z5692" s="179"/>
      <c r="AA5692" s="179"/>
    </row>
    <row r="5693" spans="26:27" ht="19.5" x14ac:dyDescent="0.4">
      <c r="Z5693" s="179"/>
      <c r="AA5693" s="179"/>
    </row>
    <row r="5694" spans="26:27" ht="19.5" x14ac:dyDescent="0.4">
      <c r="Z5694" s="179"/>
      <c r="AA5694" s="179"/>
    </row>
    <row r="5695" spans="26:27" ht="19.5" x14ac:dyDescent="0.4">
      <c r="Z5695" s="179"/>
      <c r="AA5695" s="179"/>
    </row>
    <row r="5696" spans="26:27" ht="19.5" x14ac:dyDescent="0.4">
      <c r="Z5696" s="179"/>
      <c r="AA5696" s="179"/>
    </row>
    <row r="5697" spans="26:27" ht="19.5" x14ac:dyDescent="0.4">
      <c r="Z5697" s="179"/>
      <c r="AA5697" s="179"/>
    </row>
    <row r="5698" spans="26:27" ht="19.5" x14ac:dyDescent="0.4">
      <c r="Z5698" s="179"/>
      <c r="AA5698" s="179"/>
    </row>
    <row r="5699" spans="26:27" ht="19.5" x14ac:dyDescent="0.4">
      <c r="Z5699" s="179"/>
      <c r="AA5699" s="179"/>
    </row>
    <row r="5700" spans="26:27" ht="19.5" x14ac:dyDescent="0.4">
      <c r="Z5700" s="179"/>
      <c r="AA5700" s="179"/>
    </row>
    <row r="5701" spans="26:27" ht="19.5" x14ac:dyDescent="0.4">
      <c r="Z5701" s="179"/>
      <c r="AA5701" s="179"/>
    </row>
    <row r="5702" spans="26:27" ht="19.5" x14ac:dyDescent="0.4">
      <c r="Z5702" s="179"/>
      <c r="AA5702" s="179"/>
    </row>
    <row r="5703" spans="26:27" ht="19.5" x14ac:dyDescent="0.4">
      <c r="Z5703" s="179"/>
      <c r="AA5703" s="179"/>
    </row>
    <row r="5704" spans="26:27" ht="19.5" x14ac:dyDescent="0.4">
      <c r="Z5704" s="179"/>
      <c r="AA5704" s="179"/>
    </row>
    <row r="5705" spans="26:27" ht="19.5" x14ac:dyDescent="0.4">
      <c r="Z5705" s="179"/>
      <c r="AA5705" s="179"/>
    </row>
    <row r="5706" spans="26:27" ht="19.5" x14ac:dyDescent="0.4">
      <c r="Z5706" s="179"/>
      <c r="AA5706" s="179"/>
    </row>
    <row r="5707" spans="26:27" ht="19.5" x14ac:dyDescent="0.4">
      <c r="Z5707" s="179"/>
      <c r="AA5707" s="179"/>
    </row>
    <row r="5708" spans="26:27" ht="19.5" x14ac:dyDescent="0.4">
      <c r="Z5708" s="179"/>
      <c r="AA5708" s="179"/>
    </row>
    <row r="5709" spans="26:27" ht="19.5" x14ac:dyDescent="0.4">
      <c r="Z5709" s="179"/>
      <c r="AA5709" s="179"/>
    </row>
    <row r="5710" spans="26:27" ht="19.5" x14ac:dyDescent="0.4">
      <c r="Z5710" s="179"/>
      <c r="AA5710" s="179"/>
    </row>
    <row r="5711" spans="26:27" ht="19.5" x14ac:dyDescent="0.4">
      <c r="Z5711" s="179"/>
      <c r="AA5711" s="179"/>
    </row>
    <row r="5712" spans="26:27" ht="19.5" x14ac:dyDescent="0.4">
      <c r="Z5712" s="179"/>
      <c r="AA5712" s="179"/>
    </row>
    <row r="5713" spans="26:27" ht="19.5" x14ac:dyDescent="0.4">
      <c r="Z5713" s="179"/>
      <c r="AA5713" s="179"/>
    </row>
    <row r="5714" spans="26:27" ht="19.5" x14ac:dyDescent="0.4">
      <c r="Z5714" s="179"/>
      <c r="AA5714" s="179"/>
    </row>
    <row r="5715" spans="26:27" ht="19.5" x14ac:dyDescent="0.4">
      <c r="Z5715" s="179"/>
      <c r="AA5715" s="179"/>
    </row>
    <row r="5716" spans="26:27" ht="19.5" x14ac:dyDescent="0.4">
      <c r="Z5716" s="179"/>
      <c r="AA5716" s="179"/>
    </row>
    <row r="5717" spans="26:27" ht="19.5" x14ac:dyDescent="0.4">
      <c r="Z5717" s="179"/>
      <c r="AA5717" s="179"/>
    </row>
    <row r="5718" spans="26:27" ht="19.5" x14ac:dyDescent="0.4">
      <c r="Z5718" s="179"/>
      <c r="AA5718" s="179"/>
    </row>
    <row r="5719" spans="26:27" ht="19.5" x14ac:dyDescent="0.4">
      <c r="Z5719" s="179"/>
      <c r="AA5719" s="179"/>
    </row>
    <row r="5720" spans="26:27" ht="19.5" x14ac:dyDescent="0.4">
      <c r="Z5720" s="179"/>
      <c r="AA5720" s="179"/>
    </row>
    <row r="5721" spans="26:27" ht="19.5" x14ac:dyDescent="0.4">
      <c r="Z5721" s="179"/>
      <c r="AA5721" s="179"/>
    </row>
    <row r="5722" spans="26:27" ht="19.5" x14ac:dyDescent="0.4">
      <c r="Z5722" s="179"/>
      <c r="AA5722" s="179"/>
    </row>
    <row r="5723" spans="26:27" ht="19.5" x14ac:dyDescent="0.4">
      <c r="Z5723" s="179"/>
      <c r="AA5723" s="179"/>
    </row>
    <row r="5724" spans="26:27" ht="19.5" x14ac:dyDescent="0.4">
      <c r="Z5724" s="179"/>
      <c r="AA5724" s="179"/>
    </row>
    <row r="5725" spans="26:27" ht="19.5" x14ac:dyDescent="0.4">
      <c r="Z5725" s="179"/>
      <c r="AA5725" s="179"/>
    </row>
    <row r="5726" spans="26:27" ht="19.5" x14ac:dyDescent="0.4">
      <c r="Z5726" s="179"/>
      <c r="AA5726" s="179"/>
    </row>
    <row r="5727" spans="26:27" ht="19.5" x14ac:dyDescent="0.4">
      <c r="Z5727" s="179"/>
      <c r="AA5727" s="179"/>
    </row>
    <row r="5728" spans="26:27" ht="19.5" x14ac:dyDescent="0.4">
      <c r="Z5728" s="179"/>
      <c r="AA5728" s="179"/>
    </row>
    <row r="5729" spans="26:27" ht="19.5" x14ac:dyDescent="0.4">
      <c r="Z5729" s="179"/>
      <c r="AA5729" s="179"/>
    </row>
    <row r="5730" spans="26:27" ht="19.5" x14ac:dyDescent="0.4">
      <c r="Z5730" s="179"/>
      <c r="AA5730" s="179"/>
    </row>
    <row r="5731" spans="26:27" ht="19.5" x14ac:dyDescent="0.4">
      <c r="Z5731" s="179"/>
      <c r="AA5731" s="179"/>
    </row>
    <row r="5732" spans="26:27" ht="19.5" x14ac:dyDescent="0.4">
      <c r="Z5732" s="179"/>
      <c r="AA5732" s="179"/>
    </row>
    <row r="5733" spans="26:27" ht="19.5" x14ac:dyDescent="0.4">
      <c r="Z5733" s="179"/>
      <c r="AA5733" s="179"/>
    </row>
    <row r="5734" spans="26:27" ht="19.5" x14ac:dyDescent="0.4">
      <c r="Z5734" s="179"/>
      <c r="AA5734" s="179"/>
    </row>
    <row r="5735" spans="26:27" ht="19.5" x14ac:dyDescent="0.4">
      <c r="Z5735" s="179"/>
      <c r="AA5735" s="179"/>
    </row>
    <row r="5736" spans="26:27" ht="19.5" x14ac:dyDescent="0.4">
      <c r="Z5736" s="179"/>
      <c r="AA5736" s="179"/>
    </row>
    <row r="5737" spans="26:27" ht="19.5" x14ac:dyDescent="0.4">
      <c r="Z5737" s="179"/>
      <c r="AA5737" s="179"/>
    </row>
    <row r="5738" spans="26:27" ht="19.5" x14ac:dyDescent="0.4">
      <c r="Z5738" s="179"/>
      <c r="AA5738" s="179"/>
    </row>
    <row r="5739" spans="26:27" ht="19.5" x14ac:dyDescent="0.4">
      <c r="Z5739" s="179"/>
      <c r="AA5739" s="179"/>
    </row>
    <row r="5740" spans="26:27" ht="19.5" x14ac:dyDescent="0.4">
      <c r="Z5740" s="179"/>
      <c r="AA5740" s="179"/>
    </row>
    <row r="5741" spans="26:27" ht="19.5" x14ac:dyDescent="0.4">
      <c r="Z5741" s="179"/>
      <c r="AA5741" s="179"/>
    </row>
    <row r="5742" spans="26:27" ht="19.5" x14ac:dyDescent="0.4">
      <c r="Z5742" s="179"/>
      <c r="AA5742" s="179"/>
    </row>
    <row r="5743" spans="26:27" ht="19.5" x14ac:dyDescent="0.4">
      <c r="Z5743" s="179"/>
      <c r="AA5743" s="179"/>
    </row>
    <row r="5744" spans="26:27" ht="19.5" x14ac:dyDescent="0.4">
      <c r="Z5744" s="179"/>
      <c r="AA5744" s="179"/>
    </row>
    <row r="5745" spans="26:27" ht="19.5" x14ac:dyDescent="0.4">
      <c r="Z5745" s="179"/>
      <c r="AA5745" s="179"/>
    </row>
    <row r="5746" spans="26:27" ht="19.5" x14ac:dyDescent="0.4">
      <c r="Z5746" s="179"/>
      <c r="AA5746" s="179"/>
    </row>
    <row r="5747" spans="26:27" ht="19.5" x14ac:dyDescent="0.4">
      <c r="Z5747" s="179"/>
      <c r="AA5747" s="179"/>
    </row>
    <row r="5748" spans="26:27" ht="19.5" x14ac:dyDescent="0.4">
      <c r="Z5748" s="179"/>
      <c r="AA5748" s="179"/>
    </row>
    <row r="5749" spans="26:27" ht="19.5" x14ac:dyDescent="0.4">
      <c r="Z5749" s="179"/>
      <c r="AA5749" s="179"/>
    </row>
    <row r="5750" spans="26:27" ht="19.5" x14ac:dyDescent="0.4">
      <c r="Z5750" s="179"/>
      <c r="AA5750" s="179"/>
    </row>
    <row r="5751" spans="26:27" ht="19.5" x14ac:dyDescent="0.4">
      <c r="Z5751" s="179"/>
      <c r="AA5751" s="179"/>
    </row>
    <row r="5752" spans="26:27" ht="19.5" x14ac:dyDescent="0.4">
      <c r="Z5752" s="179"/>
      <c r="AA5752" s="179"/>
    </row>
    <row r="5753" spans="26:27" ht="19.5" x14ac:dyDescent="0.4">
      <c r="Z5753" s="179"/>
      <c r="AA5753" s="179"/>
    </row>
    <row r="5754" spans="26:27" ht="19.5" x14ac:dyDescent="0.4">
      <c r="Z5754" s="179"/>
      <c r="AA5754" s="179"/>
    </row>
    <row r="5755" spans="26:27" ht="19.5" x14ac:dyDescent="0.4">
      <c r="Z5755" s="179"/>
      <c r="AA5755" s="179"/>
    </row>
    <row r="5756" spans="26:27" ht="19.5" x14ac:dyDescent="0.4">
      <c r="Z5756" s="179"/>
      <c r="AA5756" s="179"/>
    </row>
    <row r="5757" spans="26:27" ht="19.5" x14ac:dyDescent="0.4">
      <c r="Z5757" s="179"/>
      <c r="AA5757" s="179"/>
    </row>
    <row r="5758" spans="26:27" ht="19.5" x14ac:dyDescent="0.4">
      <c r="Z5758" s="179"/>
      <c r="AA5758" s="179"/>
    </row>
    <row r="5759" spans="26:27" ht="19.5" x14ac:dyDescent="0.4">
      <c r="Z5759" s="179"/>
      <c r="AA5759" s="179"/>
    </row>
    <row r="5760" spans="26:27" ht="19.5" x14ac:dyDescent="0.4">
      <c r="Z5760" s="179"/>
      <c r="AA5760" s="179"/>
    </row>
    <row r="5761" spans="26:27" ht="19.5" x14ac:dyDescent="0.4">
      <c r="Z5761" s="179"/>
      <c r="AA5761" s="179"/>
    </row>
    <row r="5762" spans="26:27" ht="19.5" x14ac:dyDescent="0.4">
      <c r="Z5762" s="179"/>
      <c r="AA5762" s="179"/>
    </row>
    <row r="5763" spans="26:27" ht="19.5" x14ac:dyDescent="0.4">
      <c r="Z5763" s="179"/>
      <c r="AA5763" s="179"/>
    </row>
    <row r="5764" spans="26:27" ht="19.5" x14ac:dyDescent="0.4">
      <c r="Z5764" s="179"/>
      <c r="AA5764" s="179"/>
    </row>
    <row r="5765" spans="26:27" ht="19.5" x14ac:dyDescent="0.4">
      <c r="Z5765" s="179"/>
      <c r="AA5765" s="179"/>
    </row>
    <row r="5766" spans="26:27" ht="19.5" x14ac:dyDescent="0.4">
      <c r="Z5766" s="179"/>
      <c r="AA5766" s="179"/>
    </row>
    <row r="5767" spans="26:27" ht="19.5" x14ac:dyDescent="0.4">
      <c r="Z5767" s="179"/>
      <c r="AA5767" s="179"/>
    </row>
    <row r="5768" spans="26:27" ht="19.5" x14ac:dyDescent="0.4">
      <c r="Z5768" s="179"/>
      <c r="AA5768" s="179"/>
    </row>
    <row r="5769" spans="26:27" ht="19.5" x14ac:dyDescent="0.4">
      <c r="Z5769" s="179"/>
      <c r="AA5769" s="179"/>
    </row>
    <row r="5770" spans="26:27" ht="19.5" x14ac:dyDescent="0.4">
      <c r="Z5770" s="179"/>
      <c r="AA5770" s="179"/>
    </row>
    <row r="5771" spans="26:27" ht="19.5" x14ac:dyDescent="0.4">
      <c r="Z5771" s="179"/>
      <c r="AA5771" s="179"/>
    </row>
    <row r="5772" spans="26:27" ht="19.5" x14ac:dyDescent="0.4">
      <c r="Z5772" s="179"/>
      <c r="AA5772" s="179"/>
    </row>
    <row r="5773" spans="26:27" ht="19.5" x14ac:dyDescent="0.4">
      <c r="Z5773" s="179"/>
      <c r="AA5773" s="179"/>
    </row>
    <row r="5774" spans="26:27" ht="19.5" x14ac:dyDescent="0.4">
      <c r="Z5774" s="179"/>
      <c r="AA5774" s="179"/>
    </row>
    <row r="5775" spans="26:27" ht="19.5" x14ac:dyDescent="0.4">
      <c r="Z5775" s="179"/>
      <c r="AA5775" s="179"/>
    </row>
    <row r="5776" spans="26:27" ht="19.5" x14ac:dyDescent="0.4">
      <c r="Z5776" s="179"/>
      <c r="AA5776" s="179"/>
    </row>
    <row r="5777" spans="26:27" ht="19.5" x14ac:dyDescent="0.4">
      <c r="Z5777" s="179"/>
      <c r="AA5777" s="179"/>
    </row>
    <row r="5778" spans="26:27" ht="19.5" x14ac:dyDescent="0.4">
      <c r="Z5778" s="179"/>
      <c r="AA5778" s="179"/>
    </row>
    <row r="5779" spans="26:27" ht="19.5" x14ac:dyDescent="0.4">
      <c r="Z5779" s="179"/>
      <c r="AA5779" s="179"/>
    </row>
    <row r="5780" spans="26:27" ht="19.5" x14ac:dyDescent="0.4">
      <c r="Z5780" s="179"/>
      <c r="AA5780" s="179"/>
    </row>
    <row r="5781" spans="26:27" ht="19.5" x14ac:dyDescent="0.4">
      <c r="Z5781" s="179"/>
      <c r="AA5781" s="179"/>
    </row>
    <row r="5782" spans="26:27" ht="19.5" x14ac:dyDescent="0.4">
      <c r="Z5782" s="179"/>
      <c r="AA5782" s="179"/>
    </row>
    <row r="5783" spans="26:27" ht="19.5" x14ac:dyDescent="0.4">
      <c r="Z5783" s="179"/>
      <c r="AA5783" s="179"/>
    </row>
    <row r="5784" spans="26:27" ht="19.5" x14ac:dyDescent="0.4">
      <c r="Z5784" s="179"/>
      <c r="AA5784" s="179"/>
    </row>
    <row r="5785" spans="26:27" ht="19.5" x14ac:dyDescent="0.4">
      <c r="Z5785" s="179"/>
      <c r="AA5785" s="179"/>
    </row>
    <row r="5786" spans="26:27" ht="19.5" x14ac:dyDescent="0.4">
      <c r="Z5786" s="179"/>
      <c r="AA5786" s="179"/>
    </row>
    <row r="5787" spans="26:27" ht="19.5" x14ac:dyDescent="0.4">
      <c r="Z5787" s="179"/>
      <c r="AA5787" s="179"/>
    </row>
    <row r="5788" spans="26:27" ht="19.5" x14ac:dyDescent="0.4">
      <c r="Z5788" s="179"/>
      <c r="AA5788" s="179"/>
    </row>
    <row r="5789" spans="26:27" ht="19.5" x14ac:dyDescent="0.4">
      <c r="Z5789" s="179"/>
      <c r="AA5789" s="179"/>
    </row>
    <row r="5790" spans="26:27" ht="19.5" x14ac:dyDescent="0.4">
      <c r="Z5790" s="179"/>
      <c r="AA5790" s="179"/>
    </row>
    <row r="5791" spans="26:27" ht="19.5" x14ac:dyDescent="0.4">
      <c r="Z5791" s="179"/>
      <c r="AA5791" s="179"/>
    </row>
    <row r="5792" spans="26:27" ht="19.5" x14ac:dyDescent="0.4">
      <c r="Z5792" s="179"/>
      <c r="AA5792" s="179"/>
    </row>
    <row r="5793" spans="26:27" ht="19.5" x14ac:dyDescent="0.4">
      <c r="Z5793" s="179"/>
      <c r="AA5793" s="179"/>
    </row>
    <row r="5794" spans="26:27" ht="19.5" x14ac:dyDescent="0.4">
      <c r="Z5794" s="179"/>
      <c r="AA5794" s="179"/>
    </row>
    <row r="5795" spans="26:27" ht="19.5" x14ac:dyDescent="0.4">
      <c r="Z5795" s="179"/>
      <c r="AA5795" s="179"/>
    </row>
    <row r="5796" spans="26:27" ht="19.5" x14ac:dyDescent="0.4">
      <c r="Z5796" s="179"/>
      <c r="AA5796" s="179"/>
    </row>
    <row r="5797" spans="26:27" ht="19.5" x14ac:dyDescent="0.4">
      <c r="Z5797" s="179"/>
      <c r="AA5797" s="179"/>
    </row>
    <row r="5798" spans="26:27" ht="19.5" x14ac:dyDescent="0.4">
      <c r="Z5798" s="179"/>
      <c r="AA5798" s="179"/>
    </row>
    <row r="5799" spans="26:27" ht="19.5" x14ac:dyDescent="0.4">
      <c r="Z5799" s="179"/>
      <c r="AA5799" s="179"/>
    </row>
    <row r="5800" spans="26:27" ht="19.5" x14ac:dyDescent="0.4">
      <c r="Z5800" s="179"/>
      <c r="AA5800" s="179"/>
    </row>
    <row r="5801" spans="26:27" ht="19.5" x14ac:dyDescent="0.4">
      <c r="Z5801" s="179"/>
      <c r="AA5801" s="179"/>
    </row>
    <row r="5802" spans="26:27" ht="19.5" x14ac:dyDescent="0.4">
      <c r="Z5802" s="179"/>
      <c r="AA5802" s="179"/>
    </row>
    <row r="5803" spans="26:27" ht="19.5" x14ac:dyDescent="0.4">
      <c r="Z5803" s="179"/>
      <c r="AA5803" s="179"/>
    </row>
    <row r="5804" spans="26:27" ht="19.5" x14ac:dyDescent="0.4">
      <c r="Z5804" s="179"/>
      <c r="AA5804" s="179"/>
    </row>
    <row r="5805" spans="26:27" ht="19.5" x14ac:dyDescent="0.4">
      <c r="Z5805" s="179"/>
      <c r="AA5805" s="179"/>
    </row>
    <row r="5806" spans="26:27" ht="19.5" x14ac:dyDescent="0.4">
      <c r="Z5806" s="179"/>
      <c r="AA5806" s="179"/>
    </row>
    <row r="5807" spans="26:27" ht="19.5" x14ac:dyDescent="0.4">
      <c r="Z5807" s="179"/>
      <c r="AA5807" s="179"/>
    </row>
    <row r="5808" spans="26:27" ht="19.5" x14ac:dyDescent="0.4">
      <c r="Z5808" s="179"/>
      <c r="AA5808" s="179"/>
    </row>
    <row r="5809" spans="26:27" ht="19.5" x14ac:dyDescent="0.4">
      <c r="Z5809" s="179"/>
      <c r="AA5809" s="179"/>
    </row>
    <row r="5810" spans="26:27" ht="19.5" x14ac:dyDescent="0.4">
      <c r="Z5810" s="179"/>
      <c r="AA5810" s="179"/>
    </row>
    <row r="5811" spans="26:27" ht="19.5" x14ac:dyDescent="0.4">
      <c r="Z5811" s="179"/>
      <c r="AA5811" s="179"/>
    </row>
    <row r="5812" spans="26:27" ht="19.5" x14ac:dyDescent="0.4">
      <c r="Z5812" s="179"/>
      <c r="AA5812" s="179"/>
    </row>
    <row r="5813" spans="26:27" ht="19.5" x14ac:dyDescent="0.4">
      <c r="Z5813" s="179"/>
      <c r="AA5813" s="179"/>
    </row>
    <row r="5814" spans="26:27" ht="19.5" x14ac:dyDescent="0.4">
      <c r="Z5814" s="179"/>
      <c r="AA5814" s="179"/>
    </row>
    <row r="5815" spans="26:27" ht="19.5" x14ac:dyDescent="0.4">
      <c r="Z5815" s="179"/>
      <c r="AA5815" s="179"/>
    </row>
    <row r="5816" spans="26:27" ht="19.5" x14ac:dyDescent="0.4">
      <c r="Z5816" s="179"/>
      <c r="AA5816" s="179"/>
    </row>
    <row r="5817" spans="26:27" ht="19.5" x14ac:dyDescent="0.4">
      <c r="Z5817" s="179"/>
      <c r="AA5817" s="179"/>
    </row>
    <row r="5818" spans="26:27" ht="19.5" x14ac:dyDescent="0.4">
      <c r="Z5818" s="179"/>
      <c r="AA5818" s="179"/>
    </row>
    <row r="5819" spans="26:27" ht="19.5" x14ac:dyDescent="0.4">
      <c r="Z5819" s="179"/>
      <c r="AA5819" s="179"/>
    </row>
    <row r="5820" spans="26:27" ht="19.5" x14ac:dyDescent="0.4">
      <c r="Z5820" s="179"/>
      <c r="AA5820" s="179"/>
    </row>
    <row r="5821" spans="26:27" ht="19.5" x14ac:dyDescent="0.4">
      <c r="Z5821" s="179"/>
      <c r="AA5821" s="179"/>
    </row>
    <row r="5822" spans="26:27" ht="19.5" x14ac:dyDescent="0.4">
      <c r="Z5822" s="179"/>
      <c r="AA5822" s="179"/>
    </row>
    <row r="5823" spans="26:27" ht="19.5" x14ac:dyDescent="0.4">
      <c r="Z5823" s="179"/>
      <c r="AA5823" s="179"/>
    </row>
    <row r="5824" spans="26:27" ht="19.5" x14ac:dyDescent="0.4">
      <c r="Z5824" s="179"/>
      <c r="AA5824" s="179"/>
    </row>
    <row r="5825" spans="26:27" ht="19.5" x14ac:dyDescent="0.4">
      <c r="Z5825" s="179"/>
      <c r="AA5825" s="179"/>
    </row>
    <row r="5826" spans="26:27" ht="19.5" x14ac:dyDescent="0.4">
      <c r="Z5826" s="179"/>
      <c r="AA5826" s="179"/>
    </row>
    <row r="5827" spans="26:27" ht="19.5" x14ac:dyDescent="0.4">
      <c r="Z5827" s="179"/>
      <c r="AA5827" s="179"/>
    </row>
    <row r="5828" spans="26:27" ht="19.5" x14ac:dyDescent="0.4">
      <c r="Z5828" s="179"/>
      <c r="AA5828" s="179"/>
    </row>
    <row r="5829" spans="26:27" ht="19.5" x14ac:dyDescent="0.4">
      <c r="Z5829" s="179"/>
      <c r="AA5829" s="179"/>
    </row>
    <row r="5830" spans="26:27" ht="19.5" x14ac:dyDescent="0.4">
      <c r="Z5830" s="179"/>
      <c r="AA5830" s="179"/>
    </row>
    <row r="5831" spans="26:27" ht="19.5" x14ac:dyDescent="0.4">
      <c r="Z5831" s="179"/>
      <c r="AA5831" s="179"/>
    </row>
    <row r="5832" spans="26:27" ht="19.5" x14ac:dyDescent="0.4">
      <c r="Z5832" s="179"/>
      <c r="AA5832" s="179"/>
    </row>
    <row r="5833" spans="26:27" ht="19.5" x14ac:dyDescent="0.4">
      <c r="Z5833" s="179"/>
      <c r="AA5833" s="179"/>
    </row>
    <row r="5834" spans="26:27" ht="19.5" x14ac:dyDescent="0.4">
      <c r="Z5834" s="179"/>
      <c r="AA5834" s="179"/>
    </row>
    <row r="5835" spans="26:27" ht="19.5" x14ac:dyDescent="0.4">
      <c r="Z5835" s="179"/>
      <c r="AA5835" s="179"/>
    </row>
    <row r="5836" spans="26:27" ht="19.5" x14ac:dyDescent="0.4">
      <c r="Z5836" s="179"/>
      <c r="AA5836" s="179"/>
    </row>
    <row r="5837" spans="26:27" ht="19.5" x14ac:dyDescent="0.4">
      <c r="Z5837" s="179"/>
      <c r="AA5837" s="179"/>
    </row>
    <row r="5838" spans="26:27" ht="19.5" x14ac:dyDescent="0.4">
      <c r="Z5838" s="179"/>
      <c r="AA5838" s="179"/>
    </row>
    <row r="5839" spans="26:27" ht="19.5" x14ac:dyDescent="0.4">
      <c r="Z5839" s="179"/>
      <c r="AA5839" s="179"/>
    </row>
    <row r="5840" spans="26:27" ht="19.5" x14ac:dyDescent="0.4">
      <c r="Z5840" s="179"/>
      <c r="AA5840" s="179"/>
    </row>
    <row r="5841" spans="26:27" ht="19.5" x14ac:dyDescent="0.4">
      <c r="Z5841" s="179"/>
      <c r="AA5841" s="179"/>
    </row>
    <row r="5842" spans="26:27" ht="19.5" x14ac:dyDescent="0.4">
      <c r="Z5842" s="179"/>
      <c r="AA5842" s="179"/>
    </row>
    <row r="5843" spans="26:27" ht="19.5" x14ac:dyDescent="0.4">
      <c r="Z5843" s="179"/>
      <c r="AA5843" s="179"/>
    </row>
    <row r="5844" spans="26:27" ht="19.5" x14ac:dyDescent="0.4">
      <c r="Z5844" s="179"/>
      <c r="AA5844" s="179"/>
    </row>
    <row r="5845" spans="26:27" ht="19.5" x14ac:dyDescent="0.4">
      <c r="Z5845" s="179"/>
      <c r="AA5845" s="179"/>
    </row>
    <row r="5846" spans="26:27" ht="19.5" x14ac:dyDescent="0.4">
      <c r="Z5846" s="179"/>
      <c r="AA5846" s="179"/>
    </row>
    <row r="5847" spans="26:27" ht="19.5" x14ac:dyDescent="0.4">
      <c r="Z5847" s="179"/>
      <c r="AA5847" s="179"/>
    </row>
    <row r="5848" spans="26:27" ht="19.5" x14ac:dyDescent="0.4">
      <c r="Z5848" s="179"/>
      <c r="AA5848" s="179"/>
    </row>
    <row r="5849" spans="26:27" ht="19.5" x14ac:dyDescent="0.4">
      <c r="Z5849" s="179"/>
      <c r="AA5849" s="179"/>
    </row>
    <row r="5850" spans="26:27" ht="19.5" x14ac:dyDescent="0.4">
      <c r="Z5850" s="179"/>
      <c r="AA5850" s="179"/>
    </row>
    <row r="5851" spans="26:27" ht="19.5" x14ac:dyDescent="0.4">
      <c r="Z5851" s="179"/>
      <c r="AA5851" s="179"/>
    </row>
    <row r="5852" spans="26:27" ht="19.5" x14ac:dyDescent="0.4">
      <c r="Z5852" s="179"/>
      <c r="AA5852" s="179"/>
    </row>
    <row r="5853" spans="26:27" ht="19.5" x14ac:dyDescent="0.4">
      <c r="Z5853" s="179"/>
      <c r="AA5853" s="179"/>
    </row>
    <row r="5854" spans="26:27" ht="19.5" x14ac:dyDescent="0.4">
      <c r="Z5854" s="179"/>
      <c r="AA5854" s="179"/>
    </row>
    <row r="5855" spans="26:27" ht="19.5" x14ac:dyDescent="0.4">
      <c r="Z5855" s="179"/>
      <c r="AA5855" s="179"/>
    </row>
    <row r="5856" spans="26:27" ht="19.5" x14ac:dyDescent="0.4">
      <c r="Z5856" s="179"/>
      <c r="AA5856" s="179"/>
    </row>
    <row r="5857" spans="26:27" ht="19.5" x14ac:dyDescent="0.4">
      <c r="Z5857" s="179"/>
      <c r="AA5857" s="179"/>
    </row>
    <row r="5858" spans="26:27" ht="19.5" x14ac:dyDescent="0.4">
      <c r="Z5858" s="179"/>
      <c r="AA5858" s="179"/>
    </row>
    <row r="5859" spans="26:27" ht="19.5" x14ac:dyDescent="0.4">
      <c r="Z5859" s="179"/>
      <c r="AA5859" s="179"/>
    </row>
    <row r="5860" spans="26:27" ht="19.5" x14ac:dyDescent="0.4">
      <c r="Z5860" s="179"/>
      <c r="AA5860" s="179"/>
    </row>
    <row r="5861" spans="26:27" ht="19.5" x14ac:dyDescent="0.4">
      <c r="Z5861" s="179"/>
      <c r="AA5861" s="179"/>
    </row>
    <row r="5862" spans="26:27" ht="19.5" x14ac:dyDescent="0.4">
      <c r="Z5862" s="179"/>
      <c r="AA5862" s="179"/>
    </row>
    <row r="5863" spans="26:27" ht="19.5" x14ac:dyDescent="0.4">
      <c r="Z5863" s="179"/>
      <c r="AA5863" s="179"/>
    </row>
    <row r="5864" spans="26:27" ht="19.5" x14ac:dyDescent="0.4">
      <c r="Z5864" s="179"/>
      <c r="AA5864" s="179"/>
    </row>
    <row r="5865" spans="26:27" ht="19.5" x14ac:dyDescent="0.4">
      <c r="Z5865" s="179"/>
      <c r="AA5865" s="179"/>
    </row>
    <row r="5866" spans="26:27" ht="19.5" x14ac:dyDescent="0.4">
      <c r="Z5866" s="179"/>
      <c r="AA5866" s="179"/>
    </row>
    <row r="5867" spans="26:27" ht="19.5" x14ac:dyDescent="0.4">
      <c r="Z5867" s="179"/>
      <c r="AA5867" s="179"/>
    </row>
    <row r="5868" spans="26:27" ht="19.5" x14ac:dyDescent="0.4">
      <c r="Z5868" s="179"/>
      <c r="AA5868" s="179"/>
    </row>
    <row r="5869" spans="26:27" ht="19.5" x14ac:dyDescent="0.4">
      <c r="Z5869" s="179"/>
      <c r="AA5869" s="179"/>
    </row>
    <row r="5870" spans="26:27" ht="19.5" x14ac:dyDescent="0.4">
      <c r="Z5870" s="179"/>
      <c r="AA5870" s="179"/>
    </row>
    <row r="5871" spans="26:27" ht="19.5" x14ac:dyDescent="0.4">
      <c r="Z5871" s="179"/>
      <c r="AA5871" s="179"/>
    </row>
    <row r="5872" spans="26:27" ht="19.5" x14ac:dyDescent="0.4">
      <c r="Z5872" s="179"/>
      <c r="AA5872" s="179"/>
    </row>
    <row r="5873" spans="26:27" ht="19.5" x14ac:dyDescent="0.4">
      <c r="Z5873" s="179"/>
      <c r="AA5873" s="179"/>
    </row>
    <row r="5874" spans="26:27" ht="19.5" x14ac:dyDescent="0.4">
      <c r="Z5874" s="179"/>
      <c r="AA5874" s="179"/>
    </row>
    <row r="5875" spans="26:27" ht="19.5" x14ac:dyDescent="0.4">
      <c r="Z5875" s="179"/>
      <c r="AA5875" s="179"/>
    </row>
    <row r="5876" spans="26:27" ht="19.5" x14ac:dyDescent="0.4">
      <c r="Z5876" s="179"/>
      <c r="AA5876" s="179"/>
    </row>
    <row r="5877" spans="26:27" ht="19.5" x14ac:dyDescent="0.4">
      <c r="Z5877" s="179"/>
      <c r="AA5877" s="179"/>
    </row>
    <row r="5878" spans="26:27" ht="19.5" x14ac:dyDescent="0.4">
      <c r="Z5878" s="179"/>
      <c r="AA5878" s="179"/>
    </row>
    <row r="5879" spans="26:27" ht="19.5" x14ac:dyDescent="0.4">
      <c r="Z5879" s="179"/>
      <c r="AA5879" s="179"/>
    </row>
    <row r="5880" spans="26:27" ht="19.5" x14ac:dyDescent="0.4">
      <c r="Z5880" s="179"/>
      <c r="AA5880" s="179"/>
    </row>
    <row r="5881" spans="26:27" ht="19.5" x14ac:dyDescent="0.4">
      <c r="Z5881" s="179"/>
      <c r="AA5881" s="179"/>
    </row>
    <row r="5882" spans="26:27" ht="19.5" x14ac:dyDescent="0.4">
      <c r="Z5882" s="179"/>
      <c r="AA5882" s="179"/>
    </row>
    <row r="5883" spans="26:27" ht="19.5" x14ac:dyDescent="0.4">
      <c r="Z5883" s="179"/>
      <c r="AA5883" s="179"/>
    </row>
    <row r="5884" spans="26:27" ht="19.5" x14ac:dyDescent="0.4">
      <c r="Z5884" s="179"/>
      <c r="AA5884" s="179"/>
    </row>
    <row r="5885" spans="26:27" ht="19.5" x14ac:dyDescent="0.4">
      <c r="Z5885" s="179"/>
      <c r="AA5885" s="179"/>
    </row>
    <row r="5886" spans="26:27" ht="19.5" x14ac:dyDescent="0.4">
      <c r="Z5886" s="179"/>
      <c r="AA5886" s="179"/>
    </row>
    <row r="5887" spans="26:27" ht="19.5" x14ac:dyDescent="0.4">
      <c r="Z5887" s="179"/>
      <c r="AA5887" s="179"/>
    </row>
    <row r="5888" spans="26:27" ht="19.5" x14ac:dyDescent="0.4">
      <c r="Z5888" s="179"/>
      <c r="AA5888" s="179"/>
    </row>
    <row r="5889" spans="26:27" ht="19.5" x14ac:dyDescent="0.4">
      <c r="Z5889" s="179"/>
      <c r="AA5889" s="179"/>
    </row>
    <row r="5890" spans="26:27" ht="19.5" x14ac:dyDescent="0.4">
      <c r="Z5890" s="179"/>
      <c r="AA5890" s="179"/>
    </row>
    <row r="5891" spans="26:27" ht="19.5" x14ac:dyDescent="0.4">
      <c r="Z5891" s="179"/>
      <c r="AA5891" s="179"/>
    </row>
    <row r="5892" spans="26:27" ht="19.5" x14ac:dyDescent="0.4">
      <c r="Z5892" s="179"/>
      <c r="AA5892" s="179"/>
    </row>
    <row r="5893" spans="26:27" ht="19.5" x14ac:dyDescent="0.4">
      <c r="Z5893" s="179"/>
      <c r="AA5893" s="179"/>
    </row>
    <row r="5894" spans="26:27" ht="19.5" x14ac:dyDescent="0.4">
      <c r="Z5894" s="179"/>
      <c r="AA5894" s="179"/>
    </row>
    <row r="5895" spans="26:27" ht="19.5" x14ac:dyDescent="0.4">
      <c r="Z5895" s="179"/>
      <c r="AA5895" s="179"/>
    </row>
    <row r="5896" spans="26:27" ht="19.5" x14ac:dyDescent="0.4">
      <c r="Z5896" s="179"/>
      <c r="AA5896" s="179"/>
    </row>
    <row r="5897" spans="26:27" ht="19.5" x14ac:dyDescent="0.4">
      <c r="Z5897" s="179"/>
      <c r="AA5897" s="179"/>
    </row>
    <row r="5898" spans="26:27" ht="19.5" x14ac:dyDescent="0.4">
      <c r="Z5898" s="179"/>
      <c r="AA5898" s="179"/>
    </row>
    <row r="5899" spans="26:27" ht="19.5" x14ac:dyDescent="0.4">
      <c r="Z5899" s="179"/>
      <c r="AA5899" s="179"/>
    </row>
    <row r="5900" spans="26:27" ht="19.5" x14ac:dyDescent="0.4">
      <c r="Z5900" s="179"/>
      <c r="AA5900" s="179"/>
    </row>
    <row r="5901" spans="26:27" ht="19.5" x14ac:dyDescent="0.4">
      <c r="Z5901" s="179"/>
      <c r="AA5901" s="179"/>
    </row>
    <row r="5902" spans="26:27" ht="19.5" x14ac:dyDescent="0.4">
      <c r="Z5902" s="179"/>
      <c r="AA5902" s="179"/>
    </row>
    <row r="5903" spans="26:27" ht="19.5" x14ac:dyDescent="0.4">
      <c r="Z5903" s="179"/>
      <c r="AA5903" s="179"/>
    </row>
    <row r="5904" spans="26:27" ht="19.5" x14ac:dyDescent="0.4">
      <c r="Z5904" s="179"/>
      <c r="AA5904" s="179"/>
    </row>
    <row r="5905" spans="26:27" ht="19.5" x14ac:dyDescent="0.4">
      <c r="Z5905" s="179"/>
      <c r="AA5905" s="179"/>
    </row>
    <row r="5906" spans="26:27" ht="19.5" x14ac:dyDescent="0.4">
      <c r="Z5906" s="179"/>
      <c r="AA5906" s="179"/>
    </row>
    <row r="5907" spans="26:27" ht="19.5" x14ac:dyDescent="0.4">
      <c r="Z5907" s="179"/>
      <c r="AA5907" s="179"/>
    </row>
    <row r="5908" spans="26:27" ht="19.5" x14ac:dyDescent="0.4">
      <c r="Z5908" s="179"/>
      <c r="AA5908" s="179"/>
    </row>
    <row r="5909" spans="26:27" ht="19.5" x14ac:dyDescent="0.4">
      <c r="Z5909" s="179"/>
      <c r="AA5909" s="179"/>
    </row>
    <row r="5910" spans="26:27" ht="19.5" x14ac:dyDescent="0.4">
      <c r="Z5910" s="179"/>
      <c r="AA5910" s="179"/>
    </row>
    <row r="5911" spans="26:27" ht="19.5" x14ac:dyDescent="0.4">
      <c r="Z5911" s="179"/>
      <c r="AA5911" s="179"/>
    </row>
    <row r="5912" spans="26:27" ht="19.5" x14ac:dyDescent="0.4">
      <c r="Z5912" s="179"/>
      <c r="AA5912" s="179"/>
    </row>
    <row r="5913" spans="26:27" ht="19.5" x14ac:dyDescent="0.4">
      <c r="Z5913" s="179"/>
      <c r="AA5913" s="179"/>
    </row>
    <row r="5914" spans="26:27" ht="19.5" x14ac:dyDescent="0.4">
      <c r="Z5914" s="179"/>
      <c r="AA5914" s="179"/>
    </row>
    <row r="5915" spans="26:27" ht="19.5" x14ac:dyDescent="0.4">
      <c r="Z5915" s="179"/>
      <c r="AA5915" s="179"/>
    </row>
    <row r="5916" spans="26:27" ht="19.5" x14ac:dyDescent="0.4">
      <c r="Z5916" s="179"/>
      <c r="AA5916" s="179"/>
    </row>
    <row r="5917" spans="26:27" ht="19.5" x14ac:dyDescent="0.4">
      <c r="Z5917" s="179"/>
      <c r="AA5917" s="179"/>
    </row>
    <row r="5918" spans="26:27" ht="19.5" x14ac:dyDescent="0.4">
      <c r="Z5918" s="179"/>
      <c r="AA5918" s="179"/>
    </row>
    <row r="5919" spans="26:27" ht="19.5" x14ac:dyDescent="0.4">
      <c r="Z5919" s="179"/>
      <c r="AA5919" s="179"/>
    </row>
    <row r="5920" spans="26:27" ht="19.5" x14ac:dyDescent="0.4">
      <c r="Z5920" s="179"/>
      <c r="AA5920" s="179"/>
    </row>
    <row r="5921" spans="26:27" ht="19.5" x14ac:dyDescent="0.4">
      <c r="Z5921" s="179"/>
      <c r="AA5921" s="179"/>
    </row>
    <row r="5922" spans="26:27" ht="19.5" x14ac:dyDescent="0.4">
      <c r="Z5922" s="179"/>
      <c r="AA5922" s="179"/>
    </row>
    <row r="5923" spans="26:27" ht="19.5" x14ac:dyDescent="0.4">
      <c r="Z5923" s="179"/>
      <c r="AA5923" s="179"/>
    </row>
    <row r="5924" spans="26:27" ht="19.5" x14ac:dyDescent="0.4">
      <c r="Z5924" s="179"/>
      <c r="AA5924" s="179"/>
    </row>
    <row r="5925" spans="26:27" ht="19.5" x14ac:dyDescent="0.4">
      <c r="Z5925" s="179"/>
      <c r="AA5925" s="179"/>
    </row>
    <row r="5926" spans="26:27" ht="19.5" x14ac:dyDescent="0.4">
      <c r="Z5926" s="179"/>
      <c r="AA5926" s="179"/>
    </row>
    <row r="5927" spans="26:27" ht="19.5" x14ac:dyDescent="0.4">
      <c r="Z5927" s="179"/>
      <c r="AA5927" s="179"/>
    </row>
    <row r="5928" spans="26:27" ht="19.5" x14ac:dyDescent="0.4">
      <c r="Z5928" s="179"/>
      <c r="AA5928" s="179"/>
    </row>
    <row r="5929" spans="26:27" ht="19.5" x14ac:dyDescent="0.4">
      <c r="Z5929" s="179"/>
      <c r="AA5929" s="179"/>
    </row>
    <row r="5930" spans="26:27" ht="19.5" x14ac:dyDescent="0.4">
      <c r="Z5930" s="179"/>
      <c r="AA5930" s="179"/>
    </row>
    <row r="5931" spans="26:27" ht="19.5" x14ac:dyDescent="0.4">
      <c r="Z5931" s="179"/>
      <c r="AA5931" s="179"/>
    </row>
    <row r="5932" spans="26:27" ht="19.5" x14ac:dyDescent="0.4">
      <c r="Z5932" s="179"/>
      <c r="AA5932" s="179"/>
    </row>
    <row r="5933" spans="26:27" ht="19.5" x14ac:dyDescent="0.4">
      <c r="Z5933" s="179"/>
      <c r="AA5933" s="179"/>
    </row>
    <row r="5934" spans="26:27" ht="19.5" x14ac:dyDescent="0.4">
      <c r="Z5934" s="179"/>
      <c r="AA5934" s="179"/>
    </row>
    <row r="5935" spans="26:27" ht="19.5" x14ac:dyDescent="0.4">
      <c r="Z5935" s="179"/>
      <c r="AA5935" s="179"/>
    </row>
    <row r="5936" spans="26:27" ht="19.5" x14ac:dyDescent="0.4">
      <c r="Z5936" s="179"/>
      <c r="AA5936" s="179"/>
    </row>
    <row r="5937" spans="26:27" ht="19.5" x14ac:dyDescent="0.4">
      <c r="Z5937" s="179"/>
      <c r="AA5937" s="179"/>
    </row>
    <row r="5938" spans="26:27" ht="19.5" x14ac:dyDescent="0.4">
      <c r="Z5938" s="179"/>
      <c r="AA5938" s="179"/>
    </row>
    <row r="5939" spans="26:27" ht="19.5" x14ac:dyDescent="0.4">
      <c r="Z5939" s="179"/>
      <c r="AA5939" s="179"/>
    </row>
    <row r="5940" spans="26:27" ht="19.5" x14ac:dyDescent="0.4">
      <c r="Z5940" s="179"/>
      <c r="AA5940" s="179"/>
    </row>
    <row r="5941" spans="26:27" ht="19.5" x14ac:dyDescent="0.4">
      <c r="Z5941" s="179"/>
      <c r="AA5941" s="179"/>
    </row>
    <row r="5942" spans="26:27" ht="19.5" x14ac:dyDescent="0.4">
      <c r="Z5942" s="179"/>
      <c r="AA5942" s="179"/>
    </row>
    <row r="5943" spans="26:27" ht="19.5" x14ac:dyDescent="0.4">
      <c r="Z5943" s="179"/>
      <c r="AA5943" s="179"/>
    </row>
    <row r="5944" spans="26:27" ht="19.5" x14ac:dyDescent="0.4">
      <c r="Z5944" s="179"/>
      <c r="AA5944" s="179"/>
    </row>
    <row r="5945" spans="26:27" ht="19.5" x14ac:dyDescent="0.4">
      <c r="Z5945" s="179"/>
      <c r="AA5945" s="179"/>
    </row>
    <row r="5946" spans="26:27" ht="19.5" x14ac:dyDescent="0.4">
      <c r="Z5946" s="179"/>
      <c r="AA5946" s="179"/>
    </row>
    <row r="5947" spans="26:27" ht="19.5" x14ac:dyDescent="0.4">
      <c r="Z5947" s="179"/>
      <c r="AA5947" s="179"/>
    </row>
    <row r="5948" spans="26:27" ht="19.5" x14ac:dyDescent="0.4">
      <c r="Z5948" s="179"/>
      <c r="AA5948" s="179"/>
    </row>
    <row r="5949" spans="26:27" ht="19.5" x14ac:dyDescent="0.4">
      <c r="Z5949" s="179"/>
      <c r="AA5949" s="179"/>
    </row>
    <row r="5950" spans="26:27" ht="19.5" x14ac:dyDescent="0.4">
      <c r="Z5950" s="179"/>
      <c r="AA5950" s="179"/>
    </row>
    <row r="5951" spans="26:27" ht="19.5" x14ac:dyDescent="0.4">
      <c r="Z5951" s="179"/>
      <c r="AA5951" s="179"/>
    </row>
    <row r="5952" spans="26:27" ht="19.5" x14ac:dyDescent="0.4">
      <c r="Z5952" s="179"/>
      <c r="AA5952" s="179"/>
    </row>
    <row r="5953" spans="26:27" ht="19.5" x14ac:dyDescent="0.4">
      <c r="Z5953" s="179"/>
      <c r="AA5953" s="179"/>
    </row>
    <row r="5954" spans="26:27" ht="19.5" x14ac:dyDescent="0.4">
      <c r="Z5954" s="179"/>
      <c r="AA5954" s="179"/>
    </row>
    <row r="5955" spans="26:27" ht="19.5" x14ac:dyDescent="0.4">
      <c r="Z5955" s="179"/>
      <c r="AA5955" s="179"/>
    </row>
    <row r="5956" spans="26:27" ht="19.5" x14ac:dyDescent="0.4">
      <c r="Z5956" s="179"/>
      <c r="AA5956" s="179"/>
    </row>
    <row r="5957" spans="26:27" ht="19.5" x14ac:dyDescent="0.4">
      <c r="Z5957" s="179"/>
      <c r="AA5957" s="179"/>
    </row>
    <row r="5958" spans="26:27" ht="19.5" x14ac:dyDescent="0.4">
      <c r="Z5958" s="179"/>
      <c r="AA5958" s="179"/>
    </row>
    <row r="5959" spans="26:27" ht="19.5" x14ac:dyDescent="0.4">
      <c r="Z5959" s="179"/>
      <c r="AA5959" s="179"/>
    </row>
    <row r="5960" spans="26:27" ht="19.5" x14ac:dyDescent="0.4">
      <c r="Z5960" s="179"/>
      <c r="AA5960" s="179"/>
    </row>
    <row r="5961" spans="26:27" ht="19.5" x14ac:dyDescent="0.4">
      <c r="Z5961" s="179"/>
      <c r="AA5961" s="179"/>
    </row>
    <row r="5962" spans="26:27" ht="19.5" x14ac:dyDescent="0.4">
      <c r="Z5962" s="179"/>
      <c r="AA5962" s="179"/>
    </row>
    <row r="5963" spans="26:27" ht="19.5" x14ac:dyDescent="0.4">
      <c r="Z5963" s="179"/>
      <c r="AA5963" s="179"/>
    </row>
    <row r="5964" spans="26:27" ht="19.5" x14ac:dyDescent="0.4">
      <c r="Z5964" s="179"/>
      <c r="AA5964" s="179"/>
    </row>
    <row r="5965" spans="26:27" ht="19.5" x14ac:dyDescent="0.4">
      <c r="Z5965" s="179"/>
      <c r="AA5965" s="179"/>
    </row>
    <row r="5966" spans="26:27" ht="19.5" x14ac:dyDescent="0.4">
      <c r="Z5966" s="179"/>
      <c r="AA5966" s="179"/>
    </row>
    <row r="5967" spans="26:27" ht="19.5" x14ac:dyDescent="0.4">
      <c r="Z5967" s="179"/>
      <c r="AA5967" s="179"/>
    </row>
    <row r="5968" spans="26:27" ht="19.5" x14ac:dyDescent="0.4">
      <c r="Z5968" s="179"/>
      <c r="AA5968" s="179"/>
    </row>
    <row r="5969" spans="26:27" ht="19.5" x14ac:dyDescent="0.4">
      <c r="Z5969" s="179"/>
      <c r="AA5969" s="179"/>
    </row>
    <row r="5970" spans="26:27" ht="19.5" x14ac:dyDescent="0.4">
      <c r="Z5970" s="179"/>
      <c r="AA5970" s="179"/>
    </row>
    <row r="5971" spans="26:27" ht="19.5" x14ac:dyDescent="0.4">
      <c r="Z5971" s="179"/>
      <c r="AA5971" s="179"/>
    </row>
    <row r="5972" spans="26:27" ht="19.5" x14ac:dyDescent="0.4">
      <c r="Z5972" s="179"/>
      <c r="AA5972" s="179"/>
    </row>
    <row r="5973" spans="26:27" ht="19.5" x14ac:dyDescent="0.4">
      <c r="Z5973" s="179"/>
      <c r="AA5973" s="179"/>
    </row>
    <row r="5974" spans="26:27" ht="19.5" x14ac:dyDescent="0.4">
      <c r="Z5974" s="179"/>
      <c r="AA5974" s="179"/>
    </row>
    <row r="5975" spans="26:27" ht="19.5" x14ac:dyDescent="0.4">
      <c r="Z5975" s="179"/>
      <c r="AA5975" s="179"/>
    </row>
    <row r="5976" spans="26:27" ht="19.5" x14ac:dyDescent="0.4">
      <c r="Z5976" s="179"/>
      <c r="AA5976" s="179"/>
    </row>
    <row r="5977" spans="26:27" ht="19.5" x14ac:dyDescent="0.4">
      <c r="Z5977" s="179"/>
      <c r="AA5977" s="179"/>
    </row>
    <row r="5978" spans="26:27" ht="19.5" x14ac:dyDescent="0.4">
      <c r="Z5978" s="179"/>
      <c r="AA5978" s="179"/>
    </row>
    <row r="5979" spans="26:27" ht="19.5" x14ac:dyDescent="0.4">
      <c r="Z5979" s="179"/>
      <c r="AA5979" s="179"/>
    </row>
    <row r="5980" spans="26:27" ht="19.5" x14ac:dyDescent="0.4">
      <c r="Z5980" s="179"/>
      <c r="AA5980" s="179"/>
    </row>
    <row r="5981" spans="26:27" ht="19.5" x14ac:dyDescent="0.4">
      <c r="Z5981" s="179"/>
      <c r="AA5981" s="179"/>
    </row>
    <row r="5982" spans="26:27" ht="19.5" x14ac:dyDescent="0.4">
      <c r="Z5982" s="179"/>
      <c r="AA5982" s="179"/>
    </row>
    <row r="5983" spans="26:27" ht="19.5" x14ac:dyDescent="0.4">
      <c r="Z5983" s="179"/>
      <c r="AA5983" s="179"/>
    </row>
    <row r="5984" spans="26:27" ht="19.5" x14ac:dyDescent="0.4">
      <c r="Z5984" s="179"/>
      <c r="AA5984" s="179"/>
    </row>
    <row r="5985" spans="26:27" ht="19.5" x14ac:dyDescent="0.4">
      <c r="Z5985" s="179"/>
      <c r="AA5985" s="179"/>
    </row>
    <row r="5986" spans="26:27" ht="19.5" x14ac:dyDescent="0.4">
      <c r="Z5986" s="179"/>
      <c r="AA5986" s="179"/>
    </row>
    <row r="5987" spans="26:27" ht="19.5" x14ac:dyDescent="0.4">
      <c r="Z5987" s="179"/>
      <c r="AA5987" s="179"/>
    </row>
    <row r="5988" spans="26:27" ht="19.5" x14ac:dyDescent="0.4">
      <c r="Z5988" s="179"/>
      <c r="AA5988" s="179"/>
    </row>
    <row r="5989" spans="26:27" ht="19.5" x14ac:dyDescent="0.4">
      <c r="Z5989" s="179"/>
      <c r="AA5989" s="179"/>
    </row>
    <row r="5990" spans="26:27" ht="19.5" x14ac:dyDescent="0.4">
      <c r="Z5990" s="179"/>
      <c r="AA5990" s="179"/>
    </row>
    <row r="5991" spans="26:27" ht="19.5" x14ac:dyDescent="0.4">
      <c r="Z5991" s="179"/>
      <c r="AA5991" s="179"/>
    </row>
    <row r="5992" spans="26:27" ht="19.5" x14ac:dyDescent="0.4">
      <c r="Z5992" s="179"/>
      <c r="AA5992" s="179"/>
    </row>
    <row r="5993" spans="26:27" ht="19.5" x14ac:dyDescent="0.4">
      <c r="Z5993" s="179"/>
      <c r="AA5993" s="179"/>
    </row>
    <row r="5994" spans="26:27" ht="19.5" x14ac:dyDescent="0.4">
      <c r="Z5994" s="179"/>
      <c r="AA5994" s="179"/>
    </row>
    <row r="5995" spans="26:27" ht="19.5" x14ac:dyDescent="0.4">
      <c r="Z5995" s="179"/>
      <c r="AA5995" s="179"/>
    </row>
    <row r="5996" spans="26:27" ht="19.5" x14ac:dyDescent="0.4">
      <c r="Z5996" s="179"/>
      <c r="AA5996" s="179"/>
    </row>
    <row r="5997" spans="26:27" ht="19.5" x14ac:dyDescent="0.4">
      <c r="Z5997" s="179"/>
      <c r="AA5997" s="179"/>
    </row>
    <row r="5998" spans="26:27" ht="19.5" x14ac:dyDescent="0.4">
      <c r="Z5998" s="179"/>
      <c r="AA5998" s="179"/>
    </row>
    <row r="5999" spans="26:27" ht="19.5" x14ac:dyDescent="0.4">
      <c r="Z5999" s="179"/>
      <c r="AA5999" s="179"/>
    </row>
    <row r="6000" spans="26:27" ht="19.5" x14ac:dyDescent="0.4">
      <c r="Z6000" s="179"/>
      <c r="AA6000" s="179"/>
    </row>
    <row r="6001" spans="26:27" ht="19.5" x14ac:dyDescent="0.4">
      <c r="Z6001" s="179"/>
      <c r="AA6001" s="179"/>
    </row>
    <row r="6002" spans="26:27" ht="19.5" x14ac:dyDescent="0.4">
      <c r="Z6002" s="179"/>
      <c r="AA6002" s="179"/>
    </row>
    <row r="6003" spans="26:27" ht="19.5" x14ac:dyDescent="0.4">
      <c r="Z6003" s="179"/>
      <c r="AA6003" s="179"/>
    </row>
    <row r="6004" spans="26:27" ht="19.5" x14ac:dyDescent="0.4">
      <c r="Z6004" s="179"/>
      <c r="AA6004" s="179"/>
    </row>
    <row r="6005" spans="26:27" ht="19.5" x14ac:dyDescent="0.4">
      <c r="Z6005" s="179"/>
      <c r="AA6005" s="179"/>
    </row>
    <row r="6006" spans="26:27" ht="19.5" x14ac:dyDescent="0.4">
      <c r="Z6006" s="179"/>
      <c r="AA6006" s="179"/>
    </row>
    <row r="6007" spans="26:27" ht="19.5" x14ac:dyDescent="0.4">
      <c r="Z6007" s="179"/>
      <c r="AA6007" s="179"/>
    </row>
    <row r="6008" spans="26:27" ht="19.5" x14ac:dyDescent="0.4">
      <c r="Z6008" s="179"/>
      <c r="AA6008" s="179"/>
    </row>
    <row r="6009" spans="26:27" ht="19.5" x14ac:dyDescent="0.4">
      <c r="Z6009" s="179"/>
      <c r="AA6009" s="179"/>
    </row>
    <row r="6010" spans="26:27" ht="19.5" x14ac:dyDescent="0.4">
      <c r="Z6010" s="179"/>
      <c r="AA6010" s="179"/>
    </row>
    <row r="6011" spans="26:27" ht="19.5" x14ac:dyDescent="0.4">
      <c r="Z6011" s="179"/>
      <c r="AA6011" s="179"/>
    </row>
    <row r="6012" spans="26:27" ht="19.5" x14ac:dyDescent="0.4">
      <c r="Z6012" s="179"/>
      <c r="AA6012" s="179"/>
    </row>
    <row r="6013" spans="26:27" ht="19.5" x14ac:dyDescent="0.4">
      <c r="Z6013" s="179"/>
      <c r="AA6013" s="179"/>
    </row>
    <row r="6014" spans="26:27" ht="19.5" x14ac:dyDescent="0.4">
      <c r="Z6014" s="179"/>
      <c r="AA6014" s="179"/>
    </row>
    <row r="6015" spans="26:27" ht="19.5" x14ac:dyDescent="0.4">
      <c r="Z6015" s="179"/>
      <c r="AA6015" s="179"/>
    </row>
    <row r="6016" spans="26:27" ht="19.5" x14ac:dyDescent="0.4">
      <c r="Z6016" s="179"/>
      <c r="AA6016" s="179"/>
    </row>
    <row r="6017" spans="26:27" ht="19.5" x14ac:dyDescent="0.4">
      <c r="Z6017" s="179"/>
      <c r="AA6017" s="179"/>
    </row>
    <row r="6018" spans="26:27" ht="19.5" x14ac:dyDescent="0.4">
      <c r="Z6018" s="179"/>
      <c r="AA6018" s="179"/>
    </row>
    <row r="6019" spans="26:27" ht="19.5" x14ac:dyDescent="0.4">
      <c r="Z6019" s="179"/>
      <c r="AA6019" s="179"/>
    </row>
    <row r="6020" spans="26:27" ht="19.5" x14ac:dyDescent="0.4">
      <c r="Z6020" s="179"/>
      <c r="AA6020" s="179"/>
    </row>
    <row r="6021" spans="26:27" ht="19.5" x14ac:dyDescent="0.4">
      <c r="Z6021" s="179"/>
      <c r="AA6021" s="179"/>
    </row>
    <row r="6022" spans="26:27" ht="19.5" x14ac:dyDescent="0.4">
      <c r="Z6022" s="179"/>
      <c r="AA6022" s="179"/>
    </row>
    <row r="6023" spans="26:27" ht="19.5" x14ac:dyDescent="0.4">
      <c r="Z6023" s="179"/>
      <c r="AA6023" s="179"/>
    </row>
    <row r="6024" spans="26:27" ht="19.5" x14ac:dyDescent="0.4">
      <c r="Z6024" s="179"/>
      <c r="AA6024" s="179"/>
    </row>
    <row r="6025" spans="26:27" ht="19.5" x14ac:dyDescent="0.4">
      <c r="Z6025" s="179"/>
      <c r="AA6025" s="179"/>
    </row>
    <row r="6026" spans="26:27" ht="19.5" x14ac:dyDescent="0.4">
      <c r="Z6026" s="179"/>
      <c r="AA6026" s="179"/>
    </row>
    <row r="6027" spans="26:27" ht="19.5" x14ac:dyDescent="0.4">
      <c r="Z6027" s="179"/>
      <c r="AA6027" s="179"/>
    </row>
    <row r="6028" spans="26:27" ht="19.5" x14ac:dyDescent="0.4">
      <c r="Z6028" s="179"/>
      <c r="AA6028" s="179"/>
    </row>
    <row r="6029" spans="26:27" ht="19.5" x14ac:dyDescent="0.4">
      <c r="Z6029" s="179"/>
      <c r="AA6029" s="179"/>
    </row>
    <row r="6030" spans="26:27" ht="19.5" x14ac:dyDescent="0.4">
      <c r="Z6030" s="179"/>
      <c r="AA6030" s="179"/>
    </row>
    <row r="6031" spans="26:27" ht="19.5" x14ac:dyDescent="0.4">
      <c r="Z6031" s="179"/>
      <c r="AA6031" s="179"/>
    </row>
    <row r="6032" spans="26:27" ht="19.5" x14ac:dyDescent="0.4">
      <c r="Z6032" s="179"/>
      <c r="AA6032" s="179"/>
    </row>
    <row r="6033" spans="26:27" ht="19.5" x14ac:dyDescent="0.4">
      <c r="Z6033" s="179"/>
      <c r="AA6033" s="179"/>
    </row>
    <row r="6034" spans="26:27" ht="19.5" x14ac:dyDescent="0.4">
      <c r="Z6034" s="179"/>
      <c r="AA6034" s="179"/>
    </row>
    <row r="6035" spans="26:27" ht="19.5" x14ac:dyDescent="0.4">
      <c r="Z6035" s="179"/>
      <c r="AA6035" s="179"/>
    </row>
    <row r="6036" spans="26:27" ht="19.5" x14ac:dyDescent="0.4">
      <c r="Z6036" s="179"/>
      <c r="AA6036" s="179"/>
    </row>
    <row r="6037" spans="26:27" ht="19.5" x14ac:dyDescent="0.4">
      <c r="Z6037" s="179"/>
      <c r="AA6037" s="179"/>
    </row>
    <row r="6038" spans="26:27" ht="19.5" x14ac:dyDescent="0.4">
      <c r="Z6038" s="179"/>
      <c r="AA6038" s="179"/>
    </row>
    <row r="6039" spans="26:27" ht="19.5" x14ac:dyDescent="0.4">
      <c r="Z6039" s="179"/>
      <c r="AA6039" s="179"/>
    </row>
    <row r="6040" spans="26:27" ht="19.5" x14ac:dyDescent="0.4">
      <c r="Z6040" s="179"/>
      <c r="AA6040" s="179"/>
    </row>
    <row r="6041" spans="26:27" ht="19.5" x14ac:dyDescent="0.4">
      <c r="Z6041" s="179"/>
      <c r="AA6041" s="179"/>
    </row>
    <row r="6042" spans="26:27" ht="19.5" x14ac:dyDescent="0.4">
      <c r="Z6042" s="179"/>
      <c r="AA6042" s="179"/>
    </row>
    <row r="6043" spans="26:27" ht="19.5" x14ac:dyDescent="0.4">
      <c r="Z6043" s="179"/>
      <c r="AA6043" s="179"/>
    </row>
    <row r="6044" spans="26:27" ht="19.5" x14ac:dyDescent="0.4">
      <c r="Z6044" s="179"/>
      <c r="AA6044" s="179"/>
    </row>
    <row r="6045" spans="26:27" ht="19.5" x14ac:dyDescent="0.4">
      <c r="Z6045" s="179"/>
      <c r="AA6045" s="179"/>
    </row>
    <row r="6046" spans="26:27" ht="19.5" x14ac:dyDescent="0.4">
      <c r="Z6046" s="179"/>
      <c r="AA6046" s="179"/>
    </row>
    <row r="6047" spans="26:27" ht="19.5" x14ac:dyDescent="0.4">
      <c r="Z6047" s="179"/>
      <c r="AA6047" s="179"/>
    </row>
    <row r="6048" spans="26:27" ht="19.5" x14ac:dyDescent="0.4">
      <c r="Z6048" s="179"/>
      <c r="AA6048" s="179"/>
    </row>
    <row r="6049" spans="26:27" ht="19.5" x14ac:dyDescent="0.4">
      <c r="Z6049" s="179"/>
      <c r="AA6049" s="179"/>
    </row>
    <row r="6050" spans="26:27" ht="19.5" x14ac:dyDescent="0.4">
      <c r="Z6050" s="179"/>
      <c r="AA6050" s="179"/>
    </row>
    <row r="6051" spans="26:27" ht="19.5" x14ac:dyDescent="0.4">
      <c r="Z6051" s="179"/>
      <c r="AA6051" s="179"/>
    </row>
    <row r="6052" spans="26:27" ht="19.5" x14ac:dyDescent="0.4">
      <c r="Z6052" s="179"/>
      <c r="AA6052" s="179"/>
    </row>
    <row r="6053" spans="26:27" ht="19.5" x14ac:dyDescent="0.4">
      <c r="Z6053" s="179"/>
      <c r="AA6053" s="179"/>
    </row>
    <row r="6054" spans="26:27" ht="19.5" x14ac:dyDescent="0.4">
      <c r="Z6054" s="179"/>
      <c r="AA6054" s="179"/>
    </row>
    <row r="6055" spans="26:27" ht="19.5" x14ac:dyDescent="0.4">
      <c r="Z6055" s="179"/>
      <c r="AA6055" s="179"/>
    </row>
    <row r="6056" spans="26:27" ht="19.5" x14ac:dyDescent="0.4">
      <c r="Z6056" s="179"/>
      <c r="AA6056" s="179"/>
    </row>
    <row r="6057" spans="26:27" ht="19.5" x14ac:dyDescent="0.4">
      <c r="Z6057" s="179"/>
      <c r="AA6057" s="179"/>
    </row>
    <row r="6058" spans="26:27" ht="19.5" x14ac:dyDescent="0.4">
      <c r="Z6058" s="179"/>
      <c r="AA6058" s="179"/>
    </row>
    <row r="6059" spans="26:27" ht="19.5" x14ac:dyDescent="0.4">
      <c r="Z6059" s="179"/>
      <c r="AA6059" s="179"/>
    </row>
    <row r="6060" spans="26:27" ht="19.5" x14ac:dyDescent="0.4">
      <c r="Z6060" s="179"/>
      <c r="AA6060" s="179"/>
    </row>
    <row r="6061" spans="26:27" ht="19.5" x14ac:dyDescent="0.4">
      <c r="Z6061" s="179"/>
      <c r="AA6061" s="179"/>
    </row>
    <row r="6062" spans="26:27" ht="19.5" x14ac:dyDescent="0.4">
      <c r="Z6062" s="179"/>
      <c r="AA6062" s="179"/>
    </row>
    <row r="6063" spans="26:27" ht="19.5" x14ac:dyDescent="0.4">
      <c r="Z6063" s="179"/>
      <c r="AA6063" s="179"/>
    </row>
    <row r="6064" spans="26:27" ht="19.5" x14ac:dyDescent="0.4">
      <c r="Z6064" s="179"/>
      <c r="AA6064" s="179"/>
    </row>
    <row r="6065" spans="26:27" ht="19.5" x14ac:dyDescent="0.4">
      <c r="Z6065" s="179"/>
      <c r="AA6065" s="179"/>
    </row>
    <row r="6066" spans="26:27" ht="19.5" x14ac:dyDescent="0.4">
      <c r="Z6066" s="179"/>
      <c r="AA6066" s="179"/>
    </row>
    <row r="6067" spans="26:27" ht="19.5" x14ac:dyDescent="0.4">
      <c r="Z6067" s="179"/>
      <c r="AA6067" s="179"/>
    </row>
    <row r="6068" spans="26:27" ht="19.5" x14ac:dyDescent="0.4">
      <c r="Z6068" s="179"/>
      <c r="AA6068" s="179"/>
    </row>
    <row r="6069" spans="26:27" ht="19.5" x14ac:dyDescent="0.4">
      <c r="Z6069" s="179"/>
      <c r="AA6069" s="179"/>
    </row>
    <row r="6070" spans="26:27" ht="19.5" x14ac:dyDescent="0.4">
      <c r="Z6070" s="179"/>
      <c r="AA6070" s="179"/>
    </row>
    <row r="6071" spans="26:27" ht="19.5" x14ac:dyDescent="0.4">
      <c r="Z6071" s="179"/>
      <c r="AA6071" s="179"/>
    </row>
    <row r="6072" spans="26:27" ht="19.5" x14ac:dyDescent="0.4">
      <c r="Z6072" s="179"/>
      <c r="AA6072" s="179"/>
    </row>
    <row r="6073" spans="26:27" ht="19.5" x14ac:dyDescent="0.4">
      <c r="Z6073" s="179"/>
      <c r="AA6073" s="179"/>
    </row>
    <row r="6074" spans="26:27" ht="19.5" x14ac:dyDescent="0.4">
      <c r="Z6074" s="179"/>
      <c r="AA6074" s="179"/>
    </row>
    <row r="6075" spans="26:27" ht="19.5" x14ac:dyDescent="0.4">
      <c r="Z6075" s="179"/>
      <c r="AA6075" s="179"/>
    </row>
    <row r="6076" spans="26:27" ht="19.5" x14ac:dyDescent="0.4">
      <c r="Z6076" s="179"/>
      <c r="AA6076" s="179"/>
    </row>
    <row r="6077" spans="26:27" ht="19.5" x14ac:dyDescent="0.4">
      <c r="Z6077" s="179"/>
      <c r="AA6077" s="179"/>
    </row>
    <row r="6078" spans="26:27" ht="19.5" x14ac:dyDescent="0.4">
      <c r="Z6078" s="179"/>
      <c r="AA6078" s="179"/>
    </row>
    <row r="6079" spans="26:27" ht="19.5" x14ac:dyDescent="0.4">
      <c r="Z6079" s="179"/>
      <c r="AA6079" s="179"/>
    </row>
    <row r="6080" spans="26:27" ht="19.5" x14ac:dyDescent="0.4">
      <c r="Z6080" s="179"/>
      <c r="AA6080" s="179"/>
    </row>
    <row r="6081" spans="26:27" ht="19.5" x14ac:dyDescent="0.4">
      <c r="Z6081" s="179"/>
      <c r="AA6081" s="179"/>
    </row>
    <row r="6082" spans="26:27" ht="19.5" x14ac:dyDescent="0.4">
      <c r="Z6082" s="179"/>
      <c r="AA6082" s="179"/>
    </row>
    <row r="6083" spans="26:27" ht="19.5" x14ac:dyDescent="0.4">
      <c r="Z6083" s="179"/>
      <c r="AA6083" s="179"/>
    </row>
    <row r="6084" spans="26:27" ht="19.5" x14ac:dyDescent="0.4">
      <c r="Z6084" s="179"/>
      <c r="AA6084" s="179"/>
    </row>
    <row r="6085" spans="26:27" ht="19.5" x14ac:dyDescent="0.4">
      <c r="Z6085" s="179"/>
      <c r="AA6085" s="179"/>
    </row>
    <row r="6086" spans="26:27" ht="19.5" x14ac:dyDescent="0.4">
      <c r="Z6086" s="179"/>
      <c r="AA6086" s="179"/>
    </row>
    <row r="6087" spans="26:27" ht="19.5" x14ac:dyDescent="0.4">
      <c r="Z6087" s="179"/>
      <c r="AA6087" s="179"/>
    </row>
    <row r="6088" spans="26:27" ht="19.5" x14ac:dyDescent="0.4">
      <c r="Z6088" s="179"/>
      <c r="AA6088" s="179"/>
    </row>
    <row r="6089" spans="26:27" ht="19.5" x14ac:dyDescent="0.4">
      <c r="Z6089" s="179"/>
      <c r="AA6089" s="179"/>
    </row>
    <row r="6090" spans="26:27" ht="19.5" x14ac:dyDescent="0.4">
      <c r="Z6090" s="179"/>
      <c r="AA6090" s="179"/>
    </row>
    <row r="6091" spans="26:27" ht="19.5" x14ac:dyDescent="0.4">
      <c r="Z6091" s="179"/>
      <c r="AA6091" s="179"/>
    </row>
    <row r="6092" spans="26:27" ht="19.5" x14ac:dyDescent="0.4">
      <c r="Z6092" s="179"/>
      <c r="AA6092" s="179"/>
    </row>
    <row r="6093" spans="26:27" ht="19.5" x14ac:dyDescent="0.4">
      <c r="Z6093" s="179"/>
      <c r="AA6093" s="179"/>
    </row>
    <row r="6094" spans="26:27" ht="19.5" x14ac:dyDescent="0.4">
      <c r="Z6094" s="179"/>
      <c r="AA6094" s="179"/>
    </row>
    <row r="6095" spans="26:27" ht="19.5" x14ac:dyDescent="0.4">
      <c r="Z6095" s="179"/>
      <c r="AA6095" s="179"/>
    </row>
    <row r="6096" spans="26:27" ht="19.5" x14ac:dyDescent="0.4">
      <c r="Z6096" s="179"/>
      <c r="AA6096" s="179"/>
    </row>
    <row r="6097" spans="26:27" ht="19.5" x14ac:dyDescent="0.4">
      <c r="Z6097" s="179"/>
      <c r="AA6097" s="179"/>
    </row>
    <row r="6098" spans="26:27" ht="19.5" x14ac:dyDescent="0.4">
      <c r="Z6098" s="179"/>
      <c r="AA6098" s="179"/>
    </row>
    <row r="6099" spans="26:27" ht="19.5" x14ac:dyDescent="0.4">
      <c r="Z6099" s="179"/>
      <c r="AA6099" s="179"/>
    </row>
    <row r="6100" spans="26:27" ht="19.5" x14ac:dyDescent="0.4">
      <c r="Z6100" s="179"/>
      <c r="AA6100" s="179"/>
    </row>
    <row r="6101" spans="26:27" ht="19.5" x14ac:dyDescent="0.4">
      <c r="Z6101" s="179"/>
      <c r="AA6101" s="179"/>
    </row>
    <row r="6102" spans="26:27" ht="19.5" x14ac:dyDescent="0.4">
      <c r="Z6102" s="179"/>
      <c r="AA6102" s="179"/>
    </row>
    <row r="6103" spans="26:27" ht="19.5" x14ac:dyDescent="0.4">
      <c r="Z6103" s="179"/>
      <c r="AA6103" s="179"/>
    </row>
    <row r="6104" spans="26:27" ht="19.5" x14ac:dyDescent="0.4">
      <c r="Z6104" s="179"/>
      <c r="AA6104" s="179"/>
    </row>
    <row r="6105" spans="26:27" ht="19.5" x14ac:dyDescent="0.4">
      <c r="Z6105" s="179"/>
      <c r="AA6105" s="179"/>
    </row>
    <row r="6106" spans="26:27" ht="19.5" x14ac:dyDescent="0.4">
      <c r="Z6106" s="179"/>
      <c r="AA6106" s="179"/>
    </row>
    <row r="6107" spans="26:27" ht="19.5" x14ac:dyDescent="0.4">
      <c r="Z6107" s="179"/>
      <c r="AA6107" s="179"/>
    </row>
    <row r="6108" spans="26:27" ht="19.5" x14ac:dyDescent="0.4">
      <c r="Z6108" s="179"/>
      <c r="AA6108" s="179"/>
    </row>
    <row r="6109" spans="26:27" ht="19.5" x14ac:dyDescent="0.4">
      <c r="Z6109" s="179"/>
      <c r="AA6109" s="179"/>
    </row>
    <row r="6110" spans="26:27" ht="19.5" x14ac:dyDescent="0.4">
      <c r="Z6110" s="179"/>
      <c r="AA6110" s="179"/>
    </row>
    <row r="6111" spans="26:27" ht="19.5" x14ac:dyDescent="0.4">
      <c r="Z6111" s="179"/>
      <c r="AA6111" s="179"/>
    </row>
    <row r="6112" spans="26:27" ht="19.5" x14ac:dyDescent="0.4">
      <c r="Z6112" s="179"/>
      <c r="AA6112" s="179"/>
    </row>
    <row r="6113" spans="26:27" ht="19.5" x14ac:dyDescent="0.4">
      <c r="Z6113" s="179"/>
      <c r="AA6113" s="179"/>
    </row>
    <row r="6114" spans="26:27" ht="19.5" x14ac:dyDescent="0.4">
      <c r="Z6114" s="179"/>
      <c r="AA6114" s="179"/>
    </row>
    <row r="6115" spans="26:27" ht="19.5" x14ac:dyDescent="0.4">
      <c r="Z6115" s="179"/>
      <c r="AA6115" s="179"/>
    </row>
    <row r="6116" spans="26:27" ht="19.5" x14ac:dyDescent="0.4">
      <c r="Z6116" s="179"/>
      <c r="AA6116" s="179"/>
    </row>
    <row r="6117" spans="26:27" ht="19.5" x14ac:dyDescent="0.4">
      <c r="Z6117" s="179"/>
      <c r="AA6117" s="179"/>
    </row>
    <row r="6118" spans="26:27" ht="19.5" x14ac:dyDescent="0.4">
      <c r="Z6118" s="179"/>
      <c r="AA6118" s="179"/>
    </row>
    <row r="6119" spans="26:27" ht="19.5" x14ac:dyDescent="0.4">
      <c r="Z6119" s="179"/>
      <c r="AA6119" s="179"/>
    </row>
    <row r="6120" spans="26:27" ht="19.5" x14ac:dyDescent="0.4">
      <c r="Z6120" s="179"/>
      <c r="AA6120" s="179"/>
    </row>
    <row r="6121" spans="26:27" ht="19.5" x14ac:dyDescent="0.4">
      <c r="Z6121" s="179"/>
      <c r="AA6121" s="179"/>
    </row>
    <row r="6122" spans="26:27" ht="19.5" x14ac:dyDescent="0.4">
      <c r="Z6122" s="179"/>
      <c r="AA6122" s="179"/>
    </row>
    <row r="6123" spans="26:27" ht="19.5" x14ac:dyDescent="0.4">
      <c r="Z6123" s="179"/>
      <c r="AA6123" s="179"/>
    </row>
    <row r="6124" spans="26:27" ht="19.5" x14ac:dyDescent="0.4">
      <c r="Z6124" s="179"/>
      <c r="AA6124" s="179"/>
    </row>
    <row r="6125" spans="26:27" ht="19.5" x14ac:dyDescent="0.4">
      <c r="Z6125" s="179"/>
      <c r="AA6125" s="179"/>
    </row>
    <row r="6126" spans="26:27" ht="19.5" x14ac:dyDescent="0.4">
      <c r="Z6126" s="179"/>
      <c r="AA6126" s="179"/>
    </row>
    <row r="6127" spans="26:27" ht="19.5" x14ac:dyDescent="0.4">
      <c r="Z6127" s="179"/>
      <c r="AA6127" s="179"/>
    </row>
    <row r="6128" spans="26:27" ht="19.5" x14ac:dyDescent="0.4">
      <c r="Z6128" s="179"/>
      <c r="AA6128" s="179"/>
    </row>
    <row r="6129" spans="26:27" ht="19.5" x14ac:dyDescent="0.4">
      <c r="Z6129" s="179"/>
      <c r="AA6129" s="179"/>
    </row>
    <row r="6130" spans="26:27" ht="19.5" x14ac:dyDescent="0.4">
      <c r="Z6130" s="179"/>
      <c r="AA6130" s="179"/>
    </row>
    <row r="6131" spans="26:27" ht="19.5" x14ac:dyDescent="0.4">
      <c r="Z6131" s="179"/>
      <c r="AA6131" s="179"/>
    </row>
    <row r="6132" spans="26:27" ht="19.5" x14ac:dyDescent="0.4">
      <c r="Z6132" s="179"/>
      <c r="AA6132" s="179"/>
    </row>
    <row r="6133" spans="26:27" ht="19.5" x14ac:dyDescent="0.4">
      <c r="Z6133" s="179"/>
      <c r="AA6133" s="179"/>
    </row>
    <row r="6134" spans="26:27" ht="19.5" x14ac:dyDescent="0.4">
      <c r="Z6134" s="179"/>
      <c r="AA6134" s="179"/>
    </row>
    <row r="6135" spans="26:27" ht="19.5" x14ac:dyDescent="0.4">
      <c r="Z6135" s="179"/>
      <c r="AA6135" s="179"/>
    </row>
    <row r="6136" spans="26:27" ht="19.5" x14ac:dyDescent="0.4">
      <c r="Z6136" s="179"/>
      <c r="AA6136" s="179"/>
    </row>
    <row r="6137" spans="26:27" ht="19.5" x14ac:dyDescent="0.4">
      <c r="Z6137" s="179"/>
      <c r="AA6137" s="179"/>
    </row>
    <row r="6138" spans="26:27" ht="19.5" x14ac:dyDescent="0.4">
      <c r="Z6138" s="179"/>
      <c r="AA6138" s="179"/>
    </row>
    <row r="6139" spans="26:27" ht="19.5" x14ac:dyDescent="0.4">
      <c r="Z6139" s="179"/>
      <c r="AA6139" s="179"/>
    </row>
    <row r="6140" spans="26:27" ht="19.5" x14ac:dyDescent="0.4">
      <c r="Z6140" s="179"/>
      <c r="AA6140" s="179"/>
    </row>
    <row r="6141" spans="26:27" ht="19.5" x14ac:dyDescent="0.4">
      <c r="Z6141" s="179"/>
      <c r="AA6141" s="179"/>
    </row>
    <row r="6142" spans="26:27" ht="19.5" x14ac:dyDescent="0.4">
      <c r="Z6142" s="179"/>
      <c r="AA6142" s="179"/>
    </row>
    <row r="6143" spans="26:27" ht="19.5" x14ac:dyDescent="0.4">
      <c r="Z6143" s="179"/>
      <c r="AA6143" s="179"/>
    </row>
    <row r="6144" spans="26:27" ht="19.5" x14ac:dyDescent="0.4">
      <c r="Z6144" s="179"/>
      <c r="AA6144" s="179"/>
    </row>
    <row r="6145" spans="26:27" ht="19.5" x14ac:dyDescent="0.4">
      <c r="Z6145" s="179"/>
      <c r="AA6145" s="179"/>
    </row>
    <row r="6146" spans="26:27" ht="19.5" x14ac:dyDescent="0.4">
      <c r="Z6146" s="179"/>
      <c r="AA6146" s="179"/>
    </row>
    <row r="6147" spans="26:27" ht="19.5" x14ac:dyDescent="0.4">
      <c r="Z6147" s="179"/>
      <c r="AA6147" s="179"/>
    </row>
    <row r="6148" spans="26:27" ht="19.5" x14ac:dyDescent="0.4">
      <c r="Z6148" s="179"/>
      <c r="AA6148" s="179"/>
    </row>
    <row r="6149" spans="26:27" ht="19.5" x14ac:dyDescent="0.4">
      <c r="Z6149" s="179"/>
      <c r="AA6149" s="179"/>
    </row>
    <row r="6150" spans="26:27" ht="19.5" x14ac:dyDescent="0.4">
      <c r="Z6150" s="179"/>
      <c r="AA6150" s="179"/>
    </row>
    <row r="6151" spans="26:27" ht="19.5" x14ac:dyDescent="0.4">
      <c r="Z6151" s="179"/>
      <c r="AA6151" s="179"/>
    </row>
    <row r="6152" spans="26:27" ht="19.5" x14ac:dyDescent="0.4">
      <c r="Z6152" s="179"/>
      <c r="AA6152" s="179"/>
    </row>
    <row r="6153" spans="26:27" ht="19.5" x14ac:dyDescent="0.4">
      <c r="Z6153" s="179"/>
      <c r="AA6153" s="179"/>
    </row>
    <row r="6154" spans="26:27" ht="19.5" x14ac:dyDescent="0.4">
      <c r="Z6154" s="179"/>
      <c r="AA6154" s="179"/>
    </row>
    <row r="6155" spans="26:27" ht="19.5" x14ac:dyDescent="0.4">
      <c r="Z6155" s="179"/>
      <c r="AA6155" s="179"/>
    </row>
    <row r="6156" spans="26:27" ht="19.5" x14ac:dyDescent="0.4">
      <c r="Z6156" s="179"/>
      <c r="AA6156" s="179"/>
    </row>
    <row r="6157" spans="26:27" ht="19.5" x14ac:dyDescent="0.4">
      <c r="Z6157" s="179"/>
      <c r="AA6157" s="179"/>
    </row>
    <row r="6158" spans="26:27" ht="19.5" x14ac:dyDescent="0.4">
      <c r="Z6158" s="179"/>
      <c r="AA6158" s="179"/>
    </row>
    <row r="6159" spans="26:27" ht="19.5" x14ac:dyDescent="0.4">
      <c r="Z6159" s="179"/>
      <c r="AA6159" s="179"/>
    </row>
    <row r="6160" spans="26:27" ht="19.5" x14ac:dyDescent="0.4">
      <c r="Z6160" s="179"/>
      <c r="AA6160" s="179"/>
    </row>
    <row r="6161" spans="26:27" ht="19.5" x14ac:dyDescent="0.4">
      <c r="Z6161" s="179"/>
      <c r="AA6161" s="179"/>
    </row>
    <row r="6162" spans="26:27" ht="19.5" x14ac:dyDescent="0.4">
      <c r="Z6162" s="179"/>
      <c r="AA6162" s="179"/>
    </row>
    <row r="6163" spans="26:27" ht="19.5" x14ac:dyDescent="0.4">
      <c r="Z6163" s="179"/>
      <c r="AA6163" s="179"/>
    </row>
    <row r="6164" spans="26:27" ht="19.5" x14ac:dyDescent="0.4">
      <c r="Z6164" s="179"/>
      <c r="AA6164" s="179"/>
    </row>
    <row r="6165" spans="26:27" ht="19.5" x14ac:dyDescent="0.4">
      <c r="Z6165" s="179"/>
      <c r="AA6165" s="179"/>
    </row>
    <row r="6166" spans="26:27" ht="19.5" x14ac:dyDescent="0.4">
      <c r="Z6166" s="179"/>
      <c r="AA6166" s="179"/>
    </row>
    <row r="6167" spans="26:27" ht="19.5" x14ac:dyDescent="0.4">
      <c r="Z6167" s="179"/>
      <c r="AA6167" s="179"/>
    </row>
    <row r="6168" spans="26:27" ht="19.5" x14ac:dyDescent="0.4">
      <c r="Z6168" s="179"/>
      <c r="AA6168" s="179"/>
    </row>
    <row r="6169" spans="26:27" ht="19.5" x14ac:dyDescent="0.4">
      <c r="Z6169" s="179"/>
      <c r="AA6169" s="179"/>
    </row>
    <row r="6170" spans="26:27" ht="19.5" x14ac:dyDescent="0.4">
      <c r="Z6170" s="179"/>
      <c r="AA6170" s="179"/>
    </row>
    <row r="6171" spans="26:27" ht="19.5" x14ac:dyDescent="0.4">
      <c r="Z6171" s="179"/>
      <c r="AA6171" s="179"/>
    </row>
    <row r="6172" spans="26:27" ht="19.5" x14ac:dyDescent="0.4">
      <c r="Z6172" s="179"/>
      <c r="AA6172" s="179"/>
    </row>
    <row r="6173" spans="26:27" ht="19.5" x14ac:dyDescent="0.4">
      <c r="Z6173" s="179"/>
      <c r="AA6173" s="179"/>
    </row>
    <row r="6174" spans="26:27" ht="19.5" x14ac:dyDescent="0.4">
      <c r="Z6174" s="179"/>
      <c r="AA6174" s="179"/>
    </row>
    <row r="6175" spans="26:27" ht="19.5" x14ac:dyDescent="0.4">
      <c r="Z6175" s="179"/>
      <c r="AA6175" s="179"/>
    </row>
    <row r="6176" spans="26:27" ht="19.5" x14ac:dyDescent="0.4">
      <c r="Z6176" s="179"/>
      <c r="AA6176" s="179"/>
    </row>
    <row r="6177" spans="26:27" ht="19.5" x14ac:dyDescent="0.4">
      <c r="Z6177" s="179"/>
      <c r="AA6177" s="179"/>
    </row>
    <row r="6178" spans="26:27" ht="19.5" x14ac:dyDescent="0.4">
      <c r="Z6178" s="179"/>
      <c r="AA6178" s="179"/>
    </row>
    <row r="6179" spans="26:27" ht="19.5" x14ac:dyDescent="0.4">
      <c r="Z6179" s="179"/>
      <c r="AA6179" s="179"/>
    </row>
    <row r="6180" spans="26:27" ht="19.5" x14ac:dyDescent="0.4">
      <c r="Z6180" s="179"/>
      <c r="AA6180" s="179"/>
    </row>
    <row r="6181" spans="26:27" ht="19.5" x14ac:dyDescent="0.4">
      <c r="Z6181" s="179"/>
      <c r="AA6181" s="179"/>
    </row>
    <row r="6182" spans="26:27" ht="19.5" x14ac:dyDescent="0.4">
      <c r="Z6182" s="179"/>
      <c r="AA6182" s="179"/>
    </row>
    <row r="6183" spans="26:27" ht="19.5" x14ac:dyDescent="0.4">
      <c r="Z6183" s="179"/>
      <c r="AA6183" s="179"/>
    </row>
    <row r="6184" spans="26:27" ht="19.5" x14ac:dyDescent="0.4">
      <c r="Z6184" s="179"/>
      <c r="AA6184" s="179"/>
    </row>
    <row r="6185" spans="26:27" ht="19.5" x14ac:dyDescent="0.4">
      <c r="Z6185" s="179"/>
      <c r="AA6185" s="179"/>
    </row>
    <row r="6186" spans="26:27" ht="19.5" x14ac:dyDescent="0.4">
      <c r="Z6186" s="179"/>
      <c r="AA6186" s="179"/>
    </row>
    <row r="6187" spans="26:27" ht="19.5" x14ac:dyDescent="0.4">
      <c r="Z6187" s="179"/>
      <c r="AA6187" s="179"/>
    </row>
    <row r="6188" spans="26:27" ht="19.5" x14ac:dyDescent="0.4">
      <c r="Z6188" s="179"/>
      <c r="AA6188" s="179"/>
    </row>
    <row r="6189" spans="26:27" ht="19.5" x14ac:dyDescent="0.4">
      <c r="Z6189" s="179"/>
      <c r="AA6189" s="179"/>
    </row>
    <row r="6190" spans="26:27" ht="19.5" x14ac:dyDescent="0.4">
      <c r="Z6190" s="179"/>
      <c r="AA6190" s="179"/>
    </row>
    <row r="6191" spans="26:27" ht="19.5" x14ac:dyDescent="0.4">
      <c r="Z6191" s="179"/>
      <c r="AA6191" s="179"/>
    </row>
    <row r="6192" spans="26:27" ht="19.5" x14ac:dyDescent="0.4">
      <c r="Z6192" s="179"/>
      <c r="AA6192" s="179"/>
    </row>
    <row r="6193" spans="26:27" ht="19.5" x14ac:dyDescent="0.4">
      <c r="Z6193" s="179"/>
      <c r="AA6193" s="179"/>
    </row>
    <row r="6194" spans="26:27" ht="19.5" x14ac:dyDescent="0.4">
      <c r="Z6194" s="179"/>
      <c r="AA6194" s="179"/>
    </row>
    <row r="6195" spans="26:27" ht="19.5" x14ac:dyDescent="0.4">
      <c r="Z6195" s="179"/>
      <c r="AA6195" s="179"/>
    </row>
    <row r="6196" spans="26:27" ht="19.5" x14ac:dyDescent="0.4">
      <c r="Z6196" s="179"/>
      <c r="AA6196" s="179"/>
    </row>
    <row r="6197" spans="26:27" ht="19.5" x14ac:dyDescent="0.4">
      <c r="Z6197" s="179"/>
      <c r="AA6197" s="179"/>
    </row>
    <row r="6198" spans="26:27" ht="19.5" x14ac:dyDescent="0.4">
      <c r="Z6198" s="179"/>
      <c r="AA6198" s="179"/>
    </row>
    <row r="6199" spans="26:27" ht="19.5" x14ac:dyDescent="0.4">
      <c r="Z6199" s="179"/>
      <c r="AA6199" s="179"/>
    </row>
    <row r="6200" spans="26:27" ht="19.5" x14ac:dyDescent="0.4">
      <c r="Z6200" s="179"/>
      <c r="AA6200" s="179"/>
    </row>
    <row r="6201" spans="26:27" ht="19.5" x14ac:dyDescent="0.4">
      <c r="Z6201" s="179"/>
      <c r="AA6201" s="179"/>
    </row>
    <row r="6202" spans="26:27" ht="19.5" x14ac:dyDescent="0.4">
      <c r="Z6202" s="179"/>
      <c r="AA6202" s="179"/>
    </row>
    <row r="6203" spans="26:27" ht="19.5" x14ac:dyDescent="0.4">
      <c r="Z6203" s="179"/>
      <c r="AA6203" s="179"/>
    </row>
    <row r="6204" spans="26:27" ht="19.5" x14ac:dyDescent="0.4">
      <c r="Z6204" s="179"/>
      <c r="AA6204" s="179"/>
    </row>
    <row r="6205" spans="26:27" ht="19.5" x14ac:dyDescent="0.4">
      <c r="Z6205" s="179"/>
      <c r="AA6205" s="179"/>
    </row>
    <row r="6206" spans="26:27" ht="19.5" x14ac:dyDescent="0.4">
      <c r="Z6206" s="179"/>
      <c r="AA6206" s="179"/>
    </row>
    <row r="6207" spans="26:27" ht="19.5" x14ac:dyDescent="0.4">
      <c r="Z6207" s="179"/>
      <c r="AA6207" s="179"/>
    </row>
    <row r="6208" spans="26:27" ht="19.5" x14ac:dyDescent="0.4">
      <c r="Z6208" s="179"/>
      <c r="AA6208" s="179"/>
    </row>
    <row r="6209" spans="26:27" ht="19.5" x14ac:dyDescent="0.4">
      <c r="Z6209" s="179"/>
      <c r="AA6209" s="179"/>
    </row>
    <row r="6210" spans="26:27" ht="19.5" x14ac:dyDescent="0.4">
      <c r="Z6210" s="179"/>
      <c r="AA6210" s="179"/>
    </row>
    <row r="6211" spans="26:27" ht="19.5" x14ac:dyDescent="0.4">
      <c r="Z6211" s="179"/>
      <c r="AA6211" s="179"/>
    </row>
    <row r="6212" spans="26:27" ht="19.5" x14ac:dyDescent="0.4">
      <c r="Z6212" s="179"/>
      <c r="AA6212" s="179"/>
    </row>
    <row r="6213" spans="26:27" ht="19.5" x14ac:dyDescent="0.4">
      <c r="Z6213" s="179"/>
      <c r="AA6213" s="179"/>
    </row>
    <row r="6214" spans="26:27" ht="19.5" x14ac:dyDescent="0.4">
      <c r="Z6214" s="179"/>
      <c r="AA6214" s="179"/>
    </row>
    <row r="6215" spans="26:27" ht="19.5" x14ac:dyDescent="0.4">
      <c r="Z6215" s="179"/>
      <c r="AA6215" s="179"/>
    </row>
    <row r="6216" spans="26:27" ht="19.5" x14ac:dyDescent="0.4">
      <c r="Z6216" s="179"/>
      <c r="AA6216" s="179"/>
    </row>
    <row r="6217" spans="26:27" ht="19.5" x14ac:dyDescent="0.4">
      <c r="Z6217" s="179"/>
      <c r="AA6217" s="179"/>
    </row>
    <row r="6218" spans="26:27" ht="19.5" x14ac:dyDescent="0.4">
      <c r="Z6218" s="179"/>
      <c r="AA6218" s="179"/>
    </row>
    <row r="6219" spans="26:27" ht="19.5" x14ac:dyDescent="0.4">
      <c r="Z6219" s="179"/>
      <c r="AA6219" s="179"/>
    </row>
    <row r="6220" spans="26:27" ht="19.5" x14ac:dyDescent="0.4">
      <c r="Z6220" s="179"/>
      <c r="AA6220" s="179"/>
    </row>
    <row r="6221" spans="26:27" ht="19.5" x14ac:dyDescent="0.4">
      <c r="Z6221" s="179"/>
      <c r="AA6221" s="179"/>
    </row>
    <row r="6222" spans="26:27" ht="19.5" x14ac:dyDescent="0.4">
      <c r="Z6222" s="179"/>
      <c r="AA6222" s="179"/>
    </row>
    <row r="6223" spans="26:27" ht="19.5" x14ac:dyDescent="0.4">
      <c r="Z6223" s="179"/>
      <c r="AA6223" s="179"/>
    </row>
    <row r="6224" spans="26:27" ht="19.5" x14ac:dyDescent="0.4">
      <c r="Z6224" s="179"/>
      <c r="AA6224" s="179"/>
    </row>
    <row r="6225" spans="26:27" ht="19.5" x14ac:dyDescent="0.4">
      <c r="Z6225" s="179"/>
      <c r="AA6225" s="179"/>
    </row>
    <row r="6226" spans="26:27" ht="19.5" x14ac:dyDescent="0.4">
      <c r="Z6226" s="179"/>
      <c r="AA6226" s="179"/>
    </row>
    <row r="6227" spans="26:27" ht="19.5" x14ac:dyDescent="0.4">
      <c r="Z6227" s="179"/>
      <c r="AA6227" s="179"/>
    </row>
    <row r="6228" spans="26:27" ht="19.5" x14ac:dyDescent="0.4">
      <c r="Z6228" s="179"/>
      <c r="AA6228" s="179"/>
    </row>
    <row r="6229" spans="26:27" ht="19.5" x14ac:dyDescent="0.4">
      <c r="Z6229" s="179"/>
      <c r="AA6229" s="179"/>
    </row>
    <row r="6230" spans="26:27" ht="19.5" x14ac:dyDescent="0.4">
      <c r="Z6230" s="179"/>
      <c r="AA6230" s="179"/>
    </row>
    <row r="6231" spans="26:27" ht="19.5" x14ac:dyDescent="0.4">
      <c r="Z6231" s="179"/>
      <c r="AA6231" s="179"/>
    </row>
    <row r="6232" spans="26:27" ht="19.5" x14ac:dyDescent="0.4">
      <c r="Z6232" s="179"/>
      <c r="AA6232" s="179"/>
    </row>
    <row r="6233" spans="26:27" ht="19.5" x14ac:dyDescent="0.4">
      <c r="Z6233" s="179"/>
      <c r="AA6233" s="179"/>
    </row>
    <row r="6234" spans="26:27" ht="19.5" x14ac:dyDescent="0.4">
      <c r="Z6234" s="179"/>
      <c r="AA6234" s="179"/>
    </row>
    <row r="6235" spans="26:27" ht="19.5" x14ac:dyDescent="0.4">
      <c r="Z6235" s="179"/>
      <c r="AA6235" s="179"/>
    </row>
    <row r="6236" spans="26:27" ht="19.5" x14ac:dyDescent="0.4">
      <c r="Z6236" s="179"/>
      <c r="AA6236" s="179"/>
    </row>
    <row r="6237" spans="26:27" ht="19.5" x14ac:dyDescent="0.4">
      <c r="Z6237" s="179"/>
      <c r="AA6237" s="179"/>
    </row>
    <row r="6238" spans="26:27" ht="19.5" x14ac:dyDescent="0.4">
      <c r="Z6238" s="179"/>
      <c r="AA6238" s="179"/>
    </row>
    <row r="6239" spans="26:27" ht="19.5" x14ac:dyDescent="0.4">
      <c r="Z6239" s="179"/>
      <c r="AA6239" s="179"/>
    </row>
    <row r="6240" spans="26:27" ht="19.5" x14ac:dyDescent="0.4">
      <c r="Z6240" s="179"/>
      <c r="AA6240" s="179"/>
    </row>
    <row r="6241" spans="26:27" ht="19.5" x14ac:dyDescent="0.4">
      <c r="Z6241" s="179"/>
      <c r="AA6241" s="179"/>
    </row>
    <row r="6242" spans="26:27" ht="19.5" x14ac:dyDescent="0.4">
      <c r="Z6242" s="179"/>
      <c r="AA6242" s="179"/>
    </row>
    <row r="6243" spans="26:27" ht="19.5" x14ac:dyDescent="0.4">
      <c r="Z6243" s="179"/>
      <c r="AA6243" s="179"/>
    </row>
    <row r="6244" spans="26:27" ht="19.5" x14ac:dyDescent="0.4">
      <c r="Z6244" s="179"/>
      <c r="AA6244" s="179"/>
    </row>
    <row r="6245" spans="26:27" ht="19.5" x14ac:dyDescent="0.4">
      <c r="Z6245" s="179"/>
      <c r="AA6245" s="179"/>
    </row>
    <row r="6246" spans="26:27" ht="19.5" x14ac:dyDescent="0.4">
      <c r="Z6246" s="179"/>
      <c r="AA6246" s="179"/>
    </row>
    <row r="6247" spans="26:27" ht="19.5" x14ac:dyDescent="0.4">
      <c r="Z6247" s="179"/>
      <c r="AA6247" s="179"/>
    </row>
    <row r="6248" spans="26:27" ht="19.5" x14ac:dyDescent="0.4">
      <c r="Z6248" s="179"/>
      <c r="AA6248" s="179"/>
    </row>
    <row r="6249" spans="26:27" ht="19.5" x14ac:dyDescent="0.4">
      <c r="Z6249" s="179"/>
      <c r="AA6249" s="179"/>
    </row>
    <row r="6250" spans="26:27" ht="19.5" x14ac:dyDescent="0.4">
      <c r="Z6250" s="179"/>
      <c r="AA6250" s="179"/>
    </row>
    <row r="6251" spans="26:27" ht="19.5" x14ac:dyDescent="0.4">
      <c r="Z6251" s="179"/>
      <c r="AA6251" s="179"/>
    </row>
    <row r="6252" spans="26:27" ht="19.5" x14ac:dyDescent="0.4">
      <c r="Z6252" s="179"/>
      <c r="AA6252" s="179"/>
    </row>
    <row r="6253" spans="26:27" ht="19.5" x14ac:dyDescent="0.4">
      <c r="Z6253" s="179"/>
      <c r="AA6253" s="179"/>
    </row>
    <row r="6254" spans="26:27" ht="19.5" x14ac:dyDescent="0.4">
      <c r="Z6254" s="179"/>
      <c r="AA6254" s="179"/>
    </row>
    <row r="6255" spans="26:27" ht="19.5" x14ac:dyDescent="0.4">
      <c r="Z6255" s="179"/>
      <c r="AA6255" s="179"/>
    </row>
    <row r="6256" spans="26:27" ht="19.5" x14ac:dyDescent="0.4">
      <c r="Z6256" s="179"/>
      <c r="AA6256" s="179"/>
    </row>
    <row r="6257" spans="26:27" ht="19.5" x14ac:dyDescent="0.4">
      <c r="Z6257" s="179"/>
      <c r="AA6257" s="179"/>
    </row>
    <row r="6258" spans="26:27" ht="19.5" x14ac:dyDescent="0.4">
      <c r="Z6258" s="179"/>
      <c r="AA6258" s="179"/>
    </row>
    <row r="6259" spans="26:27" ht="19.5" x14ac:dyDescent="0.4">
      <c r="Z6259" s="179"/>
      <c r="AA6259" s="179"/>
    </row>
    <row r="6260" spans="26:27" ht="19.5" x14ac:dyDescent="0.4">
      <c r="Z6260" s="179"/>
      <c r="AA6260" s="179"/>
    </row>
    <row r="6261" spans="26:27" ht="19.5" x14ac:dyDescent="0.4">
      <c r="Z6261" s="179"/>
      <c r="AA6261" s="179"/>
    </row>
    <row r="6262" spans="26:27" ht="19.5" x14ac:dyDescent="0.4">
      <c r="Z6262" s="179"/>
      <c r="AA6262" s="179"/>
    </row>
    <row r="6263" spans="26:27" ht="19.5" x14ac:dyDescent="0.4">
      <c r="Z6263" s="179"/>
      <c r="AA6263" s="179"/>
    </row>
    <row r="6264" spans="26:27" ht="19.5" x14ac:dyDescent="0.4">
      <c r="Z6264" s="179"/>
      <c r="AA6264" s="179"/>
    </row>
    <row r="6265" spans="26:27" ht="19.5" x14ac:dyDescent="0.4">
      <c r="Z6265" s="179"/>
      <c r="AA6265" s="179"/>
    </row>
    <row r="6266" spans="26:27" ht="19.5" x14ac:dyDescent="0.4">
      <c r="Z6266" s="179"/>
      <c r="AA6266" s="179"/>
    </row>
    <row r="6267" spans="26:27" ht="19.5" x14ac:dyDescent="0.4">
      <c r="Z6267" s="179"/>
      <c r="AA6267" s="179"/>
    </row>
    <row r="6268" spans="26:27" ht="19.5" x14ac:dyDescent="0.4">
      <c r="Z6268" s="179"/>
      <c r="AA6268" s="179"/>
    </row>
    <row r="6269" spans="26:27" ht="19.5" x14ac:dyDescent="0.4">
      <c r="Z6269" s="179"/>
      <c r="AA6269" s="179"/>
    </row>
    <row r="6270" spans="26:27" ht="19.5" x14ac:dyDescent="0.4">
      <c r="Z6270" s="179"/>
      <c r="AA6270" s="179"/>
    </row>
    <row r="6271" spans="26:27" ht="19.5" x14ac:dyDescent="0.4">
      <c r="Z6271" s="179"/>
      <c r="AA6271" s="179"/>
    </row>
    <row r="6272" spans="26:27" ht="19.5" x14ac:dyDescent="0.4">
      <c r="Z6272" s="179"/>
      <c r="AA6272" s="179"/>
    </row>
    <row r="6273" spans="26:27" ht="19.5" x14ac:dyDescent="0.4">
      <c r="Z6273" s="179"/>
      <c r="AA6273" s="179"/>
    </row>
    <row r="6274" spans="26:27" ht="19.5" x14ac:dyDescent="0.4">
      <c r="Z6274" s="179"/>
      <c r="AA6274" s="179"/>
    </row>
    <row r="6275" spans="26:27" ht="19.5" x14ac:dyDescent="0.4">
      <c r="Z6275" s="179"/>
      <c r="AA6275" s="179"/>
    </row>
    <row r="6276" spans="26:27" ht="19.5" x14ac:dyDescent="0.4">
      <c r="Z6276" s="179"/>
      <c r="AA6276" s="179"/>
    </row>
    <row r="6277" spans="26:27" ht="19.5" x14ac:dyDescent="0.4">
      <c r="Z6277" s="179"/>
      <c r="AA6277" s="179"/>
    </row>
    <row r="6278" spans="26:27" ht="19.5" x14ac:dyDescent="0.4">
      <c r="Z6278" s="179"/>
      <c r="AA6278" s="179"/>
    </row>
    <row r="6279" spans="26:27" ht="19.5" x14ac:dyDescent="0.4">
      <c r="Z6279" s="179"/>
      <c r="AA6279" s="179"/>
    </row>
    <row r="6280" spans="26:27" ht="19.5" x14ac:dyDescent="0.4">
      <c r="Z6280" s="179"/>
      <c r="AA6280" s="179"/>
    </row>
    <row r="6281" spans="26:27" ht="19.5" x14ac:dyDescent="0.4">
      <c r="Z6281" s="179"/>
      <c r="AA6281" s="179"/>
    </row>
    <row r="6282" spans="26:27" ht="19.5" x14ac:dyDescent="0.4">
      <c r="Z6282" s="179"/>
      <c r="AA6282" s="179"/>
    </row>
    <row r="6283" spans="26:27" ht="19.5" x14ac:dyDescent="0.4">
      <c r="Z6283" s="179"/>
      <c r="AA6283" s="179"/>
    </row>
    <row r="6284" spans="26:27" ht="19.5" x14ac:dyDescent="0.4">
      <c r="Z6284" s="179"/>
      <c r="AA6284" s="179"/>
    </row>
    <row r="6285" spans="26:27" ht="19.5" x14ac:dyDescent="0.4">
      <c r="Z6285" s="179"/>
      <c r="AA6285" s="179"/>
    </row>
    <row r="6286" spans="26:27" ht="19.5" x14ac:dyDescent="0.4">
      <c r="Z6286" s="179"/>
      <c r="AA6286" s="179"/>
    </row>
    <row r="6287" spans="26:27" ht="19.5" x14ac:dyDescent="0.4">
      <c r="Z6287" s="179"/>
      <c r="AA6287" s="179"/>
    </row>
    <row r="6288" spans="26:27" ht="19.5" x14ac:dyDescent="0.4">
      <c r="Z6288" s="179"/>
      <c r="AA6288" s="179"/>
    </row>
    <row r="6289" spans="26:27" ht="19.5" x14ac:dyDescent="0.4">
      <c r="Z6289" s="179"/>
      <c r="AA6289" s="179"/>
    </row>
    <row r="6290" spans="26:27" ht="19.5" x14ac:dyDescent="0.4">
      <c r="Z6290" s="179"/>
      <c r="AA6290" s="179"/>
    </row>
    <row r="6291" spans="26:27" ht="19.5" x14ac:dyDescent="0.4">
      <c r="Z6291" s="179"/>
      <c r="AA6291" s="179"/>
    </row>
    <row r="6292" spans="26:27" ht="19.5" x14ac:dyDescent="0.4">
      <c r="Z6292" s="179"/>
      <c r="AA6292" s="179"/>
    </row>
    <row r="6293" spans="26:27" ht="19.5" x14ac:dyDescent="0.4">
      <c r="Z6293" s="179"/>
      <c r="AA6293" s="179"/>
    </row>
    <row r="6294" spans="26:27" ht="19.5" x14ac:dyDescent="0.4">
      <c r="Z6294" s="179"/>
      <c r="AA6294" s="179"/>
    </row>
    <row r="6295" spans="26:27" ht="19.5" x14ac:dyDescent="0.4">
      <c r="Z6295" s="179"/>
      <c r="AA6295" s="179"/>
    </row>
    <row r="6296" spans="26:27" ht="19.5" x14ac:dyDescent="0.4">
      <c r="Z6296" s="179"/>
      <c r="AA6296" s="179"/>
    </row>
    <row r="6297" spans="26:27" ht="19.5" x14ac:dyDescent="0.4">
      <c r="Z6297" s="179"/>
      <c r="AA6297" s="179"/>
    </row>
    <row r="6298" spans="26:27" ht="19.5" x14ac:dyDescent="0.4">
      <c r="Z6298" s="179"/>
      <c r="AA6298" s="179"/>
    </row>
    <row r="6299" spans="26:27" ht="19.5" x14ac:dyDescent="0.4">
      <c r="Z6299" s="179"/>
      <c r="AA6299" s="179"/>
    </row>
    <row r="6300" spans="26:27" ht="19.5" x14ac:dyDescent="0.4">
      <c r="Z6300" s="179"/>
      <c r="AA6300" s="179"/>
    </row>
    <row r="6301" spans="26:27" ht="19.5" x14ac:dyDescent="0.4">
      <c r="Z6301" s="179"/>
      <c r="AA6301" s="179"/>
    </row>
    <row r="6302" spans="26:27" ht="19.5" x14ac:dyDescent="0.4">
      <c r="Z6302" s="179"/>
      <c r="AA6302" s="179"/>
    </row>
    <row r="6303" spans="26:27" ht="19.5" x14ac:dyDescent="0.4">
      <c r="Z6303" s="179"/>
      <c r="AA6303" s="179"/>
    </row>
    <row r="6304" spans="26:27" ht="19.5" x14ac:dyDescent="0.4">
      <c r="Z6304" s="179"/>
      <c r="AA6304" s="179"/>
    </row>
    <row r="6305" spans="26:27" ht="19.5" x14ac:dyDescent="0.4">
      <c r="Z6305" s="179"/>
      <c r="AA6305" s="179"/>
    </row>
    <row r="6306" spans="26:27" ht="19.5" x14ac:dyDescent="0.4">
      <c r="Z6306" s="179"/>
      <c r="AA6306" s="179"/>
    </row>
    <row r="6307" spans="26:27" ht="19.5" x14ac:dyDescent="0.4">
      <c r="Z6307" s="179"/>
      <c r="AA6307" s="179"/>
    </row>
    <row r="6308" spans="26:27" ht="19.5" x14ac:dyDescent="0.4">
      <c r="Z6308" s="179"/>
      <c r="AA6308" s="179"/>
    </row>
    <row r="6309" spans="26:27" ht="19.5" x14ac:dyDescent="0.4">
      <c r="Z6309" s="179"/>
      <c r="AA6309" s="179"/>
    </row>
    <row r="6310" spans="26:27" ht="19.5" x14ac:dyDescent="0.4">
      <c r="Z6310" s="179"/>
      <c r="AA6310" s="179"/>
    </row>
    <row r="6311" spans="26:27" ht="19.5" x14ac:dyDescent="0.4">
      <c r="Z6311" s="179"/>
      <c r="AA6311" s="179"/>
    </row>
    <row r="6312" spans="26:27" ht="19.5" x14ac:dyDescent="0.4">
      <c r="Z6312" s="179"/>
      <c r="AA6312" s="179"/>
    </row>
    <row r="6313" spans="26:27" ht="19.5" x14ac:dyDescent="0.4">
      <c r="Z6313" s="179"/>
      <c r="AA6313" s="179"/>
    </row>
    <row r="6314" spans="26:27" ht="19.5" x14ac:dyDescent="0.4">
      <c r="Z6314" s="179"/>
      <c r="AA6314" s="179"/>
    </row>
    <row r="6315" spans="26:27" ht="19.5" x14ac:dyDescent="0.4">
      <c r="Z6315" s="179"/>
      <c r="AA6315" s="179"/>
    </row>
    <row r="6316" spans="26:27" ht="19.5" x14ac:dyDescent="0.4">
      <c r="Z6316" s="179"/>
      <c r="AA6316" s="179"/>
    </row>
    <row r="6317" spans="26:27" ht="19.5" x14ac:dyDescent="0.4">
      <c r="Z6317" s="179"/>
      <c r="AA6317" s="179"/>
    </row>
    <row r="6318" spans="26:27" ht="19.5" x14ac:dyDescent="0.4">
      <c r="Z6318" s="179"/>
      <c r="AA6318" s="179"/>
    </row>
    <row r="6319" spans="26:27" ht="19.5" x14ac:dyDescent="0.4">
      <c r="Z6319" s="179"/>
      <c r="AA6319" s="179"/>
    </row>
    <row r="6320" spans="26:27" ht="19.5" x14ac:dyDescent="0.4">
      <c r="Z6320" s="179"/>
      <c r="AA6320" s="179"/>
    </row>
    <row r="6321" spans="26:27" ht="19.5" x14ac:dyDescent="0.4">
      <c r="Z6321" s="179"/>
      <c r="AA6321" s="179"/>
    </row>
    <row r="6322" spans="26:27" ht="19.5" x14ac:dyDescent="0.4">
      <c r="Z6322" s="179"/>
      <c r="AA6322" s="179"/>
    </row>
    <row r="6323" spans="26:27" ht="19.5" x14ac:dyDescent="0.4">
      <c r="Z6323" s="179"/>
      <c r="AA6323" s="179"/>
    </row>
    <row r="6324" spans="26:27" ht="19.5" x14ac:dyDescent="0.4">
      <c r="Z6324" s="179"/>
      <c r="AA6324" s="179"/>
    </row>
    <row r="6325" spans="26:27" ht="19.5" x14ac:dyDescent="0.4">
      <c r="Z6325" s="179"/>
      <c r="AA6325" s="179"/>
    </row>
    <row r="6326" spans="26:27" ht="19.5" x14ac:dyDescent="0.4">
      <c r="Z6326" s="179"/>
      <c r="AA6326" s="179"/>
    </row>
    <row r="6327" spans="26:27" ht="19.5" x14ac:dyDescent="0.4">
      <c r="Z6327" s="179"/>
      <c r="AA6327" s="179"/>
    </row>
    <row r="6328" spans="26:27" ht="19.5" x14ac:dyDescent="0.4">
      <c r="Z6328" s="179"/>
      <c r="AA6328" s="179"/>
    </row>
    <row r="6329" spans="26:27" ht="19.5" x14ac:dyDescent="0.4">
      <c r="Z6329" s="179"/>
      <c r="AA6329" s="179"/>
    </row>
    <row r="6330" spans="26:27" ht="19.5" x14ac:dyDescent="0.4">
      <c r="Z6330" s="179"/>
      <c r="AA6330" s="179"/>
    </row>
    <row r="6331" spans="26:27" ht="19.5" x14ac:dyDescent="0.4">
      <c r="Z6331" s="179"/>
      <c r="AA6331" s="179"/>
    </row>
    <row r="6332" spans="26:27" ht="19.5" x14ac:dyDescent="0.4">
      <c r="Z6332" s="179"/>
      <c r="AA6332" s="179"/>
    </row>
    <row r="6333" spans="26:27" ht="19.5" x14ac:dyDescent="0.4">
      <c r="Z6333" s="179"/>
      <c r="AA6333" s="179"/>
    </row>
    <row r="6334" spans="26:27" ht="19.5" x14ac:dyDescent="0.4">
      <c r="Z6334" s="179"/>
      <c r="AA6334" s="179"/>
    </row>
    <row r="6335" spans="26:27" ht="19.5" x14ac:dyDescent="0.4">
      <c r="Z6335" s="179"/>
      <c r="AA6335" s="179"/>
    </row>
    <row r="6336" spans="26:27" ht="19.5" x14ac:dyDescent="0.4">
      <c r="Z6336" s="179"/>
      <c r="AA6336" s="179"/>
    </row>
    <row r="6337" spans="26:27" ht="19.5" x14ac:dyDescent="0.4">
      <c r="Z6337" s="179"/>
      <c r="AA6337" s="179"/>
    </row>
    <row r="6338" spans="26:27" ht="19.5" x14ac:dyDescent="0.4">
      <c r="Z6338" s="179"/>
      <c r="AA6338" s="179"/>
    </row>
    <row r="6339" spans="26:27" ht="19.5" x14ac:dyDescent="0.4">
      <c r="Z6339" s="179"/>
      <c r="AA6339" s="179"/>
    </row>
    <row r="6340" spans="26:27" ht="19.5" x14ac:dyDescent="0.4">
      <c r="Z6340" s="179"/>
      <c r="AA6340" s="179"/>
    </row>
    <row r="6341" spans="26:27" ht="19.5" x14ac:dyDescent="0.4">
      <c r="Z6341" s="179"/>
      <c r="AA6341" s="179"/>
    </row>
    <row r="6342" spans="26:27" ht="19.5" x14ac:dyDescent="0.4">
      <c r="Z6342" s="179"/>
      <c r="AA6342" s="179"/>
    </row>
    <row r="6343" spans="26:27" ht="19.5" x14ac:dyDescent="0.4">
      <c r="Z6343" s="179"/>
      <c r="AA6343" s="179"/>
    </row>
    <row r="6344" spans="26:27" ht="19.5" x14ac:dyDescent="0.4">
      <c r="Z6344" s="179"/>
      <c r="AA6344" s="179"/>
    </row>
    <row r="6345" spans="26:27" ht="19.5" x14ac:dyDescent="0.4">
      <c r="Z6345" s="179"/>
      <c r="AA6345" s="179"/>
    </row>
    <row r="6346" spans="26:27" ht="19.5" x14ac:dyDescent="0.4">
      <c r="Z6346" s="179"/>
      <c r="AA6346" s="179"/>
    </row>
    <row r="6347" spans="26:27" ht="19.5" x14ac:dyDescent="0.4">
      <c r="Z6347" s="179"/>
      <c r="AA6347" s="179"/>
    </row>
    <row r="6348" spans="26:27" ht="19.5" x14ac:dyDescent="0.4">
      <c r="Z6348" s="179"/>
      <c r="AA6348" s="179"/>
    </row>
    <row r="6349" spans="26:27" ht="19.5" x14ac:dyDescent="0.4">
      <c r="Z6349" s="179"/>
      <c r="AA6349" s="179"/>
    </row>
    <row r="6350" spans="26:27" ht="19.5" x14ac:dyDescent="0.4">
      <c r="Z6350" s="179"/>
      <c r="AA6350" s="179"/>
    </row>
    <row r="6351" spans="26:27" ht="19.5" x14ac:dyDescent="0.4">
      <c r="Z6351" s="179"/>
      <c r="AA6351" s="179"/>
    </row>
    <row r="6352" spans="26:27" ht="19.5" x14ac:dyDescent="0.4">
      <c r="Z6352" s="179"/>
      <c r="AA6352" s="179"/>
    </row>
    <row r="6353" spans="26:27" ht="19.5" x14ac:dyDescent="0.4">
      <c r="Z6353" s="179"/>
      <c r="AA6353" s="179"/>
    </row>
    <row r="6354" spans="26:27" ht="19.5" x14ac:dyDescent="0.4">
      <c r="Z6354" s="179"/>
      <c r="AA6354" s="179"/>
    </row>
    <row r="6355" spans="26:27" ht="19.5" x14ac:dyDescent="0.4">
      <c r="Z6355" s="179"/>
      <c r="AA6355" s="179"/>
    </row>
    <row r="6356" spans="26:27" ht="19.5" x14ac:dyDescent="0.4">
      <c r="Z6356" s="179"/>
      <c r="AA6356" s="179"/>
    </row>
    <row r="6357" spans="26:27" ht="19.5" x14ac:dyDescent="0.4">
      <c r="Z6357" s="179"/>
      <c r="AA6357" s="179"/>
    </row>
    <row r="6358" spans="26:27" ht="19.5" x14ac:dyDescent="0.4">
      <c r="Z6358" s="179"/>
      <c r="AA6358" s="179"/>
    </row>
    <row r="6359" spans="26:27" ht="19.5" x14ac:dyDescent="0.4">
      <c r="Z6359" s="179"/>
      <c r="AA6359" s="179"/>
    </row>
    <row r="6360" spans="26:27" ht="19.5" x14ac:dyDescent="0.4">
      <c r="Z6360" s="179"/>
      <c r="AA6360" s="179"/>
    </row>
    <row r="6361" spans="26:27" ht="19.5" x14ac:dyDescent="0.4">
      <c r="Z6361" s="179"/>
      <c r="AA6361" s="179"/>
    </row>
    <row r="6362" spans="26:27" ht="19.5" x14ac:dyDescent="0.4">
      <c r="Z6362" s="179"/>
      <c r="AA6362" s="179"/>
    </row>
    <row r="6363" spans="26:27" ht="19.5" x14ac:dyDescent="0.4">
      <c r="Z6363" s="179"/>
      <c r="AA6363" s="179"/>
    </row>
    <row r="6364" spans="26:27" ht="19.5" x14ac:dyDescent="0.4">
      <c r="Z6364" s="179"/>
      <c r="AA6364" s="179"/>
    </row>
    <row r="6365" spans="26:27" ht="19.5" x14ac:dyDescent="0.4">
      <c r="Z6365" s="179"/>
      <c r="AA6365" s="179"/>
    </row>
    <row r="6366" spans="26:27" ht="19.5" x14ac:dyDescent="0.4">
      <c r="Z6366" s="179"/>
      <c r="AA6366" s="179"/>
    </row>
    <row r="6367" spans="26:27" ht="19.5" x14ac:dyDescent="0.4">
      <c r="Z6367" s="179"/>
      <c r="AA6367" s="179"/>
    </row>
    <row r="6368" spans="26:27" ht="19.5" x14ac:dyDescent="0.4">
      <c r="Z6368" s="179"/>
      <c r="AA6368" s="179"/>
    </row>
    <row r="6369" spans="26:27" ht="19.5" x14ac:dyDescent="0.4">
      <c r="Z6369" s="179"/>
      <c r="AA6369" s="179"/>
    </row>
    <row r="6370" spans="26:27" ht="19.5" x14ac:dyDescent="0.4">
      <c r="Z6370" s="179"/>
      <c r="AA6370" s="179"/>
    </row>
    <row r="6371" spans="26:27" ht="19.5" x14ac:dyDescent="0.4">
      <c r="Z6371" s="179"/>
      <c r="AA6371" s="179"/>
    </row>
    <row r="6372" spans="26:27" ht="19.5" x14ac:dyDescent="0.4">
      <c r="Z6372" s="179"/>
      <c r="AA6372" s="179"/>
    </row>
    <row r="6373" spans="26:27" ht="19.5" x14ac:dyDescent="0.4">
      <c r="Z6373" s="179"/>
      <c r="AA6373" s="179"/>
    </row>
    <row r="6374" spans="26:27" ht="19.5" x14ac:dyDescent="0.4">
      <c r="Z6374" s="179"/>
      <c r="AA6374" s="179"/>
    </row>
    <row r="6375" spans="26:27" ht="19.5" x14ac:dyDescent="0.4">
      <c r="Z6375" s="179"/>
      <c r="AA6375" s="179"/>
    </row>
    <row r="6376" spans="26:27" ht="19.5" x14ac:dyDescent="0.4">
      <c r="Z6376" s="179"/>
      <c r="AA6376" s="179"/>
    </row>
    <row r="6377" spans="26:27" ht="19.5" x14ac:dyDescent="0.4">
      <c r="Z6377" s="179"/>
      <c r="AA6377" s="179"/>
    </row>
    <row r="6378" spans="26:27" ht="19.5" x14ac:dyDescent="0.4">
      <c r="Z6378" s="179"/>
      <c r="AA6378" s="179"/>
    </row>
    <row r="6379" spans="26:27" ht="19.5" x14ac:dyDescent="0.4">
      <c r="Z6379" s="179"/>
      <c r="AA6379" s="179"/>
    </row>
    <row r="6380" spans="26:27" ht="19.5" x14ac:dyDescent="0.4">
      <c r="Z6380" s="179"/>
      <c r="AA6380" s="179"/>
    </row>
    <row r="6381" spans="26:27" ht="19.5" x14ac:dyDescent="0.4">
      <c r="Z6381" s="179"/>
      <c r="AA6381" s="179"/>
    </row>
    <row r="6382" spans="26:27" ht="19.5" x14ac:dyDescent="0.4">
      <c r="Z6382" s="179"/>
      <c r="AA6382" s="179"/>
    </row>
    <row r="6383" spans="26:27" ht="19.5" x14ac:dyDescent="0.4">
      <c r="Z6383" s="179"/>
      <c r="AA6383" s="179"/>
    </row>
    <row r="6384" spans="26:27" ht="19.5" x14ac:dyDescent="0.4">
      <c r="Z6384" s="179"/>
      <c r="AA6384" s="179"/>
    </row>
    <row r="6385" spans="26:27" ht="19.5" x14ac:dyDescent="0.4">
      <c r="Z6385" s="179"/>
      <c r="AA6385" s="179"/>
    </row>
    <row r="6386" spans="26:27" ht="19.5" x14ac:dyDescent="0.4">
      <c r="Z6386" s="179"/>
      <c r="AA6386" s="179"/>
    </row>
    <row r="6387" spans="26:27" ht="19.5" x14ac:dyDescent="0.4">
      <c r="Z6387" s="179"/>
      <c r="AA6387" s="179"/>
    </row>
    <row r="6388" spans="26:27" ht="19.5" x14ac:dyDescent="0.4">
      <c r="Z6388" s="179"/>
      <c r="AA6388" s="179"/>
    </row>
    <row r="6389" spans="26:27" ht="19.5" x14ac:dyDescent="0.4">
      <c r="Z6389" s="179"/>
      <c r="AA6389" s="179"/>
    </row>
    <row r="6390" spans="26:27" ht="19.5" x14ac:dyDescent="0.4">
      <c r="Z6390" s="179"/>
      <c r="AA6390" s="179"/>
    </row>
    <row r="6391" spans="26:27" ht="19.5" x14ac:dyDescent="0.4">
      <c r="Z6391" s="179"/>
      <c r="AA6391" s="179"/>
    </row>
    <row r="6392" spans="26:27" ht="19.5" x14ac:dyDescent="0.4">
      <c r="Z6392" s="179"/>
      <c r="AA6392" s="179"/>
    </row>
    <row r="6393" spans="26:27" ht="19.5" x14ac:dyDescent="0.4">
      <c r="Z6393" s="179"/>
      <c r="AA6393" s="179"/>
    </row>
    <row r="6394" spans="26:27" ht="19.5" x14ac:dyDescent="0.4">
      <c r="Z6394" s="179"/>
      <c r="AA6394" s="179"/>
    </row>
    <row r="6395" spans="26:27" ht="19.5" x14ac:dyDescent="0.4">
      <c r="Z6395" s="179"/>
      <c r="AA6395" s="179"/>
    </row>
    <row r="6396" spans="26:27" ht="19.5" x14ac:dyDescent="0.4">
      <c r="Z6396" s="179"/>
      <c r="AA6396" s="179"/>
    </row>
    <row r="6397" spans="26:27" ht="19.5" x14ac:dyDescent="0.4">
      <c r="Z6397" s="179"/>
      <c r="AA6397" s="179"/>
    </row>
    <row r="6398" spans="26:27" ht="19.5" x14ac:dyDescent="0.4">
      <c r="Z6398" s="179"/>
      <c r="AA6398" s="179"/>
    </row>
    <row r="6399" spans="26:27" ht="19.5" x14ac:dyDescent="0.4">
      <c r="Z6399" s="179"/>
      <c r="AA6399" s="179"/>
    </row>
    <row r="6400" spans="26:27" ht="19.5" x14ac:dyDescent="0.4">
      <c r="Z6400" s="179"/>
      <c r="AA6400" s="179"/>
    </row>
    <row r="6401" spans="26:27" ht="19.5" x14ac:dyDescent="0.4">
      <c r="Z6401" s="179"/>
      <c r="AA6401" s="179"/>
    </row>
    <row r="6402" spans="26:27" ht="19.5" x14ac:dyDescent="0.4">
      <c r="Z6402" s="179"/>
      <c r="AA6402" s="179"/>
    </row>
    <row r="6403" spans="26:27" ht="19.5" x14ac:dyDescent="0.4">
      <c r="Z6403" s="179"/>
      <c r="AA6403" s="179"/>
    </row>
    <row r="6404" spans="26:27" ht="19.5" x14ac:dyDescent="0.4">
      <c r="Z6404" s="179"/>
      <c r="AA6404" s="179"/>
    </row>
    <row r="6405" spans="26:27" ht="19.5" x14ac:dyDescent="0.4">
      <c r="Z6405" s="179"/>
      <c r="AA6405" s="179"/>
    </row>
    <row r="6406" spans="26:27" ht="19.5" x14ac:dyDescent="0.4">
      <c r="Z6406" s="179"/>
      <c r="AA6406" s="179"/>
    </row>
    <row r="6407" spans="26:27" ht="19.5" x14ac:dyDescent="0.4">
      <c r="Z6407" s="179"/>
      <c r="AA6407" s="179"/>
    </row>
    <row r="6408" spans="26:27" ht="19.5" x14ac:dyDescent="0.4">
      <c r="Z6408" s="179"/>
      <c r="AA6408" s="179"/>
    </row>
    <row r="6409" spans="26:27" ht="19.5" x14ac:dyDescent="0.4">
      <c r="Z6409" s="179"/>
      <c r="AA6409" s="179"/>
    </row>
    <row r="6410" spans="26:27" ht="19.5" x14ac:dyDescent="0.4">
      <c r="Z6410" s="179"/>
      <c r="AA6410" s="179"/>
    </row>
    <row r="6411" spans="26:27" ht="19.5" x14ac:dyDescent="0.4">
      <c r="Z6411" s="179"/>
      <c r="AA6411" s="179"/>
    </row>
    <row r="6412" spans="26:27" ht="19.5" x14ac:dyDescent="0.4">
      <c r="Z6412" s="179"/>
      <c r="AA6412" s="179"/>
    </row>
    <row r="6413" spans="26:27" ht="19.5" x14ac:dyDescent="0.4">
      <c r="Z6413" s="179"/>
      <c r="AA6413" s="179"/>
    </row>
    <row r="6414" spans="26:27" ht="19.5" x14ac:dyDescent="0.4">
      <c r="Z6414" s="179"/>
      <c r="AA6414" s="179"/>
    </row>
    <row r="6415" spans="26:27" ht="19.5" x14ac:dyDescent="0.4">
      <c r="Z6415" s="179"/>
      <c r="AA6415" s="179"/>
    </row>
    <row r="6416" spans="26:27" ht="19.5" x14ac:dyDescent="0.4">
      <c r="Z6416" s="179"/>
      <c r="AA6416" s="179"/>
    </row>
    <row r="6417" spans="26:27" ht="19.5" x14ac:dyDescent="0.4">
      <c r="Z6417" s="179"/>
      <c r="AA6417" s="179"/>
    </row>
    <row r="6418" spans="26:27" ht="19.5" x14ac:dyDescent="0.4">
      <c r="Z6418" s="179"/>
      <c r="AA6418" s="179"/>
    </row>
    <row r="6419" spans="26:27" ht="19.5" x14ac:dyDescent="0.4">
      <c r="Z6419" s="179"/>
      <c r="AA6419" s="179"/>
    </row>
    <row r="6420" spans="26:27" ht="19.5" x14ac:dyDescent="0.4">
      <c r="Z6420" s="179"/>
      <c r="AA6420" s="179"/>
    </row>
    <row r="6421" spans="26:27" ht="19.5" x14ac:dyDescent="0.4">
      <c r="Z6421" s="179"/>
      <c r="AA6421" s="179"/>
    </row>
    <row r="6422" spans="26:27" ht="19.5" x14ac:dyDescent="0.4">
      <c r="Z6422" s="179"/>
      <c r="AA6422" s="179"/>
    </row>
    <row r="6423" spans="26:27" ht="19.5" x14ac:dyDescent="0.4">
      <c r="Z6423" s="179"/>
      <c r="AA6423" s="179"/>
    </row>
    <row r="6424" spans="26:27" ht="19.5" x14ac:dyDescent="0.4">
      <c r="Z6424" s="179"/>
      <c r="AA6424" s="179"/>
    </row>
    <row r="6425" spans="26:27" ht="19.5" x14ac:dyDescent="0.4">
      <c r="Z6425" s="179"/>
      <c r="AA6425" s="179"/>
    </row>
    <row r="6426" spans="26:27" ht="19.5" x14ac:dyDescent="0.4">
      <c r="Z6426" s="179"/>
      <c r="AA6426" s="179"/>
    </row>
    <row r="6427" spans="26:27" ht="19.5" x14ac:dyDescent="0.4">
      <c r="Z6427" s="179"/>
      <c r="AA6427" s="179"/>
    </row>
    <row r="6428" spans="26:27" ht="19.5" x14ac:dyDescent="0.4">
      <c r="Z6428" s="179"/>
      <c r="AA6428" s="179"/>
    </row>
    <row r="6429" spans="26:27" ht="19.5" x14ac:dyDescent="0.4">
      <c r="Z6429" s="179"/>
      <c r="AA6429" s="179"/>
    </row>
    <row r="6430" spans="26:27" ht="19.5" x14ac:dyDescent="0.4">
      <c r="Z6430" s="179"/>
      <c r="AA6430" s="179"/>
    </row>
    <row r="6431" spans="26:27" ht="19.5" x14ac:dyDescent="0.4">
      <c r="Z6431" s="179"/>
      <c r="AA6431" s="179"/>
    </row>
    <row r="6432" spans="26:27" ht="19.5" x14ac:dyDescent="0.4">
      <c r="Z6432" s="179"/>
      <c r="AA6432" s="179"/>
    </row>
    <row r="6433" spans="26:27" ht="19.5" x14ac:dyDescent="0.4">
      <c r="Z6433" s="179"/>
      <c r="AA6433" s="179"/>
    </row>
    <row r="6434" spans="26:27" ht="19.5" x14ac:dyDescent="0.4">
      <c r="Z6434" s="179"/>
      <c r="AA6434" s="179"/>
    </row>
    <row r="6435" spans="26:27" ht="19.5" x14ac:dyDescent="0.4">
      <c r="Z6435" s="179"/>
      <c r="AA6435" s="179"/>
    </row>
    <row r="6436" spans="26:27" ht="19.5" x14ac:dyDescent="0.4">
      <c r="Z6436" s="179"/>
      <c r="AA6436" s="179"/>
    </row>
    <row r="6437" spans="26:27" ht="19.5" x14ac:dyDescent="0.4">
      <c r="Z6437" s="179"/>
      <c r="AA6437" s="179"/>
    </row>
    <row r="6438" spans="26:27" ht="19.5" x14ac:dyDescent="0.4">
      <c r="Z6438" s="179"/>
      <c r="AA6438" s="179"/>
    </row>
    <row r="6439" spans="26:27" ht="19.5" x14ac:dyDescent="0.4">
      <c r="Z6439" s="179"/>
      <c r="AA6439" s="179"/>
    </row>
    <row r="6440" spans="26:27" ht="19.5" x14ac:dyDescent="0.4">
      <c r="Z6440" s="179"/>
      <c r="AA6440" s="179"/>
    </row>
    <row r="6441" spans="26:27" ht="19.5" x14ac:dyDescent="0.4">
      <c r="Z6441" s="179"/>
      <c r="AA6441" s="179"/>
    </row>
    <row r="6442" spans="26:27" ht="19.5" x14ac:dyDescent="0.4">
      <c r="Z6442" s="179"/>
      <c r="AA6442" s="179"/>
    </row>
    <row r="6443" spans="26:27" ht="19.5" x14ac:dyDescent="0.4">
      <c r="Z6443" s="179"/>
      <c r="AA6443" s="179"/>
    </row>
    <row r="6444" spans="26:27" ht="19.5" x14ac:dyDescent="0.4">
      <c r="Z6444" s="179"/>
      <c r="AA6444" s="179"/>
    </row>
    <row r="6445" spans="26:27" ht="19.5" x14ac:dyDescent="0.4">
      <c r="Z6445" s="179"/>
      <c r="AA6445" s="179"/>
    </row>
    <row r="6446" spans="26:27" ht="19.5" x14ac:dyDescent="0.4">
      <c r="Z6446" s="179"/>
      <c r="AA6446" s="179"/>
    </row>
    <row r="6447" spans="26:27" ht="19.5" x14ac:dyDescent="0.4">
      <c r="Z6447" s="179"/>
      <c r="AA6447" s="179"/>
    </row>
    <row r="6448" spans="26:27" ht="19.5" x14ac:dyDescent="0.4">
      <c r="Z6448" s="179"/>
      <c r="AA6448" s="179"/>
    </row>
    <row r="6449" spans="26:27" ht="19.5" x14ac:dyDescent="0.4">
      <c r="Z6449" s="179"/>
      <c r="AA6449" s="179"/>
    </row>
    <row r="6450" spans="26:27" ht="19.5" x14ac:dyDescent="0.4">
      <c r="Z6450" s="179"/>
      <c r="AA6450" s="179"/>
    </row>
    <row r="6451" spans="26:27" ht="19.5" x14ac:dyDescent="0.4">
      <c r="Z6451" s="179"/>
      <c r="AA6451" s="179"/>
    </row>
    <row r="6452" spans="26:27" ht="19.5" x14ac:dyDescent="0.4">
      <c r="Z6452" s="179"/>
      <c r="AA6452" s="179"/>
    </row>
    <row r="6453" spans="26:27" ht="19.5" x14ac:dyDescent="0.4">
      <c r="Z6453" s="179"/>
      <c r="AA6453" s="179"/>
    </row>
    <row r="6454" spans="26:27" ht="19.5" x14ac:dyDescent="0.4">
      <c r="Z6454" s="179"/>
      <c r="AA6454" s="179"/>
    </row>
    <row r="6455" spans="26:27" ht="19.5" x14ac:dyDescent="0.4">
      <c r="Z6455" s="179"/>
      <c r="AA6455" s="179"/>
    </row>
    <row r="6456" spans="26:27" ht="19.5" x14ac:dyDescent="0.4">
      <c r="Z6456" s="179"/>
      <c r="AA6456" s="179"/>
    </row>
    <row r="6457" spans="26:27" ht="19.5" x14ac:dyDescent="0.4">
      <c r="Z6457" s="179"/>
      <c r="AA6457" s="179"/>
    </row>
    <row r="6458" spans="26:27" ht="19.5" x14ac:dyDescent="0.4">
      <c r="Z6458" s="179"/>
      <c r="AA6458" s="179"/>
    </row>
    <row r="6459" spans="26:27" ht="19.5" x14ac:dyDescent="0.4">
      <c r="Z6459" s="179"/>
      <c r="AA6459" s="179"/>
    </row>
    <row r="6460" spans="26:27" ht="19.5" x14ac:dyDescent="0.4">
      <c r="Z6460" s="179"/>
      <c r="AA6460" s="179"/>
    </row>
    <row r="6461" spans="26:27" ht="19.5" x14ac:dyDescent="0.4">
      <c r="Z6461" s="179"/>
      <c r="AA6461" s="179"/>
    </row>
    <row r="6462" spans="26:27" ht="19.5" x14ac:dyDescent="0.4">
      <c r="Z6462" s="179"/>
      <c r="AA6462" s="179"/>
    </row>
    <row r="6463" spans="26:27" ht="19.5" x14ac:dyDescent="0.4">
      <c r="Z6463" s="179"/>
      <c r="AA6463" s="179"/>
    </row>
    <row r="6464" spans="26:27" ht="19.5" x14ac:dyDescent="0.4">
      <c r="Z6464" s="179"/>
      <c r="AA6464" s="179"/>
    </row>
    <row r="6465" spans="26:27" ht="19.5" x14ac:dyDescent="0.4">
      <c r="Z6465" s="179"/>
      <c r="AA6465" s="179"/>
    </row>
    <row r="6466" spans="26:27" ht="19.5" x14ac:dyDescent="0.4">
      <c r="Z6466" s="179"/>
      <c r="AA6466" s="179"/>
    </row>
    <row r="6467" spans="26:27" ht="19.5" x14ac:dyDescent="0.4">
      <c r="Z6467" s="179"/>
      <c r="AA6467" s="179"/>
    </row>
    <row r="6468" spans="26:27" ht="19.5" x14ac:dyDescent="0.4">
      <c r="Z6468" s="179"/>
      <c r="AA6468" s="179"/>
    </row>
    <row r="6469" spans="26:27" ht="19.5" x14ac:dyDescent="0.4">
      <c r="Z6469" s="179"/>
      <c r="AA6469" s="179"/>
    </row>
    <row r="6470" spans="26:27" ht="19.5" x14ac:dyDescent="0.4">
      <c r="Z6470" s="179"/>
      <c r="AA6470" s="179"/>
    </row>
    <row r="6471" spans="26:27" ht="19.5" x14ac:dyDescent="0.4">
      <c r="Z6471" s="179"/>
      <c r="AA6471" s="179"/>
    </row>
    <row r="6472" spans="26:27" ht="19.5" x14ac:dyDescent="0.4">
      <c r="Z6472" s="179"/>
      <c r="AA6472" s="179"/>
    </row>
    <row r="6473" spans="26:27" ht="19.5" x14ac:dyDescent="0.4">
      <c r="Z6473" s="179"/>
      <c r="AA6473" s="179"/>
    </row>
    <row r="6474" spans="26:27" ht="19.5" x14ac:dyDescent="0.4">
      <c r="Z6474" s="179"/>
      <c r="AA6474" s="179"/>
    </row>
    <row r="6475" spans="26:27" ht="19.5" x14ac:dyDescent="0.4">
      <c r="Z6475" s="179"/>
      <c r="AA6475" s="179"/>
    </row>
    <row r="6476" spans="26:27" ht="19.5" x14ac:dyDescent="0.4">
      <c r="Z6476" s="179"/>
      <c r="AA6476" s="179"/>
    </row>
    <row r="6477" spans="26:27" ht="19.5" x14ac:dyDescent="0.4">
      <c r="Z6477" s="179"/>
      <c r="AA6477" s="179"/>
    </row>
    <row r="6478" spans="26:27" ht="19.5" x14ac:dyDescent="0.4">
      <c r="Z6478" s="179"/>
      <c r="AA6478" s="179"/>
    </row>
    <row r="6479" spans="26:27" ht="19.5" x14ac:dyDescent="0.4">
      <c r="Z6479" s="179"/>
      <c r="AA6479" s="179"/>
    </row>
    <row r="6480" spans="26:27" ht="19.5" x14ac:dyDescent="0.4">
      <c r="Z6480" s="179"/>
      <c r="AA6480" s="179"/>
    </row>
    <row r="6481" spans="26:27" ht="19.5" x14ac:dyDescent="0.4">
      <c r="Z6481" s="179"/>
      <c r="AA6481" s="179"/>
    </row>
    <row r="6482" spans="26:27" ht="19.5" x14ac:dyDescent="0.4">
      <c r="Z6482" s="179"/>
      <c r="AA6482" s="179"/>
    </row>
    <row r="6483" spans="26:27" ht="19.5" x14ac:dyDescent="0.4">
      <c r="Z6483" s="179"/>
      <c r="AA6483" s="179"/>
    </row>
    <row r="6484" spans="26:27" ht="19.5" x14ac:dyDescent="0.4">
      <c r="Z6484" s="179"/>
      <c r="AA6484" s="179"/>
    </row>
    <row r="6485" spans="26:27" ht="19.5" x14ac:dyDescent="0.4">
      <c r="Z6485" s="179"/>
      <c r="AA6485" s="179"/>
    </row>
    <row r="6486" spans="26:27" ht="19.5" x14ac:dyDescent="0.4">
      <c r="Z6486" s="179"/>
      <c r="AA6486" s="179"/>
    </row>
    <row r="6487" spans="26:27" ht="19.5" x14ac:dyDescent="0.4">
      <c r="Z6487" s="179"/>
      <c r="AA6487" s="179"/>
    </row>
    <row r="6488" spans="26:27" ht="19.5" x14ac:dyDescent="0.4">
      <c r="Z6488" s="179"/>
      <c r="AA6488" s="179"/>
    </row>
    <row r="6489" spans="26:27" ht="19.5" x14ac:dyDescent="0.4">
      <c r="Z6489" s="179"/>
      <c r="AA6489" s="179"/>
    </row>
    <row r="6490" spans="26:27" ht="19.5" x14ac:dyDescent="0.4">
      <c r="Z6490" s="179"/>
      <c r="AA6490" s="179"/>
    </row>
    <row r="6491" spans="26:27" ht="19.5" x14ac:dyDescent="0.4">
      <c r="Z6491" s="179"/>
      <c r="AA6491" s="179"/>
    </row>
    <row r="6492" spans="26:27" ht="19.5" x14ac:dyDescent="0.4">
      <c r="Z6492" s="179"/>
      <c r="AA6492" s="179"/>
    </row>
    <row r="6493" spans="26:27" ht="19.5" x14ac:dyDescent="0.4">
      <c r="Z6493" s="179"/>
      <c r="AA6493" s="179"/>
    </row>
    <row r="6494" spans="26:27" ht="19.5" x14ac:dyDescent="0.4">
      <c r="Z6494" s="179"/>
      <c r="AA6494" s="179"/>
    </row>
    <row r="6495" spans="26:27" ht="19.5" x14ac:dyDescent="0.4">
      <c r="Z6495" s="179"/>
      <c r="AA6495" s="179"/>
    </row>
    <row r="6496" spans="26:27" ht="19.5" x14ac:dyDescent="0.4">
      <c r="Z6496" s="179"/>
      <c r="AA6496" s="179"/>
    </row>
    <row r="6497" spans="26:27" ht="19.5" x14ac:dyDescent="0.4">
      <c r="Z6497" s="179"/>
      <c r="AA6497" s="179"/>
    </row>
    <row r="6498" spans="26:27" ht="19.5" x14ac:dyDescent="0.4">
      <c r="Z6498" s="179"/>
      <c r="AA6498" s="179"/>
    </row>
    <row r="6499" spans="26:27" ht="19.5" x14ac:dyDescent="0.4">
      <c r="Z6499" s="179"/>
      <c r="AA6499" s="179"/>
    </row>
    <row r="6500" spans="26:27" ht="19.5" x14ac:dyDescent="0.4">
      <c r="Z6500" s="179"/>
      <c r="AA6500" s="179"/>
    </row>
    <row r="6501" spans="26:27" ht="19.5" x14ac:dyDescent="0.4">
      <c r="Z6501" s="179"/>
      <c r="AA6501" s="179"/>
    </row>
    <row r="6502" spans="26:27" ht="19.5" x14ac:dyDescent="0.4">
      <c r="Z6502" s="179"/>
      <c r="AA6502" s="179"/>
    </row>
    <row r="6503" spans="26:27" ht="19.5" x14ac:dyDescent="0.4">
      <c r="Z6503" s="179"/>
      <c r="AA6503" s="179"/>
    </row>
    <row r="6504" spans="26:27" ht="19.5" x14ac:dyDescent="0.4">
      <c r="Z6504" s="179"/>
      <c r="AA6504" s="179"/>
    </row>
    <row r="6505" spans="26:27" ht="19.5" x14ac:dyDescent="0.4">
      <c r="Z6505" s="179"/>
      <c r="AA6505" s="179"/>
    </row>
    <row r="6506" spans="26:27" ht="19.5" x14ac:dyDescent="0.4">
      <c r="Z6506" s="179"/>
      <c r="AA6506" s="179"/>
    </row>
    <row r="6507" spans="26:27" ht="19.5" x14ac:dyDescent="0.4">
      <c r="Z6507" s="179"/>
      <c r="AA6507" s="179"/>
    </row>
    <row r="6508" spans="26:27" ht="19.5" x14ac:dyDescent="0.4">
      <c r="Z6508" s="179"/>
      <c r="AA6508" s="179"/>
    </row>
    <row r="6509" spans="26:27" ht="19.5" x14ac:dyDescent="0.4">
      <c r="Z6509" s="179"/>
      <c r="AA6509" s="179"/>
    </row>
    <row r="6510" spans="26:27" ht="19.5" x14ac:dyDescent="0.4">
      <c r="Z6510" s="179"/>
      <c r="AA6510" s="179"/>
    </row>
    <row r="6511" spans="26:27" ht="19.5" x14ac:dyDescent="0.4">
      <c r="Z6511" s="179"/>
      <c r="AA6511" s="179"/>
    </row>
    <row r="6512" spans="26:27" ht="19.5" x14ac:dyDescent="0.4">
      <c r="Z6512" s="179"/>
      <c r="AA6512" s="179"/>
    </row>
    <row r="6513" spans="26:27" ht="19.5" x14ac:dyDescent="0.4">
      <c r="Z6513" s="179"/>
      <c r="AA6513" s="179"/>
    </row>
    <row r="6514" spans="26:27" ht="19.5" x14ac:dyDescent="0.4">
      <c r="Z6514" s="179"/>
      <c r="AA6514" s="179"/>
    </row>
    <row r="6515" spans="26:27" ht="19.5" x14ac:dyDescent="0.4">
      <c r="Z6515" s="179"/>
      <c r="AA6515" s="179"/>
    </row>
    <row r="6516" spans="26:27" ht="19.5" x14ac:dyDescent="0.4">
      <c r="Z6516" s="179"/>
      <c r="AA6516" s="179"/>
    </row>
    <row r="6517" spans="26:27" ht="19.5" x14ac:dyDescent="0.4">
      <c r="Z6517" s="179"/>
      <c r="AA6517" s="179"/>
    </row>
    <row r="6518" spans="26:27" ht="19.5" x14ac:dyDescent="0.4">
      <c r="Z6518" s="179"/>
      <c r="AA6518" s="179"/>
    </row>
    <row r="6519" spans="26:27" ht="19.5" x14ac:dyDescent="0.4">
      <c r="Z6519" s="179"/>
      <c r="AA6519" s="179"/>
    </row>
    <row r="6520" spans="26:27" ht="19.5" x14ac:dyDescent="0.4">
      <c r="Z6520" s="179"/>
      <c r="AA6520" s="179"/>
    </row>
    <row r="6521" spans="26:27" ht="19.5" x14ac:dyDescent="0.4">
      <c r="Z6521" s="179"/>
      <c r="AA6521" s="179"/>
    </row>
    <row r="6522" spans="26:27" ht="19.5" x14ac:dyDescent="0.4">
      <c r="Z6522" s="179"/>
      <c r="AA6522" s="179"/>
    </row>
    <row r="6523" spans="26:27" ht="19.5" x14ac:dyDescent="0.4">
      <c r="Z6523" s="179"/>
      <c r="AA6523" s="179"/>
    </row>
    <row r="6524" spans="26:27" ht="19.5" x14ac:dyDescent="0.4">
      <c r="Z6524" s="179"/>
      <c r="AA6524" s="179"/>
    </row>
    <row r="6525" spans="26:27" ht="19.5" x14ac:dyDescent="0.4">
      <c r="Z6525" s="179"/>
      <c r="AA6525" s="179"/>
    </row>
    <row r="6526" spans="26:27" ht="19.5" x14ac:dyDescent="0.4">
      <c r="Z6526" s="179"/>
      <c r="AA6526" s="179"/>
    </row>
    <row r="6527" spans="26:27" ht="19.5" x14ac:dyDescent="0.4">
      <c r="Z6527" s="179"/>
      <c r="AA6527" s="179"/>
    </row>
    <row r="6528" spans="26:27" ht="19.5" x14ac:dyDescent="0.4">
      <c r="Z6528" s="179"/>
      <c r="AA6528" s="179"/>
    </row>
    <row r="6529" spans="26:27" ht="19.5" x14ac:dyDescent="0.4">
      <c r="Z6529" s="179"/>
      <c r="AA6529" s="179"/>
    </row>
    <row r="6530" spans="26:27" ht="19.5" x14ac:dyDescent="0.4">
      <c r="Z6530" s="179"/>
      <c r="AA6530" s="179"/>
    </row>
    <row r="6531" spans="26:27" ht="19.5" x14ac:dyDescent="0.4">
      <c r="Z6531" s="179"/>
      <c r="AA6531" s="179"/>
    </row>
    <row r="6532" spans="26:27" ht="19.5" x14ac:dyDescent="0.4">
      <c r="Z6532" s="179"/>
      <c r="AA6532" s="179"/>
    </row>
    <row r="6533" spans="26:27" ht="19.5" x14ac:dyDescent="0.4">
      <c r="Z6533" s="179"/>
      <c r="AA6533" s="179"/>
    </row>
    <row r="6534" spans="26:27" ht="19.5" x14ac:dyDescent="0.4">
      <c r="Z6534" s="179"/>
      <c r="AA6534" s="179"/>
    </row>
    <row r="6535" spans="26:27" ht="19.5" x14ac:dyDescent="0.4">
      <c r="Z6535" s="179"/>
      <c r="AA6535" s="179"/>
    </row>
    <row r="6536" spans="26:27" ht="19.5" x14ac:dyDescent="0.4">
      <c r="Z6536" s="179"/>
      <c r="AA6536" s="179"/>
    </row>
    <row r="6537" spans="26:27" ht="19.5" x14ac:dyDescent="0.4">
      <c r="Z6537" s="179"/>
      <c r="AA6537" s="179"/>
    </row>
    <row r="6538" spans="26:27" ht="19.5" x14ac:dyDescent="0.4">
      <c r="Z6538" s="179"/>
      <c r="AA6538" s="179"/>
    </row>
    <row r="6539" spans="26:27" ht="19.5" x14ac:dyDescent="0.4">
      <c r="Z6539" s="179"/>
      <c r="AA6539" s="179"/>
    </row>
    <row r="6540" spans="26:27" ht="19.5" x14ac:dyDescent="0.4">
      <c r="Z6540" s="179"/>
      <c r="AA6540" s="179"/>
    </row>
    <row r="6541" spans="26:27" ht="19.5" x14ac:dyDescent="0.4">
      <c r="Z6541" s="179"/>
      <c r="AA6541" s="179"/>
    </row>
    <row r="6542" spans="26:27" ht="19.5" x14ac:dyDescent="0.4">
      <c r="Z6542" s="179"/>
      <c r="AA6542" s="179"/>
    </row>
    <row r="6543" spans="26:27" ht="19.5" x14ac:dyDescent="0.4">
      <c r="Z6543" s="179"/>
      <c r="AA6543" s="179"/>
    </row>
    <row r="6544" spans="26:27" ht="19.5" x14ac:dyDescent="0.4">
      <c r="Z6544" s="179"/>
      <c r="AA6544" s="179"/>
    </row>
    <row r="6545" spans="26:27" ht="19.5" x14ac:dyDescent="0.4">
      <c r="Z6545" s="179"/>
      <c r="AA6545" s="179"/>
    </row>
    <row r="6546" spans="26:27" ht="19.5" x14ac:dyDescent="0.4">
      <c r="Z6546" s="179"/>
      <c r="AA6546" s="179"/>
    </row>
    <row r="6547" spans="26:27" ht="19.5" x14ac:dyDescent="0.4">
      <c r="Z6547" s="179"/>
      <c r="AA6547" s="179"/>
    </row>
    <row r="6548" spans="26:27" ht="19.5" x14ac:dyDescent="0.4">
      <c r="Z6548" s="179"/>
      <c r="AA6548" s="179"/>
    </row>
    <row r="6549" spans="26:27" ht="19.5" x14ac:dyDescent="0.4">
      <c r="Z6549" s="179"/>
      <c r="AA6549" s="179"/>
    </row>
    <row r="6550" spans="26:27" ht="19.5" x14ac:dyDescent="0.4">
      <c r="Z6550" s="179"/>
      <c r="AA6550" s="179"/>
    </row>
    <row r="6551" spans="26:27" ht="19.5" x14ac:dyDescent="0.4">
      <c r="Z6551" s="179"/>
      <c r="AA6551" s="179"/>
    </row>
    <row r="6552" spans="26:27" ht="19.5" x14ac:dyDescent="0.4">
      <c r="Z6552" s="179"/>
      <c r="AA6552" s="179"/>
    </row>
    <row r="6553" spans="26:27" ht="19.5" x14ac:dyDescent="0.4">
      <c r="Z6553" s="179"/>
      <c r="AA6553" s="179"/>
    </row>
    <row r="6554" spans="26:27" ht="19.5" x14ac:dyDescent="0.4">
      <c r="Z6554" s="179"/>
      <c r="AA6554" s="179"/>
    </row>
    <row r="6555" spans="26:27" ht="19.5" x14ac:dyDescent="0.4">
      <c r="Z6555" s="179"/>
      <c r="AA6555" s="179"/>
    </row>
    <row r="6556" spans="26:27" ht="19.5" x14ac:dyDescent="0.4">
      <c r="Z6556" s="179"/>
      <c r="AA6556" s="179"/>
    </row>
    <row r="6557" spans="26:27" ht="19.5" x14ac:dyDescent="0.4">
      <c r="Z6557" s="179"/>
      <c r="AA6557" s="179"/>
    </row>
    <row r="6558" spans="26:27" ht="19.5" x14ac:dyDescent="0.4">
      <c r="Z6558" s="179"/>
      <c r="AA6558" s="179"/>
    </row>
    <row r="6559" spans="26:27" ht="19.5" x14ac:dyDescent="0.4">
      <c r="Z6559" s="179"/>
      <c r="AA6559" s="179"/>
    </row>
    <row r="6560" spans="26:27" ht="19.5" x14ac:dyDescent="0.4">
      <c r="Z6560" s="179"/>
      <c r="AA6560" s="179"/>
    </row>
    <row r="6561" spans="26:27" ht="19.5" x14ac:dyDescent="0.4">
      <c r="Z6561" s="179"/>
      <c r="AA6561" s="179"/>
    </row>
    <row r="6562" spans="26:27" ht="19.5" x14ac:dyDescent="0.4">
      <c r="Z6562" s="179"/>
      <c r="AA6562" s="179"/>
    </row>
    <row r="6563" spans="26:27" ht="19.5" x14ac:dyDescent="0.4">
      <c r="Z6563" s="179"/>
      <c r="AA6563" s="179"/>
    </row>
    <row r="6564" spans="26:27" ht="19.5" x14ac:dyDescent="0.4">
      <c r="Z6564" s="179"/>
      <c r="AA6564" s="179"/>
    </row>
    <row r="6565" spans="26:27" ht="19.5" x14ac:dyDescent="0.4">
      <c r="Z6565" s="179"/>
      <c r="AA6565" s="179"/>
    </row>
    <row r="6566" spans="26:27" ht="19.5" x14ac:dyDescent="0.4">
      <c r="Z6566" s="179"/>
      <c r="AA6566" s="179"/>
    </row>
    <row r="6567" spans="26:27" ht="19.5" x14ac:dyDescent="0.4">
      <c r="Z6567" s="179"/>
      <c r="AA6567" s="179"/>
    </row>
    <row r="6568" spans="26:27" ht="19.5" x14ac:dyDescent="0.4">
      <c r="Z6568" s="179"/>
      <c r="AA6568" s="179"/>
    </row>
    <row r="6569" spans="26:27" ht="19.5" x14ac:dyDescent="0.4">
      <c r="Z6569" s="179"/>
      <c r="AA6569" s="179"/>
    </row>
    <row r="6570" spans="26:27" ht="19.5" x14ac:dyDescent="0.4">
      <c r="Z6570" s="179"/>
      <c r="AA6570" s="179"/>
    </row>
    <row r="6571" spans="26:27" ht="19.5" x14ac:dyDescent="0.4">
      <c r="Z6571" s="179"/>
      <c r="AA6571" s="179"/>
    </row>
    <row r="6572" spans="26:27" ht="19.5" x14ac:dyDescent="0.4">
      <c r="Z6572" s="179"/>
      <c r="AA6572" s="179"/>
    </row>
    <row r="6573" spans="26:27" ht="19.5" x14ac:dyDescent="0.4">
      <c r="Z6573" s="179"/>
      <c r="AA6573" s="179"/>
    </row>
    <row r="6574" spans="26:27" ht="19.5" x14ac:dyDescent="0.4">
      <c r="Z6574" s="179"/>
      <c r="AA6574" s="179"/>
    </row>
    <row r="6575" spans="26:27" ht="19.5" x14ac:dyDescent="0.4">
      <c r="Z6575" s="179"/>
      <c r="AA6575" s="179"/>
    </row>
    <row r="6576" spans="26:27" ht="19.5" x14ac:dyDescent="0.4">
      <c r="Z6576" s="179"/>
      <c r="AA6576" s="179"/>
    </row>
    <row r="6577" spans="26:27" ht="19.5" x14ac:dyDescent="0.4">
      <c r="Z6577" s="179"/>
      <c r="AA6577" s="179"/>
    </row>
    <row r="6578" spans="26:27" ht="19.5" x14ac:dyDescent="0.4">
      <c r="Z6578" s="179"/>
      <c r="AA6578" s="179"/>
    </row>
    <row r="6579" spans="26:27" ht="19.5" x14ac:dyDescent="0.4">
      <c r="Z6579" s="179"/>
      <c r="AA6579" s="179"/>
    </row>
    <row r="6580" spans="26:27" ht="19.5" x14ac:dyDescent="0.4">
      <c r="Z6580" s="179"/>
      <c r="AA6580" s="179"/>
    </row>
    <row r="6581" spans="26:27" ht="19.5" x14ac:dyDescent="0.4">
      <c r="Z6581" s="179"/>
      <c r="AA6581" s="179"/>
    </row>
    <row r="6582" spans="26:27" ht="19.5" x14ac:dyDescent="0.4">
      <c r="Z6582" s="179"/>
      <c r="AA6582" s="179"/>
    </row>
    <row r="6583" spans="26:27" ht="19.5" x14ac:dyDescent="0.4">
      <c r="Z6583" s="179"/>
      <c r="AA6583" s="179"/>
    </row>
    <row r="6584" spans="26:27" ht="19.5" x14ac:dyDescent="0.4">
      <c r="Z6584" s="179"/>
      <c r="AA6584" s="179"/>
    </row>
    <row r="6585" spans="26:27" ht="19.5" x14ac:dyDescent="0.4">
      <c r="Z6585" s="179"/>
      <c r="AA6585" s="179"/>
    </row>
    <row r="6586" spans="26:27" ht="19.5" x14ac:dyDescent="0.4">
      <c r="Z6586" s="179"/>
      <c r="AA6586" s="179"/>
    </row>
    <row r="6587" spans="26:27" ht="19.5" x14ac:dyDescent="0.4">
      <c r="Z6587" s="179"/>
      <c r="AA6587" s="179"/>
    </row>
    <row r="6588" spans="26:27" ht="19.5" x14ac:dyDescent="0.4">
      <c r="Z6588" s="179"/>
      <c r="AA6588" s="179"/>
    </row>
    <row r="6589" spans="26:27" ht="19.5" x14ac:dyDescent="0.4">
      <c r="Z6589" s="179"/>
      <c r="AA6589" s="179"/>
    </row>
    <row r="6590" spans="26:27" ht="19.5" x14ac:dyDescent="0.4">
      <c r="Z6590" s="179"/>
      <c r="AA6590" s="179"/>
    </row>
    <row r="6591" spans="26:27" ht="19.5" x14ac:dyDescent="0.4">
      <c r="Z6591" s="179"/>
      <c r="AA6591" s="179"/>
    </row>
    <row r="6592" spans="26:27" ht="19.5" x14ac:dyDescent="0.4">
      <c r="Z6592" s="179"/>
      <c r="AA6592" s="179"/>
    </row>
    <row r="6593" spans="26:27" ht="19.5" x14ac:dyDescent="0.4">
      <c r="Z6593" s="179"/>
      <c r="AA6593" s="179"/>
    </row>
    <row r="6594" spans="26:27" ht="19.5" x14ac:dyDescent="0.4">
      <c r="Z6594" s="179"/>
      <c r="AA6594" s="179"/>
    </row>
    <row r="6595" spans="26:27" ht="19.5" x14ac:dyDescent="0.4">
      <c r="Z6595" s="179"/>
      <c r="AA6595" s="179"/>
    </row>
    <row r="6596" spans="26:27" ht="19.5" x14ac:dyDescent="0.4">
      <c r="Z6596" s="179"/>
      <c r="AA6596" s="179"/>
    </row>
    <row r="6597" spans="26:27" ht="19.5" x14ac:dyDescent="0.4">
      <c r="Z6597" s="179"/>
      <c r="AA6597" s="179"/>
    </row>
    <row r="6598" spans="26:27" ht="19.5" x14ac:dyDescent="0.4">
      <c r="Z6598" s="179"/>
      <c r="AA6598" s="179"/>
    </row>
    <row r="6599" spans="26:27" ht="19.5" x14ac:dyDescent="0.4">
      <c r="Z6599" s="179"/>
      <c r="AA6599" s="179"/>
    </row>
    <row r="6600" spans="26:27" ht="19.5" x14ac:dyDescent="0.4">
      <c r="Z6600" s="179"/>
      <c r="AA6600" s="179"/>
    </row>
    <row r="6601" spans="26:27" ht="19.5" x14ac:dyDescent="0.4">
      <c r="Z6601" s="179"/>
      <c r="AA6601" s="179"/>
    </row>
    <row r="6602" spans="26:27" ht="19.5" x14ac:dyDescent="0.4">
      <c r="Z6602" s="179"/>
      <c r="AA6602" s="179"/>
    </row>
    <row r="6603" spans="26:27" ht="19.5" x14ac:dyDescent="0.4">
      <c r="Z6603" s="179"/>
      <c r="AA6603" s="179"/>
    </row>
    <row r="6604" spans="26:27" ht="19.5" x14ac:dyDescent="0.4">
      <c r="Z6604" s="179"/>
      <c r="AA6604" s="179"/>
    </row>
    <row r="6605" spans="26:27" ht="19.5" x14ac:dyDescent="0.4">
      <c r="Z6605" s="179"/>
      <c r="AA6605" s="179"/>
    </row>
    <row r="6606" spans="26:27" ht="19.5" x14ac:dyDescent="0.4">
      <c r="Z6606" s="179"/>
      <c r="AA6606" s="179"/>
    </row>
    <row r="6607" spans="26:27" ht="19.5" x14ac:dyDescent="0.4">
      <c r="Z6607" s="179"/>
      <c r="AA6607" s="179"/>
    </row>
    <row r="6608" spans="26:27" ht="19.5" x14ac:dyDescent="0.4">
      <c r="Z6608" s="179"/>
      <c r="AA6608" s="179"/>
    </row>
    <row r="6609" spans="26:27" ht="19.5" x14ac:dyDescent="0.4">
      <c r="Z6609" s="179"/>
      <c r="AA6609" s="179"/>
    </row>
    <row r="6610" spans="26:27" ht="19.5" x14ac:dyDescent="0.4">
      <c r="Z6610" s="179"/>
      <c r="AA6610" s="179"/>
    </row>
    <row r="6611" spans="26:27" ht="19.5" x14ac:dyDescent="0.4">
      <c r="Z6611" s="179"/>
      <c r="AA6611" s="179"/>
    </row>
    <row r="6612" spans="26:27" ht="19.5" x14ac:dyDescent="0.4">
      <c r="Z6612" s="179"/>
      <c r="AA6612" s="179"/>
    </row>
    <row r="6613" spans="26:27" ht="19.5" x14ac:dyDescent="0.4">
      <c r="Z6613" s="179"/>
      <c r="AA6613" s="179"/>
    </row>
    <row r="6614" spans="26:27" ht="19.5" x14ac:dyDescent="0.4">
      <c r="Z6614" s="179"/>
      <c r="AA6614" s="179"/>
    </row>
    <row r="6615" spans="26:27" ht="19.5" x14ac:dyDescent="0.4">
      <c r="Z6615" s="179"/>
      <c r="AA6615" s="179"/>
    </row>
    <row r="6616" spans="26:27" ht="19.5" x14ac:dyDescent="0.4">
      <c r="Z6616" s="179"/>
      <c r="AA6616" s="179"/>
    </row>
    <row r="6617" spans="26:27" ht="19.5" x14ac:dyDescent="0.4">
      <c r="Z6617" s="179"/>
      <c r="AA6617" s="179"/>
    </row>
    <row r="6618" spans="26:27" ht="19.5" x14ac:dyDescent="0.4">
      <c r="Z6618" s="179"/>
      <c r="AA6618" s="179"/>
    </row>
    <row r="6619" spans="26:27" ht="19.5" x14ac:dyDescent="0.4">
      <c r="Z6619" s="179"/>
      <c r="AA6619" s="179"/>
    </row>
    <row r="6620" spans="26:27" ht="19.5" x14ac:dyDescent="0.4">
      <c r="Z6620" s="179"/>
      <c r="AA6620" s="179"/>
    </row>
    <row r="6621" spans="26:27" ht="19.5" x14ac:dyDescent="0.4">
      <c r="Z6621" s="179"/>
      <c r="AA6621" s="179"/>
    </row>
    <row r="6622" spans="26:27" ht="19.5" x14ac:dyDescent="0.4">
      <c r="Z6622" s="179"/>
      <c r="AA6622" s="179"/>
    </row>
    <row r="6623" spans="26:27" ht="19.5" x14ac:dyDescent="0.4">
      <c r="Z6623" s="179"/>
      <c r="AA6623" s="179"/>
    </row>
    <row r="6624" spans="26:27" ht="19.5" x14ac:dyDescent="0.4">
      <c r="Z6624" s="179"/>
      <c r="AA6624" s="179"/>
    </row>
    <row r="6625" spans="26:27" ht="19.5" x14ac:dyDescent="0.4">
      <c r="Z6625" s="179"/>
      <c r="AA6625" s="179"/>
    </row>
    <row r="6626" spans="26:27" ht="19.5" x14ac:dyDescent="0.4">
      <c r="Z6626" s="179"/>
      <c r="AA6626" s="179"/>
    </row>
    <row r="6627" spans="26:27" ht="19.5" x14ac:dyDescent="0.4">
      <c r="Z6627" s="179"/>
      <c r="AA6627" s="179"/>
    </row>
    <row r="6628" spans="26:27" ht="19.5" x14ac:dyDescent="0.4">
      <c r="Z6628" s="179"/>
      <c r="AA6628" s="179"/>
    </row>
    <row r="6629" spans="26:27" ht="19.5" x14ac:dyDescent="0.4">
      <c r="Z6629" s="179"/>
      <c r="AA6629" s="179"/>
    </row>
    <row r="6630" spans="26:27" ht="19.5" x14ac:dyDescent="0.4">
      <c r="Z6630" s="179"/>
      <c r="AA6630" s="179"/>
    </row>
    <row r="6631" spans="26:27" ht="19.5" x14ac:dyDescent="0.4">
      <c r="Z6631" s="179"/>
      <c r="AA6631" s="179"/>
    </row>
    <row r="6632" spans="26:27" ht="19.5" x14ac:dyDescent="0.4">
      <c r="Z6632" s="179"/>
      <c r="AA6632" s="179"/>
    </row>
    <row r="6633" spans="26:27" ht="19.5" x14ac:dyDescent="0.4">
      <c r="Z6633" s="179"/>
      <c r="AA6633" s="179"/>
    </row>
    <row r="6634" spans="26:27" ht="19.5" x14ac:dyDescent="0.4">
      <c r="Z6634" s="179"/>
      <c r="AA6634" s="179"/>
    </row>
    <row r="6635" spans="26:27" ht="19.5" x14ac:dyDescent="0.4">
      <c r="Z6635" s="179"/>
      <c r="AA6635" s="179"/>
    </row>
    <row r="6636" spans="26:27" ht="19.5" x14ac:dyDescent="0.4">
      <c r="Z6636" s="179"/>
      <c r="AA6636" s="179"/>
    </row>
    <row r="6637" spans="26:27" ht="19.5" x14ac:dyDescent="0.4">
      <c r="Z6637" s="179"/>
      <c r="AA6637" s="179"/>
    </row>
    <row r="6638" spans="26:27" ht="19.5" x14ac:dyDescent="0.4">
      <c r="Z6638" s="179"/>
      <c r="AA6638" s="179"/>
    </row>
    <row r="6639" spans="26:27" ht="19.5" x14ac:dyDescent="0.4">
      <c r="Z6639" s="179"/>
      <c r="AA6639" s="179"/>
    </row>
    <row r="6640" spans="26:27" ht="19.5" x14ac:dyDescent="0.4">
      <c r="Z6640" s="179"/>
      <c r="AA6640" s="179"/>
    </row>
    <row r="6641" spans="26:27" ht="19.5" x14ac:dyDescent="0.4">
      <c r="Z6641" s="179"/>
      <c r="AA6641" s="179"/>
    </row>
    <row r="6642" spans="26:27" ht="19.5" x14ac:dyDescent="0.4">
      <c r="Z6642" s="179"/>
      <c r="AA6642" s="179"/>
    </row>
    <row r="6643" spans="26:27" ht="19.5" x14ac:dyDescent="0.4">
      <c r="Z6643" s="179"/>
      <c r="AA6643" s="179"/>
    </row>
    <row r="6644" spans="26:27" ht="19.5" x14ac:dyDescent="0.4">
      <c r="Z6644" s="179"/>
      <c r="AA6644" s="179"/>
    </row>
    <row r="6645" spans="26:27" ht="19.5" x14ac:dyDescent="0.4">
      <c r="Z6645" s="179"/>
      <c r="AA6645" s="179"/>
    </row>
    <row r="6646" spans="26:27" ht="19.5" x14ac:dyDescent="0.4">
      <c r="Z6646" s="179"/>
      <c r="AA6646" s="179"/>
    </row>
    <row r="6647" spans="26:27" ht="19.5" x14ac:dyDescent="0.4">
      <c r="Z6647" s="179"/>
      <c r="AA6647" s="179"/>
    </row>
    <row r="6648" spans="26:27" ht="19.5" x14ac:dyDescent="0.4">
      <c r="Z6648" s="179"/>
      <c r="AA6648" s="179"/>
    </row>
    <row r="6649" spans="26:27" ht="19.5" x14ac:dyDescent="0.4">
      <c r="Z6649" s="179"/>
      <c r="AA6649" s="179"/>
    </row>
    <row r="6650" spans="26:27" ht="19.5" x14ac:dyDescent="0.4">
      <c r="Z6650" s="179"/>
      <c r="AA6650" s="179"/>
    </row>
    <row r="6651" spans="26:27" ht="19.5" x14ac:dyDescent="0.4">
      <c r="Z6651" s="179"/>
      <c r="AA6651" s="179"/>
    </row>
    <row r="6652" spans="26:27" ht="19.5" x14ac:dyDescent="0.4">
      <c r="Z6652" s="179"/>
      <c r="AA6652" s="179"/>
    </row>
    <row r="6653" spans="26:27" ht="19.5" x14ac:dyDescent="0.4">
      <c r="Z6653" s="179"/>
      <c r="AA6653" s="179"/>
    </row>
    <row r="6654" spans="26:27" ht="19.5" x14ac:dyDescent="0.4">
      <c r="Z6654" s="179"/>
      <c r="AA6654" s="179"/>
    </row>
    <row r="6655" spans="26:27" ht="19.5" x14ac:dyDescent="0.4">
      <c r="Z6655" s="179"/>
      <c r="AA6655" s="179"/>
    </row>
    <row r="6656" spans="26:27" ht="19.5" x14ac:dyDescent="0.4">
      <c r="Z6656" s="179"/>
      <c r="AA6656" s="179"/>
    </row>
    <row r="6657" spans="26:27" ht="19.5" x14ac:dyDescent="0.4">
      <c r="Z6657" s="179"/>
      <c r="AA6657" s="179"/>
    </row>
    <row r="6658" spans="26:27" ht="19.5" x14ac:dyDescent="0.4">
      <c r="Z6658" s="179"/>
      <c r="AA6658" s="179"/>
    </row>
    <row r="6659" spans="26:27" ht="19.5" x14ac:dyDescent="0.4">
      <c r="Z6659" s="179"/>
      <c r="AA6659" s="179"/>
    </row>
    <row r="6660" spans="26:27" ht="19.5" x14ac:dyDescent="0.4">
      <c r="Z6660" s="179"/>
      <c r="AA6660" s="179"/>
    </row>
    <row r="6661" spans="26:27" ht="19.5" x14ac:dyDescent="0.4">
      <c r="Z6661" s="179"/>
      <c r="AA6661" s="179"/>
    </row>
    <row r="6662" spans="26:27" ht="19.5" x14ac:dyDescent="0.4">
      <c r="Z6662" s="179"/>
      <c r="AA6662" s="179"/>
    </row>
    <row r="6663" spans="26:27" ht="19.5" x14ac:dyDescent="0.4">
      <c r="Z6663" s="179"/>
      <c r="AA6663" s="179"/>
    </row>
    <row r="6664" spans="26:27" ht="19.5" x14ac:dyDescent="0.4">
      <c r="Z6664" s="179"/>
      <c r="AA6664" s="179"/>
    </row>
    <row r="6665" spans="26:27" ht="19.5" x14ac:dyDescent="0.4">
      <c r="Z6665" s="179"/>
      <c r="AA6665" s="179"/>
    </row>
    <row r="6666" spans="26:27" ht="19.5" x14ac:dyDescent="0.4">
      <c r="Z6666" s="179"/>
      <c r="AA6666" s="179"/>
    </row>
    <row r="6667" spans="26:27" ht="19.5" x14ac:dyDescent="0.4">
      <c r="Z6667" s="179"/>
      <c r="AA6667" s="179"/>
    </row>
    <row r="6668" spans="26:27" ht="19.5" x14ac:dyDescent="0.4">
      <c r="Z6668" s="179"/>
      <c r="AA6668" s="179"/>
    </row>
    <row r="6669" spans="26:27" ht="19.5" x14ac:dyDescent="0.4">
      <c r="Z6669" s="179"/>
      <c r="AA6669" s="179"/>
    </row>
    <row r="6670" spans="26:27" ht="19.5" x14ac:dyDescent="0.4">
      <c r="Z6670" s="179"/>
      <c r="AA6670" s="179"/>
    </row>
    <row r="6671" spans="26:27" ht="19.5" x14ac:dyDescent="0.4">
      <c r="Z6671" s="179"/>
      <c r="AA6671" s="179"/>
    </row>
    <row r="6672" spans="26:27" ht="19.5" x14ac:dyDescent="0.4">
      <c r="Z6672" s="179"/>
      <c r="AA6672" s="179"/>
    </row>
    <row r="6673" spans="26:27" ht="19.5" x14ac:dyDescent="0.4">
      <c r="Z6673" s="179"/>
      <c r="AA6673" s="179"/>
    </row>
    <row r="6674" spans="26:27" ht="19.5" x14ac:dyDescent="0.4">
      <c r="Z6674" s="179"/>
      <c r="AA6674" s="179"/>
    </row>
    <row r="6675" spans="26:27" ht="19.5" x14ac:dyDescent="0.4">
      <c r="Z6675" s="179"/>
      <c r="AA6675" s="179"/>
    </row>
    <row r="6676" spans="26:27" ht="19.5" x14ac:dyDescent="0.4">
      <c r="Z6676" s="179"/>
      <c r="AA6676" s="179"/>
    </row>
    <row r="6677" spans="26:27" ht="19.5" x14ac:dyDescent="0.4">
      <c r="Z6677" s="179"/>
      <c r="AA6677" s="179"/>
    </row>
    <row r="6678" spans="26:27" ht="19.5" x14ac:dyDescent="0.4">
      <c r="Z6678" s="179"/>
      <c r="AA6678" s="179"/>
    </row>
    <row r="6679" spans="26:27" ht="19.5" x14ac:dyDescent="0.4">
      <c r="Z6679" s="179"/>
      <c r="AA6679" s="179"/>
    </row>
    <row r="6680" spans="26:27" ht="19.5" x14ac:dyDescent="0.4">
      <c r="Z6680" s="179"/>
      <c r="AA6680" s="179"/>
    </row>
    <row r="6681" spans="26:27" ht="19.5" x14ac:dyDescent="0.4">
      <c r="Z6681" s="179"/>
      <c r="AA6681" s="179"/>
    </row>
    <row r="6682" spans="26:27" ht="19.5" x14ac:dyDescent="0.4">
      <c r="Z6682" s="179"/>
      <c r="AA6682" s="179"/>
    </row>
    <row r="6683" spans="26:27" ht="19.5" x14ac:dyDescent="0.4">
      <c r="Z6683" s="179"/>
      <c r="AA6683" s="179"/>
    </row>
    <row r="6684" spans="26:27" ht="19.5" x14ac:dyDescent="0.4">
      <c r="Z6684" s="179"/>
      <c r="AA6684" s="179"/>
    </row>
    <row r="6685" spans="26:27" ht="19.5" x14ac:dyDescent="0.4">
      <c r="Z6685" s="179"/>
      <c r="AA6685" s="179"/>
    </row>
    <row r="6686" spans="26:27" ht="19.5" x14ac:dyDescent="0.4">
      <c r="Z6686" s="179"/>
      <c r="AA6686" s="179"/>
    </row>
    <row r="6687" spans="26:27" ht="19.5" x14ac:dyDescent="0.4">
      <c r="Z6687" s="179"/>
      <c r="AA6687" s="179"/>
    </row>
    <row r="6688" spans="26:27" ht="19.5" x14ac:dyDescent="0.4">
      <c r="Z6688" s="179"/>
      <c r="AA6688" s="179"/>
    </row>
    <row r="6689" spans="26:27" ht="19.5" x14ac:dyDescent="0.4">
      <c r="Z6689" s="179"/>
      <c r="AA6689" s="179"/>
    </row>
    <row r="6690" spans="26:27" ht="19.5" x14ac:dyDescent="0.4">
      <c r="Z6690" s="179"/>
      <c r="AA6690" s="179"/>
    </row>
    <row r="6691" spans="26:27" ht="19.5" x14ac:dyDescent="0.4">
      <c r="Z6691" s="179"/>
      <c r="AA6691" s="179"/>
    </row>
    <row r="6692" spans="26:27" ht="19.5" x14ac:dyDescent="0.4">
      <c r="Z6692" s="179"/>
      <c r="AA6692" s="179"/>
    </row>
    <row r="6693" spans="26:27" ht="19.5" x14ac:dyDescent="0.4">
      <c r="Z6693" s="179"/>
      <c r="AA6693" s="179"/>
    </row>
    <row r="6694" spans="26:27" ht="19.5" x14ac:dyDescent="0.4">
      <c r="Z6694" s="179"/>
      <c r="AA6694" s="179"/>
    </row>
    <row r="6695" spans="26:27" ht="19.5" x14ac:dyDescent="0.4">
      <c r="Z6695" s="179"/>
      <c r="AA6695" s="179"/>
    </row>
    <row r="6696" spans="26:27" ht="19.5" x14ac:dyDescent="0.4">
      <c r="Z6696" s="179"/>
      <c r="AA6696" s="179"/>
    </row>
    <row r="6697" spans="26:27" ht="19.5" x14ac:dyDescent="0.4">
      <c r="Z6697" s="179"/>
      <c r="AA6697" s="179"/>
    </row>
    <row r="6698" spans="26:27" ht="19.5" x14ac:dyDescent="0.4">
      <c r="Z6698" s="179"/>
      <c r="AA6698" s="179"/>
    </row>
    <row r="6699" spans="26:27" ht="19.5" x14ac:dyDescent="0.4">
      <c r="Z6699" s="179"/>
      <c r="AA6699" s="179"/>
    </row>
    <row r="6700" spans="26:27" ht="19.5" x14ac:dyDescent="0.4">
      <c r="Z6700" s="179"/>
      <c r="AA6700" s="179"/>
    </row>
    <row r="6701" spans="26:27" ht="19.5" x14ac:dyDescent="0.4">
      <c r="Z6701" s="179"/>
      <c r="AA6701" s="179"/>
    </row>
    <row r="6702" spans="26:27" ht="19.5" x14ac:dyDescent="0.4">
      <c r="Z6702" s="179"/>
      <c r="AA6702" s="179"/>
    </row>
    <row r="6703" spans="26:27" ht="19.5" x14ac:dyDescent="0.4">
      <c r="Z6703" s="179"/>
      <c r="AA6703" s="179"/>
    </row>
    <row r="6704" spans="26:27" ht="19.5" x14ac:dyDescent="0.4">
      <c r="Z6704" s="179"/>
      <c r="AA6704" s="179"/>
    </row>
    <row r="6705" spans="26:27" ht="19.5" x14ac:dyDescent="0.4">
      <c r="Z6705" s="179"/>
      <c r="AA6705" s="179"/>
    </row>
    <row r="6706" spans="26:27" ht="19.5" x14ac:dyDescent="0.4">
      <c r="Z6706" s="179"/>
      <c r="AA6706" s="179"/>
    </row>
    <row r="6707" spans="26:27" ht="19.5" x14ac:dyDescent="0.4">
      <c r="Z6707" s="179"/>
      <c r="AA6707" s="179"/>
    </row>
    <row r="6708" spans="26:27" ht="19.5" x14ac:dyDescent="0.4">
      <c r="Z6708" s="179"/>
      <c r="AA6708" s="179"/>
    </row>
    <row r="6709" spans="26:27" ht="19.5" x14ac:dyDescent="0.4">
      <c r="Z6709" s="179"/>
      <c r="AA6709" s="179"/>
    </row>
    <row r="6710" spans="26:27" ht="19.5" x14ac:dyDescent="0.4">
      <c r="Z6710" s="179"/>
      <c r="AA6710" s="179"/>
    </row>
    <row r="6711" spans="26:27" ht="19.5" x14ac:dyDescent="0.4">
      <c r="Z6711" s="179"/>
      <c r="AA6711" s="179"/>
    </row>
    <row r="6712" spans="26:27" ht="19.5" x14ac:dyDescent="0.4">
      <c r="Z6712" s="179"/>
      <c r="AA6712" s="179"/>
    </row>
    <row r="6713" spans="26:27" ht="19.5" x14ac:dyDescent="0.4">
      <c r="Z6713" s="179"/>
      <c r="AA6713" s="179"/>
    </row>
    <row r="6714" spans="26:27" ht="19.5" x14ac:dyDescent="0.4">
      <c r="Z6714" s="179"/>
      <c r="AA6714" s="179"/>
    </row>
    <row r="6715" spans="26:27" ht="19.5" x14ac:dyDescent="0.4">
      <c r="Z6715" s="179"/>
      <c r="AA6715" s="179"/>
    </row>
    <row r="6716" spans="26:27" ht="19.5" x14ac:dyDescent="0.4">
      <c r="Z6716" s="179"/>
      <c r="AA6716" s="179"/>
    </row>
    <row r="6717" spans="26:27" ht="19.5" x14ac:dyDescent="0.4">
      <c r="Z6717" s="179"/>
      <c r="AA6717" s="179"/>
    </row>
    <row r="6718" spans="26:27" ht="19.5" x14ac:dyDescent="0.4">
      <c r="Z6718" s="179"/>
      <c r="AA6718" s="179"/>
    </row>
    <row r="6719" spans="26:27" ht="19.5" x14ac:dyDescent="0.4">
      <c r="Z6719" s="179"/>
      <c r="AA6719" s="179"/>
    </row>
    <row r="6720" spans="26:27" ht="19.5" x14ac:dyDescent="0.4">
      <c r="Z6720" s="179"/>
      <c r="AA6720" s="179"/>
    </row>
    <row r="6721" spans="26:27" ht="19.5" x14ac:dyDescent="0.4">
      <c r="Z6721" s="179"/>
      <c r="AA6721" s="179"/>
    </row>
    <row r="6722" spans="26:27" ht="19.5" x14ac:dyDescent="0.4">
      <c r="Z6722" s="179"/>
      <c r="AA6722" s="179"/>
    </row>
    <row r="6723" spans="26:27" ht="19.5" x14ac:dyDescent="0.4">
      <c r="Z6723" s="179"/>
      <c r="AA6723" s="179"/>
    </row>
    <row r="6724" spans="26:27" ht="19.5" x14ac:dyDescent="0.4">
      <c r="Z6724" s="179"/>
      <c r="AA6724" s="179"/>
    </row>
    <row r="6725" spans="26:27" ht="19.5" x14ac:dyDescent="0.4">
      <c r="Z6725" s="179"/>
      <c r="AA6725" s="179"/>
    </row>
    <row r="6726" spans="26:27" ht="19.5" x14ac:dyDescent="0.4">
      <c r="Z6726" s="179"/>
      <c r="AA6726" s="179"/>
    </row>
    <row r="6727" spans="26:27" ht="19.5" x14ac:dyDescent="0.4">
      <c r="Z6727" s="179"/>
      <c r="AA6727" s="179"/>
    </row>
    <row r="6728" spans="26:27" ht="19.5" x14ac:dyDescent="0.4">
      <c r="Z6728" s="179"/>
      <c r="AA6728" s="179"/>
    </row>
    <row r="6729" spans="26:27" ht="19.5" x14ac:dyDescent="0.4">
      <c r="Z6729" s="179"/>
      <c r="AA6729" s="179"/>
    </row>
    <row r="6730" spans="26:27" ht="19.5" x14ac:dyDescent="0.4">
      <c r="Z6730" s="179"/>
      <c r="AA6730" s="179"/>
    </row>
    <row r="6731" spans="26:27" ht="19.5" x14ac:dyDescent="0.4">
      <c r="Z6731" s="179"/>
      <c r="AA6731" s="179"/>
    </row>
    <row r="6732" spans="26:27" ht="19.5" x14ac:dyDescent="0.4">
      <c r="Z6732" s="179"/>
      <c r="AA6732" s="179"/>
    </row>
    <row r="6733" spans="26:27" ht="19.5" x14ac:dyDescent="0.4">
      <c r="Z6733" s="179"/>
      <c r="AA6733" s="179"/>
    </row>
    <row r="6734" spans="26:27" ht="19.5" x14ac:dyDescent="0.4">
      <c r="Z6734" s="179"/>
      <c r="AA6734" s="179"/>
    </row>
    <row r="6735" spans="26:27" ht="19.5" x14ac:dyDescent="0.4">
      <c r="Z6735" s="179"/>
      <c r="AA6735" s="179"/>
    </row>
    <row r="6736" spans="26:27" ht="19.5" x14ac:dyDescent="0.4">
      <c r="Z6736" s="179"/>
      <c r="AA6736" s="179"/>
    </row>
    <row r="6737" spans="26:27" ht="19.5" x14ac:dyDescent="0.4">
      <c r="Z6737" s="179"/>
      <c r="AA6737" s="179"/>
    </row>
    <row r="6738" spans="26:27" ht="19.5" x14ac:dyDescent="0.4">
      <c r="Z6738" s="179"/>
      <c r="AA6738" s="179"/>
    </row>
    <row r="6739" spans="26:27" ht="19.5" x14ac:dyDescent="0.4">
      <c r="Z6739" s="179"/>
      <c r="AA6739" s="179"/>
    </row>
    <row r="6740" spans="26:27" ht="19.5" x14ac:dyDescent="0.4">
      <c r="Z6740" s="179"/>
      <c r="AA6740" s="179"/>
    </row>
    <row r="6741" spans="26:27" ht="19.5" x14ac:dyDescent="0.4">
      <c r="Z6741" s="179"/>
      <c r="AA6741" s="179"/>
    </row>
    <row r="6742" spans="26:27" ht="19.5" x14ac:dyDescent="0.4">
      <c r="Z6742" s="179"/>
      <c r="AA6742" s="179"/>
    </row>
    <row r="6743" spans="26:27" ht="19.5" x14ac:dyDescent="0.4">
      <c r="Z6743" s="179"/>
      <c r="AA6743" s="179"/>
    </row>
    <row r="6744" spans="26:27" ht="19.5" x14ac:dyDescent="0.4">
      <c r="Z6744" s="179"/>
      <c r="AA6744" s="179"/>
    </row>
    <row r="6745" spans="26:27" ht="19.5" x14ac:dyDescent="0.4">
      <c r="Z6745" s="179"/>
      <c r="AA6745" s="179"/>
    </row>
    <row r="6746" spans="26:27" ht="19.5" x14ac:dyDescent="0.4">
      <c r="Z6746" s="179"/>
      <c r="AA6746" s="179"/>
    </row>
    <row r="6747" spans="26:27" ht="19.5" x14ac:dyDescent="0.4">
      <c r="Z6747" s="179"/>
      <c r="AA6747" s="179"/>
    </row>
    <row r="6748" spans="26:27" ht="19.5" x14ac:dyDescent="0.4">
      <c r="Z6748" s="179"/>
      <c r="AA6748" s="179"/>
    </row>
    <row r="6749" spans="26:27" ht="19.5" x14ac:dyDescent="0.4">
      <c r="Z6749" s="179"/>
      <c r="AA6749" s="179"/>
    </row>
    <row r="6750" spans="26:27" ht="19.5" x14ac:dyDescent="0.4">
      <c r="Z6750" s="179"/>
      <c r="AA6750" s="179"/>
    </row>
    <row r="6751" spans="26:27" ht="19.5" x14ac:dyDescent="0.4">
      <c r="Z6751" s="179"/>
      <c r="AA6751" s="179"/>
    </row>
    <row r="6752" spans="26:27" ht="19.5" x14ac:dyDescent="0.4">
      <c r="Z6752" s="179"/>
      <c r="AA6752" s="179"/>
    </row>
    <row r="6753" spans="26:27" ht="19.5" x14ac:dyDescent="0.4">
      <c r="Z6753" s="179"/>
      <c r="AA6753" s="179"/>
    </row>
    <row r="6754" spans="26:27" ht="19.5" x14ac:dyDescent="0.4">
      <c r="Z6754" s="179"/>
      <c r="AA6754" s="179"/>
    </row>
    <row r="6755" spans="26:27" ht="19.5" x14ac:dyDescent="0.4">
      <c r="Z6755" s="179"/>
      <c r="AA6755" s="179"/>
    </row>
    <row r="6756" spans="26:27" ht="19.5" x14ac:dyDescent="0.4">
      <c r="Z6756" s="179"/>
      <c r="AA6756" s="179"/>
    </row>
    <row r="6757" spans="26:27" ht="19.5" x14ac:dyDescent="0.4">
      <c r="Z6757" s="179"/>
      <c r="AA6757" s="179"/>
    </row>
    <row r="6758" spans="26:27" ht="19.5" x14ac:dyDescent="0.4">
      <c r="Z6758" s="179"/>
      <c r="AA6758" s="179"/>
    </row>
    <row r="6759" spans="26:27" ht="19.5" x14ac:dyDescent="0.4">
      <c r="Z6759" s="179"/>
      <c r="AA6759" s="179"/>
    </row>
    <row r="6760" spans="26:27" ht="19.5" x14ac:dyDescent="0.4">
      <c r="Z6760" s="179"/>
      <c r="AA6760" s="179"/>
    </row>
    <row r="6761" spans="26:27" ht="19.5" x14ac:dyDescent="0.4">
      <c r="Z6761" s="179"/>
      <c r="AA6761" s="179"/>
    </row>
    <row r="6762" spans="26:27" ht="19.5" x14ac:dyDescent="0.4">
      <c r="Z6762" s="179"/>
      <c r="AA6762" s="179"/>
    </row>
    <row r="6763" spans="26:27" ht="19.5" x14ac:dyDescent="0.4">
      <c r="Z6763" s="179"/>
      <c r="AA6763" s="179"/>
    </row>
    <row r="6764" spans="26:27" ht="19.5" x14ac:dyDescent="0.4">
      <c r="Z6764" s="179"/>
      <c r="AA6764" s="179"/>
    </row>
    <row r="6765" spans="26:27" ht="19.5" x14ac:dyDescent="0.4">
      <c r="Z6765" s="179"/>
      <c r="AA6765" s="179"/>
    </row>
    <row r="6766" spans="26:27" ht="19.5" x14ac:dyDescent="0.4">
      <c r="Z6766" s="179"/>
      <c r="AA6766" s="179"/>
    </row>
    <row r="6767" spans="26:27" ht="19.5" x14ac:dyDescent="0.4">
      <c r="Z6767" s="179"/>
      <c r="AA6767" s="179"/>
    </row>
    <row r="6768" spans="26:27" ht="19.5" x14ac:dyDescent="0.4">
      <c r="Z6768" s="179"/>
      <c r="AA6768" s="179"/>
    </row>
    <row r="6769" spans="26:27" ht="19.5" x14ac:dyDescent="0.4">
      <c r="Z6769" s="179"/>
      <c r="AA6769" s="179"/>
    </row>
    <row r="6770" spans="26:27" ht="19.5" x14ac:dyDescent="0.4">
      <c r="Z6770" s="179"/>
      <c r="AA6770" s="179"/>
    </row>
    <row r="6771" spans="26:27" ht="19.5" x14ac:dyDescent="0.4">
      <c r="Z6771" s="179"/>
      <c r="AA6771" s="179"/>
    </row>
    <row r="6772" spans="26:27" ht="19.5" x14ac:dyDescent="0.4">
      <c r="Z6772" s="179"/>
      <c r="AA6772" s="179"/>
    </row>
    <row r="6773" spans="26:27" ht="19.5" x14ac:dyDescent="0.4">
      <c r="Z6773" s="179"/>
      <c r="AA6773" s="179"/>
    </row>
    <row r="6774" spans="26:27" ht="19.5" x14ac:dyDescent="0.4">
      <c r="Z6774" s="179"/>
      <c r="AA6774" s="179"/>
    </row>
    <row r="6775" spans="26:27" ht="19.5" x14ac:dyDescent="0.4">
      <c r="Z6775" s="179"/>
      <c r="AA6775" s="179"/>
    </row>
    <row r="6776" spans="26:27" ht="19.5" x14ac:dyDescent="0.4">
      <c r="Z6776" s="179"/>
      <c r="AA6776" s="179"/>
    </row>
    <row r="6777" spans="26:27" ht="19.5" x14ac:dyDescent="0.4">
      <c r="Z6777" s="179"/>
      <c r="AA6777" s="179"/>
    </row>
    <row r="6778" spans="26:27" ht="19.5" x14ac:dyDescent="0.4">
      <c r="Z6778" s="179"/>
      <c r="AA6778" s="179"/>
    </row>
    <row r="6779" spans="26:27" ht="19.5" x14ac:dyDescent="0.4">
      <c r="Z6779" s="179"/>
      <c r="AA6779" s="179"/>
    </row>
    <row r="6780" spans="26:27" ht="19.5" x14ac:dyDescent="0.4">
      <c r="Z6780" s="179"/>
      <c r="AA6780" s="179"/>
    </row>
    <row r="6781" spans="26:27" ht="19.5" x14ac:dyDescent="0.4">
      <c r="Z6781" s="179"/>
      <c r="AA6781" s="179"/>
    </row>
    <row r="6782" spans="26:27" ht="19.5" x14ac:dyDescent="0.4">
      <c r="Z6782" s="179"/>
      <c r="AA6782" s="179"/>
    </row>
    <row r="6783" spans="26:27" ht="19.5" x14ac:dyDescent="0.4">
      <c r="Z6783" s="179"/>
      <c r="AA6783" s="179"/>
    </row>
    <row r="6784" spans="26:27" ht="19.5" x14ac:dyDescent="0.4">
      <c r="Z6784" s="179"/>
      <c r="AA6784" s="179"/>
    </row>
    <row r="6785" spans="26:27" ht="19.5" x14ac:dyDescent="0.4">
      <c r="Z6785" s="179"/>
      <c r="AA6785" s="179"/>
    </row>
    <row r="6786" spans="26:27" ht="19.5" x14ac:dyDescent="0.4">
      <c r="Z6786" s="179"/>
      <c r="AA6786" s="179"/>
    </row>
    <row r="6787" spans="26:27" ht="19.5" x14ac:dyDescent="0.4">
      <c r="Z6787" s="179"/>
      <c r="AA6787" s="179"/>
    </row>
    <row r="6788" spans="26:27" ht="19.5" x14ac:dyDescent="0.4">
      <c r="Z6788" s="179"/>
      <c r="AA6788" s="179"/>
    </row>
    <row r="6789" spans="26:27" ht="19.5" x14ac:dyDescent="0.4">
      <c r="Z6789" s="179"/>
      <c r="AA6789" s="179"/>
    </row>
    <row r="6790" spans="26:27" ht="19.5" x14ac:dyDescent="0.4">
      <c r="Z6790" s="179"/>
      <c r="AA6790" s="179"/>
    </row>
    <row r="6791" spans="26:27" ht="19.5" x14ac:dyDescent="0.4">
      <c r="Z6791" s="179"/>
      <c r="AA6791" s="179"/>
    </row>
    <row r="6792" spans="26:27" ht="19.5" x14ac:dyDescent="0.4">
      <c r="Z6792" s="179"/>
      <c r="AA6792" s="179"/>
    </row>
    <row r="6793" spans="26:27" ht="19.5" x14ac:dyDescent="0.4">
      <c r="Z6793" s="179"/>
      <c r="AA6793" s="179"/>
    </row>
    <row r="6794" spans="26:27" ht="19.5" x14ac:dyDescent="0.4">
      <c r="Z6794" s="179"/>
      <c r="AA6794" s="179"/>
    </row>
    <row r="6795" spans="26:27" ht="19.5" x14ac:dyDescent="0.4">
      <c r="Z6795" s="179"/>
      <c r="AA6795" s="179"/>
    </row>
    <row r="6796" spans="26:27" ht="19.5" x14ac:dyDescent="0.4">
      <c r="Z6796" s="179"/>
      <c r="AA6796" s="179"/>
    </row>
    <row r="6797" spans="26:27" ht="19.5" x14ac:dyDescent="0.4">
      <c r="Z6797" s="179"/>
      <c r="AA6797" s="179"/>
    </row>
    <row r="6798" spans="26:27" ht="19.5" x14ac:dyDescent="0.4">
      <c r="Z6798" s="179"/>
      <c r="AA6798" s="179"/>
    </row>
    <row r="6799" spans="26:27" ht="19.5" x14ac:dyDescent="0.4">
      <c r="Z6799" s="179"/>
      <c r="AA6799" s="179"/>
    </row>
    <row r="6800" spans="26:27" ht="19.5" x14ac:dyDescent="0.4">
      <c r="Z6800" s="179"/>
      <c r="AA6800" s="179"/>
    </row>
    <row r="6801" spans="26:27" ht="19.5" x14ac:dyDescent="0.4">
      <c r="Z6801" s="179"/>
      <c r="AA6801" s="179"/>
    </row>
    <row r="6802" spans="26:27" ht="19.5" x14ac:dyDescent="0.4">
      <c r="Z6802" s="179"/>
      <c r="AA6802" s="179"/>
    </row>
    <row r="6803" spans="26:27" ht="19.5" x14ac:dyDescent="0.4">
      <c r="Z6803" s="179"/>
      <c r="AA6803" s="179"/>
    </row>
    <row r="6804" spans="26:27" ht="19.5" x14ac:dyDescent="0.4">
      <c r="Z6804" s="179"/>
      <c r="AA6804" s="179"/>
    </row>
    <row r="6805" spans="26:27" ht="19.5" x14ac:dyDescent="0.4">
      <c r="Z6805" s="179"/>
      <c r="AA6805" s="179"/>
    </row>
    <row r="6806" spans="26:27" ht="19.5" x14ac:dyDescent="0.4">
      <c r="Z6806" s="179"/>
      <c r="AA6806" s="179"/>
    </row>
    <row r="6807" spans="26:27" ht="19.5" x14ac:dyDescent="0.4">
      <c r="Z6807" s="179"/>
      <c r="AA6807" s="179"/>
    </row>
    <row r="6808" spans="26:27" ht="19.5" x14ac:dyDescent="0.4">
      <c r="Z6808" s="179"/>
      <c r="AA6808" s="179"/>
    </row>
    <row r="6809" spans="26:27" ht="19.5" x14ac:dyDescent="0.4">
      <c r="Z6809" s="179"/>
      <c r="AA6809" s="179"/>
    </row>
    <row r="6810" spans="26:27" ht="19.5" x14ac:dyDescent="0.4">
      <c r="Z6810" s="179"/>
      <c r="AA6810" s="179"/>
    </row>
    <row r="6811" spans="26:27" ht="19.5" x14ac:dyDescent="0.4">
      <c r="Z6811" s="179"/>
      <c r="AA6811" s="179"/>
    </row>
    <row r="6812" spans="26:27" ht="19.5" x14ac:dyDescent="0.4">
      <c r="Z6812" s="179"/>
      <c r="AA6812" s="179"/>
    </row>
    <row r="6813" spans="26:27" ht="19.5" x14ac:dyDescent="0.4">
      <c r="Z6813" s="179"/>
      <c r="AA6813" s="179"/>
    </row>
    <row r="6814" spans="26:27" ht="19.5" x14ac:dyDescent="0.4">
      <c r="Z6814" s="179"/>
      <c r="AA6814" s="179"/>
    </row>
    <row r="6815" spans="26:27" ht="19.5" x14ac:dyDescent="0.4">
      <c r="Z6815" s="179"/>
      <c r="AA6815" s="179"/>
    </row>
    <row r="6816" spans="26:27" ht="19.5" x14ac:dyDescent="0.4">
      <c r="Z6816" s="179"/>
      <c r="AA6816" s="179"/>
    </row>
    <row r="6817" spans="26:27" ht="19.5" x14ac:dyDescent="0.4">
      <c r="Z6817" s="179"/>
      <c r="AA6817" s="179"/>
    </row>
    <row r="6818" spans="26:27" ht="19.5" x14ac:dyDescent="0.4">
      <c r="Z6818" s="179"/>
      <c r="AA6818" s="179"/>
    </row>
    <row r="6819" spans="26:27" ht="19.5" x14ac:dyDescent="0.4">
      <c r="Z6819" s="179"/>
      <c r="AA6819" s="179"/>
    </row>
    <row r="6820" spans="26:27" ht="19.5" x14ac:dyDescent="0.4">
      <c r="Z6820" s="179"/>
      <c r="AA6820" s="179"/>
    </row>
    <row r="6821" spans="26:27" ht="19.5" x14ac:dyDescent="0.4">
      <c r="Z6821" s="179"/>
      <c r="AA6821" s="179"/>
    </row>
    <row r="6822" spans="26:27" ht="19.5" x14ac:dyDescent="0.4">
      <c r="Z6822" s="179"/>
      <c r="AA6822" s="179"/>
    </row>
    <row r="6823" spans="26:27" ht="19.5" x14ac:dyDescent="0.4">
      <c r="Z6823" s="179"/>
      <c r="AA6823" s="179"/>
    </row>
    <row r="6824" spans="26:27" ht="19.5" x14ac:dyDescent="0.4">
      <c r="Z6824" s="179"/>
      <c r="AA6824" s="179"/>
    </row>
    <row r="6825" spans="26:27" ht="19.5" x14ac:dyDescent="0.4">
      <c r="Z6825" s="179"/>
      <c r="AA6825" s="179"/>
    </row>
    <row r="6826" spans="26:27" ht="19.5" x14ac:dyDescent="0.4">
      <c r="Z6826" s="179"/>
      <c r="AA6826" s="179"/>
    </row>
    <row r="6827" spans="26:27" ht="19.5" x14ac:dyDescent="0.4">
      <c r="Z6827" s="179"/>
      <c r="AA6827" s="179"/>
    </row>
    <row r="6828" spans="26:27" ht="19.5" x14ac:dyDescent="0.4">
      <c r="Z6828" s="179"/>
      <c r="AA6828" s="179"/>
    </row>
    <row r="6829" spans="26:27" ht="19.5" x14ac:dyDescent="0.4">
      <c r="Z6829" s="179"/>
      <c r="AA6829" s="179"/>
    </row>
    <row r="6830" spans="26:27" ht="19.5" x14ac:dyDescent="0.4">
      <c r="Z6830" s="179"/>
      <c r="AA6830" s="179"/>
    </row>
    <row r="6831" spans="26:27" ht="19.5" x14ac:dyDescent="0.4">
      <c r="Z6831" s="179"/>
      <c r="AA6831" s="179"/>
    </row>
    <row r="6832" spans="26:27" ht="19.5" x14ac:dyDescent="0.4">
      <c r="Z6832" s="179"/>
      <c r="AA6832" s="179"/>
    </row>
    <row r="6833" spans="26:27" ht="19.5" x14ac:dyDescent="0.4">
      <c r="Z6833" s="179"/>
      <c r="AA6833" s="179"/>
    </row>
    <row r="6834" spans="26:27" ht="19.5" x14ac:dyDescent="0.4">
      <c r="Z6834" s="179"/>
      <c r="AA6834" s="179"/>
    </row>
    <row r="6835" spans="26:27" ht="19.5" x14ac:dyDescent="0.4">
      <c r="Z6835" s="179"/>
      <c r="AA6835" s="179"/>
    </row>
    <row r="6836" spans="26:27" ht="19.5" x14ac:dyDescent="0.4">
      <c r="Z6836" s="179"/>
      <c r="AA6836" s="179"/>
    </row>
    <row r="6837" spans="26:27" ht="19.5" x14ac:dyDescent="0.4">
      <c r="Z6837" s="179"/>
      <c r="AA6837" s="179"/>
    </row>
    <row r="6838" spans="26:27" ht="19.5" x14ac:dyDescent="0.4">
      <c r="Z6838" s="179"/>
      <c r="AA6838" s="179"/>
    </row>
    <row r="6839" spans="26:27" ht="19.5" x14ac:dyDescent="0.4">
      <c r="Z6839" s="179"/>
      <c r="AA6839" s="179"/>
    </row>
    <row r="6840" spans="26:27" ht="19.5" x14ac:dyDescent="0.4">
      <c r="Z6840" s="179"/>
      <c r="AA6840" s="179"/>
    </row>
    <row r="6841" spans="26:27" ht="19.5" x14ac:dyDescent="0.4">
      <c r="Z6841" s="179"/>
      <c r="AA6841" s="179"/>
    </row>
    <row r="6842" spans="26:27" ht="19.5" x14ac:dyDescent="0.4">
      <c r="Z6842" s="179"/>
      <c r="AA6842" s="179"/>
    </row>
    <row r="6843" spans="26:27" ht="19.5" x14ac:dyDescent="0.4">
      <c r="Z6843" s="179"/>
      <c r="AA6843" s="179"/>
    </row>
    <row r="6844" spans="26:27" ht="19.5" x14ac:dyDescent="0.4">
      <c r="Z6844" s="179"/>
      <c r="AA6844" s="179"/>
    </row>
    <row r="6845" spans="26:27" ht="19.5" x14ac:dyDescent="0.4">
      <c r="Z6845" s="179"/>
      <c r="AA6845" s="179"/>
    </row>
    <row r="6846" spans="26:27" ht="19.5" x14ac:dyDescent="0.4">
      <c r="Z6846" s="179"/>
      <c r="AA6846" s="179"/>
    </row>
    <row r="6847" spans="26:27" ht="19.5" x14ac:dyDescent="0.4">
      <c r="Z6847" s="179"/>
      <c r="AA6847" s="179"/>
    </row>
    <row r="6848" spans="26:27" ht="19.5" x14ac:dyDescent="0.4">
      <c r="Z6848" s="179"/>
      <c r="AA6848" s="179"/>
    </row>
    <row r="6849" spans="26:27" ht="19.5" x14ac:dyDescent="0.4">
      <c r="Z6849" s="179"/>
      <c r="AA6849" s="179"/>
    </row>
    <row r="6850" spans="26:27" ht="19.5" x14ac:dyDescent="0.4">
      <c r="Z6850" s="179"/>
      <c r="AA6850" s="179"/>
    </row>
    <row r="6851" spans="26:27" ht="19.5" x14ac:dyDescent="0.4">
      <c r="Z6851" s="179"/>
      <c r="AA6851" s="179"/>
    </row>
    <row r="6852" spans="26:27" ht="19.5" x14ac:dyDescent="0.4">
      <c r="Z6852" s="179"/>
      <c r="AA6852" s="179"/>
    </row>
    <row r="6853" spans="26:27" ht="19.5" x14ac:dyDescent="0.4">
      <c r="Z6853" s="179"/>
      <c r="AA6853" s="179"/>
    </row>
    <row r="6854" spans="26:27" ht="19.5" x14ac:dyDescent="0.4">
      <c r="Z6854" s="179"/>
      <c r="AA6854" s="179"/>
    </row>
    <row r="6855" spans="26:27" ht="19.5" x14ac:dyDescent="0.4">
      <c r="Z6855" s="179"/>
      <c r="AA6855" s="179"/>
    </row>
    <row r="6856" spans="26:27" ht="19.5" x14ac:dyDescent="0.4">
      <c r="Z6856" s="179"/>
      <c r="AA6856" s="179"/>
    </row>
    <row r="6857" spans="26:27" ht="19.5" x14ac:dyDescent="0.4">
      <c r="Z6857" s="179"/>
      <c r="AA6857" s="179"/>
    </row>
    <row r="6858" spans="26:27" ht="19.5" x14ac:dyDescent="0.4">
      <c r="Z6858" s="179"/>
      <c r="AA6858" s="179"/>
    </row>
    <row r="6859" spans="26:27" ht="19.5" x14ac:dyDescent="0.4">
      <c r="Z6859" s="179"/>
      <c r="AA6859" s="179"/>
    </row>
    <row r="6860" spans="26:27" ht="19.5" x14ac:dyDescent="0.4">
      <c r="Z6860" s="179"/>
      <c r="AA6860" s="179"/>
    </row>
    <row r="6861" spans="26:27" ht="19.5" x14ac:dyDescent="0.4">
      <c r="Z6861" s="179"/>
      <c r="AA6861" s="179"/>
    </row>
    <row r="6862" spans="26:27" ht="19.5" x14ac:dyDescent="0.4">
      <c r="Z6862" s="179"/>
      <c r="AA6862" s="179"/>
    </row>
    <row r="6863" spans="26:27" ht="19.5" x14ac:dyDescent="0.4">
      <c r="Z6863" s="179"/>
      <c r="AA6863" s="179"/>
    </row>
    <row r="6864" spans="26:27" ht="19.5" x14ac:dyDescent="0.4">
      <c r="Z6864" s="179"/>
      <c r="AA6864" s="179"/>
    </row>
    <row r="6865" spans="26:27" ht="19.5" x14ac:dyDescent="0.4">
      <c r="Z6865" s="179"/>
      <c r="AA6865" s="179"/>
    </row>
    <row r="6866" spans="26:27" ht="19.5" x14ac:dyDescent="0.4">
      <c r="Z6866" s="179"/>
      <c r="AA6866" s="179"/>
    </row>
    <row r="6867" spans="26:27" ht="19.5" x14ac:dyDescent="0.4">
      <c r="Z6867" s="179"/>
      <c r="AA6867" s="179"/>
    </row>
    <row r="6868" spans="26:27" ht="19.5" x14ac:dyDescent="0.4">
      <c r="Z6868" s="179"/>
      <c r="AA6868" s="179"/>
    </row>
    <row r="6869" spans="26:27" ht="19.5" x14ac:dyDescent="0.4">
      <c r="Z6869" s="179"/>
      <c r="AA6869" s="179"/>
    </row>
    <row r="6870" spans="26:27" ht="19.5" x14ac:dyDescent="0.4">
      <c r="Z6870" s="179"/>
      <c r="AA6870" s="179"/>
    </row>
    <row r="6871" spans="26:27" ht="19.5" x14ac:dyDescent="0.4">
      <c r="Z6871" s="179"/>
      <c r="AA6871" s="179"/>
    </row>
    <row r="6872" spans="26:27" ht="19.5" x14ac:dyDescent="0.4">
      <c r="Z6872" s="179"/>
      <c r="AA6872" s="179"/>
    </row>
    <row r="6873" spans="26:27" ht="19.5" x14ac:dyDescent="0.4">
      <c r="Z6873" s="179"/>
      <c r="AA6873" s="179"/>
    </row>
    <row r="6874" spans="26:27" ht="19.5" x14ac:dyDescent="0.4">
      <c r="Z6874" s="179"/>
      <c r="AA6874" s="179"/>
    </row>
    <row r="6875" spans="26:27" ht="19.5" x14ac:dyDescent="0.4">
      <c r="Z6875" s="179"/>
      <c r="AA6875" s="179"/>
    </row>
    <row r="6876" spans="26:27" ht="19.5" x14ac:dyDescent="0.4">
      <c r="Z6876" s="179"/>
      <c r="AA6876" s="179"/>
    </row>
    <row r="6877" spans="26:27" ht="19.5" x14ac:dyDescent="0.4">
      <c r="Z6877" s="179"/>
      <c r="AA6877" s="179"/>
    </row>
    <row r="6878" spans="26:27" ht="19.5" x14ac:dyDescent="0.4">
      <c r="Z6878" s="179"/>
      <c r="AA6878" s="179"/>
    </row>
    <row r="6879" spans="26:27" ht="19.5" x14ac:dyDescent="0.4">
      <c r="Z6879" s="179"/>
      <c r="AA6879" s="179"/>
    </row>
    <row r="6880" spans="26:27" ht="19.5" x14ac:dyDescent="0.4">
      <c r="Z6880" s="179"/>
      <c r="AA6880" s="179"/>
    </row>
    <row r="6881" spans="26:27" ht="19.5" x14ac:dyDescent="0.4">
      <c r="Z6881" s="179"/>
      <c r="AA6881" s="179"/>
    </row>
    <row r="6882" spans="26:27" ht="19.5" x14ac:dyDescent="0.4">
      <c r="Z6882" s="179"/>
      <c r="AA6882" s="179"/>
    </row>
    <row r="6883" spans="26:27" ht="19.5" x14ac:dyDescent="0.4">
      <c r="Z6883" s="179"/>
      <c r="AA6883" s="179"/>
    </row>
    <row r="6884" spans="26:27" ht="19.5" x14ac:dyDescent="0.4">
      <c r="Z6884" s="179"/>
      <c r="AA6884" s="179"/>
    </row>
    <row r="6885" spans="26:27" ht="19.5" x14ac:dyDescent="0.4">
      <c r="Z6885" s="179"/>
      <c r="AA6885" s="179"/>
    </row>
    <row r="6886" spans="26:27" ht="19.5" x14ac:dyDescent="0.4">
      <c r="Z6886" s="179"/>
      <c r="AA6886" s="179"/>
    </row>
    <row r="6887" spans="26:27" ht="19.5" x14ac:dyDescent="0.4">
      <c r="Z6887" s="179"/>
      <c r="AA6887" s="179"/>
    </row>
    <row r="6888" spans="26:27" ht="19.5" x14ac:dyDescent="0.4">
      <c r="Z6888" s="179"/>
      <c r="AA6888" s="179"/>
    </row>
    <row r="6889" spans="26:27" ht="19.5" x14ac:dyDescent="0.4">
      <c r="Z6889" s="179"/>
      <c r="AA6889" s="179"/>
    </row>
    <row r="6890" spans="26:27" ht="19.5" x14ac:dyDescent="0.4">
      <c r="Z6890" s="179"/>
      <c r="AA6890" s="179"/>
    </row>
    <row r="6891" spans="26:27" ht="19.5" x14ac:dyDescent="0.4">
      <c r="Z6891" s="179"/>
      <c r="AA6891" s="179"/>
    </row>
    <row r="6892" spans="26:27" ht="19.5" x14ac:dyDescent="0.4">
      <c r="Z6892" s="179"/>
      <c r="AA6892" s="179"/>
    </row>
    <row r="6893" spans="26:27" ht="19.5" x14ac:dyDescent="0.4">
      <c r="Z6893" s="179"/>
      <c r="AA6893" s="179"/>
    </row>
    <row r="6894" spans="26:27" ht="19.5" x14ac:dyDescent="0.4">
      <c r="Z6894" s="179"/>
      <c r="AA6894" s="179"/>
    </row>
    <row r="6895" spans="26:27" ht="19.5" x14ac:dyDescent="0.4">
      <c r="Z6895" s="179"/>
      <c r="AA6895" s="179"/>
    </row>
    <row r="6896" spans="26:27" ht="19.5" x14ac:dyDescent="0.4">
      <c r="Z6896" s="179"/>
      <c r="AA6896" s="179"/>
    </row>
    <row r="6897" spans="26:27" ht="19.5" x14ac:dyDescent="0.4">
      <c r="Z6897" s="179"/>
      <c r="AA6897" s="179"/>
    </row>
    <row r="6898" spans="26:27" ht="19.5" x14ac:dyDescent="0.4">
      <c r="Z6898" s="179"/>
      <c r="AA6898" s="179"/>
    </row>
    <row r="6899" spans="26:27" ht="19.5" x14ac:dyDescent="0.4">
      <c r="Z6899" s="179"/>
      <c r="AA6899" s="179"/>
    </row>
    <row r="6900" spans="26:27" ht="19.5" x14ac:dyDescent="0.4">
      <c r="Z6900" s="179"/>
      <c r="AA6900" s="179"/>
    </row>
    <row r="6901" spans="26:27" ht="19.5" x14ac:dyDescent="0.4">
      <c r="Z6901" s="179"/>
      <c r="AA6901" s="179"/>
    </row>
    <row r="6902" spans="26:27" ht="19.5" x14ac:dyDescent="0.4">
      <c r="Z6902" s="179"/>
      <c r="AA6902" s="179"/>
    </row>
    <row r="6903" spans="26:27" ht="19.5" x14ac:dyDescent="0.4">
      <c r="Z6903" s="179"/>
      <c r="AA6903" s="179"/>
    </row>
    <row r="6904" spans="26:27" ht="19.5" x14ac:dyDescent="0.4">
      <c r="Z6904" s="179"/>
      <c r="AA6904" s="179"/>
    </row>
    <row r="6905" spans="26:27" ht="19.5" x14ac:dyDescent="0.4">
      <c r="Z6905" s="179"/>
      <c r="AA6905" s="179"/>
    </row>
    <row r="6906" spans="26:27" ht="19.5" x14ac:dyDescent="0.4">
      <c r="Z6906" s="179"/>
      <c r="AA6906" s="179"/>
    </row>
    <row r="6907" spans="26:27" ht="19.5" x14ac:dyDescent="0.4">
      <c r="Z6907" s="179"/>
      <c r="AA6907" s="179"/>
    </row>
    <row r="6908" spans="26:27" ht="19.5" x14ac:dyDescent="0.4">
      <c r="Z6908" s="179"/>
      <c r="AA6908" s="179"/>
    </row>
    <row r="6909" spans="26:27" ht="19.5" x14ac:dyDescent="0.4">
      <c r="Z6909" s="179"/>
      <c r="AA6909" s="179"/>
    </row>
    <row r="6910" spans="26:27" ht="19.5" x14ac:dyDescent="0.4">
      <c r="Z6910" s="179"/>
      <c r="AA6910" s="179"/>
    </row>
    <row r="6911" spans="26:27" ht="19.5" x14ac:dyDescent="0.4">
      <c r="Z6911" s="179"/>
      <c r="AA6911" s="179"/>
    </row>
    <row r="6912" spans="26:27" ht="19.5" x14ac:dyDescent="0.4">
      <c r="Z6912" s="179"/>
      <c r="AA6912" s="179"/>
    </row>
    <row r="6913" spans="26:27" ht="19.5" x14ac:dyDescent="0.4">
      <c r="Z6913" s="179"/>
      <c r="AA6913" s="179"/>
    </row>
    <row r="6914" spans="26:27" ht="19.5" x14ac:dyDescent="0.4">
      <c r="Z6914" s="179"/>
      <c r="AA6914" s="179"/>
    </row>
    <row r="6915" spans="26:27" ht="19.5" x14ac:dyDescent="0.4">
      <c r="Z6915" s="179"/>
      <c r="AA6915" s="179"/>
    </row>
    <row r="6916" spans="26:27" ht="19.5" x14ac:dyDescent="0.4">
      <c r="Z6916" s="179"/>
      <c r="AA6916" s="179"/>
    </row>
    <row r="6917" spans="26:27" ht="19.5" x14ac:dyDescent="0.4">
      <c r="Z6917" s="179"/>
      <c r="AA6917" s="179"/>
    </row>
    <row r="6918" spans="26:27" ht="19.5" x14ac:dyDescent="0.4">
      <c r="Z6918" s="179"/>
      <c r="AA6918" s="179"/>
    </row>
    <row r="6919" spans="26:27" ht="19.5" x14ac:dyDescent="0.4">
      <c r="Z6919" s="179"/>
      <c r="AA6919" s="179"/>
    </row>
    <row r="6920" spans="26:27" ht="19.5" x14ac:dyDescent="0.4">
      <c r="Z6920" s="179"/>
      <c r="AA6920" s="179"/>
    </row>
    <row r="6921" spans="26:27" ht="19.5" x14ac:dyDescent="0.4">
      <c r="Z6921" s="179"/>
      <c r="AA6921" s="179"/>
    </row>
    <row r="6922" spans="26:27" ht="19.5" x14ac:dyDescent="0.4">
      <c r="Z6922" s="179"/>
      <c r="AA6922" s="179"/>
    </row>
    <row r="6923" spans="26:27" ht="19.5" x14ac:dyDescent="0.4">
      <c r="Z6923" s="179"/>
      <c r="AA6923" s="179"/>
    </row>
    <row r="6924" spans="26:27" ht="19.5" x14ac:dyDescent="0.4">
      <c r="Z6924" s="179"/>
      <c r="AA6924" s="179"/>
    </row>
    <row r="6925" spans="26:27" ht="19.5" x14ac:dyDescent="0.4">
      <c r="Z6925" s="179"/>
      <c r="AA6925" s="179"/>
    </row>
    <row r="6926" spans="26:27" ht="19.5" x14ac:dyDescent="0.4">
      <c r="Z6926" s="179"/>
      <c r="AA6926" s="179"/>
    </row>
    <row r="6927" spans="26:27" ht="19.5" x14ac:dyDescent="0.4">
      <c r="Z6927" s="179"/>
      <c r="AA6927" s="179"/>
    </row>
    <row r="6928" spans="26:27" ht="19.5" x14ac:dyDescent="0.4">
      <c r="Z6928" s="179"/>
      <c r="AA6928" s="179"/>
    </row>
    <row r="6929" spans="26:27" ht="19.5" x14ac:dyDescent="0.4">
      <c r="Z6929" s="179"/>
      <c r="AA6929" s="179"/>
    </row>
    <row r="6930" spans="26:27" ht="19.5" x14ac:dyDescent="0.4">
      <c r="Z6930" s="179"/>
      <c r="AA6930" s="179"/>
    </row>
    <row r="6931" spans="26:27" ht="19.5" x14ac:dyDescent="0.4">
      <c r="Z6931" s="179"/>
      <c r="AA6931" s="179"/>
    </row>
    <row r="6932" spans="26:27" ht="19.5" x14ac:dyDescent="0.4">
      <c r="Z6932" s="179"/>
      <c r="AA6932" s="179"/>
    </row>
    <row r="6933" spans="26:27" ht="19.5" x14ac:dyDescent="0.4">
      <c r="Z6933" s="179"/>
      <c r="AA6933" s="179"/>
    </row>
    <row r="6934" spans="26:27" ht="19.5" x14ac:dyDescent="0.4">
      <c r="Z6934" s="179"/>
      <c r="AA6934" s="179"/>
    </row>
    <row r="6935" spans="26:27" ht="19.5" x14ac:dyDescent="0.4">
      <c r="Z6935" s="179"/>
      <c r="AA6935" s="179"/>
    </row>
    <row r="6936" spans="26:27" ht="19.5" x14ac:dyDescent="0.4">
      <c r="Z6936" s="179"/>
      <c r="AA6936" s="179"/>
    </row>
    <row r="6937" spans="26:27" ht="19.5" x14ac:dyDescent="0.4">
      <c r="Z6937" s="179"/>
      <c r="AA6937" s="179"/>
    </row>
    <row r="6938" spans="26:27" ht="19.5" x14ac:dyDescent="0.4">
      <c r="Z6938" s="179"/>
      <c r="AA6938" s="179"/>
    </row>
    <row r="6939" spans="26:27" ht="19.5" x14ac:dyDescent="0.4">
      <c r="Z6939" s="179"/>
      <c r="AA6939" s="179"/>
    </row>
    <row r="6940" spans="26:27" ht="19.5" x14ac:dyDescent="0.4">
      <c r="Z6940" s="179"/>
      <c r="AA6940" s="179"/>
    </row>
    <row r="6941" spans="26:27" ht="19.5" x14ac:dyDescent="0.4">
      <c r="Z6941" s="179"/>
      <c r="AA6941" s="179"/>
    </row>
    <row r="6942" spans="26:27" ht="19.5" x14ac:dyDescent="0.4">
      <c r="Z6942" s="179"/>
      <c r="AA6942" s="179"/>
    </row>
    <row r="6943" spans="26:27" ht="19.5" x14ac:dyDescent="0.4">
      <c r="Z6943" s="179"/>
      <c r="AA6943" s="179"/>
    </row>
    <row r="6944" spans="26:27" ht="19.5" x14ac:dyDescent="0.4">
      <c r="Z6944" s="179"/>
      <c r="AA6944" s="179"/>
    </row>
    <row r="6945" spans="26:27" ht="19.5" x14ac:dyDescent="0.4">
      <c r="Z6945" s="179"/>
      <c r="AA6945" s="179"/>
    </row>
    <row r="6946" spans="26:27" ht="19.5" x14ac:dyDescent="0.4">
      <c r="Z6946" s="179"/>
      <c r="AA6946" s="179"/>
    </row>
    <row r="6947" spans="26:27" ht="19.5" x14ac:dyDescent="0.4">
      <c r="Z6947" s="179"/>
      <c r="AA6947" s="179"/>
    </row>
    <row r="6948" spans="26:27" ht="19.5" x14ac:dyDescent="0.4">
      <c r="Z6948" s="179"/>
      <c r="AA6948" s="179"/>
    </row>
    <row r="6949" spans="26:27" ht="19.5" x14ac:dyDescent="0.4">
      <c r="Z6949" s="179"/>
      <c r="AA6949" s="179"/>
    </row>
    <row r="6950" spans="26:27" ht="19.5" x14ac:dyDescent="0.4">
      <c r="Z6950" s="179"/>
      <c r="AA6950" s="179"/>
    </row>
    <row r="6951" spans="26:27" ht="19.5" x14ac:dyDescent="0.4">
      <c r="Z6951" s="179"/>
      <c r="AA6951" s="179"/>
    </row>
    <row r="6952" spans="26:27" ht="19.5" x14ac:dyDescent="0.4">
      <c r="Z6952" s="179"/>
      <c r="AA6952" s="179"/>
    </row>
    <row r="6953" spans="26:27" ht="19.5" x14ac:dyDescent="0.4">
      <c r="Z6953" s="179"/>
      <c r="AA6953" s="179"/>
    </row>
    <row r="6954" spans="26:27" ht="19.5" x14ac:dyDescent="0.4">
      <c r="Z6954" s="179"/>
      <c r="AA6954" s="179"/>
    </row>
    <row r="6955" spans="26:27" ht="19.5" x14ac:dyDescent="0.4">
      <c r="Z6955" s="179"/>
      <c r="AA6955" s="179"/>
    </row>
    <row r="6956" spans="26:27" ht="19.5" x14ac:dyDescent="0.4">
      <c r="Z6956" s="179"/>
      <c r="AA6956" s="179"/>
    </row>
    <row r="6957" spans="26:27" ht="19.5" x14ac:dyDescent="0.4">
      <c r="Z6957" s="179"/>
      <c r="AA6957" s="179"/>
    </row>
    <row r="6958" spans="26:27" ht="19.5" x14ac:dyDescent="0.4">
      <c r="Z6958" s="179"/>
      <c r="AA6958" s="179"/>
    </row>
    <row r="6959" spans="26:27" ht="19.5" x14ac:dyDescent="0.4">
      <c r="Z6959" s="179"/>
      <c r="AA6959" s="179"/>
    </row>
    <row r="6960" spans="26:27" ht="19.5" x14ac:dyDescent="0.4">
      <c r="Z6960" s="179"/>
      <c r="AA6960" s="179"/>
    </row>
    <row r="6961" spans="26:27" ht="19.5" x14ac:dyDescent="0.4">
      <c r="Z6961" s="179"/>
      <c r="AA6961" s="179"/>
    </row>
    <row r="6962" spans="26:27" ht="19.5" x14ac:dyDescent="0.4">
      <c r="Z6962" s="179"/>
      <c r="AA6962" s="179"/>
    </row>
    <row r="6963" spans="26:27" ht="19.5" x14ac:dyDescent="0.4">
      <c r="Z6963" s="179"/>
      <c r="AA6963" s="179"/>
    </row>
    <row r="6964" spans="26:27" ht="19.5" x14ac:dyDescent="0.4">
      <c r="Z6964" s="179"/>
      <c r="AA6964" s="179"/>
    </row>
    <row r="6965" spans="26:27" ht="19.5" x14ac:dyDescent="0.4">
      <c r="Z6965" s="179"/>
      <c r="AA6965" s="179"/>
    </row>
    <row r="6966" spans="26:27" ht="19.5" x14ac:dyDescent="0.4">
      <c r="Z6966" s="179"/>
      <c r="AA6966" s="179"/>
    </row>
    <row r="6967" spans="26:27" ht="19.5" x14ac:dyDescent="0.4">
      <c r="Z6967" s="179"/>
      <c r="AA6967" s="179"/>
    </row>
    <row r="6968" spans="26:27" ht="19.5" x14ac:dyDescent="0.4">
      <c r="Z6968" s="179"/>
      <c r="AA6968" s="179"/>
    </row>
    <row r="6969" spans="26:27" ht="19.5" x14ac:dyDescent="0.4">
      <c r="Z6969" s="179"/>
      <c r="AA6969" s="179"/>
    </row>
    <row r="6970" spans="26:27" ht="19.5" x14ac:dyDescent="0.4">
      <c r="Z6970" s="179"/>
      <c r="AA6970" s="179"/>
    </row>
    <row r="6971" spans="26:27" ht="19.5" x14ac:dyDescent="0.4">
      <c r="Z6971" s="179"/>
      <c r="AA6971" s="179"/>
    </row>
    <row r="6972" spans="26:27" ht="19.5" x14ac:dyDescent="0.4">
      <c r="Z6972" s="179"/>
      <c r="AA6972" s="179"/>
    </row>
    <row r="6973" spans="26:27" ht="19.5" x14ac:dyDescent="0.4">
      <c r="Z6973" s="179"/>
      <c r="AA6973" s="179"/>
    </row>
    <row r="6974" spans="26:27" ht="19.5" x14ac:dyDescent="0.4">
      <c r="Z6974" s="179"/>
      <c r="AA6974" s="179"/>
    </row>
    <row r="6975" spans="26:27" ht="19.5" x14ac:dyDescent="0.4">
      <c r="Z6975" s="179"/>
      <c r="AA6975" s="179"/>
    </row>
    <row r="6976" spans="26:27" ht="19.5" x14ac:dyDescent="0.4">
      <c r="Z6976" s="179"/>
      <c r="AA6976" s="179"/>
    </row>
    <row r="6977" spans="26:27" ht="19.5" x14ac:dyDescent="0.4">
      <c r="Z6977" s="179"/>
      <c r="AA6977" s="179"/>
    </row>
    <row r="6978" spans="26:27" ht="19.5" x14ac:dyDescent="0.4">
      <c r="Z6978" s="179"/>
      <c r="AA6978" s="179"/>
    </row>
    <row r="6979" spans="26:27" ht="19.5" x14ac:dyDescent="0.4">
      <c r="Z6979" s="179"/>
      <c r="AA6979" s="179"/>
    </row>
    <row r="6980" spans="26:27" ht="19.5" x14ac:dyDescent="0.4">
      <c r="Z6980" s="179"/>
      <c r="AA6980" s="179"/>
    </row>
    <row r="6981" spans="26:27" ht="19.5" x14ac:dyDescent="0.4">
      <c r="Z6981" s="179"/>
      <c r="AA6981" s="179"/>
    </row>
    <row r="6982" spans="26:27" ht="19.5" x14ac:dyDescent="0.4">
      <c r="Z6982" s="179"/>
      <c r="AA6982" s="179"/>
    </row>
    <row r="6983" spans="26:27" ht="19.5" x14ac:dyDescent="0.4">
      <c r="Z6983" s="179"/>
      <c r="AA6983" s="179"/>
    </row>
    <row r="6984" spans="26:27" ht="19.5" x14ac:dyDescent="0.4">
      <c r="Z6984" s="179"/>
      <c r="AA6984" s="179"/>
    </row>
    <row r="6985" spans="26:27" ht="19.5" x14ac:dyDescent="0.4">
      <c r="Z6985" s="179"/>
      <c r="AA6985" s="179"/>
    </row>
    <row r="6986" spans="26:27" ht="19.5" x14ac:dyDescent="0.4">
      <c r="Z6986" s="179"/>
      <c r="AA6986" s="179"/>
    </row>
    <row r="6987" spans="26:27" ht="19.5" x14ac:dyDescent="0.4">
      <c r="Z6987" s="179"/>
      <c r="AA6987" s="179"/>
    </row>
    <row r="6988" spans="26:27" ht="19.5" x14ac:dyDescent="0.4">
      <c r="Z6988" s="179"/>
      <c r="AA6988" s="179"/>
    </row>
    <row r="6989" spans="26:27" ht="19.5" x14ac:dyDescent="0.4">
      <c r="Z6989" s="179"/>
      <c r="AA6989" s="179"/>
    </row>
    <row r="6990" spans="26:27" ht="19.5" x14ac:dyDescent="0.4">
      <c r="Z6990" s="179"/>
      <c r="AA6990" s="179"/>
    </row>
    <row r="6991" spans="26:27" ht="19.5" x14ac:dyDescent="0.4">
      <c r="Z6991" s="179"/>
      <c r="AA6991" s="179"/>
    </row>
    <row r="6992" spans="26:27" ht="19.5" x14ac:dyDescent="0.4">
      <c r="Z6992" s="179"/>
      <c r="AA6992" s="179"/>
    </row>
    <row r="6993" spans="26:27" ht="19.5" x14ac:dyDescent="0.4">
      <c r="Z6993" s="179"/>
      <c r="AA6993" s="179"/>
    </row>
    <row r="6994" spans="26:27" ht="19.5" x14ac:dyDescent="0.4">
      <c r="Z6994" s="179"/>
      <c r="AA6994" s="179"/>
    </row>
    <row r="6995" spans="26:27" ht="19.5" x14ac:dyDescent="0.4">
      <c r="Z6995" s="179"/>
      <c r="AA6995" s="179"/>
    </row>
    <row r="6996" spans="26:27" ht="19.5" x14ac:dyDescent="0.4">
      <c r="Z6996" s="179"/>
      <c r="AA6996" s="179"/>
    </row>
    <row r="6997" spans="26:27" ht="19.5" x14ac:dyDescent="0.4">
      <c r="Z6997" s="179"/>
      <c r="AA6997" s="179"/>
    </row>
    <row r="6998" spans="26:27" ht="19.5" x14ac:dyDescent="0.4">
      <c r="Z6998" s="179"/>
      <c r="AA6998" s="179"/>
    </row>
    <row r="6999" spans="26:27" ht="19.5" x14ac:dyDescent="0.4">
      <c r="Z6999" s="179"/>
      <c r="AA6999" s="179"/>
    </row>
    <row r="7000" spans="26:27" ht="19.5" x14ac:dyDescent="0.4">
      <c r="Z7000" s="179"/>
      <c r="AA7000" s="179"/>
    </row>
    <row r="7001" spans="26:27" ht="19.5" x14ac:dyDescent="0.4">
      <c r="Z7001" s="179"/>
      <c r="AA7001" s="179"/>
    </row>
    <row r="7002" spans="26:27" ht="19.5" x14ac:dyDescent="0.4">
      <c r="Z7002" s="179"/>
      <c r="AA7002" s="179"/>
    </row>
    <row r="7003" spans="26:27" ht="19.5" x14ac:dyDescent="0.4">
      <c r="Z7003" s="179"/>
      <c r="AA7003" s="179"/>
    </row>
    <row r="7004" spans="26:27" ht="19.5" x14ac:dyDescent="0.4">
      <c r="Z7004" s="179"/>
      <c r="AA7004" s="179"/>
    </row>
    <row r="7005" spans="26:27" ht="19.5" x14ac:dyDescent="0.4">
      <c r="Z7005" s="179"/>
      <c r="AA7005" s="179"/>
    </row>
    <row r="7006" spans="26:27" ht="19.5" x14ac:dyDescent="0.4">
      <c r="Z7006" s="179"/>
      <c r="AA7006" s="179"/>
    </row>
    <row r="7007" spans="26:27" ht="19.5" x14ac:dyDescent="0.4">
      <c r="Z7007" s="179"/>
      <c r="AA7007" s="179"/>
    </row>
    <row r="7008" spans="26:27" ht="19.5" x14ac:dyDescent="0.4">
      <c r="Z7008" s="179"/>
      <c r="AA7008" s="179"/>
    </row>
    <row r="7009" spans="26:27" ht="19.5" x14ac:dyDescent="0.4">
      <c r="Z7009" s="179"/>
      <c r="AA7009" s="179"/>
    </row>
    <row r="7010" spans="26:27" ht="19.5" x14ac:dyDescent="0.4">
      <c r="Z7010" s="179"/>
      <c r="AA7010" s="179"/>
    </row>
    <row r="7011" spans="26:27" ht="19.5" x14ac:dyDescent="0.4">
      <c r="Z7011" s="179"/>
      <c r="AA7011" s="179"/>
    </row>
    <row r="7012" spans="26:27" ht="19.5" x14ac:dyDescent="0.4">
      <c r="Z7012" s="179"/>
      <c r="AA7012" s="179"/>
    </row>
    <row r="7013" spans="26:27" ht="19.5" x14ac:dyDescent="0.4">
      <c r="Z7013" s="179"/>
      <c r="AA7013" s="179"/>
    </row>
    <row r="7014" spans="26:27" ht="19.5" x14ac:dyDescent="0.4">
      <c r="Z7014" s="179"/>
      <c r="AA7014" s="179"/>
    </row>
    <row r="7015" spans="26:27" ht="19.5" x14ac:dyDescent="0.4">
      <c r="Z7015" s="179"/>
      <c r="AA7015" s="179"/>
    </row>
    <row r="7016" spans="26:27" ht="19.5" x14ac:dyDescent="0.4">
      <c r="Z7016" s="179"/>
      <c r="AA7016" s="179"/>
    </row>
    <row r="7017" spans="26:27" ht="19.5" x14ac:dyDescent="0.4">
      <c r="Z7017" s="179"/>
      <c r="AA7017" s="179"/>
    </row>
    <row r="7018" spans="26:27" ht="19.5" x14ac:dyDescent="0.4">
      <c r="Z7018" s="179"/>
      <c r="AA7018" s="179"/>
    </row>
    <row r="7019" spans="26:27" ht="19.5" x14ac:dyDescent="0.4">
      <c r="Z7019" s="179"/>
      <c r="AA7019" s="179"/>
    </row>
    <row r="7020" spans="26:27" ht="19.5" x14ac:dyDescent="0.4">
      <c r="Z7020" s="179"/>
      <c r="AA7020" s="179"/>
    </row>
    <row r="7021" spans="26:27" ht="19.5" x14ac:dyDescent="0.4">
      <c r="Z7021" s="179"/>
      <c r="AA7021" s="179"/>
    </row>
    <row r="7022" spans="26:27" ht="19.5" x14ac:dyDescent="0.4">
      <c r="Z7022" s="179"/>
      <c r="AA7022" s="179"/>
    </row>
    <row r="7023" spans="26:27" ht="19.5" x14ac:dyDescent="0.4">
      <c r="Z7023" s="179"/>
      <c r="AA7023" s="179"/>
    </row>
    <row r="7024" spans="26:27" ht="19.5" x14ac:dyDescent="0.4">
      <c r="Z7024" s="179"/>
      <c r="AA7024" s="179"/>
    </row>
    <row r="7025" spans="26:27" ht="19.5" x14ac:dyDescent="0.4">
      <c r="Z7025" s="179"/>
      <c r="AA7025" s="179"/>
    </row>
    <row r="7026" spans="26:27" ht="19.5" x14ac:dyDescent="0.4">
      <c r="Z7026" s="179"/>
      <c r="AA7026" s="179"/>
    </row>
    <row r="7027" spans="26:27" ht="19.5" x14ac:dyDescent="0.4">
      <c r="Z7027" s="179"/>
      <c r="AA7027" s="179"/>
    </row>
    <row r="7028" spans="26:27" ht="19.5" x14ac:dyDescent="0.4">
      <c r="Z7028" s="179"/>
      <c r="AA7028" s="179"/>
    </row>
    <row r="7029" spans="26:27" ht="19.5" x14ac:dyDescent="0.4">
      <c r="Z7029" s="179"/>
      <c r="AA7029" s="179"/>
    </row>
    <row r="7030" spans="26:27" ht="19.5" x14ac:dyDescent="0.4">
      <c r="Z7030" s="179"/>
      <c r="AA7030" s="179"/>
    </row>
    <row r="7031" spans="26:27" ht="19.5" x14ac:dyDescent="0.4">
      <c r="Z7031" s="179"/>
      <c r="AA7031" s="179"/>
    </row>
    <row r="7032" spans="26:27" ht="19.5" x14ac:dyDescent="0.4">
      <c r="Z7032" s="179"/>
      <c r="AA7032" s="179"/>
    </row>
    <row r="7033" spans="26:27" ht="19.5" x14ac:dyDescent="0.4">
      <c r="Z7033" s="179"/>
      <c r="AA7033" s="179"/>
    </row>
    <row r="7034" spans="26:27" ht="19.5" x14ac:dyDescent="0.4">
      <c r="Z7034" s="179"/>
      <c r="AA7034" s="179"/>
    </row>
    <row r="7035" spans="26:27" ht="19.5" x14ac:dyDescent="0.4">
      <c r="Z7035" s="179"/>
      <c r="AA7035" s="179"/>
    </row>
    <row r="7036" spans="26:27" ht="19.5" x14ac:dyDescent="0.4">
      <c r="Z7036" s="179"/>
      <c r="AA7036" s="179"/>
    </row>
    <row r="7037" spans="26:27" ht="19.5" x14ac:dyDescent="0.4">
      <c r="Z7037" s="179"/>
      <c r="AA7037" s="179"/>
    </row>
    <row r="7038" spans="26:27" ht="19.5" x14ac:dyDescent="0.4">
      <c r="Z7038" s="179"/>
      <c r="AA7038" s="179"/>
    </row>
    <row r="7039" spans="26:27" ht="19.5" x14ac:dyDescent="0.4">
      <c r="Z7039" s="179"/>
      <c r="AA7039" s="179"/>
    </row>
    <row r="7040" spans="26:27" ht="19.5" x14ac:dyDescent="0.4">
      <c r="Z7040" s="179"/>
      <c r="AA7040" s="179"/>
    </row>
    <row r="7041" spans="26:27" ht="19.5" x14ac:dyDescent="0.4">
      <c r="Z7041" s="179"/>
      <c r="AA7041" s="179"/>
    </row>
    <row r="7042" spans="26:27" ht="19.5" x14ac:dyDescent="0.4">
      <c r="Z7042" s="179"/>
      <c r="AA7042" s="179"/>
    </row>
    <row r="7043" spans="26:27" ht="19.5" x14ac:dyDescent="0.4">
      <c r="Z7043" s="179"/>
      <c r="AA7043" s="179"/>
    </row>
    <row r="7044" spans="26:27" ht="19.5" x14ac:dyDescent="0.4">
      <c r="Z7044" s="179"/>
      <c r="AA7044" s="179"/>
    </row>
    <row r="7045" spans="26:27" ht="19.5" x14ac:dyDescent="0.4">
      <c r="Z7045" s="179"/>
      <c r="AA7045" s="179"/>
    </row>
    <row r="7046" spans="26:27" ht="19.5" x14ac:dyDescent="0.4">
      <c r="Z7046" s="179"/>
      <c r="AA7046" s="179"/>
    </row>
    <row r="7047" spans="26:27" ht="19.5" x14ac:dyDescent="0.4">
      <c r="Z7047" s="179"/>
      <c r="AA7047" s="179"/>
    </row>
    <row r="7048" spans="26:27" ht="19.5" x14ac:dyDescent="0.4">
      <c r="Z7048" s="179"/>
      <c r="AA7048" s="179"/>
    </row>
    <row r="7049" spans="26:27" ht="19.5" x14ac:dyDescent="0.4">
      <c r="Z7049" s="179"/>
      <c r="AA7049" s="179"/>
    </row>
    <row r="7050" spans="26:27" ht="19.5" x14ac:dyDescent="0.4">
      <c r="Z7050" s="179"/>
      <c r="AA7050" s="179"/>
    </row>
    <row r="7051" spans="26:27" ht="19.5" x14ac:dyDescent="0.4">
      <c r="Z7051" s="179"/>
      <c r="AA7051" s="179"/>
    </row>
    <row r="7052" spans="26:27" ht="19.5" x14ac:dyDescent="0.4">
      <c r="Z7052" s="179"/>
      <c r="AA7052" s="179"/>
    </row>
    <row r="7053" spans="26:27" ht="19.5" x14ac:dyDescent="0.4">
      <c r="Z7053" s="179"/>
      <c r="AA7053" s="179"/>
    </row>
    <row r="7054" spans="26:27" ht="19.5" x14ac:dyDescent="0.4">
      <c r="Z7054" s="179"/>
      <c r="AA7054" s="179"/>
    </row>
    <row r="7055" spans="26:27" ht="19.5" x14ac:dyDescent="0.4">
      <c r="Z7055" s="179"/>
      <c r="AA7055" s="179"/>
    </row>
    <row r="7056" spans="26:27" ht="19.5" x14ac:dyDescent="0.4">
      <c r="Z7056" s="179"/>
      <c r="AA7056" s="179"/>
    </row>
    <row r="7057" spans="26:27" ht="19.5" x14ac:dyDescent="0.4">
      <c r="Z7057" s="179"/>
      <c r="AA7057" s="179"/>
    </row>
    <row r="7058" spans="26:27" ht="19.5" x14ac:dyDescent="0.4">
      <c r="Z7058" s="179"/>
      <c r="AA7058" s="179"/>
    </row>
    <row r="7059" spans="26:27" ht="19.5" x14ac:dyDescent="0.4">
      <c r="Z7059" s="179"/>
      <c r="AA7059" s="179"/>
    </row>
    <row r="7060" spans="26:27" ht="19.5" x14ac:dyDescent="0.4">
      <c r="Z7060" s="179"/>
      <c r="AA7060" s="179"/>
    </row>
    <row r="7061" spans="26:27" ht="19.5" x14ac:dyDescent="0.4">
      <c r="Z7061" s="179"/>
      <c r="AA7061" s="179"/>
    </row>
    <row r="7062" spans="26:27" ht="19.5" x14ac:dyDescent="0.4">
      <c r="Z7062" s="179"/>
      <c r="AA7062" s="179"/>
    </row>
    <row r="7063" spans="26:27" ht="19.5" x14ac:dyDescent="0.4">
      <c r="Z7063" s="179"/>
      <c r="AA7063" s="179"/>
    </row>
    <row r="7064" spans="26:27" ht="19.5" x14ac:dyDescent="0.4">
      <c r="Z7064" s="179"/>
      <c r="AA7064" s="179"/>
    </row>
    <row r="7065" spans="26:27" ht="19.5" x14ac:dyDescent="0.4">
      <c r="Z7065" s="179"/>
      <c r="AA7065" s="179"/>
    </row>
    <row r="7066" spans="26:27" ht="19.5" x14ac:dyDescent="0.4">
      <c r="Z7066" s="179"/>
      <c r="AA7066" s="179"/>
    </row>
    <row r="7067" spans="26:27" ht="19.5" x14ac:dyDescent="0.4">
      <c r="Z7067" s="179"/>
      <c r="AA7067" s="179"/>
    </row>
    <row r="7068" spans="26:27" ht="19.5" x14ac:dyDescent="0.4">
      <c r="Z7068" s="179"/>
      <c r="AA7068" s="179"/>
    </row>
    <row r="7069" spans="26:27" ht="19.5" x14ac:dyDescent="0.4">
      <c r="Z7069" s="179"/>
      <c r="AA7069" s="179"/>
    </row>
    <row r="7070" spans="26:27" ht="19.5" x14ac:dyDescent="0.4">
      <c r="Z7070" s="179"/>
      <c r="AA7070" s="179"/>
    </row>
    <row r="7071" spans="26:27" ht="19.5" x14ac:dyDescent="0.4">
      <c r="Z7071" s="179"/>
      <c r="AA7071" s="179"/>
    </row>
    <row r="7072" spans="26:27" ht="19.5" x14ac:dyDescent="0.4">
      <c r="Z7072" s="179"/>
      <c r="AA7072" s="179"/>
    </row>
    <row r="7073" spans="26:27" ht="19.5" x14ac:dyDescent="0.4">
      <c r="Z7073" s="179"/>
      <c r="AA7073" s="179"/>
    </row>
    <row r="7074" spans="26:27" ht="19.5" x14ac:dyDescent="0.4">
      <c r="Z7074" s="179"/>
      <c r="AA7074" s="179"/>
    </row>
    <row r="7075" spans="26:27" ht="19.5" x14ac:dyDescent="0.4">
      <c r="Z7075" s="179"/>
      <c r="AA7075" s="179"/>
    </row>
    <row r="7076" spans="26:27" ht="19.5" x14ac:dyDescent="0.4">
      <c r="Z7076" s="179"/>
      <c r="AA7076" s="179"/>
    </row>
    <row r="7077" spans="26:27" ht="19.5" x14ac:dyDescent="0.4">
      <c r="Z7077" s="179"/>
      <c r="AA7077" s="179"/>
    </row>
    <row r="7078" spans="26:27" ht="19.5" x14ac:dyDescent="0.4">
      <c r="Z7078" s="179"/>
      <c r="AA7078" s="179"/>
    </row>
    <row r="7079" spans="26:27" ht="19.5" x14ac:dyDescent="0.4">
      <c r="Z7079" s="179"/>
      <c r="AA7079" s="179"/>
    </row>
    <row r="7080" spans="26:27" ht="19.5" x14ac:dyDescent="0.4">
      <c r="Z7080" s="179"/>
      <c r="AA7080" s="179"/>
    </row>
    <row r="7081" spans="26:27" ht="19.5" x14ac:dyDescent="0.4">
      <c r="Z7081" s="179"/>
      <c r="AA7081" s="179"/>
    </row>
    <row r="7082" spans="26:27" ht="19.5" x14ac:dyDescent="0.4">
      <c r="Z7082" s="179"/>
      <c r="AA7082" s="179"/>
    </row>
    <row r="7083" spans="26:27" ht="19.5" x14ac:dyDescent="0.4">
      <c r="Z7083" s="179"/>
      <c r="AA7083" s="179"/>
    </row>
    <row r="7084" spans="26:27" ht="19.5" x14ac:dyDescent="0.4">
      <c r="Z7084" s="179"/>
      <c r="AA7084" s="179"/>
    </row>
    <row r="7085" spans="26:27" ht="19.5" x14ac:dyDescent="0.4">
      <c r="Z7085" s="179"/>
      <c r="AA7085" s="179"/>
    </row>
    <row r="7086" spans="26:27" ht="19.5" x14ac:dyDescent="0.4">
      <c r="Z7086" s="179"/>
      <c r="AA7086" s="179"/>
    </row>
    <row r="7087" spans="26:27" ht="19.5" x14ac:dyDescent="0.4">
      <c r="Z7087" s="179"/>
      <c r="AA7087" s="179"/>
    </row>
    <row r="7088" spans="26:27" ht="19.5" x14ac:dyDescent="0.4">
      <c r="Z7088" s="179"/>
      <c r="AA7088" s="179"/>
    </row>
    <row r="7089" spans="26:27" ht="19.5" x14ac:dyDescent="0.4">
      <c r="Z7089" s="179"/>
      <c r="AA7089" s="179"/>
    </row>
    <row r="7090" spans="26:27" ht="19.5" x14ac:dyDescent="0.4">
      <c r="Z7090" s="179"/>
      <c r="AA7090" s="179"/>
    </row>
    <row r="7091" spans="26:27" ht="19.5" x14ac:dyDescent="0.4">
      <c r="Z7091" s="179"/>
      <c r="AA7091" s="179"/>
    </row>
    <row r="7092" spans="26:27" ht="19.5" x14ac:dyDescent="0.4">
      <c r="Z7092" s="179"/>
      <c r="AA7092" s="179"/>
    </row>
    <row r="7093" spans="26:27" ht="19.5" x14ac:dyDescent="0.4">
      <c r="Z7093" s="179"/>
      <c r="AA7093" s="179"/>
    </row>
    <row r="7094" spans="26:27" ht="19.5" x14ac:dyDescent="0.4">
      <c r="Z7094" s="179"/>
      <c r="AA7094" s="179"/>
    </row>
    <row r="7095" spans="26:27" ht="19.5" x14ac:dyDescent="0.4">
      <c r="Z7095" s="179"/>
      <c r="AA7095" s="179"/>
    </row>
    <row r="7096" spans="26:27" ht="19.5" x14ac:dyDescent="0.4">
      <c r="Z7096" s="179"/>
      <c r="AA7096" s="179"/>
    </row>
    <row r="7097" spans="26:27" ht="19.5" x14ac:dyDescent="0.4">
      <c r="Z7097" s="179"/>
      <c r="AA7097" s="179"/>
    </row>
    <row r="7098" spans="26:27" ht="19.5" x14ac:dyDescent="0.4">
      <c r="Z7098" s="179"/>
      <c r="AA7098" s="179"/>
    </row>
    <row r="7099" spans="26:27" ht="19.5" x14ac:dyDescent="0.4">
      <c r="Z7099" s="179"/>
      <c r="AA7099" s="179"/>
    </row>
    <row r="7100" spans="26:27" ht="19.5" x14ac:dyDescent="0.4">
      <c r="Z7100" s="179"/>
      <c r="AA7100" s="179"/>
    </row>
    <row r="7101" spans="26:27" ht="19.5" x14ac:dyDescent="0.4">
      <c r="Z7101" s="179"/>
      <c r="AA7101" s="179"/>
    </row>
    <row r="7102" spans="26:27" ht="19.5" x14ac:dyDescent="0.4">
      <c r="Z7102" s="179"/>
      <c r="AA7102" s="179"/>
    </row>
    <row r="7103" spans="26:27" ht="19.5" x14ac:dyDescent="0.4">
      <c r="Z7103" s="179"/>
      <c r="AA7103" s="179"/>
    </row>
    <row r="7104" spans="26:27" ht="19.5" x14ac:dyDescent="0.4">
      <c r="Z7104" s="179"/>
      <c r="AA7104" s="179"/>
    </row>
    <row r="7105" spans="26:27" ht="19.5" x14ac:dyDescent="0.4">
      <c r="Z7105" s="179"/>
      <c r="AA7105" s="179"/>
    </row>
    <row r="7106" spans="26:27" ht="19.5" x14ac:dyDescent="0.4">
      <c r="Z7106" s="179"/>
      <c r="AA7106" s="179"/>
    </row>
    <row r="7107" spans="26:27" ht="19.5" x14ac:dyDescent="0.4">
      <c r="Z7107" s="179"/>
      <c r="AA7107" s="179"/>
    </row>
    <row r="7108" spans="26:27" ht="19.5" x14ac:dyDescent="0.4">
      <c r="Z7108" s="179"/>
      <c r="AA7108" s="179"/>
    </row>
    <row r="7109" spans="26:27" ht="19.5" x14ac:dyDescent="0.4">
      <c r="Z7109" s="179"/>
      <c r="AA7109" s="179"/>
    </row>
    <row r="7110" spans="26:27" ht="19.5" x14ac:dyDescent="0.4">
      <c r="Z7110" s="179"/>
      <c r="AA7110" s="179"/>
    </row>
    <row r="7111" spans="26:27" ht="19.5" x14ac:dyDescent="0.4">
      <c r="Z7111" s="179"/>
      <c r="AA7111" s="179"/>
    </row>
    <row r="7112" spans="26:27" ht="19.5" x14ac:dyDescent="0.4">
      <c r="Z7112" s="179"/>
      <c r="AA7112" s="179"/>
    </row>
    <row r="7113" spans="26:27" ht="19.5" x14ac:dyDescent="0.4">
      <c r="Z7113" s="179"/>
      <c r="AA7113" s="179"/>
    </row>
    <row r="7114" spans="26:27" ht="19.5" x14ac:dyDescent="0.4">
      <c r="Z7114" s="179"/>
      <c r="AA7114" s="179"/>
    </row>
    <row r="7115" spans="26:27" ht="19.5" x14ac:dyDescent="0.4">
      <c r="Z7115" s="179"/>
      <c r="AA7115" s="179"/>
    </row>
    <row r="7116" spans="26:27" ht="19.5" x14ac:dyDescent="0.4">
      <c r="Z7116" s="179"/>
      <c r="AA7116" s="179"/>
    </row>
    <row r="7117" spans="26:27" ht="19.5" x14ac:dyDescent="0.4">
      <c r="Z7117" s="179"/>
      <c r="AA7117" s="179"/>
    </row>
    <row r="7118" spans="26:27" ht="19.5" x14ac:dyDescent="0.4">
      <c r="Z7118" s="179"/>
      <c r="AA7118" s="179"/>
    </row>
    <row r="7119" spans="26:27" ht="19.5" x14ac:dyDescent="0.4">
      <c r="Z7119" s="179"/>
      <c r="AA7119" s="179"/>
    </row>
    <row r="7120" spans="26:27" ht="19.5" x14ac:dyDescent="0.4">
      <c r="Z7120" s="179"/>
      <c r="AA7120" s="179"/>
    </row>
    <row r="7121" spans="26:27" ht="19.5" x14ac:dyDescent="0.4">
      <c r="Z7121" s="179"/>
      <c r="AA7121" s="179"/>
    </row>
    <row r="7122" spans="26:27" ht="19.5" x14ac:dyDescent="0.4">
      <c r="Z7122" s="179"/>
      <c r="AA7122" s="179"/>
    </row>
    <row r="7123" spans="26:27" ht="19.5" x14ac:dyDescent="0.4">
      <c r="Z7123" s="179"/>
      <c r="AA7123" s="179"/>
    </row>
    <row r="7124" spans="26:27" ht="19.5" x14ac:dyDescent="0.4">
      <c r="Z7124" s="179"/>
      <c r="AA7124" s="179"/>
    </row>
    <row r="7125" spans="26:27" ht="19.5" x14ac:dyDescent="0.4">
      <c r="Z7125" s="179"/>
      <c r="AA7125" s="179"/>
    </row>
    <row r="7126" spans="26:27" ht="19.5" x14ac:dyDescent="0.4">
      <c r="Z7126" s="179"/>
      <c r="AA7126" s="179"/>
    </row>
    <row r="7127" spans="26:27" ht="19.5" x14ac:dyDescent="0.4">
      <c r="Z7127" s="179"/>
      <c r="AA7127" s="179"/>
    </row>
    <row r="7128" spans="26:27" ht="19.5" x14ac:dyDescent="0.4">
      <c r="Z7128" s="179"/>
      <c r="AA7128" s="179"/>
    </row>
    <row r="7129" spans="26:27" ht="19.5" x14ac:dyDescent="0.4">
      <c r="Z7129" s="179"/>
      <c r="AA7129" s="179"/>
    </row>
    <row r="7130" spans="26:27" ht="19.5" x14ac:dyDescent="0.4">
      <c r="Z7130" s="179"/>
      <c r="AA7130" s="179"/>
    </row>
    <row r="7131" spans="26:27" ht="19.5" x14ac:dyDescent="0.4">
      <c r="Z7131" s="179"/>
      <c r="AA7131" s="179"/>
    </row>
    <row r="7132" spans="26:27" ht="19.5" x14ac:dyDescent="0.4">
      <c r="Z7132" s="179"/>
      <c r="AA7132" s="179"/>
    </row>
    <row r="7133" spans="26:27" ht="19.5" x14ac:dyDescent="0.4">
      <c r="Z7133" s="179"/>
      <c r="AA7133" s="179"/>
    </row>
    <row r="7134" spans="26:27" ht="19.5" x14ac:dyDescent="0.4">
      <c r="Z7134" s="179"/>
      <c r="AA7134" s="179"/>
    </row>
    <row r="7135" spans="26:27" ht="19.5" x14ac:dyDescent="0.4">
      <c r="Z7135" s="179"/>
      <c r="AA7135" s="179"/>
    </row>
    <row r="7136" spans="26:27" ht="19.5" x14ac:dyDescent="0.4">
      <c r="Z7136" s="179"/>
      <c r="AA7136" s="179"/>
    </row>
    <row r="7137" spans="26:27" ht="19.5" x14ac:dyDescent="0.4">
      <c r="Z7137" s="179"/>
      <c r="AA7137" s="179"/>
    </row>
    <row r="7138" spans="26:27" ht="19.5" x14ac:dyDescent="0.4">
      <c r="Z7138" s="179"/>
      <c r="AA7138" s="179"/>
    </row>
    <row r="7139" spans="26:27" ht="19.5" x14ac:dyDescent="0.4">
      <c r="Z7139" s="179"/>
      <c r="AA7139" s="179"/>
    </row>
    <row r="7140" spans="26:27" ht="19.5" x14ac:dyDescent="0.4">
      <c r="Z7140" s="179"/>
      <c r="AA7140" s="179"/>
    </row>
    <row r="7141" spans="26:27" ht="19.5" x14ac:dyDescent="0.4">
      <c r="Z7141" s="179"/>
      <c r="AA7141" s="179"/>
    </row>
    <row r="7142" spans="26:27" ht="19.5" x14ac:dyDescent="0.4">
      <c r="Z7142" s="179"/>
      <c r="AA7142" s="179"/>
    </row>
    <row r="7143" spans="26:27" ht="19.5" x14ac:dyDescent="0.4">
      <c r="Z7143" s="179"/>
      <c r="AA7143" s="179"/>
    </row>
    <row r="7144" spans="26:27" ht="19.5" x14ac:dyDescent="0.4">
      <c r="Z7144" s="179"/>
      <c r="AA7144" s="179"/>
    </row>
    <row r="7145" spans="26:27" ht="19.5" x14ac:dyDescent="0.4">
      <c r="Z7145" s="179"/>
      <c r="AA7145" s="179"/>
    </row>
    <row r="7146" spans="26:27" ht="19.5" x14ac:dyDescent="0.4">
      <c r="Z7146" s="179"/>
      <c r="AA7146" s="179"/>
    </row>
    <row r="7147" spans="26:27" ht="19.5" x14ac:dyDescent="0.4">
      <c r="Z7147" s="179"/>
      <c r="AA7147" s="179"/>
    </row>
    <row r="7148" spans="26:27" ht="19.5" x14ac:dyDescent="0.4">
      <c r="Z7148" s="179"/>
      <c r="AA7148" s="179"/>
    </row>
    <row r="7149" spans="26:27" ht="19.5" x14ac:dyDescent="0.4">
      <c r="Z7149" s="179"/>
      <c r="AA7149" s="179"/>
    </row>
    <row r="7150" spans="26:27" ht="19.5" x14ac:dyDescent="0.4">
      <c r="Z7150" s="179"/>
      <c r="AA7150" s="179"/>
    </row>
    <row r="7151" spans="26:27" ht="19.5" x14ac:dyDescent="0.4">
      <c r="Z7151" s="179"/>
      <c r="AA7151" s="179"/>
    </row>
    <row r="7152" spans="26:27" ht="19.5" x14ac:dyDescent="0.4">
      <c r="Z7152" s="179"/>
      <c r="AA7152" s="179"/>
    </row>
    <row r="7153" spans="26:27" ht="19.5" x14ac:dyDescent="0.4">
      <c r="Z7153" s="179"/>
      <c r="AA7153" s="179"/>
    </row>
    <row r="7154" spans="26:27" ht="19.5" x14ac:dyDescent="0.4">
      <c r="Z7154" s="179"/>
      <c r="AA7154" s="179"/>
    </row>
    <row r="7155" spans="26:27" ht="19.5" x14ac:dyDescent="0.4">
      <c r="Z7155" s="179"/>
      <c r="AA7155" s="179"/>
    </row>
    <row r="7156" spans="26:27" ht="19.5" x14ac:dyDescent="0.4">
      <c r="Z7156" s="179"/>
      <c r="AA7156" s="179"/>
    </row>
    <row r="7157" spans="26:27" ht="19.5" x14ac:dyDescent="0.4">
      <c r="Z7157" s="179"/>
      <c r="AA7157" s="179"/>
    </row>
    <row r="7158" spans="26:27" ht="19.5" x14ac:dyDescent="0.4">
      <c r="Z7158" s="179"/>
      <c r="AA7158" s="179"/>
    </row>
    <row r="7159" spans="26:27" ht="19.5" x14ac:dyDescent="0.4">
      <c r="Z7159" s="179"/>
      <c r="AA7159" s="179"/>
    </row>
    <row r="7160" spans="26:27" ht="19.5" x14ac:dyDescent="0.4">
      <c r="Z7160" s="179"/>
      <c r="AA7160" s="179"/>
    </row>
    <row r="7161" spans="26:27" ht="19.5" x14ac:dyDescent="0.4">
      <c r="Z7161" s="179"/>
      <c r="AA7161" s="179"/>
    </row>
    <row r="7162" spans="26:27" ht="19.5" x14ac:dyDescent="0.4">
      <c r="Z7162" s="179"/>
      <c r="AA7162" s="179"/>
    </row>
    <row r="7163" spans="26:27" ht="19.5" x14ac:dyDescent="0.4">
      <c r="Z7163" s="179"/>
      <c r="AA7163" s="179"/>
    </row>
    <row r="7164" spans="26:27" ht="19.5" x14ac:dyDescent="0.4">
      <c r="Z7164" s="179"/>
      <c r="AA7164" s="179"/>
    </row>
    <row r="7165" spans="26:27" ht="19.5" x14ac:dyDescent="0.4">
      <c r="Z7165" s="179"/>
      <c r="AA7165" s="179"/>
    </row>
    <row r="7166" spans="26:27" ht="19.5" x14ac:dyDescent="0.4">
      <c r="Z7166" s="179"/>
      <c r="AA7166" s="179"/>
    </row>
    <row r="7167" spans="26:27" ht="19.5" x14ac:dyDescent="0.4">
      <c r="Z7167" s="179"/>
      <c r="AA7167" s="179"/>
    </row>
    <row r="7168" spans="26:27" ht="19.5" x14ac:dyDescent="0.4">
      <c r="Z7168" s="179"/>
      <c r="AA7168" s="179"/>
    </row>
    <row r="7169" spans="26:27" ht="19.5" x14ac:dyDescent="0.4">
      <c r="Z7169" s="179"/>
      <c r="AA7169" s="179"/>
    </row>
    <row r="7170" spans="26:27" ht="19.5" x14ac:dyDescent="0.4">
      <c r="Z7170" s="179"/>
      <c r="AA7170" s="179"/>
    </row>
    <row r="7171" spans="26:27" ht="19.5" x14ac:dyDescent="0.4">
      <c r="Z7171" s="179"/>
      <c r="AA7171" s="179"/>
    </row>
    <row r="7172" spans="26:27" ht="19.5" x14ac:dyDescent="0.4">
      <c r="Z7172" s="179"/>
      <c r="AA7172" s="179"/>
    </row>
    <row r="7173" spans="26:27" ht="19.5" x14ac:dyDescent="0.4">
      <c r="Z7173" s="179"/>
      <c r="AA7173" s="179"/>
    </row>
    <row r="7174" spans="26:27" ht="19.5" x14ac:dyDescent="0.4">
      <c r="Z7174" s="179"/>
      <c r="AA7174" s="179"/>
    </row>
    <row r="7175" spans="26:27" ht="19.5" x14ac:dyDescent="0.4">
      <c r="Z7175" s="179"/>
      <c r="AA7175" s="179"/>
    </row>
    <row r="7176" spans="26:27" ht="19.5" x14ac:dyDescent="0.4">
      <c r="Z7176" s="179"/>
      <c r="AA7176" s="179"/>
    </row>
    <row r="7177" spans="26:27" ht="19.5" x14ac:dyDescent="0.4">
      <c r="Z7177" s="179"/>
      <c r="AA7177" s="179"/>
    </row>
    <row r="7178" spans="26:27" ht="19.5" x14ac:dyDescent="0.4">
      <c r="Z7178" s="179"/>
      <c r="AA7178" s="179"/>
    </row>
    <row r="7179" spans="26:27" ht="19.5" x14ac:dyDescent="0.4">
      <c r="Z7179" s="179"/>
      <c r="AA7179" s="179"/>
    </row>
    <row r="7180" spans="26:27" ht="19.5" x14ac:dyDescent="0.4">
      <c r="Z7180" s="179"/>
      <c r="AA7180" s="179"/>
    </row>
    <row r="7181" spans="26:27" ht="19.5" x14ac:dyDescent="0.4">
      <c r="Z7181" s="179"/>
      <c r="AA7181" s="179"/>
    </row>
    <row r="7182" spans="26:27" ht="19.5" x14ac:dyDescent="0.4">
      <c r="Z7182" s="179"/>
      <c r="AA7182" s="179"/>
    </row>
    <row r="7183" spans="26:27" ht="19.5" x14ac:dyDescent="0.4">
      <c r="Z7183" s="179"/>
      <c r="AA7183" s="179"/>
    </row>
    <row r="7184" spans="26:27" ht="19.5" x14ac:dyDescent="0.4">
      <c r="Z7184" s="179"/>
      <c r="AA7184" s="179"/>
    </row>
    <row r="7185" spans="26:27" ht="19.5" x14ac:dyDescent="0.4">
      <c r="Z7185" s="179"/>
      <c r="AA7185" s="179"/>
    </row>
    <row r="7186" spans="26:27" ht="19.5" x14ac:dyDescent="0.4">
      <c r="Z7186" s="179"/>
      <c r="AA7186" s="179"/>
    </row>
    <row r="7187" spans="26:27" ht="19.5" x14ac:dyDescent="0.4">
      <c r="Z7187" s="179"/>
      <c r="AA7187" s="179"/>
    </row>
    <row r="7188" spans="26:27" ht="19.5" x14ac:dyDescent="0.4">
      <c r="Z7188" s="179"/>
      <c r="AA7188" s="179"/>
    </row>
    <row r="7189" spans="26:27" ht="19.5" x14ac:dyDescent="0.4">
      <c r="Z7189" s="179"/>
      <c r="AA7189" s="179"/>
    </row>
    <row r="7190" spans="26:27" ht="19.5" x14ac:dyDescent="0.4">
      <c r="Z7190" s="179"/>
      <c r="AA7190" s="179"/>
    </row>
    <row r="7191" spans="26:27" ht="19.5" x14ac:dyDescent="0.4">
      <c r="Z7191" s="179"/>
      <c r="AA7191" s="179"/>
    </row>
    <row r="7192" spans="26:27" ht="19.5" x14ac:dyDescent="0.4">
      <c r="Z7192" s="179"/>
      <c r="AA7192" s="179"/>
    </row>
    <row r="7193" spans="26:27" ht="19.5" x14ac:dyDescent="0.4">
      <c r="Z7193" s="179"/>
      <c r="AA7193" s="179"/>
    </row>
    <row r="7194" spans="26:27" ht="19.5" x14ac:dyDescent="0.4">
      <c r="Z7194" s="179"/>
      <c r="AA7194" s="179"/>
    </row>
    <row r="7195" spans="26:27" ht="19.5" x14ac:dyDescent="0.4">
      <c r="Z7195" s="179"/>
      <c r="AA7195" s="179"/>
    </row>
    <row r="7196" spans="26:27" ht="19.5" x14ac:dyDescent="0.4">
      <c r="Z7196" s="179"/>
      <c r="AA7196" s="179"/>
    </row>
    <row r="7197" spans="26:27" ht="19.5" x14ac:dyDescent="0.4">
      <c r="Z7197" s="179"/>
      <c r="AA7197" s="179"/>
    </row>
    <row r="7198" spans="26:27" ht="19.5" x14ac:dyDescent="0.4">
      <c r="Z7198" s="179"/>
      <c r="AA7198" s="179"/>
    </row>
    <row r="7199" spans="26:27" ht="19.5" x14ac:dyDescent="0.4">
      <c r="Z7199" s="179"/>
      <c r="AA7199" s="179"/>
    </row>
    <row r="7200" spans="26:27" ht="19.5" x14ac:dyDescent="0.4">
      <c r="Z7200" s="179"/>
      <c r="AA7200" s="179"/>
    </row>
    <row r="7201" spans="26:27" ht="19.5" x14ac:dyDescent="0.4">
      <c r="Z7201" s="179"/>
      <c r="AA7201" s="179"/>
    </row>
    <row r="7202" spans="26:27" ht="19.5" x14ac:dyDescent="0.4">
      <c r="Z7202" s="179"/>
      <c r="AA7202" s="179"/>
    </row>
    <row r="7203" spans="26:27" ht="19.5" x14ac:dyDescent="0.4">
      <c r="Z7203" s="179"/>
      <c r="AA7203" s="179"/>
    </row>
    <row r="7204" spans="26:27" ht="19.5" x14ac:dyDescent="0.4">
      <c r="Z7204" s="179"/>
      <c r="AA7204" s="179"/>
    </row>
    <row r="7205" spans="26:27" ht="19.5" x14ac:dyDescent="0.4">
      <c r="Z7205" s="179"/>
      <c r="AA7205" s="179"/>
    </row>
    <row r="7206" spans="26:27" ht="19.5" x14ac:dyDescent="0.4">
      <c r="Z7206" s="179"/>
      <c r="AA7206" s="179"/>
    </row>
    <row r="7207" spans="26:27" ht="19.5" x14ac:dyDescent="0.4">
      <c r="Z7207" s="179"/>
      <c r="AA7207" s="179"/>
    </row>
    <row r="7208" spans="26:27" ht="19.5" x14ac:dyDescent="0.4">
      <c r="Z7208" s="179"/>
      <c r="AA7208" s="179"/>
    </row>
    <row r="7209" spans="26:27" ht="19.5" x14ac:dyDescent="0.4">
      <c r="Z7209" s="179"/>
      <c r="AA7209" s="179"/>
    </row>
    <row r="7210" spans="26:27" ht="19.5" x14ac:dyDescent="0.4">
      <c r="Z7210" s="179"/>
      <c r="AA7210" s="179"/>
    </row>
    <row r="7211" spans="26:27" ht="19.5" x14ac:dyDescent="0.4">
      <c r="Z7211" s="179"/>
      <c r="AA7211" s="179"/>
    </row>
    <row r="7212" spans="26:27" ht="19.5" x14ac:dyDescent="0.4">
      <c r="Z7212" s="179"/>
      <c r="AA7212" s="179"/>
    </row>
    <row r="7213" spans="26:27" ht="19.5" x14ac:dyDescent="0.4">
      <c r="Z7213" s="179"/>
      <c r="AA7213" s="179"/>
    </row>
    <row r="7214" spans="26:27" ht="19.5" x14ac:dyDescent="0.4">
      <c r="Z7214" s="179"/>
      <c r="AA7214" s="179"/>
    </row>
    <row r="7215" spans="26:27" ht="19.5" x14ac:dyDescent="0.4">
      <c r="Z7215" s="179"/>
      <c r="AA7215" s="179"/>
    </row>
    <row r="7216" spans="26:27" ht="19.5" x14ac:dyDescent="0.4">
      <c r="Z7216" s="179"/>
      <c r="AA7216" s="179"/>
    </row>
    <row r="7217" spans="26:27" ht="19.5" x14ac:dyDescent="0.4">
      <c r="Z7217" s="179"/>
      <c r="AA7217" s="179"/>
    </row>
    <row r="7218" spans="26:27" ht="19.5" x14ac:dyDescent="0.4">
      <c r="Z7218" s="179"/>
      <c r="AA7218" s="179"/>
    </row>
    <row r="7219" spans="26:27" ht="19.5" x14ac:dyDescent="0.4">
      <c r="Z7219" s="179"/>
      <c r="AA7219" s="179"/>
    </row>
    <row r="7220" spans="26:27" ht="19.5" x14ac:dyDescent="0.4">
      <c r="Z7220" s="179"/>
      <c r="AA7220" s="179"/>
    </row>
    <row r="7221" spans="26:27" ht="19.5" x14ac:dyDescent="0.4">
      <c r="Z7221" s="179"/>
      <c r="AA7221" s="179"/>
    </row>
    <row r="7222" spans="26:27" ht="19.5" x14ac:dyDescent="0.4">
      <c r="Z7222" s="179"/>
      <c r="AA7222" s="179"/>
    </row>
    <row r="7223" spans="26:27" ht="19.5" x14ac:dyDescent="0.4">
      <c r="Z7223" s="179"/>
      <c r="AA7223" s="179"/>
    </row>
    <row r="7224" spans="26:27" ht="19.5" x14ac:dyDescent="0.4">
      <c r="Z7224" s="179"/>
      <c r="AA7224" s="179"/>
    </row>
    <row r="7225" spans="26:27" ht="19.5" x14ac:dyDescent="0.4">
      <c r="Z7225" s="179"/>
      <c r="AA7225" s="179"/>
    </row>
    <row r="7226" spans="26:27" ht="19.5" x14ac:dyDescent="0.4">
      <c r="Z7226" s="179"/>
      <c r="AA7226" s="179"/>
    </row>
    <row r="7227" spans="26:27" ht="19.5" x14ac:dyDescent="0.4">
      <c r="Z7227" s="179"/>
      <c r="AA7227" s="179"/>
    </row>
    <row r="7228" spans="26:27" ht="19.5" x14ac:dyDescent="0.4">
      <c r="Z7228" s="179"/>
      <c r="AA7228" s="179"/>
    </row>
    <row r="7229" spans="26:27" ht="19.5" x14ac:dyDescent="0.4">
      <c r="Z7229" s="179"/>
      <c r="AA7229" s="179"/>
    </row>
    <row r="7230" spans="26:27" ht="19.5" x14ac:dyDescent="0.4">
      <c r="Z7230" s="179"/>
      <c r="AA7230" s="179"/>
    </row>
    <row r="7231" spans="26:27" ht="19.5" x14ac:dyDescent="0.4">
      <c r="Z7231" s="179"/>
      <c r="AA7231" s="179"/>
    </row>
    <row r="7232" spans="26:27" ht="19.5" x14ac:dyDescent="0.4">
      <c r="Z7232" s="179"/>
      <c r="AA7232" s="179"/>
    </row>
    <row r="7233" spans="26:27" ht="19.5" x14ac:dyDescent="0.4">
      <c r="Z7233" s="179"/>
      <c r="AA7233" s="179"/>
    </row>
    <row r="7234" spans="26:27" ht="19.5" x14ac:dyDescent="0.4">
      <c r="Z7234" s="179"/>
      <c r="AA7234" s="179"/>
    </row>
    <row r="7235" spans="26:27" ht="19.5" x14ac:dyDescent="0.4">
      <c r="Z7235" s="179"/>
      <c r="AA7235" s="179"/>
    </row>
    <row r="7236" spans="26:27" ht="19.5" x14ac:dyDescent="0.4">
      <c r="Z7236" s="179"/>
      <c r="AA7236" s="179"/>
    </row>
    <row r="7237" spans="26:27" ht="19.5" x14ac:dyDescent="0.4">
      <c r="Z7237" s="179"/>
      <c r="AA7237" s="179"/>
    </row>
    <row r="7238" spans="26:27" ht="19.5" x14ac:dyDescent="0.4">
      <c r="Z7238" s="179"/>
      <c r="AA7238" s="179"/>
    </row>
    <row r="7239" spans="26:27" ht="19.5" x14ac:dyDescent="0.4">
      <c r="Z7239" s="179"/>
      <c r="AA7239" s="179"/>
    </row>
    <row r="7240" spans="26:27" ht="19.5" x14ac:dyDescent="0.4">
      <c r="Z7240" s="179"/>
      <c r="AA7240" s="179"/>
    </row>
    <row r="7241" spans="26:27" ht="19.5" x14ac:dyDescent="0.4">
      <c r="Z7241" s="179"/>
      <c r="AA7241" s="179"/>
    </row>
    <row r="7242" spans="26:27" ht="19.5" x14ac:dyDescent="0.4">
      <c r="Z7242" s="179"/>
      <c r="AA7242" s="179"/>
    </row>
    <row r="7243" spans="26:27" ht="19.5" x14ac:dyDescent="0.4">
      <c r="Z7243" s="179"/>
      <c r="AA7243" s="179"/>
    </row>
    <row r="7244" spans="26:27" ht="19.5" x14ac:dyDescent="0.4">
      <c r="Z7244" s="179"/>
      <c r="AA7244" s="179"/>
    </row>
    <row r="7245" spans="26:27" ht="19.5" x14ac:dyDescent="0.4">
      <c r="Z7245" s="179"/>
      <c r="AA7245" s="179"/>
    </row>
    <row r="7246" spans="26:27" ht="19.5" x14ac:dyDescent="0.4">
      <c r="Z7246" s="179"/>
      <c r="AA7246" s="179"/>
    </row>
    <row r="7247" spans="26:27" ht="19.5" x14ac:dyDescent="0.4">
      <c r="Z7247" s="179"/>
      <c r="AA7247" s="179"/>
    </row>
    <row r="7248" spans="26:27" ht="19.5" x14ac:dyDescent="0.4">
      <c r="Z7248" s="179"/>
      <c r="AA7248" s="179"/>
    </row>
    <row r="7249" spans="26:27" ht="19.5" x14ac:dyDescent="0.4">
      <c r="Z7249" s="179"/>
      <c r="AA7249" s="179"/>
    </row>
    <row r="7250" spans="26:27" ht="19.5" x14ac:dyDescent="0.4">
      <c r="Z7250" s="179"/>
      <c r="AA7250" s="179"/>
    </row>
    <row r="7251" spans="26:27" ht="19.5" x14ac:dyDescent="0.4">
      <c r="Z7251" s="179"/>
      <c r="AA7251" s="179"/>
    </row>
    <row r="7252" spans="26:27" ht="19.5" x14ac:dyDescent="0.4">
      <c r="Z7252" s="179"/>
      <c r="AA7252" s="179"/>
    </row>
    <row r="7253" spans="26:27" ht="19.5" x14ac:dyDescent="0.4">
      <c r="Z7253" s="179"/>
      <c r="AA7253" s="179"/>
    </row>
    <row r="7254" spans="26:27" ht="19.5" x14ac:dyDescent="0.4">
      <c r="Z7254" s="179"/>
      <c r="AA7254" s="179"/>
    </row>
    <row r="7255" spans="26:27" ht="19.5" x14ac:dyDescent="0.4">
      <c r="Z7255" s="179"/>
      <c r="AA7255" s="179"/>
    </row>
    <row r="7256" spans="26:27" ht="19.5" x14ac:dyDescent="0.4">
      <c r="Z7256" s="179"/>
      <c r="AA7256" s="179"/>
    </row>
    <row r="7257" spans="26:27" ht="19.5" x14ac:dyDescent="0.4">
      <c r="Z7257" s="179"/>
      <c r="AA7257" s="179"/>
    </row>
    <row r="7258" spans="26:27" ht="19.5" x14ac:dyDescent="0.4">
      <c r="Z7258" s="179"/>
      <c r="AA7258" s="179"/>
    </row>
    <row r="7259" spans="26:27" ht="19.5" x14ac:dyDescent="0.4">
      <c r="Z7259" s="179"/>
      <c r="AA7259" s="179"/>
    </row>
    <row r="7260" spans="26:27" ht="19.5" x14ac:dyDescent="0.4">
      <c r="Z7260" s="179"/>
      <c r="AA7260" s="179"/>
    </row>
    <row r="7261" spans="26:27" ht="19.5" x14ac:dyDescent="0.4">
      <c r="Z7261" s="179"/>
      <c r="AA7261" s="179"/>
    </row>
    <row r="7262" spans="26:27" ht="19.5" x14ac:dyDescent="0.4">
      <c r="Z7262" s="179"/>
      <c r="AA7262" s="179"/>
    </row>
    <row r="7263" spans="26:27" ht="19.5" x14ac:dyDescent="0.4">
      <c r="Z7263" s="179"/>
      <c r="AA7263" s="179"/>
    </row>
    <row r="7264" spans="26:27" ht="19.5" x14ac:dyDescent="0.4">
      <c r="Z7264" s="179"/>
      <c r="AA7264" s="179"/>
    </row>
    <row r="7265" spans="26:27" ht="19.5" x14ac:dyDescent="0.4">
      <c r="Z7265" s="179"/>
      <c r="AA7265" s="179"/>
    </row>
    <row r="7266" spans="26:27" ht="19.5" x14ac:dyDescent="0.4">
      <c r="Z7266" s="179"/>
      <c r="AA7266" s="179"/>
    </row>
    <row r="7267" spans="26:27" ht="19.5" x14ac:dyDescent="0.4">
      <c r="Z7267" s="179"/>
      <c r="AA7267" s="179"/>
    </row>
    <row r="7268" spans="26:27" ht="19.5" x14ac:dyDescent="0.4">
      <c r="Z7268" s="179"/>
      <c r="AA7268" s="179"/>
    </row>
    <row r="7269" spans="26:27" ht="19.5" x14ac:dyDescent="0.4">
      <c r="Z7269" s="179"/>
      <c r="AA7269" s="179"/>
    </row>
    <row r="7270" spans="26:27" ht="19.5" x14ac:dyDescent="0.4">
      <c r="Z7270" s="179"/>
      <c r="AA7270" s="179"/>
    </row>
    <row r="7271" spans="26:27" ht="19.5" x14ac:dyDescent="0.4">
      <c r="Z7271" s="179"/>
      <c r="AA7271" s="179"/>
    </row>
    <row r="7272" spans="26:27" ht="19.5" x14ac:dyDescent="0.4">
      <c r="Z7272" s="179"/>
      <c r="AA7272" s="179"/>
    </row>
    <row r="7273" spans="26:27" ht="19.5" x14ac:dyDescent="0.4">
      <c r="Z7273" s="179"/>
      <c r="AA7273" s="179"/>
    </row>
    <row r="7274" spans="26:27" ht="19.5" x14ac:dyDescent="0.4">
      <c r="Z7274" s="179"/>
      <c r="AA7274" s="179"/>
    </row>
    <row r="7275" spans="26:27" ht="19.5" x14ac:dyDescent="0.4">
      <c r="Z7275" s="179"/>
      <c r="AA7275" s="179"/>
    </row>
    <row r="7276" spans="26:27" ht="19.5" x14ac:dyDescent="0.4">
      <c r="Z7276" s="179"/>
      <c r="AA7276" s="179"/>
    </row>
    <row r="7277" spans="26:27" ht="19.5" x14ac:dyDescent="0.4">
      <c r="Z7277" s="179"/>
      <c r="AA7277" s="179"/>
    </row>
    <row r="7278" spans="26:27" ht="19.5" x14ac:dyDescent="0.4">
      <c r="Z7278" s="179"/>
      <c r="AA7278" s="179"/>
    </row>
    <row r="7279" spans="26:27" ht="19.5" x14ac:dyDescent="0.4">
      <c r="Z7279" s="179"/>
      <c r="AA7279" s="179"/>
    </row>
    <row r="7280" spans="26:27" ht="19.5" x14ac:dyDescent="0.4">
      <c r="Z7280" s="179"/>
      <c r="AA7280" s="179"/>
    </row>
    <row r="7281" spans="26:27" ht="19.5" x14ac:dyDescent="0.4">
      <c r="Z7281" s="179"/>
      <c r="AA7281" s="179"/>
    </row>
    <row r="7282" spans="26:27" ht="19.5" x14ac:dyDescent="0.4">
      <c r="Z7282" s="179"/>
      <c r="AA7282" s="179"/>
    </row>
    <row r="7283" spans="26:27" ht="19.5" x14ac:dyDescent="0.4">
      <c r="Z7283" s="179"/>
      <c r="AA7283" s="179"/>
    </row>
    <row r="7284" spans="26:27" ht="19.5" x14ac:dyDescent="0.4">
      <c r="Z7284" s="179"/>
      <c r="AA7284" s="179"/>
    </row>
    <row r="7285" spans="26:27" ht="19.5" x14ac:dyDescent="0.4">
      <c r="Z7285" s="179"/>
      <c r="AA7285" s="179"/>
    </row>
    <row r="7286" spans="26:27" ht="19.5" x14ac:dyDescent="0.4">
      <c r="Z7286" s="179"/>
      <c r="AA7286" s="179"/>
    </row>
    <row r="7287" spans="26:27" ht="19.5" x14ac:dyDescent="0.4">
      <c r="Z7287" s="179"/>
      <c r="AA7287" s="179"/>
    </row>
    <row r="7288" spans="26:27" ht="19.5" x14ac:dyDescent="0.4">
      <c r="Z7288" s="179"/>
      <c r="AA7288" s="179"/>
    </row>
    <row r="7289" spans="26:27" ht="19.5" x14ac:dyDescent="0.4">
      <c r="Z7289" s="179"/>
      <c r="AA7289" s="179"/>
    </row>
    <row r="7290" spans="26:27" ht="19.5" x14ac:dyDescent="0.4">
      <c r="Z7290" s="179"/>
      <c r="AA7290" s="179"/>
    </row>
    <row r="7291" spans="26:27" ht="19.5" x14ac:dyDescent="0.4">
      <c r="Z7291" s="179"/>
      <c r="AA7291" s="179"/>
    </row>
    <row r="7292" spans="26:27" ht="19.5" x14ac:dyDescent="0.4">
      <c r="Z7292" s="179"/>
      <c r="AA7292" s="179"/>
    </row>
    <row r="7293" spans="26:27" ht="19.5" x14ac:dyDescent="0.4">
      <c r="Z7293" s="179"/>
      <c r="AA7293" s="179"/>
    </row>
    <row r="7294" spans="26:27" ht="19.5" x14ac:dyDescent="0.4">
      <c r="Z7294" s="179"/>
      <c r="AA7294" s="179"/>
    </row>
    <row r="7295" spans="26:27" ht="19.5" x14ac:dyDescent="0.4">
      <c r="Z7295" s="179"/>
      <c r="AA7295" s="179"/>
    </row>
    <row r="7296" spans="26:27" ht="19.5" x14ac:dyDescent="0.4">
      <c r="Z7296" s="179"/>
      <c r="AA7296" s="179"/>
    </row>
    <row r="7297" spans="26:27" ht="19.5" x14ac:dyDescent="0.4">
      <c r="Z7297" s="179"/>
      <c r="AA7297" s="179"/>
    </row>
    <row r="7298" spans="26:27" ht="19.5" x14ac:dyDescent="0.4">
      <c r="Z7298" s="179"/>
      <c r="AA7298" s="179"/>
    </row>
    <row r="7299" spans="26:27" ht="19.5" x14ac:dyDescent="0.4">
      <c r="Z7299" s="179"/>
      <c r="AA7299" s="179"/>
    </row>
    <row r="7300" spans="26:27" ht="19.5" x14ac:dyDescent="0.4">
      <c r="Z7300" s="179"/>
      <c r="AA7300" s="179"/>
    </row>
    <row r="7301" spans="26:27" ht="19.5" x14ac:dyDescent="0.4">
      <c r="Z7301" s="179"/>
      <c r="AA7301" s="179"/>
    </row>
    <row r="7302" spans="26:27" ht="19.5" x14ac:dyDescent="0.4">
      <c r="Z7302" s="179"/>
      <c r="AA7302" s="179"/>
    </row>
    <row r="7303" spans="26:27" ht="19.5" x14ac:dyDescent="0.4">
      <c r="Z7303" s="179"/>
      <c r="AA7303" s="179"/>
    </row>
    <row r="7304" spans="26:27" ht="19.5" x14ac:dyDescent="0.4">
      <c r="Z7304" s="179"/>
      <c r="AA7304" s="179"/>
    </row>
    <row r="7305" spans="26:27" ht="19.5" x14ac:dyDescent="0.4">
      <c r="Z7305" s="179"/>
      <c r="AA7305" s="179"/>
    </row>
    <row r="7306" spans="26:27" ht="19.5" x14ac:dyDescent="0.4">
      <c r="Z7306" s="179"/>
      <c r="AA7306" s="179"/>
    </row>
    <row r="7307" spans="26:27" ht="19.5" x14ac:dyDescent="0.4">
      <c r="Z7307" s="179"/>
      <c r="AA7307" s="179"/>
    </row>
    <row r="7308" spans="26:27" ht="19.5" x14ac:dyDescent="0.4">
      <c r="Z7308" s="179"/>
      <c r="AA7308" s="179"/>
    </row>
    <row r="7309" spans="26:27" ht="19.5" x14ac:dyDescent="0.4">
      <c r="Z7309" s="179"/>
      <c r="AA7309" s="179"/>
    </row>
    <row r="7310" spans="26:27" ht="19.5" x14ac:dyDescent="0.4">
      <c r="Z7310" s="179"/>
      <c r="AA7310" s="179"/>
    </row>
    <row r="7311" spans="26:27" ht="19.5" x14ac:dyDescent="0.4">
      <c r="Z7311" s="179"/>
      <c r="AA7311" s="179"/>
    </row>
    <row r="7312" spans="26:27" ht="19.5" x14ac:dyDescent="0.4">
      <c r="Z7312" s="179"/>
      <c r="AA7312" s="179"/>
    </row>
    <row r="7313" spans="26:27" ht="19.5" x14ac:dyDescent="0.4">
      <c r="Z7313" s="179"/>
      <c r="AA7313" s="179"/>
    </row>
    <row r="7314" spans="26:27" ht="19.5" x14ac:dyDescent="0.4">
      <c r="Z7314" s="179"/>
      <c r="AA7314" s="179"/>
    </row>
    <row r="7315" spans="26:27" ht="19.5" x14ac:dyDescent="0.4">
      <c r="Z7315" s="179"/>
      <c r="AA7315" s="179"/>
    </row>
    <row r="7316" spans="26:27" ht="19.5" x14ac:dyDescent="0.4">
      <c r="Z7316" s="179"/>
      <c r="AA7316" s="179"/>
    </row>
    <row r="7317" spans="26:27" ht="19.5" x14ac:dyDescent="0.4">
      <c r="Z7317" s="179"/>
      <c r="AA7317" s="179"/>
    </row>
    <row r="7318" spans="26:27" ht="19.5" x14ac:dyDescent="0.4">
      <c r="Z7318" s="179"/>
      <c r="AA7318" s="179"/>
    </row>
    <row r="7319" spans="26:27" ht="19.5" x14ac:dyDescent="0.4">
      <c r="Z7319" s="179"/>
      <c r="AA7319" s="179"/>
    </row>
    <row r="7320" spans="26:27" ht="19.5" x14ac:dyDescent="0.4">
      <c r="Z7320" s="179"/>
      <c r="AA7320" s="179"/>
    </row>
    <row r="7321" spans="26:27" ht="19.5" x14ac:dyDescent="0.4">
      <c r="Z7321" s="179"/>
      <c r="AA7321" s="179"/>
    </row>
    <row r="7322" spans="26:27" ht="19.5" x14ac:dyDescent="0.4">
      <c r="Z7322" s="179"/>
      <c r="AA7322" s="179"/>
    </row>
    <row r="7323" spans="26:27" ht="19.5" x14ac:dyDescent="0.4">
      <c r="Z7323" s="179"/>
      <c r="AA7323" s="179"/>
    </row>
    <row r="7324" spans="26:27" ht="19.5" x14ac:dyDescent="0.4">
      <c r="Z7324" s="179"/>
      <c r="AA7324" s="179"/>
    </row>
    <row r="7325" spans="26:27" ht="19.5" x14ac:dyDescent="0.4">
      <c r="Z7325" s="179"/>
      <c r="AA7325" s="179"/>
    </row>
    <row r="7326" spans="26:27" ht="19.5" x14ac:dyDescent="0.4">
      <c r="Z7326" s="179"/>
      <c r="AA7326" s="179"/>
    </row>
    <row r="7327" spans="26:27" ht="19.5" x14ac:dyDescent="0.4">
      <c r="Z7327" s="179"/>
      <c r="AA7327" s="179"/>
    </row>
    <row r="7328" spans="26:27" ht="19.5" x14ac:dyDescent="0.4">
      <c r="Z7328" s="179"/>
      <c r="AA7328" s="179"/>
    </row>
    <row r="7329" spans="26:27" ht="19.5" x14ac:dyDescent="0.4">
      <c r="Z7329" s="179"/>
      <c r="AA7329" s="179"/>
    </row>
    <row r="7330" spans="26:27" ht="19.5" x14ac:dyDescent="0.4">
      <c r="Z7330" s="179"/>
      <c r="AA7330" s="179"/>
    </row>
    <row r="7331" spans="26:27" ht="19.5" x14ac:dyDescent="0.4">
      <c r="Z7331" s="179"/>
      <c r="AA7331" s="179"/>
    </row>
    <row r="7332" spans="26:27" ht="19.5" x14ac:dyDescent="0.4">
      <c r="Z7332" s="179"/>
      <c r="AA7332" s="179"/>
    </row>
    <row r="7333" spans="26:27" ht="19.5" x14ac:dyDescent="0.4">
      <c r="Z7333" s="179"/>
      <c r="AA7333" s="179"/>
    </row>
    <row r="7334" spans="26:27" ht="19.5" x14ac:dyDescent="0.4">
      <c r="Z7334" s="179"/>
      <c r="AA7334" s="179"/>
    </row>
    <row r="7335" spans="26:27" ht="19.5" x14ac:dyDescent="0.4">
      <c r="Z7335" s="179"/>
      <c r="AA7335" s="179"/>
    </row>
    <row r="7336" spans="26:27" ht="19.5" x14ac:dyDescent="0.4">
      <c r="Z7336" s="179"/>
      <c r="AA7336" s="179"/>
    </row>
    <row r="7337" spans="26:27" ht="19.5" x14ac:dyDescent="0.4">
      <c r="Z7337" s="179"/>
      <c r="AA7337" s="179"/>
    </row>
    <row r="7338" spans="26:27" ht="19.5" x14ac:dyDescent="0.4">
      <c r="Z7338" s="179"/>
      <c r="AA7338" s="179"/>
    </row>
    <row r="7339" spans="26:27" ht="19.5" x14ac:dyDescent="0.4">
      <c r="Z7339" s="179"/>
      <c r="AA7339" s="179"/>
    </row>
    <row r="7340" spans="26:27" ht="19.5" x14ac:dyDescent="0.4">
      <c r="Z7340" s="179"/>
      <c r="AA7340" s="179"/>
    </row>
    <row r="7341" spans="26:27" ht="19.5" x14ac:dyDescent="0.4">
      <c r="Z7341" s="179"/>
      <c r="AA7341" s="179"/>
    </row>
    <row r="7342" spans="26:27" ht="19.5" x14ac:dyDescent="0.4">
      <c r="Z7342" s="179"/>
      <c r="AA7342" s="179"/>
    </row>
    <row r="7343" spans="26:27" ht="19.5" x14ac:dyDescent="0.4">
      <c r="Z7343" s="179"/>
      <c r="AA7343" s="179"/>
    </row>
    <row r="7344" spans="26:27" ht="19.5" x14ac:dyDescent="0.4">
      <c r="Z7344" s="179"/>
      <c r="AA7344" s="179"/>
    </row>
    <row r="7345" spans="26:27" ht="19.5" x14ac:dyDescent="0.4">
      <c r="Z7345" s="179"/>
      <c r="AA7345" s="179"/>
    </row>
    <row r="7346" spans="26:27" ht="19.5" x14ac:dyDescent="0.4">
      <c r="Z7346" s="179"/>
      <c r="AA7346" s="179"/>
    </row>
    <row r="7347" spans="26:27" ht="19.5" x14ac:dyDescent="0.4">
      <c r="Z7347" s="179"/>
      <c r="AA7347" s="179"/>
    </row>
    <row r="7348" spans="26:27" ht="19.5" x14ac:dyDescent="0.4">
      <c r="Z7348" s="179"/>
      <c r="AA7348" s="179"/>
    </row>
    <row r="7349" spans="26:27" ht="19.5" x14ac:dyDescent="0.4">
      <c r="Z7349" s="179"/>
      <c r="AA7349" s="179"/>
    </row>
    <row r="7350" spans="26:27" ht="19.5" x14ac:dyDescent="0.4">
      <c r="Z7350" s="179"/>
      <c r="AA7350" s="179"/>
    </row>
    <row r="7351" spans="26:27" ht="19.5" x14ac:dyDescent="0.4">
      <c r="Z7351" s="179"/>
      <c r="AA7351" s="179"/>
    </row>
    <row r="7352" spans="26:27" ht="19.5" x14ac:dyDescent="0.4">
      <c r="Z7352" s="179"/>
      <c r="AA7352" s="179"/>
    </row>
    <row r="7353" spans="26:27" ht="19.5" x14ac:dyDescent="0.4">
      <c r="Z7353" s="179"/>
      <c r="AA7353" s="179"/>
    </row>
    <row r="7354" spans="26:27" ht="19.5" x14ac:dyDescent="0.4">
      <c r="Z7354" s="179"/>
      <c r="AA7354" s="179"/>
    </row>
    <row r="7355" spans="26:27" ht="19.5" x14ac:dyDescent="0.4">
      <c r="Z7355" s="179"/>
      <c r="AA7355" s="179"/>
    </row>
    <row r="7356" spans="26:27" ht="19.5" x14ac:dyDescent="0.4">
      <c r="Z7356" s="179"/>
      <c r="AA7356" s="179"/>
    </row>
    <row r="7357" spans="26:27" ht="19.5" x14ac:dyDescent="0.4">
      <c r="Z7357" s="179"/>
      <c r="AA7357" s="179"/>
    </row>
    <row r="7358" spans="26:27" ht="19.5" x14ac:dyDescent="0.4">
      <c r="Z7358" s="179"/>
      <c r="AA7358" s="179"/>
    </row>
    <row r="7359" spans="26:27" ht="19.5" x14ac:dyDescent="0.4">
      <c r="Z7359" s="179"/>
      <c r="AA7359" s="179"/>
    </row>
    <row r="7360" spans="26:27" ht="19.5" x14ac:dyDescent="0.4">
      <c r="Z7360" s="179"/>
      <c r="AA7360" s="179"/>
    </row>
    <row r="7361" spans="26:27" ht="19.5" x14ac:dyDescent="0.4">
      <c r="Z7361" s="179"/>
      <c r="AA7361" s="179"/>
    </row>
    <row r="7362" spans="26:27" ht="19.5" x14ac:dyDescent="0.4">
      <c r="Z7362" s="179"/>
      <c r="AA7362" s="179"/>
    </row>
    <row r="7363" spans="26:27" ht="19.5" x14ac:dyDescent="0.4">
      <c r="Z7363" s="179"/>
      <c r="AA7363" s="179"/>
    </row>
    <row r="7364" spans="26:27" ht="19.5" x14ac:dyDescent="0.4">
      <c r="Z7364" s="179"/>
      <c r="AA7364" s="179"/>
    </row>
    <row r="7365" spans="26:27" ht="19.5" x14ac:dyDescent="0.4">
      <c r="Z7365" s="179"/>
      <c r="AA7365" s="179"/>
    </row>
    <row r="7366" spans="26:27" ht="19.5" x14ac:dyDescent="0.4">
      <c r="Z7366" s="179"/>
      <c r="AA7366" s="179"/>
    </row>
    <row r="7367" spans="26:27" ht="19.5" x14ac:dyDescent="0.4">
      <c r="Z7367" s="179"/>
      <c r="AA7367" s="179"/>
    </row>
    <row r="7368" spans="26:27" ht="19.5" x14ac:dyDescent="0.4">
      <c r="Z7368" s="179"/>
      <c r="AA7368" s="179"/>
    </row>
    <row r="7369" spans="26:27" ht="19.5" x14ac:dyDescent="0.4">
      <c r="Z7369" s="179"/>
      <c r="AA7369" s="179"/>
    </row>
    <row r="7370" spans="26:27" ht="19.5" x14ac:dyDescent="0.4">
      <c r="Z7370" s="179"/>
      <c r="AA7370" s="179"/>
    </row>
    <row r="7371" spans="26:27" ht="19.5" x14ac:dyDescent="0.4">
      <c r="Z7371" s="179"/>
      <c r="AA7371" s="179"/>
    </row>
    <row r="7372" spans="26:27" ht="19.5" x14ac:dyDescent="0.4">
      <c r="Z7372" s="179"/>
      <c r="AA7372" s="179"/>
    </row>
    <row r="7373" spans="26:27" ht="19.5" x14ac:dyDescent="0.4">
      <c r="Z7373" s="179"/>
      <c r="AA7373" s="179"/>
    </row>
    <row r="7374" spans="26:27" ht="19.5" x14ac:dyDescent="0.4">
      <c r="Z7374" s="179"/>
      <c r="AA7374" s="179"/>
    </row>
    <row r="7375" spans="26:27" ht="19.5" x14ac:dyDescent="0.4">
      <c r="Z7375" s="179"/>
      <c r="AA7375" s="179"/>
    </row>
    <row r="7376" spans="26:27" ht="19.5" x14ac:dyDescent="0.4">
      <c r="Z7376" s="179"/>
      <c r="AA7376" s="179"/>
    </row>
    <row r="7377" spans="26:27" ht="19.5" x14ac:dyDescent="0.4">
      <c r="Z7377" s="179"/>
      <c r="AA7377" s="179"/>
    </row>
    <row r="7378" spans="26:27" ht="19.5" x14ac:dyDescent="0.4">
      <c r="Z7378" s="179"/>
      <c r="AA7378" s="179"/>
    </row>
    <row r="7379" spans="26:27" ht="19.5" x14ac:dyDescent="0.4">
      <c r="Z7379" s="179"/>
      <c r="AA7379" s="179"/>
    </row>
    <row r="7380" spans="26:27" ht="19.5" x14ac:dyDescent="0.4">
      <c r="Z7380" s="179"/>
      <c r="AA7380" s="179"/>
    </row>
    <row r="7381" spans="26:27" ht="19.5" x14ac:dyDescent="0.4">
      <c r="Z7381" s="179"/>
      <c r="AA7381" s="179"/>
    </row>
    <row r="7382" spans="26:27" ht="19.5" x14ac:dyDescent="0.4">
      <c r="Z7382" s="179"/>
      <c r="AA7382" s="179"/>
    </row>
    <row r="7383" spans="26:27" ht="19.5" x14ac:dyDescent="0.4">
      <c r="Z7383" s="179"/>
      <c r="AA7383" s="179"/>
    </row>
    <row r="7384" spans="26:27" ht="19.5" x14ac:dyDescent="0.4">
      <c r="Z7384" s="179"/>
      <c r="AA7384" s="179"/>
    </row>
    <row r="7385" spans="26:27" ht="19.5" x14ac:dyDescent="0.4">
      <c r="Z7385" s="179"/>
      <c r="AA7385" s="179"/>
    </row>
    <row r="7386" spans="26:27" ht="19.5" x14ac:dyDescent="0.4">
      <c r="Z7386" s="179"/>
      <c r="AA7386" s="179"/>
    </row>
    <row r="7387" spans="26:27" ht="19.5" x14ac:dyDescent="0.4">
      <c r="Z7387" s="179"/>
      <c r="AA7387" s="179"/>
    </row>
    <row r="7388" spans="26:27" ht="19.5" x14ac:dyDescent="0.4">
      <c r="Z7388" s="179"/>
      <c r="AA7388" s="179"/>
    </row>
    <row r="7389" spans="26:27" ht="19.5" x14ac:dyDescent="0.4">
      <c r="Z7389" s="179"/>
      <c r="AA7389" s="179"/>
    </row>
    <row r="7390" spans="26:27" ht="19.5" x14ac:dyDescent="0.4">
      <c r="Z7390" s="179"/>
      <c r="AA7390" s="179"/>
    </row>
    <row r="7391" spans="26:27" ht="19.5" x14ac:dyDescent="0.4">
      <c r="Z7391" s="179"/>
      <c r="AA7391" s="179"/>
    </row>
    <row r="7392" spans="26:27" ht="19.5" x14ac:dyDescent="0.4">
      <c r="Z7392" s="179"/>
      <c r="AA7392" s="179"/>
    </row>
    <row r="7393" spans="26:27" ht="19.5" x14ac:dyDescent="0.4">
      <c r="Z7393" s="179"/>
      <c r="AA7393" s="179"/>
    </row>
    <row r="7394" spans="26:27" ht="19.5" x14ac:dyDescent="0.4">
      <c r="Z7394" s="179"/>
      <c r="AA7394" s="179"/>
    </row>
    <row r="7395" spans="26:27" ht="19.5" x14ac:dyDescent="0.4">
      <c r="Z7395" s="179"/>
      <c r="AA7395" s="179"/>
    </row>
    <row r="7396" spans="26:27" ht="19.5" x14ac:dyDescent="0.4">
      <c r="Z7396" s="179"/>
      <c r="AA7396" s="179"/>
    </row>
    <row r="7397" spans="26:27" ht="19.5" x14ac:dyDescent="0.4">
      <c r="Z7397" s="179"/>
      <c r="AA7397" s="179"/>
    </row>
    <row r="7398" spans="26:27" ht="19.5" x14ac:dyDescent="0.4">
      <c r="Z7398" s="179"/>
      <c r="AA7398" s="179"/>
    </row>
    <row r="7399" spans="26:27" ht="19.5" x14ac:dyDescent="0.4">
      <c r="Z7399" s="179"/>
      <c r="AA7399" s="179"/>
    </row>
    <row r="7400" spans="26:27" ht="19.5" x14ac:dyDescent="0.4">
      <c r="Z7400" s="179"/>
      <c r="AA7400" s="179"/>
    </row>
    <row r="7401" spans="26:27" ht="19.5" x14ac:dyDescent="0.4">
      <c r="Z7401" s="179"/>
      <c r="AA7401" s="179"/>
    </row>
    <row r="7402" spans="26:27" ht="19.5" x14ac:dyDescent="0.4">
      <c r="Z7402" s="179"/>
      <c r="AA7402" s="179"/>
    </row>
    <row r="7403" spans="26:27" ht="19.5" x14ac:dyDescent="0.4">
      <c r="Z7403" s="179"/>
      <c r="AA7403" s="179"/>
    </row>
    <row r="7404" spans="26:27" ht="19.5" x14ac:dyDescent="0.4">
      <c r="Z7404" s="179"/>
      <c r="AA7404" s="179"/>
    </row>
    <row r="7405" spans="26:27" ht="19.5" x14ac:dyDescent="0.4">
      <c r="Z7405" s="179"/>
      <c r="AA7405" s="179"/>
    </row>
    <row r="7406" spans="26:27" ht="19.5" x14ac:dyDescent="0.4">
      <c r="Z7406" s="179"/>
      <c r="AA7406" s="179"/>
    </row>
    <row r="7407" spans="26:27" ht="19.5" x14ac:dyDescent="0.4">
      <c r="Z7407" s="179"/>
      <c r="AA7407" s="179"/>
    </row>
    <row r="7408" spans="26:27" ht="19.5" x14ac:dyDescent="0.4">
      <c r="Z7408" s="179"/>
      <c r="AA7408" s="179"/>
    </row>
    <row r="7409" spans="26:27" ht="19.5" x14ac:dyDescent="0.4">
      <c r="Z7409" s="179"/>
      <c r="AA7409" s="179"/>
    </row>
    <row r="7410" spans="26:27" ht="19.5" x14ac:dyDescent="0.4">
      <c r="Z7410" s="179"/>
      <c r="AA7410" s="179"/>
    </row>
    <row r="7411" spans="26:27" ht="19.5" x14ac:dyDescent="0.4">
      <c r="Z7411" s="179"/>
      <c r="AA7411" s="179"/>
    </row>
    <row r="7412" spans="26:27" ht="19.5" x14ac:dyDescent="0.4">
      <c r="Z7412" s="179"/>
      <c r="AA7412" s="179"/>
    </row>
    <row r="7413" spans="26:27" ht="19.5" x14ac:dyDescent="0.4">
      <c r="Z7413" s="179"/>
      <c r="AA7413" s="179"/>
    </row>
    <row r="7414" spans="26:27" ht="19.5" x14ac:dyDescent="0.4">
      <c r="Z7414" s="179"/>
      <c r="AA7414" s="179"/>
    </row>
    <row r="7415" spans="26:27" ht="19.5" x14ac:dyDescent="0.4">
      <c r="Z7415" s="179"/>
      <c r="AA7415" s="179"/>
    </row>
    <row r="7416" spans="26:27" ht="19.5" x14ac:dyDescent="0.4">
      <c r="Z7416" s="179"/>
      <c r="AA7416" s="179"/>
    </row>
    <row r="7417" spans="26:27" ht="19.5" x14ac:dyDescent="0.4">
      <c r="Z7417" s="179"/>
      <c r="AA7417" s="179"/>
    </row>
    <row r="7418" spans="26:27" ht="19.5" x14ac:dyDescent="0.4">
      <c r="Z7418" s="179"/>
      <c r="AA7418" s="179"/>
    </row>
    <row r="7419" spans="26:27" ht="19.5" x14ac:dyDescent="0.4">
      <c r="Z7419" s="179"/>
      <c r="AA7419" s="179"/>
    </row>
    <row r="7420" spans="26:27" ht="19.5" x14ac:dyDescent="0.4">
      <c r="Z7420" s="179"/>
      <c r="AA7420" s="179"/>
    </row>
    <row r="7421" spans="26:27" ht="19.5" x14ac:dyDescent="0.4">
      <c r="Z7421" s="179"/>
      <c r="AA7421" s="179"/>
    </row>
    <row r="7422" spans="26:27" ht="19.5" x14ac:dyDescent="0.4">
      <c r="Z7422" s="179"/>
      <c r="AA7422" s="179"/>
    </row>
    <row r="7423" spans="26:27" ht="19.5" x14ac:dyDescent="0.4">
      <c r="Z7423" s="179"/>
      <c r="AA7423" s="179"/>
    </row>
    <row r="7424" spans="26:27" ht="19.5" x14ac:dyDescent="0.4">
      <c r="Z7424" s="179"/>
      <c r="AA7424" s="179"/>
    </row>
    <row r="7425" spans="26:27" ht="19.5" x14ac:dyDescent="0.4">
      <c r="Z7425" s="179"/>
      <c r="AA7425" s="179"/>
    </row>
    <row r="7426" spans="26:27" ht="19.5" x14ac:dyDescent="0.4">
      <c r="Z7426" s="179"/>
      <c r="AA7426" s="179"/>
    </row>
    <row r="7427" spans="26:27" ht="19.5" x14ac:dyDescent="0.4">
      <c r="Z7427" s="179"/>
      <c r="AA7427" s="179"/>
    </row>
    <row r="7428" spans="26:27" ht="19.5" x14ac:dyDescent="0.4">
      <c r="Z7428" s="179"/>
      <c r="AA7428" s="179"/>
    </row>
    <row r="7429" spans="26:27" ht="19.5" x14ac:dyDescent="0.4">
      <c r="Z7429" s="179"/>
      <c r="AA7429" s="179"/>
    </row>
    <row r="7430" spans="26:27" ht="19.5" x14ac:dyDescent="0.4">
      <c r="Z7430" s="179"/>
      <c r="AA7430" s="179"/>
    </row>
    <row r="7431" spans="26:27" ht="19.5" x14ac:dyDescent="0.4">
      <c r="Z7431" s="179"/>
      <c r="AA7431" s="179"/>
    </row>
    <row r="7432" spans="26:27" ht="19.5" x14ac:dyDescent="0.4">
      <c r="Z7432" s="179"/>
      <c r="AA7432" s="179"/>
    </row>
    <row r="7433" spans="26:27" ht="19.5" x14ac:dyDescent="0.4">
      <c r="Z7433" s="179"/>
      <c r="AA7433" s="179"/>
    </row>
    <row r="7434" spans="26:27" ht="19.5" x14ac:dyDescent="0.4">
      <c r="Z7434" s="179"/>
      <c r="AA7434" s="179"/>
    </row>
    <row r="7435" spans="26:27" ht="19.5" x14ac:dyDescent="0.4">
      <c r="Z7435" s="179"/>
      <c r="AA7435" s="179"/>
    </row>
    <row r="7436" spans="26:27" ht="19.5" x14ac:dyDescent="0.4">
      <c r="Z7436" s="179"/>
      <c r="AA7436" s="179"/>
    </row>
    <row r="7437" spans="26:27" ht="19.5" x14ac:dyDescent="0.4">
      <c r="Z7437" s="179"/>
      <c r="AA7437" s="179"/>
    </row>
    <row r="7438" spans="26:27" ht="19.5" x14ac:dyDescent="0.4">
      <c r="Z7438" s="179"/>
      <c r="AA7438" s="179"/>
    </row>
    <row r="7439" spans="26:27" ht="19.5" x14ac:dyDescent="0.4">
      <c r="Z7439" s="179"/>
      <c r="AA7439" s="179"/>
    </row>
    <row r="7440" spans="26:27" ht="19.5" x14ac:dyDescent="0.4">
      <c r="Z7440" s="179"/>
      <c r="AA7440" s="179"/>
    </row>
    <row r="7441" spans="26:27" ht="19.5" x14ac:dyDescent="0.4">
      <c r="Z7441" s="179"/>
      <c r="AA7441" s="179"/>
    </row>
    <row r="7442" spans="26:27" ht="19.5" x14ac:dyDescent="0.4">
      <c r="Z7442" s="179"/>
      <c r="AA7442" s="179"/>
    </row>
    <row r="7443" spans="26:27" ht="19.5" x14ac:dyDescent="0.4">
      <c r="Z7443" s="179"/>
      <c r="AA7443" s="179"/>
    </row>
    <row r="7444" spans="26:27" ht="19.5" x14ac:dyDescent="0.4">
      <c r="Z7444" s="179"/>
      <c r="AA7444" s="179"/>
    </row>
    <row r="7445" spans="26:27" ht="19.5" x14ac:dyDescent="0.4">
      <c r="Z7445" s="179"/>
      <c r="AA7445" s="179"/>
    </row>
    <row r="7446" spans="26:27" ht="19.5" x14ac:dyDescent="0.4">
      <c r="Z7446" s="179"/>
      <c r="AA7446" s="179"/>
    </row>
    <row r="7447" spans="26:27" ht="19.5" x14ac:dyDescent="0.4">
      <c r="Z7447" s="179"/>
      <c r="AA7447" s="179"/>
    </row>
    <row r="7448" spans="26:27" ht="19.5" x14ac:dyDescent="0.4">
      <c r="Z7448" s="179"/>
      <c r="AA7448" s="179"/>
    </row>
    <row r="7449" spans="26:27" ht="19.5" x14ac:dyDescent="0.4">
      <c r="Z7449" s="179"/>
      <c r="AA7449" s="179"/>
    </row>
    <row r="7450" spans="26:27" ht="19.5" x14ac:dyDescent="0.4">
      <c r="Z7450" s="179"/>
      <c r="AA7450" s="179"/>
    </row>
    <row r="7451" spans="26:27" ht="19.5" x14ac:dyDescent="0.4">
      <c r="Z7451" s="179"/>
      <c r="AA7451" s="179"/>
    </row>
    <row r="7452" spans="26:27" ht="19.5" x14ac:dyDescent="0.4">
      <c r="Z7452" s="179"/>
      <c r="AA7452" s="179"/>
    </row>
    <row r="7453" spans="26:27" ht="19.5" x14ac:dyDescent="0.4">
      <c r="Z7453" s="179"/>
      <c r="AA7453" s="179"/>
    </row>
    <row r="7454" spans="26:27" ht="19.5" x14ac:dyDescent="0.4">
      <c r="Z7454" s="179"/>
      <c r="AA7454" s="179"/>
    </row>
    <row r="7455" spans="26:27" ht="19.5" x14ac:dyDescent="0.4">
      <c r="Z7455" s="179"/>
      <c r="AA7455" s="179"/>
    </row>
    <row r="7456" spans="26:27" ht="19.5" x14ac:dyDescent="0.4">
      <c r="Z7456" s="179"/>
      <c r="AA7456" s="179"/>
    </row>
    <row r="7457" spans="26:27" ht="19.5" x14ac:dyDescent="0.4">
      <c r="Z7457" s="179"/>
      <c r="AA7457" s="179"/>
    </row>
    <row r="7458" spans="26:27" ht="19.5" x14ac:dyDescent="0.4">
      <c r="Z7458" s="179"/>
      <c r="AA7458" s="179"/>
    </row>
    <row r="7459" spans="26:27" ht="19.5" x14ac:dyDescent="0.4">
      <c r="Z7459" s="179"/>
      <c r="AA7459" s="179"/>
    </row>
    <row r="7460" spans="26:27" ht="19.5" x14ac:dyDescent="0.4">
      <c r="Z7460" s="179"/>
      <c r="AA7460" s="179"/>
    </row>
    <row r="7461" spans="26:27" ht="19.5" x14ac:dyDescent="0.4">
      <c r="Z7461" s="179"/>
      <c r="AA7461" s="179"/>
    </row>
    <row r="7462" spans="26:27" ht="19.5" x14ac:dyDescent="0.4">
      <c r="Z7462" s="179"/>
      <c r="AA7462" s="179"/>
    </row>
    <row r="7463" spans="26:27" ht="19.5" x14ac:dyDescent="0.4">
      <c r="Z7463" s="179"/>
      <c r="AA7463" s="179"/>
    </row>
    <row r="7464" spans="26:27" ht="19.5" x14ac:dyDescent="0.4">
      <c r="Z7464" s="179"/>
      <c r="AA7464" s="179"/>
    </row>
    <row r="7465" spans="26:27" ht="19.5" x14ac:dyDescent="0.4">
      <c r="Z7465" s="179"/>
      <c r="AA7465" s="179"/>
    </row>
    <row r="7466" spans="26:27" ht="19.5" x14ac:dyDescent="0.4">
      <c r="Z7466" s="179"/>
      <c r="AA7466" s="179"/>
    </row>
    <row r="7467" spans="26:27" ht="19.5" x14ac:dyDescent="0.4">
      <c r="Z7467" s="179"/>
      <c r="AA7467" s="179"/>
    </row>
    <row r="7468" spans="26:27" ht="19.5" x14ac:dyDescent="0.4">
      <c r="Z7468" s="179"/>
      <c r="AA7468" s="179"/>
    </row>
    <row r="7469" spans="26:27" ht="19.5" x14ac:dyDescent="0.4">
      <c r="Z7469" s="179"/>
      <c r="AA7469" s="179"/>
    </row>
    <row r="7470" spans="26:27" ht="19.5" x14ac:dyDescent="0.4">
      <c r="Z7470" s="179"/>
      <c r="AA7470" s="179"/>
    </row>
    <row r="7471" spans="26:27" ht="19.5" x14ac:dyDescent="0.4">
      <c r="Z7471" s="179"/>
      <c r="AA7471" s="179"/>
    </row>
    <row r="7472" spans="26:27" ht="19.5" x14ac:dyDescent="0.4">
      <c r="Z7472" s="179"/>
      <c r="AA7472" s="179"/>
    </row>
    <row r="7473" spans="26:27" ht="19.5" x14ac:dyDescent="0.4">
      <c r="Z7473" s="179"/>
      <c r="AA7473" s="179"/>
    </row>
    <row r="7474" spans="26:27" ht="19.5" x14ac:dyDescent="0.4">
      <c r="Z7474" s="179"/>
      <c r="AA7474" s="179"/>
    </row>
    <row r="7475" spans="26:27" ht="19.5" x14ac:dyDescent="0.4">
      <c r="Z7475" s="179"/>
      <c r="AA7475" s="179"/>
    </row>
    <row r="7476" spans="26:27" ht="19.5" x14ac:dyDescent="0.4">
      <c r="Z7476" s="179"/>
      <c r="AA7476" s="179"/>
    </row>
    <row r="7477" spans="26:27" ht="19.5" x14ac:dyDescent="0.4">
      <c r="Z7477" s="179"/>
      <c r="AA7477" s="179"/>
    </row>
    <row r="7478" spans="26:27" ht="19.5" x14ac:dyDescent="0.4">
      <c r="Z7478" s="179"/>
      <c r="AA7478" s="179"/>
    </row>
    <row r="7479" spans="26:27" ht="19.5" x14ac:dyDescent="0.4">
      <c r="Z7479" s="179"/>
      <c r="AA7479" s="179"/>
    </row>
    <row r="7480" spans="26:27" ht="19.5" x14ac:dyDescent="0.4">
      <c r="Z7480" s="179"/>
      <c r="AA7480" s="179"/>
    </row>
    <row r="7481" spans="26:27" ht="19.5" x14ac:dyDescent="0.4">
      <c r="Z7481" s="179"/>
      <c r="AA7481" s="179"/>
    </row>
    <row r="7482" spans="26:27" ht="19.5" x14ac:dyDescent="0.4">
      <c r="Z7482" s="179"/>
      <c r="AA7482" s="179"/>
    </row>
    <row r="7483" spans="26:27" ht="19.5" x14ac:dyDescent="0.4">
      <c r="Z7483" s="179"/>
      <c r="AA7483" s="179"/>
    </row>
    <row r="7484" spans="26:27" ht="19.5" x14ac:dyDescent="0.4">
      <c r="Z7484" s="179"/>
      <c r="AA7484" s="179"/>
    </row>
    <row r="7485" spans="26:27" ht="19.5" x14ac:dyDescent="0.4">
      <c r="Z7485" s="179"/>
      <c r="AA7485" s="179"/>
    </row>
    <row r="7486" spans="26:27" ht="19.5" x14ac:dyDescent="0.4">
      <c r="Z7486" s="179"/>
      <c r="AA7486" s="179"/>
    </row>
    <row r="7487" spans="26:27" ht="19.5" x14ac:dyDescent="0.4">
      <c r="Z7487" s="179"/>
      <c r="AA7487" s="179"/>
    </row>
    <row r="7488" spans="26:27" ht="19.5" x14ac:dyDescent="0.4">
      <c r="Z7488" s="179"/>
      <c r="AA7488" s="179"/>
    </row>
    <row r="7489" spans="26:27" ht="19.5" x14ac:dyDescent="0.4">
      <c r="Z7489" s="179"/>
      <c r="AA7489" s="179"/>
    </row>
    <row r="7490" spans="26:27" ht="19.5" x14ac:dyDescent="0.4">
      <c r="Z7490" s="179"/>
      <c r="AA7490" s="179"/>
    </row>
    <row r="7491" spans="26:27" ht="19.5" x14ac:dyDescent="0.4">
      <c r="Z7491" s="179"/>
      <c r="AA7491" s="179"/>
    </row>
    <row r="7492" spans="26:27" ht="19.5" x14ac:dyDescent="0.4">
      <c r="Z7492" s="179"/>
      <c r="AA7492" s="179"/>
    </row>
    <row r="7493" spans="26:27" ht="19.5" x14ac:dyDescent="0.4">
      <c r="Z7493" s="179"/>
      <c r="AA7493" s="179"/>
    </row>
    <row r="7494" spans="26:27" ht="19.5" x14ac:dyDescent="0.4">
      <c r="Z7494" s="179"/>
      <c r="AA7494" s="179"/>
    </row>
    <row r="7495" spans="26:27" ht="19.5" x14ac:dyDescent="0.4">
      <c r="Z7495" s="179"/>
      <c r="AA7495" s="179"/>
    </row>
    <row r="7496" spans="26:27" ht="19.5" x14ac:dyDescent="0.4">
      <c r="Z7496" s="179"/>
      <c r="AA7496" s="179"/>
    </row>
    <row r="7497" spans="26:27" ht="19.5" x14ac:dyDescent="0.4">
      <c r="Z7497" s="179"/>
      <c r="AA7497" s="179"/>
    </row>
    <row r="7498" spans="26:27" ht="19.5" x14ac:dyDescent="0.4">
      <c r="Z7498" s="179"/>
      <c r="AA7498" s="179"/>
    </row>
    <row r="7499" spans="26:27" ht="19.5" x14ac:dyDescent="0.4">
      <c r="Z7499" s="179"/>
      <c r="AA7499" s="179"/>
    </row>
    <row r="7500" spans="26:27" ht="19.5" x14ac:dyDescent="0.4">
      <c r="Z7500" s="179"/>
      <c r="AA7500" s="179"/>
    </row>
    <row r="7501" spans="26:27" ht="19.5" x14ac:dyDescent="0.4">
      <c r="Z7501" s="179"/>
      <c r="AA7501" s="179"/>
    </row>
    <row r="7502" spans="26:27" ht="19.5" x14ac:dyDescent="0.4">
      <c r="Z7502" s="179"/>
      <c r="AA7502" s="179"/>
    </row>
    <row r="7503" spans="26:27" ht="19.5" x14ac:dyDescent="0.4">
      <c r="Z7503" s="179"/>
      <c r="AA7503" s="179"/>
    </row>
    <row r="7504" spans="26:27" ht="19.5" x14ac:dyDescent="0.4">
      <c r="Z7504" s="179"/>
      <c r="AA7504" s="179"/>
    </row>
    <row r="7505" spans="26:27" ht="19.5" x14ac:dyDescent="0.4">
      <c r="Z7505" s="179"/>
      <c r="AA7505" s="179"/>
    </row>
    <row r="7506" spans="26:27" ht="19.5" x14ac:dyDescent="0.4">
      <c r="Z7506" s="179"/>
      <c r="AA7506" s="179"/>
    </row>
    <row r="7507" spans="26:27" ht="19.5" x14ac:dyDescent="0.4">
      <c r="Z7507" s="179"/>
      <c r="AA7507" s="179"/>
    </row>
    <row r="7508" spans="26:27" ht="19.5" x14ac:dyDescent="0.4">
      <c r="Z7508" s="179"/>
      <c r="AA7508" s="179"/>
    </row>
    <row r="7509" spans="26:27" ht="19.5" x14ac:dyDescent="0.4">
      <c r="Z7509" s="179"/>
      <c r="AA7509" s="179"/>
    </row>
    <row r="7510" spans="26:27" ht="19.5" x14ac:dyDescent="0.4">
      <c r="Z7510" s="179"/>
      <c r="AA7510" s="179"/>
    </row>
    <row r="7511" spans="26:27" ht="19.5" x14ac:dyDescent="0.4">
      <c r="Z7511" s="179"/>
      <c r="AA7511" s="179"/>
    </row>
    <row r="7512" spans="26:27" ht="19.5" x14ac:dyDescent="0.4">
      <c r="Z7512" s="179"/>
      <c r="AA7512" s="179"/>
    </row>
    <row r="7513" spans="26:27" ht="19.5" x14ac:dyDescent="0.4">
      <c r="Z7513" s="179"/>
      <c r="AA7513" s="179"/>
    </row>
    <row r="7514" spans="26:27" ht="19.5" x14ac:dyDescent="0.4">
      <c r="Z7514" s="179"/>
      <c r="AA7514" s="179"/>
    </row>
    <row r="7515" spans="26:27" ht="19.5" x14ac:dyDescent="0.4">
      <c r="Z7515" s="179"/>
      <c r="AA7515" s="179"/>
    </row>
    <row r="7516" spans="26:27" ht="19.5" x14ac:dyDescent="0.4">
      <c r="Z7516" s="179"/>
      <c r="AA7516" s="179"/>
    </row>
    <row r="7517" spans="26:27" ht="19.5" x14ac:dyDescent="0.4">
      <c r="Z7517" s="179"/>
      <c r="AA7517" s="179"/>
    </row>
    <row r="7518" spans="26:27" ht="19.5" x14ac:dyDescent="0.4">
      <c r="Z7518" s="179"/>
      <c r="AA7518" s="179"/>
    </row>
    <row r="7519" spans="26:27" ht="19.5" x14ac:dyDescent="0.4">
      <c r="Z7519" s="179"/>
      <c r="AA7519" s="179"/>
    </row>
    <row r="7520" spans="26:27" ht="19.5" x14ac:dyDescent="0.4">
      <c r="Z7520" s="179"/>
      <c r="AA7520" s="179"/>
    </row>
    <row r="7521" spans="26:27" ht="19.5" x14ac:dyDescent="0.4">
      <c r="Z7521" s="179"/>
      <c r="AA7521" s="179"/>
    </row>
    <row r="7522" spans="26:27" ht="19.5" x14ac:dyDescent="0.4">
      <c r="Z7522" s="179"/>
      <c r="AA7522" s="179"/>
    </row>
    <row r="7523" spans="26:27" ht="19.5" x14ac:dyDescent="0.4">
      <c r="Z7523" s="179"/>
      <c r="AA7523" s="179"/>
    </row>
    <row r="7524" spans="26:27" ht="19.5" x14ac:dyDescent="0.4">
      <c r="Z7524" s="179"/>
      <c r="AA7524" s="179"/>
    </row>
    <row r="7525" spans="26:27" ht="19.5" x14ac:dyDescent="0.4">
      <c r="Z7525" s="179"/>
      <c r="AA7525" s="179"/>
    </row>
    <row r="7526" spans="26:27" ht="19.5" x14ac:dyDescent="0.4">
      <c r="Z7526" s="179"/>
      <c r="AA7526" s="179"/>
    </row>
    <row r="7527" spans="26:27" ht="19.5" x14ac:dyDescent="0.4">
      <c r="Z7527" s="179"/>
      <c r="AA7527" s="179"/>
    </row>
    <row r="7528" spans="26:27" ht="19.5" x14ac:dyDescent="0.4">
      <c r="Z7528" s="179"/>
      <c r="AA7528" s="179"/>
    </row>
    <row r="7529" spans="26:27" ht="19.5" x14ac:dyDescent="0.4">
      <c r="Z7529" s="179"/>
      <c r="AA7529" s="179"/>
    </row>
    <row r="7530" spans="26:27" ht="19.5" x14ac:dyDescent="0.4">
      <c r="Z7530" s="179"/>
      <c r="AA7530" s="179"/>
    </row>
    <row r="7531" spans="26:27" ht="19.5" x14ac:dyDescent="0.4">
      <c r="Z7531" s="179"/>
      <c r="AA7531" s="179"/>
    </row>
    <row r="7532" spans="26:27" ht="19.5" x14ac:dyDescent="0.4">
      <c r="Z7532" s="179"/>
      <c r="AA7532" s="179"/>
    </row>
    <row r="7533" spans="26:27" ht="19.5" x14ac:dyDescent="0.4">
      <c r="Z7533" s="179"/>
      <c r="AA7533" s="179"/>
    </row>
    <row r="7534" spans="26:27" ht="19.5" x14ac:dyDescent="0.4">
      <c r="Z7534" s="179"/>
      <c r="AA7534" s="179"/>
    </row>
    <row r="7535" spans="26:27" ht="19.5" x14ac:dyDescent="0.4">
      <c r="Z7535" s="179"/>
      <c r="AA7535" s="179"/>
    </row>
    <row r="7536" spans="26:27" ht="19.5" x14ac:dyDescent="0.4">
      <c r="Z7536" s="179"/>
      <c r="AA7536" s="179"/>
    </row>
    <row r="7537" spans="26:27" ht="19.5" x14ac:dyDescent="0.4">
      <c r="Z7537" s="179"/>
      <c r="AA7537" s="179"/>
    </row>
    <row r="7538" spans="26:27" ht="19.5" x14ac:dyDescent="0.4">
      <c r="Z7538" s="179"/>
      <c r="AA7538" s="179"/>
    </row>
    <row r="7539" spans="26:27" ht="19.5" x14ac:dyDescent="0.4">
      <c r="Z7539" s="179"/>
      <c r="AA7539" s="179"/>
    </row>
    <row r="7540" spans="26:27" ht="19.5" x14ac:dyDescent="0.4">
      <c r="Z7540" s="179"/>
      <c r="AA7540" s="179"/>
    </row>
    <row r="7541" spans="26:27" ht="19.5" x14ac:dyDescent="0.4">
      <c r="Z7541" s="179"/>
      <c r="AA7541" s="179"/>
    </row>
    <row r="7542" spans="26:27" ht="19.5" x14ac:dyDescent="0.4">
      <c r="Z7542" s="179"/>
      <c r="AA7542" s="179"/>
    </row>
    <row r="7543" spans="26:27" ht="19.5" x14ac:dyDescent="0.4">
      <c r="Z7543" s="179"/>
      <c r="AA7543" s="179"/>
    </row>
    <row r="7544" spans="26:27" ht="19.5" x14ac:dyDescent="0.4">
      <c r="Z7544" s="179"/>
      <c r="AA7544" s="179"/>
    </row>
    <row r="7545" spans="26:27" ht="19.5" x14ac:dyDescent="0.4">
      <c r="Z7545" s="179"/>
      <c r="AA7545" s="179"/>
    </row>
    <row r="7546" spans="26:27" ht="19.5" x14ac:dyDescent="0.4">
      <c r="Z7546" s="179"/>
      <c r="AA7546" s="179"/>
    </row>
    <row r="7547" spans="26:27" ht="19.5" x14ac:dyDescent="0.4">
      <c r="Z7547" s="179"/>
      <c r="AA7547" s="179"/>
    </row>
    <row r="7548" spans="26:27" ht="19.5" x14ac:dyDescent="0.4">
      <c r="Z7548" s="179"/>
      <c r="AA7548" s="179"/>
    </row>
    <row r="7549" spans="26:27" ht="19.5" x14ac:dyDescent="0.4">
      <c r="Z7549" s="179"/>
      <c r="AA7549" s="179"/>
    </row>
    <row r="7550" spans="26:27" ht="19.5" x14ac:dyDescent="0.4">
      <c r="Z7550" s="179"/>
      <c r="AA7550" s="179"/>
    </row>
    <row r="7551" spans="26:27" ht="19.5" x14ac:dyDescent="0.4">
      <c r="Z7551" s="179"/>
      <c r="AA7551" s="179"/>
    </row>
    <row r="7552" spans="26:27" ht="19.5" x14ac:dyDescent="0.4">
      <c r="Z7552" s="179"/>
      <c r="AA7552" s="179"/>
    </row>
    <row r="7553" spans="26:27" ht="19.5" x14ac:dyDescent="0.4">
      <c r="Z7553" s="179"/>
      <c r="AA7553" s="179"/>
    </row>
    <row r="7554" spans="26:27" ht="19.5" x14ac:dyDescent="0.4">
      <c r="Z7554" s="179"/>
      <c r="AA7554" s="179"/>
    </row>
    <row r="7555" spans="26:27" ht="19.5" x14ac:dyDescent="0.4">
      <c r="Z7555" s="179"/>
      <c r="AA7555" s="179"/>
    </row>
    <row r="7556" spans="26:27" ht="19.5" x14ac:dyDescent="0.4">
      <c r="Z7556" s="179"/>
      <c r="AA7556" s="179"/>
    </row>
    <row r="7557" spans="26:27" ht="19.5" x14ac:dyDescent="0.4">
      <c r="Z7557" s="179"/>
      <c r="AA7557" s="179"/>
    </row>
    <row r="7558" spans="26:27" ht="19.5" x14ac:dyDescent="0.4">
      <c r="Z7558" s="179"/>
      <c r="AA7558" s="179"/>
    </row>
    <row r="7559" spans="26:27" ht="19.5" x14ac:dyDescent="0.4">
      <c r="Z7559" s="179"/>
      <c r="AA7559" s="179"/>
    </row>
    <row r="7560" spans="26:27" ht="19.5" x14ac:dyDescent="0.4">
      <c r="Z7560" s="179"/>
      <c r="AA7560" s="179"/>
    </row>
    <row r="7561" spans="26:27" ht="19.5" x14ac:dyDescent="0.4">
      <c r="Z7561" s="179"/>
      <c r="AA7561" s="179"/>
    </row>
    <row r="7562" spans="26:27" ht="19.5" x14ac:dyDescent="0.4">
      <c r="Z7562" s="179"/>
      <c r="AA7562" s="179"/>
    </row>
    <row r="7563" spans="26:27" ht="19.5" x14ac:dyDescent="0.4">
      <c r="Z7563" s="179"/>
      <c r="AA7563" s="179"/>
    </row>
    <row r="7564" spans="26:27" ht="19.5" x14ac:dyDescent="0.4">
      <c r="Z7564" s="179"/>
      <c r="AA7564" s="179"/>
    </row>
    <row r="7565" spans="26:27" ht="19.5" x14ac:dyDescent="0.4">
      <c r="Z7565" s="179"/>
      <c r="AA7565" s="179"/>
    </row>
    <row r="7566" spans="26:27" ht="19.5" x14ac:dyDescent="0.4">
      <c r="Z7566" s="179"/>
      <c r="AA7566" s="179"/>
    </row>
    <row r="7567" spans="26:27" ht="19.5" x14ac:dyDescent="0.4">
      <c r="Z7567" s="179"/>
      <c r="AA7567" s="179"/>
    </row>
    <row r="7568" spans="26:27" ht="19.5" x14ac:dyDescent="0.4">
      <c r="Z7568" s="179"/>
      <c r="AA7568" s="179"/>
    </row>
    <row r="7569" spans="26:27" ht="19.5" x14ac:dyDescent="0.4">
      <c r="Z7569" s="179"/>
      <c r="AA7569" s="179"/>
    </row>
    <row r="7570" spans="26:27" ht="19.5" x14ac:dyDescent="0.4">
      <c r="Z7570" s="179"/>
      <c r="AA7570" s="179"/>
    </row>
    <row r="7571" spans="26:27" ht="19.5" x14ac:dyDescent="0.4">
      <c r="Z7571" s="179"/>
      <c r="AA7571" s="179"/>
    </row>
    <row r="7572" spans="26:27" ht="19.5" x14ac:dyDescent="0.4">
      <c r="Z7572" s="179"/>
      <c r="AA7572" s="179"/>
    </row>
    <row r="7573" spans="26:27" ht="19.5" x14ac:dyDescent="0.4">
      <c r="Z7573" s="179"/>
      <c r="AA7573" s="179"/>
    </row>
    <row r="7574" spans="26:27" ht="19.5" x14ac:dyDescent="0.4">
      <c r="Z7574" s="179"/>
      <c r="AA7574" s="179"/>
    </row>
    <row r="7575" spans="26:27" ht="19.5" x14ac:dyDescent="0.4">
      <c r="Z7575" s="179"/>
      <c r="AA7575" s="179"/>
    </row>
    <row r="7576" spans="26:27" ht="19.5" x14ac:dyDescent="0.4">
      <c r="Z7576" s="179"/>
      <c r="AA7576" s="179"/>
    </row>
    <row r="7577" spans="26:27" ht="19.5" x14ac:dyDescent="0.4">
      <c r="Z7577" s="179"/>
      <c r="AA7577" s="179"/>
    </row>
    <row r="7578" spans="26:27" ht="19.5" x14ac:dyDescent="0.4">
      <c r="Z7578" s="179"/>
      <c r="AA7578" s="179"/>
    </row>
    <row r="7579" spans="26:27" ht="19.5" x14ac:dyDescent="0.4">
      <c r="Z7579" s="179"/>
      <c r="AA7579" s="179"/>
    </row>
    <row r="7580" spans="26:27" ht="19.5" x14ac:dyDescent="0.4">
      <c r="Z7580" s="179"/>
      <c r="AA7580" s="179"/>
    </row>
    <row r="7581" spans="26:27" ht="19.5" x14ac:dyDescent="0.4">
      <c r="Z7581" s="179"/>
      <c r="AA7581" s="179"/>
    </row>
    <row r="7582" spans="26:27" ht="19.5" x14ac:dyDescent="0.4">
      <c r="Z7582" s="179"/>
      <c r="AA7582" s="179"/>
    </row>
    <row r="7583" spans="26:27" ht="19.5" x14ac:dyDescent="0.4">
      <c r="Z7583" s="179"/>
      <c r="AA7583" s="179"/>
    </row>
    <row r="7584" spans="26:27" ht="19.5" x14ac:dyDescent="0.4">
      <c r="Z7584" s="179"/>
      <c r="AA7584" s="179"/>
    </row>
    <row r="7585" spans="26:27" ht="19.5" x14ac:dyDescent="0.4">
      <c r="Z7585" s="179"/>
      <c r="AA7585" s="179"/>
    </row>
    <row r="7586" spans="26:27" ht="19.5" x14ac:dyDescent="0.4">
      <c r="Z7586" s="179"/>
      <c r="AA7586" s="179"/>
    </row>
    <row r="7587" spans="26:27" ht="19.5" x14ac:dyDescent="0.4">
      <c r="Z7587" s="179"/>
      <c r="AA7587" s="179"/>
    </row>
    <row r="7588" spans="26:27" ht="19.5" x14ac:dyDescent="0.4">
      <c r="Z7588" s="179"/>
      <c r="AA7588" s="179"/>
    </row>
    <row r="7589" spans="26:27" ht="19.5" x14ac:dyDescent="0.4">
      <c r="Z7589" s="179"/>
      <c r="AA7589" s="179"/>
    </row>
    <row r="7590" spans="26:27" ht="19.5" x14ac:dyDescent="0.4">
      <c r="Z7590" s="179"/>
      <c r="AA7590" s="179"/>
    </row>
    <row r="7591" spans="26:27" ht="19.5" x14ac:dyDescent="0.4">
      <c r="Z7591" s="179"/>
      <c r="AA7591" s="179"/>
    </row>
    <row r="7592" spans="26:27" ht="19.5" x14ac:dyDescent="0.4">
      <c r="Z7592" s="179"/>
      <c r="AA7592" s="179"/>
    </row>
    <row r="7593" spans="26:27" ht="19.5" x14ac:dyDescent="0.4">
      <c r="Z7593" s="179"/>
      <c r="AA7593" s="179"/>
    </row>
    <row r="7594" spans="26:27" ht="19.5" x14ac:dyDescent="0.4">
      <c r="Z7594" s="179"/>
      <c r="AA7594" s="179"/>
    </row>
    <row r="7595" spans="26:27" ht="19.5" x14ac:dyDescent="0.4">
      <c r="Z7595" s="179"/>
      <c r="AA7595" s="179"/>
    </row>
    <row r="7596" spans="26:27" ht="19.5" x14ac:dyDescent="0.4">
      <c r="Z7596" s="179"/>
      <c r="AA7596" s="179"/>
    </row>
    <row r="7597" spans="26:27" ht="19.5" x14ac:dyDescent="0.4">
      <c r="Z7597" s="179"/>
      <c r="AA7597" s="179"/>
    </row>
    <row r="7598" spans="26:27" ht="19.5" x14ac:dyDescent="0.4">
      <c r="Z7598" s="179"/>
      <c r="AA7598" s="179"/>
    </row>
    <row r="7599" spans="26:27" ht="19.5" x14ac:dyDescent="0.4">
      <c r="Z7599" s="179"/>
      <c r="AA7599" s="179"/>
    </row>
    <row r="7600" spans="26:27" ht="19.5" x14ac:dyDescent="0.4">
      <c r="Z7600" s="179"/>
      <c r="AA7600" s="179"/>
    </row>
    <row r="7601" spans="26:27" ht="19.5" x14ac:dyDescent="0.4">
      <c r="Z7601" s="179"/>
      <c r="AA7601" s="179"/>
    </row>
    <row r="7602" spans="26:27" ht="19.5" x14ac:dyDescent="0.4">
      <c r="Z7602" s="179"/>
      <c r="AA7602" s="179"/>
    </row>
    <row r="7603" spans="26:27" ht="19.5" x14ac:dyDescent="0.4">
      <c r="Z7603" s="179"/>
      <c r="AA7603" s="179"/>
    </row>
    <row r="7604" spans="26:27" ht="19.5" x14ac:dyDescent="0.4">
      <c r="Z7604" s="179"/>
      <c r="AA7604" s="179"/>
    </row>
    <row r="7605" spans="26:27" ht="19.5" x14ac:dyDescent="0.4">
      <c r="Z7605" s="179"/>
      <c r="AA7605" s="179"/>
    </row>
    <row r="7606" spans="26:27" ht="19.5" x14ac:dyDescent="0.4">
      <c r="Z7606" s="179"/>
      <c r="AA7606" s="179"/>
    </row>
    <row r="7607" spans="26:27" ht="19.5" x14ac:dyDescent="0.4">
      <c r="Z7607" s="179"/>
      <c r="AA7607" s="179"/>
    </row>
    <row r="7608" spans="26:27" ht="19.5" x14ac:dyDescent="0.4">
      <c r="Z7608" s="179"/>
      <c r="AA7608" s="179"/>
    </row>
    <row r="7609" spans="26:27" ht="19.5" x14ac:dyDescent="0.4">
      <c r="Z7609" s="179"/>
      <c r="AA7609" s="179"/>
    </row>
    <row r="7610" spans="26:27" ht="19.5" x14ac:dyDescent="0.4">
      <c r="Z7610" s="179"/>
      <c r="AA7610" s="179"/>
    </row>
    <row r="7611" spans="26:27" ht="19.5" x14ac:dyDescent="0.4">
      <c r="Z7611" s="179"/>
      <c r="AA7611" s="179"/>
    </row>
    <row r="7612" spans="26:27" ht="19.5" x14ac:dyDescent="0.4">
      <c r="Z7612" s="179"/>
      <c r="AA7612" s="179"/>
    </row>
    <row r="7613" spans="26:27" ht="19.5" x14ac:dyDescent="0.4">
      <c r="Z7613" s="179"/>
      <c r="AA7613" s="179"/>
    </row>
    <row r="7614" spans="26:27" ht="19.5" x14ac:dyDescent="0.4">
      <c r="Z7614" s="179"/>
      <c r="AA7614" s="179"/>
    </row>
    <row r="7615" spans="26:27" ht="19.5" x14ac:dyDescent="0.4">
      <c r="Z7615" s="179"/>
      <c r="AA7615" s="179"/>
    </row>
    <row r="7616" spans="26:27" ht="19.5" x14ac:dyDescent="0.4">
      <c r="Z7616" s="179"/>
      <c r="AA7616" s="179"/>
    </row>
    <row r="7617" spans="26:27" ht="19.5" x14ac:dyDescent="0.4">
      <c r="Z7617" s="179"/>
      <c r="AA7617" s="179"/>
    </row>
    <row r="7618" spans="26:27" ht="19.5" x14ac:dyDescent="0.4">
      <c r="Z7618" s="179"/>
      <c r="AA7618" s="179"/>
    </row>
    <row r="7619" spans="26:27" ht="19.5" x14ac:dyDescent="0.4">
      <c r="Z7619" s="179"/>
      <c r="AA7619" s="179"/>
    </row>
    <row r="7620" spans="26:27" ht="19.5" x14ac:dyDescent="0.4">
      <c r="Z7620" s="179"/>
      <c r="AA7620" s="179"/>
    </row>
    <row r="7621" spans="26:27" ht="19.5" x14ac:dyDescent="0.4">
      <c r="Z7621" s="179"/>
      <c r="AA7621" s="179"/>
    </row>
    <row r="7622" spans="26:27" ht="19.5" x14ac:dyDescent="0.4">
      <c r="Z7622" s="179"/>
      <c r="AA7622" s="179"/>
    </row>
    <row r="7623" spans="26:27" ht="19.5" x14ac:dyDescent="0.4">
      <c r="Z7623" s="179"/>
      <c r="AA7623" s="179"/>
    </row>
    <row r="7624" spans="26:27" ht="19.5" x14ac:dyDescent="0.4">
      <c r="Z7624" s="179"/>
      <c r="AA7624" s="179"/>
    </row>
    <row r="7625" spans="26:27" ht="19.5" x14ac:dyDescent="0.4">
      <c r="Z7625" s="179"/>
      <c r="AA7625" s="179"/>
    </row>
    <row r="7626" spans="26:27" ht="19.5" x14ac:dyDescent="0.4">
      <c r="Z7626" s="179"/>
      <c r="AA7626" s="179"/>
    </row>
    <row r="7627" spans="26:27" ht="19.5" x14ac:dyDescent="0.4">
      <c r="Z7627" s="179"/>
      <c r="AA7627" s="179"/>
    </row>
    <row r="7628" spans="26:27" ht="19.5" x14ac:dyDescent="0.4">
      <c r="Z7628" s="179"/>
      <c r="AA7628" s="179"/>
    </row>
    <row r="7629" spans="26:27" ht="19.5" x14ac:dyDescent="0.4">
      <c r="Z7629" s="179"/>
      <c r="AA7629" s="179"/>
    </row>
    <row r="7630" spans="26:27" ht="19.5" x14ac:dyDescent="0.4">
      <c r="Z7630" s="179"/>
      <c r="AA7630" s="179"/>
    </row>
    <row r="7631" spans="26:27" ht="19.5" x14ac:dyDescent="0.4">
      <c r="Z7631" s="179"/>
      <c r="AA7631" s="179"/>
    </row>
    <row r="7632" spans="26:27" ht="19.5" x14ac:dyDescent="0.4">
      <c r="Z7632" s="179"/>
      <c r="AA7632" s="179"/>
    </row>
    <row r="7633" spans="26:27" ht="19.5" x14ac:dyDescent="0.4">
      <c r="Z7633" s="179"/>
      <c r="AA7633" s="179"/>
    </row>
    <row r="7634" spans="26:27" ht="19.5" x14ac:dyDescent="0.4">
      <c r="Z7634" s="179"/>
      <c r="AA7634" s="179"/>
    </row>
    <row r="7635" spans="26:27" ht="19.5" x14ac:dyDescent="0.4">
      <c r="Z7635" s="179"/>
      <c r="AA7635" s="179"/>
    </row>
    <row r="7636" spans="26:27" ht="19.5" x14ac:dyDescent="0.4">
      <c r="Z7636" s="179"/>
      <c r="AA7636" s="179"/>
    </row>
    <row r="7637" spans="26:27" ht="19.5" x14ac:dyDescent="0.4">
      <c r="Z7637" s="179"/>
      <c r="AA7637" s="179"/>
    </row>
    <row r="7638" spans="26:27" ht="19.5" x14ac:dyDescent="0.4">
      <c r="Z7638" s="179"/>
      <c r="AA7638" s="179"/>
    </row>
    <row r="7639" spans="26:27" ht="19.5" x14ac:dyDescent="0.4">
      <c r="Z7639" s="179"/>
      <c r="AA7639" s="179"/>
    </row>
    <row r="7640" spans="26:27" ht="19.5" x14ac:dyDescent="0.4">
      <c r="Z7640" s="179"/>
      <c r="AA7640" s="179"/>
    </row>
    <row r="7641" spans="26:27" ht="19.5" x14ac:dyDescent="0.4">
      <c r="Z7641" s="179"/>
      <c r="AA7641" s="179"/>
    </row>
    <row r="7642" spans="26:27" ht="19.5" x14ac:dyDescent="0.4">
      <c r="Z7642" s="179"/>
      <c r="AA7642" s="179"/>
    </row>
    <row r="7643" spans="26:27" ht="19.5" x14ac:dyDescent="0.4">
      <c r="Z7643" s="179"/>
      <c r="AA7643" s="179"/>
    </row>
    <row r="7644" spans="26:27" ht="19.5" x14ac:dyDescent="0.4">
      <c r="Z7644" s="179"/>
      <c r="AA7644" s="179"/>
    </row>
    <row r="7645" spans="26:27" ht="19.5" x14ac:dyDescent="0.4">
      <c r="Z7645" s="179"/>
      <c r="AA7645" s="179"/>
    </row>
    <row r="7646" spans="26:27" ht="19.5" x14ac:dyDescent="0.4">
      <c r="Z7646" s="179"/>
      <c r="AA7646" s="179"/>
    </row>
    <row r="7647" spans="26:27" ht="19.5" x14ac:dyDescent="0.4">
      <c r="Z7647" s="179"/>
      <c r="AA7647" s="179"/>
    </row>
    <row r="7648" spans="26:27" ht="19.5" x14ac:dyDescent="0.4">
      <c r="Z7648" s="179"/>
      <c r="AA7648" s="179"/>
    </row>
    <row r="7649" spans="26:27" ht="19.5" x14ac:dyDescent="0.4">
      <c r="Z7649" s="179"/>
      <c r="AA7649" s="179"/>
    </row>
    <row r="7650" spans="26:27" ht="19.5" x14ac:dyDescent="0.4">
      <c r="Z7650" s="179"/>
      <c r="AA7650" s="179"/>
    </row>
    <row r="7651" spans="26:27" ht="19.5" x14ac:dyDescent="0.4">
      <c r="Z7651" s="179"/>
      <c r="AA7651" s="179"/>
    </row>
    <row r="7652" spans="26:27" ht="19.5" x14ac:dyDescent="0.4">
      <c r="Z7652" s="179"/>
      <c r="AA7652" s="179"/>
    </row>
    <row r="7653" spans="26:27" ht="19.5" x14ac:dyDescent="0.4">
      <c r="Z7653" s="179"/>
      <c r="AA7653" s="179"/>
    </row>
    <row r="7654" spans="26:27" ht="19.5" x14ac:dyDescent="0.4">
      <c r="Z7654" s="179"/>
      <c r="AA7654" s="179"/>
    </row>
    <row r="7655" spans="26:27" ht="19.5" x14ac:dyDescent="0.4">
      <c r="Z7655" s="179"/>
      <c r="AA7655" s="179"/>
    </row>
    <row r="7656" spans="26:27" ht="19.5" x14ac:dyDescent="0.4">
      <c r="Z7656" s="179"/>
      <c r="AA7656" s="179"/>
    </row>
    <row r="7657" spans="26:27" ht="19.5" x14ac:dyDescent="0.4">
      <c r="Z7657" s="179"/>
      <c r="AA7657" s="179"/>
    </row>
    <row r="7658" spans="26:27" ht="19.5" x14ac:dyDescent="0.4">
      <c r="Z7658" s="179"/>
      <c r="AA7658" s="179"/>
    </row>
    <row r="7659" spans="26:27" ht="19.5" x14ac:dyDescent="0.4">
      <c r="Z7659" s="179"/>
      <c r="AA7659" s="179"/>
    </row>
    <row r="7660" spans="26:27" ht="19.5" x14ac:dyDescent="0.4">
      <c r="Z7660" s="179"/>
      <c r="AA7660" s="179"/>
    </row>
    <row r="7661" spans="26:27" ht="19.5" x14ac:dyDescent="0.4">
      <c r="Z7661" s="179"/>
      <c r="AA7661" s="179"/>
    </row>
    <row r="7662" spans="26:27" ht="19.5" x14ac:dyDescent="0.4">
      <c r="Z7662" s="179"/>
      <c r="AA7662" s="179"/>
    </row>
    <row r="7663" spans="26:27" ht="19.5" x14ac:dyDescent="0.4">
      <c r="Z7663" s="179"/>
      <c r="AA7663" s="179"/>
    </row>
    <row r="7664" spans="26:27" ht="19.5" x14ac:dyDescent="0.4">
      <c r="Z7664" s="179"/>
      <c r="AA7664" s="179"/>
    </row>
    <row r="7665" spans="26:27" ht="19.5" x14ac:dyDescent="0.4">
      <c r="Z7665" s="179"/>
      <c r="AA7665" s="179"/>
    </row>
    <row r="7666" spans="26:27" ht="19.5" x14ac:dyDescent="0.4">
      <c r="Z7666" s="179"/>
      <c r="AA7666" s="179"/>
    </row>
    <row r="7667" spans="26:27" ht="19.5" x14ac:dyDescent="0.4">
      <c r="Z7667" s="179"/>
      <c r="AA7667" s="179"/>
    </row>
    <row r="7668" spans="26:27" ht="19.5" x14ac:dyDescent="0.4">
      <c r="Z7668" s="179"/>
      <c r="AA7668" s="179"/>
    </row>
    <row r="7669" spans="26:27" ht="19.5" x14ac:dyDescent="0.4">
      <c r="Z7669" s="179"/>
      <c r="AA7669" s="179"/>
    </row>
    <row r="7670" spans="26:27" ht="19.5" x14ac:dyDescent="0.4">
      <c r="Z7670" s="179"/>
      <c r="AA7670" s="179"/>
    </row>
    <row r="7671" spans="26:27" ht="19.5" x14ac:dyDescent="0.4">
      <c r="Z7671" s="179"/>
      <c r="AA7671" s="179"/>
    </row>
    <row r="7672" spans="26:27" ht="19.5" x14ac:dyDescent="0.4">
      <c r="Z7672" s="179"/>
      <c r="AA7672" s="179"/>
    </row>
    <row r="7673" spans="26:27" ht="19.5" x14ac:dyDescent="0.4">
      <c r="Z7673" s="179"/>
      <c r="AA7673" s="179"/>
    </row>
    <row r="7674" spans="26:27" ht="19.5" x14ac:dyDescent="0.4">
      <c r="Z7674" s="179"/>
      <c r="AA7674" s="179"/>
    </row>
    <row r="7675" spans="26:27" ht="19.5" x14ac:dyDescent="0.4">
      <c r="Z7675" s="179"/>
      <c r="AA7675" s="179"/>
    </row>
    <row r="7676" spans="26:27" ht="19.5" x14ac:dyDescent="0.4">
      <c r="Z7676" s="179"/>
      <c r="AA7676" s="179"/>
    </row>
    <row r="7677" spans="26:27" ht="19.5" x14ac:dyDescent="0.4">
      <c r="Z7677" s="179"/>
      <c r="AA7677" s="179"/>
    </row>
    <row r="7678" spans="26:27" ht="19.5" x14ac:dyDescent="0.4">
      <c r="Z7678" s="179"/>
      <c r="AA7678" s="179"/>
    </row>
    <row r="7679" spans="26:27" ht="19.5" x14ac:dyDescent="0.4">
      <c r="Z7679" s="179"/>
      <c r="AA7679" s="179"/>
    </row>
    <row r="7680" spans="26:27" ht="19.5" x14ac:dyDescent="0.4">
      <c r="Z7680" s="179"/>
      <c r="AA7680" s="179"/>
    </row>
    <row r="7681" spans="26:27" ht="19.5" x14ac:dyDescent="0.4">
      <c r="Z7681" s="179"/>
      <c r="AA7681" s="179"/>
    </row>
    <row r="7682" spans="26:27" ht="19.5" x14ac:dyDescent="0.4">
      <c r="Z7682" s="179"/>
      <c r="AA7682" s="179"/>
    </row>
    <row r="7683" spans="26:27" ht="19.5" x14ac:dyDescent="0.4">
      <c r="Z7683" s="179"/>
      <c r="AA7683" s="179"/>
    </row>
    <row r="7684" spans="26:27" ht="19.5" x14ac:dyDescent="0.4">
      <c r="Z7684" s="179"/>
      <c r="AA7684" s="179"/>
    </row>
    <row r="7685" spans="26:27" ht="19.5" x14ac:dyDescent="0.4">
      <c r="Z7685" s="179"/>
      <c r="AA7685" s="179"/>
    </row>
    <row r="7686" spans="26:27" ht="19.5" x14ac:dyDescent="0.4">
      <c r="Z7686" s="179"/>
      <c r="AA7686" s="179"/>
    </row>
    <row r="7687" spans="26:27" ht="19.5" x14ac:dyDescent="0.4">
      <c r="Z7687" s="179"/>
      <c r="AA7687" s="179"/>
    </row>
    <row r="7688" spans="26:27" ht="19.5" x14ac:dyDescent="0.4">
      <c r="Z7688" s="179"/>
      <c r="AA7688" s="179"/>
    </row>
    <row r="7689" spans="26:27" ht="19.5" x14ac:dyDescent="0.4">
      <c r="Z7689" s="179"/>
      <c r="AA7689" s="179"/>
    </row>
    <row r="7690" spans="26:27" ht="19.5" x14ac:dyDescent="0.4">
      <c r="Z7690" s="179"/>
      <c r="AA7690" s="179"/>
    </row>
    <row r="7691" spans="26:27" ht="19.5" x14ac:dyDescent="0.4">
      <c r="Z7691" s="179"/>
      <c r="AA7691" s="179"/>
    </row>
    <row r="7692" spans="26:27" ht="19.5" x14ac:dyDescent="0.4">
      <c r="Z7692" s="179"/>
      <c r="AA7692" s="179"/>
    </row>
    <row r="7693" spans="26:27" ht="19.5" x14ac:dyDescent="0.4">
      <c r="Z7693" s="179"/>
      <c r="AA7693" s="179"/>
    </row>
    <row r="7694" spans="26:27" ht="19.5" x14ac:dyDescent="0.4">
      <c r="Z7694" s="179"/>
      <c r="AA7694" s="179"/>
    </row>
    <row r="7695" spans="26:27" ht="19.5" x14ac:dyDescent="0.4">
      <c r="Z7695" s="179"/>
      <c r="AA7695" s="179"/>
    </row>
    <row r="7696" spans="26:27" ht="19.5" x14ac:dyDescent="0.4">
      <c r="Z7696" s="179"/>
      <c r="AA7696" s="179"/>
    </row>
    <row r="7697" spans="26:27" ht="19.5" x14ac:dyDescent="0.4">
      <c r="Z7697" s="179"/>
      <c r="AA7697" s="179"/>
    </row>
    <row r="7698" spans="26:27" ht="19.5" x14ac:dyDescent="0.4">
      <c r="Z7698" s="179"/>
      <c r="AA7698" s="179"/>
    </row>
    <row r="7699" spans="26:27" ht="19.5" x14ac:dyDescent="0.4">
      <c r="Z7699" s="179"/>
      <c r="AA7699" s="179"/>
    </row>
    <row r="7700" spans="26:27" ht="19.5" x14ac:dyDescent="0.4">
      <c r="Z7700" s="179"/>
      <c r="AA7700" s="179"/>
    </row>
    <row r="7701" spans="26:27" ht="19.5" x14ac:dyDescent="0.4">
      <c r="Z7701" s="179"/>
      <c r="AA7701" s="179"/>
    </row>
    <row r="7702" spans="26:27" ht="19.5" x14ac:dyDescent="0.4">
      <c r="Z7702" s="179"/>
      <c r="AA7702" s="179"/>
    </row>
    <row r="7703" spans="26:27" ht="19.5" x14ac:dyDescent="0.4">
      <c r="Z7703" s="179"/>
      <c r="AA7703" s="179"/>
    </row>
    <row r="7704" spans="26:27" ht="19.5" x14ac:dyDescent="0.4">
      <c r="Z7704" s="179"/>
      <c r="AA7704" s="179"/>
    </row>
    <row r="7705" spans="26:27" ht="19.5" x14ac:dyDescent="0.4">
      <c r="Z7705" s="179"/>
      <c r="AA7705" s="179"/>
    </row>
    <row r="7706" spans="26:27" ht="19.5" x14ac:dyDescent="0.4">
      <c r="Z7706" s="179"/>
      <c r="AA7706" s="179"/>
    </row>
    <row r="7707" spans="26:27" ht="19.5" x14ac:dyDescent="0.4">
      <c r="Z7707" s="179"/>
      <c r="AA7707" s="179"/>
    </row>
    <row r="7708" spans="26:27" ht="19.5" x14ac:dyDescent="0.4">
      <c r="Z7708" s="179"/>
      <c r="AA7708" s="179"/>
    </row>
    <row r="7709" spans="26:27" ht="19.5" x14ac:dyDescent="0.4">
      <c r="Z7709" s="179"/>
      <c r="AA7709" s="179"/>
    </row>
    <row r="7710" spans="26:27" ht="19.5" x14ac:dyDescent="0.4">
      <c r="Z7710" s="179"/>
      <c r="AA7710" s="179"/>
    </row>
    <row r="7711" spans="26:27" ht="19.5" x14ac:dyDescent="0.4">
      <c r="Z7711" s="179"/>
      <c r="AA7711" s="179"/>
    </row>
    <row r="7712" spans="26:27" ht="19.5" x14ac:dyDescent="0.4">
      <c r="Z7712" s="179"/>
      <c r="AA7712" s="179"/>
    </row>
    <row r="7713" spans="26:27" ht="19.5" x14ac:dyDescent="0.4">
      <c r="Z7713" s="179"/>
      <c r="AA7713" s="179"/>
    </row>
    <row r="7714" spans="26:27" ht="19.5" x14ac:dyDescent="0.4">
      <c r="Z7714" s="179"/>
      <c r="AA7714" s="179"/>
    </row>
    <row r="7715" spans="26:27" ht="19.5" x14ac:dyDescent="0.4">
      <c r="Z7715" s="179"/>
      <c r="AA7715" s="179"/>
    </row>
    <row r="7716" spans="26:27" ht="19.5" x14ac:dyDescent="0.4">
      <c r="Z7716" s="179"/>
      <c r="AA7716" s="179"/>
    </row>
    <row r="7717" spans="26:27" ht="19.5" x14ac:dyDescent="0.4">
      <c r="Z7717" s="179"/>
      <c r="AA7717" s="179"/>
    </row>
    <row r="7718" spans="26:27" ht="19.5" x14ac:dyDescent="0.4">
      <c r="Z7718" s="179"/>
      <c r="AA7718" s="179"/>
    </row>
    <row r="7719" spans="26:27" ht="19.5" x14ac:dyDescent="0.4">
      <c r="Z7719" s="179"/>
      <c r="AA7719" s="179"/>
    </row>
    <row r="7720" spans="26:27" ht="19.5" x14ac:dyDescent="0.4">
      <c r="Z7720" s="179"/>
      <c r="AA7720" s="179"/>
    </row>
    <row r="7721" spans="26:27" ht="19.5" x14ac:dyDescent="0.4">
      <c r="Z7721" s="179"/>
      <c r="AA7721" s="179"/>
    </row>
    <row r="7722" spans="26:27" ht="19.5" x14ac:dyDescent="0.4">
      <c r="Z7722" s="179"/>
      <c r="AA7722" s="179"/>
    </row>
    <row r="7723" spans="26:27" ht="19.5" x14ac:dyDescent="0.4">
      <c r="Z7723" s="179"/>
      <c r="AA7723" s="179"/>
    </row>
    <row r="7724" spans="26:27" ht="19.5" x14ac:dyDescent="0.4">
      <c r="Z7724" s="179"/>
      <c r="AA7724" s="179"/>
    </row>
    <row r="7725" spans="26:27" ht="19.5" x14ac:dyDescent="0.4">
      <c r="Z7725" s="179"/>
      <c r="AA7725" s="179"/>
    </row>
    <row r="7726" spans="26:27" ht="19.5" x14ac:dyDescent="0.4">
      <c r="Z7726" s="179"/>
      <c r="AA7726" s="179"/>
    </row>
    <row r="7727" spans="26:27" ht="19.5" x14ac:dyDescent="0.4">
      <c r="Z7727" s="179"/>
      <c r="AA7727" s="179"/>
    </row>
    <row r="7728" spans="26:27" ht="19.5" x14ac:dyDescent="0.4">
      <c r="Z7728" s="179"/>
      <c r="AA7728" s="179"/>
    </row>
    <row r="7729" spans="26:27" ht="19.5" x14ac:dyDescent="0.4">
      <c r="Z7729" s="179"/>
      <c r="AA7729" s="179"/>
    </row>
    <row r="7730" spans="26:27" ht="19.5" x14ac:dyDescent="0.4">
      <c r="Z7730" s="179"/>
      <c r="AA7730" s="179"/>
    </row>
    <row r="7731" spans="26:27" ht="19.5" x14ac:dyDescent="0.4">
      <c r="Z7731" s="179"/>
      <c r="AA7731" s="179"/>
    </row>
    <row r="7732" spans="26:27" ht="19.5" x14ac:dyDescent="0.4">
      <c r="Z7732" s="179"/>
      <c r="AA7732" s="179"/>
    </row>
    <row r="7733" spans="26:27" ht="19.5" x14ac:dyDescent="0.4">
      <c r="Z7733" s="179"/>
      <c r="AA7733" s="179"/>
    </row>
    <row r="7734" spans="26:27" ht="19.5" x14ac:dyDescent="0.4">
      <c r="Z7734" s="179"/>
      <c r="AA7734" s="179"/>
    </row>
    <row r="7735" spans="26:27" ht="19.5" x14ac:dyDescent="0.4">
      <c r="Z7735" s="179"/>
      <c r="AA7735" s="179"/>
    </row>
    <row r="7736" spans="26:27" ht="19.5" x14ac:dyDescent="0.4">
      <c r="Z7736" s="179"/>
      <c r="AA7736" s="179"/>
    </row>
    <row r="7737" spans="26:27" ht="19.5" x14ac:dyDescent="0.4">
      <c r="Z7737" s="179"/>
      <c r="AA7737" s="179"/>
    </row>
    <row r="7738" spans="26:27" ht="19.5" x14ac:dyDescent="0.4">
      <c r="Z7738" s="179"/>
      <c r="AA7738" s="179"/>
    </row>
    <row r="7739" spans="26:27" ht="19.5" x14ac:dyDescent="0.4">
      <c r="Z7739" s="179"/>
      <c r="AA7739" s="179"/>
    </row>
    <row r="7740" spans="26:27" ht="19.5" x14ac:dyDescent="0.4">
      <c r="Z7740" s="179"/>
      <c r="AA7740" s="179"/>
    </row>
    <row r="7741" spans="26:27" ht="19.5" x14ac:dyDescent="0.4">
      <c r="Z7741" s="179"/>
      <c r="AA7741" s="179"/>
    </row>
    <row r="7742" spans="26:27" ht="19.5" x14ac:dyDescent="0.4">
      <c r="Z7742" s="179"/>
      <c r="AA7742" s="179"/>
    </row>
    <row r="7743" spans="26:27" ht="19.5" x14ac:dyDescent="0.4">
      <c r="Z7743" s="179"/>
      <c r="AA7743" s="179"/>
    </row>
    <row r="7744" spans="26:27" ht="19.5" x14ac:dyDescent="0.4">
      <c r="Z7744" s="179"/>
      <c r="AA7744" s="179"/>
    </row>
    <row r="7745" spans="26:27" ht="19.5" x14ac:dyDescent="0.4">
      <c r="Z7745" s="179"/>
      <c r="AA7745" s="179"/>
    </row>
    <row r="7746" spans="26:27" ht="19.5" x14ac:dyDescent="0.4">
      <c r="Z7746" s="179"/>
      <c r="AA7746" s="179"/>
    </row>
    <row r="7747" spans="26:27" ht="19.5" x14ac:dyDescent="0.4">
      <c r="Z7747" s="179"/>
      <c r="AA7747" s="179"/>
    </row>
    <row r="7748" spans="26:27" ht="19.5" x14ac:dyDescent="0.4">
      <c r="Z7748" s="179"/>
      <c r="AA7748" s="179"/>
    </row>
    <row r="7749" spans="26:27" ht="19.5" x14ac:dyDescent="0.4">
      <c r="Z7749" s="179"/>
      <c r="AA7749" s="179"/>
    </row>
    <row r="7750" spans="26:27" ht="19.5" x14ac:dyDescent="0.4">
      <c r="Z7750" s="179"/>
      <c r="AA7750" s="179"/>
    </row>
    <row r="7751" spans="26:27" ht="19.5" x14ac:dyDescent="0.4">
      <c r="Z7751" s="179"/>
      <c r="AA7751" s="179"/>
    </row>
    <row r="7752" spans="26:27" ht="19.5" x14ac:dyDescent="0.4">
      <c r="Z7752" s="179"/>
      <c r="AA7752" s="179"/>
    </row>
    <row r="7753" spans="26:27" ht="19.5" x14ac:dyDescent="0.4">
      <c r="Z7753" s="179"/>
      <c r="AA7753" s="179"/>
    </row>
    <row r="7754" spans="26:27" ht="19.5" x14ac:dyDescent="0.4">
      <c r="Z7754" s="179"/>
      <c r="AA7754" s="179"/>
    </row>
    <row r="7755" spans="26:27" ht="19.5" x14ac:dyDescent="0.4">
      <c r="Z7755" s="179"/>
      <c r="AA7755" s="179"/>
    </row>
    <row r="7756" spans="26:27" ht="19.5" x14ac:dyDescent="0.4">
      <c r="Z7756" s="179"/>
      <c r="AA7756" s="179"/>
    </row>
    <row r="7757" spans="26:27" ht="19.5" x14ac:dyDescent="0.4">
      <c r="Z7757" s="179"/>
      <c r="AA7757" s="179"/>
    </row>
    <row r="7758" spans="26:27" ht="19.5" x14ac:dyDescent="0.4">
      <c r="Z7758" s="179"/>
      <c r="AA7758" s="179"/>
    </row>
    <row r="7759" spans="26:27" ht="19.5" x14ac:dyDescent="0.4">
      <c r="Z7759" s="179"/>
      <c r="AA7759" s="179"/>
    </row>
    <row r="7760" spans="26:27" ht="19.5" x14ac:dyDescent="0.4">
      <c r="Z7760" s="179"/>
      <c r="AA7760" s="179"/>
    </row>
    <row r="7761" spans="26:27" ht="19.5" x14ac:dyDescent="0.4">
      <c r="Z7761" s="179"/>
      <c r="AA7761" s="179"/>
    </row>
    <row r="7762" spans="26:27" ht="19.5" x14ac:dyDescent="0.4">
      <c r="Z7762" s="179"/>
      <c r="AA7762" s="179"/>
    </row>
    <row r="7763" spans="26:27" ht="19.5" x14ac:dyDescent="0.4">
      <c r="Z7763" s="179"/>
      <c r="AA7763" s="179"/>
    </row>
    <row r="7764" spans="26:27" ht="19.5" x14ac:dyDescent="0.4">
      <c r="Z7764" s="179"/>
      <c r="AA7764" s="179"/>
    </row>
    <row r="7765" spans="26:27" ht="19.5" x14ac:dyDescent="0.4">
      <c r="Z7765" s="179"/>
      <c r="AA7765" s="179"/>
    </row>
    <row r="7766" spans="26:27" ht="19.5" x14ac:dyDescent="0.4">
      <c r="Z7766" s="179"/>
      <c r="AA7766" s="179"/>
    </row>
    <row r="7767" spans="26:27" ht="19.5" x14ac:dyDescent="0.4">
      <c r="Z7767" s="179"/>
      <c r="AA7767" s="179"/>
    </row>
    <row r="7768" spans="26:27" ht="19.5" x14ac:dyDescent="0.4">
      <c r="Z7768" s="179"/>
      <c r="AA7768" s="179"/>
    </row>
    <row r="7769" spans="26:27" ht="19.5" x14ac:dyDescent="0.4">
      <c r="Z7769" s="179"/>
      <c r="AA7769" s="179"/>
    </row>
    <row r="7770" spans="26:27" ht="19.5" x14ac:dyDescent="0.4">
      <c r="Z7770" s="179"/>
      <c r="AA7770" s="179"/>
    </row>
    <row r="7771" spans="26:27" ht="19.5" x14ac:dyDescent="0.4">
      <c r="Z7771" s="179"/>
      <c r="AA7771" s="179"/>
    </row>
    <row r="7772" spans="26:27" ht="19.5" x14ac:dyDescent="0.4">
      <c r="Z7772" s="179"/>
      <c r="AA7772" s="179"/>
    </row>
    <row r="7773" spans="26:27" ht="19.5" x14ac:dyDescent="0.4">
      <c r="Z7773" s="179"/>
      <c r="AA7773" s="179"/>
    </row>
    <row r="7774" spans="26:27" ht="19.5" x14ac:dyDescent="0.4">
      <c r="Z7774" s="179"/>
      <c r="AA7774" s="179"/>
    </row>
    <row r="7775" spans="26:27" ht="19.5" x14ac:dyDescent="0.4">
      <c r="Z7775" s="179"/>
      <c r="AA7775" s="179"/>
    </row>
    <row r="7776" spans="26:27" ht="19.5" x14ac:dyDescent="0.4">
      <c r="Z7776" s="179"/>
      <c r="AA7776" s="179"/>
    </row>
    <row r="7777" spans="26:27" ht="19.5" x14ac:dyDescent="0.4">
      <c r="Z7777" s="179"/>
      <c r="AA7777" s="179"/>
    </row>
    <row r="7778" spans="26:27" ht="19.5" x14ac:dyDescent="0.4">
      <c r="Z7778" s="179"/>
      <c r="AA7778" s="179"/>
    </row>
    <row r="7779" spans="26:27" ht="19.5" x14ac:dyDescent="0.4">
      <c r="Z7779" s="179"/>
      <c r="AA7779" s="179"/>
    </row>
    <row r="7780" spans="26:27" ht="19.5" x14ac:dyDescent="0.4">
      <c r="Z7780" s="179"/>
      <c r="AA7780" s="179"/>
    </row>
    <row r="7781" spans="26:27" ht="19.5" x14ac:dyDescent="0.4">
      <c r="Z7781" s="179"/>
      <c r="AA7781" s="179"/>
    </row>
    <row r="7782" spans="26:27" ht="19.5" x14ac:dyDescent="0.4">
      <c r="Z7782" s="179"/>
      <c r="AA7782" s="179"/>
    </row>
    <row r="7783" spans="26:27" ht="19.5" x14ac:dyDescent="0.4">
      <c r="Z7783" s="179"/>
      <c r="AA7783" s="179"/>
    </row>
    <row r="7784" spans="26:27" ht="19.5" x14ac:dyDescent="0.4">
      <c r="Z7784" s="179"/>
      <c r="AA7784" s="179"/>
    </row>
    <row r="7785" spans="26:27" ht="19.5" x14ac:dyDescent="0.4">
      <c r="Z7785" s="179"/>
      <c r="AA7785" s="179"/>
    </row>
    <row r="7786" spans="26:27" ht="19.5" x14ac:dyDescent="0.4">
      <c r="Z7786" s="179"/>
      <c r="AA7786" s="179"/>
    </row>
    <row r="7787" spans="26:27" ht="19.5" x14ac:dyDescent="0.4">
      <c r="Z7787" s="179"/>
      <c r="AA7787" s="179"/>
    </row>
    <row r="7788" spans="26:27" ht="19.5" x14ac:dyDescent="0.4">
      <c r="Z7788" s="179"/>
      <c r="AA7788" s="179"/>
    </row>
    <row r="7789" spans="26:27" ht="19.5" x14ac:dyDescent="0.4">
      <c r="Z7789" s="179"/>
      <c r="AA7789" s="179"/>
    </row>
    <row r="7790" spans="26:27" ht="19.5" x14ac:dyDescent="0.4">
      <c r="Z7790" s="179"/>
      <c r="AA7790" s="179"/>
    </row>
    <row r="7791" spans="26:27" ht="19.5" x14ac:dyDescent="0.4">
      <c r="Z7791" s="179"/>
      <c r="AA7791" s="179"/>
    </row>
    <row r="7792" spans="26:27" ht="19.5" x14ac:dyDescent="0.4">
      <c r="Z7792" s="179"/>
      <c r="AA7792" s="179"/>
    </row>
    <row r="7793" spans="26:27" ht="19.5" x14ac:dyDescent="0.4">
      <c r="Z7793" s="179"/>
      <c r="AA7793" s="179"/>
    </row>
    <row r="7794" spans="26:27" ht="19.5" x14ac:dyDescent="0.4">
      <c r="Z7794" s="179"/>
      <c r="AA7794" s="179"/>
    </row>
    <row r="7795" spans="26:27" ht="19.5" x14ac:dyDescent="0.4">
      <c r="Z7795" s="179"/>
      <c r="AA7795" s="179"/>
    </row>
    <row r="7796" spans="26:27" ht="19.5" x14ac:dyDescent="0.4">
      <c r="Z7796" s="179"/>
      <c r="AA7796" s="179"/>
    </row>
    <row r="7797" spans="26:27" ht="19.5" x14ac:dyDescent="0.4">
      <c r="Z7797" s="179"/>
      <c r="AA7797" s="179"/>
    </row>
    <row r="7798" spans="26:27" ht="19.5" x14ac:dyDescent="0.4">
      <c r="Z7798" s="179"/>
      <c r="AA7798" s="179"/>
    </row>
    <row r="7799" spans="26:27" ht="19.5" x14ac:dyDescent="0.4">
      <c r="Z7799" s="179"/>
      <c r="AA7799" s="179"/>
    </row>
    <row r="7800" spans="26:27" ht="19.5" x14ac:dyDescent="0.4">
      <c r="Z7800" s="179"/>
      <c r="AA7800" s="179"/>
    </row>
    <row r="7801" spans="26:27" ht="19.5" x14ac:dyDescent="0.4">
      <c r="Z7801" s="179"/>
      <c r="AA7801" s="179"/>
    </row>
    <row r="7802" spans="26:27" ht="19.5" x14ac:dyDescent="0.4">
      <c r="Z7802" s="179"/>
      <c r="AA7802" s="179"/>
    </row>
    <row r="7803" spans="26:27" ht="19.5" x14ac:dyDescent="0.4">
      <c r="Z7803" s="179"/>
      <c r="AA7803" s="179"/>
    </row>
    <row r="7804" spans="26:27" ht="19.5" x14ac:dyDescent="0.4">
      <c r="Z7804" s="179"/>
      <c r="AA7804" s="179"/>
    </row>
    <row r="7805" spans="26:27" ht="19.5" x14ac:dyDescent="0.4">
      <c r="Z7805" s="179"/>
      <c r="AA7805" s="179"/>
    </row>
    <row r="7806" spans="26:27" ht="19.5" x14ac:dyDescent="0.4">
      <c r="Z7806" s="179"/>
      <c r="AA7806" s="179"/>
    </row>
    <row r="7807" spans="26:27" ht="19.5" x14ac:dyDescent="0.4">
      <c r="Z7807" s="179"/>
      <c r="AA7807" s="179"/>
    </row>
    <row r="7808" spans="26:27" ht="19.5" x14ac:dyDescent="0.4">
      <c r="Z7808" s="179"/>
      <c r="AA7808" s="179"/>
    </row>
    <row r="7809" spans="26:27" ht="19.5" x14ac:dyDescent="0.4">
      <c r="Z7809" s="179"/>
      <c r="AA7809" s="179"/>
    </row>
    <row r="7810" spans="26:27" ht="19.5" x14ac:dyDescent="0.4">
      <c r="Z7810" s="179"/>
      <c r="AA7810" s="179"/>
    </row>
    <row r="7811" spans="26:27" ht="19.5" x14ac:dyDescent="0.4">
      <c r="Z7811" s="179"/>
      <c r="AA7811" s="179"/>
    </row>
    <row r="7812" spans="26:27" ht="19.5" x14ac:dyDescent="0.4">
      <c r="Z7812" s="179"/>
      <c r="AA7812" s="179"/>
    </row>
    <row r="7813" spans="26:27" ht="19.5" x14ac:dyDescent="0.4">
      <c r="Z7813" s="179"/>
      <c r="AA7813" s="179"/>
    </row>
    <row r="7814" spans="26:27" ht="19.5" x14ac:dyDescent="0.4">
      <c r="Z7814" s="179"/>
      <c r="AA7814" s="179"/>
    </row>
    <row r="7815" spans="26:27" ht="19.5" x14ac:dyDescent="0.4">
      <c r="Z7815" s="179"/>
      <c r="AA7815" s="179"/>
    </row>
    <row r="7816" spans="26:27" ht="19.5" x14ac:dyDescent="0.4">
      <c r="Z7816" s="179"/>
      <c r="AA7816" s="179"/>
    </row>
    <row r="7817" spans="26:27" ht="19.5" x14ac:dyDescent="0.4">
      <c r="Z7817" s="179"/>
      <c r="AA7817" s="179"/>
    </row>
    <row r="7818" spans="26:27" ht="19.5" x14ac:dyDescent="0.4">
      <c r="Z7818" s="179"/>
      <c r="AA7818" s="179"/>
    </row>
    <row r="7819" spans="26:27" ht="19.5" x14ac:dyDescent="0.4">
      <c r="Z7819" s="179"/>
      <c r="AA7819" s="179"/>
    </row>
    <row r="7820" spans="26:27" ht="19.5" x14ac:dyDescent="0.4">
      <c r="Z7820" s="179"/>
      <c r="AA7820" s="179"/>
    </row>
    <row r="7821" spans="26:27" ht="19.5" x14ac:dyDescent="0.4">
      <c r="Z7821" s="179"/>
      <c r="AA7821" s="179"/>
    </row>
    <row r="7822" spans="26:27" ht="19.5" x14ac:dyDescent="0.4">
      <c r="Z7822" s="179"/>
      <c r="AA7822" s="179"/>
    </row>
    <row r="7823" spans="26:27" ht="19.5" x14ac:dyDescent="0.4">
      <c r="Z7823" s="179"/>
      <c r="AA7823" s="179"/>
    </row>
    <row r="7824" spans="26:27" ht="19.5" x14ac:dyDescent="0.4">
      <c r="Z7824" s="179"/>
      <c r="AA7824" s="179"/>
    </row>
    <row r="7825" spans="26:27" ht="19.5" x14ac:dyDescent="0.4">
      <c r="Z7825" s="179"/>
      <c r="AA7825" s="179"/>
    </row>
    <row r="7826" spans="26:27" ht="19.5" x14ac:dyDescent="0.4">
      <c r="Z7826" s="179"/>
      <c r="AA7826" s="179"/>
    </row>
    <row r="7827" spans="26:27" ht="19.5" x14ac:dyDescent="0.4">
      <c r="Z7827" s="179"/>
      <c r="AA7827" s="179"/>
    </row>
    <row r="7828" spans="26:27" ht="19.5" x14ac:dyDescent="0.4">
      <c r="Z7828" s="179"/>
      <c r="AA7828" s="179"/>
    </row>
    <row r="7829" spans="26:27" ht="19.5" x14ac:dyDescent="0.4">
      <c r="Z7829" s="179"/>
      <c r="AA7829" s="179"/>
    </row>
    <row r="7830" spans="26:27" ht="19.5" x14ac:dyDescent="0.4">
      <c r="Z7830" s="179"/>
      <c r="AA7830" s="179"/>
    </row>
    <row r="7831" spans="26:27" ht="19.5" x14ac:dyDescent="0.4">
      <c r="Z7831" s="179"/>
      <c r="AA7831" s="179"/>
    </row>
    <row r="7832" spans="26:27" ht="19.5" x14ac:dyDescent="0.4">
      <c r="Z7832" s="179"/>
      <c r="AA7832" s="179"/>
    </row>
    <row r="7833" spans="26:27" ht="19.5" x14ac:dyDescent="0.4">
      <c r="Z7833" s="179"/>
      <c r="AA7833" s="179"/>
    </row>
    <row r="7834" spans="26:27" ht="19.5" x14ac:dyDescent="0.4">
      <c r="Z7834" s="179"/>
      <c r="AA7834" s="179"/>
    </row>
    <row r="7835" spans="26:27" ht="19.5" x14ac:dyDescent="0.4">
      <c r="Z7835" s="179"/>
      <c r="AA7835" s="179"/>
    </row>
    <row r="7836" spans="26:27" ht="19.5" x14ac:dyDescent="0.4">
      <c r="Z7836" s="179"/>
      <c r="AA7836" s="179"/>
    </row>
    <row r="7837" spans="26:27" ht="19.5" x14ac:dyDescent="0.4">
      <c r="Z7837" s="179"/>
      <c r="AA7837" s="179"/>
    </row>
    <row r="7838" spans="26:27" ht="19.5" x14ac:dyDescent="0.4">
      <c r="Z7838" s="179"/>
      <c r="AA7838" s="179"/>
    </row>
    <row r="7839" spans="26:27" ht="19.5" x14ac:dyDescent="0.4">
      <c r="Z7839" s="179"/>
      <c r="AA7839" s="179"/>
    </row>
    <row r="7840" spans="26:27" ht="19.5" x14ac:dyDescent="0.4">
      <c r="Z7840" s="179"/>
      <c r="AA7840" s="179"/>
    </row>
    <row r="7841" spans="26:27" ht="19.5" x14ac:dyDescent="0.4">
      <c r="Z7841" s="179"/>
      <c r="AA7841" s="179"/>
    </row>
    <row r="7842" spans="26:27" ht="19.5" x14ac:dyDescent="0.4">
      <c r="Z7842" s="179"/>
      <c r="AA7842" s="179"/>
    </row>
    <row r="7843" spans="26:27" ht="19.5" x14ac:dyDescent="0.4">
      <c r="Z7843" s="179"/>
      <c r="AA7843" s="179"/>
    </row>
    <row r="7844" spans="26:27" ht="19.5" x14ac:dyDescent="0.4">
      <c r="Z7844" s="179"/>
      <c r="AA7844" s="179"/>
    </row>
    <row r="7845" spans="26:27" ht="19.5" x14ac:dyDescent="0.4">
      <c r="Z7845" s="179"/>
      <c r="AA7845" s="179"/>
    </row>
    <row r="7846" spans="26:27" ht="19.5" x14ac:dyDescent="0.4">
      <c r="Z7846" s="179"/>
      <c r="AA7846" s="179"/>
    </row>
    <row r="7847" spans="26:27" ht="19.5" x14ac:dyDescent="0.4">
      <c r="Z7847" s="179"/>
      <c r="AA7847" s="179"/>
    </row>
    <row r="7848" spans="26:27" ht="19.5" x14ac:dyDescent="0.4">
      <c r="Z7848" s="179"/>
      <c r="AA7848" s="179"/>
    </row>
    <row r="7849" spans="26:27" ht="19.5" x14ac:dyDescent="0.4">
      <c r="Z7849" s="179"/>
      <c r="AA7849" s="179"/>
    </row>
    <row r="7850" spans="26:27" ht="19.5" x14ac:dyDescent="0.4">
      <c r="Z7850" s="179"/>
      <c r="AA7850" s="179"/>
    </row>
    <row r="7851" spans="26:27" ht="19.5" x14ac:dyDescent="0.4">
      <c r="Z7851" s="179"/>
      <c r="AA7851" s="179"/>
    </row>
    <row r="7852" spans="26:27" ht="19.5" x14ac:dyDescent="0.4">
      <c r="Z7852" s="179"/>
      <c r="AA7852" s="179"/>
    </row>
    <row r="7853" spans="26:27" ht="19.5" x14ac:dyDescent="0.4">
      <c r="Z7853" s="179"/>
      <c r="AA7853" s="179"/>
    </row>
    <row r="7854" spans="26:27" ht="19.5" x14ac:dyDescent="0.4">
      <c r="Z7854" s="179"/>
      <c r="AA7854" s="179"/>
    </row>
    <row r="7855" spans="26:27" ht="19.5" x14ac:dyDescent="0.4">
      <c r="Z7855" s="179"/>
      <c r="AA7855" s="179"/>
    </row>
    <row r="7856" spans="26:27" ht="19.5" x14ac:dyDescent="0.4">
      <c r="Z7856" s="179"/>
      <c r="AA7856" s="179"/>
    </row>
    <row r="7857" spans="26:27" ht="19.5" x14ac:dyDescent="0.4">
      <c r="Z7857" s="179"/>
      <c r="AA7857" s="179"/>
    </row>
    <row r="7858" spans="26:27" ht="19.5" x14ac:dyDescent="0.4">
      <c r="Z7858" s="179"/>
      <c r="AA7858" s="179"/>
    </row>
    <row r="7859" spans="26:27" ht="19.5" x14ac:dyDescent="0.4">
      <c r="Z7859" s="179"/>
      <c r="AA7859" s="179"/>
    </row>
    <row r="7860" spans="26:27" ht="19.5" x14ac:dyDescent="0.4">
      <c r="Z7860" s="179"/>
      <c r="AA7860" s="179"/>
    </row>
    <row r="7861" spans="26:27" ht="19.5" x14ac:dyDescent="0.4">
      <c r="Z7861" s="179"/>
      <c r="AA7861" s="179"/>
    </row>
    <row r="7862" spans="26:27" ht="19.5" x14ac:dyDescent="0.4">
      <c r="Z7862" s="179"/>
      <c r="AA7862" s="179"/>
    </row>
    <row r="7863" spans="26:27" ht="19.5" x14ac:dyDescent="0.4">
      <c r="Z7863" s="179"/>
      <c r="AA7863" s="179"/>
    </row>
    <row r="7864" spans="26:27" ht="19.5" x14ac:dyDescent="0.4">
      <c r="Z7864" s="179"/>
      <c r="AA7864" s="179"/>
    </row>
    <row r="7865" spans="26:27" ht="19.5" x14ac:dyDescent="0.4">
      <c r="Z7865" s="179"/>
      <c r="AA7865" s="179"/>
    </row>
    <row r="7866" spans="26:27" ht="19.5" x14ac:dyDescent="0.4">
      <c r="Z7866" s="179"/>
      <c r="AA7866" s="179"/>
    </row>
    <row r="7867" spans="26:27" ht="19.5" x14ac:dyDescent="0.4">
      <c r="Z7867" s="179"/>
      <c r="AA7867" s="179"/>
    </row>
    <row r="7868" spans="26:27" ht="19.5" x14ac:dyDescent="0.4">
      <c r="Z7868" s="179"/>
      <c r="AA7868" s="179"/>
    </row>
    <row r="7869" spans="26:27" ht="19.5" x14ac:dyDescent="0.4">
      <c r="Z7869" s="179"/>
      <c r="AA7869" s="179"/>
    </row>
    <row r="7870" spans="26:27" ht="19.5" x14ac:dyDescent="0.4">
      <c r="Z7870" s="179"/>
      <c r="AA7870" s="179"/>
    </row>
    <row r="7871" spans="26:27" ht="19.5" x14ac:dyDescent="0.4">
      <c r="Z7871" s="179"/>
      <c r="AA7871" s="179"/>
    </row>
    <row r="7872" spans="26:27" ht="19.5" x14ac:dyDescent="0.4">
      <c r="Z7872" s="179"/>
      <c r="AA7872" s="179"/>
    </row>
    <row r="7873" spans="26:27" ht="19.5" x14ac:dyDescent="0.4">
      <c r="Z7873" s="179"/>
      <c r="AA7873" s="179"/>
    </row>
    <row r="7874" spans="26:27" ht="19.5" x14ac:dyDescent="0.4">
      <c r="Z7874" s="179"/>
      <c r="AA7874" s="179"/>
    </row>
    <row r="7875" spans="26:27" ht="19.5" x14ac:dyDescent="0.4">
      <c r="Z7875" s="179"/>
      <c r="AA7875" s="179"/>
    </row>
    <row r="7876" spans="26:27" ht="19.5" x14ac:dyDescent="0.4">
      <c r="Z7876" s="179"/>
      <c r="AA7876" s="179"/>
    </row>
    <row r="7877" spans="26:27" ht="19.5" x14ac:dyDescent="0.4">
      <c r="Z7877" s="179"/>
      <c r="AA7877" s="179"/>
    </row>
    <row r="7878" spans="26:27" ht="19.5" x14ac:dyDescent="0.4">
      <c r="Z7878" s="179"/>
      <c r="AA7878" s="179"/>
    </row>
    <row r="7879" spans="26:27" ht="19.5" x14ac:dyDescent="0.4">
      <c r="Z7879" s="179"/>
      <c r="AA7879" s="179"/>
    </row>
    <row r="7880" spans="26:27" ht="19.5" x14ac:dyDescent="0.4">
      <c r="Z7880" s="179"/>
      <c r="AA7880" s="179"/>
    </row>
    <row r="7881" spans="26:27" ht="19.5" x14ac:dyDescent="0.4">
      <c r="Z7881" s="179"/>
      <c r="AA7881" s="179"/>
    </row>
    <row r="7882" spans="26:27" ht="19.5" x14ac:dyDescent="0.4">
      <c r="Z7882" s="179"/>
      <c r="AA7882" s="179"/>
    </row>
    <row r="7883" spans="26:27" ht="19.5" x14ac:dyDescent="0.4">
      <c r="Z7883" s="179"/>
      <c r="AA7883" s="179"/>
    </row>
    <row r="7884" spans="26:27" ht="19.5" x14ac:dyDescent="0.4">
      <c r="Z7884" s="179"/>
      <c r="AA7884" s="179"/>
    </row>
    <row r="7885" spans="26:27" ht="19.5" x14ac:dyDescent="0.4">
      <c r="Z7885" s="179"/>
      <c r="AA7885" s="179"/>
    </row>
    <row r="7886" spans="26:27" ht="19.5" x14ac:dyDescent="0.4">
      <c r="Z7886" s="179"/>
      <c r="AA7886" s="179"/>
    </row>
    <row r="7887" spans="26:27" ht="19.5" x14ac:dyDescent="0.4">
      <c r="Z7887" s="179"/>
      <c r="AA7887" s="179"/>
    </row>
    <row r="7888" spans="26:27" ht="19.5" x14ac:dyDescent="0.4">
      <c r="Z7888" s="179"/>
      <c r="AA7888" s="179"/>
    </row>
    <row r="7889" spans="26:27" ht="19.5" x14ac:dyDescent="0.4">
      <c r="Z7889" s="179"/>
      <c r="AA7889" s="179"/>
    </row>
    <row r="7890" spans="26:27" ht="19.5" x14ac:dyDescent="0.4">
      <c r="Z7890" s="179"/>
      <c r="AA7890" s="179"/>
    </row>
  </sheetData>
  <sortState xmlns:xlrd2="http://schemas.microsoft.com/office/spreadsheetml/2017/richdata2" ref="C14:R38">
    <sortCondition ref="C14"/>
  </sortState>
  <mergeCells count="171">
    <mergeCell ref="E9:F9"/>
    <mergeCell ref="E10:F10"/>
    <mergeCell ref="E11:F11"/>
    <mergeCell ref="E12:F12"/>
    <mergeCell ref="C53:D53"/>
    <mergeCell ref="E53:F53"/>
    <mergeCell ref="E54:F54"/>
    <mergeCell ref="C55:D55"/>
    <mergeCell ref="E55:F55"/>
    <mergeCell ref="E5:F5"/>
    <mergeCell ref="E30:F30"/>
    <mergeCell ref="E25:F25"/>
    <mergeCell ref="E26:F26"/>
    <mergeCell ref="E28:F28"/>
    <mergeCell ref="C54:D54"/>
    <mergeCell ref="E7:F7"/>
    <mergeCell ref="E14:F14"/>
    <mergeCell ref="E15:F15"/>
    <mergeCell ref="E16:F16"/>
    <mergeCell ref="E17:F17"/>
    <mergeCell ref="E18:F18"/>
    <mergeCell ref="E21:F21"/>
    <mergeCell ref="C4:D5"/>
    <mergeCell ref="E8:F8"/>
    <mergeCell ref="C27:D28"/>
    <mergeCell ref="C29:D30"/>
    <mergeCell ref="E31:F31"/>
    <mergeCell ref="E32:F32"/>
    <mergeCell ref="C63:D63"/>
    <mergeCell ref="E63:F63"/>
    <mergeCell ref="C56:D56"/>
    <mergeCell ref="E56:F56"/>
    <mergeCell ref="C58:D58"/>
    <mergeCell ref="C59:D59"/>
    <mergeCell ref="E59:F59"/>
    <mergeCell ref="C60:D60"/>
    <mergeCell ref="E60:F60"/>
    <mergeCell ref="C62:D62"/>
    <mergeCell ref="E62:F62"/>
    <mergeCell ref="C57:D57"/>
    <mergeCell ref="E57:F57"/>
    <mergeCell ref="E58:F58"/>
    <mergeCell ref="C61:D61"/>
    <mergeCell ref="E61:F61"/>
    <mergeCell ref="BG65:BN65"/>
    <mergeCell ref="AI65:AM65"/>
    <mergeCell ref="AR65:AS65"/>
    <mergeCell ref="BE65:BF65"/>
    <mergeCell ref="AT65:BA65"/>
    <mergeCell ref="I1:N2"/>
    <mergeCell ref="C3:D3"/>
    <mergeCell ref="E3:F3"/>
    <mergeCell ref="G3:H3"/>
    <mergeCell ref="I3:J3"/>
    <mergeCell ref="K3:L3"/>
    <mergeCell ref="D1:D2"/>
    <mergeCell ref="E1:F2"/>
    <mergeCell ref="E29:F29"/>
    <mergeCell ref="E36:F36"/>
    <mergeCell ref="E27:F27"/>
    <mergeCell ref="C45:D45"/>
    <mergeCell ref="E45:F45"/>
    <mergeCell ref="D65:E65"/>
    <mergeCell ref="E4:F4"/>
    <mergeCell ref="C41:D41"/>
    <mergeCell ref="E41:F41"/>
    <mergeCell ref="C42:D42"/>
    <mergeCell ref="E24:F24"/>
    <mergeCell ref="AT66:AV66"/>
    <mergeCell ref="AW66:BA66"/>
    <mergeCell ref="AP68:AP69"/>
    <mergeCell ref="BC66:BC67"/>
    <mergeCell ref="BG66:BN66"/>
    <mergeCell ref="BC68:BC69"/>
    <mergeCell ref="BG68:BN68"/>
    <mergeCell ref="AT69:AV69"/>
    <mergeCell ref="AQ66:AR66"/>
    <mergeCell ref="AQ68:AR68"/>
    <mergeCell ref="AT67:AV67"/>
    <mergeCell ref="AW67:BA67"/>
    <mergeCell ref="BG67:BN67"/>
    <mergeCell ref="AT68:AV68"/>
    <mergeCell ref="AW68:BA69"/>
    <mergeCell ref="AP66:AP67"/>
    <mergeCell ref="AT81:AV81"/>
    <mergeCell ref="AW81:BA82"/>
    <mergeCell ref="AT82:AV82"/>
    <mergeCell ref="AT71:BA71"/>
    <mergeCell ref="AP73:AP74"/>
    <mergeCell ref="AQ73:AR73"/>
    <mergeCell ref="AT73:AY73"/>
    <mergeCell ref="AT74:AY74"/>
    <mergeCell ref="AR71:AS71"/>
    <mergeCell ref="AT76:AY76"/>
    <mergeCell ref="AP79:AP80"/>
    <mergeCell ref="AT79:AV79"/>
    <mergeCell ref="AW79:BA79"/>
    <mergeCell ref="AT80:AV80"/>
    <mergeCell ref="AW80:BA80"/>
    <mergeCell ref="AP75:AP76"/>
    <mergeCell ref="AR78:BB78"/>
    <mergeCell ref="AP81:AP82"/>
    <mergeCell ref="AR72:AS72"/>
    <mergeCell ref="AT72:BA72"/>
    <mergeCell ref="B68:B69"/>
    <mergeCell ref="B66:B67"/>
    <mergeCell ref="F65:M65"/>
    <mergeCell ref="F66:M66"/>
    <mergeCell ref="F67:M67"/>
    <mergeCell ref="F68:M68"/>
    <mergeCell ref="AI76:AM77"/>
    <mergeCell ref="AI72:AM73"/>
    <mergeCell ref="AI74:AM74"/>
    <mergeCell ref="AI75:AM75"/>
    <mergeCell ref="AI71:AM71"/>
    <mergeCell ref="AI70:AM70"/>
    <mergeCell ref="AI66:AM66"/>
    <mergeCell ref="AI67:AM67"/>
    <mergeCell ref="AI68:AM69"/>
    <mergeCell ref="E42:F42"/>
    <mergeCell ref="C43:D43"/>
    <mergeCell ref="E43:F43"/>
    <mergeCell ref="C44:D44"/>
    <mergeCell ref="C51:D51"/>
    <mergeCell ref="E51:F51"/>
    <mergeCell ref="C52:D52"/>
    <mergeCell ref="E52:F52"/>
    <mergeCell ref="C50:D50"/>
    <mergeCell ref="E50:F50"/>
    <mergeCell ref="E44:F44"/>
    <mergeCell ref="C46:D46"/>
    <mergeCell ref="E46:F46"/>
    <mergeCell ref="C47:D47"/>
    <mergeCell ref="E47:F47"/>
    <mergeCell ref="C48:D48"/>
    <mergeCell ref="E48:F48"/>
    <mergeCell ref="C49:D49"/>
    <mergeCell ref="E49:F49"/>
    <mergeCell ref="C6:D6"/>
    <mergeCell ref="E35:F35"/>
    <mergeCell ref="E6:F6"/>
    <mergeCell ref="C13:M13"/>
    <mergeCell ref="B4:B13"/>
    <mergeCell ref="A4:A13"/>
    <mergeCell ref="B14:B39"/>
    <mergeCell ref="A14:A39"/>
    <mergeCell ref="C40:D40"/>
    <mergeCell ref="E40:F40"/>
    <mergeCell ref="E37:F37"/>
    <mergeCell ref="E38:F38"/>
    <mergeCell ref="E34:F34"/>
    <mergeCell ref="C16:D17"/>
    <mergeCell ref="C18:D19"/>
    <mergeCell ref="C14:D15"/>
    <mergeCell ref="E19:F19"/>
    <mergeCell ref="E20:F20"/>
    <mergeCell ref="E33:F33"/>
    <mergeCell ref="E22:F22"/>
    <mergeCell ref="E23:F23"/>
    <mergeCell ref="C7:D8"/>
    <mergeCell ref="C9:D10"/>
    <mergeCell ref="C11:D12"/>
    <mergeCell ref="C20:D21"/>
    <mergeCell ref="C22:D23"/>
    <mergeCell ref="C24:D25"/>
    <mergeCell ref="C32:D34"/>
    <mergeCell ref="C35:D36"/>
    <mergeCell ref="C26:D26"/>
    <mergeCell ref="C31:D31"/>
    <mergeCell ref="C39:M39"/>
    <mergeCell ref="C37:D38"/>
  </mergeCells>
  <phoneticPr fontId="15"/>
  <dataValidations count="2">
    <dataValidation operator="equal" allowBlank="1" showInputMessage="1" showErrorMessage="1" sqref="O1:R2" xr:uid="{BB614274-2BA4-4795-8A2C-BA7908C3FDFA}"/>
    <dataValidation type="list" allowBlank="1" showInputMessage="1" showErrorMessage="1" sqref="D1:D2" xr:uid="{B45EFA7B-0EF5-4D05-B299-74E0ACAC99BB}">
      <formula1>$T$4:$T$7</formula1>
    </dataValidation>
  </dataValidations>
  <pageMargins left="0" right="0" top="0.35433070866141736" bottom="0.35433070866141736" header="0.31496062992125984" footer="0.31496062992125984"/>
  <pageSetup paperSize="9" scale="53"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5841" r:id="rId4" name="Button 1">
              <controlPr defaultSize="0" print="0" autoFill="0" autoPict="0" macro="[0]!荷割表一括">
                <anchor moveWithCells="1" sizeWithCells="1">
                  <from>
                    <xdr:col>13</xdr:col>
                    <xdr:colOff>95250</xdr:colOff>
                    <xdr:row>2</xdr:row>
                    <xdr:rowOff>57150</xdr:rowOff>
                  </from>
                  <to>
                    <xdr:col>13</xdr:col>
                    <xdr:colOff>1019175</xdr:colOff>
                    <xdr:row>2</xdr:row>
                    <xdr:rowOff>419100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65668-31D6-4D8D-BC8E-A3FD61E7C429}">
  <sheetPr codeName="Sheet38">
    <tabColor rgb="FFCCFF33"/>
  </sheetPr>
  <dimension ref="B1:K1092"/>
  <sheetViews>
    <sheetView zoomScale="85" zoomScaleNormal="85" workbookViewId="0">
      <pane xSplit="3" ySplit="3" topLeftCell="D58" activePane="bottomRight" state="frozen"/>
      <selection pane="topRight" activeCell="D1" sqref="D1"/>
      <selection pane="bottomLeft" activeCell="A4" sqref="A4"/>
      <selection pane="bottomRight" activeCell="C69" sqref="C69"/>
    </sheetView>
  </sheetViews>
  <sheetFormatPr defaultRowHeight="24" x14ac:dyDescent="0.4"/>
  <cols>
    <col min="1" max="1" width="8.88671875" style="219"/>
    <col min="2" max="2" width="6.6640625" style="219" bestFit="1" customWidth="1"/>
    <col min="3" max="3" width="21.33203125" style="219" bestFit="1" customWidth="1"/>
    <col min="4" max="4" width="17.21875" style="264" customWidth="1"/>
    <col min="5" max="5" width="45.33203125" style="264" customWidth="1"/>
    <col min="6" max="8" width="4" style="268" bestFit="1" customWidth="1"/>
    <col min="9" max="9" width="53.33203125" style="263" bestFit="1" customWidth="1"/>
    <col min="10" max="10" width="13" style="263" customWidth="1"/>
    <col min="11" max="11" width="22.5546875" style="263" customWidth="1"/>
    <col min="12" max="16384" width="8.88671875" style="219"/>
  </cols>
  <sheetData>
    <row r="1" spans="2:11" ht="11.25" x14ac:dyDescent="0.4">
      <c r="C1" s="397"/>
      <c r="D1" s="398"/>
      <c r="E1" s="398"/>
      <c r="F1" s="398"/>
      <c r="G1" s="398"/>
      <c r="H1" s="398"/>
      <c r="I1" s="397"/>
      <c r="J1" s="399"/>
      <c r="K1" s="397"/>
    </row>
    <row r="2" spans="2:11" ht="11.25" x14ac:dyDescent="0.4">
      <c r="B2" s="456"/>
      <c r="C2" s="457" t="s">
        <v>112</v>
      </c>
      <c r="D2" s="388" t="s">
        <v>60</v>
      </c>
      <c r="E2" s="458" t="s">
        <v>231</v>
      </c>
      <c r="F2" s="458"/>
      <c r="G2" s="458"/>
      <c r="H2" s="458"/>
      <c r="I2" s="388" t="s">
        <v>217</v>
      </c>
      <c r="J2" s="389" t="s">
        <v>233</v>
      </c>
      <c r="K2" s="388" t="s">
        <v>232</v>
      </c>
    </row>
    <row r="3" spans="2:11" ht="11.25" x14ac:dyDescent="0.4">
      <c r="B3" s="456"/>
      <c r="C3" s="457"/>
      <c r="D3" s="388" t="s">
        <v>307</v>
      </c>
      <c r="E3" s="389" t="s">
        <v>308</v>
      </c>
      <c r="F3" s="389" t="s">
        <v>309</v>
      </c>
      <c r="G3" s="389" t="s">
        <v>310</v>
      </c>
      <c r="H3" s="389" t="s">
        <v>311</v>
      </c>
      <c r="I3" s="388" t="s">
        <v>307</v>
      </c>
      <c r="J3" s="389" t="s">
        <v>307</v>
      </c>
      <c r="K3" s="388" t="s">
        <v>307</v>
      </c>
    </row>
    <row r="4" spans="2:11" x14ac:dyDescent="0.4">
      <c r="B4" s="241"/>
      <c r="C4" s="390" t="s">
        <v>312</v>
      </c>
      <c r="D4" s="390" t="s">
        <v>312</v>
      </c>
      <c r="E4" s="390" t="s">
        <v>312</v>
      </c>
      <c r="F4" s="390" t="s">
        <v>312</v>
      </c>
      <c r="G4" s="390" t="s">
        <v>312</v>
      </c>
      <c r="H4" s="390" t="s">
        <v>312</v>
      </c>
      <c r="I4" s="390" t="s">
        <v>312</v>
      </c>
      <c r="J4" s="391"/>
      <c r="K4" s="391"/>
    </row>
    <row r="5" spans="2:11" x14ac:dyDescent="0.4">
      <c r="B5" s="241"/>
      <c r="C5" s="363" t="s">
        <v>300</v>
      </c>
      <c r="D5" s="359" t="s">
        <v>312</v>
      </c>
      <c r="E5" s="364" t="s">
        <v>312</v>
      </c>
      <c r="F5" s="365" t="s">
        <v>312</v>
      </c>
      <c r="G5" s="365" t="s">
        <v>312</v>
      </c>
      <c r="H5" s="365" t="s">
        <v>312</v>
      </c>
      <c r="I5" s="366" t="s">
        <v>221</v>
      </c>
      <c r="J5" s="364" t="s">
        <v>312</v>
      </c>
      <c r="K5" s="364" t="s">
        <v>312</v>
      </c>
    </row>
    <row r="6" spans="2:11" x14ac:dyDescent="0.4">
      <c r="B6" s="241"/>
      <c r="C6" s="363" t="s">
        <v>274</v>
      </c>
      <c r="D6" s="359" t="s">
        <v>312</v>
      </c>
      <c r="E6" s="364" t="s">
        <v>346</v>
      </c>
      <c r="F6" s="365" t="s">
        <v>279</v>
      </c>
      <c r="G6" s="365" t="s">
        <v>279</v>
      </c>
      <c r="H6" s="365" t="s">
        <v>279</v>
      </c>
      <c r="I6" s="366" t="s">
        <v>312</v>
      </c>
      <c r="J6" s="364" t="s">
        <v>312</v>
      </c>
      <c r="K6" s="364" t="s">
        <v>312</v>
      </c>
    </row>
    <row r="7" spans="2:11" x14ac:dyDescent="0.4">
      <c r="B7" s="241"/>
      <c r="C7" s="367" t="s">
        <v>335</v>
      </c>
      <c r="D7" s="359"/>
      <c r="E7" s="364" t="s">
        <v>368</v>
      </c>
      <c r="F7" s="365" t="s">
        <v>316</v>
      </c>
      <c r="G7" s="365" t="s">
        <v>317</v>
      </c>
      <c r="H7" s="365" t="s">
        <v>316</v>
      </c>
      <c r="I7" s="364"/>
      <c r="J7" s="364"/>
      <c r="K7" s="364"/>
    </row>
    <row r="8" spans="2:11" x14ac:dyDescent="0.4">
      <c r="B8" s="241"/>
      <c r="C8" s="361" t="s">
        <v>371</v>
      </c>
      <c r="D8" s="368"/>
      <c r="E8" s="369" t="s">
        <v>370</v>
      </c>
      <c r="F8" s="370" t="s">
        <v>316</v>
      </c>
      <c r="G8" s="370" t="s">
        <v>316</v>
      </c>
      <c r="H8" s="370" t="s">
        <v>316</v>
      </c>
      <c r="I8" s="360"/>
      <c r="J8" s="360"/>
      <c r="K8" s="360"/>
    </row>
    <row r="9" spans="2:11" x14ac:dyDescent="0.4">
      <c r="B9" s="241"/>
      <c r="C9" s="363" t="s">
        <v>298</v>
      </c>
      <c r="D9" s="359"/>
      <c r="E9" s="364"/>
      <c r="F9" s="365" t="s">
        <v>312</v>
      </c>
      <c r="G9" s="365" t="s">
        <v>312</v>
      </c>
      <c r="H9" s="365" t="s">
        <v>312</v>
      </c>
      <c r="I9" s="366" t="s">
        <v>313</v>
      </c>
      <c r="J9" s="364" t="s">
        <v>312</v>
      </c>
      <c r="K9" s="364" t="s">
        <v>312</v>
      </c>
    </row>
    <row r="10" spans="2:11" x14ac:dyDescent="0.4">
      <c r="B10" s="241"/>
      <c r="C10" s="371" t="s">
        <v>334</v>
      </c>
      <c r="D10" s="359"/>
      <c r="E10" s="372" t="s">
        <v>343</v>
      </c>
      <c r="F10" s="365" t="s">
        <v>279</v>
      </c>
      <c r="G10" s="365" t="s">
        <v>279</v>
      </c>
      <c r="H10" s="365" t="s">
        <v>279</v>
      </c>
      <c r="I10" s="364" t="s">
        <v>332</v>
      </c>
      <c r="J10" s="364"/>
      <c r="K10" s="364"/>
    </row>
    <row r="11" spans="2:11" x14ac:dyDescent="0.4">
      <c r="B11" s="241"/>
      <c r="C11" s="362" t="s">
        <v>357</v>
      </c>
      <c r="D11" s="368"/>
      <c r="E11" s="369"/>
      <c r="F11" s="370"/>
      <c r="G11" s="370"/>
      <c r="H11" s="370"/>
      <c r="I11" s="369" t="s">
        <v>358</v>
      </c>
      <c r="J11" s="360"/>
      <c r="K11" s="360"/>
    </row>
    <row r="12" spans="2:11" x14ac:dyDescent="0.4">
      <c r="B12" s="241"/>
      <c r="C12" s="362" t="s">
        <v>323</v>
      </c>
      <c r="D12" s="368"/>
      <c r="E12" s="369"/>
      <c r="F12" s="370" t="s">
        <v>316</v>
      </c>
      <c r="G12" s="370" t="s">
        <v>316</v>
      </c>
      <c r="H12" s="370" t="s">
        <v>316</v>
      </c>
      <c r="I12" s="369" t="s">
        <v>221</v>
      </c>
      <c r="J12" s="360"/>
      <c r="K12" s="360"/>
    </row>
    <row r="13" spans="2:11" x14ac:dyDescent="0.4">
      <c r="B13" s="241"/>
      <c r="C13" s="362" t="s">
        <v>318</v>
      </c>
      <c r="D13" s="368"/>
      <c r="E13" s="369"/>
      <c r="F13" s="370" t="s">
        <v>279</v>
      </c>
      <c r="G13" s="370" t="s">
        <v>279</v>
      </c>
      <c r="H13" s="370" t="s">
        <v>279</v>
      </c>
      <c r="I13" s="369"/>
      <c r="J13" s="360"/>
      <c r="K13" s="360"/>
    </row>
    <row r="14" spans="2:11" x14ac:dyDescent="0.4">
      <c r="B14" s="241"/>
      <c r="C14" s="363" t="s">
        <v>287</v>
      </c>
      <c r="D14" s="359" t="s">
        <v>312</v>
      </c>
      <c r="E14" s="364" t="s">
        <v>312</v>
      </c>
      <c r="F14" s="365" t="s">
        <v>312</v>
      </c>
      <c r="G14" s="365" t="s">
        <v>312</v>
      </c>
      <c r="H14" s="365" t="s">
        <v>312</v>
      </c>
      <c r="I14" s="366" t="s">
        <v>292</v>
      </c>
      <c r="J14" s="364" t="s">
        <v>312</v>
      </c>
      <c r="K14" s="364" t="s">
        <v>312</v>
      </c>
    </row>
    <row r="15" spans="2:11" x14ac:dyDescent="0.4">
      <c r="B15" s="241"/>
      <c r="C15" s="363" t="s">
        <v>282</v>
      </c>
      <c r="D15" s="359" t="s">
        <v>312</v>
      </c>
      <c r="E15" s="364" t="s">
        <v>312</v>
      </c>
      <c r="F15" s="365" t="s">
        <v>312</v>
      </c>
      <c r="G15" s="365" t="s">
        <v>312</v>
      </c>
      <c r="H15" s="365" t="s">
        <v>312</v>
      </c>
      <c r="I15" s="366" t="s">
        <v>221</v>
      </c>
      <c r="J15" s="364" t="s">
        <v>312</v>
      </c>
      <c r="K15" s="364" t="s">
        <v>312</v>
      </c>
    </row>
    <row r="16" spans="2:11" x14ac:dyDescent="0.4">
      <c r="B16" s="241"/>
      <c r="C16" s="371" t="s">
        <v>348</v>
      </c>
      <c r="D16" s="359"/>
      <c r="E16" s="364" t="s">
        <v>342</v>
      </c>
      <c r="F16" s="365" t="s">
        <v>279</v>
      </c>
      <c r="G16" s="365" t="s">
        <v>279</v>
      </c>
      <c r="H16" s="365" t="s">
        <v>279</v>
      </c>
      <c r="I16" s="364"/>
      <c r="J16" s="364"/>
      <c r="K16" s="364"/>
    </row>
    <row r="17" spans="2:11" x14ac:dyDescent="0.4">
      <c r="B17" s="241"/>
      <c r="C17" s="363" t="s">
        <v>303</v>
      </c>
      <c r="D17" s="359" t="s">
        <v>312</v>
      </c>
      <c r="E17" s="364" t="s">
        <v>312</v>
      </c>
      <c r="F17" s="365" t="s">
        <v>279</v>
      </c>
      <c r="G17" s="365" t="s">
        <v>279</v>
      </c>
      <c r="H17" s="365" t="s">
        <v>279</v>
      </c>
      <c r="I17" s="366" t="s">
        <v>221</v>
      </c>
      <c r="J17" s="364" t="s">
        <v>312</v>
      </c>
      <c r="K17" s="364" t="s">
        <v>312</v>
      </c>
    </row>
    <row r="18" spans="2:11" x14ac:dyDescent="0.4">
      <c r="B18" s="241"/>
      <c r="C18" s="362" t="s">
        <v>359</v>
      </c>
      <c r="D18" s="368" t="s">
        <v>379</v>
      </c>
      <c r="E18" s="369"/>
      <c r="F18" s="370"/>
      <c r="G18" s="370"/>
      <c r="H18" s="370"/>
      <c r="I18" s="369" t="s">
        <v>360</v>
      </c>
      <c r="J18" s="360"/>
      <c r="K18" s="360"/>
    </row>
    <row r="19" spans="2:11" x14ac:dyDescent="0.4">
      <c r="B19" s="241"/>
      <c r="C19" s="363" t="s">
        <v>269</v>
      </c>
      <c r="D19" s="359"/>
      <c r="E19" s="364" t="s">
        <v>345</v>
      </c>
      <c r="F19" s="365" t="s">
        <v>271</v>
      </c>
      <c r="G19" s="365" t="s">
        <v>280</v>
      </c>
      <c r="H19" s="365" t="s">
        <v>271</v>
      </c>
      <c r="I19" s="366"/>
      <c r="J19" s="364" t="s">
        <v>312</v>
      </c>
      <c r="K19" s="364" t="s">
        <v>312</v>
      </c>
    </row>
    <row r="20" spans="2:11" x14ac:dyDescent="0.4">
      <c r="B20" s="241"/>
      <c r="C20" s="363" t="s">
        <v>286</v>
      </c>
      <c r="D20" s="359" t="s">
        <v>312</v>
      </c>
      <c r="E20" s="364" t="s">
        <v>312</v>
      </c>
      <c r="F20" s="365" t="s">
        <v>279</v>
      </c>
      <c r="G20" s="365" t="s">
        <v>279</v>
      </c>
      <c r="H20" s="365" t="s">
        <v>279</v>
      </c>
      <c r="I20" s="366" t="s">
        <v>221</v>
      </c>
      <c r="J20" s="364" t="s">
        <v>312</v>
      </c>
      <c r="K20" s="364" t="s">
        <v>312</v>
      </c>
    </row>
    <row r="21" spans="2:11" x14ac:dyDescent="0.4">
      <c r="B21" s="241"/>
      <c r="C21" s="363" t="s">
        <v>230</v>
      </c>
      <c r="D21" s="359" t="s">
        <v>312</v>
      </c>
      <c r="E21" s="364" t="s">
        <v>312</v>
      </c>
      <c r="F21" s="365" t="s">
        <v>279</v>
      </c>
      <c r="G21" s="365" t="s">
        <v>279</v>
      </c>
      <c r="H21" s="365" t="s">
        <v>317</v>
      </c>
      <c r="I21" s="366" t="s">
        <v>312</v>
      </c>
      <c r="J21" s="364" t="s">
        <v>312</v>
      </c>
      <c r="K21" s="364" t="s">
        <v>312</v>
      </c>
    </row>
    <row r="22" spans="2:11" x14ac:dyDescent="0.4">
      <c r="B22" s="241"/>
      <c r="C22" s="363" t="s">
        <v>264</v>
      </c>
      <c r="D22" s="359" t="s">
        <v>312</v>
      </c>
      <c r="E22" s="364" t="s">
        <v>344</v>
      </c>
      <c r="F22" s="365" t="s">
        <v>271</v>
      </c>
      <c r="G22" s="365" t="s">
        <v>271</v>
      </c>
      <c r="H22" s="365" t="s">
        <v>271</v>
      </c>
      <c r="I22" s="366" t="s">
        <v>352</v>
      </c>
      <c r="J22" s="364" t="s">
        <v>312</v>
      </c>
      <c r="K22" s="364" t="s">
        <v>312</v>
      </c>
    </row>
    <row r="23" spans="2:11" x14ac:dyDescent="0.4">
      <c r="B23" s="241"/>
      <c r="C23" s="363" t="s">
        <v>290</v>
      </c>
      <c r="D23" s="359"/>
      <c r="E23" s="373" t="s">
        <v>365</v>
      </c>
      <c r="F23" s="365" t="s">
        <v>317</v>
      </c>
      <c r="G23" s="365" t="s">
        <v>279</v>
      </c>
      <c r="H23" s="365" t="s">
        <v>279</v>
      </c>
      <c r="I23" s="366" t="s">
        <v>294</v>
      </c>
      <c r="J23" s="364" t="s">
        <v>312</v>
      </c>
      <c r="K23" s="364" t="s">
        <v>312</v>
      </c>
    </row>
    <row r="24" spans="2:11" x14ac:dyDescent="0.4">
      <c r="B24" s="241"/>
      <c r="C24" s="362" t="s">
        <v>320</v>
      </c>
      <c r="D24" s="368"/>
      <c r="E24" s="369" t="s">
        <v>324</v>
      </c>
      <c r="F24" s="370" t="s">
        <v>316</v>
      </c>
      <c r="G24" s="370" t="s">
        <v>316</v>
      </c>
      <c r="H24" s="370" t="s">
        <v>316</v>
      </c>
      <c r="I24" s="369"/>
      <c r="J24" s="360" t="s">
        <v>336</v>
      </c>
      <c r="K24" s="360"/>
    </row>
    <row r="25" spans="2:11" x14ac:dyDescent="0.4">
      <c r="B25" s="241"/>
      <c r="C25" s="363" t="s">
        <v>288</v>
      </c>
      <c r="D25" s="359" t="s">
        <v>312</v>
      </c>
      <c r="E25" s="364" t="s">
        <v>312</v>
      </c>
      <c r="F25" s="365" t="s">
        <v>312</v>
      </c>
      <c r="G25" s="365" t="s">
        <v>312</v>
      </c>
      <c r="H25" s="365" t="s">
        <v>312</v>
      </c>
      <c r="I25" s="366" t="s">
        <v>221</v>
      </c>
      <c r="J25" s="364" t="s">
        <v>312</v>
      </c>
      <c r="K25" s="364" t="s">
        <v>312</v>
      </c>
    </row>
    <row r="26" spans="2:11" x14ac:dyDescent="0.4">
      <c r="B26" s="241"/>
      <c r="C26" s="371" t="s">
        <v>339</v>
      </c>
      <c r="D26" s="359"/>
      <c r="E26" s="364"/>
      <c r="F26" s="365"/>
      <c r="G26" s="365"/>
      <c r="H26" s="365"/>
      <c r="I26" s="364"/>
      <c r="J26" s="364"/>
      <c r="K26" s="364" t="s">
        <v>337</v>
      </c>
    </row>
    <row r="27" spans="2:11" x14ac:dyDescent="0.4">
      <c r="B27" s="241"/>
      <c r="C27" s="363" t="s">
        <v>278</v>
      </c>
      <c r="D27" s="359" t="s">
        <v>312</v>
      </c>
      <c r="E27" s="364" t="s">
        <v>312</v>
      </c>
      <c r="F27" s="365" t="s">
        <v>279</v>
      </c>
      <c r="G27" s="365" t="s">
        <v>280</v>
      </c>
      <c r="H27" s="365" t="s">
        <v>280</v>
      </c>
      <c r="I27" s="366" t="s">
        <v>312</v>
      </c>
      <c r="J27" s="364" t="s">
        <v>312</v>
      </c>
      <c r="K27" s="364" t="s">
        <v>312</v>
      </c>
    </row>
    <row r="28" spans="2:11" x14ac:dyDescent="0.4">
      <c r="B28" s="241"/>
      <c r="C28" s="363" t="s">
        <v>263</v>
      </c>
      <c r="D28" s="359" t="s">
        <v>312</v>
      </c>
      <c r="E28" s="364" t="s">
        <v>312</v>
      </c>
      <c r="F28" s="365" t="s">
        <v>279</v>
      </c>
      <c r="G28" s="365" t="s">
        <v>279</v>
      </c>
      <c r="H28" s="365" t="s">
        <v>279</v>
      </c>
      <c r="I28" s="366" t="s">
        <v>221</v>
      </c>
      <c r="J28" s="364" t="s">
        <v>306</v>
      </c>
      <c r="K28" s="364" t="s">
        <v>312</v>
      </c>
    </row>
    <row r="29" spans="2:11" x14ac:dyDescent="0.4">
      <c r="B29" s="241"/>
      <c r="C29" s="363" t="s">
        <v>265</v>
      </c>
      <c r="D29" s="359" t="s">
        <v>312</v>
      </c>
      <c r="E29" s="364" t="s">
        <v>342</v>
      </c>
      <c r="F29" s="365" t="s">
        <v>271</v>
      </c>
      <c r="G29" s="365" t="s">
        <v>271</v>
      </c>
      <c r="H29" s="365" t="s">
        <v>271</v>
      </c>
      <c r="I29" s="366" t="s">
        <v>342</v>
      </c>
      <c r="J29" s="364" t="s">
        <v>314</v>
      </c>
      <c r="K29" s="364" t="s">
        <v>338</v>
      </c>
    </row>
    <row r="30" spans="2:11" x14ac:dyDescent="0.4">
      <c r="B30" s="241"/>
      <c r="C30" s="363" t="s">
        <v>267</v>
      </c>
      <c r="D30" s="359" t="s">
        <v>361</v>
      </c>
      <c r="E30" s="364" t="s">
        <v>342</v>
      </c>
      <c r="F30" s="365" t="s">
        <v>271</v>
      </c>
      <c r="G30" s="365" t="s">
        <v>271</v>
      </c>
      <c r="H30" s="365" t="s">
        <v>271</v>
      </c>
      <c r="I30" s="366" t="s">
        <v>342</v>
      </c>
      <c r="J30" s="364" t="s">
        <v>312</v>
      </c>
      <c r="K30" s="364" t="s">
        <v>338</v>
      </c>
    </row>
    <row r="31" spans="2:11" x14ac:dyDescent="0.4">
      <c r="B31" s="241"/>
      <c r="C31" s="363" t="s">
        <v>206</v>
      </c>
      <c r="D31" s="359" t="s">
        <v>312</v>
      </c>
      <c r="E31" s="364" t="s">
        <v>312</v>
      </c>
      <c r="F31" s="365" t="s">
        <v>312</v>
      </c>
      <c r="G31" s="365" t="s">
        <v>312</v>
      </c>
      <c r="H31" s="365" t="s">
        <v>312</v>
      </c>
      <c r="I31" s="366" t="s">
        <v>291</v>
      </c>
      <c r="J31" s="364" t="s">
        <v>312</v>
      </c>
      <c r="K31" s="364" t="s">
        <v>312</v>
      </c>
    </row>
    <row r="32" spans="2:11" x14ac:dyDescent="0.4">
      <c r="B32" s="241"/>
      <c r="C32" s="363" t="s">
        <v>266</v>
      </c>
      <c r="D32" s="359" t="s">
        <v>312</v>
      </c>
      <c r="E32" s="374" t="s">
        <v>341</v>
      </c>
      <c r="F32" s="365" t="s">
        <v>271</v>
      </c>
      <c r="G32" s="365" t="s">
        <v>271</v>
      </c>
      <c r="H32" s="365" t="s">
        <v>271</v>
      </c>
      <c r="I32" s="366" t="s">
        <v>312</v>
      </c>
      <c r="J32" s="364" t="s">
        <v>312</v>
      </c>
      <c r="K32" s="364" t="s">
        <v>312</v>
      </c>
    </row>
    <row r="33" spans="2:11" x14ac:dyDescent="0.4">
      <c r="B33" s="241"/>
      <c r="C33" s="362" t="s">
        <v>354</v>
      </c>
      <c r="D33" s="368"/>
      <c r="E33" s="369"/>
      <c r="F33" s="370"/>
      <c r="G33" s="370"/>
      <c r="H33" s="370"/>
      <c r="I33" s="369" t="s">
        <v>221</v>
      </c>
      <c r="J33" s="360"/>
      <c r="K33" s="360"/>
    </row>
    <row r="34" spans="2:11" x14ac:dyDescent="0.4">
      <c r="B34" s="241"/>
      <c r="C34" s="362" t="s">
        <v>355</v>
      </c>
      <c r="D34" s="368"/>
      <c r="E34" s="369"/>
      <c r="F34" s="370"/>
      <c r="G34" s="370"/>
      <c r="H34" s="370"/>
      <c r="I34" s="369" t="s">
        <v>356</v>
      </c>
      <c r="J34" s="360"/>
      <c r="K34" s="360"/>
    </row>
    <row r="35" spans="2:11" x14ac:dyDescent="0.4">
      <c r="B35" s="241"/>
      <c r="C35" s="362" t="s">
        <v>351</v>
      </c>
      <c r="D35" s="368"/>
      <c r="E35" s="369"/>
      <c r="F35" s="370"/>
      <c r="G35" s="370"/>
      <c r="H35" s="370"/>
      <c r="I35" s="369" t="s">
        <v>221</v>
      </c>
      <c r="J35" s="360"/>
      <c r="K35" s="360"/>
    </row>
    <row r="36" spans="2:11" x14ac:dyDescent="0.4">
      <c r="B36" s="241"/>
      <c r="C36" s="363" t="s">
        <v>283</v>
      </c>
      <c r="D36" s="359" t="s">
        <v>312</v>
      </c>
      <c r="E36" s="364" t="s">
        <v>312</v>
      </c>
      <c r="F36" s="365" t="s">
        <v>312</v>
      </c>
      <c r="G36" s="365" t="s">
        <v>312</v>
      </c>
      <c r="H36" s="365" t="s">
        <v>312</v>
      </c>
      <c r="I36" s="366" t="s">
        <v>221</v>
      </c>
      <c r="J36" s="364" t="s">
        <v>312</v>
      </c>
      <c r="K36" s="364" t="s">
        <v>312</v>
      </c>
    </row>
    <row r="37" spans="2:11" x14ac:dyDescent="0.4">
      <c r="B37" s="241"/>
      <c r="C37" s="363" t="s">
        <v>302</v>
      </c>
      <c r="D37" s="359" t="s">
        <v>312</v>
      </c>
      <c r="E37" s="364" t="s">
        <v>312</v>
      </c>
      <c r="F37" s="365" t="s">
        <v>312</v>
      </c>
      <c r="G37" s="365" t="s">
        <v>312</v>
      </c>
      <c r="H37" s="365" t="s">
        <v>312</v>
      </c>
      <c r="I37" s="366" t="s">
        <v>221</v>
      </c>
      <c r="J37" s="364" t="s">
        <v>312</v>
      </c>
      <c r="K37" s="364" t="s">
        <v>312</v>
      </c>
    </row>
    <row r="38" spans="2:11" x14ac:dyDescent="0.4">
      <c r="B38" s="241"/>
      <c r="C38" s="363" t="s">
        <v>372</v>
      </c>
      <c r="D38" s="363"/>
      <c r="E38" s="364" t="s">
        <v>342</v>
      </c>
      <c r="F38" s="365" t="s">
        <v>317</v>
      </c>
      <c r="G38" s="365" t="s">
        <v>279</v>
      </c>
      <c r="H38" s="365" t="s">
        <v>279</v>
      </c>
      <c r="I38" s="363"/>
      <c r="J38" s="360"/>
      <c r="K38" s="360"/>
    </row>
    <row r="39" spans="2:11" x14ac:dyDescent="0.4">
      <c r="B39" s="241"/>
      <c r="C39" s="362" t="s">
        <v>328</v>
      </c>
      <c r="D39" s="368"/>
      <c r="E39" s="369" t="s">
        <v>342</v>
      </c>
      <c r="F39" s="370" t="s">
        <v>317</v>
      </c>
      <c r="G39" s="370" t="s">
        <v>279</v>
      </c>
      <c r="H39" s="370" t="s">
        <v>279</v>
      </c>
      <c r="I39" s="369"/>
      <c r="J39" s="360"/>
      <c r="K39" s="360"/>
    </row>
    <row r="40" spans="2:11" x14ac:dyDescent="0.4">
      <c r="B40" s="241"/>
      <c r="C40" s="362" t="s">
        <v>327</v>
      </c>
      <c r="D40" s="368"/>
      <c r="E40" s="369" t="s">
        <v>362</v>
      </c>
      <c r="F40" s="370" t="s">
        <v>279</v>
      </c>
      <c r="G40" s="370" t="s">
        <v>279</v>
      </c>
      <c r="H40" s="370" t="s">
        <v>279</v>
      </c>
      <c r="I40" s="369"/>
      <c r="J40" s="360"/>
      <c r="K40" s="360"/>
    </row>
    <row r="41" spans="2:11" x14ac:dyDescent="0.4">
      <c r="B41" s="241"/>
      <c r="C41" s="362" t="s">
        <v>326</v>
      </c>
      <c r="D41" s="368" t="s">
        <v>375</v>
      </c>
      <c r="E41" s="369"/>
      <c r="F41" s="370"/>
      <c r="G41" s="370"/>
      <c r="H41" s="370"/>
      <c r="I41" s="369" t="s">
        <v>342</v>
      </c>
      <c r="J41" s="360"/>
      <c r="K41" s="360"/>
    </row>
    <row r="42" spans="2:11" x14ac:dyDescent="0.4">
      <c r="B42" s="241"/>
      <c r="C42" s="367" t="s">
        <v>333</v>
      </c>
      <c r="D42" s="359"/>
      <c r="E42" s="364"/>
      <c r="F42" s="365" t="s">
        <v>271</v>
      </c>
      <c r="G42" s="365" t="s">
        <v>271</v>
      </c>
      <c r="H42" s="365" t="s">
        <v>271</v>
      </c>
      <c r="I42" s="364"/>
      <c r="J42" s="364"/>
      <c r="K42" s="364"/>
    </row>
    <row r="43" spans="2:11" x14ac:dyDescent="0.4">
      <c r="B43" s="241"/>
      <c r="C43" s="361" t="s">
        <v>376</v>
      </c>
      <c r="D43" s="361"/>
      <c r="E43" s="361"/>
      <c r="F43" s="370"/>
      <c r="G43" s="370"/>
      <c r="H43" s="370"/>
      <c r="I43" s="360" t="s">
        <v>410</v>
      </c>
      <c r="J43" s="360"/>
      <c r="K43" s="360"/>
    </row>
    <row r="44" spans="2:11" x14ac:dyDescent="0.4">
      <c r="B44" s="241"/>
      <c r="C44" s="363" t="s">
        <v>272</v>
      </c>
      <c r="D44" s="359" t="s">
        <v>312</v>
      </c>
      <c r="E44" s="364" t="s">
        <v>312</v>
      </c>
      <c r="F44" s="365" t="s">
        <v>271</v>
      </c>
      <c r="G44" s="365" t="s">
        <v>271</v>
      </c>
      <c r="H44" s="365" t="s">
        <v>271</v>
      </c>
      <c r="I44" s="366" t="s">
        <v>312</v>
      </c>
      <c r="J44" s="364" t="s">
        <v>312</v>
      </c>
      <c r="K44" s="364" t="s">
        <v>312</v>
      </c>
    </row>
    <row r="45" spans="2:11" x14ac:dyDescent="0.4">
      <c r="B45" s="241"/>
      <c r="C45" s="363" t="s">
        <v>289</v>
      </c>
      <c r="D45" s="359" t="s">
        <v>312</v>
      </c>
      <c r="E45" s="364" t="s">
        <v>312</v>
      </c>
      <c r="F45" s="365" t="s">
        <v>312</v>
      </c>
      <c r="G45" s="365" t="s">
        <v>312</v>
      </c>
      <c r="H45" s="365" t="s">
        <v>312</v>
      </c>
      <c r="I45" s="366" t="s">
        <v>293</v>
      </c>
      <c r="J45" s="364" t="s">
        <v>312</v>
      </c>
      <c r="K45" s="364" t="s">
        <v>312</v>
      </c>
    </row>
    <row r="46" spans="2:11" x14ac:dyDescent="0.4">
      <c r="B46" s="241"/>
      <c r="C46" s="363" t="s">
        <v>284</v>
      </c>
      <c r="D46" s="359" t="s">
        <v>312</v>
      </c>
      <c r="E46" s="364"/>
      <c r="F46" s="365" t="s">
        <v>312</v>
      </c>
      <c r="G46" s="365" t="s">
        <v>312</v>
      </c>
      <c r="H46" s="365" t="s">
        <v>312</v>
      </c>
      <c r="I46" s="366" t="s">
        <v>349</v>
      </c>
      <c r="J46" s="364" t="s">
        <v>312</v>
      </c>
      <c r="K46" s="364" t="s">
        <v>312</v>
      </c>
    </row>
    <row r="47" spans="2:11" x14ac:dyDescent="0.4">
      <c r="B47" s="242"/>
      <c r="C47" s="363" t="s">
        <v>275</v>
      </c>
      <c r="D47" s="359" t="s">
        <v>312</v>
      </c>
      <c r="E47" s="364" t="s">
        <v>347</v>
      </c>
      <c r="F47" s="365" t="s">
        <v>279</v>
      </c>
      <c r="G47" s="365" t="s">
        <v>279</v>
      </c>
      <c r="H47" s="365" t="s">
        <v>279</v>
      </c>
      <c r="I47" s="366" t="s">
        <v>312</v>
      </c>
      <c r="J47" s="364" t="s">
        <v>312</v>
      </c>
      <c r="K47" s="364" t="s">
        <v>312</v>
      </c>
    </row>
    <row r="48" spans="2:11" x14ac:dyDescent="0.4">
      <c r="B48" s="242"/>
      <c r="C48" s="363" t="s">
        <v>301</v>
      </c>
      <c r="D48" s="359" t="s">
        <v>312</v>
      </c>
      <c r="E48" s="364" t="s">
        <v>312</v>
      </c>
      <c r="F48" s="365" t="s">
        <v>312</v>
      </c>
      <c r="G48" s="365" t="s">
        <v>312</v>
      </c>
      <c r="H48" s="365" t="s">
        <v>312</v>
      </c>
      <c r="I48" s="366" t="s">
        <v>221</v>
      </c>
      <c r="J48" s="364" t="s">
        <v>312</v>
      </c>
      <c r="K48" s="364" t="s">
        <v>312</v>
      </c>
    </row>
    <row r="49" spans="2:11" x14ac:dyDescent="0.4">
      <c r="B49" s="242"/>
      <c r="C49" s="363" t="s">
        <v>285</v>
      </c>
      <c r="D49" s="359" t="s">
        <v>312</v>
      </c>
      <c r="E49" s="364" t="s">
        <v>312</v>
      </c>
      <c r="F49" s="365" t="s">
        <v>312</v>
      </c>
      <c r="G49" s="365" t="s">
        <v>312</v>
      </c>
      <c r="H49" s="365" t="s">
        <v>312</v>
      </c>
      <c r="I49" s="366" t="s">
        <v>350</v>
      </c>
      <c r="J49" s="364" t="s">
        <v>312</v>
      </c>
      <c r="K49" s="364" t="s">
        <v>312</v>
      </c>
    </row>
    <row r="50" spans="2:11" x14ac:dyDescent="0.4">
      <c r="B50" s="242"/>
      <c r="C50" s="363" t="s">
        <v>296</v>
      </c>
      <c r="D50" s="359" t="s">
        <v>312</v>
      </c>
      <c r="E50" s="364" t="s">
        <v>312</v>
      </c>
      <c r="F50" s="365" t="s">
        <v>279</v>
      </c>
      <c r="G50" s="365" t="s">
        <v>279</v>
      </c>
      <c r="H50" s="365" t="s">
        <v>279</v>
      </c>
      <c r="I50" s="366" t="s">
        <v>312</v>
      </c>
      <c r="J50" s="364" t="s">
        <v>312</v>
      </c>
      <c r="K50" s="364" t="s">
        <v>340</v>
      </c>
    </row>
    <row r="51" spans="2:11" x14ac:dyDescent="0.4">
      <c r="B51" s="242"/>
      <c r="C51" s="363" t="s">
        <v>226</v>
      </c>
      <c r="D51" s="359" t="s">
        <v>312</v>
      </c>
      <c r="E51" s="364" t="s">
        <v>312</v>
      </c>
      <c r="F51" s="365" t="s">
        <v>279</v>
      </c>
      <c r="G51" s="365" t="s">
        <v>279</v>
      </c>
      <c r="H51" s="365" t="s">
        <v>279</v>
      </c>
      <c r="I51" s="366" t="s">
        <v>312</v>
      </c>
      <c r="J51" s="364" t="s">
        <v>312</v>
      </c>
      <c r="K51" s="364" t="s">
        <v>312</v>
      </c>
    </row>
    <row r="52" spans="2:11" x14ac:dyDescent="0.4">
      <c r="B52" s="242"/>
      <c r="C52" s="363" t="s">
        <v>276</v>
      </c>
      <c r="D52" s="359" t="s">
        <v>312</v>
      </c>
      <c r="E52" s="364" t="s">
        <v>369</v>
      </c>
      <c r="F52" s="365" t="s">
        <v>317</v>
      </c>
      <c r="G52" s="365" t="s">
        <v>279</v>
      </c>
      <c r="H52" s="365" t="s">
        <v>279</v>
      </c>
      <c r="I52" s="366" t="s">
        <v>312</v>
      </c>
      <c r="J52" s="364" t="s">
        <v>312</v>
      </c>
      <c r="K52" s="364" t="s">
        <v>312</v>
      </c>
    </row>
    <row r="53" spans="2:11" x14ac:dyDescent="0.4">
      <c r="B53" s="240"/>
      <c r="C53" s="363" t="s">
        <v>270</v>
      </c>
      <c r="D53" s="359" t="s">
        <v>312</v>
      </c>
      <c r="E53" s="364" t="s">
        <v>322</v>
      </c>
      <c r="F53" s="365" t="s">
        <v>317</v>
      </c>
      <c r="G53" s="365" t="s">
        <v>271</v>
      </c>
      <c r="H53" s="365" t="s">
        <v>271</v>
      </c>
      <c r="I53" s="366" t="s">
        <v>312</v>
      </c>
      <c r="J53" s="364" t="s">
        <v>312</v>
      </c>
      <c r="K53" s="364" t="s">
        <v>312</v>
      </c>
    </row>
    <row r="54" spans="2:11" x14ac:dyDescent="0.4">
      <c r="B54" s="240"/>
      <c r="C54" s="363" t="s">
        <v>297</v>
      </c>
      <c r="D54" s="359" t="s">
        <v>312</v>
      </c>
      <c r="E54" s="364" t="s">
        <v>312</v>
      </c>
      <c r="F54" s="365" t="s">
        <v>279</v>
      </c>
      <c r="G54" s="365" t="s">
        <v>279</v>
      </c>
      <c r="H54" s="365" t="s">
        <v>279</v>
      </c>
      <c r="I54" s="366" t="s">
        <v>221</v>
      </c>
      <c r="J54" s="364" t="s">
        <v>312</v>
      </c>
      <c r="K54" s="364" t="s">
        <v>405</v>
      </c>
    </row>
    <row r="55" spans="2:11" x14ac:dyDescent="0.4">
      <c r="B55" s="240"/>
      <c r="C55" s="363" t="s">
        <v>268</v>
      </c>
      <c r="D55" s="359" t="s">
        <v>312</v>
      </c>
      <c r="E55" s="364" t="s">
        <v>342</v>
      </c>
      <c r="F55" s="365" t="s">
        <v>271</v>
      </c>
      <c r="G55" s="365" t="s">
        <v>271</v>
      </c>
      <c r="H55" s="365" t="s">
        <v>271</v>
      </c>
      <c r="I55" s="366" t="s">
        <v>312</v>
      </c>
      <c r="J55" s="364" t="s">
        <v>312</v>
      </c>
      <c r="K55" s="364" t="s">
        <v>312</v>
      </c>
    </row>
    <row r="56" spans="2:11" x14ac:dyDescent="0.4">
      <c r="B56" s="240"/>
      <c r="C56" s="363" t="s">
        <v>304</v>
      </c>
      <c r="D56" s="359" t="s">
        <v>312</v>
      </c>
      <c r="E56" s="364" t="s">
        <v>312</v>
      </c>
      <c r="F56" s="365" t="s">
        <v>279</v>
      </c>
      <c r="G56" s="365" t="s">
        <v>279</v>
      </c>
      <c r="H56" s="365" t="s">
        <v>279</v>
      </c>
      <c r="I56" s="366" t="s">
        <v>221</v>
      </c>
      <c r="J56" s="364" t="s">
        <v>312</v>
      </c>
      <c r="K56" s="364" t="s">
        <v>312</v>
      </c>
    </row>
    <row r="57" spans="2:11" x14ac:dyDescent="0.4">
      <c r="B57" s="240"/>
      <c r="C57" s="363" t="s">
        <v>273</v>
      </c>
      <c r="D57" s="359" t="s">
        <v>312</v>
      </c>
      <c r="E57" s="364" t="s">
        <v>281</v>
      </c>
      <c r="F57" s="365" t="s">
        <v>279</v>
      </c>
      <c r="G57" s="365" t="s">
        <v>280</v>
      </c>
      <c r="H57" s="365" t="s">
        <v>280</v>
      </c>
      <c r="I57" s="366" t="s">
        <v>312</v>
      </c>
      <c r="J57" s="364" t="s">
        <v>312</v>
      </c>
      <c r="K57" s="364" t="s">
        <v>312</v>
      </c>
    </row>
    <row r="58" spans="2:11" x14ac:dyDescent="0.4">
      <c r="B58" s="240"/>
      <c r="C58" s="362" t="s">
        <v>321</v>
      </c>
      <c r="D58" s="368"/>
      <c r="E58" s="369"/>
      <c r="F58" s="370" t="s">
        <v>279</v>
      </c>
      <c r="G58" s="370" t="s">
        <v>279</v>
      </c>
      <c r="H58" s="370" t="s">
        <v>279</v>
      </c>
      <c r="I58" s="369"/>
      <c r="J58" s="360"/>
      <c r="K58" s="360"/>
    </row>
    <row r="59" spans="2:11" x14ac:dyDescent="0.4">
      <c r="B59" s="240"/>
      <c r="C59" s="363" t="s">
        <v>299</v>
      </c>
      <c r="D59" s="359" t="s">
        <v>315</v>
      </c>
      <c r="E59" s="364" t="s">
        <v>312</v>
      </c>
      <c r="F59" s="365" t="s">
        <v>312</v>
      </c>
      <c r="G59" s="365" t="s">
        <v>312</v>
      </c>
      <c r="H59" s="365" t="s">
        <v>312</v>
      </c>
      <c r="I59" s="366" t="s">
        <v>312</v>
      </c>
      <c r="J59" s="364" t="s">
        <v>312</v>
      </c>
      <c r="K59" s="364" t="s">
        <v>312</v>
      </c>
    </row>
    <row r="60" spans="2:11" x14ac:dyDescent="0.4">
      <c r="B60" s="240"/>
      <c r="C60" s="363" t="s">
        <v>238</v>
      </c>
      <c r="D60" s="359" t="s">
        <v>312</v>
      </c>
      <c r="E60" s="364" t="s">
        <v>312</v>
      </c>
      <c r="F60" s="365" t="s">
        <v>312</v>
      </c>
      <c r="G60" s="365" t="s">
        <v>312</v>
      </c>
      <c r="H60" s="365" t="s">
        <v>312</v>
      </c>
      <c r="I60" s="366" t="s">
        <v>221</v>
      </c>
      <c r="J60" s="364" t="s">
        <v>312</v>
      </c>
      <c r="K60" s="364" t="s">
        <v>312</v>
      </c>
    </row>
    <row r="61" spans="2:11" x14ac:dyDescent="0.4">
      <c r="B61" s="240"/>
      <c r="C61" s="362" t="s">
        <v>319</v>
      </c>
      <c r="D61" s="368"/>
      <c r="E61" s="369" t="s">
        <v>342</v>
      </c>
      <c r="F61" s="370" t="s">
        <v>279</v>
      </c>
      <c r="G61" s="370" t="s">
        <v>279</v>
      </c>
      <c r="H61" s="370" t="s">
        <v>279</v>
      </c>
      <c r="I61" s="369"/>
      <c r="J61" s="360"/>
      <c r="K61" s="360"/>
    </row>
    <row r="62" spans="2:11" x14ac:dyDescent="0.4">
      <c r="B62" s="240"/>
      <c r="C62" s="363" t="s">
        <v>237</v>
      </c>
      <c r="D62" s="359" t="s">
        <v>312</v>
      </c>
      <c r="E62" s="364" t="s">
        <v>312</v>
      </c>
      <c r="F62" s="365" t="s">
        <v>312</v>
      </c>
      <c r="G62" s="365" t="s">
        <v>312</v>
      </c>
      <c r="H62" s="365" t="s">
        <v>312</v>
      </c>
      <c r="I62" s="366" t="s">
        <v>221</v>
      </c>
      <c r="J62" s="364" t="s">
        <v>312</v>
      </c>
      <c r="K62" s="364" t="s">
        <v>312</v>
      </c>
    </row>
    <row r="63" spans="2:11" x14ac:dyDescent="0.4">
      <c r="B63" s="240"/>
      <c r="C63" s="363" t="s">
        <v>229</v>
      </c>
      <c r="D63" s="359" t="s">
        <v>312</v>
      </c>
      <c r="E63" s="364" t="s">
        <v>342</v>
      </c>
      <c r="F63" s="365" t="s">
        <v>280</v>
      </c>
      <c r="G63" s="365" t="s">
        <v>279</v>
      </c>
      <c r="H63" s="365" t="s">
        <v>280</v>
      </c>
      <c r="I63" s="366" t="s">
        <v>353</v>
      </c>
      <c r="J63" s="364" t="s">
        <v>312</v>
      </c>
      <c r="K63" s="364" t="s">
        <v>312</v>
      </c>
    </row>
    <row r="64" spans="2:11" x14ac:dyDescent="0.4">
      <c r="B64" s="240"/>
      <c r="C64" s="363" t="s">
        <v>228</v>
      </c>
      <c r="D64" s="359" t="s">
        <v>312</v>
      </c>
      <c r="E64" s="364" t="s">
        <v>312</v>
      </c>
      <c r="F64" s="365" t="s">
        <v>271</v>
      </c>
      <c r="G64" s="365" t="s">
        <v>280</v>
      </c>
      <c r="H64" s="365" t="s">
        <v>280</v>
      </c>
      <c r="I64" s="366" t="s">
        <v>312</v>
      </c>
      <c r="J64" s="364" t="s">
        <v>305</v>
      </c>
      <c r="K64" s="364" t="s">
        <v>312</v>
      </c>
    </row>
    <row r="65" spans="2:11" x14ac:dyDescent="0.4">
      <c r="B65" s="240"/>
      <c r="C65" s="363" t="s">
        <v>227</v>
      </c>
      <c r="D65" s="359" t="s">
        <v>312</v>
      </c>
      <c r="E65" s="364" t="s">
        <v>342</v>
      </c>
      <c r="F65" s="365" t="s">
        <v>271</v>
      </c>
      <c r="G65" s="365" t="s">
        <v>271</v>
      </c>
      <c r="H65" s="365" t="s">
        <v>271</v>
      </c>
      <c r="I65" s="366" t="s">
        <v>325</v>
      </c>
      <c r="J65" s="364" t="s">
        <v>312</v>
      </c>
      <c r="K65" s="364" t="s">
        <v>312</v>
      </c>
    </row>
    <row r="66" spans="2:11" x14ac:dyDescent="0.4">
      <c r="B66" s="240"/>
      <c r="C66" s="363" t="s">
        <v>277</v>
      </c>
      <c r="D66" s="359" t="s">
        <v>312</v>
      </c>
      <c r="E66" s="372" t="s">
        <v>374</v>
      </c>
      <c r="F66" s="365" t="s">
        <v>279</v>
      </c>
      <c r="G66" s="365" t="s">
        <v>279</v>
      </c>
      <c r="H66" s="365" t="s">
        <v>279</v>
      </c>
      <c r="I66" s="366" t="s">
        <v>332</v>
      </c>
      <c r="J66" s="364" t="s">
        <v>312</v>
      </c>
      <c r="K66" s="364" t="s">
        <v>312</v>
      </c>
    </row>
    <row r="67" spans="2:11" x14ac:dyDescent="0.4">
      <c r="B67" s="240"/>
      <c r="C67" s="459" t="s">
        <v>377</v>
      </c>
      <c r="D67" s="459"/>
      <c r="E67" s="369"/>
      <c r="F67" s="370"/>
      <c r="G67" s="370"/>
      <c r="H67" s="370"/>
      <c r="I67" s="360"/>
      <c r="J67" s="360"/>
      <c r="K67" s="360" t="s">
        <v>378</v>
      </c>
    </row>
    <row r="68" spans="2:11" x14ac:dyDescent="0.4">
      <c r="B68" s="240"/>
      <c r="C68" s="361" t="s">
        <v>775</v>
      </c>
      <c r="D68" s="368"/>
      <c r="E68" s="369"/>
      <c r="F68" s="370"/>
      <c r="G68" s="370"/>
      <c r="H68" s="370"/>
      <c r="I68" s="360" t="s">
        <v>728</v>
      </c>
      <c r="J68" s="360"/>
      <c r="K68" s="360"/>
    </row>
    <row r="69" spans="2:11" x14ac:dyDescent="0.4">
      <c r="B69" s="240"/>
      <c r="C69" s="240"/>
      <c r="D69" s="260"/>
      <c r="E69" s="261"/>
      <c r="F69" s="262"/>
      <c r="G69" s="262"/>
      <c r="H69" s="262"/>
    </row>
    <row r="70" spans="2:11" x14ac:dyDescent="0.4">
      <c r="B70" s="240"/>
      <c r="C70" s="240"/>
      <c r="D70" s="260"/>
      <c r="E70" s="261"/>
      <c r="F70" s="262"/>
      <c r="G70" s="262"/>
      <c r="H70" s="262"/>
    </row>
    <row r="71" spans="2:11" x14ac:dyDescent="0.4">
      <c r="B71" s="240"/>
      <c r="C71" s="240"/>
      <c r="D71" s="260"/>
      <c r="E71" s="261"/>
      <c r="F71" s="262"/>
      <c r="G71" s="262"/>
      <c r="H71" s="262"/>
    </row>
    <row r="72" spans="2:11" x14ac:dyDescent="0.4">
      <c r="B72" s="240"/>
      <c r="C72" s="240"/>
      <c r="D72" s="260"/>
      <c r="E72" s="261"/>
      <c r="F72" s="262"/>
      <c r="G72" s="262"/>
      <c r="H72" s="262"/>
    </row>
    <row r="73" spans="2:11" x14ac:dyDescent="0.4">
      <c r="B73" s="240"/>
      <c r="C73" s="240"/>
      <c r="D73" s="260"/>
      <c r="E73" s="261"/>
      <c r="F73" s="262"/>
      <c r="G73" s="262"/>
      <c r="H73" s="262"/>
    </row>
    <row r="74" spans="2:11" x14ac:dyDescent="0.4">
      <c r="B74" s="240"/>
      <c r="C74" s="240"/>
      <c r="D74" s="260"/>
      <c r="E74" s="261"/>
      <c r="F74" s="262"/>
      <c r="G74" s="262"/>
      <c r="H74" s="262"/>
    </row>
    <row r="75" spans="2:11" x14ac:dyDescent="0.4">
      <c r="B75" s="240"/>
      <c r="C75" s="240"/>
      <c r="D75" s="260"/>
      <c r="E75" s="261"/>
      <c r="F75" s="262"/>
      <c r="G75" s="262"/>
      <c r="H75" s="262"/>
    </row>
    <row r="76" spans="2:11" x14ac:dyDescent="0.4">
      <c r="B76" s="240"/>
      <c r="C76" s="240"/>
      <c r="D76" s="260"/>
      <c r="E76" s="261"/>
      <c r="F76" s="262"/>
      <c r="G76" s="262"/>
      <c r="H76" s="262"/>
    </row>
    <row r="77" spans="2:11" x14ac:dyDescent="0.4">
      <c r="B77" s="240"/>
      <c r="C77" s="240"/>
      <c r="D77" s="260"/>
      <c r="E77" s="261"/>
      <c r="F77" s="262"/>
      <c r="G77" s="262"/>
      <c r="H77" s="262"/>
    </row>
    <row r="78" spans="2:11" x14ac:dyDescent="0.4">
      <c r="B78" s="240"/>
      <c r="C78" s="240"/>
      <c r="D78" s="260"/>
      <c r="E78" s="261"/>
      <c r="F78" s="262"/>
      <c r="G78" s="262"/>
      <c r="H78" s="262"/>
    </row>
    <row r="79" spans="2:11" x14ac:dyDescent="0.4">
      <c r="B79" s="240"/>
      <c r="C79" s="240"/>
      <c r="D79" s="260"/>
      <c r="E79" s="261"/>
      <c r="F79" s="262"/>
      <c r="G79" s="262"/>
      <c r="H79" s="262"/>
    </row>
    <row r="80" spans="2:11" x14ac:dyDescent="0.4">
      <c r="B80" s="240"/>
      <c r="C80" s="240"/>
      <c r="D80" s="260"/>
      <c r="E80" s="261"/>
      <c r="F80" s="262"/>
      <c r="G80" s="262"/>
      <c r="H80" s="262"/>
    </row>
    <row r="81" spans="2:8" x14ac:dyDescent="0.4">
      <c r="B81" s="240"/>
      <c r="C81" s="240"/>
      <c r="D81" s="260"/>
      <c r="E81" s="261"/>
      <c r="F81" s="262"/>
      <c r="G81" s="262"/>
      <c r="H81" s="262"/>
    </row>
    <row r="82" spans="2:8" x14ac:dyDescent="0.4">
      <c r="B82" s="240"/>
      <c r="C82" s="240"/>
      <c r="D82" s="260"/>
      <c r="E82" s="261"/>
      <c r="F82" s="262"/>
      <c r="G82" s="262"/>
      <c r="H82" s="262"/>
    </row>
    <row r="83" spans="2:8" x14ac:dyDescent="0.4">
      <c r="B83" s="240"/>
      <c r="C83" s="240"/>
      <c r="D83" s="260"/>
      <c r="E83" s="261"/>
      <c r="F83" s="262"/>
      <c r="G83" s="262"/>
      <c r="H83" s="262"/>
    </row>
    <row r="84" spans="2:8" x14ac:dyDescent="0.4">
      <c r="B84" s="240"/>
      <c r="C84" s="240"/>
      <c r="D84" s="260"/>
      <c r="E84" s="261"/>
      <c r="F84" s="262"/>
      <c r="G84" s="262"/>
      <c r="H84" s="262"/>
    </row>
    <row r="85" spans="2:8" x14ac:dyDescent="0.4">
      <c r="B85" s="240"/>
      <c r="C85" s="240"/>
      <c r="D85" s="260"/>
      <c r="E85" s="261"/>
      <c r="F85" s="262"/>
      <c r="G85" s="262"/>
      <c r="H85" s="262"/>
    </row>
    <row r="86" spans="2:8" x14ac:dyDescent="0.4">
      <c r="B86" s="240"/>
      <c r="C86" s="240"/>
      <c r="D86" s="260"/>
      <c r="E86" s="261"/>
      <c r="F86" s="262"/>
      <c r="G86" s="262"/>
      <c r="H86" s="262"/>
    </row>
    <row r="87" spans="2:8" x14ac:dyDescent="0.4">
      <c r="B87" s="240"/>
      <c r="C87" s="240"/>
      <c r="D87" s="260"/>
      <c r="E87" s="261"/>
      <c r="F87" s="262"/>
      <c r="G87" s="262"/>
      <c r="H87" s="262"/>
    </row>
    <row r="88" spans="2:8" x14ac:dyDescent="0.4">
      <c r="B88" s="240"/>
      <c r="C88" s="240"/>
      <c r="D88" s="260"/>
      <c r="E88" s="261"/>
      <c r="F88" s="262"/>
      <c r="G88" s="262"/>
      <c r="H88" s="262"/>
    </row>
    <row r="89" spans="2:8" x14ac:dyDescent="0.4">
      <c r="B89" s="240"/>
      <c r="C89" s="240"/>
      <c r="D89" s="260"/>
      <c r="E89" s="261"/>
      <c r="F89" s="262"/>
      <c r="G89" s="262"/>
      <c r="H89" s="262"/>
    </row>
    <row r="90" spans="2:8" x14ac:dyDescent="0.4">
      <c r="B90" s="240"/>
      <c r="C90" s="240"/>
      <c r="D90" s="260"/>
      <c r="E90" s="261"/>
      <c r="F90" s="262"/>
      <c r="G90" s="262"/>
      <c r="H90" s="262"/>
    </row>
    <row r="91" spans="2:8" x14ac:dyDescent="0.4">
      <c r="B91" s="240"/>
      <c r="C91" s="240"/>
      <c r="D91" s="260"/>
      <c r="E91" s="261"/>
      <c r="F91" s="262"/>
      <c r="G91" s="262"/>
      <c r="H91" s="262"/>
    </row>
    <row r="92" spans="2:8" x14ac:dyDescent="0.4">
      <c r="B92" s="240"/>
      <c r="C92" s="240"/>
      <c r="D92" s="260"/>
      <c r="E92" s="261"/>
      <c r="F92" s="262"/>
      <c r="G92" s="262"/>
      <c r="H92" s="262"/>
    </row>
    <row r="93" spans="2:8" x14ac:dyDescent="0.4">
      <c r="B93" s="240"/>
      <c r="C93" s="240"/>
      <c r="D93" s="260"/>
      <c r="E93" s="261"/>
      <c r="F93" s="262"/>
      <c r="G93" s="262"/>
      <c r="H93" s="262"/>
    </row>
    <row r="94" spans="2:8" x14ac:dyDescent="0.4">
      <c r="B94" s="240"/>
      <c r="C94" s="240"/>
      <c r="D94" s="260"/>
      <c r="E94" s="261"/>
      <c r="F94" s="262"/>
      <c r="G94" s="262"/>
      <c r="H94" s="262"/>
    </row>
    <row r="95" spans="2:8" x14ac:dyDescent="0.4">
      <c r="B95" s="240"/>
      <c r="C95" s="240"/>
      <c r="D95" s="260"/>
      <c r="E95" s="261"/>
      <c r="F95" s="262"/>
      <c r="G95" s="262"/>
      <c r="H95" s="262"/>
    </row>
    <row r="96" spans="2:8" x14ac:dyDescent="0.4">
      <c r="B96" s="240"/>
      <c r="C96" s="240"/>
      <c r="D96" s="260"/>
      <c r="E96" s="261"/>
      <c r="F96" s="262"/>
      <c r="G96" s="262"/>
      <c r="H96" s="262"/>
    </row>
    <row r="97" spans="2:8" x14ac:dyDescent="0.4">
      <c r="B97" s="240"/>
      <c r="C97" s="240"/>
      <c r="D97" s="260"/>
      <c r="E97" s="261"/>
      <c r="F97" s="262"/>
      <c r="G97" s="262"/>
      <c r="H97" s="262"/>
    </row>
    <row r="98" spans="2:8" x14ac:dyDescent="0.4">
      <c r="B98" s="240"/>
      <c r="C98" s="240"/>
      <c r="D98" s="260"/>
      <c r="E98" s="261"/>
      <c r="F98" s="262"/>
      <c r="G98" s="262"/>
      <c r="H98" s="262"/>
    </row>
    <row r="99" spans="2:8" x14ac:dyDescent="0.4">
      <c r="B99" s="240"/>
      <c r="C99" s="240"/>
      <c r="D99" s="260"/>
      <c r="E99" s="261"/>
      <c r="F99" s="262"/>
      <c r="G99" s="262"/>
      <c r="H99" s="262"/>
    </row>
    <row r="100" spans="2:8" x14ac:dyDescent="0.4">
      <c r="B100" s="240"/>
      <c r="C100" s="240"/>
      <c r="D100" s="260"/>
      <c r="E100" s="261"/>
      <c r="F100" s="262"/>
      <c r="G100" s="262"/>
      <c r="H100" s="262"/>
    </row>
    <row r="101" spans="2:8" x14ac:dyDescent="0.4">
      <c r="B101" s="240"/>
      <c r="C101" s="240"/>
      <c r="D101" s="260"/>
      <c r="E101" s="261"/>
      <c r="F101" s="262"/>
      <c r="G101" s="262"/>
      <c r="H101" s="262"/>
    </row>
    <row r="102" spans="2:8" x14ac:dyDescent="0.4">
      <c r="B102" s="240"/>
      <c r="C102" s="240"/>
      <c r="D102" s="260"/>
      <c r="E102" s="261"/>
      <c r="F102" s="262"/>
      <c r="G102" s="262"/>
      <c r="H102" s="262"/>
    </row>
    <row r="103" spans="2:8" x14ac:dyDescent="0.4">
      <c r="B103" s="240"/>
      <c r="C103" s="240"/>
      <c r="D103" s="260"/>
      <c r="E103" s="261"/>
      <c r="F103" s="262"/>
      <c r="G103" s="262"/>
      <c r="H103" s="262"/>
    </row>
    <row r="104" spans="2:8" x14ac:dyDescent="0.4">
      <c r="B104" s="240"/>
      <c r="C104" s="240"/>
      <c r="D104" s="260"/>
      <c r="E104" s="261"/>
      <c r="F104" s="262"/>
      <c r="G104" s="262"/>
      <c r="H104" s="262"/>
    </row>
    <row r="105" spans="2:8" x14ac:dyDescent="0.4">
      <c r="B105" s="240"/>
      <c r="C105" s="240"/>
      <c r="D105" s="260"/>
      <c r="E105" s="261"/>
      <c r="F105" s="262"/>
      <c r="G105" s="262"/>
      <c r="H105" s="262"/>
    </row>
    <row r="106" spans="2:8" x14ac:dyDescent="0.4">
      <c r="B106" s="240"/>
      <c r="C106" s="240"/>
      <c r="D106" s="260"/>
      <c r="E106" s="261"/>
      <c r="F106" s="262"/>
      <c r="G106" s="262"/>
      <c r="H106" s="262"/>
    </row>
    <row r="107" spans="2:8" x14ac:dyDescent="0.4">
      <c r="B107" s="240"/>
      <c r="C107" s="240"/>
      <c r="D107" s="260"/>
      <c r="E107" s="261"/>
      <c r="F107" s="262"/>
      <c r="G107" s="262"/>
      <c r="H107" s="262"/>
    </row>
    <row r="108" spans="2:8" x14ac:dyDescent="0.4">
      <c r="B108" s="240"/>
      <c r="C108" s="240"/>
      <c r="D108" s="260"/>
      <c r="E108" s="261"/>
      <c r="F108" s="262"/>
      <c r="G108" s="262"/>
      <c r="H108" s="262"/>
    </row>
    <row r="109" spans="2:8" x14ac:dyDescent="0.4">
      <c r="B109" s="240"/>
      <c r="C109" s="240"/>
      <c r="D109" s="260"/>
      <c r="E109" s="261"/>
      <c r="F109" s="262"/>
      <c r="G109" s="262"/>
      <c r="H109" s="262"/>
    </row>
    <row r="110" spans="2:8" x14ac:dyDescent="0.4">
      <c r="B110" s="240"/>
      <c r="C110" s="240"/>
      <c r="D110" s="260"/>
      <c r="E110" s="261"/>
      <c r="F110" s="262"/>
      <c r="G110" s="262"/>
      <c r="H110" s="262"/>
    </row>
    <row r="111" spans="2:8" x14ac:dyDescent="0.4">
      <c r="B111" s="240"/>
      <c r="C111" s="240"/>
      <c r="D111" s="260"/>
      <c r="E111" s="261"/>
      <c r="F111" s="262"/>
      <c r="G111" s="262"/>
      <c r="H111" s="262"/>
    </row>
    <row r="112" spans="2:8" x14ac:dyDescent="0.4">
      <c r="B112" s="240"/>
      <c r="C112" s="240"/>
      <c r="D112" s="260"/>
      <c r="E112" s="261"/>
      <c r="F112" s="262"/>
      <c r="G112" s="262"/>
      <c r="H112" s="262"/>
    </row>
    <row r="113" spans="2:8" x14ac:dyDescent="0.4">
      <c r="B113" s="240"/>
      <c r="C113" s="240"/>
      <c r="D113" s="260"/>
      <c r="E113" s="261"/>
      <c r="F113" s="262"/>
      <c r="G113" s="262"/>
      <c r="H113" s="262"/>
    </row>
    <row r="114" spans="2:8" x14ac:dyDescent="0.4">
      <c r="B114" s="240"/>
      <c r="C114" s="240"/>
      <c r="D114" s="260"/>
      <c r="E114" s="261"/>
      <c r="F114" s="262"/>
      <c r="G114" s="262"/>
      <c r="H114" s="262"/>
    </row>
    <row r="115" spans="2:8" x14ac:dyDescent="0.4">
      <c r="B115" s="240"/>
      <c r="C115" s="240"/>
      <c r="D115" s="260"/>
      <c r="E115" s="261"/>
      <c r="F115" s="262"/>
      <c r="G115" s="262"/>
      <c r="H115" s="262"/>
    </row>
    <row r="116" spans="2:8" x14ac:dyDescent="0.4">
      <c r="B116" s="240"/>
      <c r="C116" s="240"/>
      <c r="D116" s="260"/>
      <c r="E116" s="261"/>
      <c r="F116" s="262"/>
      <c r="G116" s="262"/>
      <c r="H116" s="262"/>
    </row>
    <row r="117" spans="2:8" x14ac:dyDescent="0.4">
      <c r="B117" s="240"/>
      <c r="C117" s="240"/>
      <c r="D117" s="260"/>
      <c r="E117" s="261"/>
      <c r="F117" s="262"/>
      <c r="G117" s="262"/>
      <c r="H117" s="262"/>
    </row>
    <row r="118" spans="2:8" x14ac:dyDescent="0.4">
      <c r="B118" s="240"/>
      <c r="C118" s="240"/>
      <c r="D118" s="260"/>
      <c r="E118" s="261"/>
      <c r="F118" s="262"/>
      <c r="G118" s="262"/>
      <c r="H118" s="262"/>
    </row>
    <row r="119" spans="2:8" x14ac:dyDescent="0.4">
      <c r="B119" s="240"/>
      <c r="C119" s="240"/>
      <c r="D119" s="260"/>
      <c r="E119" s="261"/>
      <c r="F119" s="262"/>
      <c r="G119" s="262"/>
      <c r="H119" s="262"/>
    </row>
    <row r="120" spans="2:8" x14ac:dyDescent="0.4">
      <c r="B120" s="240"/>
      <c r="C120" s="240"/>
      <c r="D120" s="260"/>
      <c r="E120" s="261"/>
      <c r="F120" s="262"/>
      <c r="G120" s="262"/>
      <c r="H120" s="262"/>
    </row>
    <row r="121" spans="2:8" x14ac:dyDescent="0.4">
      <c r="B121" s="240"/>
      <c r="C121" s="240"/>
      <c r="D121" s="260"/>
      <c r="E121" s="261"/>
      <c r="F121" s="262"/>
      <c r="G121" s="262"/>
      <c r="H121" s="262"/>
    </row>
    <row r="122" spans="2:8" x14ac:dyDescent="0.4">
      <c r="B122" s="240"/>
      <c r="C122" s="240"/>
      <c r="D122" s="260"/>
      <c r="E122" s="261"/>
      <c r="F122" s="262"/>
      <c r="G122" s="262"/>
      <c r="H122" s="262"/>
    </row>
    <row r="123" spans="2:8" x14ac:dyDescent="0.4">
      <c r="B123" s="240"/>
      <c r="C123" s="240"/>
      <c r="D123" s="260"/>
      <c r="E123" s="261"/>
      <c r="F123" s="262"/>
      <c r="G123" s="262"/>
      <c r="H123" s="262"/>
    </row>
    <row r="124" spans="2:8" x14ac:dyDescent="0.4">
      <c r="B124" s="240"/>
      <c r="C124" s="240"/>
      <c r="D124" s="260"/>
      <c r="E124" s="261"/>
      <c r="F124" s="262"/>
      <c r="G124" s="262"/>
      <c r="H124" s="262"/>
    </row>
    <row r="125" spans="2:8" x14ac:dyDescent="0.4">
      <c r="B125" s="240"/>
      <c r="C125" s="240"/>
      <c r="D125" s="260"/>
      <c r="E125" s="261"/>
      <c r="F125" s="262"/>
      <c r="G125" s="262"/>
      <c r="H125" s="262"/>
    </row>
    <row r="126" spans="2:8" x14ac:dyDescent="0.4">
      <c r="B126" s="240"/>
      <c r="C126" s="240"/>
      <c r="D126" s="260"/>
      <c r="E126" s="261"/>
      <c r="F126" s="262"/>
      <c r="G126" s="262"/>
      <c r="H126" s="262"/>
    </row>
    <row r="127" spans="2:8" x14ac:dyDescent="0.4">
      <c r="B127" s="240"/>
      <c r="C127" s="240"/>
      <c r="D127" s="260"/>
      <c r="E127" s="261"/>
      <c r="F127" s="262"/>
      <c r="G127" s="262"/>
      <c r="H127" s="262"/>
    </row>
    <row r="128" spans="2:8" x14ac:dyDescent="0.4">
      <c r="B128" s="240"/>
      <c r="C128" s="240"/>
      <c r="D128" s="260"/>
      <c r="E128" s="261"/>
      <c r="F128" s="262"/>
      <c r="G128" s="262"/>
      <c r="H128" s="262"/>
    </row>
    <row r="129" spans="2:8" x14ac:dyDescent="0.4">
      <c r="B129" s="240"/>
      <c r="C129" s="240"/>
      <c r="D129" s="260"/>
      <c r="E129" s="261"/>
      <c r="F129" s="262"/>
      <c r="G129" s="262"/>
      <c r="H129" s="262"/>
    </row>
    <row r="130" spans="2:8" x14ac:dyDescent="0.4">
      <c r="B130" s="240"/>
      <c r="C130" s="240"/>
      <c r="D130" s="260"/>
      <c r="E130" s="261"/>
      <c r="F130" s="262"/>
      <c r="G130" s="262"/>
      <c r="H130" s="262"/>
    </row>
    <row r="131" spans="2:8" x14ac:dyDescent="0.4">
      <c r="B131" s="240"/>
      <c r="C131" s="240"/>
      <c r="D131" s="260"/>
      <c r="E131" s="261"/>
      <c r="F131" s="262"/>
      <c r="G131" s="262"/>
      <c r="H131" s="262"/>
    </row>
    <row r="132" spans="2:8" x14ac:dyDescent="0.4">
      <c r="B132" s="240"/>
      <c r="C132" s="240"/>
      <c r="D132" s="260"/>
      <c r="E132" s="261"/>
      <c r="F132" s="262"/>
      <c r="G132" s="262"/>
      <c r="H132" s="262"/>
    </row>
    <row r="133" spans="2:8" x14ac:dyDescent="0.4">
      <c r="B133" s="240"/>
      <c r="C133" s="240"/>
      <c r="D133" s="260"/>
      <c r="E133" s="261"/>
      <c r="F133" s="262"/>
      <c r="G133" s="262"/>
      <c r="H133" s="262"/>
    </row>
    <row r="134" spans="2:8" x14ac:dyDescent="0.4">
      <c r="B134" s="240"/>
      <c r="C134" s="240"/>
      <c r="D134" s="260"/>
      <c r="E134" s="261"/>
      <c r="F134" s="262"/>
      <c r="G134" s="262"/>
      <c r="H134" s="262"/>
    </row>
    <row r="135" spans="2:8" x14ac:dyDescent="0.4">
      <c r="B135" s="240"/>
      <c r="C135" s="240"/>
      <c r="D135" s="260"/>
      <c r="E135" s="261"/>
      <c r="F135" s="262"/>
      <c r="G135" s="262"/>
      <c r="H135" s="262"/>
    </row>
    <row r="136" spans="2:8" x14ac:dyDescent="0.4">
      <c r="B136" s="240"/>
      <c r="C136" s="240"/>
      <c r="D136" s="260"/>
      <c r="E136" s="261"/>
      <c r="F136" s="262"/>
      <c r="G136" s="262"/>
      <c r="H136" s="262"/>
    </row>
    <row r="137" spans="2:8" x14ac:dyDescent="0.4">
      <c r="B137" s="240"/>
      <c r="C137" s="240"/>
      <c r="D137" s="260"/>
      <c r="E137" s="261"/>
      <c r="F137" s="262"/>
      <c r="G137" s="262"/>
      <c r="H137" s="262"/>
    </row>
    <row r="138" spans="2:8" x14ac:dyDescent="0.4">
      <c r="B138" s="240"/>
      <c r="C138" s="240"/>
      <c r="D138" s="260"/>
      <c r="E138" s="261"/>
      <c r="F138" s="262"/>
      <c r="G138" s="262"/>
      <c r="H138" s="262"/>
    </row>
    <row r="139" spans="2:8" x14ac:dyDescent="0.4">
      <c r="B139" s="240"/>
      <c r="C139" s="240"/>
      <c r="D139" s="260"/>
      <c r="E139" s="261"/>
      <c r="F139" s="262"/>
      <c r="G139" s="262"/>
      <c r="H139" s="262"/>
    </row>
    <row r="140" spans="2:8" x14ac:dyDescent="0.4">
      <c r="B140" s="240"/>
      <c r="C140" s="240"/>
      <c r="D140" s="260"/>
      <c r="E140" s="261"/>
      <c r="F140" s="262"/>
      <c r="G140" s="262"/>
      <c r="H140" s="262"/>
    </row>
    <row r="141" spans="2:8" x14ac:dyDescent="0.4">
      <c r="B141" s="240"/>
      <c r="C141" s="240"/>
      <c r="D141" s="260"/>
      <c r="E141" s="261"/>
      <c r="F141" s="262"/>
      <c r="G141" s="262"/>
      <c r="H141" s="262"/>
    </row>
    <row r="142" spans="2:8" x14ac:dyDescent="0.4">
      <c r="B142" s="240"/>
      <c r="C142" s="240"/>
      <c r="D142" s="260"/>
      <c r="E142" s="261"/>
      <c r="F142" s="262"/>
      <c r="G142" s="262"/>
      <c r="H142" s="262"/>
    </row>
    <row r="143" spans="2:8" x14ac:dyDescent="0.4">
      <c r="B143" s="240"/>
      <c r="C143" s="240"/>
      <c r="D143" s="260"/>
      <c r="E143" s="261"/>
      <c r="F143" s="262"/>
      <c r="G143" s="262"/>
      <c r="H143" s="262"/>
    </row>
    <row r="144" spans="2:8" x14ac:dyDescent="0.4">
      <c r="B144" s="240"/>
      <c r="C144" s="240"/>
      <c r="D144" s="260"/>
      <c r="E144" s="261"/>
      <c r="F144" s="262"/>
      <c r="G144" s="262"/>
      <c r="H144" s="262"/>
    </row>
    <row r="145" spans="2:8" x14ac:dyDescent="0.4">
      <c r="B145" s="240"/>
      <c r="C145" s="240"/>
      <c r="D145" s="260"/>
      <c r="E145" s="261"/>
      <c r="F145" s="262"/>
      <c r="G145" s="262"/>
      <c r="H145" s="262"/>
    </row>
    <row r="146" spans="2:8" x14ac:dyDescent="0.4">
      <c r="B146" s="240"/>
      <c r="C146" s="240"/>
      <c r="D146" s="260"/>
      <c r="E146" s="261"/>
      <c r="F146" s="262"/>
      <c r="G146" s="262"/>
      <c r="H146" s="262"/>
    </row>
    <row r="147" spans="2:8" x14ac:dyDescent="0.4">
      <c r="B147" s="240"/>
      <c r="C147" s="240"/>
      <c r="D147" s="260"/>
      <c r="E147" s="261"/>
      <c r="F147" s="262"/>
      <c r="G147" s="262"/>
      <c r="H147" s="262"/>
    </row>
    <row r="148" spans="2:8" x14ac:dyDescent="0.4">
      <c r="B148" s="240"/>
      <c r="C148" s="240"/>
      <c r="D148" s="260"/>
      <c r="E148" s="261"/>
      <c r="F148" s="262"/>
      <c r="G148" s="262"/>
      <c r="H148" s="262"/>
    </row>
    <row r="149" spans="2:8" x14ac:dyDescent="0.4">
      <c r="B149" s="240"/>
      <c r="C149" s="240"/>
      <c r="D149" s="260"/>
      <c r="E149" s="261"/>
      <c r="F149" s="262"/>
      <c r="G149" s="262"/>
      <c r="H149" s="262"/>
    </row>
    <row r="150" spans="2:8" x14ac:dyDescent="0.4">
      <c r="B150" s="240"/>
      <c r="C150" s="240"/>
      <c r="D150" s="260"/>
      <c r="E150" s="261"/>
      <c r="F150" s="262"/>
      <c r="G150" s="262"/>
      <c r="H150" s="262"/>
    </row>
    <row r="151" spans="2:8" x14ac:dyDescent="0.4">
      <c r="B151" s="240"/>
      <c r="C151" s="240"/>
      <c r="D151" s="260"/>
      <c r="E151" s="261"/>
      <c r="F151" s="262"/>
      <c r="G151" s="262"/>
      <c r="H151" s="262"/>
    </row>
    <row r="152" spans="2:8" x14ac:dyDescent="0.4">
      <c r="B152" s="240"/>
      <c r="C152" s="240"/>
      <c r="D152" s="260"/>
      <c r="E152" s="261"/>
      <c r="F152" s="262"/>
      <c r="G152" s="262"/>
      <c r="H152" s="262"/>
    </row>
    <row r="153" spans="2:8" x14ac:dyDescent="0.4">
      <c r="B153" s="240"/>
      <c r="C153" s="240"/>
      <c r="D153" s="260"/>
      <c r="E153" s="261"/>
      <c r="F153" s="262"/>
      <c r="G153" s="262"/>
      <c r="H153" s="262"/>
    </row>
    <row r="154" spans="2:8" x14ac:dyDescent="0.4">
      <c r="B154" s="240"/>
      <c r="C154" s="240"/>
      <c r="D154" s="260"/>
      <c r="E154" s="261"/>
      <c r="F154" s="262"/>
      <c r="G154" s="262"/>
      <c r="H154" s="262"/>
    </row>
    <row r="155" spans="2:8" x14ac:dyDescent="0.4">
      <c r="B155" s="240"/>
      <c r="C155" s="240"/>
      <c r="D155" s="260"/>
      <c r="E155" s="261"/>
      <c r="F155" s="262"/>
      <c r="G155" s="262"/>
      <c r="H155" s="262"/>
    </row>
    <row r="156" spans="2:8" x14ac:dyDescent="0.4">
      <c r="B156" s="240"/>
      <c r="C156" s="240"/>
      <c r="D156" s="260"/>
      <c r="E156" s="261"/>
      <c r="F156" s="262"/>
      <c r="G156" s="262"/>
      <c r="H156" s="262"/>
    </row>
    <row r="157" spans="2:8" x14ac:dyDescent="0.4">
      <c r="B157" s="240"/>
      <c r="C157" s="240"/>
      <c r="D157" s="260"/>
      <c r="E157" s="261"/>
      <c r="F157" s="262"/>
      <c r="G157" s="262"/>
      <c r="H157" s="262"/>
    </row>
    <row r="158" spans="2:8" x14ac:dyDescent="0.4">
      <c r="B158" s="240"/>
      <c r="C158" s="240"/>
      <c r="D158" s="260"/>
      <c r="E158" s="261"/>
      <c r="F158" s="262"/>
      <c r="G158" s="262"/>
      <c r="H158" s="262"/>
    </row>
    <row r="159" spans="2:8" x14ac:dyDescent="0.4">
      <c r="B159" s="240"/>
      <c r="C159" s="240"/>
      <c r="D159" s="260"/>
      <c r="E159" s="261"/>
      <c r="F159" s="262"/>
      <c r="G159" s="262"/>
      <c r="H159" s="262"/>
    </row>
    <row r="160" spans="2:8" x14ac:dyDescent="0.4">
      <c r="B160" s="240"/>
      <c r="C160" s="240"/>
      <c r="D160" s="260"/>
      <c r="E160" s="261"/>
      <c r="F160" s="262"/>
      <c r="G160" s="262"/>
      <c r="H160" s="262"/>
    </row>
    <row r="161" spans="2:8" x14ac:dyDescent="0.4">
      <c r="B161" s="240"/>
      <c r="C161" s="240"/>
      <c r="D161" s="260"/>
      <c r="E161" s="261"/>
      <c r="F161" s="262"/>
      <c r="G161" s="262"/>
      <c r="H161" s="262"/>
    </row>
    <row r="162" spans="2:8" x14ac:dyDescent="0.4">
      <c r="B162" s="240"/>
      <c r="C162" s="240"/>
      <c r="D162" s="260"/>
      <c r="E162" s="261"/>
      <c r="F162" s="262"/>
      <c r="G162" s="262"/>
      <c r="H162" s="262"/>
    </row>
    <row r="163" spans="2:8" x14ac:dyDescent="0.4">
      <c r="B163" s="240"/>
      <c r="C163" s="240"/>
      <c r="D163" s="260"/>
      <c r="E163" s="261"/>
      <c r="F163" s="262"/>
      <c r="G163" s="262"/>
      <c r="H163" s="262"/>
    </row>
    <row r="164" spans="2:8" x14ac:dyDescent="0.4">
      <c r="B164" s="240"/>
      <c r="C164" s="240"/>
      <c r="D164" s="260"/>
      <c r="E164" s="261"/>
      <c r="F164" s="262"/>
      <c r="G164" s="262"/>
      <c r="H164" s="262"/>
    </row>
    <row r="165" spans="2:8" x14ac:dyDescent="0.4">
      <c r="B165" s="240"/>
      <c r="C165" s="240"/>
      <c r="D165" s="260"/>
      <c r="E165" s="261"/>
      <c r="F165" s="262"/>
      <c r="G165" s="262"/>
      <c r="H165" s="262"/>
    </row>
    <row r="166" spans="2:8" x14ac:dyDescent="0.4">
      <c r="B166" s="240"/>
      <c r="C166" s="240"/>
      <c r="D166" s="260"/>
      <c r="E166" s="261"/>
      <c r="F166" s="262"/>
      <c r="G166" s="262"/>
      <c r="H166" s="262"/>
    </row>
    <row r="167" spans="2:8" x14ac:dyDescent="0.4">
      <c r="B167" s="240"/>
      <c r="C167" s="240"/>
      <c r="D167" s="260"/>
      <c r="E167" s="261"/>
      <c r="F167" s="262"/>
      <c r="G167" s="262"/>
      <c r="H167" s="262"/>
    </row>
    <row r="168" spans="2:8" x14ac:dyDescent="0.4">
      <c r="B168" s="240"/>
      <c r="C168" s="240"/>
      <c r="D168" s="260"/>
      <c r="E168" s="261"/>
      <c r="F168" s="262"/>
      <c r="G168" s="262"/>
      <c r="H168" s="262"/>
    </row>
    <row r="169" spans="2:8" x14ac:dyDescent="0.4">
      <c r="B169" s="240"/>
      <c r="C169" s="240"/>
      <c r="D169" s="260"/>
      <c r="E169" s="261"/>
      <c r="F169" s="262"/>
      <c r="G169" s="262"/>
      <c r="H169" s="262"/>
    </row>
    <row r="170" spans="2:8" x14ac:dyDescent="0.4">
      <c r="B170" s="240"/>
      <c r="C170" s="240"/>
      <c r="D170" s="260"/>
      <c r="E170" s="261"/>
      <c r="F170" s="262"/>
      <c r="G170" s="262"/>
      <c r="H170" s="262"/>
    </row>
    <row r="171" spans="2:8" x14ac:dyDescent="0.4">
      <c r="B171" s="240"/>
      <c r="C171" s="240"/>
      <c r="D171" s="260"/>
      <c r="E171" s="261"/>
      <c r="F171" s="262"/>
      <c r="G171" s="262"/>
      <c r="H171" s="262"/>
    </row>
    <row r="172" spans="2:8" x14ac:dyDescent="0.4">
      <c r="B172" s="240"/>
      <c r="C172" s="240"/>
      <c r="D172" s="260"/>
      <c r="E172" s="261"/>
      <c r="F172" s="262"/>
      <c r="G172" s="262"/>
      <c r="H172" s="262"/>
    </row>
    <row r="173" spans="2:8" x14ac:dyDescent="0.4">
      <c r="B173" s="240"/>
      <c r="C173" s="240"/>
      <c r="D173" s="260"/>
      <c r="E173" s="261"/>
      <c r="F173" s="262"/>
      <c r="G173" s="262"/>
      <c r="H173" s="262"/>
    </row>
    <row r="174" spans="2:8" x14ac:dyDescent="0.4">
      <c r="B174" s="240"/>
      <c r="C174" s="240"/>
      <c r="D174" s="260"/>
      <c r="E174" s="261"/>
      <c r="F174" s="262"/>
      <c r="G174" s="262"/>
      <c r="H174" s="262"/>
    </row>
    <row r="175" spans="2:8" x14ac:dyDescent="0.4">
      <c r="B175" s="240"/>
      <c r="C175" s="240"/>
      <c r="D175" s="260"/>
      <c r="E175" s="261"/>
      <c r="F175" s="262"/>
      <c r="G175" s="262"/>
      <c r="H175" s="262"/>
    </row>
    <row r="176" spans="2:8" x14ac:dyDescent="0.4">
      <c r="B176" s="240"/>
      <c r="C176" s="240"/>
      <c r="D176" s="260"/>
      <c r="E176" s="261"/>
      <c r="F176" s="262"/>
      <c r="G176" s="262"/>
      <c r="H176" s="262"/>
    </row>
    <row r="177" spans="2:8" x14ac:dyDescent="0.4">
      <c r="B177" s="240"/>
      <c r="C177" s="240"/>
      <c r="D177" s="260"/>
      <c r="E177" s="261"/>
      <c r="F177" s="262"/>
      <c r="G177" s="262"/>
      <c r="H177" s="262"/>
    </row>
    <row r="178" spans="2:8" x14ac:dyDescent="0.4">
      <c r="B178" s="240"/>
      <c r="C178" s="240"/>
      <c r="D178" s="260"/>
      <c r="E178" s="261"/>
      <c r="F178" s="262"/>
      <c r="G178" s="262"/>
      <c r="H178" s="262"/>
    </row>
    <row r="179" spans="2:8" x14ac:dyDescent="0.4">
      <c r="B179" s="240"/>
      <c r="C179" s="240"/>
      <c r="D179" s="260"/>
      <c r="E179" s="261"/>
      <c r="F179" s="262"/>
      <c r="G179" s="262"/>
      <c r="H179" s="262"/>
    </row>
    <row r="180" spans="2:8" x14ac:dyDescent="0.4">
      <c r="B180" s="240"/>
      <c r="C180" s="240"/>
      <c r="D180" s="260"/>
      <c r="E180" s="261"/>
      <c r="F180" s="262"/>
      <c r="G180" s="262"/>
      <c r="H180" s="262"/>
    </row>
    <row r="181" spans="2:8" x14ac:dyDescent="0.4">
      <c r="B181" s="240"/>
      <c r="C181" s="240"/>
      <c r="D181" s="260"/>
      <c r="E181" s="261"/>
      <c r="F181" s="262"/>
      <c r="G181" s="262"/>
      <c r="H181" s="262"/>
    </row>
    <row r="182" spans="2:8" x14ac:dyDescent="0.4">
      <c r="B182" s="240"/>
      <c r="C182" s="240"/>
      <c r="D182" s="260"/>
      <c r="E182" s="261"/>
      <c r="F182" s="262"/>
      <c r="G182" s="262"/>
      <c r="H182" s="262"/>
    </row>
    <row r="183" spans="2:8" x14ac:dyDescent="0.4">
      <c r="B183" s="240"/>
      <c r="C183" s="240"/>
      <c r="D183" s="260"/>
      <c r="E183" s="261"/>
      <c r="F183" s="262"/>
      <c r="G183" s="262"/>
      <c r="H183" s="262"/>
    </row>
    <row r="184" spans="2:8" x14ac:dyDescent="0.4">
      <c r="B184" s="240"/>
      <c r="C184" s="240"/>
      <c r="D184" s="260"/>
      <c r="E184" s="261"/>
      <c r="F184" s="262"/>
      <c r="G184" s="262"/>
      <c r="H184" s="262"/>
    </row>
    <row r="185" spans="2:8" x14ac:dyDescent="0.4">
      <c r="B185" s="240"/>
      <c r="C185" s="240"/>
      <c r="D185" s="260"/>
      <c r="E185" s="261"/>
      <c r="F185" s="262"/>
      <c r="G185" s="262"/>
      <c r="H185" s="262"/>
    </row>
    <row r="186" spans="2:8" x14ac:dyDescent="0.4">
      <c r="B186" s="240"/>
      <c r="C186" s="240"/>
      <c r="D186" s="260"/>
      <c r="E186" s="261"/>
      <c r="F186" s="262"/>
      <c r="G186" s="262"/>
      <c r="H186" s="262"/>
    </row>
    <row r="187" spans="2:8" x14ac:dyDescent="0.4">
      <c r="B187" s="240"/>
      <c r="C187" s="240"/>
      <c r="D187" s="260"/>
      <c r="E187" s="261"/>
      <c r="F187" s="262"/>
      <c r="G187" s="262"/>
      <c r="H187" s="262"/>
    </row>
    <row r="188" spans="2:8" x14ac:dyDescent="0.4">
      <c r="B188" s="240"/>
      <c r="C188" s="240"/>
      <c r="D188" s="260"/>
      <c r="E188" s="261"/>
      <c r="F188" s="262"/>
      <c r="G188" s="262"/>
      <c r="H188" s="262"/>
    </row>
    <row r="189" spans="2:8" x14ac:dyDescent="0.4">
      <c r="B189" s="240"/>
      <c r="C189" s="240"/>
      <c r="D189" s="260"/>
      <c r="E189" s="261"/>
      <c r="F189" s="262"/>
      <c r="G189" s="262"/>
      <c r="H189" s="262"/>
    </row>
    <row r="190" spans="2:8" x14ac:dyDescent="0.4">
      <c r="B190" s="240"/>
      <c r="C190" s="240"/>
      <c r="D190" s="260"/>
      <c r="E190" s="261"/>
      <c r="F190" s="262"/>
      <c r="G190" s="262"/>
      <c r="H190" s="262"/>
    </row>
    <row r="191" spans="2:8" x14ac:dyDescent="0.4">
      <c r="B191" s="240"/>
      <c r="C191" s="240"/>
      <c r="D191" s="260"/>
      <c r="E191" s="261"/>
      <c r="F191" s="262"/>
      <c r="G191" s="262"/>
      <c r="H191" s="262"/>
    </row>
    <row r="192" spans="2:8" x14ac:dyDescent="0.4">
      <c r="B192" s="240"/>
      <c r="C192" s="240"/>
      <c r="D192" s="260"/>
      <c r="E192" s="261"/>
      <c r="F192" s="262"/>
      <c r="G192" s="262"/>
      <c r="H192" s="262"/>
    </row>
    <row r="193" spans="2:8" x14ac:dyDescent="0.4">
      <c r="B193" s="240"/>
      <c r="C193" s="240"/>
      <c r="D193" s="260"/>
      <c r="E193" s="261"/>
      <c r="F193" s="262"/>
      <c r="G193" s="262"/>
      <c r="H193" s="262"/>
    </row>
    <row r="194" spans="2:8" x14ac:dyDescent="0.4">
      <c r="B194" s="240"/>
      <c r="C194" s="240"/>
      <c r="D194" s="260"/>
      <c r="E194" s="261"/>
      <c r="F194" s="262"/>
      <c r="G194" s="262"/>
      <c r="H194" s="262"/>
    </row>
    <row r="195" spans="2:8" x14ac:dyDescent="0.4">
      <c r="B195" s="240"/>
      <c r="C195" s="240"/>
      <c r="D195" s="260"/>
      <c r="E195" s="261"/>
      <c r="F195" s="262"/>
      <c r="G195" s="262"/>
      <c r="H195" s="262"/>
    </row>
    <row r="196" spans="2:8" x14ac:dyDescent="0.4">
      <c r="B196" s="240"/>
      <c r="C196" s="240"/>
      <c r="D196" s="260"/>
      <c r="E196" s="261"/>
      <c r="F196" s="262"/>
      <c r="G196" s="262"/>
      <c r="H196" s="262"/>
    </row>
    <row r="197" spans="2:8" x14ac:dyDescent="0.4">
      <c r="B197" s="240"/>
      <c r="C197" s="240"/>
      <c r="D197" s="260"/>
      <c r="E197" s="261"/>
      <c r="F197" s="262"/>
      <c r="G197" s="262"/>
      <c r="H197" s="262"/>
    </row>
    <row r="198" spans="2:8" x14ac:dyDescent="0.4">
      <c r="B198" s="240"/>
      <c r="C198" s="240"/>
      <c r="D198" s="260"/>
      <c r="E198" s="261"/>
      <c r="F198" s="262"/>
      <c r="G198" s="262"/>
      <c r="H198" s="262"/>
    </row>
    <row r="199" spans="2:8" x14ac:dyDescent="0.4">
      <c r="B199" s="240"/>
      <c r="C199" s="240"/>
      <c r="D199" s="260"/>
      <c r="E199" s="261"/>
      <c r="F199" s="262"/>
      <c r="G199" s="262"/>
      <c r="H199" s="262"/>
    </row>
    <row r="200" spans="2:8" x14ac:dyDescent="0.4">
      <c r="E200" s="265"/>
      <c r="F200" s="266"/>
      <c r="G200" s="266"/>
      <c r="H200" s="266"/>
    </row>
    <row r="201" spans="2:8" x14ac:dyDescent="0.4">
      <c r="E201" s="265"/>
      <c r="F201" s="266"/>
      <c r="G201" s="266"/>
      <c r="H201" s="266"/>
    </row>
    <row r="202" spans="2:8" x14ac:dyDescent="0.4">
      <c r="E202" s="265"/>
      <c r="F202" s="266"/>
      <c r="G202" s="266"/>
      <c r="H202" s="266"/>
    </row>
    <row r="203" spans="2:8" x14ac:dyDescent="0.4">
      <c r="E203" s="265"/>
      <c r="F203" s="266"/>
      <c r="G203" s="266"/>
      <c r="H203" s="266"/>
    </row>
    <row r="204" spans="2:8" x14ac:dyDescent="0.4">
      <c r="E204" s="265"/>
      <c r="F204" s="266"/>
      <c r="G204" s="266"/>
      <c r="H204" s="266"/>
    </row>
    <row r="205" spans="2:8" x14ac:dyDescent="0.4">
      <c r="E205" s="265"/>
      <c r="F205" s="266"/>
      <c r="G205" s="266"/>
      <c r="H205" s="266"/>
    </row>
    <row r="206" spans="2:8" x14ac:dyDescent="0.4">
      <c r="E206" s="265"/>
      <c r="F206" s="266"/>
      <c r="G206" s="266"/>
      <c r="H206" s="266"/>
    </row>
    <row r="207" spans="2:8" x14ac:dyDescent="0.4">
      <c r="E207" s="265"/>
      <c r="F207" s="266"/>
      <c r="G207" s="266"/>
      <c r="H207" s="266"/>
    </row>
    <row r="208" spans="2:8" x14ac:dyDescent="0.4">
      <c r="E208" s="265"/>
      <c r="F208" s="266"/>
      <c r="G208" s="266"/>
      <c r="H208" s="266"/>
    </row>
    <row r="209" spans="5:8" x14ac:dyDescent="0.4">
      <c r="E209" s="265"/>
      <c r="F209" s="266"/>
      <c r="G209" s="266"/>
      <c r="H209" s="266"/>
    </row>
    <row r="210" spans="5:8" x14ac:dyDescent="0.4">
      <c r="E210" s="265"/>
      <c r="F210" s="266"/>
      <c r="G210" s="266"/>
      <c r="H210" s="266"/>
    </row>
    <row r="211" spans="5:8" x14ac:dyDescent="0.4">
      <c r="E211" s="265"/>
      <c r="F211" s="266"/>
      <c r="G211" s="266"/>
      <c r="H211" s="266"/>
    </row>
    <row r="212" spans="5:8" x14ac:dyDescent="0.4">
      <c r="E212" s="265"/>
      <c r="F212" s="266"/>
      <c r="G212" s="266"/>
      <c r="H212" s="266"/>
    </row>
    <row r="213" spans="5:8" x14ac:dyDescent="0.4">
      <c r="E213" s="265"/>
      <c r="F213" s="266"/>
      <c r="G213" s="266"/>
      <c r="H213" s="266"/>
    </row>
    <row r="214" spans="5:8" x14ac:dyDescent="0.4">
      <c r="E214" s="265"/>
      <c r="F214" s="266"/>
      <c r="G214" s="266"/>
      <c r="H214" s="266"/>
    </row>
    <row r="215" spans="5:8" x14ac:dyDescent="0.4">
      <c r="E215" s="265"/>
      <c r="F215" s="266"/>
      <c r="G215" s="266"/>
      <c r="H215" s="266"/>
    </row>
    <row r="216" spans="5:8" x14ac:dyDescent="0.4">
      <c r="E216" s="265"/>
      <c r="F216" s="266"/>
      <c r="G216" s="266"/>
      <c r="H216" s="266"/>
    </row>
    <row r="217" spans="5:8" x14ac:dyDescent="0.4">
      <c r="E217" s="265"/>
      <c r="F217" s="266"/>
      <c r="G217" s="266"/>
      <c r="H217" s="266"/>
    </row>
    <row r="218" spans="5:8" x14ac:dyDescent="0.4">
      <c r="E218" s="265"/>
      <c r="F218" s="266"/>
      <c r="G218" s="266"/>
      <c r="H218" s="266"/>
    </row>
    <row r="219" spans="5:8" x14ac:dyDescent="0.4">
      <c r="E219" s="265"/>
      <c r="F219" s="266"/>
      <c r="G219" s="266"/>
      <c r="H219" s="266"/>
    </row>
    <row r="220" spans="5:8" x14ac:dyDescent="0.4">
      <c r="E220" s="265"/>
      <c r="F220" s="266"/>
      <c r="G220" s="266"/>
      <c r="H220" s="266"/>
    </row>
    <row r="221" spans="5:8" x14ac:dyDescent="0.4">
      <c r="E221" s="265"/>
      <c r="F221" s="266"/>
      <c r="G221" s="266"/>
      <c r="H221" s="266"/>
    </row>
    <row r="222" spans="5:8" x14ac:dyDescent="0.4">
      <c r="E222" s="265"/>
      <c r="F222" s="266"/>
      <c r="G222" s="266"/>
      <c r="H222" s="266"/>
    </row>
    <row r="223" spans="5:8" x14ac:dyDescent="0.4">
      <c r="E223" s="265"/>
      <c r="F223" s="266"/>
      <c r="G223" s="266"/>
      <c r="H223" s="266"/>
    </row>
    <row r="224" spans="5:8" x14ac:dyDescent="0.4">
      <c r="E224" s="265"/>
      <c r="F224" s="266"/>
      <c r="G224" s="266"/>
      <c r="H224" s="266"/>
    </row>
    <row r="225" spans="5:8" x14ac:dyDescent="0.4">
      <c r="E225" s="265"/>
      <c r="F225" s="266"/>
      <c r="G225" s="266"/>
      <c r="H225" s="266"/>
    </row>
    <row r="226" spans="5:8" x14ac:dyDescent="0.4">
      <c r="E226" s="265"/>
      <c r="F226" s="266"/>
      <c r="G226" s="266"/>
      <c r="H226" s="266"/>
    </row>
    <row r="227" spans="5:8" x14ac:dyDescent="0.4">
      <c r="E227" s="265"/>
      <c r="F227" s="266"/>
      <c r="G227" s="266"/>
      <c r="H227" s="266"/>
    </row>
    <row r="228" spans="5:8" x14ac:dyDescent="0.4">
      <c r="E228" s="265"/>
      <c r="F228" s="266"/>
      <c r="G228" s="266"/>
      <c r="H228" s="266"/>
    </row>
    <row r="229" spans="5:8" x14ac:dyDescent="0.4">
      <c r="E229" s="265"/>
      <c r="F229" s="266"/>
      <c r="G229" s="266"/>
      <c r="H229" s="266"/>
    </row>
    <row r="230" spans="5:8" x14ac:dyDescent="0.4">
      <c r="E230" s="265"/>
      <c r="F230" s="266"/>
      <c r="G230" s="266"/>
      <c r="H230" s="266"/>
    </row>
    <row r="231" spans="5:8" x14ac:dyDescent="0.4">
      <c r="E231" s="265"/>
      <c r="F231" s="266"/>
      <c r="G231" s="266"/>
      <c r="H231" s="266"/>
    </row>
    <row r="232" spans="5:8" x14ac:dyDescent="0.4">
      <c r="E232" s="265"/>
      <c r="F232" s="266"/>
      <c r="G232" s="266"/>
      <c r="H232" s="266"/>
    </row>
    <row r="233" spans="5:8" x14ac:dyDescent="0.4">
      <c r="E233" s="265"/>
      <c r="F233" s="266"/>
      <c r="G233" s="266"/>
      <c r="H233" s="266"/>
    </row>
    <row r="234" spans="5:8" x14ac:dyDescent="0.4">
      <c r="E234" s="265"/>
      <c r="F234" s="266"/>
      <c r="G234" s="266"/>
      <c r="H234" s="266"/>
    </row>
    <row r="235" spans="5:8" x14ac:dyDescent="0.4">
      <c r="E235" s="265"/>
      <c r="F235" s="266"/>
      <c r="G235" s="266"/>
      <c r="H235" s="266"/>
    </row>
    <row r="236" spans="5:8" x14ac:dyDescent="0.4">
      <c r="E236" s="265"/>
      <c r="F236" s="266"/>
      <c r="G236" s="266"/>
      <c r="H236" s="266"/>
    </row>
    <row r="237" spans="5:8" x14ac:dyDescent="0.4">
      <c r="E237" s="265"/>
      <c r="F237" s="266"/>
      <c r="G237" s="266"/>
      <c r="H237" s="266"/>
    </row>
    <row r="238" spans="5:8" x14ac:dyDescent="0.4">
      <c r="E238" s="265"/>
      <c r="F238" s="266"/>
      <c r="G238" s="266"/>
      <c r="H238" s="266"/>
    </row>
    <row r="239" spans="5:8" x14ac:dyDescent="0.4">
      <c r="E239" s="265"/>
      <c r="F239" s="266"/>
      <c r="G239" s="266"/>
      <c r="H239" s="266"/>
    </row>
    <row r="240" spans="5:8" x14ac:dyDescent="0.4">
      <c r="E240" s="265"/>
      <c r="F240" s="266"/>
      <c r="G240" s="266"/>
      <c r="H240" s="266"/>
    </row>
    <row r="241" spans="5:8" x14ac:dyDescent="0.4">
      <c r="E241" s="265"/>
      <c r="F241" s="266"/>
      <c r="G241" s="266"/>
      <c r="H241" s="266"/>
    </row>
    <row r="242" spans="5:8" x14ac:dyDescent="0.4">
      <c r="E242" s="265"/>
      <c r="F242" s="266"/>
      <c r="G242" s="266"/>
      <c r="H242" s="266"/>
    </row>
    <row r="243" spans="5:8" x14ac:dyDescent="0.4">
      <c r="E243" s="265"/>
      <c r="F243" s="266"/>
      <c r="G243" s="266"/>
      <c r="H243" s="266"/>
    </row>
    <row r="244" spans="5:8" x14ac:dyDescent="0.4">
      <c r="E244" s="265"/>
      <c r="F244" s="266"/>
      <c r="G244" s="266"/>
      <c r="H244" s="266"/>
    </row>
    <row r="245" spans="5:8" x14ac:dyDescent="0.4">
      <c r="E245" s="265"/>
      <c r="F245" s="266"/>
      <c r="G245" s="266"/>
      <c r="H245" s="266"/>
    </row>
    <row r="246" spans="5:8" x14ac:dyDescent="0.4">
      <c r="E246" s="265"/>
      <c r="F246" s="266"/>
      <c r="G246" s="266"/>
      <c r="H246" s="266"/>
    </row>
    <row r="247" spans="5:8" x14ac:dyDescent="0.4">
      <c r="E247" s="265"/>
      <c r="F247" s="266"/>
      <c r="G247" s="266"/>
      <c r="H247" s="266"/>
    </row>
    <row r="248" spans="5:8" x14ac:dyDescent="0.4">
      <c r="E248" s="265"/>
      <c r="F248" s="266"/>
      <c r="G248" s="266"/>
      <c r="H248" s="266"/>
    </row>
    <row r="249" spans="5:8" x14ac:dyDescent="0.4">
      <c r="E249" s="265"/>
      <c r="F249" s="266"/>
      <c r="G249" s="266"/>
      <c r="H249" s="266"/>
    </row>
    <row r="250" spans="5:8" x14ac:dyDescent="0.4">
      <c r="E250" s="265"/>
      <c r="F250" s="266"/>
      <c r="G250" s="266"/>
      <c r="H250" s="266"/>
    </row>
    <row r="251" spans="5:8" x14ac:dyDescent="0.4">
      <c r="E251" s="265"/>
      <c r="F251" s="266"/>
      <c r="G251" s="266"/>
      <c r="H251" s="266"/>
    </row>
    <row r="252" spans="5:8" x14ac:dyDescent="0.4">
      <c r="E252" s="265"/>
      <c r="F252" s="266"/>
      <c r="G252" s="266"/>
      <c r="H252" s="266"/>
    </row>
    <row r="253" spans="5:8" x14ac:dyDescent="0.4">
      <c r="E253" s="265"/>
      <c r="F253" s="266"/>
      <c r="G253" s="266"/>
      <c r="H253" s="266"/>
    </row>
    <row r="254" spans="5:8" x14ac:dyDescent="0.4">
      <c r="E254" s="265"/>
      <c r="F254" s="266"/>
      <c r="G254" s="266"/>
      <c r="H254" s="266"/>
    </row>
    <row r="255" spans="5:8" x14ac:dyDescent="0.4">
      <c r="E255" s="265"/>
      <c r="F255" s="266"/>
      <c r="G255" s="266"/>
      <c r="H255" s="266"/>
    </row>
    <row r="256" spans="5:8" x14ac:dyDescent="0.4">
      <c r="E256" s="265"/>
      <c r="F256" s="266"/>
      <c r="G256" s="266"/>
      <c r="H256" s="266"/>
    </row>
    <row r="257" spans="5:8" x14ac:dyDescent="0.4">
      <c r="E257" s="265"/>
      <c r="F257" s="266"/>
      <c r="G257" s="266"/>
      <c r="H257" s="266"/>
    </row>
    <row r="258" spans="5:8" x14ac:dyDescent="0.4">
      <c r="E258" s="265"/>
      <c r="F258" s="266"/>
      <c r="G258" s="266"/>
      <c r="H258" s="266"/>
    </row>
    <row r="259" spans="5:8" x14ac:dyDescent="0.4">
      <c r="E259" s="265"/>
      <c r="F259" s="266"/>
      <c r="G259" s="266"/>
      <c r="H259" s="266"/>
    </row>
    <row r="260" spans="5:8" x14ac:dyDescent="0.4">
      <c r="E260" s="265"/>
      <c r="F260" s="266"/>
      <c r="G260" s="266"/>
      <c r="H260" s="266"/>
    </row>
    <row r="261" spans="5:8" x14ac:dyDescent="0.4">
      <c r="E261" s="265"/>
      <c r="F261" s="266"/>
      <c r="G261" s="266"/>
      <c r="H261" s="266"/>
    </row>
    <row r="262" spans="5:8" x14ac:dyDescent="0.4">
      <c r="E262" s="265"/>
      <c r="F262" s="266"/>
      <c r="G262" s="266"/>
      <c r="H262" s="266"/>
    </row>
    <row r="263" spans="5:8" x14ac:dyDescent="0.4">
      <c r="E263" s="265"/>
      <c r="F263" s="266"/>
      <c r="G263" s="266"/>
      <c r="H263" s="266"/>
    </row>
    <row r="264" spans="5:8" x14ac:dyDescent="0.4">
      <c r="E264" s="265"/>
      <c r="F264" s="266"/>
      <c r="G264" s="266"/>
      <c r="H264" s="266"/>
    </row>
    <row r="265" spans="5:8" x14ac:dyDescent="0.4">
      <c r="E265" s="265"/>
      <c r="F265" s="266"/>
      <c r="G265" s="266"/>
      <c r="H265" s="266"/>
    </row>
    <row r="266" spans="5:8" x14ac:dyDescent="0.4">
      <c r="E266" s="265"/>
      <c r="F266" s="266"/>
      <c r="G266" s="266"/>
      <c r="H266" s="266"/>
    </row>
    <row r="267" spans="5:8" x14ac:dyDescent="0.4">
      <c r="E267" s="265"/>
      <c r="F267" s="266"/>
      <c r="G267" s="266"/>
      <c r="H267" s="266"/>
    </row>
    <row r="268" spans="5:8" x14ac:dyDescent="0.4">
      <c r="E268" s="265"/>
      <c r="F268" s="266"/>
      <c r="G268" s="266"/>
      <c r="H268" s="266"/>
    </row>
    <row r="269" spans="5:8" x14ac:dyDescent="0.4">
      <c r="E269" s="265"/>
      <c r="F269" s="266"/>
      <c r="G269" s="266"/>
      <c r="H269" s="266"/>
    </row>
    <row r="270" spans="5:8" x14ac:dyDescent="0.4">
      <c r="E270" s="265"/>
      <c r="F270" s="266"/>
      <c r="G270" s="266"/>
      <c r="H270" s="266"/>
    </row>
    <row r="271" spans="5:8" x14ac:dyDescent="0.4">
      <c r="E271" s="265"/>
      <c r="F271" s="266"/>
      <c r="G271" s="266"/>
      <c r="H271" s="266"/>
    </row>
    <row r="272" spans="5:8" x14ac:dyDescent="0.4">
      <c r="E272" s="265"/>
      <c r="F272" s="266"/>
      <c r="G272" s="266"/>
      <c r="H272" s="266"/>
    </row>
    <row r="273" spans="5:8" x14ac:dyDescent="0.4">
      <c r="E273" s="265"/>
      <c r="F273" s="266"/>
      <c r="G273" s="266"/>
      <c r="H273" s="266"/>
    </row>
    <row r="274" spans="5:8" x14ac:dyDescent="0.4">
      <c r="E274" s="265"/>
      <c r="F274" s="266"/>
      <c r="G274" s="266"/>
      <c r="H274" s="266"/>
    </row>
    <row r="275" spans="5:8" x14ac:dyDescent="0.4">
      <c r="E275" s="265"/>
      <c r="F275" s="266"/>
      <c r="G275" s="266"/>
      <c r="H275" s="266"/>
    </row>
    <row r="276" spans="5:8" x14ac:dyDescent="0.4">
      <c r="E276" s="265"/>
      <c r="F276" s="266"/>
      <c r="G276" s="266"/>
      <c r="H276" s="266"/>
    </row>
    <row r="277" spans="5:8" x14ac:dyDescent="0.4">
      <c r="E277" s="265"/>
      <c r="F277" s="266"/>
      <c r="G277" s="266"/>
      <c r="H277" s="266"/>
    </row>
    <row r="278" spans="5:8" x14ac:dyDescent="0.4">
      <c r="E278" s="265"/>
      <c r="F278" s="266"/>
      <c r="G278" s="266"/>
      <c r="H278" s="266"/>
    </row>
    <row r="279" spans="5:8" x14ac:dyDescent="0.4">
      <c r="E279" s="265"/>
      <c r="F279" s="266"/>
      <c r="G279" s="266"/>
      <c r="H279" s="266"/>
    </row>
    <row r="280" spans="5:8" x14ac:dyDescent="0.4">
      <c r="E280" s="265"/>
      <c r="F280" s="266"/>
      <c r="G280" s="266"/>
      <c r="H280" s="266"/>
    </row>
    <row r="281" spans="5:8" x14ac:dyDescent="0.4">
      <c r="E281" s="265"/>
      <c r="F281" s="266"/>
      <c r="G281" s="266"/>
      <c r="H281" s="266"/>
    </row>
    <row r="282" spans="5:8" x14ac:dyDescent="0.4">
      <c r="E282" s="265"/>
      <c r="F282" s="266"/>
      <c r="G282" s="266"/>
      <c r="H282" s="266"/>
    </row>
    <row r="283" spans="5:8" x14ac:dyDescent="0.4">
      <c r="E283" s="265"/>
      <c r="F283" s="266"/>
      <c r="G283" s="266"/>
      <c r="H283" s="266"/>
    </row>
    <row r="284" spans="5:8" x14ac:dyDescent="0.4">
      <c r="E284" s="265"/>
      <c r="F284" s="266"/>
      <c r="G284" s="266"/>
      <c r="H284" s="266"/>
    </row>
    <row r="285" spans="5:8" x14ac:dyDescent="0.4">
      <c r="E285" s="265"/>
      <c r="F285" s="266"/>
      <c r="G285" s="266"/>
      <c r="H285" s="266"/>
    </row>
    <row r="286" spans="5:8" x14ac:dyDescent="0.4">
      <c r="E286" s="265"/>
      <c r="F286" s="266"/>
      <c r="G286" s="266"/>
      <c r="H286" s="266"/>
    </row>
    <row r="287" spans="5:8" x14ac:dyDescent="0.4">
      <c r="E287" s="265"/>
      <c r="F287" s="266"/>
      <c r="G287" s="266"/>
      <c r="H287" s="266"/>
    </row>
    <row r="288" spans="5:8" x14ac:dyDescent="0.4">
      <c r="E288" s="265"/>
      <c r="F288" s="266"/>
      <c r="G288" s="266"/>
      <c r="H288" s="266"/>
    </row>
    <row r="289" spans="5:8" x14ac:dyDescent="0.4">
      <c r="E289" s="265"/>
      <c r="F289" s="266"/>
      <c r="G289" s="266"/>
      <c r="H289" s="266"/>
    </row>
    <row r="290" spans="5:8" x14ac:dyDescent="0.4">
      <c r="E290" s="265"/>
      <c r="F290" s="266"/>
      <c r="G290" s="266"/>
      <c r="H290" s="266"/>
    </row>
    <row r="291" spans="5:8" x14ac:dyDescent="0.4">
      <c r="E291" s="265"/>
      <c r="F291" s="266"/>
      <c r="G291" s="266"/>
      <c r="H291" s="266"/>
    </row>
    <row r="292" spans="5:8" x14ac:dyDescent="0.4">
      <c r="E292" s="265"/>
      <c r="F292" s="266"/>
      <c r="G292" s="266"/>
      <c r="H292" s="266"/>
    </row>
    <row r="293" spans="5:8" x14ac:dyDescent="0.4">
      <c r="E293" s="265"/>
      <c r="F293" s="266"/>
      <c r="G293" s="266"/>
      <c r="H293" s="266"/>
    </row>
    <row r="294" spans="5:8" x14ac:dyDescent="0.4">
      <c r="E294" s="265"/>
      <c r="F294" s="266"/>
      <c r="G294" s="266"/>
      <c r="H294" s="266"/>
    </row>
    <row r="295" spans="5:8" x14ac:dyDescent="0.4">
      <c r="E295" s="265"/>
      <c r="F295" s="266"/>
      <c r="G295" s="266"/>
      <c r="H295" s="266"/>
    </row>
    <row r="296" spans="5:8" x14ac:dyDescent="0.4">
      <c r="E296" s="265"/>
      <c r="F296" s="266"/>
      <c r="G296" s="266"/>
      <c r="H296" s="266"/>
    </row>
    <row r="297" spans="5:8" x14ac:dyDescent="0.4">
      <c r="E297" s="265"/>
      <c r="F297" s="266"/>
      <c r="G297" s="266"/>
      <c r="H297" s="266"/>
    </row>
    <row r="298" spans="5:8" x14ac:dyDescent="0.4">
      <c r="E298" s="265"/>
      <c r="F298" s="266"/>
      <c r="G298" s="266"/>
      <c r="H298" s="266"/>
    </row>
    <row r="299" spans="5:8" x14ac:dyDescent="0.4">
      <c r="E299" s="265"/>
      <c r="F299" s="266"/>
      <c r="G299" s="266"/>
      <c r="H299" s="266"/>
    </row>
    <row r="300" spans="5:8" x14ac:dyDescent="0.4">
      <c r="E300" s="265"/>
      <c r="F300" s="266"/>
      <c r="G300" s="266"/>
      <c r="H300" s="266"/>
    </row>
    <row r="301" spans="5:8" x14ac:dyDescent="0.4">
      <c r="E301" s="265"/>
      <c r="F301" s="266"/>
      <c r="G301" s="266"/>
      <c r="H301" s="266"/>
    </row>
    <row r="302" spans="5:8" x14ac:dyDescent="0.4">
      <c r="E302" s="265"/>
      <c r="F302" s="266"/>
      <c r="G302" s="266"/>
      <c r="H302" s="266"/>
    </row>
    <row r="303" spans="5:8" x14ac:dyDescent="0.4">
      <c r="E303" s="265"/>
      <c r="F303" s="266"/>
      <c r="G303" s="266"/>
      <c r="H303" s="266"/>
    </row>
    <row r="304" spans="5:8" x14ac:dyDescent="0.4">
      <c r="E304" s="265"/>
      <c r="F304" s="266"/>
      <c r="G304" s="266"/>
      <c r="H304" s="266"/>
    </row>
    <row r="305" spans="5:8" x14ac:dyDescent="0.4">
      <c r="E305" s="265"/>
      <c r="F305" s="266"/>
      <c r="G305" s="266"/>
      <c r="H305" s="266"/>
    </row>
    <row r="306" spans="5:8" x14ac:dyDescent="0.4">
      <c r="E306" s="265"/>
      <c r="F306" s="266"/>
      <c r="G306" s="266"/>
      <c r="H306" s="266"/>
    </row>
    <row r="307" spans="5:8" x14ac:dyDescent="0.4">
      <c r="E307" s="265"/>
      <c r="F307" s="266"/>
      <c r="G307" s="266"/>
      <c r="H307" s="266"/>
    </row>
    <row r="308" spans="5:8" x14ac:dyDescent="0.4">
      <c r="E308" s="265"/>
      <c r="F308" s="266"/>
      <c r="G308" s="266"/>
      <c r="H308" s="266"/>
    </row>
    <row r="309" spans="5:8" x14ac:dyDescent="0.4">
      <c r="E309" s="265"/>
      <c r="F309" s="266"/>
      <c r="G309" s="266"/>
      <c r="H309" s="266"/>
    </row>
    <row r="310" spans="5:8" x14ac:dyDescent="0.4">
      <c r="E310" s="265"/>
      <c r="F310" s="266"/>
      <c r="G310" s="266"/>
      <c r="H310" s="266"/>
    </row>
    <row r="311" spans="5:8" x14ac:dyDescent="0.4">
      <c r="E311" s="265"/>
      <c r="F311" s="266"/>
      <c r="G311" s="266"/>
      <c r="H311" s="266"/>
    </row>
    <row r="312" spans="5:8" x14ac:dyDescent="0.4">
      <c r="E312" s="265"/>
      <c r="F312" s="266"/>
      <c r="G312" s="266"/>
      <c r="H312" s="266"/>
    </row>
    <row r="313" spans="5:8" x14ac:dyDescent="0.4">
      <c r="E313" s="265"/>
      <c r="F313" s="266"/>
      <c r="G313" s="266"/>
      <c r="H313" s="266"/>
    </row>
    <row r="314" spans="5:8" x14ac:dyDescent="0.4">
      <c r="E314" s="265"/>
      <c r="F314" s="266"/>
      <c r="G314" s="266"/>
      <c r="H314" s="266"/>
    </row>
    <row r="315" spans="5:8" x14ac:dyDescent="0.4">
      <c r="E315" s="265"/>
      <c r="F315" s="266"/>
      <c r="G315" s="266"/>
      <c r="H315" s="266"/>
    </row>
    <row r="316" spans="5:8" x14ac:dyDescent="0.4">
      <c r="E316" s="265"/>
      <c r="F316" s="266"/>
      <c r="G316" s="266"/>
      <c r="H316" s="266"/>
    </row>
    <row r="317" spans="5:8" x14ac:dyDescent="0.4">
      <c r="E317" s="265"/>
      <c r="F317" s="266"/>
      <c r="G317" s="266"/>
      <c r="H317" s="266"/>
    </row>
    <row r="318" spans="5:8" x14ac:dyDescent="0.4">
      <c r="E318" s="265"/>
      <c r="F318" s="266"/>
      <c r="G318" s="266"/>
      <c r="H318" s="266"/>
    </row>
    <row r="319" spans="5:8" x14ac:dyDescent="0.4">
      <c r="E319" s="265"/>
      <c r="F319" s="266"/>
      <c r="G319" s="266"/>
      <c r="H319" s="266"/>
    </row>
    <row r="320" spans="5:8" x14ac:dyDescent="0.4">
      <c r="E320" s="265"/>
      <c r="F320" s="266"/>
      <c r="G320" s="266"/>
      <c r="H320" s="266"/>
    </row>
    <row r="321" spans="5:8" x14ac:dyDescent="0.4">
      <c r="E321" s="265"/>
      <c r="F321" s="266"/>
      <c r="G321" s="266"/>
      <c r="H321" s="266"/>
    </row>
    <row r="322" spans="5:8" x14ac:dyDescent="0.4">
      <c r="E322" s="265"/>
      <c r="F322" s="266"/>
      <c r="G322" s="266"/>
      <c r="H322" s="266"/>
    </row>
    <row r="323" spans="5:8" x14ac:dyDescent="0.4">
      <c r="E323" s="265"/>
      <c r="F323" s="266"/>
      <c r="G323" s="266"/>
      <c r="H323" s="266"/>
    </row>
    <row r="324" spans="5:8" x14ac:dyDescent="0.4">
      <c r="E324" s="265"/>
      <c r="F324" s="266"/>
      <c r="G324" s="266"/>
      <c r="H324" s="266"/>
    </row>
    <row r="325" spans="5:8" x14ac:dyDescent="0.4">
      <c r="E325" s="265"/>
      <c r="F325" s="266"/>
      <c r="G325" s="266"/>
      <c r="H325" s="266"/>
    </row>
    <row r="326" spans="5:8" x14ac:dyDescent="0.4">
      <c r="E326" s="265"/>
      <c r="F326" s="266"/>
      <c r="G326" s="266"/>
      <c r="H326" s="266"/>
    </row>
    <row r="327" spans="5:8" x14ac:dyDescent="0.4">
      <c r="E327" s="265"/>
      <c r="F327" s="266"/>
      <c r="G327" s="266"/>
      <c r="H327" s="266"/>
    </row>
    <row r="328" spans="5:8" x14ac:dyDescent="0.4">
      <c r="E328" s="265"/>
      <c r="F328" s="266"/>
      <c r="G328" s="266"/>
      <c r="H328" s="266"/>
    </row>
    <row r="329" spans="5:8" x14ac:dyDescent="0.4">
      <c r="E329" s="265"/>
      <c r="F329" s="266"/>
      <c r="G329" s="266"/>
      <c r="H329" s="266"/>
    </row>
    <row r="330" spans="5:8" x14ac:dyDescent="0.4">
      <c r="E330" s="265"/>
      <c r="F330" s="266"/>
      <c r="G330" s="266"/>
      <c r="H330" s="266"/>
    </row>
    <row r="331" spans="5:8" x14ac:dyDescent="0.4">
      <c r="E331" s="265"/>
      <c r="F331" s="266"/>
      <c r="G331" s="266"/>
      <c r="H331" s="266"/>
    </row>
    <row r="332" spans="5:8" x14ac:dyDescent="0.4">
      <c r="E332" s="265"/>
      <c r="F332" s="266"/>
      <c r="G332" s="266"/>
      <c r="H332" s="266"/>
    </row>
    <row r="333" spans="5:8" x14ac:dyDescent="0.4">
      <c r="E333" s="265"/>
      <c r="F333" s="266"/>
      <c r="G333" s="266"/>
      <c r="H333" s="266"/>
    </row>
    <row r="334" spans="5:8" x14ac:dyDescent="0.4">
      <c r="E334" s="265"/>
      <c r="F334" s="266"/>
      <c r="G334" s="266"/>
      <c r="H334" s="266"/>
    </row>
    <row r="335" spans="5:8" x14ac:dyDescent="0.4">
      <c r="E335" s="265"/>
      <c r="F335" s="266"/>
      <c r="G335" s="266"/>
      <c r="H335" s="266"/>
    </row>
    <row r="336" spans="5:8" x14ac:dyDescent="0.4">
      <c r="E336" s="265"/>
      <c r="F336" s="266"/>
      <c r="G336" s="266"/>
      <c r="H336" s="266"/>
    </row>
    <row r="337" spans="5:8" x14ac:dyDescent="0.4">
      <c r="E337" s="265"/>
      <c r="F337" s="266"/>
      <c r="G337" s="266"/>
      <c r="H337" s="266"/>
    </row>
    <row r="338" spans="5:8" x14ac:dyDescent="0.4">
      <c r="E338" s="265"/>
      <c r="F338" s="266"/>
      <c r="G338" s="266"/>
      <c r="H338" s="266"/>
    </row>
    <row r="339" spans="5:8" x14ac:dyDescent="0.4">
      <c r="E339" s="265"/>
      <c r="F339" s="266"/>
      <c r="G339" s="266"/>
      <c r="H339" s="266"/>
    </row>
    <row r="340" spans="5:8" x14ac:dyDescent="0.4">
      <c r="E340" s="265"/>
      <c r="F340" s="266"/>
      <c r="G340" s="266"/>
      <c r="H340" s="266"/>
    </row>
    <row r="341" spans="5:8" x14ac:dyDescent="0.4">
      <c r="E341" s="265"/>
      <c r="F341" s="266"/>
      <c r="G341" s="266"/>
      <c r="H341" s="266"/>
    </row>
    <row r="342" spans="5:8" x14ac:dyDescent="0.4">
      <c r="E342" s="265"/>
      <c r="F342" s="266"/>
      <c r="G342" s="266"/>
      <c r="H342" s="266"/>
    </row>
    <row r="343" spans="5:8" x14ac:dyDescent="0.4">
      <c r="E343" s="265"/>
      <c r="F343" s="266"/>
      <c r="G343" s="266"/>
      <c r="H343" s="266"/>
    </row>
    <row r="344" spans="5:8" x14ac:dyDescent="0.4">
      <c r="E344" s="265"/>
      <c r="F344" s="266"/>
      <c r="G344" s="266"/>
      <c r="H344" s="266"/>
    </row>
    <row r="345" spans="5:8" x14ac:dyDescent="0.4">
      <c r="E345" s="265"/>
      <c r="F345" s="266"/>
      <c r="G345" s="266"/>
      <c r="H345" s="266"/>
    </row>
    <row r="346" spans="5:8" x14ac:dyDescent="0.4">
      <c r="E346" s="265"/>
      <c r="F346" s="266"/>
      <c r="G346" s="266"/>
      <c r="H346" s="266"/>
    </row>
    <row r="347" spans="5:8" x14ac:dyDescent="0.4">
      <c r="E347" s="265"/>
      <c r="F347" s="266"/>
      <c r="G347" s="266"/>
      <c r="H347" s="266"/>
    </row>
    <row r="348" spans="5:8" x14ac:dyDescent="0.4">
      <c r="E348" s="265"/>
      <c r="F348" s="266"/>
      <c r="G348" s="266"/>
      <c r="H348" s="266"/>
    </row>
    <row r="349" spans="5:8" x14ac:dyDescent="0.4">
      <c r="E349" s="265"/>
      <c r="F349" s="266"/>
      <c r="G349" s="266"/>
      <c r="H349" s="266"/>
    </row>
    <row r="350" spans="5:8" x14ac:dyDescent="0.4">
      <c r="E350" s="265"/>
      <c r="F350" s="266"/>
      <c r="G350" s="266"/>
      <c r="H350" s="266"/>
    </row>
    <row r="351" spans="5:8" x14ac:dyDescent="0.4">
      <c r="E351" s="265"/>
      <c r="F351" s="266"/>
      <c r="G351" s="266"/>
      <c r="H351" s="266"/>
    </row>
    <row r="352" spans="5:8" x14ac:dyDescent="0.4">
      <c r="E352" s="265"/>
      <c r="F352" s="266"/>
      <c r="G352" s="266"/>
      <c r="H352" s="266"/>
    </row>
    <row r="353" spans="5:8" x14ac:dyDescent="0.4">
      <c r="E353" s="265"/>
      <c r="F353" s="266"/>
      <c r="G353" s="266"/>
      <c r="H353" s="266"/>
    </row>
    <row r="354" spans="5:8" x14ac:dyDescent="0.4">
      <c r="E354" s="265"/>
      <c r="F354" s="266"/>
      <c r="G354" s="266"/>
      <c r="H354" s="266"/>
    </row>
    <row r="355" spans="5:8" x14ac:dyDescent="0.4">
      <c r="E355" s="265"/>
      <c r="F355" s="266"/>
      <c r="G355" s="266"/>
      <c r="H355" s="266"/>
    </row>
    <row r="356" spans="5:8" x14ac:dyDescent="0.4">
      <c r="E356" s="265"/>
      <c r="F356" s="266"/>
      <c r="G356" s="266"/>
      <c r="H356" s="266"/>
    </row>
    <row r="357" spans="5:8" x14ac:dyDescent="0.4">
      <c r="E357" s="265"/>
      <c r="F357" s="266"/>
      <c r="G357" s="266"/>
      <c r="H357" s="266"/>
    </row>
    <row r="358" spans="5:8" x14ac:dyDescent="0.4">
      <c r="E358" s="265"/>
      <c r="F358" s="266"/>
      <c r="G358" s="266"/>
      <c r="H358" s="266"/>
    </row>
    <row r="359" spans="5:8" x14ac:dyDescent="0.4">
      <c r="E359" s="265"/>
      <c r="F359" s="266"/>
      <c r="G359" s="266"/>
      <c r="H359" s="266"/>
    </row>
    <row r="360" spans="5:8" x14ac:dyDescent="0.4">
      <c r="E360" s="265"/>
      <c r="F360" s="266"/>
      <c r="G360" s="266"/>
      <c r="H360" s="266"/>
    </row>
    <row r="361" spans="5:8" x14ac:dyDescent="0.4">
      <c r="E361" s="265"/>
      <c r="F361" s="266"/>
      <c r="G361" s="266"/>
      <c r="H361" s="266"/>
    </row>
    <row r="362" spans="5:8" x14ac:dyDescent="0.4">
      <c r="E362" s="265"/>
      <c r="F362" s="266"/>
      <c r="G362" s="266"/>
      <c r="H362" s="266"/>
    </row>
    <row r="363" spans="5:8" x14ac:dyDescent="0.4">
      <c r="E363" s="265"/>
      <c r="F363" s="266"/>
      <c r="G363" s="266"/>
      <c r="H363" s="266"/>
    </row>
    <row r="364" spans="5:8" x14ac:dyDescent="0.4">
      <c r="E364" s="265"/>
      <c r="F364" s="266"/>
      <c r="G364" s="266"/>
      <c r="H364" s="266"/>
    </row>
    <row r="365" spans="5:8" x14ac:dyDescent="0.4">
      <c r="E365" s="265"/>
      <c r="F365" s="266"/>
      <c r="G365" s="266"/>
      <c r="H365" s="266"/>
    </row>
    <row r="366" spans="5:8" x14ac:dyDescent="0.4">
      <c r="E366" s="265"/>
      <c r="F366" s="266"/>
      <c r="G366" s="266"/>
      <c r="H366" s="266"/>
    </row>
    <row r="367" spans="5:8" x14ac:dyDescent="0.4">
      <c r="E367" s="265"/>
      <c r="F367" s="266"/>
      <c r="G367" s="266"/>
      <c r="H367" s="266"/>
    </row>
    <row r="368" spans="5:8" x14ac:dyDescent="0.4">
      <c r="E368" s="265"/>
      <c r="F368" s="266"/>
      <c r="G368" s="266"/>
      <c r="H368" s="266"/>
    </row>
    <row r="369" spans="5:8" x14ac:dyDescent="0.4">
      <c r="E369" s="265"/>
      <c r="F369" s="266"/>
      <c r="G369" s="266"/>
      <c r="H369" s="266"/>
    </row>
    <row r="370" spans="5:8" x14ac:dyDescent="0.4">
      <c r="E370" s="265"/>
      <c r="F370" s="266"/>
      <c r="G370" s="266"/>
      <c r="H370" s="266"/>
    </row>
    <row r="371" spans="5:8" x14ac:dyDescent="0.4">
      <c r="E371" s="265"/>
      <c r="F371" s="266"/>
      <c r="G371" s="266"/>
      <c r="H371" s="266"/>
    </row>
    <row r="372" spans="5:8" x14ac:dyDescent="0.4">
      <c r="E372" s="265"/>
      <c r="F372" s="266"/>
      <c r="G372" s="266"/>
      <c r="H372" s="266"/>
    </row>
    <row r="373" spans="5:8" x14ac:dyDescent="0.4">
      <c r="E373" s="265"/>
      <c r="F373" s="266"/>
      <c r="G373" s="266"/>
      <c r="H373" s="266"/>
    </row>
    <row r="374" spans="5:8" x14ac:dyDescent="0.4">
      <c r="E374" s="265"/>
      <c r="F374" s="266"/>
      <c r="G374" s="266"/>
      <c r="H374" s="266"/>
    </row>
    <row r="375" spans="5:8" x14ac:dyDescent="0.4">
      <c r="E375" s="265"/>
      <c r="F375" s="266"/>
      <c r="G375" s="266"/>
      <c r="H375" s="266"/>
    </row>
    <row r="376" spans="5:8" x14ac:dyDescent="0.4">
      <c r="E376" s="265"/>
      <c r="F376" s="266"/>
      <c r="G376" s="266"/>
      <c r="H376" s="266"/>
    </row>
    <row r="377" spans="5:8" x14ac:dyDescent="0.4">
      <c r="E377" s="265"/>
      <c r="F377" s="266"/>
      <c r="G377" s="266"/>
      <c r="H377" s="266"/>
    </row>
    <row r="378" spans="5:8" x14ac:dyDescent="0.4">
      <c r="E378" s="265"/>
      <c r="F378" s="266"/>
      <c r="G378" s="266"/>
      <c r="H378" s="266"/>
    </row>
    <row r="379" spans="5:8" x14ac:dyDescent="0.4">
      <c r="E379" s="265"/>
      <c r="F379" s="266"/>
      <c r="G379" s="266"/>
      <c r="H379" s="266"/>
    </row>
    <row r="380" spans="5:8" x14ac:dyDescent="0.4">
      <c r="E380" s="265"/>
      <c r="F380" s="266"/>
      <c r="G380" s="266"/>
      <c r="H380" s="266"/>
    </row>
    <row r="381" spans="5:8" x14ac:dyDescent="0.4">
      <c r="E381" s="265"/>
      <c r="F381" s="266"/>
      <c r="G381" s="266"/>
      <c r="H381" s="266"/>
    </row>
    <row r="382" spans="5:8" x14ac:dyDescent="0.4">
      <c r="E382" s="265"/>
      <c r="F382" s="266"/>
      <c r="G382" s="266"/>
      <c r="H382" s="266"/>
    </row>
    <row r="383" spans="5:8" x14ac:dyDescent="0.4">
      <c r="E383" s="265"/>
      <c r="F383" s="266"/>
      <c r="G383" s="266"/>
      <c r="H383" s="266"/>
    </row>
    <row r="384" spans="5:8" x14ac:dyDescent="0.4">
      <c r="E384" s="265"/>
      <c r="F384" s="266"/>
      <c r="G384" s="266"/>
      <c r="H384" s="266"/>
    </row>
    <row r="385" spans="5:8" x14ac:dyDescent="0.4">
      <c r="E385" s="265"/>
      <c r="F385" s="266"/>
      <c r="G385" s="266"/>
      <c r="H385" s="266"/>
    </row>
    <row r="386" spans="5:8" x14ac:dyDescent="0.4">
      <c r="E386" s="265"/>
      <c r="F386" s="266"/>
      <c r="G386" s="266"/>
      <c r="H386" s="266"/>
    </row>
    <row r="387" spans="5:8" x14ac:dyDescent="0.4">
      <c r="E387" s="265"/>
      <c r="F387" s="266"/>
      <c r="G387" s="266"/>
      <c r="H387" s="266"/>
    </row>
    <row r="388" spans="5:8" x14ac:dyDescent="0.4">
      <c r="E388" s="265"/>
      <c r="F388" s="266"/>
      <c r="G388" s="266"/>
      <c r="H388" s="266"/>
    </row>
    <row r="389" spans="5:8" x14ac:dyDescent="0.4">
      <c r="E389" s="265"/>
      <c r="F389" s="266"/>
      <c r="G389" s="266"/>
      <c r="H389" s="266"/>
    </row>
    <row r="390" spans="5:8" x14ac:dyDescent="0.4">
      <c r="E390" s="265"/>
      <c r="F390" s="266"/>
      <c r="G390" s="266"/>
      <c r="H390" s="266"/>
    </row>
    <row r="391" spans="5:8" x14ac:dyDescent="0.4">
      <c r="E391" s="265"/>
      <c r="F391" s="266"/>
      <c r="G391" s="266"/>
      <c r="H391" s="266"/>
    </row>
    <row r="392" spans="5:8" x14ac:dyDescent="0.4">
      <c r="E392" s="265"/>
      <c r="F392" s="266"/>
      <c r="G392" s="266"/>
      <c r="H392" s="266"/>
    </row>
    <row r="393" spans="5:8" x14ac:dyDescent="0.4">
      <c r="E393" s="265"/>
      <c r="F393" s="267"/>
      <c r="G393" s="267"/>
      <c r="H393" s="267"/>
    </row>
    <row r="394" spans="5:8" x14ac:dyDescent="0.4">
      <c r="E394" s="265"/>
      <c r="F394" s="267"/>
      <c r="G394" s="267"/>
      <c r="H394" s="267"/>
    </row>
    <row r="395" spans="5:8" x14ac:dyDescent="0.4">
      <c r="E395" s="265"/>
      <c r="F395" s="267"/>
      <c r="G395" s="267"/>
      <c r="H395" s="267"/>
    </row>
    <row r="396" spans="5:8" x14ac:dyDescent="0.4">
      <c r="E396" s="265"/>
      <c r="F396" s="267"/>
      <c r="G396" s="267"/>
      <c r="H396" s="267"/>
    </row>
    <row r="397" spans="5:8" x14ac:dyDescent="0.4">
      <c r="E397" s="265"/>
      <c r="F397" s="267"/>
      <c r="G397" s="267"/>
      <c r="H397" s="267"/>
    </row>
    <row r="398" spans="5:8" x14ac:dyDescent="0.4">
      <c r="E398" s="265"/>
      <c r="F398" s="267"/>
      <c r="G398" s="267"/>
      <c r="H398" s="267"/>
    </row>
    <row r="399" spans="5:8" x14ac:dyDescent="0.4">
      <c r="E399" s="265"/>
      <c r="F399" s="267"/>
      <c r="G399" s="267"/>
      <c r="H399" s="267"/>
    </row>
    <row r="400" spans="5:8" x14ac:dyDescent="0.4">
      <c r="E400" s="265"/>
      <c r="F400" s="267"/>
      <c r="G400" s="267"/>
      <c r="H400" s="267"/>
    </row>
    <row r="401" spans="5:8" x14ac:dyDescent="0.4">
      <c r="E401" s="265"/>
      <c r="F401" s="267"/>
      <c r="G401" s="267"/>
      <c r="H401" s="267"/>
    </row>
    <row r="402" spans="5:8" x14ac:dyDescent="0.4">
      <c r="E402" s="265"/>
      <c r="F402" s="267"/>
      <c r="G402" s="267"/>
      <c r="H402" s="267"/>
    </row>
    <row r="403" spans="5:8" x14ac:dyDescent="0.4">
      <c r="E403" s="265"/>
      <c r="F403" s="267"/>
      <c r="G403" s="267"/>
      <c r="H403" s="267"/>
    </row>
    <row r="404" spans="5:8" x14ac:dyDescent="0.4">
      <c r="E404" s="265"/>
      <c r="F404" s="267"/>
      <c r="G404" s="267"/>
      <c r="H404" s="267"/>
    </row>
    <row r="405" spans="5:8" x14ac:dyDescent="0.4">
      <c r="E405" s="265"/>
      <c r="F405" s="267"/>
      <c r="G405" s="267"/>
      <c r="H405" s="267"/>
    </row>
    <row r="406" spans="5:8" x14ac:dyDescent="0.4">
      <c r="E406" s="265"/>
      <c r="F406" s="267"/>
      <c r="G406" s="267"/>
      <c r="H406" s="267"/>
    </row>
    <row r="407" spans="5:8" x14ac:dyDescent="0.4">
      <c r="E407" s="265"/>
      <c r="F407" s="267"/>
      <c r="G407" s="267"/>
      <c r="H407" s="267"/>
    </row>
    <row r="408" spans="5:8" x14ac:dyDescent="0.4">
      <c r="E408" s="265"/>
      <c r="F408" s="267"/>
      <c r="G408" s="267"/>
      <c r="H408" s="267"/>
    </row>
    <row r="409" spans="5:8" x14ac:dyDescent="0.4">
      <c r="E409" s="265"/>
      <c r="F409" s="267"/>
      <c r="G409" s="267"/>
      <c r="H409" s="267"/>
    </row>
    <row r="410" spans="5:8" x14ac:dyDescent="0.4">
      <c r="E410" s="265"/>
      <c r="F410" s="267"/>
      <c r="G410" s="267"/>
      <c r="H410" s="267"/>
    </row>
    <row r="411" spans="5:8" x14ac:dyDescent="0.4">
      <c r="E411" s="265"/>
      <c r="F411" s="267"/>
      <c r="G411" s="267"/>
      <c r="H411" s="267"/>
    </row>
    <row r="412" spans="5:8" x14ac:dyDescent="0.4">
      <c r="E412" s="265"/>
      <c r="F412" s="267"/>
      <c r="G412" s="267"/>
      <c r="H412" s="267"/>
    </row>
    <row r="413" spans="5:8" x14ac:dyDescent="0.4">
      <c r="E413" s="265"/>
      <c r="F413" s="267"/>
      <c r="G413" s="267"/>
      <c r="H413" s="267"/>
    </row>
    <row r="414" spans="5:8" x14ac:dyDescent="0.4">
      <c r="E414" s="265"/>
      <c r="F414" s="267"/>
      <c r="G414" s="267"/>
      <c r="H414" s="267"/>
    </row>
    <row r="415" spans="5:8" x14ac:dyDescent="0.4">
      <c r="E415" s="265"/>
      <c r="F415" s="267"/>
      <c r="G415" s="267"/>
      <c r="H415" s="267"/>
    </row>
    <row r="416" spans="5:8" x14ac:dyDescent="0.4">
      <c r="E416" s="265"/>
      <c r="F416" s="267"/>
      <c r="G416" s="267"/>
      <c r="H416" s="267"/>
    </row>
    <row r="417" spans="5:8" x14ac:dyDescent="0.4">
      <c r="E417" s="265"/>
      <c r="F417" s="267"/>
      <c r="G417" s="267"/>
      <c r="H417" s="267"/>
    </row>
    <row r="418" spans="5:8" x14ac:dyDescent="0.4">
      <c r="E418" s="265"/>
      <c r="F418" s="267"/>
      <c r="G418" s="267"/>
      <c r="H418" s="267"/>
    </row>
    <row r="419" spans="5:8" x14ac:dyDescent="0.4">
      <c r="E419" s="265"/>
      <c r="F419" s="267"/>
      <c r="G419" s="267"/>
      <c r="H419" s="267"/>
    </row>
    <row r="420" spans="5:8" x14ac:dyDescent="0.4">
      <c r="E420" s="265"/>
      <c r="F420" s="267"/>
      <c r="G420" s="267"/>
      <c r="H420" s="267"/>
    </row>
    <row r="421" spans="5:8" x14ac:dyDescent="0.4">
      <c r="E421" s="265"/>
      <c r="F421" s="267"/>
      <c r="G421" s="267"/>
      <c r="H421" s="267"/>
    </row>
    <row r="422" spans="5:8" x14ac:dyDescent="0.4">
      <c r="E422" s="265"/>
      <c r="F422" s="267"/>
      <c r="G422" s="267"/>
      <c r="H422" s="267"/>
    </row>
    <row r="423" spans="5:8" x14ac:dyDescent="0.4">
      <c r="E423" s="265"/>
      <c r="F423" s="267"/>
      <c r="G423" s="267"/>
      <c r="H423" s="267"/>
    </row>
    <row r="424" spans="5:8" x14ac:dyDescent="0.4">
      <c r="E424" s="265"/>
      <c r="F424" s="267"/>
      <c r="G424" s="267"/>
      <c r="H424" s="267"/>
    </row>
    <row r="425" spans="5:8" x14ac:dyDescent="0.4">
      <c r="E425" s="265"/>
      <c r="F425" s="267"/>
      <c r="G425" s="267"/>
      <c r="H425" s="267"/>
    </row>
    <row r="426" spans="5:8" x14ac:dyDescent="0.4">
      <c r="E426" s="265"/>
      <c r="F426" s="267"/>
      <c r="G426" s="267"/>
      <c r="H426" s="267"/>
    </row>
    <row r="427" spans="5:8" x14ac:dyDescent="0.4">
      <c r="E427" s="265"/>
      <c r="F427" s="267"/>
      <c r="G427" s="267"/>
      <c r="H427" s="267"/>
    </row>
    <row r="428" spans="5:8" x14ac:dyDescent="0.4">
      <c r="E428" s="265"/>
      <c r="F428" s="267"/>
      <c r="G428" s="267"/>
      <c r="H428" s="267"/>
    </row>
    <row r="429" spans="5:8" x14ac:dyDescent="0.4">
      <c r="E429" s="265"/>
      <c r="F429" s="267"/>
      <c r="G429" s="267"/>
      <c r="H429" s="267"/>
    </row>
    <row r="430" spans="5:8" x14ac:dyDescent="0.4">
      <c r="E430" s="265"/>
      <c r="F430" s="267"/>
      <c r="G430" s="267"/>
      <c r="H430" s="267"/>
    </row>
    <row r="431" spans="5:8" x14ac:dyDescent="0.4">
      <c r="E431" s="265"/>
      <c r="F431" s="267"/>
      <c r="G431" s="267"/>
      <c r="H431" s="267"/>
    </row>
    <row r="432" spans="5:8" x14ac:dyDescent="0.4">
      <c r="E432" s="265"/>
      <c r="F432" s="267"/>
      <c r="G432" s="267"/>
      <c r="H432" s="267"/>
    </row>
    <row r="433" spans="5:8" x14ac:dyDescent="0.4">
      <c r="E433" s="265"/>
      <c r="F433" s="267"/>
      <c r="G433" s="267"/>
      <c r="H433" s="267"/>
    </row>
    <row r="434" spans="5:8" x14ac:dyDescent="0.4">
      <c r="E434" s="265"/>
      <c r="F434" s="267"/>
      <c r="G434" s="267"/>
      <c r="H434" s="267"/>
    </row>
    <row r="435" spans="5:8" x14ac:dyDescent="0.4">
      <c r="E435" s="265"/>
      <c r="F435" s="267"/>
      <c r="G435" s="267"/>
      <c r="H435" s="267"/>
    </row>
    <row r="436" spans="5:8" x14ac:dyDescent="0.4">
      <c r="E436" s="265"/>
      <c r="F436" s="267"/>
      <c r="G436" s="267"/>
      <c r="H436" s="267"/>
    </row>
    <row r="437" spans="5:8" x14ac:dyDescent="0.4">
      <c r="E437" s="265"/>
      <c r="F437" s="267"/>
      <c r="G437" s="267"/>
      <c r="H437" s="267"/>
    </row>
    <row r="438" spans="5:8" x14ac:dyDescent="0.4">
      <c r="E438" s="265"/>
      <c r="F438" s="267"/>
      <c r="G438" s="267"/>
      <c r="H438" s="267"/>
    </row>
    <row r="439" spans="5:8" x14ac:dyDescent="0.4">
      <c r="E439" s="265"/>
      <c r="F439" s="267"/>
      <c r="G439" s="267"/>
      <c r="H439" s="267"/>
    </row>
    <row r="440" spans="5:8" x14ac:dyDescent="0.4">
      <c r="E440" s="265"/>
      <c r="F440" s="267"/>
      <c r="G440" s="267"/>
      <c r="H440" s="267"/>
    </row>
    <row r="441" spans="5:8" x14ac:dyDescent="0.4">
      <c r="E441" s="265"/>
      <c r="F441" s="267"/>
      <c r="G441" s="267"/>
      <c r="H441" s="267"/>
    </row>
    <row r="442" spans="5:8" x14ac:dyDescent="0.4">
      <c r="E442" s="265"/>
      <c r="F442" s="267"/>
      <c r="G442" s="267"/>
      <c r="H442" s="267"/>
    </row>
    <row r="443" spans="5:8" x14ac:dyDescent="0.4">
      <c r="E443" s="265"/>
      <c r="F443" s="267"/>
      <c r="G443" s="267"/>
      <c r="H443" s="267"/>
    </row>
    <row r="444" spans="5:8" x14ac:dyDescent="0.4">
      <c r="E444" s="265"/>
      <c r="F444" s="267"/>
      <c r="G444" s="267"/>
      <c r="H444" s="267"/>
    </row>
    <row r="445" spans="5:8" x14ac:dyDescent="0.4">
      <c r="E445" s="265"/>
      <c r="F445" s="267"/>
      <c r="G445" s="267"/>
      <c r="H445" s="267"/>
    </row>
    <row r="446" spans="5:8" x14ac:dyDescent="0.4">
      <c r="E446" s="265"/>
      <c r="F446" s="267"/>
      <c r="G446" s="267"/>
      <c r="H446" s="267"/>
    </row>
    <row r="447" spans="5:8" x14ac:dyDescent="0.4">
      <c r="E447" s="265"/>
      <c r="F447" s="267"/>
      <c r="G447" s="267"/>
      <c r="H447" s="267"/>
    </row>
    <row r="448" spans="5:8" x14ac:dyDescent="0.4">
      <c r="E448" s="265"/>
      <c r="F448" s="267"/>
      <c r="G448" s="267"/>
      <c r="H448" s="267"/>
    </row>
    <row r="449" spans="5:8" x14ac:dyDescent="0.4">
      <c r="E449" s="265"/>
      <c r="F449" s="267"/>
      <c r="G449" s="267"/>
      <c r="H449" s="267"/>
    </row>
    <row r="450" spans="5:8" x14ac:dyDescent="0.4">
      <c r="E450" s="265"/>
      <c r="F450" s="267"/>
      <c r="G450" s="267"/>
      <c r="H450" s="267"/>
    </row>
    <row r="451" spans="5:8" x14ac:dyDescent="0.4">
      <c r="E451" s="265"/>
      <c r="F451" s="267"/>
      <c r="G451" s="267"/>
      <c r="H451" s="267"/>
    </row>
    <row r="452" spans="5:8" x14ac:dyDescent="0.4">
      <c r="E452" s="265"/>
      <c r="F452" s="267"/>
      <c r="G452" s="267"/>
      <c r="H452" s="267"/>
    </row>
    <row r="453" spans="5:8" x14ac:dyDescent="0.4">
      <c r="E453" s="265"/>
      <c r="F453" s="267"/>
      <c r="G453" s="267"/>
      <c r="H453" s="267"/>
    </row>
    <row r="454" spans="5:8" x14ac:dyDescent="0.4">
      <c r="E454" s="265"/>
      <c r="F454" s="267"/>
      <c r="G454" s="267"/>
      <c r="H454" s="267"/>
    </row>
    <row r="455" spans="5:8" x14ac:dyDescent="0.4">
      <c r="E455" s="265"/>
      <c r="F455" s="267"/>
      <c r="G455" s="267"/>
      <c r="H455" s="267"/>
    </row>
    <row r="456" spans="5:8" x14ac:dyDescent="0.4">
      <c r="E456" s="265"/>
      <c r="F456" s="267"/>
      <c r="G456" s="267"/>
      <c r="H456" s="267"/>
    </row>
    <row r="457" spans="5:8" x14ac:dyDescent="0.4">
      <c r="E457" s="265"/>
      <c r="F457" s="267"/>
      <c r="G457" s="267"/>
      <c r="H457" s="267"/>
    </row>
    <row r="458" spans="5:8" x14ac:dyDescent="0.4">
      <c r="E458" s="265"/>
      <c r="F458" s="267"/>
      <c r="G458" s="267"/>
      <c r="H458" s="267"/>
    </row>
    <row r="459" spans="5:8" x14ac:dyDescent="0.4">
      <c r="E459" s="265"/>
      <c r="F459" s="267"/>
      <c r="G459" s="267"/>
      <c r="H459" s="267"/>
    </row>
    <row r="460" spans="5:8" x14ac:dyDescent="0.4">
      <c r="E460" s="265"/>
      <c r="F460" s="267"/>
      <c r="G460" s="267"/>
      <c r="H460" s="267"/>
    </row>
    <row r="461" spans="5:8" x14ac:dyDescent="0.4">
      <c r="E461" s="265"/>
      <c r="F461" s="267"/>
      <c r="G461" s="267"/>
      <c r="H461" s="267"/>
    </row>
    <row r="462" spans="5:8" x14ac:dyDescent="0.4">
      <c r="E462" s="265"/>
      <c r="F462" s="267"/>
      <c r="G462" s="267"/>
      <c r="H462" s="267"/>
    </row>
    <row r="463" spans="5:8" x14ac:dyDescent="0.4">
      <c r="E463" s="265"/>
      <c r="F463" s="267"/>
      <c r="G463" s="267"/>
      <c r="H463" s="267"/>
    </row>
    <row r="464" spans="5:8" x14ac:dyDescent="0.4">
      <c r="E464" s="265"/>
      <c r="F464" s="267"/>
      <c r="G464" s="267"/>
      <c r="H464" s="267"/>
    </row>
    <row r="465" spans="5:8" x14ac:dyDescent="0.4">
      <c r="E465" s="265"/>
      <c r="F465" s="267"/>
      <c r="G465" s="267"/>
      <c r="H465" s="267"/>
    </row>
    <row r="466" spans="5:8" x14ac:dyDescent="0.4">
      <c r="E466" s="265"/>
      <c r="F466" s="267"/>
      <c r="G466" s="267"/>
      <c r="H466" s="267"/>
    </row>
    <row r="467" spans="5:8" x14ac:dyDescent="0.4">
      <c r="E467" s="265"/>
      <c r="F467" s="267"/>
      <c r="G467" s="267"/>
      <c r="H467" s="267"/>
    </row>
    <row r="468" spans="5:8" x14ac:dyDescent="0.4">
      <c r="E468" s="265"/>
      <c r="F468" s="267"/>
      <c r="G468" s="267"/>
      <c r="H468" s="267"/>
    </row>
    <row r="469" spans="5:8" x14ac:dyDescent="0.4">
      <c r="E469" s="265"/>
      <c r="F469" s="267"/>
      <c r="G469" s="267"/>
      <c r="H469" s="267"/>
    </row>
    <row r="470" spans="5:8" x14ac:dyDescent="0.4">
      <c r="E470" s="265"/>
      <c r="F470" s="267"/>
      <c r="G470" s="267"/>
      <c r="H470" s="267"/>
    </row>
    <row r="471" spans="5:8" x14ac:dyDescent="0.4">
      <c r="E471" s="265"/>
      <c r="F471" s="267"/>
      <c r="G471" s="267"/>
      <c r="H471" s="267"/>
    </row>
    <row r="472" spans="5:8" x14ac:dyDescent="0.4">
      <c r="E472" s="265"/>
      <c r="F472" s="267"/>
      <c r="G472" s="267"/>
      <c r="H472" s="267"/>
    </row>
    <row r="473" spans="5:8" x14ac:dyDescent="0.4">
      <c r="E473" s="265"/>
      <c r="F473" s="267"/>
      <c r="G473" s="267"/>
      <c r="H473" s="267"/>
    </row>
    <row r="474" spans="5:8" x14ac:dyDescent="0.4">
      <c r="E474" s="265"/>
      <c r="F474" s="267"/>
      <c r="G474" s="267"/>
      <c r="H474" s="267"/>
    </row>
    <row r="475" spans="5:8" x14ac:dyDescent="0.4">
      <c r="E475" s="265"/>
      <c r="F475" s="267"/>
      <c r="G475" s="267"/>
      <c r="H475" s="267"/>
    </row>
    <row r="476" spans="5:8" x14ac:dyDescent="0.4">
      <c r="E476" s="265"/>
      <c r="F476" s="267"/>
      <c r="G476" s="267"/>
      <c r="H476" s="267"/>
    </row>
    <row r="477" spans="5:8" x14ac:dyDescent="0.4">
      <c r="E477" s="265"/>
      <c r="F477" s="267"/>
      <c r="G477" s="267"/>
      <c r="H477" s="267"/>
    </row>
    <row r="478" spans="5:8" x14ac:dyDescent="0.4">
      <c r="E478" s="265"/>
      <c r="F478" s="267"/>
      <c r="G478" s="267"/>
      <c r="H478" s="267"/>
    </row>
    <row r="479" spans="5:8" x14ac:dyDescent="0.4">
      <c r="E479" s="265"/>
      <c r="F479" s="267"/>
      <c r="G479" s="267"/>
      <c r="H479" s="267"/>
    </row>
    <row r="480" spans="5:8" x14ac:dyDescent="0.4">
      <c r="E480" s="265"/>
      <c r="F480" s="267"/>
      <c r="G480" s="267"/>
      <c r="H480" s="267"/>
    </row>
    <row r="481" spans="5:8" x14ac:dyDescent="0.4">
      <c r="E481" s="265"/>
      <c r="F481" s="267"/>
      <c r="G481" s="267"/>
      <c r="H481" s="267"/>
    </row>
    <row r="482" spans="5:8" x14ac:dyDescent="0.4">
      <c r="E482" s="265"/>
      <c r="F482" s="267"/>
      <c r="G482" s="267"/>
      <c r="H482" s="267"/>
    </row>
    <row r="483" spans="5:8" x14ac:dyDescent="0.4">
      <c r="E483" s="265"/>
      <c r="F483" s="267"/>
      <c r="G483" s="267"/>
      <c r="H483" s="267"/>
    </row>
    <row r="484" spans="5:8" x14ac:dyDescent="0.4">
      <c r="E484" s="265"/>
      <c r="F484" s="267"/>
      <c r="G484" s="267"/>
      <c r="H484" s="267"/>
    </row>
    <row r="485" spans="5:8" x14ac:dyDescent="0.4">
      <c r="E485" s="265"/>
      <c r="F485" s="267"/>
      <c r="G485" s="267"/>
      <c r="H485" s="267"/>
    </row>
    <row r="486" spans="5:8" x14ac:dyDescent="0.4">
      <c r="E486" s="265"/>
      <c r="F486" s="267"/>
      <c r="G486" s="267"/>
      <c r="H486" s="267"/>
    </row>
    <row r="487" spans="5:8" x14ac:dyDescent="0.4">
      <c r="E487" s="265"/>
      <c r="F487" s="267"/>
      <c r="G487" s="267"/>
      <c r="H487" s="267"/>
    </row>
    <row r="488" spans="5:8" x14ac:dyDescent="0.4">
      <c r="E488" s="265"/>
      <c r="F488" s="267"/>
      <c r="G488" s="267"/>
      <c r="H488" s="267"/>
    </row>
    <row r="489" spans="5:8" x14ac:dyDescent="0.4">
      <c r="E489" s="265"/>
      <c r="F489" s="267"/>
      <c r="G489" s="267"/>
      <c r="H489" s="267"/>
    </row>
    <row r="490" spans="5:8" x14ac:dyDescent="0.4">
      <c r="E490" s="265"/>
      <c r="F490" s="267"/>
      <c r="G490" s="267"/>
      <c r="H490" s="267"/>
    </row>
    <row r="491" spans="5:8" x14ac:dyDescent="0.4">
      <c r="E491" s="265"/>
      <c r="F491" s="267"/>
      <c r="G491" s="267"/>
      <c r="H491" s="267"/>
    </row>
    <row r="492" spans="5:8" x14ac:dyDescent="0.4">
      <c r="E492" s="265"/>
      <c r="F492" s="267"/>
      <c r="G492" s="267"/>
      <c r="H492" s="267"/>
    </row>
    <row r="493" spans="5:8" x14ac:dyDescent="0.4">
      <c r="E493" s="265"/>
      <c r="F493" s="267"/>
      <c r="G493" s="267"/>
      <c r="H493" s="267"/>
    </row>
    <row r="494" spans="5:8" x14ac:dyDescent="0.4">
      <c r="E494" s="265"/>
      <c r="F494" s="267"/>
      <c r="G494" s="267"/>
      <c r="H494" s="267"/>
    </row>
    <row r="495" spans="5:8" x14ac:dyDescent="0.4">
      <c r="E495" s="265"/>
      <c r="F495" s="267"/>
      <c r="G495" s="267"/>
      <c r="H495" s="267"/>
    </row>
    <row r="496" spans="5:8" x14ac:dyDescent="0.4">
      <c r="E496" s="265"/>
      <c r="F496" s="267"/>
      <c r="G496" s="267"/>
      <c r="H496" s="267"/>
    </row>
    <row r="497" spans="5:8" x14ac:dyDescent="0.4">
      <c r="E497" s="265"/>
      <c r="F497" s="267"/>
      <c r="G497" s="267"/>
      <c r="H497" s="267"/>
    </row>
    <row r="498" spans="5:8" x14ac:dyDescent="0.4">
      <c r="E498" s="265"/>
      <c r="F498" s="267"/>
      <c r="G498" s="267"/>
      <c r="H498" s="267"/>
    </row>
    <row r="499" spans="5:8" x14ac:dyDescent="0.4">
      <c r="E499" s="265"/>
      <c r="F499" s="267"/>
      <c r="G499" s="267"/>
      <c r="H499" s="267"/>
    </row>
    <row r="500" spans="5:8" x14ac:dyDescent="0.4">
      <c r="E500" s="265"/>
      <c r="F500" s="267"/>
      <c r="G500" s="267"/>
      <c r="H500" s="267"/>
    </row>
    <row r="501" spans="5:8" x14ac:dyDescent="0.4">
      <c r="E501" s="265"/>
      <c r="F501" s="267"/>
      <c r="G501" s="267"/>
      <c r="H501" s="267"/>
    </row>
    <row r="502" spans="5:8" x14ac:dyDescent="0.4">
      <c r="E502" s="265"/>
      <c r="F502" s="267"/>
      <c r="G502" s="267"/>
      <c r="H502" s="267"/>
    </row>
    <row r="503" spans="5:8" x14ac:dyDescent="0.4">
      <c r="E503" s="265"/>
      <c r="F503" s="267"/>
      <c r="G503" s="267"/>
      <c r="H503" s="267"/>
    </row>
    <row r="504" spans="5:8" x14ac:dyDescent="0.4">
      <c r="E504" s="265"/>
      <c r="F504" s="267"/>
      <c r="G504" s="267"/>
      <c r="H504" s="267"/>
    </row>
    <row r="505" spans="5:8" x14ac:dyDescent="0.4">
      <c r="E505" s="265"/>
      <c r="F505" s="267"/>
      <c r="G505" s="267"/>
      <c r="H505" s="267"/>
    </row>
    <row r="506" spans="5:8" x14ac:dyDescent="0.4">
      <c r="E506" s="265"/>
      <c r="F506" s="267"/>
      <c r="G506" s="267"/>
      <c r="H506" s="267"/>
    </row>
    <row r="507" spans="5:8" x14ac:dyDescent="0.4">
      <c r="E507" s="265"/>
      <c r="F507" s="267"/>
      <c r="G507" s="267"/>
      <c r="H507" s="267"/>
    </row>
    <row r="508" spans="5:8" x14ac:dyDescent="0.4">
      <c r="E508" s="265"/>
      <c r="F508" s="267"/>
      <c r="G508" s="267"/>
      <c r="H508" s="267"/>
    </row>
    <row r="509" spans="5:8" x14ac:dyDescent="0.4">
      <c r="E509" s="265"/>
      <c r="F509" s="267"/>
      <c r="G509" s="267"/>
      <c r="H509" s="267"/>
    </row>
    <row r="510" spans="5:8" x14ac:dyDescent="0.4">
      <c r="E510" s="265"/>
      <c r="F510" s="267"/>
      <c r="G510" s="267"/>
      <c r="H510" s="267"/>
    </row>
    <row r="511" spans="5:8" x14ac:dyDescent="0.4">
      <c r="E511" s="265"/>
      <c r="F511" s="267"/>
      <c r="G511" s="267"/>
      <c r="H511" s="267"/>
    </row>
    <row r="512" spans="5:8" x14ac:dyDescent="0.4">
      <c r="E512" s="265"/>
      <c r="F512" s="267"/>
      <c r="G512" s="267"/>
      <c r="H512" s="267"/>
    </row>
    <row r="513" spans="5:8" x14ac:dyDescent="0.4">
      <c r="E513" s="265"/>
      <c r="F513" s="267"/>
      <c r="G513" s="267"/>
      <c r="H513" s="267"/>
    </row>
    <row r="514" spans="5:8" x14ac:dyDescent="0.4">
      <c r="E514" s="265"/>
      <c r="F514" s="267"/>
      <c r="G514" s="267"/>
      <c r="H514" s="267"/>
    </row>
    <row r="515" spans="5:8" x14ac:dyDescent="0.4">
      <c r="E515" s="265"/>
      <c r="F515" s="267"/>
      <c r="G515" s="267"/>
      <c r="H515" s="267"/>
    </row>
    <row r="516" spans="5:8" x14ac:dyDescent="0.4">
      <c r="E516" s="265"/>
      <c r="F516" s="267"/>
      <c r="G516" s="267"/>
      <c r="H516" s="267"/>
    </row>
    <row r="517" spans="5:8" x14ac:dyDescent="0.4">
      <c r="E517" s="265"/>
      <c r="F517" s="267"/>
      <c r="G517" s="267"/>
      <c r="H517" s="267"/>
    </row>
    <row r="518" spans="5:8" x14ac:dyDescent="0.4">
      <c r="E518" s="265"/>
      <c r="F518" s="267"/>
      <c r="G518" s="267"/>
      <c r="H518" s="267"/>
    </row>
    <row r="519" spans="5:8" x14ac:dyDescent="0.4">
      <c r="E519" s="265"/>
      <c r="F519" s="267"/>
      <c r="G519" s="267"/>
      <c r="H519" s="267"/>
    </row>
    <row r="520" spans="5:8" x14ac:dyDescent="0.4">
      <c r="E520" s="265"/>
      <c r="F520" s="267"/>
      <c r="G520" s="267"/>
      <c r="H520" s="267"/>
    </row>
    <row r="521" spans="5:8" x14ac:dyDescent="0.4">
      <c r="E521" s="265"/>
      <c r="F521" s="267"/>
      <c r="G521" s="267"/>
      <c r="H521" s="267"/>
    </row>
    <row r="522" spans="5:8" x14ac:dyDescent="0.4">
      <c r="E522" s="265"/>
      <c r="F522" s="267"/>
      <c r="G522" s="267"/>
      <c r="H522" s="267"/>
    </row>
    <row r="523" spans="5:8" x14ac:dyDescent="0.4">
      <c r="E523" s="265"/>
      <c r="F523" s="267"/>
      <c r="G523" s="267"/>
      <c r="H523" s="267"/>
    </row>
    <row r="524" spans="5:8" x14ac:dyDescent="0.4">
      <c r="E524" s="265"/>
      <c r="F524" s="267"/>
      <c r="G524" s="267"/>
      <c r="H524" s="267"/>
    </row>
    <row r="525" spans="5:8" x14ac:dyDescent="0.4">
      <c r="E525" s="265"/>
      <c r="F525" s="267"/>
      <c r="G525" s="267"/>
      <c r="H525" s="267"/>
    </row>
    <row r="526" spans="5:8" x14ac:dyDescent="0.4">
      <c r="E526" s="265"/>
      <c r="F526" s="267"/>
      <c r="G526" s="267"/>
      <c r="H526" s="267"/>
    </row>
    <row r="527" spans="5:8" x14ac:dyDescent="0.4">
      <c r="E527" s="265"/>
      <c r="F527" s="267"/>
      <c r="G527" s="267"/>
      <c r="H527" s="267"/>
    </row>
    <row r="528" spans="5:8" x14ac:dyDescent="0.4">
      <c r="E528" s="265"/>
      <c r="F528" s="267"/>
      <c r="G528" s="267"/>
      <c r="H528" s="267"/>
    </row>
    <row r="529" spans="5:8" x14ac:dyDescent="0.4">
      <c r="E529" s="265"/>
      <c r="F529" s="267"/>
      <c r="G529" s="267"/>
      <c r="H529" s="267"/>
    </row>
    <row r="530" spans="5:8" x14ac:dyDescent="0.4">
      <c r="E530" s="265"/>
      <c r="F530" s="267"/>
      <c r="G530" s="267"/>
      <c r="H530" s="267"/>
    </row>
    <row r="531" spans="5:8" x14ac:dyDescent="0.4">
      <c r="E531" s="265"/>
      <c r="F531" s="267"/>
      <c r="G531" s="267"/>
      <c r="H531" s="267"/>
    </row>
    <row r="532" spans="5:8" x14ac:dyDescent="0.4">
      <c r="E532" s="265"/>
      <c r="F532" s="267"/>
      <c r="G532" s="267"/>
      <c r="H532" s="267"/>
    </row>
    <row r="533" spans="5:8" x14ac:dyDescent="0.4">
      <c r="E533" s="265"/>
      <c r="F533" s="267"/>
      <c r="G533" s="267"/>
      <c r="H533" s="267"/>
    </row>
    <row r="534" spans="5:8" x14ac:dyDescent="0.4">
      <c r="E534" s="265"/>
      <c r="F534" s="267"/>
      <c r="G534" s="267"/>
      <c r="H534" s="267"/>
    </row>
    <row r="535" spans="5:8" x14ac:dyDescent="0.4">
      <c r="E535" s="265"/>
      <c r="F535" s="267"/>
      <c r="G535" s="267"/>
      <c r="H535" s="267"/>
    </row>
    <row r="536" spans="5:8" x14ac:dyDescent="0.4">
      <c r="E536" s="265"/>
      <c r="F536" s="267"/>
      <c r="G536" s="267"/>
      <c r="H536" s="267"/>
    </row>
    <row r="537" spans="5:8" x14ac:dyDescent="0.4">
      <c r="E537" s="265"/>
      <c r="F537" s="267"/>
      <c r="G537" s="267"/>
      <c r="H537" s="267"/>
    </row>
    <row r="538" spans="5:8" x14ac:dyDescent="0.4">
      <c r="E538" s="265"/>
      <c r="F538" s="267"/>
      <c r="G538" s="267"/>
      <c r="H538" s="267"/>
    </row>
    <row r="539" spans="5:8" x14ac:dyDescent="0.4">
      <c r="E539" s="265"/>
      <c r="F539" s="267"/>
      <c r="G539" s="267"/>
      <c r="H539" s="267"/>
    </row>
    <row r="540" spans="5:8" x14ac:dyDescent="0.4">
      <c r="E540" s="265"/>
      <c r="F540" s="267"/>
      <c r="G540" s="267"/>
      <c r="H540" s="267"/>
    </row>
    <row r="541" spans="5:8" x14ac:dyDescent="0.4">
      <c r="E541" s="265"/>
      <c r="F541" s="267"/>
      <c r="G541" s="267"/>
      <c r="H541" s="267"/>
    </row>
    <row r="542" spans="5:8" x14ac:dyDescent="0.4">
      <c r="E542" s="265"/>
      <c r="F542" s="267"/>
      <c r="G542" s="267"/>
      <c r="H542" s="267"/>
    </row>
    <row r="543" spans="5:8" x14ac:dyDescent="0.4">
      <c r="E543" s="265"/>
      <c r="F543" s="267"/>
      <c r="G543" s="267"/>
      <c r="H543" s="267"/>
    </row>
    <row r="544" spans="5:8" x14ac:dyDescent="0.4">
      <c r="E544" s="265"/>
      <c r="F544" s="267"/>
      <c r="G544" s="267"/>
      <c r="H544" s="267"/>
    </row>
    <row r="545" spans="5:8" x14ac:dyDescent="0.4">
      <c r="E545" s="265"/>
      <c r="F545" s="267"/>
      <c r="G545" s="267"/>
      <c r="H545" s="267"/>
    </row>
    <row r="546" spans="5:8" x14ac:dyDescent="0.4">
      <c r="E546" s="265"/>
      <c r="F546" s="267"/>
      <c r="G546" s="267"/>
      <c r="H546" s="267"/>
    </row>
    <row r="547" spans="5:8" x14ac:dyDescent="0.4">
      <c r="E547" s="265"/>
      <c r="F547" s="267"/>
      <c r="G547" s="267"/>
      <c r="H547" s="267"/>
    </row>
    <row r="548" spans="5:8" x14ac:dyDescent="0.4">
      <c r="E548" s="265"/>
      <c r="F548" s="267"/>
      <c r="G548" s="267"/>
      <c r="H548" s="267"/>
    </row>
    <row r="549" spans="5:8" x14ac:dyDescent="0.4">
      <c r="E549" s="265"/>
      <c r="F549" s="267"/>
      <c r="G549" s="267"/>
      <c r="H549" s="267"/>
    </row>
    <row r="550" spans="5:8" x14ac:dyDescent="0.4">
      <c r="E550" s="265"/>
      <c r="F550" s="267"/>
      <c r="G550" s="267"/>
      <c r="H550" s="267"/>
    </row>
    <row r="551" spans="5:8" x14ac:dyDescent="0.4">
      <c r="E551" s="265"/>
      <c r="F551" s="267"/>
      <c r="G551" s="267"/>
      <c r="H551" s="267"/>
    </row>
    <row r="552" spans="5:8" x14ac:dyDescent="0.4">
      <c r="E552" s="265"/>
      <c r="F552" s="267"/>
      <c r="G552" s="267"/>
      <c r="H552" s="267"/>
    </row>
    <row r="553" spans="5:8" x14ac:dyDescent="0.4">
      <c r="E553" s="265"/>
      <c r="F553" s="267"/>
      <c r="G553" s="267"/>
      <c r="H553" s="267"/>
    </row>
    <row r="554" spans="5:8" x14ac:dyDescent="0.4">
      <c r="E554" s="265"/>
      <c r="F554" s="267"/>
      <c r="G554" s="267"/>
      <c r="H554" s="267"/>
    </row>
    <row r="555" spans="5:8" x14ac:dyDescent="0.4">
      <c r="E555" s="265"/>
      <c r="F555" s="267"/>
      <c r="G555" s="267"/>
      <c r="H555" s="267"/>
    </row>
    <row r="556" spans="5:8" x14ac:dyDescent="0.4">
      <c r="E556" s="265"/>
      <c r="F556" s="267"/>
      <c r="G556" s="267"/>
      <c r="H556" s="267"/>
    </row>
    <row r="557" spans="5:8" x14ac:dyDescent="0.4">
      <c r="E557" s="265"/>
      <c r="F557" s="267"/>
      <c r="G557" s="267"/>
      <c r="H557" s="267"/>
    </row>
    <row r="558" spans="5:8" x14ac:dyDescent="0.4">
      <c r="E558" s="265"/>
      <c r="F558" s="267"/>
      <c r="G558" s="267"/>
      <c r="H558" s="267"/>
    </row>
    <row r="559" spans="5:8" x14ac:dyDescent="0.4">
      <c r="E559" s="265"/>
      <c r="F559" s="267"/>
      <c r="G559" s="267"/>
      <c r="H559" s="267"/>
    </row>
    <row r="560" spans="5:8" x14ac:dyDescent="0.4">
      <c r="E560" s="265"/>
      <c r="F560" s="267"/>
      <c r="G560" s="267"/>
      <c r="H560" s="267"/>
    </row>
    <row r="561" spans="5:8" x14ac:dyDescent="0.4">
      <c r="E561" s="265"/>
      <c r="F561" s="267"/>
      <c r="G561" s="267"/>
      <c r="H561" s="267"/>
    </row>
    <row r="562" spans="5:8" x14ac:dyDescent="0.4">
      <c r="E562" s="265"/>
      <c r="F562" s="267"/>
      <c r="G562" s="267"/>
      <c r="H562" s="267"/>
    </row>
    <row r="563" spans="5:8" x14ac:dyDescent="0.4">
      <c r="E563" s="265"/>
      <c r="F563" s="267"/>
      <c r="G563" s="267"/>
      <c r="H563" s="267"/>
    </row>
    <row r="564" spans="5:8" x14ac:dyDescent="0.4">
      <c r="E564" s="265"/>
      <c r="F564" s="267"/>
      <c r="G564" s="267"/>
      <c r="H564" s="267"/>
    </row>
    <row r="565" spans="5:8" x14ac:dyDescent="0.4">
      <c r="E565" s="265"/>
      <c r="F565" s="267"/>
      <c r="G565" s="267"/>
      <c r="H565" s="267"/>
    </row>
    <row r="566" spans="5:8" x14ac:dyDescent="0.4">
      <c r="E566" s="265"/>
      <c r="F566" s="267"/>
      <c r="G566" s="267"/>
      <c r="H566" s="267"/>
    </row>
    <row r="567" spans="5:8" x14ac:dyDescent="0.4">
      <c r="E567" s="265"/>
      <c r="F567" s="267"/>
      <c r="G567" s="267"/>
      <c r="H567" s="267"/>
    </row>
    <row r="568" spans="5:8" x14ac:dyDescent="0.4">
      <c r="E568" s="265"/>
      <c r="F568" s="267"/>
      <c r="G568" s="267"/>
      <c r="H568" s="267"/>
    </row>
    <row r="569" spans="5:8" x14ac:dyDescent="0.4">
      <c r="E569" s="265"/>
      <c r="F569" s="267"/>
      <c r="G569" s="267"/>
      <c r="H569" s="267"/>
    </row>
    <row r="570" spans="5:8" x14ac:dyDescent="0.4">
      <c r="E570" s="265"/>
      <c r="F570" s="267"/>
      <c r="G570" s="267"/>
      <c r="H570" s="267"/>
    </row>
    <row r="571" spans="5:8" x14ac:dyDescent="0.4">
      <c r="E571" s="265"/>
      <c r="F571" s="267"/>
      <c r="G571" s="267"/>
      <c r="H571" s="267"/>
    </row>
    <row r="572" spans="5:8" x14ac:dyDescent="0.4">
      <c r="E572" s="265"/>
      <c r="F572" s="267"/>
      <c r="G572" s="267"/>
      <c r="H572" s="267"/>
    </row>
    <row r="573" spans="5:8" x14ac:dyDescent="0.4">
      <c r="E573" s="265"/>
      <c r="F573" s="267"/>
      <c r="G573" s="267"/>
      <c r="H573" s="267"/>
    </row>
    <row r="574" spans="5:8" x14ac:dyDescent="0.4">
      <c r="E574" s="265"/>
      <c r="F574" s="267"/>
      <c r="G574" s="267"/>
      <c r="H574" s="267"/>
    </row>
    <row r="575" spans="5:8" x14ac:dyDescent="0.4">
      <c r="E575" s="265"/>
      <c r="F575" s="267"/>
      <c r="G575" s="267"/>
      <c r="H575" s="267"/>
    </row>
    <row r="576" spans="5:8" x14ac:dyDescent="0.4">
      <c r="E576" s="265"/>
      <c r="F576" s="267"/>
      <c r="G576" s="267"/>
      <c r="H576" s="267"/>
    </row>
    <row r="577" spans="5:8" x14ac:dyDescent="0.4">
      <c r="E577" s="265"/>
      <c r="F577" s="267"/>
      <c r="G577" s="267"/>
      <c r="H577" s="267"/>
    </row>
    <row r="578" spans="5:8" x14ac:dyDescent="0.4">
      <c r="E578" s="265"/>
      <c r="F578" s="267"/>
      <c r="G578" s="267"/>
      <c r="H578" s="267"/>
    </row>
    <row r="579" spans="5:8" x14ac:dyDescent="0.4">
      <c r="E579" s="265"/>
      <c r="F579" s="267"/>
      <c r="G579" s="267"/>
      <c r="H579" s="267"/>
    </row>
    <row r="580" spans="5:8" x14ac:dyDescent="0.4">
      <c r="E580" s="265"/>
      <c r="F580" s="267"/>
      <c r="G580" s="267"/>
      <c r="H580" s="267"/>
    </row>
    <row r="581" spans="5:8" x14ac:dyDescent="0.4">
      <c r="E581" s="265"/>
      <c r="F581" s="267"/>
      <c r="G581" s="267"/>
      <c r="H581" s="267"/>
    </row>
    <row r="582" spans="5:8" x14ac:dyDescent="0.4">
      <c r="E582" s="265"/>
      <c r="F582" s="267"/>
      <c r="G582" s="267"/>
      <c r="H582" s="267"/>
    </row>
    <row r="583" spans="5:8" x14ac:dyDescent="0.4">
      <c r="E583" s="265"/>
      <c r="F583" s="267"/>
      <c r="G583" s="267"/>
      <c r="H583" s="267"/>
    </row>
    <row r="584" spans="5:8" x14ac:dyDescent="0.4">
      <c r="E584" s="265"/>
      <c r="F584" s="267"/>
      <c r="G584" s="267"/>
      <c r="H584" s="267"/>
    </row>
    <row r="585" spans="5:8" x14ac:dyDescent="0.4">
      <c r="E585" s="265"/>
      <c r="F585" s="267"/>
      <c r="G585" s="267"/>
      <c r="H585" s="267"/>
    </row>
    <row r="586" spans="5:8" x14ac:dyDescent="0.4">
      <c r="E586" s="265"/>
      <c r="F586" s="267"/>
      <c r="G586" s="267"/>
      <c r="H586" s="267"/>
    </row>
    <row r="587" spans="5:8" x14ac:dyDescent="0.4">
      <c r="E587" s="265"/>
      <c r="F587" s="267"/>
      <c r="G587" s="267"/>
      <c r="H587" s="267"/>
    </row>
    <row r="588" spans="5:8" x14ac:dyDescent="0.4">
      <c r="E588" s="265"/>
      <c r="F588" s="267"/>
      <c r="G588" s="267"/>
      <c r="H588" s="267"/>
    </row>
    <row r="589" spans="5:8" x14ac:dyDescent="0.4">
      <c r="E589" s="265"/>
      <c r="F589" s="267"/>
      <c r="G589" s="267"/>
      <c r="H589" s="267"/>
    </row>
    <row r="590" spans="5:8" x14ac:dyDescent="0.4">
      <c r="E590" s="265"/>
      <c r="F590" s="267"/>
      <c r="G590" s="267"/>
      <c r="H590" s="267"/>
    </row>
    <row r="591" spans="5:8" x14ac:dyDescent="0.4">
      <c r="E591" s="265"/>
      <c r="F591" s="267"/>
      <c r="G591" s="267"/>
      <c r="H591" s="267"/>
    </row>
    <row r="592" spans="5:8" x14ac:dyDescent="0.4">
      <c r="E592" s="265"/>
      <c r="F592" s="267"/>
      <c r="G592" s="267"/>
      <c r="H592" s="267"/>
    </row>
    <row r="593" spans="5:8" x14ac:dyDescent="0.4">
      <c r="E593" s="265"/>
      <c r="F593" s="267"/>
      <c r="G593" s="267"/>
      <c r="H593" s="267"/>
    </row>
    <row r="594" spans="5:8" x14ac:dyDescent="0.4">
      <c r="E594" s="265"/>
      <c r="F594" s="267"/>
      <c r="G594" s="267"/>
      <c r="H594" s="267"/>
    </row>
    <row r="595" spans="5:8" x14ac:dyDescent="0.4">
      <c r="E595" s="265"/>
      <c r="F595" s="267"/>
      <c r="G595" s="267"/>
      <c r="H595" s="267"/>
    </row>
    <row r="596" spans="5:8" x14ac:dyDescent="0.4">
      <c r="E596" s="265"/>
      <c r="F596" s="267"/>
      <c r="G596" s="267"/>
      <c r="H596" s="267"/>
    </row>
    <row r="597" spans="5:8" x14ac:dyDescent="0.4">
      <c r="E597" s="265"/>
      <c r="F597" s="267"/>
      <c r="G597" s="267"/>
      <c r="H597" s="267"/>
    </row>
    <row r="598" spans="5:8" x14ac:dyDescent="0.4">
      <c r="E598" s="265"/>
      <c r="F598" s="267"/>
      <c r="G598" s="267"/>
      <c r="H598" s="267"/>
    </row>
    <row r="599" spans="5:8" x14ac:dyDescent="0.4">
      <c r="E599" s="265"/>
      <c r="F599" s="267"/>
      <c r="G599" s="267"/>
      <c r="H599" s="267"/>
    </row>
    <row r="600" spans="5:8" x14ac:dyDescent="0.4">
      <c r="E600" s="265"/>
      <c r="F600" s="267"/>
      <c r="G600" s="267"/>
      <c r="H600" s="267"/>
    </row>
    <row r="601" spans="5:8" x14ac:dyDescent="0.4">
      <c r="E601" s="265"/>
      <c r="F601" s="267"/>
      <c r="G601" s="267"/>
      <c r="H601" s="267"/>
    </row>
    <row r="602" spans="5:8" x14ac:dyDescent="0.4">
      <c r="E602" s="265"/>
      <c r="F602" s="267"/>
      <c r="G602" s="267"/>
      <c r="H602" s="267"/>
    </row>
    <row r="603" spans="5:8" x14ac:dyDescent="0.4">
      <c r="E603" s="265"/>
      <c r="F603" s="267"/>
      <c r="G603" s="267"/>
      <c r="H603" s="267"/>
    </row>
    <row r="604" spans="5:8" x14ac:dyDescent="0.4">
      <c r="E604" s="265"/>
      <c r="F604" s="267"/>
      <c r="G604" s="267"/>
      <c r="H604" s="267"/>
    </row>
    <row r="605" spans="5:8" x14ac:dyDescent="0.4">
      <c r="E605" s="265"/>
      <c r="F605" s="267"/>
      <c r="G605" s="267"/>
      <c r="H605" s="267"/>
    </row>
    <row r="606" spans="5:8" x14ac:dyDescent="0.4">
      <c r="E606" s="265"/>
      <c r="F606" s="267"/>
      <c r="G606" s="267"/>
      <c r="H606" s="267"/>
    </row>
    <row r="607" spans="5:8" x14ac:dyDescent="0.4">
      <c r="E607" s="265"/>
      <c r="F607" s="267"/>
      <c r="G607" s="267"/>
      <c r="H607" s="267"/>
    </row>
    <row r="608" spans="5:8" x14ac:dyDescent="0.4">
      <c r="E608" s="265"/>
      <c r="F608" s="267"/>
      <c r="G608" s="267"/>
      <c r="H608" s="267"/>
    </row>
    <row r="609" spans="5:8" x14ac:dyDescent="0.4">
      <c r="E609" s="265"/>
      <c r="F609" s="267"/>
      <c r="G609" s="267"/>
      <c r="H609" s="267"/>
    </row>
    <row r="610" spans="5:8" x14ac:dyDescent="0.4">
      <c r="E610" s="265"/>
      <c r="F610" s="267"/>
      <c r="G610" s="267"/>
      <c r="H610" s="267"/>
    </row>
    <row r="611" spans="5:8" x14ac:dyDescent="0.4">
      <c r="E611" s="265"/>
      <c r="F611" s="267"/>
      <c r="G611" s="267"/>
      <c r="H611" s="267"/>
    </row>
    <row r="612" spans="5:8" x14ac:dyDescent="0.4">
      <c r="E612" s="265"/>
      <c r="F612" s="267"/>
      <c r="G612" s="267"/>
      <c r="H612" s="267"/>
    </row>
    <row r="613" spans="5:8" x14ac:dyDescent="0.4">
      <c r="E613" s="265"/>
      <c r="F613" s="267"/>
      <c r="G613" s="267"/>
      <c r="H613" s="267"/>
    </row>
    <row r="614" spans="5:8" x14ac:dyDescent="0.4">
      <c r="E614" s="265"/>
      <c r="F614" s="267"/>
      <c r="G614" s="267"/>
      <c r="H614" s="267"/>
    </row>
    <row r="615" spans="5:8" x14ac:dyDescent="0.4">
      <c r="E615" s="265"/>
      <c r="F615" s="267"/>
      <c r="G615" s="267"/>
      <c r="H615" s="267"/>
    </row>
    <row r="616" spans="5:8" x14ac:dyDescent="0.4">
      <c r="E616" s="265"/>
      <c r="F616" s="267"/>
      <c r="G616" s="267"/>
      <c r="H616" s="267"/>
    </row>
    <row r="617" spans="5:8" x14ac:dyDescent="0.4">
      <c r="E617" s="265"/>
      <c r="F617" s="267"/>
      <c r="G617" s="267"/>
      <c r="H617" s="267"/>
    </row>
    <row r="618" spans="5:8" x14ac:dyDescent="0.4">
      <c r="E618" s="265"/>
      <c r="F618" s="267"/>
      <c r="G618" s="267"/>
      <c r="H618" s="267"/>
    </row>
    <row r="619" spans="5:8" x14ac:dyDescent="0.4">
      <c r="E619" s="265"/>
      <c r="F619" s="267"/>
      <c r="G619" s="267"/>
      <c r="H619" s="267"/>
    </row>
    <row r="620" spans="5:8" x14ac:dyDescent="0.4">
      <c r="E620" s="265"/>
      <c r="F620" s="267"/>
      <c r="G620" s="267"/>
      <c r="H620" s="267"/>
    </row>
    <row r="621" spans="5:8" x14ac:dyDescent="0.4">
      <c r="E621" s="265"/>
      <c r="F621" s="267"/>
      <c r="G621" s="267"/>
      <c r="H621" s="267"/>
    </row>
    <row r="622" spans="5:8" x14ac:dyDescent="0.4">
      <c r="E622" s="265"/>
      <c r="F622" s="267"/>
      <c r="G622" s="267"/>
      <c r="H622" s="267"/>
    </row>
    <row r="623" spans="5:8" x14ac:dyDescent="0.4">
      <c r="E623" s="265"/>
      <c r="F623" s="267"/>
      <c r="G623" s="267"/>
      <c r="H623" s="267"/>
    </row>
    <row r="624" spans="5:8" x14ac:dyDescent="0.4">
      <c r="E624" s="265"/>
      <c r="F624" s="267"/>
      <c r="G624" s="267"/>
      <c r="H624" s="267"/>
    </row>
    <row r="625" spans="5:8" x14ac:dyDescent="0.4">
      <c r="E625" s="265"/>
      <c r="F625" s="267"/>
      <c r="G625" s="267"/>
      <c r="H625" s="267"/>
    </row>
    <row r="626" spans="5:8" x14ac:dyDescent="0.4">
      <c r="E626" s="265"/>
      <c r="F626" s="267"/>
      <c r="G626" s="267"/>
      <c r="H626" s="267"/>
    </row>
    <row r="627" spans="5:8" x14ac:dyDescent="0.4">
      <c r="E627" s="265"/>
      <c r="F627" s="267"/>
      <c r="G627" s="267"/>
      <c r="H627" s="267"/>
    </row>
    <row r="628" spans="5:8" x14ac:dyDescent="0.4">
      <c r="E628" s="265"/>
      <c r="F628" s="267"/>
      <c r="G628" s="267"/>
      <c r="H628" s="267"/>
    </row>
    <row r="629" spans="5:8" x14ac:dyDescent="0.4">
      <c r="E629" s="265"/>
      <c r="F629" s="267"/>
      <c r="G629" s="267"/>
      <c r="H629" s="267"/>
    </row>
    <row r="630" spans="5:8" x14ac:dyDescent="0.4">
      <c r="E630" s="265"/>
      <c r="F630" s="267"/>
      <c r="G630" s="267"/>
      <c r="H630" s="267"/>
    </row>
    <row r="631" spans="5:8" x14ac:dyDescent="0.4">
      <c r="E631" s="265"/>
      <c r="F631" s="267"/>
      <c r="G631" s="267"/>
      <c r="H631" s="267"/>
    </row>
    <row r="632" spans="5:8" x14ac:dyDescent="0.4">
      <c r="E632" s="265"/>
      <c r="F632" s="267"/>
      <c r="G632" s="267"/>
      <c r="H632" s="267"/>
    </row>
    <row r="633" spans="5:8" x14ac:dyDescent="0.4">
      <c r="E633" s="265"/>
      <c r="F633" s="267"/>
      <c r="G633" s="267"/>
      <c r="H633" s="267"/>
    </row>
    <row r="634" spans="5:8" x14ac:dyDescent="0.4">
      <c r="E634" s="265"/>
      <c r="F634" s="267"/>
      <c r="G634" s="267"/>
      <c r="H634" s="267"/>
    </row>
    <row r="635" spans="5:8" x14ac:dyDescent="0.4">
      <c r="E635" s="265"/>
      <c r="F635" s="267"/>
      <c r="G635" s="267"/>
      <c r="H635" s="267"/>
    </row>
    <row r="636" spans="5:8" x14ac:dyDescent="0.4">
      <c r="E636" s="265"/>
      <c r="F636" s="267"/>
      <c r="G636" s="267"/>
      <c r="H636" s="267"/>
    </row>
    <row r="637" spans="5:8" x14ac:dyDescent="0.4">
      <c r="E637" s="265"/>
      <c r="F637" s="267"/>
      <c r="G637" s="267"/>
      <c r="H637" s="267"/>
    </row>
    <row r="638" spans="5:8" x14ac:dyDescent="0.4">
      <c r="E638" s="265"/>
      <c r="F638" s="267"/>
      <c r="G638" s="267"/>
      <c r="H638" s="267"/>
    </row>
    <row r="639" spans="5:8" x14ac:dyDescent="0.4">
      <c r="E639" s="265"/>
      <c r="F639" s="267"/>
      <c r="G639" s="267"/>
      <c r="H639" s="267"/>
    </row>
    <row r="640" spans="5:8" x14ac:dyDescent="0.4">
      <c r="E640" s="265"/>
      <c r="F640" s="267"/>
      <c r="G640" s="267"/>
      <c r="H640" s="267"/>
    </row>
    <row r="641" spans="5:8" x14ac:dyDescent="0.4">
      <c r="E641" s="265"/>
      <c r="F641" s="267"/>
      <c r="G641" s="267"/>
      <c r="H641" s="267"/>
    </row>
    <row r="642" spans="5:8" x14ac:dyDescent="0.4">
      <c r="E642" s="265"/>
      <c r="F642" s="267"/>
      <c r="G642" s="267"/>
      <c r="H642" s="267"/>
    </row>
    <row r="643" spans="5:8" x14ac:dyDescent="0.4">
      <c r="E643" s="265"/>
      <c r="F643" s="267"/>
      <c r="G643" s="267"/>
      <c r="H643" s="267"/>
    </row>
    <row r="644" spans="5:8" x14ac:dyDescent="0.4">
      <c r="E644" s="265"/>
      <c r="F644" s="267"/>
      <c r="G644" s="267"/>
      <c r="H644" s="267"/>
    </row>
    <row r="645" spans="5:8" x14ac:dyDescent="0.4">
      <c r="E645" s="265"/>
      <c r="F645" s="267"/>
      <c r="G645" s="267"/>
      <c r="H645" s="267"/>
    </row>
    <row r="646" spans="5:8" x14ac:dyDescent="0.4">
      <c r="E646" s="265"/>
      <c r="F646" s="267"/>
      <c r="G646" s="267"/>
      <c r="H646" s="267"/>
    </row>
    <row r="647" spans="5:8" x14ac:dyDescent="0.4">
      <c r="E647" s="265"/>
      <c r="F647" s="267"/>
      <c r="G647" s="267"/>
      <c r="H647" s="267"/>
    </row>
    <row r="648" spans="5:8" x14ac:dyDescent="0.4">
      <c r="E648" s="265"/>
      <c r="F648" s="267"/>
      <c r="G648" s="267"/>
      <c r="H648" s="267"/>
    </row>
    <row r="649" spans="5:8" x14ac:dyDescent="0.4">
      <c r="E649" s="265"/>
      <c r="F649" s="267"/>
      <c r="G649" s="267"/>
      <c r="H649" s="267"/>
    </row>
    <row r="650" spans="5:8" x14ac:dyDescent="0.4">
      <c r="E650" s="265"/>
      <c r="F650" s="267"/>
      <c r="G650" s="267"/>
      <c r="H650" s="267"/>
    </row>
    <row r="651" spans="5:8" x14ac:dyDescent="0.4">
      <c r="E651" s="265"/>
      <c r="F651" s="267"/>
      <c r="G651" s="267"/>
      <c r="H651" s="267"/>
    </row>
    <row r="652" spans="5:8" x14ac:dyDescent="0.4">
      <c r="E652" s="265"/>
      <c r="F652" s="267"/>
      <c r="G652" s="267"/>
      <c r="H652" s="267"/>
    </row>
    <row r="653" spans="5:8" x14ac:dyDescent="0.4">
      <c r="E653" s="265"/>
      <c r="F653" s="267"/>
      <c r="G653" s="267"/>
      <c r="H653" s="267"/>
    </row>
    <row r="654" spans="5:8" x14ac:dyDescent="0.4">
      <c r="E654" s="265"/>
      <c r="F654" s="267"/>
      <c r="G654" s="267"/>
      <c r="H654" s="267"/>
    </row>
    <row r="655" spans="5:8" x14ac:dyDescent="0.4">
      <c r="E655" s="265"/>
      <c r="F655" s="267"/>
      <c r="G655" s="267"/>
      <c r="H655" s="267"/>
    </row>
    <row r="656" spans="5:8" x14ac:dyDescent="0.4">
      <c r="E656" s="265"/>
      <c r="F656" s="267"/>
      <c r="G656" s="267"/>
      <c r="H656" s="267"/>
    </row>
    <row r="657" spans="5:8" x14ac:dyDescent="0.4">
      <c r="E657" s="265"/>
      <c r="F657" s="267"/>
      <c r="G657" s="267"/>
      <c r="H657" s="267"/>
    </row>
    <row r="658" spans="5:8" x14ac:dyDescent="0.4">
      <c r="E658" s="265"/>
      <c r="F658" s="267"/>
      <c r="G658" s="267"/>
      <c r="H658" s="267"/>
    </row>
    <row r="659" spans="5:8" x14ac:dyDescent="0.4">
      <c r="E659" s="265"/>
      <c r="F659" s="267"/>
      <c r="G659" s="267"/>
      <c r="H659" s="267"/>
    </row>
    <row r="660" spans="5:8" x14ac:dyDescent="0.4">
      <c r="E660" s="265"/>
      <c r="F660" s="267"/>
      <c r="G660" s="267"/>
      <c r="H660" s="267"/>
    </row>
    <row r="661" spans="5:8" x14ac:dyDescent="0.4">
      <c r="E661" s="265"/>
      <c r="F661" s="267"/>
      <c r="G661" s="267"/>
      <c r="H661" s="267"/>
    </row>
    <row r="662" spans="5:8" x14ac:dyDescent="0.4">
      <c r="E662" s="265"/>
      <c r="F662" s="267"/>
      <c r="G662" s="267"/>
      <c r="H662" s="267"/>
    </row>
    <row r="663" spans="5:8" x14ac:dyDescent="0.4">
      <c r="E663" s="265"/>
      <c r="F663" s="267"/>
      <c r="G663" s="267"/>
      <c r="H663" s="267"/>
    </row>
    <row r="664" spans="5:8" x14ac:dyDescent="0.4">
      <c r="E664" s="265"/>
      <c r="F664" s="267"/>
      <c r="G664" s="267"/>
      <c r="H664" s="267"/>
    </row>
    <row r="665" spans="5:8" x14ac:dyDescent="0.4">
      <c r="E665" s="265"/>
      <c r="F665" s="267"/>
      <c r="G665" s="267"/>
      <c r="H665" s="267"/>
    </row>
    <row r="666" spans="5:8" x14ac:dyDescent="0.4">
      <c r="E666" s="265"/>
      <c r="F666" s="267"/>
      <c r="G666" s="267"/>
      <c r="H666" s="267"/>
    </row>
    <row r="667" spans="5:8" x14ac:dyDescent="0.4">
      <c r="E667" s="265"/>
      <c r="F667" s="267"/>
      <c r="G667" s="267"/>
      <c r="H667" s="267"/>
    </row>
    <row r="668" spans="5:8" x14ac:dyDescent="0.4">
      <c r="E668" s="265"/>
      <c r="F668" s="267"/>
      <c r="G668" s="267"/>
      <c r="H668" s="267"/>
    </row>
    <row r="669" spans="5:8" x14ac:dyDescent="0.4">
      <c r="E669" s="265"/>
      <c r="F669" s="267"/>
      <c r="G669" s="267"/>
      <c r="H669" s="267"/>
    </row>
    <row r="670" spans="5:8" x14ac:dyDescent="0.4">
      <c r="E670" s="265"/>
      <c r="F670" s="267"/>
      <c r="G670" s="267"/>
      <c r="H670" s="267"/>
    </row>
    <row r="671" spans="5:8" x14ac:dyDescent="0.4">
      <c r="E671" s="265"/>
      <c r="F671" s="267"/>
      <c r="G671" s="267"/>
      <c r="H671" s="267"/>
    </row>
    <row r="672" spans="5:8" x14ac:dyDescent="0.4">
      <c r="E672" s="265"/>
      <c r="F672" s="267"/>
      <c r="G672" s="267"/>
      <c r="H672" s="267"/>
    </row>
    <row r="673" spans="5:8" x14ac:dyDescent="0.4">
      <c r="E673" s="265"/>
      <c r="F673" s="267"/>
      <c r="G673" s="267"/>
      <c r="H673" s="267"/>
    </row>
    <row r="674" spans="5:8" x14ac:dyDescent="0.4">
      <c r="E674" s="265"/>
      <c r="F674" s="267"/>
      <c r="G674" s="267"/>
      <c r="H674" s="267"/>
    </row>
    <row r="675" spans="5:8" x14ac:dyDescent="0.4">
      <c r="E675" s="265"/>
      <c r="F675" s="267"/>
      <c r="G675" s="267"/>
      <c r="H675" s="267"/>
    </row>
    <row r="676" spans="5:8" x14ac:dyDescent="0.4">
      <c r="E676" s="265"/>
      <c r="F676" s="267"/>
      <c r="G676" s="267"/>
      <c r="H676" s="267"/>
    </row>
    <row r="677" spans="5:8" x14ac:dyDescent="0.4">
      <c r="E677" s="265"/>
      <c r="F677" s="267"/>
      <c r="G677" s="267"/>
      <c r="H677" s="267"/>
    </row>
    <row r="678" spans="5:8" x14ac:dyDescent="0.4">
      <c r="E678" s="265"/>
      <c r="F678" s="267"/>
      <c r="G678" s="267"/>
      <c r="H678" s="267"/>
    </row>
    <row r="679" spans="5:8" x14ac:dyDescent="0.4">
      <c r="E679" s="265"/>
      <c r="F679" s="267"/>
      <c r="G679" s="267"/>
      <c r="H679" s="267"/>
    </row>
    <row r="680" spans="5:8" x14ac:dyDescent="0.4">
      <c r="E680" s="265"/>
      <c r="F680" s="267"/>
      <c r="G680" s="267"/>
      <c r="H680" s="267"/>
    </row>
    <row r="681" spans="5:8" x14ac:dyDescent="0.4">
      <c r="E681" s="265"/>
      <c r="F681" s="267"/>
      <c r="G681" s="267"/>
      <c r="H681" s="267"/>
    </row>
    <row r="682" spans="5:8" x14ac:dyDescent="0.4">
      <c r="E682" s="265"/>
      <c r="F682" s="267"/>
      <c r="G682" s="267"/>
      <c r="H682" s="267"/>
    </row>
    <row r="683" spans="5:8" x14ac:dyDescent="0.4">
      <c r="E683" s="265"/>
      <c r="F683" s="267"/>
      <c r="G683" s="267"/>
      <c r="H683" s="267"/>
    </row>
    <row r="684" spans="5:8" x14ac:dyDescent="0.4">
      <c r="E684" s="265"/>
      <c r="F684" s="267"/>
      <c r="G684" s="267"/>
      <c r="H684" s="267"/>
    </row>
    <row r="685" spans="5:8" x14ac:dyDescent="0.4">
      <c r="E685" s="265"/>
      <c r="F685" s="267"/>
      <c r="G685" s="267"/>
      <c r="H685" s="267"/>
    </row>
    <row r="686" spans="5:8" x14ac:dyDescent="0.4">
      <c r="E686" s="265"/>
      <c r="F686" s="267"/>
      <c r="G686" s="267"/>
      <c r="H686" s="267"/>
    </row>
    <row r="687" spans="5:8" x14ac:dyDescent="0.4">
      <c r="E687" s="265"/>
      <c r="F687" s="267"/>
      <c r="G687" s="267"/>
      <c r="H687" s="267"/>
    </row>
    <row r="688" spans="5:8" x14ac:dyDescent="0.4">
      <c r="E688" s="265"/>
      <c r="F688" s="267"/>
      <c r="G688" s="267"/>
      <c r="H688" s="267"/>
    </row>
    <row r="689" spans="5:8" x14ac:dyDescent="0.4">
      <c r="E689" s="265"/>
      <c r="F689" s="267"/>
      <c r="G689" s="267"/>
      <c r="H689" s="267"/>
    </row>
    <row r="690" spans="5:8" x14ac:dyDescent="0.4">
      <c r="E690" s="265"/>
      <c r="F690" s="267"/>
      <c r="G690" s="267"/>
      <c r="H690" s="267"/>
    </row>
    <row r="691" spans="5:8" x14ac:dyDescent="0.4">
      <c r="E691" s="265"/>
      <c r="F691" s="267"/>
      <c r="G691" s="267"/>
      <c r="H691" s="267"/>
    </row>
    <row r="692" spans="5:8" x14ac:dyDescent="0.4">
      <c r="E692" s="265"/>
      <c r="F692" s="267"/>
      <c r="G692" s="267"/>
      <c r="H692" s="267"/>
    </row>
    <row r="693" spans="5:8" x14ac:dyDescent="0.4">
      <c r="E693" s="265"/>
      <c r="F693" s="267"/>
      <c r="G693" s="267"/>
      <c r="H693" s="267"/>
    </row>
    <row r="694" spans="5:8" x14ac:dyDescent="0.4">
      <c r="E694" s="265"/>
      <c r="F694" s="267"/>
      <c r="G694" s="267"/>
      <c r="H694" s="267"/>
    </row>
    <row r="695" spans="5:8" x14ac:dyDescent="0.4">
      <c r="E695" s="265"/>
      <c r="F695" s="267"/>
      <c r="G695" s="267"/>
      <c r="H695" s="267"/>
    </row>
    <row r="696" spans="5:8" x14ac:dyDescent="0.4">
      <c r="E696" s="265"/>
      <c r="F696" s="267"/>
      <c r="G696" s="267"/>
      <c r="H696" s="267"/>
    </row>
    <row r="697" spans="5:8" x14ac:dyDescent="0.4">
      <c r="E697" s="265"/>
      <c r="F697" s="267"/>
      <c r="G697" s="267"/>
      <c r="H697" s="267"/>
    </row>
    <row r="698" spans="5:8" x14ac:dyDescent="0.4">
      <c r="E698" s="265"/>
      <c r="F698" s="267"/>
      <c r="G698" s="267"/>
      <c r="H698" s="267"/>
    </row>
    <row r="699" spans="5:8" x14ac:dyDescent="0.4">
      <c r="E699" s="265"/>
      <c r="F699" s="267"/>
      <c r="G699" s="267"/>
      <c r="H699" s="267"/>
    </row>
    <row r="700" spans="5:8" x14ac:dyDescent="0.4">
      <c r="E700" s="265"/>
      <c r="F700" s="267"/>
      <c r="G700" s="267"/>
      <c r="H700" s="267"/>
    </row>
    <row r="701" spans="5:8" x14ac:dyDescent="0.4">
      <c r="E701" s="265"/>
      <c r="F701" s="267"/>
      <c r="G701" s="267"/>
      <c r="H701" s="267"/>
    </row>
    <row r="702" spans="5:8" x14ac:dyDescent="0.4">
      <c r="E702" s="265"/>
      <c r="F702" s="267"/>
      <c r="G702" s="267"/>
      <c r="H702" s="267"/>
    </row>
    <row r="703" spans="5:8" x14ac:dyDescent="0.4">
      <c r="E703" s="265"/>
      <c r="F703" s="267"/>
      <c r="G703" s="267"/>
      <c r="H703" s="267"/>
    </row>
    <row r="704" spans="5:8" x14ac:dyDescent="0.4">
      <c r="E704" s="265"/>
      <c r="F704" s="267"/>
      <c r="G704" s="267"/>
      <c r="H704" s="267"/>
    </row>
    <row r="705" spans="5:8" x14ac:dyDescent="0.4">
      <c r="E705" s="265"/>
      <c r="F705" s="267"/>
      <c r="G705" s="267"/>
      <c r="H705" s="267"/>
    </row>
    <row r="706" spans="5:8" x14ac:dyDescent="0.4">
      <c r="E706" s="265"/>
      <c r="F706" s="267"/>
      <c r="G706" s="267"/>
      <c r="H706" s="267"/>
    </row>
    <row r="707" spans="5:8" x14ac:dyDescent="0.4">
      <c r="E707" s="265"/>
      <c r="F707" s="267"/>
      <c r="G707" s="267"/>
      <c r="H707" s="267"/>
    </row>
    <row r="708" spans="5:8" x14ac:dyDescent="0.4">
      <c r="E708" s="265"/>
      <c r="F708" s="267"/>
      <c r="G708" s="267"/>
      <c r="H708" s="267"/>
    </row>
    <row r="709" spans="5:8" x14ac:dyDescent="0.4">
      <c r="E709" s="265"/>
      <c r="F709" s="267"/>
      <c r="G709" s="267"/>
      <c r="H709" s="267"/>
    </row>
    <row r="710" spans="5:8" x14ac:dyDescent="0.4">
      <c r="E710" s="265"/>
      <c r="F710" s="267"/>
      <c r="G710" s="267"/>
      <c r="H710" s="267"/>
    </row>
    <row r="711" spans="5:8" x14ac:dyDescent="0.4">
      <c r="E711" s="265"/>
      <c r="F711" s="267"/>
      <c r="G711" s="267"/>
      <c r="H711" s="267"/>
    </row>
    <row r="712" spans="5:8" x14ac:dyDescent="0.4">
      <c r="E712" s="265"/>
      <c r="F712" s="267"/>
      <c r="G712" s="267"/>
      <c r="H712" s="267"/>
    </row>
    <row r="713" spans="5:8" x14ac:dyDescent="0.4">
      <c r="E713" s="265"/>
      <c r="F713" s="267"/>
      <c r="G713" s="267"/>
      <c r="H713" s="267"/>
    </row>
    <row r="714" spans="5:8" x14ac:dyDescent="0.4">
      <c r="E714" s="265"/>
      <c r="F714" s="267"/>
      <c r="G714" s="267"/>
      <c r="H714" s="267"/>
    </row>
    <row r="715" spans="5:8" x14ac:dyDescent="0.4">
      <c r="E715" s="265"/>
      <c r="F715" s="267"/>
      <c r="G715" s="267"/>
      <c r="H715" s="267"/>
    </row>
    <row r="716" spans="5:8" x14ac:dyDescent="0.4">
      <c r="E716" s="265"/>
      <c r="F716" s="267"/>
      <c r="G716" s="267"/>
      <c r="H716" s="267"/>
    </row>
    <row r="717" spans="5:8" x14ac:dyDescent="0.4">
      <c r="E717" s="265"/>
      <c r="F717" s="267"/>
      <c r="G717" s="267"/>
      <c r="H717" s="267"/>
    </row>
    <row r="718" spans="5:8" x14ac:dyDescent="0.4">
      <c r="E718" s="265"/>
      <c r="F718" s="267"/>
      <c r="G718" s="267"/>
      <c r="H718" s="267"/>
    </row>
    <row r="719" spans="5:8" x14ac:dyDescent="0.4">
      <c r="E719" s="265"/>
      <c r="F719" s="267"/>
      <c r="G719" s="267"/>
      <c r="H719" s="267"/>
    </row>
    <row r="720" spans="5:8" x14ac:dyDescent="0.4">
      <c r="E720" s="265"/>
      <c r="F720" s="267"/>
      <c r="G720" s="267"/>
      <c r="H720" s="267"/>
    </row>
    <row r="721" spans="5:8" x14ac:dyDescent="0.4">
      <c r="E721" s="265"/>
      <c r="F721" s="267"/>
      <c r="G721" s="267"/>
      <c r="H721" s="267"/>
    </row>
    <row r="722" spans="5:8" x14ac:dyDescent="0.4">
      <c r="E722" s="265"/>
      <c r="F722" s="267"/>
      <c r="G722" s="267"/>
      <c r="H722" s="267"/>
    </row>
    <row r="723" spans="5:8" x14ac:dyDescent="0.4">
      <c r="E723" s="265"/>
      <c r="F723" s="267"/>
      <c r="G723" s="267"/>
      <c r="H723" s="267"/>
    </row>
    <row r="724" spans="5:8" x14ac:dyDescent="0.4">
      <c r="E724" s="265"/>
      <c r="F724" s="267"/>
      <c r="G724" s="267"/>
      <c r="H724" s="267"/>
    </row>
    <row r="725" spans="5:8" x14ac:dyDescent="0.4">
      <c r="E725" s="265"/>
      <c r="F725" s="267"/>
      <c r="G725" s="267"/>
      <c r="H725" s="267"/>
    </row>
    <row r="726" spans="5:8" x14ac:dyDescent="0.4">
      <c r="E726" s="265"/>
      <c r="F726" s="267"/>
      <c r="G726" s="267"/>
      <c r="H726" s="267"/>
    </row>
    <row r="727" spans="5:8" x14ac:dyDescent="0.4">
      <c r="E727" s="265"/>
      <c r="F727" s="267"/>
      <c r="G727" s="267"/>
      <c r="H727" s="267"/>
    </row>
    <row r="728" spans="5:8" x14ac:dyDescent="0.4">
      <c r="E728" s="265"/>
      <c r="F728" s="267"/>
      <c r="G728" s="267"/>
      <c r="H728" s="267"/>
    </row>
    <row r="729" spans="5:8" x14ac:dyDescent="0.4">
      <c r="E729" s="265"/>
      <c r="F729" s="267"/>
      <c r="G729" s="267"/>
      <c r="H729" s="267"/>
    </row>
    <row r="730" spans="5:8" x14ac:dyDescent="0.4">
      <c r="E730" s="265"/>
      <c r="F730" s="267"/>
      <c r="G730" s="267"/>
      <c r="H730" s="267"/>
    </row>
    <row r="731" spans="5:8" x14ac:dyDescent="0.4">
      <c r="E731" s="265"/>
      <c r="F731" s="267"/>
      <c r="G731" s="267"/>
      <c r="H731" s="267"/>
    </row>
    <row r="732" spans="5:8" x14ac:dyDescent="0.4">
      <c r="E732" s="265"/>
      <c r="F732" s="267"/>
      <c r="G732" s="267"/>
      <c r="H732" s="267"/>
    </row>
    <row r="733" spans="5:8" x14ac:dyDescent="0.4">
      <c r="E733" s="265"/>
      <c r="F733" s="267"/>
      <c r="G733" s="267"/>
      <c r="H733" s="267"/>
    </row>
    <row r="734" spans="5:8" x14ac:dyDescent="0.4">
      <c r="E734" s="265"/>
      <c r="F734" s="267"/>
      <c r="G734" s="267"/>
      <c r="H734" s="267"/>
    </row>
    <row r="735" spans="5:8" x14ac:dyDescent="0.4">
      <c r="E735" s="265"/>
      <c r="F735" s="267"/>
      <c r="G735" s="267"/>
      <c r="H735" s="267"/>
    </row>
    <row r="736" spans="5:8" x14ac:dyDescent="0.4">
      <c r="E736" s="265"/>
      <c r="F736" s="267"/>
      <c r="G736" s="267"/>
      <c r="H736" s="267"/>
    </row>
    <row r="737" spans="5:8" x14ac:dyDescent="0.4">
      <c r="E737" s="265"/>
      <c r="F737" s="267"/>
      <c r="G737" s="267"/>
      <c r="H737" s="267"/>
    </row>
    <row r="738" spans="5:8" x14ac:dyDescent="0.4">
      <c r="E738" s="265"/>
      <c r="F738" s="267"/>
      <c r="G738" s="267"/>
      <c r="H738" s="267"/>
    </row>
    <row r="739" spans="5:8" x14ac:dyDescent="0.4">
      <c r="E739" s="265"/>
      <c r="F739" s="267"/>
      <c r="G739" s="267"/>
      <c r="H739" s="267"/>
    </row>
    <row r="740" spans="5:8" x14ac:dyDescent="0.4">
      <c r="E740" s="265"/>
      <c r="F740" s="267"/>
      <c r="G740" s="267"/>
      <c r="H740" s="267"/>
    </row>
    <row r="741" spans="5:8" x14ac:dyDescent="0.4">
      <c r="E741" s="265"/>
      <c r="F741" s="267"/>
      <c r="G741" s="267"/>
      <c r="H741" s="267"/>
    </row>
    <row r="742" spans="5:8" x14ac:dyDescent="0.4">
      <c r="E742" s="265"/>
      <c r="F742" s="267"/>
      <c r="G742" s="267"/>
      <c r="H742" s="267"/>
    </row>
    <row r="743" spans="5:8" x14ac:dyDescent="0.4">
      <c r="E743" s="265"/>
      <c r="F743" s="267"/>
      <c r="G743" s="267"/>
      <c r="H743" s="267"/>
    </row>
    <row r="744" spans="5:8" x14ac:dyDescent="0.4">
      <c r="E744" s="265"/>
      <c r="F744" s="267"/>
      <c r="G744" s="267"/>
      <c r="H744" s="267"/>
    </row>
    <row r="745" spans="5:8" x14ac:dyDescent="0.4">
      <c r="E745" s="265"/>
      <c r="F745" s="267"/>
      <c r="G745" s="267"/>
      <c r="H745" s="267"/>
    </row>
    <row r="746" spans="5:8" x14ac:dyDescent="0.4">
      <c r="E746" s="265"/>
      <c r="F746" s="267"/>
      <c r="G746" s="267"/>
      <c r="H746" s="267"/>
    </row>
    <row r="747" spans="5:8" x14ac:dyDescent="0.4">
      <c r="E747" s="265"/>
      <c r="F747" s="267"/>
      <c r="G747" s="267"/>
      <c r="H747" s="267"/>
    </row>
    <row r="748" spans="5:8" x14ac:dyDescent="0.4">
      <c r="E748" s="265"/>
      <c r="F748" s="267"/>
      <c r="G748" s="267"/>
      <c r="H748" s="267"/>
    </row>
    <row r="749" spans="5:8" x14ac:dyDescent="0.4">
      <c r="E749" s="265"/>
      <c r="F749" s="267"/>
      <c r="G749" s="267"/>
      <c r="H749" s="267"/>
    </row>
    <row r="750" spans="5:8" x14ac:dyDescent="0.4">
      <c r="E750" s="265"/>
      <c r="F750" s="267"/>
      <c r="G750" s="267"/>
      <c r="H750" s="267"/>
    </row>
    <row r="751" spans="5:8" x14ac:dyDescent="0.4">
      <c r="E751" s="265"/>
      <c r="F751" s="267"/>
      <c r="G751" s="267"/>
      <c r="H751" s="267"/>
    </row>
    <row r="752" spans="5:8" x14ac:dyDescent="0.4">
      <c r="E752" s="265"/>
      <c r="F752" s="267"/>
      <c r="G752" s="267"/>
      <c r="H752" s="267"/>
    </row>
    <row r="753" spans="5:8" x14ac:dyDescent="0.4">
      <c r="E753" s="265"/>
      <c r="F753" s="267"/>
      <c r="G753" s="267"/>
      <c r="H753" s="267"/>
    </row>
    <row r="754" spans="5:8" x14ac:dyDescent="0.4">
      <c r="E754" s="265"/>
      <c r="F754" s="267"/>
      <c r="G754" s="267"/>
      <c r="H754" s="267"/>
    </row>
    <row r="755" spans="5:8" x14ac:dyDescent="0.4">
      <c r="E755" s="265"/>
      <c r="F755" s="267"/>
      <c r="G755" s="267"/>
      <c r="H755" s="267"/>
    </row>
    <row r="756" spans="5:8" x14ac:dyDescent="0.4">
      <c r="E756" s="265"/>
      <c r="F756" s="267"/>
      <c r="G756" s="267"/>
      <c r="H756" s="267"/>
    </row>
    <row r="757" spans="5:8" x14ac:dyDescent="0.4">
      <c r="E757" s="265"/>
      <c r="F757" s="267"/>
      <c r="G757" s="267"/>
      <c r="H757" s="267"/>
    </row>
    <row r="758" spans="5:8" x14ac:dyDescent="0.4">
      <c r="E758" s="265"/>
      <c r="F758" s="267"/>
      <c r="G758" s="267"/>
      <c r="H758" s="267"/>
    </row>
    <row r="759" spans="5:8" x14ac:dyDescent="0.4">
      <c r="E759" s="265"/>
      <c r="F759" s="267"/>
      <c r="G759" s="267"/>
      <c r="H759" s="267"/>
    </row>
    <row r="760" spans="5:8" x14ac:dyDescent="0.4">
      <c r="E760" s="265"/>
      <c r="F760" s="267"/>
      <c r="G760" s="267"/>
      <c r="H760" s="267"/>
    </row>
    <row r="761" spans="5:8" x14ac:dyDescent="0.4">
      <c r="E761" s="265"/>
      <c r="F761" s="267"/>
      <c r="G761" s="267"/>
      <c r="H761" s="267"/>
    </row>
    <row r="762" spans="5:8" x14ac:dyDescent="0.4">
      <c r="E762" s="265"/>
      <c r="F762" s="267"/>
      <c r="G762" s="267"/>
      <c r="H762" s="267"/>
    </row>
    <row r="763" spans="5:8" x14ac:dyDescent="0.4">
      <c r="E763" s="265"/>
      <c r="F763" s="267"/>
      <c r="G763" s="267"/>
      <c r="H763" s="267"/>
    </row>
    <row r="764" spans="5:8" x14ac:dyDescent="0.4">
      <c r="E764" s="265"/>
      <c r="F764" s="267"/>
      <c r="G764" s="267"/>
      <c r="H764" s="267"/>
    </row>
    <row r="765" spans="5:8" x14ac:dyDescent="0.4">
      <c r="E765" s="265"/>
      <c r="F765" s="267"/>
      <c r="G765" s="267"/>
      <c r="H765" s="267"/>
    </row>
    <row r="766" spans="5:8" x14ac:dyDescent="0.4">
      <c r="E766" s="265"/>
      <c r="F766" s="267"/>
      <c r="G766" s="267"/>
      <c r="H766" s="267"/>
    </row>
    <row r="767" spans="5:8" x14ac:dyDescent="0.4">
      <c r="E767" s="265"/>
      <c r="F767" s="267"/>
      <c r="G767" s="267"/>
      <c r="H767" s="267"/>
    </row>
    <row r="768" spans="5:8" x14ac:dyDescent="0.4">
      <c r="E768" s="265"/>
      <c r="F768" s="267"/>
      <c r="G768" s="267"/>
      <c r="H768" s="267"/>
    </row>
    <row r="769" spans="5:8" x14ac:dyDescent="0.4">
      <c r="E769" s="265"/>
      <c r="F769" s="267"/>
      <c r="G769" s="267"/>
      <c r="H769" s="267"/>
    </row>
    <row r="770" spans="5:8" x14ac:dyDescent="0.4">
      <c r="E770" s="265"/>
      <c r="F770" s="267"/>
      <c r="G770" s="267"/>
      <c r="H770" s="267"/>
    </row>
    <row r="771" spans="5:8" x14ac:dyDescent="0.4">
      <c r="E771" s="265"/>
      <c r="F771" s="267"/>
      <c r="G771" s="267"/>
      <c r="H771" s="267"/>
    </row>
    <row r="772" spans="5:8" x14ac:dyDescent="0.4">
      <c r="E772" s="265"/>
      <c r="F772" s="267"/>
      <c r="G772" s="267"/>
      <c r="H772" s="267"/>
    </row>
    <row r="773" spans="5:8" x14ac:dyDescent="0.4">
      <c r="E773" s="265"/>
      <c r="F773" s="267"/>
      <c r="G773" s="267"/>
      <c r="H773" s="267"/>
    </row>
    <row r="774" spans="5:8" x14ac:dyDescent="0.4">
      <c r="E774" s="265"/>
      <c r="F774" s="267"/>
      <c r="G774" s="267"/>
      <c r="H774" s="267"/>
    </row>
    <row r="775" spans="5:8" x14ac:dyDescent="0.4">
      <c r="E775" s="265"/>
      <c r="F775" s="267"/>
      <c r="G775" s="267"/>
      <c r="H775" s="267"/>
    </row>
    <row r="776" spans="5:8" x14ac:dyDescent="0.4">
      <c r="E776" s="265"/>
      <c r="F776" s="267"/>
      <c r="G776" s="267"/>
      <c r="H776" s="267"/>
    </row>
    <row r="777" spans="5:8" x14ac:dyDescent="0.4">
      <c r="E777" s="265"/>
      <c r="F777" s="267"/>
      <c r="G777" s="267"/>
      <c r="H777" s="267"/>
    </row>
    <row r="778" spans="5:8" x14ac:dyDescent="0.4">
      <c r="E778" s="265"/>
      <c r="F778" s="267"/>
      <c r="G778" s="267"/>
      <c r="H778" s="267"/>
    </row>
    <row r="779" spans="5:8" x14ac:dyDescent="0.4">
      <c r="E779" s="265"/>
      <c r="F779" s="267"/>
      <c r="G779" s="267"/>
      <c r="H779" s="267"/>
    </row>
    <row r="780" spans="5:8" x14ac:dyDescent="0.4">
      <c r="E780" s="265"/>
      <c r="F780" s="267"/>
      <c r="G780" s="267"/>
      <c r="H780" s="267"/>
    </row>
    <row r="781" spans="5:8" x14ac:dyDescent="0.4">
      <c r="E781" s="265"/>
      <c r="F781" s="267"/>
      <c r="G781" s="267"/>
      <c r="H781" s="267"/>
    </row>
    <row r="782" spans="5:8" x14ac:dyDescent="0.4">
      <c r="E782" s="265"/>
      <c r="F782" s="267"/>
      <c r="G782" s="267"/>
      <c r="H782" s="267"/>
    </row>
    <row r="783" spans="5:8" x14ac:dyDescent="0.4">
      <c r="E783" s="265"/>
      <c r="F783" s="267"/>
      <c r="G783" s="267"/>
      <c r="H783" s="267"/>
    </row>
    <row r="784" spans="5:8" x14ac:dyDescent="0.4">
      <c r="E784" s="265"/>
      <c r="F784" s="267"/>
      <c r="G784" s="267"/>
      <c r="H784" s="267"/>
    </row>
    <row r="785" spans="5:8" x14ac:dyDescent="0.4">
      <c r="E785" s="265"/>
      <c r="F785" s="267"/>
      <c r="G785" s="267"/>
      <c r="H785" s="267"/>
    </row>
    <row r="786" spans="5:8" x14ac:dyDescent="0.4">
      <c r="E786" s="265"/>
      <c r="F786" s="267"/>
      <c r="G786" s="267"/>
      <c r="H786" s="267"/>
    </row>
    <row r="787" spans="5:8" x14ac:dyDescent="0.4">
      <c r="E787" s="265"/>
      <c r="F787" s="267"/>
      <c r="G787" s="267"/>
      <c r="H787" s="267"/>
    </row>
    <row r="788" spans="5:8" x14ac:dyDescent="0.4">
      <c r="E788" s="265"/>
      <c r="F788" s="267"/>
      <c r="G788" s="267"/>
      <c r="H788" s="267"/>
    </row>
    <row r="789" spans="5:8" x14ac:dyDescent="0.4">
      <c r="E789" s="265"/>
      <c r="F789" s="267"/>
      <c r="G789" s="267"/>
      <c r="H789" s="267"/>
    </row>
    <row r="790" spans="5:8" x14ac:dyDescent="0.4">
      <c r="E790" s="265"/>
      <c r="F790" s="267"/>
      <c r="G790" s="267"/>
      <c r="H790" s="267"/>
    </row>
    <row r="791" spans="5:8" x14ac:dyDescent="0.4">
      <c r="E791" s="265"/>
      <c r="F791" s="267"/>
      <c r="G791" s="267"/>
      <c r="H791" s="267"/>
    </row>
    <row r="792" spans="5:8" x14ac:dyDescent="0.4">
      <c r="E792" s="265"/>
      <c r="F792" s="267"/>
      <c r="G792" s="267"/>
      <c r="H792" s="267"/>
    </row>
    <row r="793" spans="5:8" x14ac:dyDescent="0.4">
      <c r="E793" s="265"/>
      <c r="F793" s="267"/>
      <c r="G793" s="267"/>
      <c r="H793" s="267"/>
    </row>
    <row r="794" spans="5:8" x14ac:dyDescent="0.4">
      <c r="E794" s="265"/>
      <c r="F794" s="267"/>
      <c r="G794" s="267"/>
      <c r="H794" s="267"/>
    </row>
    <row r="795" spans="5:8" x14ac:dyDescent="0.4">
      <c r="E795" s="265"/>
      <c r="F795" s="267"/>
      <c r="G795" s="267"/>
      <c r="H795" s="267"/>
    </row>
    <row r="796" spans="5:8" x14ac:dyDescent="0.4">
      <c r="E796" s="265"/>
      <c r="F796" s="267"/>
      <c r="G796" s="267"/>
      <c r="H796" s="267"/>
    </row>
    <row r="797" spans="5:8" x14ac:dyDescent="0.4">
      <c r="E797" s="265"/>
      <c r="F797" s="267"/>
      <c r="G797" s="267"/>
      <c r="H797" s="267"/>
    </row>
    <row r="798" spans="5:8" x14ac:dyDescent="0.4">
      <c r="E798" s="265"/>
      <c r="F798" s="267"/>
      <c r="G798" s="267"/>
      <c r="H798" s="267"/>
    </row>
    <row r="799" spans="5:8" x14ac:dyDescent="0.4">
      <c r="E799" s="265"/>
      <c r="F799" s="267"/>
      <c r="G799" s="267"/>
      <c r="H799" s="267"/>
    </row>
    <row r="800" spans="5:8" x14ac:dyDescent="0.4">
      <c r="E800" s="265"/>
      <c r="F800" s="267"/>
      <c r="G800" s="267"/>
      <c r="H800" s="267"/>
    </row>
    <row r="801" spans="5:8" x14ac:dyDescent="0.4">
      <c r="E801" s="265"/>
      <c r="F801" s="267"/>
      <c r="G801" s="267"/>
      <c r="H801" s="267"/>
    </row>
    <row r="802" spans="5:8" x14ac:dyDescent="0.4">
      <c r="E802" s="265"/>
      <c r="F802" s="267"/>
      <c r="G802" s="267"/>
      <c r="H802" s="267"/>
    </row>
    <row r="803" spans="5:8" x14ac:dyDescent="0.4">
      <c r="E803" s="265"/>
      <c r="F803" s="267"/>
      <c r="G803" s="267"/>
      <c r="H803" s="267"/>
    </row>
    <row r="804" spans="5:8" x14ac:dyDescent="0.4">
      <c r="E804" s="265"/>
      <c r="F804" s="267"/>
      <c r="G804" s="267"/>
      <c r="H804" s="267"/>
    </row>
    <row r="805" spans="5:8" x14ac:dyDescent="0.4">
      <c r="E805" s="265"/>
      <c r="F805" s="267"/>
      <c r="G805" s="267"/>
      <c r="H805" s="267"/>
    </row>
    <row r="806" spans="5:8" x14ac:dyDescent="0.4">
      <c r="E806" s="265"/>
      <c r="F806" s="267"/>
      <c r="G806" s="267"/>
      <c r="H806" s="267"/>
    </row>
    <row r="807" spans="5:8" x14ac:dyDescent="0.4">
      <c r="E807" s="265"/>
      <c r="F807" s="267"/>
      <c r="G807" s="267"/>
      <c r="H807" s="267"/>
    </row>
    <row r="808" spans="5:8" x14ac:dyDescent="0.4">
      <c r="E808" s="265"/>
      <c r="F808" s="267"/>
      <c r="G808" s="267"/>
      <c r="H808" s="267"/>
    </row>
    <row r="809" spans="5:8" x14ac:dyDescent="0.4">
      <c r="E809" s="265"/>
      <c r="F809" s="267"/>
      <c r="G809" s="267"/>
      <c r="H809" s="267"/>
    </row>
    <row r="810" spans="5:8" x14ac:dyDescent="0.4">
      <c r="E810" s="265"/>
      <c r="F810" s="267"/>
      <c r="G810" s="267"/>
      <c r="H810" s="267"/>
    </row>
    <row r="811" spans="5:8" x14ac:dyDescent="0.4">
      <c r="E811" s="265"/>
      <c r="F811" s="267"/>
      <c r="G811" s="267"/>
      <c r="H811" s="267"/>
    </row>
    <row r="812" spans="5:8" x14ac:dyDescent="0.4">
      <c r="E812" s="265"/>
      <c r="F812" s="267"/>
      <c r="G812" s="267"/>
      <c r="H812" s="267"/>
    </row>
    <row r="813" spans="5:8" x14ac:dyDescent="0.4">
      <c r="E813" s="265"/>
      <c r="F813" s="267"/>
      <c r="G813" s="267"/>
      <c r="H813" s="267"/>
    </row>
    <row r="814" spans="5:8" x14ac:dyDescent="0.4">
      <c r="E814" s="265"/>
      <c r="F814" s="267"/>
      <c r="G814" s="267"/>
      <c r="H814" s="267"/>
    </row>
    <row r="815" spans="5:8" x14ac:dyDescent="0.4">
      <c r="E815" s="265"/>
      <c r="F815" s="267"/>
      <c r="G815" s="267"/>
      <c r="H815" s="267"/>
    </row>
    <row r="816" spans="5:8" x14ac:dyDescent="0.4">
      <c r="E816" s="265"/>
      <c r="F816" s="267"/>
      <c r="G816" s="267"/>
      <c r="H816" s="267"/>
    </row>
    <row r="817" spans="5:8" x14ac:dyDescent="0.4">
      <c r="E817" s="265"/>
      <c r="F817" s="267"/>
      <c r="G817" s="267"/>
      <c r="H817" s="267"/>
    </row>
    <row r="818" spans="5:8" x14ac:dyDescent="0.4">
      <c r="E818" s="265"/>
      <c r="F818" s="267"/>
      <c r="G818" s="267"/>
      <c r="H818" s="267"/>
    </row>
    <row r="819" spans="5:8" x14ac:dyDescent="0.4">
      <c r="E819" s="265"/>
      <c r="F819" s="267"/>
      <c r="G819" s="267"/>
      <c r="H819" s="267"/>
    </row>
    <row r="820" spans="5:8" x14ac:dyDescent="0.4">
      <c r="E820" s="265"/>
      <c r="F820" s="267"/>
      <c r="G820" s="267"/>
      <c r="H820" s="267"/>
    </row>
    <row r="821" spans="5:8" x14ac:dyDescent="0.4">
      <c r="E821" s="265"/>
      <c r="F821" s="267"/>
      <c r="G821" s="267"/>
      <c r="H821" s="267"/>
    </row>
    <row r="822" spans="5:8" x14ac:dyDescent="0.4">
      <c r="E822" s="265"/>
      <c r="F822" s="267"/>
      <c r="G822" s="267"/>
      <c r="H822" s="267"/>
    </row>
    <row r="823" spans="5:8" x14ac:dyDescent="0.4">
      <c r="E823" s="265"/>
      <c r="F823" s="267"/>
      <c r="G823" s="267"/>
      <c r="H823" s="267"/>
    </row>
    <row r="824" spans="5:8" x14ac:dyDescent="0.4">
      <c r="E824" s="265"/>
      <c r="F824" s="267"/>
      <c r="G824" s="267"/>
      <c r="H824" s="267"/>
    </row>
    <row r="825" spans="5:8" x14ac:dyDescent="0.4">
      <c r="E825" s="265"/>
      <c r="F825" s="267"/>
      <c r="G825" s="267"/>
      <c r="H825" s="267"/>
    </row>
    <row r="826" spans="5:8" x14ac:dyDescent="0.4">
      <c r="E826" s="265"/>
      <c r="F826" s="267"/>
      <c r="G826" s="267"/>
      <c r="H826" s="267"/>
    </row>
    <row r="827" spans="5:8" x14ac:dyDescent="0.4">
      <c r="E827" s="265"/>
      <c r="F827" s="267"/>
      <c r="G827" s="267"/>
      <c r="H827" s="267"/>
    </row>
    <row r="828" spans="5:8" x14ac:dyDescent="0.4">
      <c r="E828" s="265"/>
      <c r="F828" s="267"/>
      <c r="G828" s="267"/>
      <c r="H828" s="267"/>
    </row>
    <row r="829" spans="5:8" x14ac:dyDescent="0.4">
      <c r="E829" s="265"/>
      <c r="F829" s="267"/>
      <c r="G829" s="267"/>
      <c r="H829" s="267"/>
    </row>
    <row r="830" spans="5:8" x14ac:dyDescent="0.4">
      <c r="E830" s="265"/>
      <c r="F830" s="267"/>
      <c r="G830" s="267"/>
      <c r="H830" s="267"/>
    </row>
    <row r="831" spans="5:8" x14ac:dyDescent="0.4">
      <c r="E831" s="265"/>
      <c r="F831" s="267"/>
      <c r="G831" s="267"/>
      <c r="H831" s="267"/>
    </row>
    <row r="832" spans="5:8" x14ac:dyDescent="0.4">
      <c r="E832" s="265"/>
      <c r="F832" s="267"/>
      <c r="G832" s="267"/>
      <c r="H832" s="267"/>
    </row>
    <row r="833" spans="5:8" x14ac:dyDescent="0.4">
      <c r="E833" s="265"/>
      <c r="F833" s="267"/>
      <c r="G833" s="267"/>
      <c r="H833" s="267"/>
    </row>
    <row r="834" spans="5:8" x14ac:dyDescent="0.4">
      <c r="E834" s="265"/>
      <c r="F834" s="267"/>
      <c r="G834" s="267"/>
      <c r="H834" s="267"/>
    </row>
    <row r="835" spans="5:8" x14ac:dyDescent="0.4">
      <c r="E835" s="265"/>
      <c r="F835" s="267"/>
      <c r="G835" s="267"/>
      <c r="H835" s="267"/>
    </row>
    <row r="836" spans="5:8" x14ac:dyDescent="0.4">
      <c r="E836" s="265"/>
      <c r="F836" s="267"/>
      <c r="G836" s="267"/>
      <c r="H836" s="267"/>
    </row>
    <row r="837" spans="5:8" x14ac:dyDescent="0.4">
      <c r="E837" s="265"/>
      <c r="F837" s="267"/>
      <c r="G837" s="267"/>
      <c r="H837" s="267"/>
    </row>
    <row r="838" spans="5:8" x14ac:dyDescent="0.4">
      <c r="E838" s="265"/>
      <c r="F838" s="267"/>
      <c r="G838" s="267"/>
      <c r="H838" s="267"/>
    </row>
    <row r="839" spans="5:8" x14ac:dyDescent="0.4">
      <c r="E839" s="265"/>
      <c r="F839" s="267"/>
      <c r="G839" s="267"/>
      <c r="H839" s="267"/>
    </row>
    <row r="840" spans="5:8" x14ac:dyDescent="0.4">
      <c r="E840" s="265"/>
      <c r="F840" s="267"/>
      <c r="G840" s="267"/>
      <c r="H840" s="267"/>
    </row>
    <row r="841" spans="5:8" x14ac:dyDescent="0.4">
      <c r="E841" s="265"/>
      <c r="F841" s="267"/>
      <c r="G841" s="267"/>
      <c r="H841" s="267"/>
    </row>
    <row r="842" spans="5:8" x14ac:dyDescent="0.4">
      <c r="E842" s="265"/>
      <c r="F842" s="267"/>
      <c r="G842" s="267"/>
      <c r="H842" s="267"/>
    </row>
    <row r="843" spans="5:8" x14ac:dyDescent="0.4">
      <c r="E843" s="265"/>
      <c r="F843" s="267"/>
      <c r="G843" s="267"/>
      <c r="H843" s="267"/>
    </row>
    <row r="844" spans="5:8" x14ac:dyDescent="0.4">
      <c r="E844" s="265"/>
      <c r="F844" s="267"/>
      <c r="G844" s="267"/>
      <c r="H844" s="267"/>
    </row>
    <row r="845" spans="5:8" x14ac:dyDescent="0.4">
      <c r="E845" s="265"/>
      <c r="F845" s="267"/>
      <c r="G845" s="267"/>
      <c r="H845" s="267"/>
    </row>
    <row r="846" spans="5:8" x14ac:dyDescent="0.4">
      <c r="E846" s="265"/>
      <c r="F846" s="267"/>
      <c r="G846" s="267"/>
      <c r="H846" s="267"/>
    </row>
    <row r="847" spans="5:8" x14ac:dyDescent="0.4">
      <c r="E847" s="265"/>
      <c r="F847" s="267"/>
      <c r="G847" s="267"/>
      <c r="H847" s="267"/>
    </row>
    <row r="848" spans="5:8" x14ac:dyDescent="0.4">
      <c r="E848" s="265"/>
      <c r="F848" s="267"/>
      <c r="G848" s="267"/>
      <c r="H848" s="267"/>
    </row>
    <row r="849" spans="5:8" x14ac:dyDescent="0.4">
      <c r="E849" s="265"/>
      <c r="F849" s="267"/>
      <c r="G849" s="267"/>
      <c r="H849" s="267"/>
    </row>
    <row r="850" spans="5:8" x14ac:dyDescent="0.4">
      <c r="E850" s="265"/>
      <c r="F850" s="267"/>
      <c r="G850" s="267"/>
      <c r="H850" s="267"/>
    </row>
    <row r="851" spans="5:8" x14ac:dyDescent="0.4">
      <c r="E851" s="265"/>
      <c r="F851" s="267"/>
      <c r="G851" s="267"/>
      <c r="H851" s="267"/>
    </row>
    <row r="852" spans="5:8" x14ac:dyDescent="0.4">
      <c r="E852" s="265"/>
      <c r="F852" s="267"/>
      <c r="G852" s="267"/>
      <c r="H852" s="267"/>
    </row>
    <row r="853" spans="5:8" x14ac:dyDescent="0.4">
      <c r="E853" s="265"/>
      <c r="F853" s="267"/>
      <c r="G853" s="267"/>
      <c r="H853" s="267"/>
    </row>
    <row r="854" spans="5:8" x14ac:dyDescent="0.4">
      <c r="E854" s="265"/>
      <c r="F854" s="267"/>
      <c r="G854" s="267"/>
      <c r="H854" s="267"/>
    </row>
    <row r="855" spans="5:8" x14ac:dyDescent="0.4">
      <c r="E855" s="265"/>
      <c r="F855" s="267"/>
      <c r="G855" s="267"/>
      <c r="H855" s="267"/>
    </row>
    <row r="856" spans="5:8" x14ac:dyDescent="0.4">
      <c r="E856" s="265"/>
      <c r="F856" s="267"/>
      <c r="G856" s="267"/>
      <c r="H856" s="267"/>
    </row>
    <row r="857" spans="5:8" x14ac:dyDescent="0.4">
      <c r="E857" s="265"/>
      <c r="F857" s="267"/>
      <c r="G857" s="267"/>
      <c r="H857" s="267"/>
    </row>
    <row r="858" spans="5:8" x14ac:dyDescent="0.4">
      <c r="E858" s="265"/>
      <c r="F858" s="267"/>
      <c r="G858" s="267"/>
      <c r="H858" s="267"/>
    </row>
    <row r="859" spans="5:8" x14ac:dyDescent="0.4">
      <c r="E859" s="265"/>
      <c r="F859" s="267"/>
      <c r="G859" s="267"/>
      <c r="H859" s="267"/>
    </row>
    <row r="860" spans="5:8" x14ac:dyDescent="0.4">
      <c r="E860" s="265"/>
      <c r="F860" s="267"/>
      <c r="G860" s="267"/>
      <c r="H860" s="267"/>
    </row>
    <row r="861" spans="5:8" x14ac:dyDescent="0.4">
      <c r="E861" s="265"/>
      <c r="F861" s="267"/>
      <c r="G861" s="267"/>
      <c r="H861" s="267"/>
    </row>
    <row r="862" spans="5:8" x14ac:dyDescent="0.4">
      <c r="E862" s="265"/>
      <c r="F862" s="267"/>
      <c r="G862" s="267"/>
      <c r="H862" s="267"/>
    </row>
    <row r="863" spans="5:8" x14ac:dyDescent="0.4">
      <c r="E863" s="265"/>
      <c r="F863" s="267"/>
      <c r="G863" s="267"/>
      <c r="H863" s="267"/>
    </row>
    <row r="864" spans="5:8" x14ac:dyDescent="0.4">
      <c r="E864" s="265"/>
      <c r="F864" s="267"/>
      <c r="G864" s="267"/>
      <c r="H864" s="267"/>
    </row>
    <row r="865" spans="5:8" x14ac:dyDescent="0.4">
      <c r="E865" s="265"/>
      <c r="F865" s="267"/>
      <c r="G865" s="267"/>
      <c r="H865" s="267"/>
    </row>
    <row r="866" spans="5:8" x14ac:dyDescent="0.4">
      <c r="E866" s="265"/>
      <c r="F866" s="267"/>
      <c r="G866" s="267"/>
      <c r="H866" s="267"/>
    </row>
    <row r="867" spans="5:8" x14ac:dyDescent="0.4">
      <c r="E867" s="265"/>
      <c r="F867" s="267"/>
      <c r="G867" s="267"/>
      <c r="H867" s="267"/>
    </row>
    <row r="868" spans="5:8" x14ac:dyDescent="0.4">
      <c r="E868" s="265"/>
      <c r="F868" s="267"/>
      <c r="G868" s="267"/>
      <c r="H868" s="267"/>
    </row>
    <row r="869" spans="5:8" x14ac:dyDescent="0.4">
      <c r="E869" s="265"/>
      <c r="F869" s="267"/>
      <c r="G869" s="267"/>
      <c r="H869" s="267"/>
    </row>
    <row r="870" spans="5:8" x14ac:dyDescent="0.4">
      <c r="E870" s="265"/>
      <c r="F870" s="267"/>
      <c r="G870" s="267"/>
      <c r="H870" s="267"/>
    </row>
    <row r="871" spans="5:8" x14ac:dyDescent="0.4">
      <c r="E871" s="265"/>
      <c r="F871" s="267"/>
      <c r="G871" s="267"/>
      <c r="H871" s="267"/>
    </row>
    <row r="872" spans="5:8" x14ac:dyDescent="0.4">
      <c r="E872" s="265"/>
      <c r="F872" s="267"/>
      <c r="G872" s="267"/>
      <c r="H872" s="267"/>
    </row>
    <row r="873" spans="5:8" x14ac:dyDescent="0.4">
      <c r="E873" s="265"/>
      <c r="F873" s="267"/>
      <c r="G873" s="267"/>
      <c r="H873" s="267"/>
    </row>
    <row r="874" spans="5:8" x14ac:dyDescent="0.4">
      <c r="E874" s="265"/>
      <c r="F874" s="267"/>
      <c r="G874" s="267"/>
      <c r="H874" s="267"/>
    </row>
    <row r="875" spans="5:8" x14ac:dyDescent="0.4">
      <c r="E875" s="265"/>
      <c r="F875" s="267"/>
      <c r="G875" s="267"/>
      <c r="H875" s="267"/>
    </row>
    <row r="876" spans="5:8" x14ac:dyDescent="0.4">
      <c r="E876" s="265"/>
      <c r="F876" s="267"/>
      <c r="G876" s="267"/>
      <c r="H876" s="267"/>
    </row>
    <row r="877" spans="5:8" x14ac:dyDescent="0.4">
      <c r="E877" s="265"/>
      <c r="F877" s="267"/>
      <c r="G877" s="267"/>
      <c r="H877" s="267"/>
    </row>
    <row r="878" spans="5:8" x14ac:dyDescent="0.4">
      <c r="E878" s="265"/>
      <c r="F878" s="267"/>
      <c r="G878" s="267"/>
      <c r="H878" s="267"/>
    </row>
    <row r="879" spans="5:8" x14ac:dyDescent="0.4">
      <c r="E879" s="265"/>
      <c r="F879" s="267"/>
      <c r="G879" s="267"/>
      <c r="H879" s="267"/>
    </row>
    <row r="880" spans="5:8" x14ac:dyDescent="0.4">
      <c r="E880" s="265"/>
      <c r="F880" s="267"/>
      <c r="G880" s="267"/>
      <c r="H880" s="267"/>
    </row>
    <row r="881" spans="5:8" x14ac:dyDescent="0.4">
      <c r="E881" s="265"/>
      <c r="F881" s="267"/>
      <c r="G881" s="267"/>
      <c r="H881" s="267"/>
    </row>
    <row r="882" spans="5:8" x14ac:dyDescent="0.4">
      <c r="E882" s="265"/>
      <c r="F882" s="267"/>
      <c r="G882" s="267"/>
      <c r="H882" s="267"/>
    </row>
    <row r="883" spans="5:8" x14ac:dyDescent="0.4">
      <c r="E883" s="265"/>
      <c r="F883" s="267"/>
      <c r="G883" s="267"/>
      <c r="H883" s="267"/>
    </row>
    <row r="884" spans="5:8" x14ac:dyDescent="0.4">
      <c r="E884" s="265"/>
      <c r="F884" s="267"/>
      <c r="G884" s="267"/>
      <c r="H884" s="267"/>
    </row>
    <row r="885" spans="5:8" x14ac:dyDescent="0.4">
      <c r="E885" s="265"/>
      <c r="F885" s="267"/>
      <c r="G885" s="267"/>
      <c r="H885" s="267"/>
    </row>
    <row r="886" spans="5:8" x14ac:dyDescent="0.4">
      <c r="E886" s="265"/>
      <c r="F886" s="267"/>
      <c r="G886" s="267"/>
      <c r="H886" s="267"/>
    </row>
    <row r="887" spans="5:8" x14ac:dyDescent="0.4">
      <c r="E887" s="265"/>
      <c r="F887" s="267"/>
      <c r="G887" s="267"/>
      <c r="H887" s="267"/>
    </row>
    <row r="888" spans="5:8" x14ac:dyDescent="0.4">
      <c r="E888" s="265"/>
      <c r="F888" s="267"/>
      <c r="G888" s="267"/>
      <c r="H888" s="267"/>
    </row>
    <row r="889" spans="5:8" x14ac:dyDescent="0.4">
      <c r="E889" s="265"/>
      <c r="F889" s="267"/>
      <c r="G889" s="267"/>
      <c r="H889" s="267"/>
    </row>
    <row r="890" spans="5:8" x14ac:dyDescent="0.4">
      <c r="E890" s="265"/>
      <c r="F890" s="267"/>
      <c r="G890" s="267"/>
      <c r="H890" s="267"/>
    </row>
    <row r="891" spans="5:8" x14ac:dyDescent="0.4">
      <c r="E891" s="265"/>
      <c r="F891" s="267"/>
      <c r="G891" s="267"/>
      <c r="H891" s="267"/>
    </row>
    <row r="892" spans="5:8" x14ac:dyDescent="0.4">
      <c r="E892" s="265"/>
      <c r="F892" s="267"/>
      <c r="G892" s="267"/>
      <c r="H892" s="267"/>
    </row>
    <row r="893" spans="5:8" x14ac:dyDescent="0.4">
      <c r="E893" s="265"/>
      <c r="F893" s="267"/>
      <c r="G893" s="267"/>
      <c r="H893" s="267"/>
    </row>
    <row r="894" spans="5:8" x14ac:dyDescent="0.4">
      <c r="E894" s="265"/>
      <c r="F894" s="267"/>
      <c r="G894" s="267"/>
      <c r="H894" s="267"/>
    </row>
    <row r="895" spans="5:8" x14ac:dyDescent="0.4">
      <c r="E895" s="265"/>
      <c r="F895" s="267"/>
      <c r="G895" s="267"/>
      <c r="H895" s="267"/>
    </row>
    <row r="896" spans="5:8" x14ac:dyDescent="0.4">
      <c r="E896" s="265"/>
      <c r="F896" s="267"/>
      <c r="G896" s="267"/>
      <c r="H896" s="267"/>
    </row>
    <row r="897" spans="5:8" x14ac:dyDescent="0.4">
      <c r="E897" s="265"/>
      <c r="F897" s="267"/>
      <c r="G897" s="267"/>
      <c r="H897" s="267"/>
    </row>
    <row r="898" spans="5:8" x14ac:dyDescent="0.4">
      <c r="E898" s="265"/>
      <c r="F898" s="267"/>
      <c r="G898" s="267"/>
      <c r="H898" s="267"/>
    </row>
    <row r="899" spans="5:8" x14ac:dyDescent="0.4">
      <c r="E899" s="265"/>
      <c r="F899" s="267"/>
      <c r="G899" s="267"/>
      <c r="H899" s="267"/>
    </row>
    <row r="900" spans="5:8" x14ac:dyDescent="0.4">
      <c r="E900" s="265"/>
      <c r="F900" s="267"/>
      <c r="G900" s="267"/>
      <c r="H900" s="267"/>
    </row>
    <row r="901" spans="5:8" x14ac:dyDescent="0.4">
      <c r="E901" s="265"/>
      <c r="F901" s="267"/>
      <c r="G901" s="267"/>
      <c r="H901" s="267"/>
    </row>
    <row r="902" spans="5:8" x14ac:dyDescent="0.4">
      <c r="E902" s="265"/>
      <c r="F902" s="267"/>
      <c r="G902" s="267"/>
      <c r="H902" s="267"/>
    </row>
    <row r="903" spans="5:8" x14ac:dyDescent="0.4">
      <c r="E903" s="265"/>
      <c r="F903" s="267"/>
      <c r="G903" s="267"/>
      <c r="H903" s="267"/>
    </row>
    <row r="904" spans="5:8" x14ac:dyDescent="0.4">
      <c r="E904" s="265"/>
      <c r="F904" s="267"/>
      <c r="G904" s="267"/>
      <c r="H904" s="267"/>
    </row>
    <row r="905" spans="5:8" x14ac:dyDescent="0.4">
      <c r="E905" s="265"/>
      <c r="F905" s="267"/>
      <c r="G905" s="267"/>
      <c r="H905" s="267"/>
    </row>
    <row r="906" spans="5:8" x14ac:dyDescent="0.4">
      <c r="E906" s="265"/>
      <c r="F906" s="267"/>
      <c r="G906" s="267"/>
      <c r="H906" s="267"/>
    </row>
    <row r="907" spans="5:8" x14ac:dyDescent="0.4">
      <c r="E907" s="265"/>
      <c r="F907" s="267"/>
      <c r="G907" s="267"/>
      <c r="H907" s="267"/>
    </row>
    <row r="908" spans="5:8" x14ac:dyDescent="0.4">
      <c r="E908" s="265"/>
      <c r="F908" s="267"/>
      <c r="G908" s="267"/>
      <c r="H908" s="267"/>
    </row>
    <row r="909" spans="5:8" x14ac:dyDescent="0.4">
      <c r="E909" s="265"/>
      <c r="F909" s="267"/>
      <c r="G909" s="267"/>
      <c r="H909" s="267"/>
    </row>
    <row r="910" spans="5:8" x14ac:dyDescent="0.4">
      <c r="E910" s="265"/>
      <c r="F910" s="267"/>
      <c r="G910" s="267"/>
      <c r="H910" s="267"/>
    </row>
    <row r="911" spans="5:8" x14ac:dyDescent="0.4">
      <c r="E911" s="265"/>
      <c r="F911" s="267"/>
      <c r="G911" s="267"/>
      <c r="H911" s="267"/>
    </row>
    <row r="912" spans="5:8" x14ac:dyDescent="0.4">
      <c r="E912" s="265"/>
      <c r="F912" s="267"/>
      <c r="G912" s="267"/>
      <c r="H912" s="267"/>
    </row>
    <row r="913" spans="5:8" x14ac:dyDescent="0.4">
      <c r="E913" s="265"/>
      <c r="F913" s="267"/>
      <c r="G913" s="267"/>
      <c r="H913" s="267"/>
    </row>
    <row r="914" spans="5:8" x14ac:dyDescent="0.4">
      <c r="E914" s="265"/>
      <c r="F914" s="267"/>
      <c r="G914" s="267"/>
      <c r="H914" s="267"/>
    </row>
    <row r="915" spans="5:8" x14ac:dyDescent="0.4">
      <c r="E915" s="265"/>
      <c r="F915" s="267"/>
      <c r="G915" s="267"/>
      <c r="H915" s="267"/>
    </row>
    <row r="916" spans="5:8" x14ac:dyDescent="0.4">
      <c r="E916" s="265"/>
      <c r="F916" s="267"/>
      <c r="G916" s="267"/>
      <c r="H916" s="267"/>
    </row>
    <row r="917" spans="5:8" x14ac:dyDescent="0.4">
      <c r="E917" s="265"/>
      <c r="F917" s="267"/>
      <c r="G917" s="267"/>
      <c r="H917" s="267"/>
    </row>
    <row r="918" spans="5:8" x14ac:dyDescent="0.4">
      <c r="E918" s="265"/>
      <c r="F918" s="267"/>
      <c r="G918" s="267"/>
      <c r="H918" s="267"/>
    </row>
    <row r="919" spans="5:8" x14ac:dyDescent="0.4">
      <c r="E919" s="265"/>
      <c r="F919" s="267"/>
      <c r="G919" s="267"/>
      <c r="H919" s="267"/>
    </row>
    <row r="920" spans="5:8" x14ac:dyDescent="0.4">
      <c r="E920" s="265"/>
      <c r="F920" s="267"/>
      <c r="G920" s="267"/>
      <c r="H920" s="267"/>
    </row>
    <row r="921" spans="5:8" x14ac:dyDescent="0.4">
      <c r="E921" s="265"/>
      <c r="F921" s="267"/>
      <c r="G921" s="267"/>
      <c r="H921" s="267"/>
    </row>
    <row r="922" spans="5:8" x14ac:dyDescent="0.4">
      <c r="E922" s="265"/>
      <c r="F922" s="267"/>
      <c r="G922" s="267"/>
      <c r="H922" s="267"/>
    </row>
    <row r="923" spans="5:8" x14ac:dyDescent="0.4">
      <c r="E923" s="265"/>
      <c r="F923" s="267"/>
      <c r="G923" s="267"/>
      <c r="H923" s="267"/>
    </row>
    <row r="924" spans="5:8" x14ac:dyDescent="0.4">
      <c r="E924" s="265"/>
      <c r="F924" s="267"/>
      <c r="G924" s="267"/>
      <c r="H924" s="267"/>
    </row>
    <row r="925" spans="5:8" x14ac:dyDescent="0.4">
      <c r="E925" s="265"/>
      <c r="F925" s="267"/>
      <c r="G925" s="267"/>
      <c r="H925" s="267"/>
    </row>
    <row r="926" spans="5:8" x14ac:dyDescent="0.4">
      <c r="E926" s="265"/>
      <c r="F926" s="267"/>
      <c r="G926" s="267"/>
      <c r="H926" s="267"/>
    </row>
    <row r="927" spans="5:8" x14ac:dyDescent="0.4">
      <c r="E927" s="265"/>
      <c r="F927" s="267"/>
      <c r="G927" s="267"/>
      <c r="H927" s="267"/>
    </row>
    <row r="928" spans="5:8" x14ac:dyDescent="0.4">
      <c r="E928" s="265"/>
      <c r="F928" s="267"/>
      <c r="G928" s="267"/>
      <c r="H928" s="267"/>
    </row>
    <row r="929" spans="5:8" x14ac:dyDescent="0.4">
      <c r="E929" s="265"/>
      <c r="F929" s="267"/>
      <c r="G929" s="267"/>
      <c r="H929" s="267"/>
    </row>
    <row r="930" spans="5:8" x14ac:dyDescent="0.4">
      <c r="E930" s="265"/>
      <c r="F930" s="267"/>
      <c r="G930" s="267"/>
      <c r="H930" s="267"/>
    </row>
    <row r="931" spans="5:8" x14ac:dyDescent="0.4">
      <c r="E931" s="265"/>
      <c r="F931" s="267"/>
      <c r="G931" s="267"/>
      <c r="H931" s="267"/>
    </row>
    <row r="932" spans="5:8" x14ac:dyDescent="0.4">
      <c r="E932" s="265"/>
      <c r="F932" s="267"/>
      <c r="G932" s="267"/>
      <c r="H932" s="267"/>
    </row>
    <row r="933" spans="5:8" x14ac:dyDescent="0.4">
      <c r="E933" s="265"/>
      <c r="F933" s="267"/>
      <c r="G933" s="267"/>
      <c r="H933" s="267"/>
    </row>
    <row r="934" spans="5:8" x14ac:dyDescent="0.4">
      <c r="E934" s="265"/>
      <c r="F934" s="267"/>
      <c r="G934" s="267"/>
      <c r="H934" s="267"/>
    </row>
    <row r="935" spans="5:8" x14ac:dyDescent="0.4">
      <c r="E935" s="265"/>
      <c r="F935" s="267"/>
      <c r="G935" s="267"/>
      <c r="H935" s="267"/>
    </row>
    <row r="936" spans="5:8" x14ac:dyDescent="0.4">
      <c r="E936" s="265"/>
      <c r="F936" s="267"/>
      <c r="G936" s="267"/>
      <c r="H936" s="267"/>
    </row>
    <row r="937" spans="5:8" x14ac:dyDescent="0.4">
      <c r="E937" s="265"/>
      <c r="F937" s="267"/>
      <c r="G937" s="267"/>
      <c r="H937" s="267"/>
    </row>
    <row r="938" spans="5:8" x14ac:dyDescent="0.4">
      <c r="E938" s="265"/>
      <c r="F938" s="267"/>
      <c r="G938" s="267"/>
      <c r="H938" s="267"/>
    </row>
    <row r="939" spans="5:8" x14ac:dyDescent="0.4">
      <c r="E939" s="265"/>
      <c r="F939" s="267"/>
      <c r="G939" s="267"/>
      <c r="H939" s="267"/>
    </row>
    <row r="940" spans="5:8" x14ac:dyDescent="0.4">
      <c r="E940" s="265"/>
      <c r="F940" s="267"/>
      <c r="G940" s="267"/>
      <c r="H940" s="267"/>
    </row>
    <row r="941" spans="5:8" x14ac:dyDescent="0.4">
      <c r="E941" s="265"/>
      <c r="F941" s="267"/>
      <c r="G941" s="267"/>
      <c r="H941" s="267"/>
    </row>
    <row r="942" spans="5:8" x14ac:dyDescent="0.4">
      <c r="E942" s="265"/>
      <c r="F942" s="267"/>
      <c r="G942" s="267"/>
      <c r="H942" s="267"/>
    </row>
    <row r="943" spans="5:8" x14ac:dyDescent="0.4">
      <c r="E943" s="265"/>
      <c r="F943" s="267"/>
      <c r="G943" s="267"/>
      <c r="H943" s="267"/>
    </row>
    <row r="944" spans="5:8" x14ac:dyDescent="0.4">
      <c r="E944" s="265"/>
      <c r="F944" s="267"/>
      <c r="G944" s="267"/>
      <c r="H944" s="267"/>
    </row>
    <row r="945" spans="5:8" x14ac:dyDescent="0.4">
      <c r="E945" s="265"/>
      <c r="F945" s="267"/>
      <c r="G945" s="267"/>
      <c r="H945" s="267"/>
    </row>
    <row r="946" spans="5:8" x14ac:dyDescent="0.4">
      <c r="E946" s="265"/>
      <c r="F946" s="267"/>
      <c r="G946" s="267"/>
      <c r="H946" s="267"/>
    </row>
    <row r="947" spans="5:8" x14ac:dyDescent="0.4">
      <c r="E947" s="265"/>
      <c r="F947" s="267"/>
      <c r="G947" s="267"/>
      <c r="H947" s="267"/>
    </row>
    <row r="948" spans="5:8" x14ac:dyDescent="0.4">
      <c r="E948" s="265"/>
      <c r="F948" s="267"/>
      <c r="G948" s="267"/>
      <c r="H948" s="267"/>
    </row>
    <row r="949" spans="5:8" x14ac:dyDescent="0.4">
      <c r="E949" s="265"/>
      <c r="F949" s="267"/>
      <c r="G949" s="267"/>
      <c r="H949" s="267"/>
    </row>
    <row r="950" spans="5:8" x14ac:dyDescent="0.4">
      <c r="E950" s="265"/>
      <c r="F950" s="267"/>
      <c r="G950" s="267"/>
      <c r="H950" s="267"/>
    </row>
    <row r="951" spans="5:8" x14ac:dyDescent="0.4">
      <c r="E951" s="265"/>
      <c r="F951" s="267"/>
      <c r="G951" s="267"/>
      <c r="H951" s="267"/>
    </row>
    <row r="952" spans="5:8" x14ac:dyDescent="0.4">
      <c r="E952" s="265"/>
      <c r="F952" s="267"/>
      <c r="G952" s="267"/>
      <c r="H952" s="267"/>
    </row>
    <row r="953" spans="5:8" x14ac:dyDescent="0.4">
      <c r="E953" s="265"/>
      <c r="F953" s="267"/>
      <c r="G953" s="267"/>
      <c r="H953" s="267"/>
    </row>
    <row r="954" spans="5:8" x14ac:dyDescent="0.4">
      <c r="E954" s="265"/>
      <c r="F954" s="267"/>
      <c r="G954" s="267"/>
      <c r="H954" s="267"/>
    </row>
    <row r="955" spans="5:8" x14ac:dyDescent="0.4">
      <c r="E955" s="265"/>
      <c r="F955" s="267"/>
      <c r="G955" s="267"/>
      <c r="H955" s="267"/>
    </row>
    <row r="956" spans="5:8" x14ac:dyDescent="0.4">
      <c r="E956" s="265"/>
      <c r="F956" s="267"/>
      <c r="G956" s="267"/>
      <c r="H956" s="267"/>
    </row>
    <row r="957" spans="5:8" x14ac:dyDescent="0.4">
      <c r="E957" s="265"/>
      <c r="F957" s="267"/>
      <c r="G957" s="267"/>
      <c r="H957" s="267"/>
    </row>
    <row r="958" spans="5:8" x14ac:dyDescent="0.4">
      <c r="E958" s="265"/>
      <c r="F958" s="267"/>
      <c r="G958" s="267"/>
      <c r="H958" s="267"/>
    </row>
    <row r="959" spans="5:8" x14ac:dyDescent="0.4">
      <c r="E959" s="265"/>
      <c r="F959" s="267"/>
      <c r="G959" s="267"/>
      <c r="H959" s="267"/>
    </row>
    <row r="960" spans="5:8" x14ac:dyDescent="0.4">
      <c r="E960" s="265"/>
      <c r="F960" s="267"/>
      <c r="G960" s="267"/>
      <c r="H960" s="267"/>
    </row>
    <row r="961" spans="5:8" x14ac:dyDescent="0.4">
      <c r="E961" s="265"/>
      <c r="F961" s="267"/>
      <c r="G961" s="267"/>
      <c r="H961" s="267"/>
    </row>
    <row r="962" spans="5:8" x14ac:dyDescent="0.4">
      <c r="E962" s="265"/>
      <c r="F962" s="267"/>
      <c r="G962" s="267"/>
      <c r="H962" s="267"/>
    </row>
    <row r="963" spans="5:8" x14ac:dyDescent="0.4">
      <c r="E963" s="265"/>
      <c r="F963" s="267"/>
      <c r="G963" s="267"/>
      <c r="H963" s="267"/>
    </row>
    <row r="964" spans="5:8" x14ac:dyDescent="0.4">
      <c r="E964" s="265"/>
      <c r="F964" s="267"/>
      <c r="G964" s="267"/>
      <c r="H964" s="267"/>
    </row>
    <row r="965" spans="5:8" x14ac:dyDescent="0.4">
      <c r="E965" s="265"/>
      <c r="F965" s="267"/>
      <c r="G965" s="267"/>
      <c r="H965" s="267"/>
    </row>
    <row r="966" spans="5:8" x14ac:dyDescent="0.4">
      <c r="E966" s="265"/>
      <c r="F966" s="267"/>
      <c r="G966" s="267"/>
      <c r="H966" s="267"/>
    </row>
    <row r="967" spans="5:8" x14ac:dyDescent="0.4">
      <c r="E967" s="265"/>
      <c r="F967" s="267"/>
      <c r="G967" s="267"/>
      <c r="H967" s="267"/>
    </row>
    <row r="968" spans="5:8" x14ac:dyDescent="0.4">
      <c r="E968" s="265"/>
      <c r="F968" s="267"/>
      <c r="G968" s="267"/>
      <c r="H968" s="267"/>
    </row>
    <row r="969" spans="5:8" x14ac:dyDescent="0.4">
      <c r="E969" s="265"/>
      <c r="F969" s="267"/>
      <c r="G969" s="267"/>
      <c r="H969" s="267"/>
    </row>
    <row r="970" spans="5:8" x14ac:dyDescent="0.4">
      <c r="E970" s="265"/>
      <c r="F970" s="267"/>
      <c r="G970" s="267"/>
      <c r="H970" s="267"/>
    </row>
    <row r="971" spans="5:8" x14ac:dyDescent="0.4">
      <c r="E971" s="265"/>
      <c r="F971" s="267"/>
      <c r="G971" s="267"/>
      <c r="H971" s="267"/>
    </row>
    <row r="972" spans="5:8" x14ac:dyDescent="0.4">
      <c r="E972" s="265"/>
      <c r="F972" s="267"/>
      <c r="G972" s="267"/>
      <c r="H972" s="267"/>
    </row>
    <row r="973" spans="5:8" x14ac:dyDescent="0.4">
      <c r="E973" s="265"/>
      <c r="F973" s="267"/>
      <c r="G973" s="267"/>
      <c r="H973" s="267"/>
    </row>
    <row r="974" spans="5:8" x14ac:dyDescent="0.4">
      <c r="E974" s="265"/>
      <c r="F974" s="267"/>
      <c r="G974" s="267"/>
      <c r="H974" s="267"/>
    </row>
    <row r="975" spans="5:8" x14ac:dyDescent="0.4">
      <c r="E975" s="265"/>
      <c r="F975" s="267"/>
      <c r="G975" s="267"/>
      <c r="H975" s="267"/>
    </row>
    <row r="976" spans="5:8" x14ac:dyDescent="0.4">
      <c r="E976" s="265"/>
      <c r="F976" s="267"/>
      <c r="G976" s="267"/>
      <c r="H976" s="267"/>
    </row>
    <row r="977" spans="5:8" x14ac:dyDescent="0.4">
      <c r="E977" s="265"/>
      <c r="F977" s="267"/>
      <c r="G977" s="267"/>
      <c r="H977" s="267"/>
    </row>
    <row r="978" spans="5:8" x14ac:dyDescent="0.4">
      <c r="E978" s="265"/>
      <c r="F978" s="267"/>
      <c r="G978" s="267"/>
      <c r="H978" s="267"/>
    </row>
    <row r="979" spans="5:8" x14ac:dyDescent="0.4">
      <c r="E979" s="265"/>
      <c r="F979" s="267"/>
      <c r="G979" s="267"/>
      <c r="H979" s="267"/>
    </row>
    <row r="980" spans="5:8" x14ac:dyDescent="0.4">
      <c r="E980" s="265"/>
      <c r="F980" s="267"/>
      <c r="G980" s="267"/>
      <c r="H980" s="267"/>
    </row>
    <row r="981" spans="5:8" x14ac:dyDescent="0.4">
      <c r="E981" s="265"/>
      <c r="F981" s="267"/>
      <c r="G981" s="267"/>
      <c r="H981" s="267"/>
    </row>
    <row r="982" spans="5:8" x14ac:dyDescent="0.4">
      <c r="E982" s="265"/>
      <c r="F982" s="267"/>
      <c r="G982" s="267"/>
      <c r="H982" s="267"/>
    </row>
    <row r="983" spans="5:8" x14ac:dyDescent="0.4">
      <c r="E983" s="265"/>
      <c r="F983" s="267"/>
      <c r="G983" s="267"/>
      <c r="H983" s="267"/>
    </row>
    <row r="984" spans="5:8" x14ac:dyDescent="0.4">
      <c r="E984" s="265"/>
      <c r="F984" s="267"/>
      <c r="G984" s="267"/>
      <c r="H984" s="267"/>
    </row>
    <row r="985" spans="5:8" x14ac:dyDescent="0.4">
      <c r="E985" s="265"/>
      <c r="F985" s="267"/>
      <c r="G985" s="267"/>
      <c r="H985" s="267"/>
    </row>
    <row r="986" spans="5:8" x14ac:dyDescent="0.4">
      <c r="E986" s="265"/>
      <c r="F986" s="267"/>
      <c r="G986" s="267"/>
      <c r="H986" s="267"/>
    </row>
    <row r="987" spans="5:8" x14ac:dyDescent="0.4">
      <c r="E987" s="265"/>
      <c r="F987" s="267"/>
      <c r="G987" s="267"/>
      <c r="H987" s="267"/>
    </row>
    <row r="988" spans="5:8" x14ac:dyDescent="0.4">
      <c r="E988" s="265"/>
      <c r="F988" s="267"/>
      <c r="G988" s="267"/>
      <c r="H988" s="267"/>
    </row>
    <row r="989" spans="5:8" x14ac:dyDescent="0.4">
      <c r="E989" s="265"/>
      <c r="F989" s="267"/>
      <c r="G989" s="267"/>
      <c r="H989" s="267"/>
    </row>
    <row r="990" spans="5:8" x14ac:dyDescent="0.4">
      <c r="E990" s="265"/>
      <c r="F990" s="267"/>
      <c r="G990" s="267"/>
      <c r="H990" s="267"/>
    </row>
    <row r="991" spans="5:8" x14ac:dyDescent="0.4">
      <c r="E991" s="265"/>
      <c r="F991" s="267"/>
      <c r="G991" s="267"/>
      <c r="H991" s="267"/>
    </row>
    <row r="992" spans="5:8" x14ac:dyDescent="0.4">
      <c r="E992" s="265"/>
      <c r="F992" s="267"/>
      <c r="G992" s="267"/>
      <c r="H992" s="267"/>
    </row>
    <row r="993" spans="5:8" x14ac:dyDescent="0.4">
      <c r="E993" s="265"/>
      <c r="F993" s="267"/>
      <c r="G993" s="267"/>
      <c r="H993" s="267"/>
    </row>
    <row r="994" spans="5:8" x14ac:dyDescent="0.4">
      <c r="E994" s="265"/>
      <c r="F994" s="267"/>
      <c r="G994" s="267"/>
      <c r="H994" s="267"/>
    </row>
    <row r="995" spans="5:8" x14ac:dyDescent="0.4">
      <c r="E995" s="265"/>
      <c r="F995" s="267"/>
      <c r="G995" s="267"/>
      <c r="H995" s="267"/>
    </row>
    <row r="996" spans="5:8" x14ac:dyDescent="0.4">
      <c r="E996" s="265"/>
      <c r="F996" s="267"/>
      <c r="G996" s="267"/>
      <c r="H996" s="267"/>
    </row>
    <row r="997" spans="5:8" x14ac:dyDescent="0.4">
      <c r="E997" s="265"/>
      <c r="F997" s="267"/>
      <c r="G997" s="267"/>
      <c r="H997" s="267"/>
    </row>
    <row r="998" spans="5:8" x14ac:dyDescent="0.4">
      <c r="E998" s="265"/>
      <c r="F998" s="267"/>
      <c r="G998" s="267"/>
      <c r="H998" s="267"/>
    </row>
    <row r="999" spans="5:8" x14ac:dyDescent="0.4">
      <c r="E999" s="265"/>
      <c r="F999" s="267"/>
      <c r="G999" s="267"/>
      <c r="H999" s="267"/>
    </row>
    <row r="1000" spans="5:8" x14ac:dyDescent="0.4">
      <c r="E1000" s="265"/>
      <c r="F1000" s="267"/>
      <c r="G1000" s="267"/>
      <c r="H1000" s="267"/>
    </row>
    <row r="1001" spans="5:8" x14ac:dyDescent="0.4">
      <c r="E1001" s="265"/>
      <c r="F1001" s="267"/>
      <c r="G1001" s="267"/>
      <c r="H1001" s="267"/>
    </row>
    <row r="1002" spans="5:8" x14ac:dyDescent="0.4">
      <c r="E1002" s="265"/>
      <c r="F1002" s="267"/>
      <c r="G1002" s="267"/>
      <c r="H1002" s="267"/>
    </row>
    <row r="1003" spans="5:8" x14ac:dyDescent="0.4">
      <c r="E1003" s="265"/>
      <c r="F1003" s="267"/>
      <c r="G1003" s="267"/>
      <c r="H1003" s="267"/>
    </row>
    <row r="1004" spans="5:8" x14ac:dyDescent="0.4">
      <c r="E1004" s="265"/>
      <c r="F1004" s="267"/>
      <c r="G1004" s="267"/>
      <c r="H1004" s="267"/>
    </row>
    <row r="1005" spans="5:8" x14ac:dyDescent="0.4">
      <c r="E1005" s="265"/>
      <c r="F1005" s="267"/>
      <c r="G1005" s="267"/>
      <c r="H1005" s="267"/>
    </row>
    <row r="1006" spans="5:8" x14ac:dyDescent="0.4">
      <c r="E1006" s="265"/>
      <c r="F1006" s="267"/>
      <c r="G1006" s="267"/>
      <c r="H1006" s="267"/>
    </row>
    <row r="1007" spans="5:8" x14ac:dyDescent="0.4">
      <c r="E1007" s="265"/>
      <c r="F1007" s="267"/>
      <c r="G1007" s="267"/>
      <c r="H1007" s="267"/>
    </row>
    <row r="1008" spans="5:8" x14ac:dyDescent="0.4">
      <c r="E1008" s="265"/>
      <c r="F1008" s="267"/>
      <c r="G1008" s="267"/>
      <c r="H1008" s="267"/>
    </row>
    <row r="1009" spans="5:8" x14ac:dyDescent="0.4">
      <c r="E1009" s="265"/>
      <c r="F1009" s="267"/>
      <c r="G1009" s="267"/>
      <c r="H1009" s="267"/>
    </row>
    <row r="1010" spans="5:8" x14ac:dyDescent="0.4">
      <c r="E1010" s="265"/>
      <c r="F1010" s="267"/>
      <c r="G1010" s="267"/>
      <c r="H1010" s="267"/>
    </row>
    <row r="1011" spans="5:8" x14ac:dyDescent="0.4">
      <c r="E1011" s="265"/>
      <c r="F1011" s="267"/>
      <c r="G1011" s="267"/>
      <c r="H1011" s="267"/>
    </row>
    <row r="1012" spans="5:8" x14ac:dyDescent="0.4">
      <c r="E1012" s="265"/>
      <c r="F1012" s="267"/>
      <c r="G1012" s="267"/>
      <c r="H1012" s="267"/>
    </row>
    <row r="1013" spans="5:8" x14ac:dyDescent="0.4">
      <c r="E1013" s="265"/>
      <c r="F1013" s="267"/>
      <c r="G1013" s="267"/>
      <c r="H1013" s="267"/>
    </row>
    <row r="1014" spans="5:8" x14ac:dyDescent="0.4">
      <c r="E1014" s="265"/>
      <c r="F1014" s="267"/>
      <c r="G1014" s="267"/>
      <c r="H1014" s="267"/>
    </row>
    <row r="1015" spans="5:8" x14ac:dyDescent="0.4">
      <c r="E1015" s="265"/>
      <c r="F1015" s="267"/>
      <c r="G1015" s="267"/>
      <c r="H1015" s="267"/>
    </row>
    <row r="1016" spans="5:8" x14ac:dyDescent="0.4">
      <c r="E1016" s="265"/>
      <c r="F1016" s="267"/>
      <c r="G1016" s="267"/>
      <c r="H1016" s="267"/>
    </row>
    <row r="1017" spans="5:8" x14ac:dyDescent="0.4">
      <c r="E1017" s="265"/>
      <c r="F1017" s="267"/>
      <c r="G1017" s="267"/>
      <c r="H1017" s="267"/>
    </row>
    <row r="1018" spans="5:8" x14ac:dyDescent="0.4">
      <c r="E1018" s="265"/>
      <c r="F1018" s="267"/>
      <c r="G1018" s="267"/>
      <c r="H1018" s="267"/>
    </row>
    <row r="1019" spans="5:8" x14ac:dyDescent="0.4">
      <c r="E1019" s="265"/>
      <c r="F1019" s="267"/>
      <c r="G1019" s="267"/>
      <c r="H1019" s="267"/>
    </row>
    <row r="1020" spans="5:8" x14ac:dyDescent="0.4">
      <c r="E1020" s="265"/>
      <c r="F1020" s="267"/>
      <c r="G1020" s="267"/>
      <c r="H1020" s="267"/>
    </row>
    <row r="1021" spans="5:8" x14ac:dyDescent="0.4">
      <c r="E1021" s="265"/>
      <c r="F1021" s="267"/>
      <c r="G1021" s="267"/>
      <c r="H1021" s="267"/>
    </row>
    <row r="1022" spans="5:8" x14ac:dyDescent="0.4">
      <c r="E1022" s="265"/>
      <c r="F1022" s="267"/>
      <c r="G1022" s="267"/>
      <c r="H1022" s="267"/>
    </row>
    <row r="1023" spans="5:8" x14ac:dyDescent="0.4">
      <c r="E1023" s="265"/>
      <c r="F1023" s="267"/>
      <c r="G1023" s="267"/>
      <c r="H1023" s="267"/>
    </row>
    <row r="1024" spans="5:8" x14ac:dyDescent="0.4">
      <c r="E1024" s="265"/>
      <c r="F1024" s="267"/>
      <c r="G1024" s="267"/>
      <c r="H1024" s="267"/>
    </row>
    <row r="1025" spans="5:8" x14ac:dyDescent="0.4">
      <c r="E1025" s="265"/>
      <c r="F1025" s="267"/>
      <c r="G1025" s="267"/>
      <c r="H1025" s="267"/>
    </row>
    <row r="1026" spans="5:8" x14ac:dyDescent="0.4">
      <c r="E1026" s="265"/>
      <c r="F1026" s="267"/>
      <c r="G1026" s="267"/>
      <c r="H1026" s="267"/>
    </row>
    <row r="1027" spans="5:8" x14ac:dyDescent="0.4">
      <c r="E1027" s="265"/>
      <c r="F1027" s="267"/>
      <c r="G1027" s="267"/>
      <c r="H1027" s="267"/>
    </row>
    <row r="1028" spans="5:8" x14ac:dyDescent="0.4">
      <c r="E1028" s="265"/>
      <c r="F1028" s="267"/>
      <c r="G1028" s="267"/>
      <c r="H1028" s="267"/>
    </row>
    <row r="1029" spans="5:8" x14ac:dyDescent="0.4">
      <c r="E1029" s="265"/>
      <c r="F1029" s="267"/>
      <c r="G1029" s="267"/>
      <c r="H1029" s="267"/>
    </row>
    <row r="1030" spans="5:8" x14ac:dyDescent="0.4">
      <c r="E1030" s="265"/>
      <c r="F1030" s="267"/>
      <c r="G1030" s="267"/>
      <c r="H1030" s="267"/>
    </row>
    <row r="1031" spans="5:8" x14ac:dyDescent="0.4">
      <c r="E1031" s="265"/>
      <c r="F1031" s="267"/>
      <c r="G1031" s="267"/>
      <c r="H1031" s="267"/>
    </row>
    <row r="1032" spans="5:8" x14ac:dyDescent="0.4">
      <c r="E1032" s="265"/>
      <c r="F1032" s="267"/>
      <c r="G1032" s="267"/>
      <c r="H1032" s="267"/>
    </row>
    <row r="1033" spans="5:8" x14ac:dyDescent="0.4">
      <c r="E1033" s="265"/>
      <c r="F1033" s="267"/>
      <c r="G1033" s="267"/>
      <c r="H1033" s="267"/>
    </row>
    <row r="1034" spans="5:8" x14ac:dyDescent="0.4">
      <c r="E1034" s="265"/>
      <c r="F1034" s="267"/>
      <c r="G1034" s="267"/>
      <c r="H1034" s="267"/>
    </row>
    <row r="1035" spans="5:8" x14ac:dyDescent="0.4">
      <c r="E1035" s="265"/>
      <c r="F1035" s="267"/>
      <c r="G1035" s="267"/>
      <c r="H1035" s="267"/>
    </row>
    <row r="1036" spans="5:8" x14ac:dyDescent="0.4">
      <c r="E1036" s="265"/>
      <c r="F1036" s="267"/>
      <c r="G1036" s="267"/>
      <c r="H1036" s="267"/>
    </row>
    <row r="1037" spans="5:8" x14ac:dyDescent="0.4">
      <c r="E1037" s="265"/>
      <c r="F1037" s="267"/>
      <c r="G1037" s="267"/>
      <c r="H1037" s="267"/>
    </row>
    <row r="1038" spans="5:8" x14ac:dyDescent="0.4">
      <c r="E1038" s="265"/>
      <c r="F1038" s="267"/>
      <c r="G1038" s="267"/>
      <c r="H1038" s="267"/>
    </row>
    <row r="1039" spans="5:8" x14ac:dyDescent="0.4">
      <c r="E1039" s="265"/>
      <c r="F1039" s="267"/>
      <c r="G1039" s="267"/>
      <c r="H1039" s="267"/>
    </row>
    <row r="1040" spans="5:8" x14ac:dyDescent="0.4">
      <c r="E1040" s="265"/>
      <c r="F1040" s="267"/>
      <c r="G1040" s="267"/>
      <c r="H1040" s="267"/>
    </row>
    <row r="1041" spans="5:8" x14ac:dyDescent="0.4">
      <c r="E1041" s="265"/>
      <c r="F1041" s="267"/>
      <c r="G1041" s="267"/>
      <c r="H1041" s="267"/>
    </row>
    <row r="1042" spans="5:8" x14ac:dyDescent="0.4">
      <c r="E1042" s="265"/>
      <c r="F1042" s="267"/>
      <c r="G1042" s="267"/>
      <c r="H1042" s="267"/>
    </row>
    <row r="1043" spans="5:8" x14ac:dyDescent="0.4">
      <c r="E1043" s="265"/>
      <c r="F1043" s="267"/>
      <c r="G1043" s="267"/>
      <c r="H1043" s="267"/>
    </row>
    <row r="1044" spans="5:8" x14ac:dyDescent="0.4">
      <c r="E1044" s="265"/>
      <c r="F1044" s="267"/>
      <c r="G1044" s="267"/>
      <c r="H1044" s="267"/>
    </row>
    <row r="1045" spans="5:8" x14ac:dyDescent="0.4">
      <c r="E1045" s="265"/>
      <c r="F1045" s="267"/>
      <c r="G1045" s="267"/>
      <c r="H1045" s="267"/>
    </row>
    <row r="1046" spans="5:8" x14ac:dyDescent="0.4">
      <c r="E1046" s="265"/>
      <c r="F1046" s="267"/>
      <c r="G1046" s="267"/>
      <c r="H1046" s="267"/>
    </row>
    <row r="1047" spans="5:8" x14ac:dyDescent="0.4">
      <c r="E1047" s="265"/>
      <c r="F1047" s="267"/>
      <c r="G1047" s="267"/>
      <c r="H1047" s="267"/>
    </row>
    <row r="1048" spans="5:8" x14ac:dyDescent="0.4">
      <c r="E1048" s="265"/>
      <c r="F1048" s="267"/>
      <c r="G1048" s="267"/>
      <c r="H1048" s="267"/>
    </row>
    <row r="1049" spans="5:8" x14ac:dyDescent="0.4">
      <c r="E1049" s="265"/>
      <c r="F1049" s="267"/>
      <c r="G1049" s="267"/>
      <c r="H1049" s="267"/>
    </row>
    <row r="1050" spans="5:8" x14ac:dyDescent="0.4">
      <c r="E1050" s="265"/>
      <c r="F1050" s="267"/>
      <c r="G1050" s="267"/>
      <c r="H1050" s="267"/>
    </row>
    <row r="1051" spans="5:8" x14ac:dyDescent="0.4">
      <c r="E1051" s="265"/>
      <c r="F1051" s="267"/>
      <c r="G1051" s="267"/>
      <c r="H1051" s="267"/>
    </row>
    <row r="1052" spans="5:8" x14ac:dyDescent="0.4">
      <c r="E1052" s="265"/>
      <c r="F1052" s="267"/>
      <c r="G1052" s="267"/>
      <c r="H1052" s="267"/>
    </row>
    <row r="1053" spans="5:8" x14ac:dyDescent="0.4">
      <c r="E1053" s="265"/>
      <c r="F1053" s="267"/>
      <c r="G1053" s="267"/>
      <c r="H1053" s="267"/>
    </row>
    <row r="1054" spans="5:8" x14ac:dyDescent="0.4">
      <c r="E1054" s="265"/>
      <c r="F1054" s="267"/>
      <c r="G1054" s="267"/>
      <c r="H1054" s="267"/>
    </row>
    <row r="1055" spans="5:8" x14ac:dyDescent="0.4">
      <c r="E1055" s="265"/>
      <c r="F1055" s="267"/>
      <c r="G1055" s="267"/>
      <c r="H1055" s="267"/>
    </row>
    <row r="1056" spans="5:8" x14ac:dyDescent="0.4">
      <c r="E1056" s="265"/>
      <c r="F1056" s="267"/>
      <c r="G1056" s="267"/>
      <c r="H1056" s="267"/>
    </row>
    <row r="1057" spans="5:8" x14ac:dyDescent="0.4">
      <c r="E1057" s="265"/>
      <c r="F1057" s="267"/>
      <c r="G1057" s="267"/>
      <c r="H1057" s="267"/>
    </row>
    <row r="1058" spans="5:8" x14ac:dyDescent="0.4">
      <c r="E1058" s="265"/>
      <c r="F1058" s="267"/>
      <c r="G1058" s="267"/>
      <c r="H1058" s="267"/>
    </row>
    <row r="1059" spans="5:8" x14ac:dyDescent="0.4">
      <c r="E1059" s="265"/>
      <c r="F1059" s="267"/>
      <c r="G1059" s="267"/>
      <c r="H1059" s="267"/>
    </row>
    <row r="1060" spans="5:8" x14ac:dyDescent="0.4">
      <c r="E1060" s="265"/>
      <c r="F1060" s="267"/>
      <c r="G1060" s="267"/>
      <c r="H1060" s="267"/>
    </row>
    <row r="1061" spans="5:8" x14ac:dyDescent="0.4">
      <c r="E1061" s="265"/>
      <c r="F1061" s="267"/>
      <c r="G1061" s="267"/>
      <c r="H1061" s="267"/>
    </row>
    <row r="1062" spans="5:8" x14ac:dyDescent="0.4">
      <c r="E1062" s="265"/>
      <c r="F1062" s="267"/>
      <c r="G1062" s="267"/>
      <c r="H1062" s="267"/>
    </row>
    <row r="1063" spans="5:8" x14ac:dyDescent="0.4">
      <c r="E1063" s="265"/>
      <c r="F1063" s="267"/>
      <c r="G1063" s="267"/>
      <c r="H1063" s="267"/>
    </row>
    <row r="1064" spans="5:8" x14ac:dyDescent="0.4">
      <c r="E1064" s="265"/>
      <c r="F1064" s="267"/>
      <c r="G1064" s="267"/>
      <c r="H1064" s="267"/>
    </row>
    <row r="1065" spans="5:8" x14ac:dyDescent="0.4">
      <c r="E1065" s="265"/>
      <c r="F1065" s="267"/>
      <c r="G1065" s="267"/>
      <c r="H1065" s="267"/>
    </row>
    <row r="1066" spans="5:8" x14ac:dyDescent="0.4">
      <c r="E1066" s="265"/>
      <c r="F1066" s="267"/>
      <c r="G1066" s="267"/>
      <c r="H1066" s="267"/>
    </row>
    <row r="1067" spans="5:8" x14ac:dyDescent="0.4">
      <c r="E1067" s="265"/>
      <c r="F1067" s="267"/>
      <c r="G1067" s="267"/>
      <c r="H1067" s="267"/>
    </row>
    <row r="1068" spans="5:8" x14ac:dyDescent="0.4">
      <c r="E1068" s="265"/>
      <c r="F1068" s="267"/>
      <c r="G1068" s="267"/>
      <c r="H1068" s="267"/>
    </row>
    <row r="1069" spans="5:8" x14ac:dyDescent="0.4">
      <c r="E1069" s="265"/>
      <c r="F1069" s="267"/>
      <c r="G1069" s="267"/>
      <c r="H1069" s="267"/>
    </row>
    <row r="1070" spans="5:8" x14ac:dyDescent="0.4">
      <c r="E1070" s="265"/>
      <c r="F1070" s="267"/>
      <c r="G1070" s="267"/>
      <c r="H1070" s="267"/>
    </row>
    <row r="1071" spans="5:8" x14ac:dyDescent="0.4">
      <c r="E1071" s="265"/>
      <c r="F1071" s="267"/>
      <c r="G1071" s="267"/>
      <c r="H1071" s="267"/>
    </row>
    <row r="1072" spans="5:8" x14ac:dyDescent="0.4">
      <c r="E1072" s="265"/>
      <c r="F1072" s="267"/>
      <c r="G1072" s="267"/>
      <c r="H1072" s="267"/>
    </row>
    <row r="1073" spans="5:8" x14ac:dyDescent="0.4">
      <c r="E1073" s="265"/>
      <c r="F1073" s="267"/>
      <c r="G1073" s="267"/>
      <c r="H1073" s="267"/>
    </row>
    <row r="1074" spans="5:8" x14ac:dyDescent="0.4">
      <c r="E1074" s="265"/>
      <c r="F1074" s="267"/>
      <c r="G1074" s="267"/>
      <c r="H1074" s="267"/>
    </row>
    <row r="1075" spans="5:8" x14ac:dyDescent="0.4">
      <c r="E1075" s="265"/>
      <c r="F1075" s="267"/>
      <c r="G1075" s="267"/>
      <c r="H1075" s="267"/>
    </row>
    <row r="1076" spans="5:8" x14ac:dyDescent="0.4">
      <c r="E1076" s="265"/>
      <c r="F1076" s="267"/>
      <c r="G1076" s="267"/>
      <c r="H1076" s="267"/>
    </row>
    <row r="1077" spans="5:8" x14ac:dyDescent="0.4">
      <c r="E1077" s="265"/>
      <c r="F1077" s="267"/>
      <c r="G1077" s="267"/>
      <c r="H1077" s="267"/>
    </row>
    <row r="1078" spans="5:8" x14ac:dyDescent="0.4">
      <c r="E1078" s="265"/>
      <c r="F1078" s="267"/>
      <c r="G1078" s="267"/>
      <c r="H1078" s="267"/>
    </row>
    <row r="1079" spans="5:8" x14ac:dyDescent="0.4">
      <c r="E1079" s="265"/>
      <c r="F1079" s="267"/>
      <c r="G1079" s="267"/>
      <c r="H1079" s="267"/>
    </row>
    <row r="1080" spans="5:8" x14ac:dyDescent="0.4">
      <c r="E1080" s="265"/>
      <c r="F1080" s="267"/>
      <c r="G1080" s="267"/>
      <c r="H1080" s="267"/>
    </row>
    <row r="1081" spans="5:8" x14ac:dyDescent="0.4">
      <c r="E1081" s="265"/>
      <c r="F1081" s="267"/>
      <c r="G1081" s="267"/>
      <c r="H1081" s="267"/>
    </row>
    <row r="1082" spans="5:8" x14ac:dyDescent="0.4">
      <c r="E1082" s="265"/>
      <c r="F1082" s="267"/>
      <c r="G1082" s="267"/>
      <c r="H1082" s="267"/>
    </row>
    <row r="1083" spans="5:8" x14ac:dyDescent="0.4">
      <c r="E1083" s="265"/>
      <c r="F1083" s="267"/>
      <c r="G1083" s="267"/>
      <c r="H1083" s="267"/>
    </row>
    <row r="1084" spans="5:8" x14ac:dyDescent="0.4">
      <c r="E1084" s="265"/>
      <c r="F1084" s="267"/>
      <c r="G1084" s="267"/>
      <c r="H1084" s="267"/>
    </row>
    <row r="1085" spans="5:8" x14ac:dyDescent="0.4">
      <c r="E1085" s="265"/>
      <c r="F1085" s="267"/>
      <c r="G1085" s="267"/>
      <c r="H1085" s="267"/>
    </row>
    <row r="1086" spans="5:8" x14ac:dyDescent="0.4">
      <c r="E1086" s="265"/>
      <c r="F1086" s="267"/>
      <c r="G1086" s="267"/>
      <c r="H1086" s="267"/>
    </row>
    <row r="1087" spans="5:8" x14ac:dyDescent="0.4">
      <c r="E1087" s="265"/>
      <c r="F1087" s="267"/>
      <c r="G1087" s="267"/>
      <c r="H1087" s="267"/>
    </row>
    <row r="1088" spans="5:8" x14ac:dyDescent="0.4">
      <c r="E1088" s="265"/>
      <c r="F1088" s="267"/>
      <c r="G1088" s="267"/>
      <c r="H1088" s="267"/>
    </row>
    <row r="1089" spans="5:8" x14ac:dyDescent="0.4">
      <c r="E1089" s="265"/>
      <c r="F1089" s="267"/>
      <c r="G1089" s="267"/>
      <c r="H1089" s="267"/>
    </row>
    <row r="1090" spans="5:8" x14ac:dyDescent="0.4">
      <c r="E1090" s="265"/>
      <c r="F1090" s="267"/>
      <c r="G1090" s="267"/>
      <c r="H1090" s="267"/>
    </row>
    <row r="1091" spans="5:8" x14ac:dyDescent="0.4">
      <c r="E1091" s="265"/>
      <c r="F1091" s="267"/>
      <c r="G1091" s="267"/>
      <c r="H1091" s="267"/>
    </row>
    <row r="1092" spans="5:8" x14ac:dyDescent="0.4">
      <c r="E1092" s="265"/>
      <c r="F1092" s="267"/>
      <c r="G1092" s="267"/>
      <c r="H1092" s="267"/>
    </row>
  </sheetData>
  <sortState xmlns:xlrd2="http://schemas.microsoft.com/office/spreadsheetml/2017/richdata2" ref="C4:K4">
    <sortCondition ref="C2"/>
  </sortState>
  <mergeCells count="4">
    <mergeCell ref="B2:B3"/>
    <mergeCell ref="C2:C3"/>
    <mergeCell ref="E2:H2"/>
    <mergeCell ref="C67:D67"/>
  </mergeCells>
  <phoneticPr fontId="15"/>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E876D-45AB-4843-9B32-14F4916EA974}">
  <sheetPr codeName="Sheet40">
    <tabColor rgb="FF7030A0"/>
  </sheetPr>
  <dimension ref="A1:HX1383"/>
  <sheetViews>
    <sheetView zoomScale="85" zoomScaleNormal="85" workbookViewId="0">
      <pane ySplit="4" topLeftCell="A5" activePane="bottomLeft" state="frozen"/>
      <selection activeCell="C15" sqref="C15:E15"/>
      <selection pane="bottomLeft" activeCell="J25" sqref="J25"/>
    </sheetView>
  </sheetViews>
  <sheetFormatPr defaultColWidth="9.21875" defaultRowHeight="19.5" x14ac:dyDescent="0.4"/>
  <cols>
    <col min="1" max="1" width="8.88671875" style="152" bestFit="1" customWidth="1"/>
    <col min="2" max="2" width="26.21875" style="152" bestFit="1" customWidth="1"/>
    <col min="3" max="12" width="4.6640625" style="152" bestFit="1" customWidth="1"/>
    <col min="13" max="15" width="6.21875" style="152" bestFit="1" customWidth="1"/>
    <col min="16" max="16" width="7.33203125" style="152" bestFit="1" customWidth="1"/>
    <col min="17" max="32" width="7.77734375" style="152" bestFit="1" customWidth="1"/>
    <col min="33" max="33" width="8.88671875" style="152" bestFit="1" customWidth="1"/>
    <col min="34" max="58" width="36.6640625" style="152" bestFit="1" customWidth="1"/>
    <col min="59" max="59" width="6.77734375" style="152" bestFit="1" customWidth="1"/>
    <col min="60" max="71" width="35.21875" style="152" bestFit="1" customWidth="1"/>
    <col min="72" max="72" width="6.77734375" style="152" bestFit="1" customWidth="1"/>
    <col min="73" max="92" width="32" style="152" bestFit="1" customWidth="1"/>
    <col min="93" max="93" width="6.77734375" style="152" bestFit="1" customWidth="1"/>
    <col min="94" max="109" width="31.21875" style="152" bestFit="1" customWidth="1"/>
    <col min="110" max="110" width="6.77734375" style="152" bestFit="1" customWidth="1"/>
    <col min="111" max="126" width="31.21875" style="152" bestFit="1" customWidth="1"/>
    <col min="127" max="127" width="6.77734375" style="152" bestFit="1" customWidth="1"/>
    <col min="128" max="134" width="27.21875" style="152" bestFit="1" customWidth="1"/>
    <col min="135" max="135" width="6.77734375" style="152" bestFit="1" customWidth="1"/>
    <col min="136" max="142" width="27.21875" style="152" bestFit="1" customWidth="1"/>
    <col min="143" max="143" width="6.77734375" style="152" bestFit="1" customWidth="1"/>
    <col min="144" max="146" width="18.88671875" style="152" bestFit="1" customWidth="1"/>
    <col min="147" max="147" width="6.77734375" style="152" bestFit="1" customWidth="1"/>
    <col min="148" max="160" width="28.21875" style="152" bestFit="1" customWidth="1"/>
    <col min="161" max="161" width="7.77734375" style="152" bestFit="1" customWidth="1"/>
    <col min="162" max="165" width="24.109375" style="152" bestFit="1" customWidth="1"/>
    <col min="166" max="166" width="7.77734375" style="152" bestFit="1" customWidth="1"/>
    <col min="167" max="167" width="24.109375" style="152" bestFit="1" customWidth="1"/>
    <col min="168" max="168" width="7.77734375" style="152" bestFit="1" customWidth="1"/>
    <col min="169" max="172" width="23.6640625" style="152" bestFit="1" customWidth="1"/>
    <col min="173" max="173" width="7.77734375" style="152" bestFit="1" customWidth="1"/>
    <col min="174" max="183" width="27.6640625" style="152" bestFit="1" customWidth="1"/>
    <col min="184" max="184" width="7.77734375" style="152" bestFit="1" customWidth="1"/>
    <col min="185" max="185" width="28.21875" style="152" bestFit="1" customWidth="1"/>
    <col min="186" max="186" width="7.77734375" style="152" bestFit="1" customWidth="1"/>
    <col min="187" max="190" width="21.88671875" style="152" bestFit="1" customWidth="1"/>
    <col min="191" max="191" width="7.77734375" style="152" bestFit="1" customWidth="1"/>
    <col min="192" max="198" width="27.6640625" style="152" bestFit="1" customWidth="1"/>
    <col min="199" max="199" width="7.77734375" style="152" bestFit="1" customWidth="1"/>
    <col min="200" max="200" width="15.44140625" style="152" bestFit="1" customWidth="1"/>
    <col min="201" max="201" width="7.77734375" style="152" bestFit="1" customWidth="1"/>
    <col min="202" max="202" width="15.44140625" style="152" bestFit="1" customWidth="1"/>
    <col min="203" max="203" width="7.77734375" style="152" bestFit="1" customWidth="1"/>
    <col min="204" max="206" width="27.6640625" style="152" bestFit="1" customWidth="1"/>
    <col min="207" max="207" width="7.77734375" style="152" bestFit="1" customWidth="1"/>
    <col min="208" max="208" width="15.44140625" style="152" bestFit="1" customWidth="1"/>
    <col min="209" max="209" width="7.77734375" style="152" bestFit="1" customWidth="1"/>
    <col min="210" max="210" width="15.44140625" style="152" bestFit="1" customWidth="1"/>
    <col min="211" max="211" width="7.77734375" style="152" bestFit="1" customWidth="1"/>
    <col min="212" max="213" width="15.44140625" style="152" bestFit="1" customWidth="1"/>
    <col min="214" max="214" width="7.77734375" style="152" bestFit="1" customWidth="1"/>
    <col min="215" max="216" width="27.21875" style="152" bestFit="1" customWidth="1"/>
    <col min="217" max="217" width="7.77734375" style="152" bestFit="1" customWidth="1"/>
    <col min="218" max="219" width="17.88671875" style="152" bestFit="1" customWidth="1"/>
    <col min="220" max="220" width="8.88671875" style="152" bestFit="1" customWidth="1"/>
    <col min="221" max="221" width="17.88671875" style="152" bestFit="1" customWidth="1"/>
    <col min="222" max="222" width="8.88671875" style="152" bestFit="1" customWidth="1"/>
    <col min="223" max="223" width="20.88671875" style="152" bestFit="1" customWidth="1"/>
    <col min="224" max="224" width="12.109375" style="152" bestFit="1" customWidth="1"/>
    <col min="225" max="225" width="20.88671875" style="152" bestFit="1" customWidth="1"/>
    <col min="226" max="226" width="12.109375" style="152" bestFit="1" customWidth="1"/>
    <col min="227" max="227" width="20.88671875" style="152" bestFit="1" customWidth="1"/>
    <col min="228" max="228" width="12.109375" style="152" bestFit="1" customWidth="1"/>
    <col min="229" max="229" width="6.77734375" style="152" bestFit="1" customWidth="1"/>
    <col min="230" max="230" width="11" style="152" bestFit="1" customWidth="1"/>
    <col min="231" max="232" width="8.88671875" style="152" bestFit="1" customWidth="1"/>
    <col min="233" max="16384" width="9.21875" style="152"/>
  </cols>
  <sheetData>
    <row r="1" spans="1:232" x14ac:dyDescent="0.4">
      <c r="A1" s="151" t="s">
        <v>159</v>
      </c>
      <c r="B1" s="152" t="s">
        <v>94</v>
      </c>
    </row>
    <row r="2" spans="1:232" x14ac:dyDescent="0.4">
      <c r="A2" s="151" t="s">
        <v>113</v>
      </c>
      <c r="B2" s="152" t="s">
        <v>329</v>
      </c>
    </row>
    <row r="3" spans="1:232" x14ac:dyDescent="0.4">
      <c r="A3"/>
      <c r="B3"/>
      <c r="C3"/>
      <c r="D3"/>
      <c r="E3"/>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row>
    <row r="4" spans="1:232" x14ac:dyDescent="0.4">
      <c r="A4" s="151" t="s">
        <v>216</v>
      </c>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row>
    <row r="5" spans="1:232" x14ac:dyDescent="0.4">
      <c r="C5" s="152">
        <v>1</v>
      </c>
      <c r="D5" s="152">
        <v>2</v>
      </c>
      <c r="E5" s="152">
        <v>3</v>
      </c>
      <c r="F5" s="152">
        <v>4</v>
      </c>
      <c r="G5" s="152">
        <v>5</v>
      </c>
      <c r="H5" s="152">
        <v>6</v>
      </c>
      <c r="I5" s="152">
        <v>7</v>
      </c>
      <c r="J5" s="152">
        <v>10</v>
      </c>
      <c r="K5" s="152">
        <v>12</v>
      </c>
      <c r="L5" s="152">
        <v>15</v>
      </c>
      <c r="M5" s="152" t="s">
        <v>126</v>
      </c>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row>
    <row r="6" spans="1:232" x14ac:dyDescent="0.4">
      <c r="A6" s="152" t="s">
        <v>388</v>
      </c>
      <c r="B6" s="152" t="s">
        <v>22</v>
      </c>
      <c r="C6" s="290">
        <v>40</v>
      </c>
      <c r="D6" s="290"/>
      <c r="E6" s="290"/>
      <c r="F6" s="290"/>
      <c r="G6" s="290"/>
      <c r="H6" s="290"/>
      <c r="I6" s="290"/>
      <c r="J6" s="290">
        <v>100</v>
      </c>
      <c r="K6" s="290"/>
      <c r="L6" s="290"/>
      <c r="M6" s="290">
        <v>140</v>
      </c>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row>
    <row r="7" spans="1:232" x14ac:dyDescent="0.4">
      <c r="A7" s="152" t="s">
        <v>389</v>
      </c>
      <c r="C7" s="290">
        <v>40</v>
      </c>
      <c r="D7" s="290"/>
      <c r="E7" s="290"/>
      <c r="F7" s="290"/>
      <c r="G7" s="290"/>
      <c r="H7" s="290"/>
      <c r="I7" s="290"/>
      <c r="J7" s="290">
        <v>100</v>
      </c>
      <c r="K7" s="290"/>
      <c r="L7" s="290"/>
      <c r="M7" s="290">
        <v>140</v>
      </c>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row>
    <row r="8" spans="1:232" x14ac:dyDescent="0.4">
      <c r="A8" s="152" t="s">
        <v>390</v>
      </c>
      <c r="B8" s="152" t="s">
        <v>23</v>
      </c>
      <c r="C8" s="290">
        <v>40</v>
      </c>
      <c r="D8" s="290">
        <v>40</v>
      </c>
      <c r="E8" s="290"/>
      <c r="F8" s="290">
        <v>80</v>
      </c>
      <c r="G8" s="290">
        <v>50</v>
      </c>
      <c r="H8" s="290"/>
      <c r="I8" s="290">
        <v>70</v>
      </c>
      <c r="J8" s="290">
        <v>100</v>
      </c>
      <c r="K8" s="290"/>
      <c r="L8" s="290">
        <v>150</v>
      </c>
      <c r="M8" s="290">
        <v>530</v>
      </c>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row>
    <row r="9" spans="1:232" x14ac:dyDescent="0.4">
      <c r="A9" s="152" t="s">
        <v>391</v>
      </c>
      <c r="C9" s="290">
        <v>40</v>
      </c>
      <c r="D9" s="290">
        <v>40</v>
      </c>
      <c r="E9" s="290"/>
      <c r="F9" s="290">
        <v>80</v>
      </c>
      <c r="G9" s="290">
        <v>50</v>
      </c>
      <c r="H9" s="290"/>
      <c r="I9" s="290">
        <v>70</v>
      </c>
      <c r="J9" s="290">
        <v>100</v>
      </c>
      <c r="K9" s="290"/>
      <c r="L9" s="290">
        <v>150</v>
      </c>
      <c r="M9" s="290">
        <v>530</v>
      </c>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row>
    <row r="10" spans="1:232" x14ac:dyDescent="0.4">
      <c r="A10" s="152" t="s">
        <v>392</v>
      </c>
      <c r="B10" s="152" t="s">
        <v>17</v>
      </c>
      <c r="C10" s="290">
        <v>80</v>
      </c>
      <c r="D10" s="290">
        <v>60</v>
      </c>
      <c r="E10" s="290">
        <v>30</v>
      </c>
      <c r="F10" s="290">
        <v>80</v>
      </c>
      <c r="G10" s="290">
        <v>50</v>
      </c>
      <c r="H10" s="290">
        <v>120</v>
      </c>
      <c r="I10" s="290">
        <v>70</v>
      </c>
      <c r="J10" s="290">
        <v>200</v>
      </c>
      <c r="K10" s="290"/>
      <c r="L10" s="290">
        <v>150</v>
      </c>
      <c r="M10" s="290">
        <v>840</v>
      </c>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row>
    <row r="11" spans="1:232" x14ac:dyDescent="0.4">
      <c r="A11" s="152" t="s">
        <v>393</v>
      </c>
      <c r="C11" s="290">
        <v>80</v>
      </c>
      <c r="D11" s="290">
        <v>60</v>
      </c>
      <c r="E11" s="290">
        <v>30</v>
      </c>
      <c r="F11" s="290">
        <v>80</v>
      </c>
      <c r="G11" s="290">
        <v>50</v>
      </c>
      <c r="H11" s="290">
        <v>120</v>
      </c>
      <c r="I11" s="290">
        <v>70</v>
      </c>
      <c r="J11" s="290">
        <v>200</v>
      </c>
      <c r="K11" s="290"/>
      <c r="L11" s="290">
        <v>150</v>
      </c>
      <c r="M11" s="290">
        <v>840</v>
      </c>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row>
    <row r="12" spans="1:232" x14ac:dyDescent="0.4">
      <c r="A12" s="152" t="s">
        <v>394</v>
      </c>
      <c r="B12" s="152" t="s">
        <v>18</v>
      </c>
      <c r="C12" s="290">
        <v>60</v>
      </c>
      <c r="D12" s="290">
        <v>80</v>
      </c>
      <c r="E12" s="290">
        <v>60</v>
      </c>
      <c r="F12" s="290">
        <v>80</v>
      </c>
      <c r="G12" s="290">
        <v>100</v>
      </c>
      <c r="H12" s="290"/>
      <c r="I12" s="290">
        <v>70</v>
      </c>
      <c r="J12" s="290">
        <v>100</v>
      </c>
      <c r="K12" s="290"/>
      <c r="L12" s="290">
        <v>150</v>
      </c>
      <c r="M12" s="290">
        <v>700</v>
      </c>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row>
    <row r="13" spans="1:232" x14ac:dyDescent="0.4">
      <c r="A13" s="152" t="s">
        <v>395</v>
      </c>
      <c r="C13" s="290">
        <v>60</v>
      </c>
      <c r="D13" s="290">
        <v>80</v>
      </c>
      <c r="E13" s="290">
        <v>60</v>
      </c>
      <c r="F13" s="290">
        <v>80</v>
      </c>
      <c r="G13" s="290">
        <v>100</v>
      </c>
      <c r="H13" s="290"/>
      <c r="I13" s="290">
        <v>70</v>
      </c>
      <c r="J13" s="290">
        <v>100</v>
      </c>
      <c r="K13" s="290"/>
      <c r="L13" s="290">
        <v>150</v>
      </c>
      <c r="M13" s="290">
        <v>700</v>
      </c>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row>
    <row r="14" spans="1:232" x14ac:dyDescent="0.4">
      <c r="A14" s="152" t="s">
        <v>396</v>
      </c>
      <c r="B14" s="152" t="s">
        <v>19</v>
      </c>
      <c r="C14" s="290">
        <v>50</v>
      </c>
      <c r="D14" s="290">
        <v>60</v>
      </c>
      <c r="E14" s="290">
        <v>30</v>
      </c>
      <c r="F14" s="290">
        <v>80</v>
      </c>
      <c r="G14" s="290">
        <v>100</v>
      </c>
      <c r="H14" s="290">
        <v>60</v>
      </c>
      <c r="I14" s="290">
        <v>70</v>
      </c>
      <c r="J14" s="290">
        <v>100</v>
      </c>
      <c r="K14" s="290">
        <v>120</v>
      </c>
      <c r="L14" s="290">
        <v>150</v>
      </c>
      <c r="M14" s="290">
        <v>820</v>
      </c>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row>
    <row r="15" spans="1:232" x14ac:dyDescent="0.4">
      <c r="A15" s="152" t="s">
        <v>397</v>
      </c>
      <c r="C15" s="290">
        <v>50</v>
      </c>
      <c r="D15" s="290">
        <v>60</v>
      </c>
      <c r="E15" s="290">
        <v>30</v>
      </c>
      <c r="F15" s="290">
        <v>80</v>
      </c>
      <c r="G15" s="290">
        <v>100</v>
      </c>
      <c r="H15" s="290">
        <v>60</v>
      </c>
      <c r="I15" s="290">
        <v>70</v>
      </c>
      <c r="J15" s="290">
        <v>100</v>
      </c>
      <c r="K15" s="290">
        <v>120</v>
      </c>
      <c r="L15" s="290">
        <v>150</v>
      </c>
      <c r="M15" s="290">
        <v>820</v>
      </c>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row>
    <row r="16" spans="1:232" x14ac:dyDescent="0.4">
      <c r="A16" s="152" t="s">
        <v>398</v>
      </c>
      <c r="B16" s="152" t="s">
        <v>20</v>
      </c>
      <c r="C16" s="290">
        <v>100</v>
      </c>
      <c r="D16" s="290">
        <v>40</v>
      </c>
      <c r="E16" s="290">
        <v>60</v>
      </c>
      <c r="F16" s="290">
        <v>80</v>
      </c>
      <c r="G16" s="290">
        <v>100</v>
      </c>
      <c r="H16" s="290"/>
      <c r="I16" s="290">
        <v>70</v>
      </c>
      <c r="J16" s="290">
        <v>100</v>
      </c>
      <c r="K16" s="290">
        <v>120</v>
      </c>
      <c r="L16" s="290">
        <v>150</v>
      </c>
      <c r="M16" s="290">
        <v>820</v>
      </c>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row>
    <row r="17" spans="1:232" x14ac:dyDescent="0.4">
      <c r="A17" s="152" t="s">
        <v>399</v>
      </c>
      <c r="C17" s="290">
        <v>100</v>
      </c>
      <c r="D17" s="290">
        <v>40</v>
      </c>
      <c r="E17" s="290">
        <v>60</v>
      </c>
      <c r="F17" s="290">
        <v>80</v>
      </c>
      <c r="G17" s="290">
        <v>100</v>
      </c>
      <c r="H17" s="290"/>
      <c r="I17" s="290">
        <v>70</v>
      </c>
      <c r="J17" s="290">
        <v>100</v>
      </c>
      <c r="K17" s="290">
        <v>120</v>
      </c>
      <c r="L17" s="290">
        <v>150</v>
      </c>
      <c r="M17" s="290">
        <v>820</v>
      </c>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row>
    <row r="18" spans="1:232" x14ac:dyDescent="0.4">
      <c r="A18" s="152" t="s">
        <v>400</v>
      </c>
      <c r="B18" s="152" t="s">
        <v>21</v>
      </c>
      <c r="C18" s="290">
        <v>60</v>
      </c>
      <c r="D18" s="290">
        <v>40</v>
      </c>
      <c r="E18" s="290"/>
      <c r="F18" s="290">
        <v>120</v>
      </c>
      <c r="G18" s="290">
        <v>50</v>
      </c>
      <c r="H18" s="290">
        <v>180</v>
      </c>
      <c r="I18" s="290"/>
      <c r="J18" s="290"/>
      <c r="K18" s="290">
        <v>120</v>
      </c>
      <c r="L18" s="290"/>
      <c r="M18" s="290">
        <v>570</v>
      </c>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row>
    <row r="19" spans="1:232" x14ac:dyDescent="0.4">
      <c r="A19" s="152" t="s">
        <v>401</v>
      </c>
      <c r="C19" s="290">
        <v>60</v>
      </c>
      <c r="D19" s="290">
        <v>40</v>
      </c>
      <c r="E19" s="290"/>
      <c r="F19" s="290">
        <v>120</v>
      </c>
      <c r="G19" s="290">
        <v>50</v>
      </c>
      <c r="H19" s="290">
        <v>180</v>
      </c>
      <c r="I19" s="290"/>
      <c r="J19" s="290"/>
      <c r="K19" s="290">
        <v>120</v>
      </c>
      <c r="L19" s="290"/>
      <c r="M19" s="290">
        <v>570</v>
      </c>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row>
    <row r="20" spans="1:232" x14ac:dyDescent="0.4">
      <c r="A20" s="152" t="s">
        <v>402</v>
      </c>
      <c r="B20" s="152" t="s">
        <v>22</v>
      </c>
      <c r="C20" s="290">
        <v>30</v>
      </c>
      <c r="D20" s="290">
        <v>20</v>
      </c>
      <c r="E20" s="290"/>
      <c r="F20" s="290">
        <v>40</v>
      </c>
      <c r="G20" s="290">
        <v>50</v>
      </c>
      <c r="H20" s="290"/>
      <c r="I20" s="290"/>
      <c r="J20" s="290"/>
      <c r="K20" s="290"/>
      <c r="L20" s="290"/>
      <c r="M20" s="290">
        <v>140</v>
      </c>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row>
    <row r="21" spans="1:232" x14ac:dyDescent="0.4">
      <c r="A21" s="152" t="s">
        <v>403</v>
      </c>
      <c r="C21" s="290">
        <v>30</v>
      </c>
      <c r="D21" s="290">
        <v>20</v>
      </c>
      <c r="E21" s="290"/>
      <c r="F21" s="290">
        <v>40</v>
      </c>
      <c r="G21" s="290">
        <v>50</v>
      </c>
      <c r="H21" s="290"/>
      <c r="I21" s="290"/>
      <c r="J21" s="290"/>
      <c r="K21" s="290"/>
      <c r="L21" s="290"/>
      <c r="M21" s="290">
        <v>140</v>
      </c>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row>
    <row r="22" spans="1:232" x14ac:dyDescent="0.4">
      <c r="A22" s="152" t="s">
        <v>126</v>
      </c>
      <c r="C22" s="290">
        <v>460</v>
      </c>
      <c r="D22" s="290">
        <v>340</v>
      </c>
      <c r="E22" s="290">
        <v>180</v>
      </c>
      <c r="F22" s="290">
        <v>560</v>
      </c>
      <c r="G22" s="290">
        <v>500</v>
      </c>
      <c r="H22" s="290">
        <v>360</v>
      </c>
      <c r="I22" s="290">
        <v>350</v>
      </c>
      <c r="J22" s="290">
        <v>700</v>
      </c>
      <c r="K22" s="290">
        <v>360</v>
      </c>
      <c r="L22" s="290">
        <v>750</v>
      </c>
      <c r="M22" s="290">
        <v>4560</v>
      </c>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row>
    <row r="23" spans="1:232" x14ac:dyDescent="0.4">
      <c r="A23"/>
      <c r="B23"/>
      <c r="C23"/>
      <c r="D23"/>
      <c r="E23"/>
      <c r="F23"/>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row>
    <row r="24" spans="1:232" x14ac:dyDescent="0.4">
      <c r="A24"/>
      <c r="B24"/>
      <c r="C24"/>
      <c r="D24"/>
      <c r="E24"/>
      <c r="F24"/>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row>
    <row r="25" spans="1:232" x14ac:dyDescent="0.4">
      <c r="A25"/>
      <c r="B25"/>
      <c r="C25"/>
      <c r="D25"/>
      <c r="E25"/>
      <c r="F25"/>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row>
    <row r="26" spans="1:232" x14ac:dyDescent="0.4">
      <c r="A26"/>
      <c r="B26"/>
      <c r="C26"/>
      <c r="D26"/>
      <c r="E26"/>
      <c r="F26"/>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row>
    <row r="27" spans="1:232" x14ac:dyDescent="0.4">
      <c r="A27"/>
      <c r="B27"/>
      <c r="C27"/>
      <c r="D27"/>
      <c r="E27"/>
      <c r="F27"/>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row>
    <row r="28" spans="1:232" x14ac:dyDescent="0.4">
      <c r="A28"/>
      <c r="B28"/>
      <c r="C28"/>
      <c r="D28"/>
      <c r="E28"/>
      <c r="F28"/>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row>
    <row r="29" spans="1:232" x14ac:dyDescent="0.4">
      <c r="A29"/>
      <c r="B29"/>
      <c r="C29"/>
      <c r="D29"/>
      <c r="E29"/>
      <c r="F29"/>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row>
    <row r="30" spans="1:232" x14ac:dyDescent="0.4">
      <c r="A30"/>
      <c r="B30"/>
      <c r="C30"/>
      <c r="D30"/>
      <c r="E30"/>
      <c r="F30"/>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row>
    <row r="31" spans="1:232" x14ac:dyDescent="0.4">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row>
    <row r="32" spans="1:232" x14ac:dyDescent="0.4">
      <c r="A32"/>
      <c r="B32"/>
      <c r="C32"/>
      <c r="D32"/>
      <c r="E32"/>
      <c r="F32"/>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row>
    <row r="33" spans="1:232" x14ac:dyDescent="0.4">
      <c r="A33"/>
      <c r="B33"/>
      <c r="C33"/>
      <c r="D33"/>
      <c r="E33"/>
      <c r="F33"/>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row>
    <row r="34" spans="1:232" x14ac:dyDescent="0.4">
      <c r="A34"/>
      <c r="B34"/>
      <c r="C34"/>
      <c r="D34"/>
      <c r="E34"/>
      <c r="F34"/>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row>
    <row r="35" spans="1:232" x14ac:dyDescent="0.4">
      <c r="A35"/>
      <c r="B35"/>
      <c r="C35"/>
      <c r="D35"/>
      <c r="E35"/>
      <c r="F35"/>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row>
    <row r="36" spans="1:232" x14ac:dyDescent="0.4">
      <c r="A36"/>
      <c r="B36"/>
      <c r="C36"/>
      <c r="D36"/>
      <c r="E36"/>
      <c r="F36"/>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row>
    <row r="37" spans="1:232" x14ac:dyDescent="0.4">
      <c r="A37"/>
      <c r="B37"/>
      <c r="C37"/>
      <c r="D37"/>
      <c r="E37"/>
      <c r="F37"/>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row>
    <row r="38" spans="1:232" x14ac:dyDescent="0.4">
      <c r="A38"/>
      <c r="B38"/>
      <c r="C38"/>
      <c r="D38"/>
      <c r="E38"/>
      <c r="F38"/>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row>
    <row r="39" spans="1:232" x14ac:dyDescent="0.4">
      <c r="A39"/>
      <c r="B39"/>
      <c r="C39"/>
      <c r="D39"/>
      <c r="E39"/>
      <c r="F39"/>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row>
    <row r="40" spans="1:232" x14ac:dyDescent="0.4">
      <c r="A40"/>
      <c r="B40"/>
      <c r="C40"/>
      <c r="D40"/>
      <c r="E40"/>
      <c r="F40"/>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row>
    <row r="41" spans="1:232" x14ac:dyDescent="0.4">
      <c r="A41"/>
      <c r="B41"/>
      <c r="C41"/>
      <c r="D41"/>
      <c r="E41"/>
      <c r="F41"/>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row>
    <row r="42" spans="1:232" x14ac:dyDescent="0.4">
      <c r="A42"/>
      <c r="B42"/>
      <c r="C42"/>
      <c r="D42"/>
      <c r="E42"/>
      <c r="F42"/>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row>
    <row r="43" spans="1:232" x14ac:dyDescent="0.4">
      <c r="A43"/>
      <c r="B43"/>
      <c r="C43"/>
      <c r="D43"/>
      <c r="E43"/>
      <c r="F43"/>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row>
    <row r="44" spans="1:232" x14ac:dyDescent="0.4">
      <c r="A44"/>
      <c r="B44"/>
      <c r="C44"/>
      <c r="D44"/>
      <c r="E44"/>
      <c r="F44"/>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row>
    <row r="45" spans="1:232" x14ac:dyDescent="0.4">
      <c r="A45"/>
      <c r="B45"/>
      <c r="C45"/>
      <c r="D45"/>
      <c r="E45"/>
      <c r="F45"/>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row>
    <row r="46" spans="1:232" x14ac:dyDescent="0.4">
      <c r="A46"/>
      <c r="B46"/>
      <c r="C46"/>
      <c r="D46"/>
      <c r="E46"/>
      <c r="F46"/>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row>
    <row r="47" spans="1:232" x14ac:dyDescent="0.4">
      <c r="A47"/>
      <c r="B47"/>
      <c r="C47"/>
      <c r="D47"/>
      <c r="E47"/>
      <c r="F47"/>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row>
    <row r="48" spans="1:232" x14ac:dyDescent="0.4">
      <c r="A48"/>
      <c r="B48"/>
      <c r="C48"/>
      <c r="D48"/>
      <c r="E48"/>
      <c r="F48"/>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row>
    <row r="49" spans="1:232" x14ac:dyDescent="0.4">
      <c r="A49"/>
      <c r="B49"/>
      <c r="C49"/>
      <c r="D49"/>
      <c r="E49"/>
      <c r="F49"/>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row>
    <row r="50" spans="1:232" x14ac:dyDescent="0.4">
      <c r="A50"/>
      <c r="B50"/>
      <c r="C50"/>
      <c r="D50"/>
      <c r="E50"/>
      <c r="F50"/>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row>
    <row r="51" spans="1:232" x14ac:dyDescent="0.4">
      <c r="A51"/>
      <c r="B51"/>
      <c r="C51"/>
      <c r="D51"/>
      <c r="E51"/>
      <c r="F51"/>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row>
    <row r="52" spans="1:232" x14ac:dyDescent="0.4">
      <c r="A52"/>
      <c r="B52"/>
      <c r="C52"/>
      <c r="D52"/>
      <c r="E52"/>
      <c r="F52"/>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row>
    <row r="53" spans="1:232" x14ac:dyDescent="0.4">
      <c r="A53"/>
      <c r="B53"/>
      <c r="C53"/>
      <c r="D53"/>
      <c r="E53"/>
      <c r="F53"/>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row>
    <row r="54" spans="1:232" x14ac:dyDescent="0.4">
      <c r="A54"/>
      <c r="B54"/>
      <c r="C54"/>
      <c r="D54"/>
      <c r="E54"/>
      <c r="F54"/>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row>
    <row r="55" spans="1:232" x14ac:dyDescent="0.4">
      <c r="A55"/>
      <c r="B55"/>
      <c r="C55"/>
      <c r="D55"/>
      <c r="E55"/>
      <c r="F55"/>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row>
    <row r="56" spans="1:232" x14ac:dyDescent="0.4">
      <c r="A56"/>
      <c r="B56"/>
      <c r="C56"/>
      <c r="D56"/>
      <c r="E56"/>
      <c r="F56"/>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row>
    <row r="57" spans="1:232" x14ac:dyDescent="0.4">
      <c r="A57"/>
      <c r="B57"/>
      <c r="C57"/>
      <c r="D57"/>
      <c r="E57"/>
      <c r="F57"/>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row>
    <row r="58" spans="1:232" x14ac:dyDescent="0.4">
      <c r="A58"/>
      <c r="B58"/>
      <c r="C58"/>
      <c r="D58"/>
      <c r="E58"/>
      <c r="F58"/>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row>
    <row r="59" spans="1:232" x14ac:dyDescent="0.4">
      <c r="A59"/>
      <c r="B59"/>
      <c r="C59"/>
      <c r="D59"/>
      <c r="E59"/>
      <c r="F59"/>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row>
    <row r="60" spans="1:232" x14ac:dyDescent="0.4">
      <c r="A60"/>
      <c r="B60"/>
      <c r="C60"/>
      <c r="D60"/>
      <c r="E60"/>
      <c r="F60"/>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row>
    <row r="61" spans="1:232" x14ac:dyDescent="0.4">
      <c r="A61"/>
      <c r="B61"/>
      <c r="C61"/>
      <c r="D61"/>
      <c r="E61"/>
      <c r="F61"/>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row>
    <row r="62" spans="1:232" x14ac:dyDescent="0.4">
      <c r="A62"/>
      <c r="B62"/>
      <c r="C62"/>
      <c r="D62"/>
      <c r="E62"/>
      <c r="F62"/>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row>
    <row r="63" spans="1:232" x14ac:dyDescent="0.4">
      <c r="A63"/>
      <c r="B63"/>
      <c r="C63"/>
      <c r="D63"/>
      <c r="E63"/>
      <c r="F63"/>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row>
    <row r="64" spans="1:232" x14ac:dyDescent="0.4">
      <c r="A64"/>
      <c r="B64"/>
      <c r="C64"/>
      <c r="D64"/>
      <c r="E64"/>
      <c r="F64"/>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row>
    <row r="65" spans="1:232" x14ac:dyDescent="0.4">
      <c r="A65"/>
      <c r="B65"/>
      <c r="C65"/>
      <c r="D65"/>
      <c r="E65"/>
      <c r="F65"/>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row>
    <row r="66" spans="1:232" x14ac:dyDescent="0.4">
      <c r="A66"/>
      <c r="B66"/>
      <c r="C66"/>
      <c r="D66"/>
      <c r="E66"/>
      <c r="F66"/>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row>
    <row r="67" spans="1:232" x14ac:dyDescent="0.4">
      <c r="A67"/>
      <c r="B67"/>
      <c r="C67"/>
      <c r="D67"/>
      <c r="E67"/>
      <c r="F67"/>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row>
    <row r="68" spans="1:232" x14ac:dyDescent="0.4">
      <c r="A68"/>
      <c r="B68"/>
      <c r="C68"/>
      <c r="D68"/>
      <c r="E68"/>
      <c r="F68"/>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row>
    <row r="69" spans="1:232" x14ac:dyDescent="0.4">
      <c r="A69"/>
      <c r="B69"/>
      <c r="C69"/>
      <c r="D69"/>
      <c r="E69"/>
      <c r="F69"/>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row>
    <row r="70" spans="1:232" x14ac:dyDescent="0.4">
      <c r="A70"/>
      <c r="B70"/>
      <c r="C70"/>
      <c r="D70"/>
      <c r="E70"/>
      <c r="F70"/>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row>
    <row r="71" spans="1:232" x14ac:dyDescent="0.4">
      <c r="A71"/>
      <c r="B71"/>
      <c r="C71"/>
      <c r="D71"/>
      <c r="E71"/>
      <c r="F71"/>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row>
    <row r="72" spans="1:232" x14ac:dyDescent="0.4">
      <c r="A72"/>
      <c r="B72"/>
      <c r="C72"/>
      <c r="D72"/>
      <c r="E72"/>
      <c r="F72"/>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row>
    <row r="73" spans="1:232" x14ac:dyDescent="0.4">
      <c r="A73"/>
      <c r="B73"/>
      <c r="C73"/>
      <c r="D73"/>
      <c r="E73"/>
      <c r="F73"/>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row>
    <row r="74" spans="1:232" x14ac:dyDescent="0.4">
      <c r="A74"/>
      <c r="B74"/>
      <c r="C74"/>
      <c r="D74"/>
      <c r="E74"/>
      <c r="F74"/>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row>
    <row r="75" spans="1:232" x14ac:dyDescent="0.4">
      <c r="A75"/>
      <c r="B75"/>
      <c r="C75"/>
      <c r="D75"/>
      <c r="E75"/>
      <c r="F75"/>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row>
    <row r="76" spans="1:232" x14ac:dyDescent="0.4">
      <c r="A76"/>
      <c r="B76"/>
      <c r="C76"/>
      <c r="D76"/>
      <c r="E76"/>
      <c r="F76"/>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row>
    <row r="77" spans="1:232" x14ac:dyDescent="0.4">
      <c r="A77"/>
      <c r="B77"/>
      <c r="C77"/>
      <c r="D77"/>
      <c r="E77"/>
      <c r="F77"/>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row>
    <row r="78" spans="1:232" x14ac:dyDescent="0.4">
      <c r="A78"/>
      <c r="B78"/>
      <c r="C78"/>
      <c r="D78"/>
      <c r="E78"/>
      <c r="F78"/>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row>
    <row r="79" spans="1:232" x14ac:dyDescent="0.4">
      <c r="A79"/>
      <c r="B79"/>
      <c r="C79"/>
      <c r="D79"/>
      <c r="E79"/>
      <c r="F79"/>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row>
    <row r="80" spans="1:232" x14ac:dyDescent="0.4">
      <c r="A80"/>
      <c r="B80"/>
      <c r="C80"/>
      <c r="D80"/>
      <c r="E80"/>
      <c r="F80"/>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row>
    <row r="81" spans="1:232" x14ac:dyDescent="0.4">
      <c r="A81"/>
      <c r="B81"/>
      <c r="C81"/>
      <c r="D81"/>
      <c r="E81"/>
      <c r="F81"/>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row>
    <row r="82" spans="1:232" x14ac:dyDescent="0.4">
      <c r="A82"/>
      <c r="B82"/>
      <c r="C82"/>
      <c r="D82"/>
      <c r="E82"/>
      <c r="F82"/>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row>
    <row r="83" spans="1:232" x14ac:dyDescent="0.4">
      <c r="A83"/>
      <c r="B83"/>
      <c r="C83"/>
      <c r="D83"/>
      <c r="E83"/>
      <c r="F83"/>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row>
    <row r="84" spans="1:232" x14ac:dyDescent="0.4">
      <c r="A84"/>
      <c r="B84"/>
      <c r="C84"/>
      <c r="D84"/>
      <c r="E84"/>
      <c r="F84"/>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row>
    <row r="85" spans="1:232" x14ac:dyDescent="0.4">
      <c r="A85"/>
      <c r="B85"/>
      <c r="C85"/>
      <c r="D85"/>
      <c r="E85"/>
      <c r="F85"/>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row>
    <row r="86" spans="1:232" x14ac:dyDescent="0.4">
      <c r="A86"/>
      <c r="B86"/>
      <c r="C86"/>
      <c r="D86"/>
      <c r="E86"/>
      <c r="F86"/>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row>
    <row r="87" spans="1:232" x14ac:dyDescent="0.4">
      <c r="A87"/>
      <c r="B87"/>
      <c r="C87"/>
      <c r="D87"/>
      <c r="E87"/>
      <c r="F87"/>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row>
    <row r="88" spans="1:232" x14ac:dyDescent="0.4">
      <c r="A88"/>
      <c r="B88"/>
      <c r="C88"/>
      <c r="D88"/>
      <c r="E88"/>
      <c r="F88"/>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row>
    <row r="89" spans="1:232" x14ac:dyDescent="0.4">
      <c r="A89"/>
      <c r="B89"/>
      <c r="C89"/>
      <c r="D89"/>
      <c r="E89"/>
      <c r="F89"/>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row>
    <row r="90" spans="1:232" x14ac:dyDescent="0.4">
      <c r="A90"/>
      <c r="B90"/>
      <c r="C90"/>
      <c r="D90"/>
      <c r="E90"/>
      <c r="F90"/>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c r="HM90"/>
      <c r="HN90"/>
      <c r="HO90"/>
      <c r="HP90"/>
      <c r="HQ90"/>
      <c r="HR90"/>
      <c r="HS90"/>
      <c r="HT90"/>
      <c r="HU90"/>
      <c r="HV90"/>
      <c r="HW90"/>
      <c r="HX90"/>
    </row>
    <row r="91" spans="1:232" x14ac:dyDescent="0.4">
      <c r="A91"/>
      <c r="B91"/>
      <c r="C91"/>
      <c r="D91"/>
      <c r="E91"/>
      <c r="F91"/>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c r="HM91"/>
      <c r="HN91"/>
      <c r="HO91"/>
      <c r="HP91"/>
      <c r="HQ91"/>
      <c r="HR91"/>
      <c r="HS91"/>
      <c r="HT91"/>
      <c r="HU91"/>
      <c r="HV91"/>
      <c r="HW91"/>
      <c r="HX91"/>
    </row>
    <row r="92" spans="1:232" x14ac:dyDescent="0.4">
      <c r="A92"/>
      <c r="B92"/>
      <c r="C92"/>
      <c r="D92"/>
      <c r="E92"/>
      <c r="F92"/>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row>
    <row r="93" spans="1:232" x14ac:dyDescent="0.4">
      <c r="A93"/>
      <c r="B93"/>
      <c r="C93"/>
      <c r="D93"/>
      <c r="E93"/>
      <c r="F93"/>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row>
    <row r="94" spans="1:232" x14ac:dyDescent="0.4">
      <c r="A94"/>
      <c r="B94"/>
      <c r="C94"/>
      <c r="D94"/>
      <c r="E94"/>
      <c r="F94"/>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row>
    <row r="95" spans="1:232" x14ac:dyDescent="0.4">
      <c r="A95"/>
      <c r="B95"/>
      <c r="C95"/>
      <c r="D95"/>
      <c r="E95"/>
      <c r="F95"/>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c r="HM95"/>
      <c r="HN95"/>
      <c r="HO95"/>
      <c r="HP95"/>
      <c r="HQ95"/>
      <c r="HR95"/>
      <c r="HS95"/>
      <c r="HT95"/>
      <c r="HU95"/>
      <c r="HV95"/>
      <c r="HW95"/>
      <c r="HX95"/>
    </row>
    <row r="96" spans="1:232" x14ac:dyDescent="0.4">
      <c r="A96"/>
      <c r="B96"/>
      <c r="C96"/>
      <c r="D96"/>
      <c r="E96"/>
      <c r="F96"/>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row>
    <row r="97" spans="1:232" x14ac:dyDescent="0.4">
      <c r="A97"/>
      <c r="B97"/>
      <c r="C97"/>
      <c r="D97"/>
      <c r="E97"/>
      <c r="F97"/>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row>
    <row r="98" spans="1:232" x14ac:dyDescent="0.4">
      <c r="A98"/>
      <c r="B98"/>
      <c r="C98"/>
      <c r="D98"/>
      <c r="E98"/>
      <c r="F98"/>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row>
    <row r="99" spans="1:232" x14ac:dyDescent="0.4">
      <c r="A99"/>
      <c r="B99"/>
      <c r="C99"/>
      <c r="D99"/>
      <c r="E99"/>
      <c r="F99"/>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c r="HM99"/>
      <c r="HN99"/>
      <c r="HO99"/>
      <c r="HP99"/>
      <c r="HQ99"/>
      <c r="HR99"/>
      <c r="HS99"/>
      <c r="HT99"/>
      <c r="HU99"/>
      <c r="HV99"/>
      <c r="HW99"/>
      <c r="HX99"/>
    </row>
    <row r="100" spans="1:232" x14ac:dyDescent="0.4">
      <c r="A100"/>
      <c r="B100"/>
      <c r="C100"/>
      <c r="D100"/>
      <c r="E100"/>
      <c r="F100"/>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c r="HM100"/>
      <c r="HN100"/>
      <c r="HO100"/>
      <c r="HP100"/>
      <c r="HQ100"/>
      <c r="HR100"/>
      <c r="HS100"/>
      <c r="HT100"/>
      <c r="HU100"/>
      <c r="HV100"/>
      <c r="HW100"/>
      <c r="HX100"/>
    </row>
    <row r="101" spans="1:232" x14ac:dyDescent="0.4">
      <c r="A101"/>
      <c r="B101"/>
      <c r="C101"/>
      <c r="D101"/>
      <c r="E101"/>
      <c r="F101"/>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c r="HI101"/>
      <c r="HJ101"/>
      <c r="HK101"/>
      <c r="HL101"/>
      <c r="HM101"/>
      <c r="HN101"/>
      <c r="HO101"/>
      <c r="HP101"/>
      <c r="HQ101"/>
      <c r="HR101"/>
      <c r="HS101"/>
      <c r="HT101"/>
      <c r="HU101"/>
      <c r="HV101"/>
      <c r="HW101"/>
      <c r="HX101"/>
    </row>
    <row r="102" spans="1:232" x14ac:dyDescent="0.4">
      <c r="A102"/>
      <c r="B102"/>
      <c r="C102"/>
      <c r="D102"/>
      <c r="E102"/>
      <c r="F102"/>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c r="HM102"/>
      <c r="HN102"/>
      <c r="HO102"/>
      <c r="HP102"/>
      <c r="HQ102"/>
      <c r="HR102"/>
      <c r="HS102"/>
      <c r="HT102"/>
      <c r="HU102"/>
      <c r="HV102"/>
      <c r="HW102"/>
      <c r="HX102"/>
    </row>
    <row r="103" spans="1:232" x14ac:dyDescent="0.4">
      <c r="A103"/>
      <c r="B103"/>
      <c r="C103"/>
      <c r="D103"/>
      <c r="E103"/>
      <c r="F103"/>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c r="HM103"/>
      <c r="HN103"/>
      <c r="HO103"/>
      <c r="HP103"/>
      <c r="HQ103"/>
      <c r="HR103"/>
      <c r="HS103"/>
      <c r="HT103"/>
      <c r="HU103"/>
      <c r="HV103"/>
      <c r="HW103"/>
      <c r="HX103"/>
    </row>
    <row r="104" spans="1:232" x14ac:dyDescent="0.4">
      <c r="A104"/>
      <c r="B104"/>
      <c r="C104"/>
      <c r="D104"/>
      <c r="E104"/>
      <c r="F104"/>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c r="HM104"/>
      <c r="HN104"/>
      <c r="HO104"/>
      <c r="HP104"/>
      <c r="HQ104"/>
      <c r="HR104"/>
      <c r="HS104"/>
      <c r="HT104"/>
      <c r="HU104"/>
      <c r="HV104"/>
      <c r="HW104"/>
      <c r="HX104"/>
    </row>
    <row r="105" spans="1:232" x14ac:dyDescent="0.4">
      <c r="A105"/>
      <c r="B105"/>
      <c r="C105"/>
      <c r="D105"/>
      <c r="E105"/>
      <c r="F105"/>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c r="FB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c r="GZ105"/>
      <c r="HA105"/>
      <c r="HB105"/>
      <c r="HC105"/>
      <c r="HD105"/>
      <c r="HE105"/>
      <c r="HF105"/>
      <c r="HG105"/>
      <c r="HH105"/>
      <c r="HI105"/>
      <c r="HJ105"/>
      <c r="HK105"/>
      <c r="HL105"/>
      <c r="HM105"/>
      <c r="HN105"/>
      <c r="HO105"/>
      <c r="HP105"/>
      <c r="HQ105"/>
      <c r="HR105"/>
      <c r="HS105"/>
      <c r="HT105"/>
      <c r="HU105"/>
      <c r="HV105"/>
      <c r="HW105"/>
      <c r="HX105"/>
    </row>
    <row r="106" spans="1:232" x14ac:dyDescent="0.4">
      <c r="A106"/>
      <c r="B106"/>
      <c r="C106"/>
      <c r="D106"/>
      <c r="E106"/>
      <c r="F106"/>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c r="HI106"/>
      <c r="HJ106"/>
      <c r="HK106"/>
      <c r="HL106"/>
      <c r="HM106"/>
      <c r="HN106"/>
      <c r="HO106"/>
      <c r="HP106"/>
      <c r="HQ106"/>
      <c r="HR106"/>
      <c r="HS106"/>
      <c r="HT106"/>
      <c r="HU106"/>
      <c r="HV106"/>
      <c r="HW106"/>
      <c r="HX106"/>
    </row>
    <row r="107" spans="1:232" x14ac:dyDescent="0.4">
      <c r="A107"/>
      <c r="B107"/>
      <c r="C107"/>
      <c r="D107"/>
      <c r="E107"/>
      <c r="F107"/>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c r="HK107"/>
      <c r="HL107"/>
      <c r="HM107"/>
      <c r="HN107"/>
      <c r="HO107"/>
      <c r="HP107"/>
      <c r="HQ107"/>
      <c r="HR107"/>
      <c r="HS107"/>
      <c r="HT107"/>
      <c r="HU107"/>
      <c r="HV107"/>
      <c r="HW107"/>
      <c r="HX107"/>
    </row>
    <row r="108" spans="1:232" x14ac:dyDescent="0.4">
      <c r="A108"/>
      <c r="B108"/>
      <c r="C108"/>
      <c r="D108"/>
      <c r="E108"/>
      <c r="F108"/>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c r="HI108"/>
      <c r="HJ108"/>
      <c r="HK108"/>
      <c r="HL108"/>
      <c r="HM108"/>
      <c r="HN108"/>
      <c r="HO108"/>
      <c r="HP108"/>
      <c r="HQ108"/>
      <c r="HR108"/>
      <c r="HS108"/>
      <c r="HT108"/>
      <c r="HU108"/>
      <c r="HV108"/>
      <c r="HW108"/>
      <c r="HX108"/>
    </row>
    <row r="109" spans="1:232" x14ac:dyDescent="0.4">
      <c r="A109"/>
      <c r="B109"/>
      <c r="C109"/>
      <c r="D109"/>
      <c r="E109"/>
      <c r="F109"/>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c r="HI109"/>
      <c r="HJ109"/>
      <c r="HK109"/>
      <c r="HL109"/>
      <c r="HM109"/>
      <c r="HN109"/>
      <c r="HO109"/>
      <c r="HP109"/>
      <c r="HQ109"/>
      <c r="HR109"/>
      <c r="HS109"/>
      <c r="HT109"/>
      <c r="HU109"/>
      <c r="HV109"/>
      <c r="HW109"/>
      <c r="HX109"/>
    </row>
    <row r="110" spans="1:232" x14ac:dyDescent="0.4">
      <c r="A110"/>
      <c r="B110"/>
      <c r="C110"/>
      <c r="D110"/>
      <c r="E110"/>
      <c r="F110"/>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c r="HI110"/>
      <c r="HJ110"/>
      <c r="HK110"/>
      <c r="HL110"/>
      <c r="HM110"/>
      <c r="HN110"/>
      <c r="HO110"/>
      <c r="HP110"/>
      <c r="HQ110"/>
      <c r="HR110"/>
      <c r="HS110"/>
      <c r="HT110"/>
      <c r="HU110"/>
      <c r="HV110"/>
      <c r="HW110"/>
      <c r="HX110"/>
    </row>
    <row r="111" spans="1:232" x14ac:dyDescent="0.4">
      <c r="A111"/>
      <c r="B111"/>
      <c r="C111"/>
      <c r="D111"/>
      <c r="E111"/>
      <c r="F111"/>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c r="HI111"/>
      <c r="HJ111"/>
      <c r="HK111"/>
      <c r="HL111"/>
      <c r="HM111"/>
      <c r="HN111"/>
      <c r="HO111"/>
      <c r="HP111"/>
      <c r="HQ111"/>
      <c r="HR111"/>
      <c r="HS111"/>
      <c r="HT111"/>
      <c r="HU111"/>
      <c r="HV111"/>
      <c r="HW111"/>
      <c r="HX111"/>
    </row>
    <row r="112" spans="1:232" x14ac:dyDescent="0.4">
      <c r="A112"/>
      <c r="B112"/>
      <c r="C112"/>
      <c r="D112"/>
      <c r="E112"/>
      <c r="F112"/>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c r="HI112"/>
      <c r="HJ112"/>
      <c r="HK112"/>
      <c r="HL112"/>
      <c r="HM112"/>
      <c r="HN112"/>
      <c r="HO112"/>
      <c r="HP112"/>
      <c r="HQ112"/>
      <c r="HR112"/>
      <c r="HS112"/>
      <c r="HT112"/>
      <c r="HU112"/>
      <c r="HV112"/>
      <c r="HW112"/>
      <c r="HX112"/>
    </row>
    <row r="113" spans="1:232" x14ac:dyDescent="0.4">
      <c r="A113"/>
      <c r="B113"/>
      <c r="C113"/>
      <c r="D113"/>
      <c r="E113"/>
      <c r="F113"/>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c r="HI113"/>
      <c r="HJ113"/>
      <c r="HK113"/>
      <c r="HL113"/>
      <c r="HM113"/>
      <c r="HN113"/>
      <c r="HO113"/>
      <c r="HP113"/>
      <c r="HQ113"/>
      <c r="HR113"/>
      <c r="HS113"/>
      <c r="HT113"/>
      <c r="HU113"/>
      <c r="HV113"/>
      <c r="HW113"/>
      <c r="HX113"/>
    </row>
    <row r="114" spans="1:232" x14ac:dyDescent="0.4">
      <c r="A114"/>
      <c r="B114"/>
      <c r="C114"/>
      <c r="D114"/>
      <c r="E114"/>
      <c r="F114"/>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c r="HI114"/>
      <c r="HJ114"/>
      <c r="HK114"/>
      <c r="HL114"/>
      <c r="HM114"/>
      <c r="HN114"/>
      <c r="HO114"/>
      <c r="HP114"/>
      <c r="HQ114"/>
      <c r="HR114"/>
      <c r="HS114"/>
      <c r="HT114"/>
      <c r="HU114"/>
      <c r="HV114"/>
      <c r="HW114"/>
      <c r="HX114"/>
    </row>
    <row r="115" spans="1:232" x14ac:dyDescent="0.4">
      <c r="A115"/>
      <c r="B115"/>
      <c r="C115"/>
      <c r="D115"/>
      <c r="E115"/>
      <c r="F115"/>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c r="HM115"/>
      <c r="HN115"/>
      <c r="HO115"/>
      <c r="HP115"/>
      <c r="HQ115"/>
      <c r="HR115"/>
      <c r="HS115"/>
      <c r="HT115"/>
      <c r="HU115"/>
      <c r="HV115"/>
      <c r="HW115"/>
      <c r="HX115"/>
    </row>
    <row r="116" spans="1:232" x14ac:dyDescent="0.4">
      <c r="A116"/>
      <c r="B116"/>
      <c r="C116"/>
      <c r="D116"/>
      <c r="E116"/>
      <c r="F116"/>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c r="HI116"/>
      <c r="HJ116"/>
      <c r="HK116"/>
      <c r="HL116"/>
      <c r="HM116"/>
      <c r="HN116"/>
      <c r="HO116"/>
      <c r="HP116"/>
      <c r="HQ116"/>
      <c r="HR116"/>
      <c r="HS116"/>
      <c r="HT116"/>
      <c r="HU116"/>
      <c r="HV116"/>
      <c r="HW116"/>
      <c r="HX116"/>
    </row>
    <row r="117" spans="1:232" x14ac:dyDescent="0.4">
      <c r="A117"/>
      <c r="B117"/>
      <c r="C117"/>
      <c r="D117"/>
      <c r="E117"/>
      <c r="F117"/>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c r="FB117"/>
      <c r="FC117"/>
      <c r="FD117"/>
      <c r="FE117"/>
      <c r="FF117"/>
      <c r="FG117"/>
      <c r="FH117"/>
      <c r="FI117"/>
      <c r="FJ117"/>
      <c r="FK117"/>
      <c r="FL117"/>
      <c r="FM117"/>
      <c r="FN117"/>
      <c r="FO117"/>
      <c r="FP117"/>
      <c r="FQ117"/>
      <c r="FR117"/>
      <c r="FS117"/>
      <c r="FT117"/>
      <c r="FU117"/>
      <c r="FV117"/>
      <c r="FW117"/>
      <c r="FX117"/>
      <c r="FY117"/>
      <c r="FZ117"/>
      <c r="GA117"/>
      <c r="GB117"/>
      <c r="GC117"/>
      <c r="GD117"/>
      <c r="GE117"/>
      <c r="GF117"/>
      <c r="GG117"/>
      <c r="GH117"/>
      <c r="GI117"/>
      <c r="GJ117"/>
      <c r="GK117"/>
      <c r="GL117"/>
      <c r="GM117"/>
      <c r="GN117"/>
      <c r="GO117"/>
      <c r="GP117"/>
      <c r="GQ117"/>
      <c r="GR117"/>
      <c r="GS117"/>
      <c r="GT117"/>
      <c r="GU117"/>
      <c r="GV117"/>
      <c r="GW117"/>
      <c r="GX117"/>
      <c r="GY117"/>
      <c r="GZ117"/>
      <c r="HA117"/>
      <c r="HB117"/>
      <c r="HC117"/>
      <c r="HD117"/>
      <c r="HE117"/>
      <c r="HF117"/>
      <c r="HG117"/>
      <c r="HH117"/>
      <c r="HI117"/>
      <c r="HJ117"/>
      <c r="HK117"/>
      <c r="HL117"/>
      <c r="HM117"/>
      <c r="HN117"/>
      <c r="HO117"/>
      <c r="HP117"/>
      <c r="HQ117"/>
      <c r="HR117"/>
      <c r="HS117"/>
      <c r="HT117"/>
      <c r="HU117"/>
      <c r="HV117"/>
      <c r="HW117"/>
      <c r="HX117"/>
    </row>
    <row r="118" spans="1:232" x14ac:dyDescent="0.4">
      <c r="A118"/>
      <c r="B118"/>
      <c r="C118"/>
      <c r="D118"/>
      <c r="E118"/>
      <c r="F118"/>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c r="FY118"/>
      <c r="FZ118"/>
      <c r="GA118"/>
      <c r="GB118"/>
      <c r="GC118"/>
      <c r="GD118"/>
      <c r="GE118"/>
      <c r="GF118"/>
      <c r="GG118"/>
      <c r="GH118"/>
      <c r="GI118"/>
      <c r="GJ118"/>
      <c r="GK118"/>
      <c r="GL118"/>
      <c r="GM118"/>
      <c r="GN118"/>
      <c r="GO118"/>
      <c r="GP118"/>
      <c r="GQ118"/>
      <c r="GR118"/>
      <c r="GS118"/>
      <c r="GT118"/>
      <c r="GU118"/>
      <c r="GV118"/>
      <c r="GW118"/>
      <c r="GX118"/>
      <c r="GY118"/>
      <c r="GZ118"/>
      <c r="HA118"/>
      <c r="HB118"/>
      <c r="HC118"/>
      <c r="HD118"/>
      <c r="HE118"/>
      <c r="HF118"/>
      <c r="HG118"/>
      <c r="HH118"/>
      <c r="HI118"/>
      <c r="HJ118"/>
      <c r="HK118"/>
      <c r="HL118"/>
      <c r="HM118"/>
      <c r="HN118"/>
      <c r="HO118"/>
      <c r="HP118"/>
      <c r="HQ118"/>
      <c r="HR118"/>
      <c r="HS118"/>
      <c r="HT118"/>
      <c r="HU118"/>
      <c r="HV118"/>
      <c r="HW118"/>
      <c r="HX118"/>
    </row>
    <row r="119" spans="1:232" x14ac:dyDescent="0.4">
      <c r="A119"/>
      <c r="B119"/>
      <c r="C119"/>
      <c r="D119"/>
      <c r="E119"/>
      <c r="F119"/>
      <c r="G119"/>
      <c r="H119"/>
      <c r="I119"/>
      <c r="J119"/>
      <c r="K119"/>
      <c r="L119"/>
      <c r="M119"/>
      <c r="N119"/>
      <c r="O119"/>
      <c r="P119"/>
      <c r="Q119"/>
      <c r="R119"/>
      <c r="S119"/>
      <c r="T119"/>
      <c r="U119"/>
      <c r="V119"/>
      <c r="W119"/>
      <c r="X119"/>
      <c r="Y119"/>
      <c r="Z119"/>
      <c r="AA119"/>
      <c r="AB119"/>
      <c r="AC119"/>
      <c r="AD119"/>
      <c r="AE119"/>
      <c r="AF119"/>
      <c r="AG119"/>
      <c r="AH119"/>
      <c r="AI119"/>
    </row>
    <row r="120" spans="1:232" x14ac:dyDescent="0.4">
      <c r="A120"/>
      <c r="B120"/>
      <c r="C120"/>
      <c r="D120"/>
      <c r="E120"/>
      <c r="F120"/>
      <c r="G120"/>
      <c r="H120"/>
      <c r="I120"/>
      <c r="J120"/>
      <c r="K120"/>
      <c r="L120"/>
      <c r="M120"/>
      <c r="N120"/>
      <c r="O120"/>
      <c r="P120"/>
      <c r="Q120"/>
      <c r="R120"/>
      <c r="S120"/>
      <c r="T120"/>
      <c r="U120"/>
      <c r="V120"/>
      <c r="W120"/>
      <c r="X120"/>
      <c r="Y120"/>
      <c r="Z120"/>
      <c r="AA120"/>
      <c r="AB120"/>
      <c r="AC120"/>
      <c r="AD120"/>
      <c r="AE120"/>
      <c r="AF120"/>
      <c r="AG120"/>
      <c r="AH120"/>
      <c r="AI120"/>
    </row>
    <row r="121" spans="1:232" x14ac:dyDescent="0.4">
      <c r="A121"/>
      <c r="B121"/>
      <c r="C121"/>
      <c r="D121"/>
      <c r="E121"/>
      <c r="F121"/>
      <c r="G121"/>
      <c r="H121"/>
      <c r="I121"/>
      <c r="J121"/>
      <c r="K121"/>
      <c r="L121"/>
      <c r="M121"/>
      <c r="N121"/>
      <c r="O121"/>
      <c r="P121"/>
      <c r="Q121"/>
      <c r="R121"/>
      <c r="S121"/>
      <c r="T121"/>
      <c r="U121"/>
      <c r="V121"/>
      <c r="W121"/>
      <c r="X121"/>
      <c r="Y121"/>
      <c r="Z121"/>
      <c r="AA121"/>
      <c r="AB121"/>
      <c r="AC121"/>
      <c r="AD121"/>
      <c r="AE121"/>
      <c r="AF121"/>
      <c r="AG121"/>
      <c r="AH121"/>
      <c r="AI121"/>
    </row>
    <row r="122" spans="1:232" x14ac:dyDescent="0.4">
      <c r="A122"/>
      <c r="B122"/>
      <c r="C122"/>
      <c r="D122"/>
      <c r="E122"/>
      <c r="F122"/>
      <c r="G122"/>
      <c r="H122"/>
      <c r="I122"/>
      <c r="J122"/>
      <c r="K122"/>
      <c r="L122"/>
      <c r="M122"/>
      <c r="N122"/>
      <c r="O122"/>
      <c r="P122"/>
      <c r="Q122"/>
      <c r="R122"/>
      <c r="S122"/>
      <c r="T122"/>
      <c r="U122"/>
      <c r="V122"/>
      <c r="W122"/>
      <c r="X122"/>
      <c r="Y122"/>
      <c r="Z122"/>
      <c r="AA122"/>
      <c r="AB122"/>
      <c r="AC122"/>
      <c r="AD122"/>
      <c r="AE122"/>
      <c r="AF122"/>
      <c r="AG122"/>
      <c r="AH122"/>
      <c r="AI122"/>
    </row>
    <row r="123" spans="1:232" x14ac:dyDescent="0.4">
      <c r="A123"/>
      <c r="B123"/>
      <c r="C123"/>
      <c r="D123"/>
      <c r="E123"/>
      <c r="F123"/>
      <c r="G123"/>
      <c r="H123"/>
      <c r="I123"/>
      <c r="J123"/>
      <c r="K123"/>
      <c r="L123"/>
      <c r="M123"/>
      <c r="N123"/>
      <c r="O123"/>
      <c r="P123"/>
      <c r="Q123"/>
      <c r="R123"/>
      <c r="S123"/>
      <c r="T123"/>
      <c r="U123"/>
      <c r="V123"/>
      <c r="W123"/>
      <c r="X123"/>
      <c r="Y123"/>
      <c r="Z123"/>
      <c r="AA123"/>
      <c r="AB123"/>
      <c r="AC123"/>
      <c r="AD123"/>
      <c r="AE123"/>
      <c r="AF123"/>
      <c r="AG123"/>
      <c r="AH123"/>
      <c r="AI123"/>
    </row>
    <row r="124" spans="1:232" x14ac:dyDescent="0.4">
      <c r="A124"/>
      <c r="B124"/>
      <c r="C124"/>
      <c r="D124"/>
      <c r="E124"/>
      <c r="F124"/>
      <c r="G124"/>
      <c r="H124"/>
      <c r="I124"/>
      <c r="J124"/>
      <c r="K124"/>
      <c r="L124"/>
      <c r="M124"/>
      <c r="N124"/>
      <c r="O124"/>
      <c r="P124"/>
      <c r="Q124"/>
      <c r="R124"/>
      <c r="S124"/>
      <c r="T124"/>
      <c r="U124"/>
      <c r="V124"/>
      <c r="W124"/>
      <c r="X124"/>
      <c r="Y124"/>
      <c r="Z124"/>
      <c r="AA124"/>
      <c r="AB124"/>
      <c r="AC124"/>
      <c r="AD124"/>
      <c r="AE124"/>
      <c r="AF124"/>
      <c r="AG124"/>
      <c r="AH124"/>
      <c r="AI124"/>
    </row>
    <row r="125" spans="1:232" x14ac:dyDescent="0.4">
      <c r="A125"/>
      <c r="B125"/>
      <c r="C125"/>
      <c r="D125"/>
      <c r="E125"/>
      <c r="F125"/>
      <c r="G125"/>
      <c r="H125"/>
      <c r="I125"/>
      <c r="J125"/>
      <c r="K125"/>
      <c r="L125"/>
      <c r="M125"/>
      <c r="N125"/>
      <c r="O125"/>
      <c r="P125"/>
      <c r="Q125"/>
      <c r="R125"/>
      <c r="S125"/>
      <c r="T125"/>
      <c r="U125"/>
      <c r="V125"/>
      <c r="W125"/>
      <c r="X125"/>
      <c r="Y125"/>
      <c r="Z125"/>
      <c r="AA125"/>
      <c r="AB125"/>
      <c r="AC125"/>
      <c r="AD125"/>
      <c r="AE125"/>
      <c r="AF125"/>
      <c r="AG125"/>
      <c r="AH125"/>
      <c r="AI125"/>
    </row>
    <row r="126" spans="1:232" x14ac:dyDescent="0.4">
      <c r="A126"/>
      <c r="B126"/>
      <c r="C126"/>
      <c r="D126"/>
      <c r="E126"/>
      <c r="F126"/>
      <c r="G126"/>
      <c r="H126"/>
      <c r="I126"/>
      <c r="J126"/>
      <c r="K126"/>
      <c r="L126"/>
      <c r="M126"/>
      <c r="N126"/>
      <c r="O126"/>
      <c r="P126"/>
      <c r="Q126"/>
      <c r="R126"/>
      <c r="S126"/>
      <c r="T126"/>
      <c r="U126"/>
      <c r="V126"/>
      <c r="W126"/>
      <c r="X126"/>
      <c r="Y126"/>
      <c r="Z126"/>
      <c r="AA126"/>
      <c r="AB126"/>
      <c r="AC126"/>
      <c r="AD126"/>
      <c r="AE126"/>
      <c r="AF126"/>
      <c r="AG126"/>
      <c r="AH126"/>
      <c r="AI126"/>
    </row>
    <row r="127" spans="1:232" x14ac:dyDescent="0.4">
      <c r="A127"/>
      <c r="B127"/>
      <c r="C127"/>
      <c r="D127"/>
      <c r="E127"/>
      <c r="F127"/>
      <c r="G127"/>
      <c r="H127"/>
      <c r="I127"/>
      <c r="J127"/>
      <c r="K127"/>
      <c r="L127"/>
      <c r="M127"/>
      <c r="N127"/>
      <c r="O127"/>
      <c r="P127"/>
      <c r="Q127"/>
      <c r="R127"/>
      <c r="S127"/>
      <c r="T127"/>
      <c r="U127"/>
      <c r="V127"/>
      <c r="W127"/>
      <c r="X127"/>
      <c r="Y127"/>
      <c r="Z127"/>
      <c r="AA127"/>
      <c r="AB127"/>
      <c r="AC127"/>
      <c r="AD127"/>
      <c r="AE127"/>
      <c r="AF127"/>
      <c r="AG127"/>
      <c r="AH127"/>
      <c r="AI127"/>
    </row>
    <row r="128" spans="1:232" x14ac:dyDescent="0.4">
      <c r="A128"/>
      <c r="B128"/>
      <c r="C128"/>
      <c r="D128"/>
      <c r="E128"/>
      <c r="F128"/>
      <c r="G128"/>
      <c r="H128"/>
      <c r="I128"/>
      <c r="J128"/>
      <c r="K128"/>
      <c r="L128"/>
      <c r="M128"/>
      <c r="N128"/>
      <c r="O128"/>
      <c r="P128"/>
      <c r="Q128"/>
      <c r="R128"/>
      <c r="S128"/>
      <c r="T128"/>
      <c r="U128"/>
      <c r="V128"/>
      <c r="W128"/>
      <c r="X128"/>
      <c r="Y128"/>
      <c r="Z128"/>
      <c r="AA128"/>
      <c r="AB128"/>
      <c r="AC128"/>
      <c r="AD128"/>
      <c r="AE128"/>
      <c r="AF128"/>
      <c r="AG128"/>
      <c r="AH128"/>
      <c r="AI128"/>
    </row>
    <row r="129" spans="1:35" x14ac:dyDescent="0.4">
      <c r="A129"/>
      <c r="B129"/>
      <c r="C129"/>
      <c r="D129"/>
      <c r="E129"/>
      <c r="F129"/>
      <c r="G129"/>
      <c r="H129"/>
      <c r="I129"/>
      <c r="J129"/>
      <c r="K129"/>
      <c r="L129"/>
      <c r="M129"/>
      <c r="N129"/>
      <c r="O129"/>
      <c r="P129"/>
      <c r="Q129"/>
      <c r="R129"/>
      <c r="S129"/>
      <c r="T129"/>
      <c r="U129"/>
      <c r="V129"/>
      <c r="W129"/>
      <c r="X129"/>
      <c r="Y129"/>
      <c r="Z129"/>
      <c r="AA129"/>
      <c r="AB129"/>
      <c r="AC129"/>
      <c r="AD129"/>
      <c r="AE129"/>
      <c r="AF129"/>
      <c r="AG129"/>
      <c r="AH129"/>
      <c r="AI129"/>
    </row>
    <row r="130" spans="1:35" x14ac:dyDescent="0.4">
      <c r="A130"/>
      <c r="B130"/>
      <c r="C130"/>
      <c r="D130"/>
      <c r="E130"/>
      <c r="F130"/>
      <c r="G130"/>
      <c r="H130"/>
      <c r="I130"/>
      <c r="J130"/>
      <c r="K130"/>
      <c r="L130"/>
      <c r="M130"/>
      <c r="N130"/>
      <c r="O130"/>
      <c r="P130"/>
      <c r="Q130"/>
      <c r="R130"/>
      <c r="S130"/>
      <c r="T130"/>
      <c r="U130"/>
      <c r="V130"/>
      <c r="W130"/>
      <c r="X130"/>
      <c r="Y130"/>
      <c r="Z130"/>
      <c r="AA130"/>
      <c r="AB130"/>
      <c r="AC130"/>
      <c r="AD130"/>
      <c r="AE130"/>
      <c r="AF130"/>
      <c r="AG130"/>
      <c r="AH130"/>
      <c r="AI130"/>
    </row>
    <row r="131" spans="1:35" x14ac:dyDescent="0.4">
      <c r="A131"/>
      <c r="B131"/>
      <c r="C131"/>
      <c r="D131"/>
      <c r="E131"/>
      <c r="F131"/>
      <c r="G131"/>
      <c r="H131"/>
      <c r="I131"/>
      <c r="J131"/>
      <c r="K131"/>
      <c r="L131"/>
      <c r="M131"/>
      <c r="N131"/>
      <c r="O131"/>
      <c r="P131"/>
      <c r="Q131"/>
      <c r="R131"/>
      <c r="S131"/>
      <c r="T131"/>
      <c r="U131"/>
      <c r="V131"/>
      <c r="W131"/>
      <c r="X131"/>
      <c r="Y131"/>
      <c r="Z131"/>
      <c r="AA131"/>
      <c r="AB131"/>
      <c r="AC131"/>
      <c r="AD131"/>
      <c r="AE131"/>
      <c r="AF131"/>
      <c r="AG131"/>
      <c r="AH131"/>
      <c r="AI131"/>
    </row>
    <row r="132" spans="1:35" x14ac:dyDescent="0.4">
      <c r="A132"/>
      <c r="B132"/>
      <c r="C132"/>
      <c r="D132"/>
      <c r="E132"/>
      <c r="F132"/>
      <c r="G132"/>
      <c r="H132"/>
      <c r="I132"/>
      <c r="J132"/>
      <c r="K132"/>
      <c r="L132"/>
      <c r="M132"/>
      <c r="N132"/>
      <c r="O132"/>
      <c r="P132"/>
      <c r="Q132"/>
      <c r="R132"/>
      <c r="S132"/>
      <c r="T132"/>
      <c r="U132"/>
      <c r="V132"/>
      <c r="W132"/>
      <c r="X132"/>
      <c r="Y132"/>
      <c r="Z132"/>
      <c r="AA132"/>
      <c r="AB132"/>
      <c r="AC132"/>
      <c r="AD132"/>
      <c r="AE132"/>
      <c r="AF132"/>
      <c r="AG132"/>
      <c r="AH132"/>
      <c r="AI132"/>
    </row>
    <row r="133" spans="1:35" x14ac:dyDescent="0.4">
      <c r="A133"/>
      <c r="B133"/>
      <c r="C133"/>
      <c r="D133"/>
      <c r="E133"/>
      <c r="F133"/>
      <c r="G133"/>
      <c r="H133"/>
      <c r="I133"/>
      <c r="J133"/>
      <c r="K133"/>
      <c r="L133"/>
      <c r="M133"/>
      <c r="N133"/>
      <c r="O133"/>
      <c r="P133"/>
      <c r="Q133"/>
      <c r="R133"/>
      <c r="S133"/>
      <c r="T133"/>
      <c r="U133"/>
      <c r="V133"/>
      <c r="W133"/>
      <c r="X133"/>
      <c r="Y133"/>
      <c r="Z133"/>
      <c r="AA133"/>
      <c r="AB133"/>
      <c r="AC133"/>
      <c r="AD133"/>
      <c r="AE133"/>
      <c r="AF133"/>
      <c r="AG133"/>
      <c r="AH133"/>
      <c r="AI133"/>
    </row>
    <row r="134" spans="1:35" x14ac:dyDescent="0.4">
      <c r="A134"/>
      <c r="B134"/>
      <c r="C134"/>
      <c r="D134"/>
      <c r="E134"/>
      <c r="F134"/>
      <c r="G134"/>
      <c r="H134"/>
      <c r="I134"/>
      <c r="J134"/>
      <c r="K134"/>
      <c r="L134"/>
      <c r="M134"/>
      <c r="N134"/>
      <c r="O134"/>
      <c r="P134"/>
      <c r="Q134"/>
      <c r="R134"/>
      <c r="S134"/>
      <c r="T134"/>
      <c r="U134"/>
      <c r="V134"/>
      <c r="W134"/>
      <c r="X134"/>
      <c r="Y134"/>
      <c r="Z134"/>
      <c r="AA134"/>
      <c r="AB134"/>
      <c r="AC134"/>
      <c r="AD134"/>
      <c r="AE134"/>
      <c r="AF134"/>
      <c r="AG134"/>
      <c r="AH134"/>
      <c r="AI134"/>
    </row>
    <row r="135" spans="1:35" x14ac:dyDescent="0.4">
      <c r="A135"/>
      <c r="B135"/>
      <c r="C135"/>
      <c r="D135"/>
      <c r="E135"/>
      <c r="F135"/>
      <c r="G135"/>
      <c r="H135"/>
      <c r="I135"/>
      <c r="J135"/>
      <c r="K135"/>
      <c r="L135"/>
      <c r="M135"/>
      <c r="N135"/>
      <c r="O135"/>
      <c r="P135"/>
      <c r="Q135"/>
      <c r="R135"/>
      <c r="S135"/>
      <c r="T135"/>
      <c r="U135"/>
      <c r="V135"/>
      <c r="W135"/>
      <c r="X135"/>
      <c r="Y135"/>
      <c r="Z135"/>
      <c r="AA135"/>
      <c r="AB135"/>
      <c r="AC135"/>
      <c r="AD135"/>
      <c r="AE135"/>
      <c r="AF135"/>
      <c r="AG135"/>
      <c r="AH135"/>
      <c r="AI135"/>
    </row>
    <row r="136" spans="1:35" x14ac:dyDescent="0.4">
      <c r="A136"/>
      <c r="B136"/>
      <c r="C136"/>
      <c r="D136"/>
      <c r="E136"/>
      <c r="F136"/>
      <c r="G136"/>
      <c r="H136"/>
      <c r="I136"/>
      <c r="J136"/>
      <c r="K136"/>
      <c r="L136"/>
      <c r="M136"/>
      <c r="N136"/>
      <c r="O136"/>
      <c r="P136"/>
      <c r="Q136"/>
      <c r="R136"/>
      <c r="S136"/>
      <c r="T136"/>
      <c r="U136"/>
      <c r="V136"/>
      <c r="W136"/>
      <c r="X136"/>
      <c r="Y136"/>
      <c r="Z136"/>
      <c r="AA136"/>
      <c r="AB136"/>
      <c r="AC136"/>
      <c r="AD136"/>
      <c r="AE136"/>
      <c r="AF136"/>
      <c r="AG136"/>
      <c r="AH136"/>
      <c r="AI136"/>
    </row>
    <row r="137" spans="1:35" x14ac:dyDescent="0.4">
      <c r="A137"/>
      <c r="B137"/>
      <c r="C137"/>
      <c r="D137"/>
      <c r="E137"/>
      <c r="F137"/>
      <c r="G137"/>
      <c r="H137"/>
      <c r="I137"/>
      <c r="J137"/>
      <c r="K137"/>
      <c r="L137"/>
      <c r="M137"/>
      <c r="N137"/>
      <c r="O137"/>
      <c r="P137"/>
      <c r="Q137"/>
      <c r="R137"/>
      <c r="S137"/>
      <c r="T137"/>
      <c r="U137"/>
      <c r="V137"/>
      <c r="W137"/>
      <c r="X137"/>
      <c r="Y137"/>
      <c r="Z137"/>
      <c r="AA137"/>
      <c r="AB137"/>
      <c r="AC137"/>
      <c r="AD137"/>
      <c r="AE137"/>
      <c r="AF137"/>
      <c r="AG137"/>
      <c r="AH137"/>
      <c r="AI137"/>
    </row>
    <row r="138" spans="1:35" x14ac:dyDescent="0.4">
      <c r="A138"/>
      <c r="B138"/>
      <c r="C138"/>
      <c r="D138"/>
      <c r="E138"/>
      <c r="F138"/>
      <c r="G138"/>
      <c r="H138"/>
      <c r="I138"/>
      <c r="J138"/>
      <c r="K138"/>
      <c r="L138"/>
      <c r="M138"/>
      <c r="N138"/>
      <c r="O138"/>
      <c r="P138"/>
      <c r="Q138"/>
      <c r="R138"/>
      <c r="S138"/>
      <c r="T138"/>
      <c r="U138"/>
      <c r="V138"/>
      <c r="W138"/>
      <c r="X138"/>
      <c r="Y138"/>
      <c r="Z138"/>
      <c r="AA138"/>
      <c r="AB138"/>
      <c r="AC138"/>
      <c r="AD138"/>
      <c r="AE138"/>
      <c r="AF138"/>
      <c r="AG138"/>
      <c r="AH138"/>
      <c r="AI138"/>
    </row>
    <row r="139" spans="1:35" x14ac:dyDescent="0.4">
      <c r="A139"/>
      <c r="B139"/>
      <c r="C139"/>
      <c r="D139"/>
      <c r="E139"/>
      <c r="F139"/>
      <c r="G139"/>
      <c r="H139"/>
      <c r="I139"/>
      <c r="J139"/>
      <c r="K139"/>
      <c r="L139"/>
      <c r="M139"/>
      <c r="N139"/>
      <c r="O139"/>
      <c r="P139"/>
      <c r="Q139"/>
      <c r="R139"/>
      <c r="S139"/>
      <c r="T139"/>
      <c r="U139"/>
      <c r="V139"/>
      <c r="W139"/>
      <c r="X139"/>
      <c r="Y139"/>
      <c r="Z139"/>
      <c r="AA139"/>
      <c r="AB139"/>
      <c r="AC139"/>
      <c r="AD139"/>
      <c r="AE139"/>
      <c r="AF139"/>
      <c r="AG139"/>
      <c r="AH139"/>
      <c r="AI139"/>
    </row>
    <row r="140" spans="1:35" x14ac:dyDescent="0.4">
      <c r="A140"/>
      <c r="B140"/>
      <c r="C140"/>
      <c r="D140"/>
      <c r="E140"/>
      <c r="F140"/>
      <c r="G140"/>
      <c r="H140"/>
      <c r="I140"/>
      <c r="J140"/>
      <c r="K140"/>
      <c r="L140"/>
      <c r="M140"/>
      <c r="N140"/>
      <c r="O140"/>
      <c r="P140"/>
      <c r="Q140"/>
      <c r="R140"/>
      <c r="S140"/>
      <c r="T140"/>
      <c r="U140"/>
      <c r="V140"/>
      <c r="W140"/>
      <c r="X140"/>
      <c r="Y140"/>
      <c r="Z140"/>
      <c r="AA140"/>
      <c r="AB140"/>
      <c r="AC140"/>
      <c r="AD140"/>
      <c r="AE140"/>
      <c r="AF140"/>
      <c r="AG140"/>
      <c r="AH140"/>
      <c r="AI140"/>
    </row>
    <row r="141" spans="1:35" x14ac:dyDescent="0.4">
      <c r="A141"/>
      <c r="B141"/>
      <c r="C141"/>
      <c r="D141"/>
      <c r="E141"/>
      <c r="F141"/>
      <c r="G141"/>
      <c r="H141"/>
      <c r="I141"/>
      <c r="J141"/>
      <c r="K141"/>
      <c r="L141"/>
      <c r="M141"/>
      <c r="N141"/>
      <c r="O141"/>
      <c r="P141"/>
      <c r="Q141"/>
      <c r="R141"/>
      <c r="S141"/>
      <c r="T141"/>
      <c r="U141"/>
      <c r="V141"/>
      <c r="W141"/>
      <c r="X141"/>
      <c r="Y141"/>
      <c r="Z141"/>
      <c r="AA141"/>
      <c r="AB141"/>
      <c r="AC141"/>
      <c r="AD141"/>
      <c r="AE141"/>
      <c r="AF141"/>
      <c r="AG141"/>
      <c r="AH141"/>
      <c r="AI141"/>
    </row>
    <row r="142" spans="1:35" x14ac:dyDescent="0.4">
      <c r="A142"/>
      <c r="B142"/>
      <c r="C142"/>
      <c r="D142"/>
      <c r="E142"/>
      <c r="F142"/>
      <c r="G142"/>
      <c r="H142"/>
      <c r="I142"/>
      <c r="J142"/>
      <c r="K142"/>
      <c r="L142"/>
      <c r="M142"/>
      <c r="N142"/>
      <c r="O142"/>
      <c r="P142"/>
      <c r="Q142"/>
      <c r="R142"/>
      <c r="S142"/>
      <c r="T142"/>
      <c r="U142"/>
      <c r="V142"/>
      <c r="W142"/>
      <c r="X142"/>
      <c r="Y142"/>
      <c r="Z142"/>
      <c r="AA142"/>
      <c r="AB142"/>
      <c r="AC142"/>
      <c r="AD142"/>
      <c r="AE142"/>
      <c r="AF142"/>
      <c r="AG142"/>
      <c r="AH142"/>
      <c r="AI142"/>
    </row>
    <row r="143" spans="1:35" x14ac:dyDescent="0.4">
      <c r="A143"/>
      <c r="B143"/>
      <c r="C143"/>
      <c r="D143"/>
      <c r="E143"/>
      <c r="F143"/>
      <c r="G143"/>
      <c r="H143"/>
      <c r="I143"/>
      <c r="J143"/>
      <c r="K143"/>
      <c r="L143"/>
      <c r="M143"/>
      <c r="N143"/>
      <c r="O143"/>
      <c r="P143"/>
      <c r="Q143"/>
      <c r="R143"/>
      <c r="S143"/>
      <c r="T143"/>
      <c r="U143"/>
      <c r="V143"/>
      <c r="W143"/>
      <c r="X143"/>
      <c r="Y143"/>
      <c r="Z143"/>
      <c r="AA143"/>
      <c r="AB143"/>
      <c r="AC143"/>
      <c r="AD143"/>
      <c r="AE143"/>
      <c r="AF143"/>
      <c r="AG143"/>
      <c r="AH143"/>
      <c r="AI143"/>
    </row>
    <row r="144" spans="1:35" x14ac:dyDescent="0.4">
      <c r="A144"/>
      <c r="B144"/>
      <c r="C144"/>
      <c r="D144"/>
      <c r="E144"/>
      <c r="F144"/>
      <c r="G144"/>
      <c r="H144"/>
      <c r="I144"/>
      <c r="J144"/>
      <c r="K144"/>
      <c r="L144"/>
      <c r="M144"/>
      <c r="N144"/>
      <c r="O144"/>
      <c r="P144"/>
      <c r="Q144"/>
      <c r="R144"/>
      <c r="S144"/>
      <c r="T144"/>
      <c r="U144"/>
      <c r="V144"/>
      <c r="W144"/>
      <c r="X144"/>
      <c r="Y144"/>
      <c r="Z144"/>
      <c r="AA144"/>
      <c r="AB144"/>
      <c r="AC144"/>
      <c r="AD144"/>
      <c r="AE144"/>
      <c r="AF144"/>
      <c r="AG144"/>
      <c r="AH144"/>
      <c r="AI144"/>
    </row>
    <row r="145" spans="1:35" x14ac:dyDescent="0.4">
      <c r="A145"/>
      <c r="B145"/>
      <c r="C145"/>
      <c r="D145"/>
      <c r="E145"/>
      <c r="F145"/>
      <c r="G145"/>
      <c r="H145"/>
      <c r="I145"/>
      <c r="J145"/>
      <c r="K145"/>
      <c r="L145"/>
      <c r="M145"/>
      <c r="N145"/>
      <c r="O145"/>
      <c r="P145"/>
      <c r="Q145"/>
      <c r="R145"/>
      <c r="S145"/>
      <c r="T145"/>
      <c r="U145"/>
      <c r="V145"/>
      <c r="W145"/>
      <c r="X145"/>
      <c r="Y145"/>
      <c r="Z145"/>
      <c r="AA145"/>
      <c r="AB145"/>
      <c r="AC145"/>
      <c r="AD145"/>
      <c r="AE145"/>
      <c r="AF145"/>
      <c r="AG145"/>
      <c r="AH145"/>
      <c r="AI145"/>
    </row>
    <row r="146" spans="1:35" x14ac:dyDescent="0.4">
      <c r="A146"/>
      <c r="B146"/>
      <c r="C146"/>
      <c r="D146"/>
      <c r="E146"/>
      <c r="F146"/>
      <c r="G146"/>
      <c r="H146"/>
      <c r="I146"/>
      <c r="J146"/>
      <c r="K146"/>
      <c r="L146"/>
      <c r="M146"/>
      <c r="N146"/>
      <c r="O146"/>
      <c r="P146"/>
      <c r="Q146"/>
      <c r="R146"/>
      <c r="S146"/>
      <c r="T146"/>
      <c r="U146"/>
      <c r="V146"/>
      <c r="W146"/>
      <c r="X146"/>
      <c r="Y146"/>
      <c r="Z146"/>
      <c r="AA146"/>
      <c r="AB146"/>
      <c r="AC146"/>
      <c r="AD146"/>
      <c r="AE146"/>
      <c r="AF146"/>
      <c r="AG146"/>
      <c r="AH146"/>
      <c r="AI146"/>
    </row>
    <row r="147" spans="1:35" x14ac:dyDescent="0.4">
      <c r="A147"/>
      <c r="B147"/>
      <c r="C147"/>
      <c r="D147"/>
      <c r="E147"/>
      <c r="F147"/>
      <c r="G147"/>
      <c r="H147"/>
      <c r="I147"/>
      <c r="J147"/>
      <c r="K147"/>
      <c r="L147"/>
      <c r="M147"/>
      <c r="N147"/>
      <c r="O147"/>
      <c r="P147"/>
      <c r="Q147"/>
      <c r="R147"/>
      <c r="S147"/>
      <c r="T147"/>
      <c r="U147"/>
      <c r="V147"/>
      <c r="W147"/>
      <c r="X147"/>
      <c r="Y147"/>
      <c r="Z147"/>
      <c r="AA147"/>
      <c r="AB147"/>
      <c r="AC147"/>
      <c r="AD147"/>
      <c r="AE147"/>
      <c r="AF147"/>
      <c r="AG147"/>
      <c r="AH147"/>
      <c r="AI147"/>
    </row>
    <row r="148" spans="1:35" x14ac:dyDescent="0.4">
      <c r="A148"/>
      <c r="B148"/>
      <c r="C148"/>
      <c r="D148"/>
      <c r="E148"/>
      <c r="F148"/>
      <c r="G148"/>
      <c r="H148"/>
      <c r="I148"/>
      <c r="J148"/>
      <c r="K148"/>
      <c r="L148"/>
      <c r="M148"/>
      <c r="N148"/>
      <c r="O148"/>
      <c r="P148"/>
      <c r="Q148"/>
      <c r="R148"/>
      <c r="S148"/>
      <c r="T148"/>
      <c r="U148"/>
      <c r="V148"/>
      <c r="W148"/>
      <c r="X148"/>
      <c r="Y148"/>
      <c r="Z148"/>
      <c r="AA148"/>
      <c r="AB148"/>
      <c r="AC148"/>
      <c r="AD148"/>
      <c r="AE148"/>
      <c r="AF148"/>
      <c r="AG148"/>
      <c r="AH148"/>
      <c r="AI148"/>
    </row>
    <row r="149" spans="1:35" x14ac:dyDescent="0.4">
      <c r="A149"/>
      <c r="B149"/>
      <c r="C149"/>
      <c r="D149"/>
      <c r="E149"/>
      <c r="F149"/>
      <c r="G149"/>
      <c r="H149"/>
      <c r="I149"/>
      <c r="J149"/>
      <c r="K149"/>
      <c r="L149"/>
      <c r="M149"/>
      <c r="N149"/>
      <c r="O149"/>
      <c r="P149"/>
      <c r="Q149"/>
      <c r="R149"/>
      <c r="S149"/>
      <c r="T149"/>
      <c r="U149"/>
      <c r="V149"/>
      <c r="W149"/>
      <c r="X149"/>
      <c r="Y149"/>
      <c r="Z149"/>
      <c r="AA149"/>
      <c r="AB149"/>
      <c r="AC149"/>
      <c r="AD149"/>
      <c r="AE149"/>
      <c r="AF149"/>
      <c r="AG149"/>
      <c r="AH149"/>
      <c r="AI149"/>
    </row>
    <row r="150" spans="1:35" x14ac:dyDescent="0.4">
      <c r="A150"/>
      <c r="B150"/>
      <c r="C150"/>
      <c r="D150"/>
      <c r="E150"/>
      <c r="F150"/>
      <c r="G150"/>
      <c r="H150"/>
      <c r="I150"/>
      <c r="J150"/>
      <c r="K150"/>
      <c r="L150"/>
      <c r="M150"/>
      <c r="N150"/>
      <c r="O150"/>
      <c r="P150"/>
      <c r="Q150"/>
      <c r="R150"/>
      <c r="S150"/>
      <c r="T150"/>
      <c r="U150"/>
      <c r="V150"/>
      <c r="W150"/>
      <c r="X150"/>
      <c r="Y150"/>
      <c r="Z150"/>
      <c r="AA150"/>
      <c r="AB150"/>
      <c r="AC150"/>
      <c r="AD150"/>
      <c r="AE150"/>
      <c r="AF150"/>
      <c r="AG150"/>
      <c r="AH150"/>
      <c r="AI150"/>
    </row>
    <row r="151" spans="1:35" x14ac:dyDescent="0.4">
      <c r="A151"/>
      <c r="B151"/>
      <c r="C151"/>
      <c r="D151"/>
      <c r="E151"/>
      <c r="F151"/>
      <c r="G151"/>
      <c r="H151"/>
      <c r="I151"/>
      <c r="J151"/>
      <c r="K151"/>
      <c r="L151"/>
      <c r="M151"/>
      <c r="N151"/>
      <c r="O151"/>
      <c r="P151"/>
      <c r="Q151"/>
      <c r="R151"/>
      <c r="S151"/>
      <c r="T151"/>
      <c r="U151"/>
      <c r="V151"/>
      <c r="W151"/>
      <c r="X151"/>
      <c r="Y151"/>
      <c r="Z151"/>
      <c r="AA151"/>
      <c r="AB151"/>
      <c r="AC151"/>
      <c r="AD151"/>
      <c r="AE151"/>
      <c r="AF151"/>
      <c r="AG151"/>
      <c r="AH151"/>
      <c r="AI151"/>
    </row>
    <row r="152" spans="1:35" x14ac:dyDescent="0.4">
      <c r="A152"/>
      <c r="B152"/>
      <c r="C152"/>
      <c r="D152"/>
      <c r="E152"/>
      <c r="F152"/>
      <c r="G152"/>
      <c r="H152"/>
      <c r="I152"/>
      <c r="J152"/>
      <c r="K152"/>
      <c r="L152"/>
      <c r="M152"/>
      <c r="N152"/>
      <c r="O152"/>
      <c r="P152"/>
      <c r="Q152"/>
      <c r="R152"/>
      <c r="S152"/>
      <c r="T152"/>
      <c r="U152"/>
      <c r="V152"/>
      <c r="W152"/>
      <c r="X152"/>
      <c r="Y152"/>
      <c r="Z152"/>
      <c r="AA152"/>
      <c r="AB152"/>
      <c r="AC152"/>
      <c r="AD152"/>
      <c r="AE152"/>
      <c r="AF152"/>
      <c r="AG152"/>
      <c r="AH152"/>
      <c r="AI152"/>
    </row>
    <row r="153" spans="1:35" x14ac:dyDescent="0.4">
      <c r="A153"/>
      <c r="B153"/>
      <c r="C153"/>
      <c r="D153"/>
      <c r="E153"/>
      <c r="F153"/>
      <c r="G153"/>
      <c r="H153"/>
      <c r="I153"/>
      <c r="J153"/>
      <c r="K153"/>
      <c r="L153"/>
      <c r="M153"/>
      <c r="N153"/>
      <c r="O153"/>
      <c r="P153"/>
      <c r="Q153"/>
      <c r="R153"/>
      <c r="S153"/>
      <c r="T153"/>
      <c r="U153"/>
      <c r="V153"/>
      <c r="W153"/>
      <c r="X153"/>
      <c r="Y153"/>
      <c r="Z153"/>
      <c r="AA153"/>
      <c r="AB153"/>
      <c r="AC153"/>
      <c r="AD153"/>
      <c r="AE153"/>
      <c r="AF153"/>
      <c r="AG153"/>
      <c r="AH153"/>
      <c r="AI153"/>
    </row>
    <row r="154" spans="1:35" x14ac:dyDescent="0.4">
      <c r="A154"/>
      <c r="B154"/>
      <c r="C154"/>
      <c r="D154"/>
      <c r="E154"/>
      <c r="F154"/>
      <c r="G154"/>
      <c r="H154"/>
      <c r="I154"/>
      <c r="J154"/>
      <c r="K154"/>
      <c r="L154"/>
      <c r="M154"/>
      <c r="N154"/>
      <c r="O154"/>
      <c r="P154"/>
      <c r="Q154"/>
      <c r="R154"/>
      <c r="S154"/>
      <c r="T154"/>
      <c r="U154"/>
      <c r="V154"/>
      <c r="W154"/>
      <c r="X154"/>
      <c r="Y154"/>
      <c r="Z154"/>
      <c r="AA154"/>
      <c r="AB154"/>
      <c r="AC154"/>
      <c r="AD154"/>
      <c r="AE154"/>
      <c r="AF154"/>
      <c r="AG154"/>
      <c r="AH154"/>
      <c r="AI154"/>
    </row>
    <row r="155" spans="1:35" x14ac:dyDescent="0.4">
      <c r="A155"/>
      <c r="B155"/>
      <c r="C155"/>
      <c r="D155"/>
      <c r="E155"/>
      <c r="F155"/>
      <c r="G155"/>
      <c r="H155"/>
      <c r="I155"/>
      <c r="J155"/>
      <c r="K155"/>
      <c r="L155"/>
      <c r="M155"/>
      <c r="N155"/>
      <c r="O155"/>
      <c r="P155"/>
      <c r="Q155"/>
      <c r="R155"/>
      <c r="S155"/>
      <c r="T155"/>
      <c r="U155"/>
      <c r="V155"/>
      <c r="W155"/>
      <c r="X155"/>
      <c r="Y155"/>
      <c r="Z155"/>
      <c r="AA155"/>
      <c r="AB155"/>
      <c r="AC155"/>
      <c r="AD155"/>
      <c r="AE155"/>
      <c r="AF155"/>
      <c r="AG155"/>
      <c r="AH155"/>
      <c r="AI155"/>
    </row>
    <row r="156" spans="1:35" x14ac:dyDescent="0.4">
      <c r="A156"/>
      <c r="B156"/>
      <c r="C156"/>
      <c r="D156"/>
      <c r="E156"/>
      <c r="F156"/>
      <c r="G156"/>
      <c r="H156"/>
      <c r="I156"/>
      <c r="J156"/>
      <c r="K156"/>
      <c r="L156"/>
      <c r="M156"/>
      <c r="N156"/>
      <c r="O156"/>
      <c r="P156"/>
      <c r="Q156"/>
      <c r="R156"/>
      <c r="S156"/>
      <c r="T156"/>
      <c r="U156"/>
      <c r="V156"/>
      <c r="W156"/>
      <c r="X156"/>
      <c r="Y156"/>
      <c r="Z156"/>
      <c r="AA156"/>
      <c r="AB156"/>
      <c r="AC156"/>
      <c r="AD156"/>
      <c r="AE156"/>
      <c r="AF156"/>
      <c r="AG156"/>
      <c r="AH156"/>
      <c r="AI156"/>
    </row>
    <row r="157" spans="1:35" x14ac:dyDescent="0.4">
      <c r="A157"/>
      <c r="B157"/>
      <c r="C157"/>
      <c r="D157"/>
      <c r="E157"/>
      <c r="F157"/>
      <c r="G157"/>
      <c r="H157"/>
      <c r="I157"/>
      <c r="J157"/>
      <c r="K157"/>
      <c r="L157"/>
      <c r="M157"/>
      <c r="N157"/>
      <c r="O157"/>
      <c r="P157"/>
      <c r="Q157"/>
      <c r="R157"/>
      <c r="S157"/>
      <c r="T157"/>
      <c r="U157"/>
      <c r="V157"/>
      <c r="W157"/>
      <c r="X157"/>
      <c r="Y157"/>
      <c r="Z157"/>
      <c r="AA157"/>
      <c r="AB157"/>
      <c r="AC157"/>
      <c r="AD157"/>
      <c r="AE157"/>
      <c r="AF157"/>
      <c r="AG157"/>
      <c r="AH157"/>
      <c r="AI157"/>
    </row>
    <row r="158" spans="1:35" x14ac:dyDescent="0.4">
      <c r="A158"/>
      <c r="B158"/>
      <c r="C158"/>
      <c r="D158"/>
      <c r="E158"/>
      <c r="F158"/>
      <c r="G158"/>
      <c r="H158"/>
      <c r="I158"/>
      <c r="J158"/>
      <c r="K158"/>
      <c r="L158"/>
      <c r="M158"/>
      <c r="N158"/>
      <c r="O158"/>
      <c r="P158"/>
      <c r="Q158"/>
      <c r="R158"/>
      <c r="S158"/>
      <c r="T158"/>
      <c r="U158"/>
      <c r="V158"/>
      <c r="W158"/>
      <c r="X158"/>
      <c r="Y158"/>
      <c r="Z158"/>
      <c r="AA158"/>
      <c r="AB158"/>
      <c r="AC158"/>
      <c r="AD158"/>
      <c r="AE158"/>
      <c r="AF158"/>
      <c r="AG158"/>
      <c r="AH158"/>
      <c r="AI158"/>
    </row>
    <row r="159" spans="1:35" x14ac:dyDescent="0.4">
      <c r="A159"/>
      <c r="B159"/>
      <c r="C159"/>
      <c r="D159"/>
      <c r="E159"/>
      <c r="F159"/>
      <c r="G159"/>
      <c r="H159"/>
      <c r="I159"/>
      <c r="J159"/>
      <c r="K159"/>
      <c r="L159"/>
      <c r="M159"/>
      <c r="N159"/>
      <c r="O159"/>
      <c r="P159"/>
      <c r="Q159"/>
      <c r="R159"/>
      <c r="S159"/>
      <c r="T159"/>
      <c r="U159"/>
      <c r="V159"/>
      <c r="W159"/>
      <c r="X159"/>
      <c r="Y159"/>
      <c r="Z159"/>
      <c r="AA159"/>
      <c r="AB159"/>
      <c r="AC159"/>
      <c r="AD159"/>
      <c r="AE159"/>
      <c r="AF159"/>
      <c r="AG159"/>
      <c r="AH159"/>
      <c r="AI159"/>
    </row>
    <row r="160" spans="1:35" x14ac:dyDescent="0.4">
      <c r="A160"/>
      <c r="B160"/>
      <c r="C160"/>
      <c r="D160"/>
      <c r="E160"/>
      <c r="F160"/>
      <c r="G160"/>
      <c r="H160"/>
      <c r="I160"/>
      <c r="J160"/>
      <c r="K160"/>
      <c r="L160"/>
      <c r="M160"/>
      <c r="N160"/>
      <c r="O160"/>
      <c r="P160"/>
      <c r="Q160"/>
      <c r="R160"/>
      <c r="S160"/>
      <c r="T160"/>
      <c r="U160"/>
      <c r="V160"/>
      <c r="W160"/>
      <c r="X160"/>
      <c r="Y160"/>
      <c r="Z160"/>
      <c r="AA160"/>
      <c r="AB160"/>
      <c r="AC160"/>
      <c r="AD160"/>
      <c r="AE160"/>
      <c r="AF160"/>
      <c r="AG160"/>
      <c r="AH160"/>
      <c r="AI160"/>
    </row>
    <row r="161" spans="1:35" x14ac:dyDescent="0.4">
      <c r="A161"/>
      <c r="B161"/>
      <c r="C161"/>
      <c r="D161"/>
      <c r="E161"/>
      <c r="F161"/>
      <c r="G161"/>
      <c r="H161"/>
      <c r="I161"/>
      <c r="J161"/>
      <c r="K161"/>
      <c r="L161"/>
      <c r="M161"/>
      <c r="N161"/>
      <c r="O161"/>
      <c r="P161"/>
      <c r="Q161"/>
      <c r="R161"/>
      <c r="S161"/>
      <c r="T161"/>
      <c r="U161"/>
      <c r="V161"/>
      <c r="W161"/>
      <c r="X161"/>
      <c r="Y161"/>
      <c r="Z161"/>
      <c r="AA161"/>
      <c r="AB161"/>
      <c r="AC161"/>
      <c r="AD161"/>
      <c r="AE161"/>
      <c r="AF161"/>
      <c r="AG161"/>
      <c r="AH161"/>
      <c r="AI161"/>
    </row>
    <row r="162" spans="1:35" x14ac:dyDescent="0.4">
      <c r="A162"/>
      <c r="B162"/>
      <c r="C162"/>
      <c r="D162"/>
      <c r="E162"/>
      <c r="F162"/>
      <c r="G162"/>
      <c r="H162"/>
      <c r="I162"/>
      <c r="J162"/>
      <c r="K162"/>
      <c r="L162"/>
      <c r="M162"/>
      <c r="N162"/>
      <c r="O162"/>
      <c r="P162"/>
      <c r="Q162"/>
      <c r="R162"/>
      <c r="S162"/>
      <c r="T162"/>
      <c r="U162"/>
      <c r="V162"/>
      <c r="W162"/>
      <c r="X162"/>
      <c r="Y162"/>
      <c r="Z162"/>
      <c r="AA162"/>
      <c r="AB162"/>
      <c r="AC162"/>
      <c r="AD162"/>
      <c r="AE162"/>
      <c r="AF162"/>
      <c r="AG162"/>
      <c r="AH162"/>
      <c r="AI162"/>
    </row>
    <row r="163" spans="1:35" x14ac:dyDescent="0.4">
      <c r="A163"/>
      <c r="B163"/>
      <c r="C163"/>
      <c r="D163"/>
      <c r="E163"/>
      <c r="F163"/>
      <c r="G163"/>
      <c r="H163"/>
      <c r="I163"/>
      <c r="J163"/>
      <c r="K163"/>
      <c r="L163"/>
      <c r="M163"/>
      <c r="N163"/>
      <c r="O163"/>
      <c r="P163"/>
      <c r="Q163"/>
      <c r="R163"/>
      <c r="S163"/>
      <c r="T163"/>
      <c r="U163"/>
      <c r="V163"/>
      <c r="W163"/>
      <c r="X163"/>
      <c r="Y163"/>
      <c r="Z163"/>
      <c r="AA163"/>
      <c r="AB163"/>
      <c r="AC163"/>
      <c r="AD163"/>
      <c r="AE163"/>
      <c r="AF163"/>
      <c r="AG163"/>
      <c r="AH163"/>
      <c r="AI163"/>
    </row>
    <row r="164" spans="1:35" x14ac:dyDescent="0.4">
      <c r="A164"/>
      <c r="B164"/>
      <c r="C164"/>
      <c r="D164"/>
      <c r="E164"/>
      <c r="F164"/>
      <c r="G164"/>
      <c r="H164"/>
      <c r="I164"/>
      <c r="J164"/>
      <c r="K164"/>
      <c r="L164"/>
      <c r="M164"/>
      <c r="N164"/>
      <c r="O164"/>
      <c r="P164"/>
      <c r="Q164"/>
      <c r="R164"/>
      <c r="S164"/>
      <c r="T164"/>
      <c r="U164"/>
      <c r="V164"/>
      <c r="W164"/>
      <c r="X164"/>
      <c r="Y164"/>
      <c r="Z164"/>
      <c r="AA164"/>
      <c r="AB164"/>
      <c r="AC164"/>
      <c r="AD164"/>
      <c r="AE164"/>
      <c r="AF164"/>
      <c r="AG164"/>
      <c r="AH164"/>
      <c r="AI164"/>
    </row>
    <row r="165" spans="1:35" x14ac:dyDescent="0.4">
      <c r="A165"/>
      <c r="B165"/>
      <c r="C165"/>
      <c r="D165"/>
      <c r="E165"/>
      <c r="F165"/>
      <c r="G165"/>
      <c r="H165"/>
      <c r="I165"/>
      <c r="J165"/>
      <c r="K165"/>
      <c r="L165"/>
      <c r="M165"/>
      <c r="N165"/>
      <c r="O165"/>
      <c r="P165"/>
      <c r="Q165"/>
      <c r="R165"/>
      <c r="S165"/>
      <c r="T165"/>
      <c r="U165"/>
      <c r="V165"/>
      <c r="W165"/>
      <c r="X165"/>
      <c r="Y165"/>
      <c r="Z165"/>
      <c r="AA165"/>
      <c r="AB165"/>
      <c r="AC165"/>
      <c r="AD165"/>
      <c r="AE165"/>
      <c r="AF165"/>
      <c r="AG165"/>
      <c r="AH165"/>
      <c r="AI165"/>
    </row>
    <row r="166" spans="1:35" x14ac:dyDescent="0.4">
      <c r="A166"/>
      <c r="B166"/>
      <c r="C166"/>
      <c r="D166"/>
      <c r="E166"/>
      <c r="F166"/>
      <c r="G166"/>
      <c r="H166"/>
      <c r="I166"/>
      <c r="J166"/>
      <c r="K166"/>
      <c r="L166"/>
      <c r="M166"/>
      <c r="N166"/>
      <c r="O166"/>
      <c r="P166"/>
      <c r="Q166"/>
      <c r="R166"/>
      <c r="S166"/>
      <c r="T166"/>
      <c r="U166"/>
      <c r="V166"/>
      <c r="W166"/>
      <c r="X166"/>
      <c r="Y166"/>
      <c r="Z166"/>
      <c r="AA166"/>
      <c r="AB166"/>
      <c r="AC166"/>
      <c r="AD166"/>
      <c r="AE166"/>
      <c r="AF166"/>
      <c r="AG166"/>
      <c r="AH166"/>
      <c r="AI166"/>
    </row>
    <row r="167" spans="1:35" x14ac:dyDescent="0.4">
      <c r="A167"/>
      <c r="B167"/>
      <c r="C167"/>
      <c r="D167"/>
      <c r="E167"/>
      <c r="F167"/>
      <c r="G167"/>
      <c r="H167"/>
      <c r="I167"/>
      <c r="J167"/>
      <c r="K167"/>
      <c r="L167"/>
      <c r="M167"/>
      <c r="N167"/>
      <c r="O167"/>
      <c r="P167"/>
      <c r="Q167"/>
      <c r="R167"/>
      <c r="S167"/>
      <c r="T167"/>
      <c r="U167"/>
      <c r="V167"/>
      <c r="W167"/>
      <c r="X167"/>
      <c r="Y167"/>
      <c r="Z167"/>
      <c r="AA167"/>
      <c r="AB167"/>
      <c r="AC167"/>
      <c r="AD167"/>
      <c r="AE167"/>
      <c r="AF167"/>
      <c r="AG167"/>
      <c r="AH167"/>
      <c r="AI167"/>
    </row>
    <row r="168" spans="1:35" x14ac:dyDescent="0.4">
      <c r="A168"/>
      <c r="B168"/>
      <c r="C168"/>
      <c r="D168"/>
      <c r="E168"/>
      <c r="F168"/>
      <c r="G168"/>
      <c r="H168"/>
      <c r="I168"/>
      <c r="J168"/>
      <c r="K168"/>
      <c r="L168"/>
      <c r="M168"/>
      <c r="N168"/>
      <c r="O168"/>
      <c r="P168"/>
      <c r="Q168"/>
      <c r="R168"/>
      <c r="S168"/>
      <c r="T168"/>
      <c r="U168"/>
      <c r="V168"/>
      <c r="W168"/>
      <c r="X168"/>
      <c r="Y168"/>
      <c r="Z168"/>
      <c r="AA168"/>
      <c r="AB168"/>
      <c r="AC168"/>
      <c r="AD168"/>
      <c r="AE168"/>
      <c r="AF168"/>
      <c r="AG168"/>
      <c r="AH168"/>
      <c r="AI168"/>
    </row>
    <row r="169" spans="1:35" x14ac:dyDescent="0.4">
      <c r="A169"/>
      <c r="B169"/>
      <c r="C169"/>
      <c r="D169"/>
      <c r="E169"/>
      <c r="F169"/>
      <c r="G169"/>
      <c r="H169"/>
      <c r="I169"/>
      <c r="J169"/>
      <c r="K169"/>
      <c r="L169"/>
      <c r="M169"/>
      <c r="N169"/>
      <c r="O169"/>
      <c r="P169"/>
      <c r="Q169"/>
      <c r="R169"/>
      <c r="S169"/>
      <c r="T169"/>
      <c r="U169"/>
      <c r="V169"/>
      <c r="W169"/>
      <c r="X169"/>
      <c r="Y169"/>
      <c r="Z169"/>
      <c r="AA169"/>
      <c r="AB169"/>
      <c r="AC169"/>
      <c r="AD169"/>
      <c r="AE169"/>
      <c r="AF169"/>
      <c r="AG169"/>
      <c r="AH169"/>
      <c r="AI169"/>
    </row>
    <row r="170" spans="1:35" x14ac:dyDescent="0.4">
      <c r="A170"/>
      <c r="B170"/>
      <c r="C170"/>
      <c r="D170"/>
      <c r="E170"/>
      <c r="F170"/>
      <c r="G170"/>
      <c r="H170"/>
      <c r="I170"/>
      <c r="J170"/>
      <c r="K170"/>
      <c r="L170"/>
      <c r="M170"/>
      <c r="N170"/>
      <c r="O170"/>
      <c r="P170"/>
      <c r="Q170"/>
      <c r="R170"/>
      <c r="S170"/>
      <c r="T170"/>
      <c r="U170"/>
      <c r="V170"/>
      <c r="W170"/>
      <c r="X170"/>
      <c r="Y170"/>
      <c r="Z170"/>
      <c r="AA170"/>
      <c r="AB170"/>
      <c r="AC170"/>
      <c r="AD170"/>
      <c r="AE170"/>
      <c r="AF170"/>
      <c r="AG170"/>
      <c r="AH170"/>
      <c r="AI170"/>
    </row>
    <row r="171" spans="1:35" x14ac:dyDescent="0.4">
      <c r="A171"/>
      <c r="B171"/>
      <c r="C171"/>
      <c r="D171"/>
      <c r="E171"/>
      <c r="F171"/>
      <c r="G171"/>
      <c r="H171"/>
      <c r="I171"/>
      <c r="J171"/>
      <c r="K171"/>
      <c r="L171"/>
      <c r="M171"/>
      <c r="N171"/>
      <c r="O171"/>
      <c r="P171"/>
      <c r="Q171"/>
      <c r="R171"/>
      <c r="S171"/>
      <c r="T171"/>
      <c r="U171"/>
      <c r="V171"/>
      <c r="W171"/>
      <c r="X171"/>
      <c r="Y171"/>
      <c r="Z171"/>
      <c r="AA171"/>
      <c r="AB171"/>
      <c r="AC171"/>
      <c r="AD171"/>
      <c r="AE171"/>
      <c r="AF171"/>
      <c r="AG171"/>
      <c r="AH171"/>
      <c r="AI171"/>
    </row>
    <row r="172" spans="1:35" x14ac:dyDescent="0.4">
      <c r="A172"/>
      <c r="B172"/>
      <c r="C172"/>
      <c r="D172"/>
      <c r="E172"/>
      <c r="F172"/>
      <c r="G172"/>
      <c r="H172"/>
      <c r="I172"/>
      <c r="J172"/>
      <c r="K172"/>
      <c r="L172"/>
      <c r="M172"/>
      <c r="N172"/>
      <c r="O172"/>
      <c r="P172"/>
      <c r="Q172"/>
      <c r="R172"/>
      <c r="S172"/>
      <c r="T172"/>
      <c r="U172"/>
      <c r="V172"/>
      <c r="W172"/>
      <c r="X172"/>
      <c r="Y172"/>
      <c r="Z172"/>
      <c r="AA172"/>
      <c r="AB172"/>
      <c r="AC172"/>
      <c r="AD172"/>
      <c r="AE172"/>
      <c r="AF172"/>
      <c r="AG172"/>
      <c r="AH172"/>
      <c r="AI172"/>
    </row>
    <row r="173" spans="1:35" x14ac:dyDescent="0.4">
      <c r="A173"/>
      <c r="B173"/>
      <c r="C173"/>
      <c r="D173"/>
      <c r="E173"/>
      <c r="F173"/>
      <c r="G173"/>
      <c r="H173"/>
      <c r="I173"/>
      <c r="J173"/>
      <c r="K173"/>
      <c r="L173"/>
      <c r="M173"/>
      <c r="N173"/>
      <c r="O173"/>
      <c r="P173"/>
      <c r="Q173"/>
      <c r="R173"/>
      <c r="S173"/>
      <c r="T173"/>
      <c r="U173"/>
      <c r="V173"/>
      <c r="W173"/>
      <c r="X173"/>
      <c r="Y173"/>
      <c r="Z173"/>
      <c r="AA173"/>
      <c r="AB173"/>
      <c r="AC173"/>
      <c r="AD173"/>
      <c r="AE173"/>
      <c r="AF173"/>
      <c r="AG173"/>
      <c r="AH173"/>
      <c r="AI173"/>
    </row>
    <row r="174" spans="1:35" x14ac:dyDescent="0.4">
      <c r="A174"/>
      <c r="B174"/>
      <c r="C174"/>
      <c r="D174"/>
      <c r="E174"/>
      <c r="F174"/>
      <c r="G174"/>
      <c r="H174"/>
      <c r="I174"/>
      <c r="J174"/>
      <c r="K174"/>
      <c r="L174"/>
      <c r="M174"/>
      <c r="N174"/>
      <c r="O174"/>
      <c r="P174"/>
      <c r="Q174"/>
      <c r="R174"/>
      <c r="S174"/>
      <c r="T174"/>
      <c r="U174"/>
      <c r="V174"/>
      <c r="W174"/>
      <c r="X174"/>
      <c r="Y174"/>
      <c r="Z174"/>
      <c r="AA174"/>
      <c r="AB174"/>
      <c r="AC174"/>
      <c r="AD174"/>
      <c r="AE174"/>
      <c r="AF174"/>
      <c r="AG174"/>
      <c r="AH174"/>
      <c r="AI174"/>
    </row>
    <row r="175" spans="1:35" x14ac:dyDescent="0.4">
      <c r="A175"/>
      <c r="B175"/>
      <c r="C175"/>
      <c r="D175"/>
      <c r="E175"/>
      <c r="F175"/>
      <c r="G175"/>
      <c r="H175"/>
      <c r="I175"/>
      <c r="J175"/>
      <c r="K175"/>
      <c r="L175"/>
      <c r="M175"/>
      <c r="N175"/>
      <c r="O175"/>
      <c r="P175"/>
      <c r="Q175"/>
      <c r="R175"/>
      <c r="S175"/>
      <c r="T175"/>
      <c r="U175"/>
      <c r="V175"/>
      <c r="W175"/>
      <c r="X175"/>
      <c r="Y175"/>
      <c r="Z175"/>
      <c r="AA175"/>
      <c r="AB175"/>
      <c r="AC175"/>
      <c r="AD175"/>
      <c r="AE175"/>
      <c r="AF175"/>
      <c r="AG175"/>
      <c r="AH175"/>
      <c r="AI175"/>
    </row>
    <row r="176" spans="1:35" x14ac:dyDescent="0.4">
      <c r="A176"/>
      <c r="B176"/>
      <c r="C176"/>
      <c r="D176"/>
      <c r="E176"/>
      <c r="F176"/>
      <c r="G176"/>
      <c r="H176"/>
      <c r="I176"/>
      <c r="J176"/>
      <c r="K176"/>
      <c r="L176"/>
      <c r="M176"/>
      <c r="N176"/>
      <c r="O176"/>
      <c r="P176"/>
      <c r="Q176"/>
      <c r="R176"/>
      <c r="S176"/>
      <c r="T176"/>
      <c r="U176"/>
      <c r="V176"/>
      <c r="W176"/>
      <c r="X176"/>
      <c r="Y176"/>
      <c r="Z176"/>
      <c r="AA176"/>
      <c r="AB176"/>
      <c r="AC176"/>
      <c r="AD176"/>
      <c r="AE176"/>
      <c r="AF176"/>
      <c r="AG176"/>
      <c r="AH176"/>
      <c r="AI176"/>
    </row>
    <row r="177" spans="1:35" x14ac:dyDescent="0.4">
      <c r="A177"/>
      <c r="B177"/>
      <c r="C177"/>
      <c r="D177"/>
      <c r="E177"/>
      <c r="F177"/>
      <c r="G177"/>
      <c r="H177"/>
      <c r="I177"/>
      <c r="J177"/>
      <c r="K177"/>
      <c r="L177"/>
      <c r="M177"/>
      <c r="N177"/>
      <c r="O177"/>
      <c r="P177"/>
      <c r="Q177"/>
      <c r="R177"/>
      <c r="S177"/>
      <c r="T177"/>
      <c r="U177"/>
      <c r="V177"/>
      <c r="W177"/>
      <c r="X177"/>
      <c r="Y177"/>
      <c r="Z177"/>
      <c r="AA177"/>
      <c r="AB177"/>
      <c r="AC177"/>
      <c r="AD177"/>
      <c r="AE177"/>
      <c r="AF177"/>
      <c r="AG177"/>
      <c r="AH177"/>
      <c r="AI177"/>
    </row>
    <row r="178" spans="1:35" x14ac:dyDescent="0.4">
      <c r="A178"/>
      <c r="B178"/>
      <c r="C178"/>
      <c r="D178"/>
      <c r="E178"/>
      <c r="F178"/>
      <c r="G178"/>
      <c r="H178"/>
      <c r="I178"/>
      <c r="J178"/>
      <c r="K178"/>
      <c r="L178"/>
      <c r="M178"/>
      <c r="N178"/>
      <c r="O178"/>
      <c r="P178"/>
      <c r="Q178"/>
      <c r="R178"/>
      <c r="S178"/>
      <c r="T178"/>
      <c r="U178"/>
      <c r="V178"/>
      <c r="W178"/>
      <c r="X178"/>
      <c r="Y178"/>
      <c r="Z178"/>
      <c r="AA178"/>
      <c r="AB178"/>
      <c r="AC178"/>
      <c r="AD178"/>
      <c r="AE178"/>
      <c r="AF178"/>
      <c r="AG178"/>
      <c r="AH178"/>
      <c r="AI178"/>
    </row>
    <row r="179" spans="1:35" x14ac:dyDescent="0.4">
      <c r="A179"/>
      <c r="B179"/>
      <c r="C179"/>
      <c r="D179"/>
      <c r="E179"/>
      <c r="F179"/>
      <c r="G179"/>
      <c r="H179"/>
      <c r="I179"/>
      <c r="J179"/>
      <c r="K179"/>
      <c r="L179"/>
      <c r="M179"/>
      <c r="N179"/>
      <c r="O179"/>
      <c r="P179"/>
      <c r="Q179"/>
      <c r="R179"/>
      <c r="S179"/>
      <c r="T179"/>
      <c r="U179"/>
      <c r="V179"/>
      <c r="W179"/>
      <c r="X179"/>
      <c r="Y179"/>
      <c r="Z179"/>
      <c r="AA179"/>
      <c r="AB179"/>
      <c r="AC179"/>
      <c r="AD179"/>
      <c r="AE179"/>
      <c r="AF179"/>
      <c r="AG179"/>
      <c r="AH179"/>
      <c r="AI179"/>
    </row>
    <row r="180" spans="1:35" x14ac:dyDescent="0.4">
      <c r="A180"/>
      <c r="B180"/>
      <c r="C180"/>
      <c r="D180"/>
      <c r="E180"/>
      <c r="F180"/>
      <c r="G180"/>
      <c r="H180"/>
      <c r="I180"/>
      <c r="J180"/>
      <c r="K180"/>
      <c r="L180"/>
      <c r="M180"/>
      <c r="N180"/>
      <c r="O180"/>
      <c r="P180"/>
      <c r="Q180"/>
      <c r="R180"/>
      <c r="S180"/>
      <c r="T180"/>
      <c r="U180"/>
      <c r="V180"/>
      <c r="W180"/>
      <c r="X180"/>
      <c r="Y180"/>
      <c r="Z180"/>
      <c r="AA180"/>
      <c r="AB180"/>
      <c r="AC180"/>
      <c r="AD180"/>
      <c r="AE180"/>
      <c r="AF180"/>
      <c r="AG180"/>
      <c r="AH180"/>
      <c r="AI180"/>
    </row>
    <row r="181" spans="1:35" x14ac:dyDescent="0.4">
      <c r="A181"/>
      <c r="B181"/>
      <c r="C181"/>
      <c r="D181"/>
      <c r="E181"/>
      <c r="F181"/>
      <c r="G181"/>
      <c r="H181"/>
      <c r="I181"/>
      <c r="J181"/>
      <c r="K181"/>
      <c r="L181"/>
      <c r="M181"/>
      <c r="N181"/>
      <c r="O181"/>
      <c r="P181"/>
      <c r="Q181"/>
      <c r="R181"/>
      <c r="S181"/>
      <c r="T181"/>
      <c r="U181"/>
      <c r="V181"/>
      <c r="W181"/>
      <c r="X181"/>
      <c r="Y181"/>
      <c r="Z181"/>
      <c r="AA181"/>
      <c r="AB181"/>
      <c r="AC181"/>
      <c r="AD181"/>
      <c r="AE181"/>
      <c r="AF181"/>
      <c r="AG181"/>
      <c r="AH181"/>
      <c r="AI181"/>
    </row>
    <row r="182" spans="1:35" x14ac:dyDescent="0.4">
      <c r="A182"/>
      <c r="B182"/>
      <c r="C182"/>
      <c r="D182"/>
      <c r="E182"/>
      <c r="F182"/>
      <c r="G182"/>
      <c r="H182"/>
      <c r="I182"/>
      <c r="J182"/>
      <c r="K182"/>
      <c r="L182"/>
      <c r="M182"/>
      <c r="N182"/>
      <c r="O182"/>
      <c r="P182"/>
      <c r="Q182"/>
      <c r="R182"/>
      <c r="S182"/>
      <c r="T182"/>
      <c r="U182"/>
      <c r="V182"/>
      <c r="W182"/>
      <c r="X182"/>
      <c r="Y182"/>
      <c r="Z182"/>
      <c r="AA182"/>
      <c r="AB182"/>
      <c r="AC182"/>
      <c r="AD182"/>
      <c r="AE182"/>
      <c r="AF182"/>
      <c r="AG182"/>
      <c r="AH182"/>
      <c r="AI182"/>
    </row>
    <row r="183" spans="1:35" x14ac:dyDescent="0.4">
      <c r="A183"/>
      <c r="B183"/>
      <c r="C183"/>
      <c r="D183"/>
      <c r="E183"/>
      <c r="F183"/>
      <c r="G183"/>
      <c r="H183"/>
      <c r="I183"/>
      <c r="J183"/>
      <c r="K183"/>
      <c r="L183"/>
      <c r="M183"/>
      <c r="N183"/>
      <c r="O183"/>
      <c r="P183"/>
      <c r="Q183"/>
      <c r="R183"/>
      <c r="S183"/>
      <c r="T183"/>
      <c r="U183"/>
      <c r="V183"/>
      <c r="W183"/>
      <c r="X183"/>
      <c r="Y183"/>
      <c r="Z183"/>
      <c r="AA183"/>
      <c r="AB183"/>
      <c r="AC183"/>
      <c r="AD183"/>
      <c r="AE183"/>
      <c r="AF183"/>
      <c r="AG183"/>
      <c r="AH183"/>
      <c r="AI183"/>
    </row>
    <row r="184" spans="1:35" x14ac:dyDescent="0.4">
      <c r="A184"/>
      <c r="B184"/>
      <c r="C184"/>
      <c r="D184"/>
      <c r="E184"/>
      <c r="F184"/>
      <c r="G184"/>
      <c r="H184"/>
      <c r="I184"/>
      <c r="J184"/>
      <c r="K184"/>
      <c r="L184"/>
      <c r="M184"/>
      <c r="N184"/>
      <c r="O184"/>
      <c r="P184"/>
      <c r="Q184"/>
      <c r="R184"/>
      <c r="S184"/>
      <c r="T184"/>
      <c r="U184"/>
      <c r="V184"/>
      <c r="W184"/>
      <c r="X184"/>
      <c r="Y184"/>
      <c r="Z184"/>
      <c r="AA184"/>
      <c r="AB184"/>
      <c r="AC184"/>
      <c r="AD184"/>
      <c r="AE184"/>
      <c r="AF184"/>
      <c r="AG184"/>
      <c r="AH184"/>
      <c r="AI184"/>
    </row>
    <row r="185" spans="1:35" x14ac:dyDescent="0.4">
      <c r="A185"/>
      <c r="B185"/>
      <c r="C185"/>
      <c r="D185"/>
      <c r="E185"/>
      <c r="F185"/>
      <c r="G185"/>
      <c r="H185"/>
      <c r="I185"/>
      <c r="J185"/>
      <c r="K185"/>
      <c r="L185"/>
      <c r="M185"/>
      <c r="N185"/>
      <c r="O185"/>
      <c r="P185"/>
      <c r="Q185"/>
      <c r="R185"/>
      <c r="S185"/>
      <c r="T185"/>
      <c r="U185"/>
      <c r="V185"/>
      <c r="W185"/>
      <c r="X185"/>
      <c r="Y185"/>
      <c r="Z185"/>
      <c r="AA185"/>
      <c r="AB185"/>
      <c r="AC185"/>
      <c r="AD185"/>
      <c r="AE185"/>
      <c r="AF185"/>
      <c r="AG185"/>
      <c r="AH185"/>
      <c r="AI185"/>
    </row>
    <row r="186" spans="1:35" x14ac:dyDescent="0.4">
      <c r="A186"/>
      <c r="B186"/>
      <c r="C186"/>
      <c r="D186"/>
      <c r="E186"/>
      <c r="F186"/>
      <c r="G186"/>
      <c r="H186"/>
      <c r="I186"/>
      <c r="J186"/>
      <c r="K186"/>
      <c r="L186"/>
      <c r="M186"/>
      <c r="N186"/>
      <c r="O186"/>
      <c r="P186"/>
      <c r="Q186"/>
      <c r="R186"/>
      <c r="S186"/>
      <c r="T186"/>
      <c r="U186"/>
      <c r="V186"/>
      <c r="W186"/>
      <c r="X186"/>
      <c r="Y186"/>
      <c r="Z186"/>
      <c r="AA186"/>
      <c r="AB186"/>
      <c r="AC186"/>
      <c r="AD186"/>
      <c r="AE186"/>
      <c r="AF186"/>
      <c r="AG186"/>
      <c r="AH186"/>
      <c r="AI186"/>
    </row>
    <row r="187" spans="1:35" x14ac:dyDescent="0.4">
      <c r="A187"/>
      <c r="B187"/>
      <c r="C187"/>
      <c r="D187"/>
      <c r="E187"/>
      <c r="F187"/>
      <c r="G187"/>
      <c r="H187"/>
      <c r="I187"/>
      <c r="J187"/>
      <c r="K187"/>
      <c r="L187"/>
      <c r="M187"/>
      <c r="N187"/>
      <c r="O187"/>
      <c r="P187"/>
      <c r="Q187"/>
      <c r="R187"/>
      <c r="S187"/>
      <c r="T187"/>
      <c r="U187"/>
      <c r="V187"/>
      <c r="W187"/>
      <c r="X187"/>
      <c r="Y187"/>
      <c r="Z187"/>
      <c r="AA187"/>
      <c r="AB187"/>
      <c r="AC187"/>
      <c r="AD187"/>
      <c r="AE187"/>
      <c r="AF187"/>
      <c r="AG187"/>
      <c r="AH187"/>
      <c r="AI187"/>
    </row>
    <row r="188" spans="1:35" x14ac:dyDescent="0.4">
      <c r="A188"/>
      <c r="B188"/>
      <c r="C188"/>
      <c r="D188"/>
      <c r="E188"/>
      <c r="F188"/>
      <c r="G188"/>
      <c r="H188"/>
      <c r="I188"/>
      <c r="J188"/>
      <c r="K188"/>
      <c r="L188"/>
      <c r="M188"/>
      <c r="N188"/>
      <c r="O188"/>
      <c r="P188"/>
      <c r="Q188"/>
      <c r="R188"/>
      <c r="S188"/>
      <c r="T188"/>
      <c r="U188"/>
      <c r="V188"/>
      <c r="W188"/>
      <c r="X188"/>
      <c r="Y188"/>
      <c r="Z188"/>
      <c r="AA188"/>
      <c r="AB188"/>
      <c r="AC188"/>
      <c r="AD188"/>
      <c r="AE188"/>
      <c r="AF188"/>
      <c r="AG188"/>
      <c r="AH188"/>
      <c r="AI188"/>
    </row>
    <row r="189" spans="1:35" x14ac:dyDescent="0.4">
      <c r="A189"/>
      <c r="B189"/>
      <c r="C189"/>
      <c r="D189"/>
      <c r="E189"/>
      <c r="F189"/>
      <c r="G189"/>
      <c r="H189"/>
      <c r="I189"/>
      <c r="J189"/>
      <c r="K189"/>
      <c r="L189"/>
      <c r="M189"/>
      <c r="N189"/>
      <c r="O189"/>
      <c r="P189"/>
      <c r="Q189"/>
      <c r="R189"/>
      <c r="S189"/>
      <c r="T189"/>
      <c r="U189"/>
      <c r="V189"/>
      <c r="W189"/>
      <c r="X189"/>
      <c r="Y189"/>
      <c r="Z189"/>
      <c r="AA189"/>
      <c r="AB189"/>
      <c r="AC189"/>
      <c r="AD189"/>
      <c r="AE189"/>
      <c r="AF189"/>
      <c r="AG189"/>
      <c r="AH189"/>
      <c r="AI189"/>
    </row>
    <row r="190" spans="1:35" x14ac:dyDescent="0.4">
      <c r="A190"/>
      <c r="B190"/>
      <c r="C190"/>
      <c r="D190"/>
      <c r="E190"/>
      <c r="F190"/>
      <c r="G190"/>
      <c r="H190"/>
      <c r="I190"/>
      <c r="J190"/>
      <c r="K190"/>
      <c r="L190"/>
      <c r="M190"/>
      <c r="N190"/>
      <c r="O190"/>
      <c r="P190"/>
      <c r="Q190"/>
      <c r="R190"/>
      <c r="S190"/>
      <c r="T190"/>
      <c r="U190"/>
      <c r="V190"/>
      <c r="W190"/>
      <c r="X190"/>
      <c r="Y190"/>
      <c r="Z190"/>
      <c r="AA190"/>
      <c r="AB190"/>
      <c r="AC190"/>
      <c r="AD190"/>
      <c r="AE190"/>
      <c r="AF190"/>
      <c r="AG190"/>
      <c r="AH190"/>
      <c r="AI190"/>
    </row>
    <row r="191" spans="1:35" x14ac:dyDescent="0.4">
      <c r="A191"/>
      <c r="B191"/>
      <c r="C191"/>
      <c r="D191"/>
      <c r="E191"/>
      <c r="F191"/>
      <c r="G191"/>
      <c r="H191"/>
      <c r="I191"/>
      <c r="J191"/>
      <c r="K191"/>
      <c r="L191"/>
      <c r="M191"/>
      <c r="N191"/>
      <c r="O191"/>
      <c r="P191"/>
      <c r="Q191"/>
      <c r="R191"/>
      <c r="S191"/>
      <c r="T191"/>
      <c r="U191"/>
      <c r="V191"/>
      <c r="W191"/>
      <c r="X191"/>
      <c r="Y191"/>
      <c r="Z191"/>
      <c r="AA191"/>
      <c r="AB191"/>
      <c r="AC191"/>
      <c r="AD191"/>
      <c r="AE191"/>
      <c r="AF191"/>
      <c r="AG191"/>
      <c r="AH191"/>
      <c r="AI191"/>
    </row>
    <row r="192" spans="1:35" x14ac:dyDescent="0.4">
      <c r="A192"/>
      <c r="B192"/>
      <c r="C192"/>
      <c r="D192"/>
      <c r="E192"/>
      <c r="F192"/>
      <c r="G192"/>
      <c r="H192"/>
      <c r="I192"/>
      <c r="J192"/>
      <c r="K192"/>
      <c r="L192"/>
      <c r="M192"/>
      <c r="N192"/>
      <c r="O192"/>
      <c r="P192"/>
      <c r="Q192"/>
      <c r="R192"/>
      <c r="S192"/>
      <c r="T192"/>
      <c r="U192"/>
      <c r="V192"/>
      <c r="W192"/>
      <c r="X192"/>
      <c r="Y192"/>
      <c r="Z192"/>
      <c r="AA192"/>
      <c r="AB192"/>
      <c r="AC192"/>
      <c r="AD192"/>
      <c r="AE192"/>
      <c r="AF192"/>
      <c r="AG192"/>
      <c r="AH192"/>
      <c r="AI192"/>
    </row>
    <row r="193" spans="1:35" x14ac:dyDescent="0.4">
      <c r="A193"/>
      <c r="B193"/>
      <c r="C193"/>
      <c r="D193"/>
      <c r="E193"/>
      <c r="F193"/>
      <c r="G193"/>
      <c r="H193"/>
      <c r="I193"/>
      <c r="J193"/>
      <c r="K193"/>
      <c r="L193"/>
      <c r="M193"/>
      <c r="N193"/>
      <c r="O193"/>
      <c r="P193"/>
      <c r="Q193"/>
      <c r="R193"/>
      <c r="S193"/>
      <c r="T193"/>
      <c r="U193"/>
      <c r="V193"/>
      <c r="W193"/>
      <c r="X193"/>
      <c r="Y193"/>
      <c r="Z193"/>
      <c r="AA193"/>
      <c r="AB193"/>
      <c r="AC193"/>
      <c r="AD193"/>
      <c r="AE193"/>
      <c r="AF193"/>
      <c r="AG193"/>
      <c r="AH193"/>
      <c r="AI193"/>
    </row>
    <row r="194" spans="1:35" x14ac:dyDescent="0.4">
      <c r="A194"/>
      <c r="B194"/>
      <c r="C194"/>
      <c r="D194"/>
      <c r="E194"/>
      <c r="F194"/>
      <c r="G194"/>
      <c r="H194"/>
      <c r="I194"/>
      <c r="J194"/>
      <c r="K194"/>
      <c r="L194"/>
      <c r="M194"/>
      <c r="N194"/>
      <c r="O194"/>
      <c r="P194"/>
      <c r="Q194"/>
      <c r="R194"/>
      <c r="S194"/>
      <c r="T194"/>
      <c r="U194"/>
      <c r="V194"/>
      <c r="W194"/>
      <c r="X194"/>
      <c r="Y194"/>
      <c r="Z194"/>
      <c r="AA194"/>
      <c r="AB194"/>
      <c r="AC194"/>
      <c r="AD194"/>
      <c r="AE194"/>
      <c r="AF194"/>
      <c r="AG194"/>
      <c r="AH194"/>
      <c r="AI194"/>
    </row>
    <row r="195" spans="1:35" x14ac:dyDescent="0.4">
      <c r="A195"/>
      <c r="B195"/>
      <c r="C195"/>
      <c r="D195"/>
      <c r="E195"/>
      <c r="F195"/>
      <c r="G195"/>
      <c r="H195"/>
      <c r="I195"/>
      <c r="J195"/>
      <c r="K195"/>
      <c r="L195"/>
      <c r="M195"/>
      <c r="N195"/>
      <c r="O195"/>
      <c r="P195"/>
      <c r="Q195"/>
      <c r="R195"/>
      <c r="S195"/>
      <c r="T195"/>
      <c r="U195"/>
      <c r="V195"/>
      <c r="W195"/>
      <c r="X195"/>
      <c r="Y195"/>
      <c r="Z195"/>
      <c r="AA195"/>
      <c r="AB195"/>
      <c r="AC195"/>
      <c r="AD195"/>
      <c r="AE195"/>
      <c r="AF195"/>
      <c r="AG195"/>
      <c r="AH195"/>
      <c r="AI195"/>
    </row>
    <row r="196" spans="1:35" x14ac:dyDescent="0.4">
      <c r="A196"/>
      <c r="B196"/>
      <c r="C196"/>
      <c r="D196"/>
      <c r="E196"/>
      <c r="F196"/>
      <c r="G196"/>
      <c r="H196"/>
      <c r="I196"/>
      <c r="J196"/>
      <c r="K196"/>
      <c r="L196"/>
      <c r="M196"/>
      <c r="N196"/>
      <c r="O196"/>
      <c r="P196"/>
      <c r="Q196"/>
      <c r="R196"/>
      <c r="S196"/>
      <c r="T196"/>
      <c r="U196"/>
      <c r="V196"/>
      <c r="W196"/>
      <c r="X196"/>
      <c r="Y196"/>
      <c r="Z196"/>
      <c r="AA196"/>
      <c r="AB196"/>
      <c r="AC196"/>
      <c r="AD196"/>
      <c r="AE196"/>
      <c r="AF196"/>
      <c r="AG196"/>
      <c r="AH196"/>
      <c r="AI196"/>
    </row>
    <row r="197" spans="1:35" x14ac:dyDescent="0.4">
      <c r="A197"/>
      <c r="B197"/>
      <c r="C197"/>
      <c r="D197"/>
      <c r="E197"/>
      <c r="F197"/>
      <c r="G197"/>
      <c r="H197"/>
      <c r="I197"/>
      <c r="J197"/>
      <c r="K197"/>
      <c r="L197"/>
      <c r="M197"/>
      <c r="N197"/>
      <c r="O197"/>
      <c r="P197"/>
      <c r="Q197"/>
      <c r="R197"/>
      <c r="S197"/>
      <c r="T197"/>
      <c r="U197"/>
      <c r="V197"/>
      <c r="W197"/>
      <c r="X197"/>
      <c r="Y197"/>
      <c r="Z197"/>
      <c r="AA197"/>
      <c r="AB197"/>
      <c r="AC197"/>
      <c r="AD197"/>
      <c r="AE197"/>
      <c r="AF197"/>
      <c r="AG197"/>
      <c r="AH197"/>
      <c r="AI197"/>
    </row>
    <row r="198" spans="1:35" x14ac:dyDescent="0.4">
      <c r="A198"/>
      <c r="B198"/>
      <c r="C198"/>
      <c r="D198"/>
      <c r="E198"/>
      <c r="F198"/>
      <c r="G198"/>
      <c r="H198"/>
      <c r="I198"/>
      <c r="J198"/>
      <c r="K198"/>
      <c r="L198"/>
      <c r="M198"/>
      <c r="N198"/>
      <c r="O198"/>
      <c r="P198"/>
      <c r="Q198"/>
      <c r="R198"/>
      <c r="S198"/>
      <c r="T198"/>
      <c r="U198"/>
      <c r="V198"/>
      <c r="W198"/>
      <c r="X198"/>
      <c r="Y198"/>
      <c r="Z198"/>
      <c r="AA198"/>
      <c r="AB198"/>
      <c r="AC198"/>
      <c r="AD198"/>
      <c r="AE198"/>
      <c r="AF198"/>
      <c r="AG198"/>
      <c r="AH198"/>
      <c r="AI198"/>
    </row>
    <row r="199" spans="1:35" x14ac:dyDescent="0.4">
      <c r="A199"/>
      <c r="B199"/>
      <c r="C199"/>
      <c r="D199"/>
      <c r="E199"/>
      <c r="F199"/>
      <c r="G199"/>
      <c r="H199"/>
      <c r="I199"/>
      <c r="J199"/>
      <c r="K199"/>
      <c r="L199"/>
      <c r="M199"/>
      <c r="N199"/>
      <c r="O199"/>
      <c r="P199"/>
      <c r="Q199"/>
      <c r="R199"/>
      <c r="S199"/>
      <c r="T199"/>
      <c r="U199"/>
      <c r="V199"/>
      <c r="W199"/>
      <c r="X199"/>
      <c r="Y199"/>
      <c r="Z199"/>
      <c r="AA199"/>
      <c r="AB199"/>
      <c r="AC199"/>
      <c r="AD199"/>
      <c r="AE199"/>
      <c r="AF199"/>
      <c r="AG199"/>
      <c r="AH199"/>
      <c r="AI199"/>
    </row>
    <row r="200" spans="1:35" x14ac:dyDescent="0.4">
      <c r="A200"/>
      <c r="B200"/>
      <c r="C200"/>
      <c r="D200"/>
      <c r="E200"/>
      <c r="F200"/>
      <c r="G200"/>
      <c r="H200"/>
      <c r="I200"/>
      <c r="J200"/>
      <c r="K200"/>
      <c r="L200"/>
      <c r="M200"/>
      <c r="N200"/>
      <c r="O200"/>
      <c r="P200"/>
      <c r="Q200"/>
      <c r="R200"/>
      <c r="S200"/>
      <c r="T200"/>
      <c r="U200"/>
      <c r="V200"/>
      <c r="W200"/>
      <c r="X200"/>
      <c r="Y200"/>
      <c r="Z200"/>
      <c r="AA200"/>
      <c r="AB200"/>
      <c r="AC200"/>
      <c r="AD200"/>
      <c r="AE200"/>
      <c r="AF200"/>
      <c r="AG200"/>
      <c r="AH200"/>
      <c r="AI200"/>
    </row>
    <row r="201" spans="1:35" x14ac:dyDescent="0.4">
      <c r="A201"/>
      <c r="B201"/>
      <c r="C201"/>
      <c r="D201"/>
      <c r="E201"/>
      <c r="F201"/>
      <c r="G201"/>
      <c r="H201"/>
      <c r="I201"/>
      <c r="J201"/>
      <c r="K201"/>
      <c r="L201"/>
      <c r="M201"/>
      <c r="N201"/>
      <c r="O201"/>
      <c r="P201"/>
      <c r="Q201"/>
      <c r="R201"/>
      <c r="S201"/>
      <c r="T201"/>
      <c r="U201"/>
      <c r="V201"/>
      <c r="W201"/>
      <c r="X201"/>
      <c r="Y201"/>
      <c r="Z201"/>
      <c r="AA201"/>
      <c r="AB201"/>
      <c r="AC201"/>
      <c r="AD201"/>
      <c r="AE201"/>
      <c r="AF201"/>
      <c r="AG201"/>
      <c r="AH201"/>
      <c r="AI201"/>
    </row>
    <row r="202" spans="1:35" x14ac:dyDescent="0.4">
      <c r="A202"/>
      <c r="B202"/>
      <c r="C202"/>
      <c r="D202"/>
      <c r="E202"/>
      <c r="F202"/>
      <c r="G202"/>
      <c r="H202"/>
      <c r="I202"/>
      <c r="J202"/>
      <c r="K202"/>
      <c r="L202"/>
      <c r="M202"/>
      <c r="N202"/>
      <c r="O202"/>
      <c r="P202"/>
      <c r="Q202"/>
      <c r="R202"/>
      <c r="S202"/>
      <c r="T202"/>
      <c r="U202"/>
      <c r="V202"/>
      <c r="W202"/>
      <c r="X202"/>
      <c r="Y202"/>
      <c r="Z202"/>
      <c r="AA202"/>
      <c r="AB202"/>
      <c r="AC202"/>
      <c r="AD202"/>
      <c r="AE202"/>
      <c r="AF202"/>
      <c r="AG202"/>
      <c r="AH202"/>
      <c r="AI202"/>
    </row>
    <row r="203" spans="1:35" x14ac:dyDescent="0.4">
      <c r="A203"/>
      <c r="B203"/>
      <c r="C203"/>
      <c r="D203"/>
      <c r="E203"/>
      <c r="F203"/>
      <c r="G203"/>
      <c r="H203"/>
      <c r="I203"/>
      <c r="J203"/>
      <c r="K203"/>
      <c r="L203"/>
      <c r="M203"/>
      <c r="N203"/>
      <c r="O203"/>
      <c r="P203"/>
      <c r="Q203"/>
      <c r="R203"/>
      <c r="S203"/>
      <c r="T203"/>
      <c r="U203"/>
      <c r="V203"/>
      <c r="W203"/>
      <c r="X203"/>
      <c r="Y203"/>
      <c r="Z203"/>
      <c r="AA203"/>
      <c r="AB203"/>
      <c r="AC203"/>
      <c r="AD203"/>
      <c r="AE203"/>
      <c r="AF203"/>
      <c r="AG203"/>
      <c r="AH203"/>
      <c r="AI203"/>
    </row>
    <row r="204" spans="1:35" x14ac:dyDescent="0.4">
      <c r="A204"/>
      <c r="B204"/>
      <c r="C204"/>
      <c r="D204"/>
      <c r="E204"/>
      <c r="F204"/>
      <c r="G204"/>
      <c r="H204"/>
      <c r="I204"/>
      <c r="J204"/>
      <c r="K204"/>
      <c r="L204"/>
      <c r="M204"/>
      <c r="N204"/>
      <c r="O204"/>
      <c r="P204"/>
      <c r="Q204"/>
      <c r="R204"/>
      <c r="S204"/>
      <c r="T204"/>
      <c r="U204"/>
      <c r="V204"/>
      <c r="W204"/>
      <c r="X204"/>
      <c r="Y204"/>
      <c r="Z204"/>
      <c r="AA204"/>
      <c r="AB204"/>
      <c r="AC204"/>
      <c r="AD204"/>
      <c r="AE204"/>
      <c r="AF204"/>
      <c r="AG204"/>
      <c r="AH204"/>
      <c r="AI204"/>
    </row>
    <row r="205" spans="1:35" x14ac:dyDescent="0.4">
      <c r="A205"/>
      <c r="B205"/>
      <c r="C205"/>
      <c r="D205"/>
      <c r="E205"/>
      <c r="F205"/>
      <c r="G205"/>
      <c r="H205"/>
      <c r="I205"/>
      <c r="J205"/>
      <c r="K205"/>
      <c r="L205"/>
      <c r="M205"/>
      <c r="N205"/>
      <c r="O205"/>
      <c r="P205"/>
      <c r="Q205"/>
      <c r="R205"/>
      <c r="S205"/>
      <c r="T205"/>
      <c r="U205"/>
      <c r="V205"/>
      <c r="W205"/>
      <c r="X205"/>
      <c r="Y205"/>
      <c r="Z205"/>
      <c r="AA205"/>
      <c r="AB205"/>
      <c r="AC205"/>
      <c r="AD205"/>
      <c r="AE205"/>
      <c r="AF205"/>
      <c r="AG205"/>
      <c r="AH205"/>
      <c r="AI205"/>
    </row>
    <row r="206" spans="1:35" x14ac:dyDescent="0.4">
      <c r="A206"/>
      <c r="B206"/>
      <c r="C206"/>
      <c r="D206"/>
      <c r="E206"/>
      <c r="F206"/>
      <c r="G206"/>
      <c r="H206"/>
      <c r="I206"/>
      <c r="J206"/>
      <c r="K206"/>
      <c r="L206"/>
      <c r="M206"/>
      <c r="N206"/>
      <c r="O206"/>
      <c r="P206"/>
      <c r="Q206"/>
      <c r="R206"/>
      <c r="S206"/>
      <c r="T206"/>
      <c r="U206"/>
      <c r="V206"/>
      <c r="W206"/>
      <c r="X206"/>
      <c r="Y206"/>
      <c r="Z206"/>
      <c r="AA206"/>
      <c r="AB206"/>
      <c r="AC206"/>
      <c r="AD206"/>
      <c r="AE206"/>
      <c r="AF206"/>
      <c r="AG206"/>
      <c r="AH206"/>
      <c r="AI206"/>
    </row>
    <row r="207" spans="1:35" x14ac:dyDescent="0.4">
      <c r="A207"/>
      <c r="B207"/>
      <c r="C207"/>
      <c r="D207"/>
      <c r="E207"/>
      <c r="F207"/>
      <c r="G207"/>
      <c r="H207"/>
      <c r="I207"/>
      <c r="J207"/>
      <c r="K207"/>
      <c r="L207"/>
      <c r="M207"/>
      <c r="N207"/>
      <c r="O207"/>
      <c r="P207"/>
      <c r="Q207"/>
      <c r="R207"/>
      <c r="S207"/>
      <c r="T207"/>
      <c r="U207"/>
      <c r="V207"/>
      <c r="W207"/>
      <c r="X207"/>
      <c r="Y207"/>
      <c r="Z207"/>
      <c r="AA207"/>
      <c r="AB207"/>
      <c r="AC207"/>
      <c r="AD207"/>
      <c r="AE207"/>
      <c r="AF207"/>
      <c r="AG207"/>
      <c r="AH207"/>
      <c r="AI207"/>
    </row>
    <row r="208" spans="1:35" x14ac:dyDescent="0.4">
      <c r="A208"/>
      <c r="B208"/>
      <c r="C208"/>
      <c r="D208"/>
      <c r="E208"/>
      <c r="F208"/>
      <c r="G208"/>
      <c r="H208"/>
      <c r="I208"/>
      <c r="J208"/>
      <c r="K208"/>
      <c r="L208"/>
      <c r="M208"/>
      <c r="N208"/>
      <c r="O208"/>
      <c r="P208"/>
      <c r="Q208"/>
      <c r="R208"/>
      <c r="S208"/>
      <c r="T208"/>
      <c r="U208"/>
      <c r="V208"/>
      <c r="W208"/>
      <c r="X208"/>
      <c r="Y208"/>
      <c r="Z208"/>
      <c r="AA208"/>
      <c r="AB208"/>
      <c r="AC208"/>
      <c r="AD208"/>
      <c r="AE208"/>
      <c r="AF208"/>
      <c r="AG208"/>
      <c r="AH208"/>
      <c r="AI208"/>
    </row>
    <row r="209" spans="1:35" x14ac:dyDescent="0.4">
      <c r="A209"/>
      <c r="B209"/>
      <c r="C209"/>
      <c r="D209"/>
      <c r="E209"/>
      <c r="F209"/>
      <c r="G209"/>
      <c r="H209"/>
      <c r="I209"/>
      <c r="J209"/>
      <c r="K209"/>
      <c r="L209"/>
      <c r="M209"/>
      <c r="N209"/>
      <c r="O209"/>
      <c r="P209"/>
      <c r="Q209"/>
      <c r="R209"/>
      <c r="S209"/>
      <c r="T209"/>
      <c r="U209"/>
      <c r="V209"/>
      <c r="W209"/>
      <c r="X209"/>
      <c r="Y209"/>
      <c r="Z209"/>
      <c r="AA209"/>
      <c r="AB209"/>
      <c r="AC209"/>
      <c r="AD209"/>
      <c r="AE209"/>
      <c r="AF209"/>
      <c r="AG209"/>
      <c r="AH209"/>
      <c r="AI209"/>
    </row>
    <row r="210" spans="1:35" x14ac:dyDescent="0.4">
      <c r="A210"/>
      <c r="B210"/>
      <c r="C210"/>
      <c r="D210"/>
      <c r="E210"/>
      <c r="F210"/>
      <c r="G210"/>
      <c r="H210"/>
      <c r="I210"/>
      <c r="J210"/>
      <c r="K210"/>
      <c r="L210"/>
      <c r="M210"/>
      <c r="N210"/>
      <c r="O210"/>
      <c r="P210"/>
      <c r="Q210"/>
      <c r="R210"/>
      <c r="S210"/>
      <c r="T210"/>
      <c r="U210"/>
      <c r="V210"/>
      <c r="W210"/>
      <c r="X210"/>
      <c r="Y210"/>
      <c r="Z210"/>
      <c r="AA210"/>
      <c r="AB210"/>
      <c r="AC210"/>
      <c r="AD210"/>
      <c r="AE210"/>
      <c r="AF210"/>
      <c r="AG210"/>
      <c r="AH210"/>
      <c r="AI210"/>
    </row>
    <row r="211" spans="1:35" x14ac:dyDescent="0.4">
      <c r="A211"/>
      <c r="B211"/>
      <c r="C211"/>
      <c r="D211"/>
      <c r="E211"/>
      <c r="F211"/>
      <c r="G211"/>
      <c r="H211"/>
      <c r="I211"/>
      <c r="J211"/>
      <c r="K211"/>
      <c r="L211"/>
      <c r="M211"/>
      <c r="N211"/>
      <c r="O211"/>
      <c r="P211"/>
      <c r="Q211"/>
      <c r="R211"/>
      <c r="S211"/>
      <c r="T211"/>
      <c r="U211"/>
      <c r="V211"/>
      <c r="W211"/>
      <c r="X211"/>
      <c r="Y211"/>
      <c r="Z211"/>
      <c r="AA211"/>
      <c r="AB211"/>
      <c r="AC211"/>
      <c r="AD211"/>
      <c r="AE211"/>
      <c r="AF211"/>
      <c r="AG211"/>
      <c r="AH211"/>
      <c r="AI211"/>
    </row>
    <row r="212" spans="1:35" x14ac:dyDescent="0.4">
      <c r="A212"/>
      <c r="B212"/>
      <c r="C212"/>
      <c r="D212"/>
      <c r="E212"/>
      <c r="F212"/>
      <c r="G212"/>
      <c r="H212"/>
      <c r="I212"/>
      <c r="J212"/>
      <c r="K212"/>
      <c r="L212"/>
      <c r="M212"/>
      <c r="N212"/>
      <c r="O212"/>
      <c r="P212"/>
      <c r="Q212"/>
      <c r="R212"/>
      <c r="S212"/>
      <c r="T212"/>
      <c r="U212"/>
      <c r="V212"/>
      <c r="W212"/>
      <c r="X212"/>
      <c r="Y212"/>
      <c r="Z212"/>
      <c r="AA212"/>
      <c r="AB212"/>
      <c r="AC212"/>
      <c r="AD212"/>
      <c r="AE212"/>
      <c r="AF212"/>
      <c r="AG212"/>
      <c r="AH212"/>
      <c r="AI212"/>
    </row>
    <row r="213" spans="1:35" x14ac:dyDescent="0.4">
      <c r="A213"/>
      <c r="B213"/>
      <c r="C213"/>
      <c r="D213"/>
      <c r="E213"/>
      <c r="F213"/>
      <c r="G213"/>
      <c r="H213"/>
      <c r="I213"/>
      <c r="J213"/>
      <c r="K213"/>
      <c r="L213"/>
      <c r="M213"/>
      <c r="N213"/>
      <c r="O213"/>
      <c r="P213"/>
      <c r="Q213"/>
      <c r="R213"/>
      <c r="S213"/>
      <c r="T213"/>
      <c r="U213"/>
      <c r="V213"/>
      <c r="W213"/>
      <c r="X213"/>
      <c r="Y213"/>
      <c r="Z213"/>
      <c r="AA213"/>
      <c r="AB213"/>
      <c r="AC213"/>
      <c r="AD213"/>
      <c r="AE213"/>
      <c r="AF213"/>
      <c r="AG213"/>
      <c r="AH213"/>
      <c r="AI213"/>
    </row>
    <row r="214" spans="1:35" x14ac:dyDescent="0.4">
      <c r="A214"/>
      <c r="B214"/>
      <c r="C214"/>
      <c r="D214"/>
      <c r="E214"/>
      <c r="F214"/>
      <c r="G214"/>
      <c r="H214"/>
      <c r="I214"/>
      <c r="J214"/>
      <c r="K214"/>
      <c r="L214"/>
      <c r="M214"/>
      <c r="N214"/>
      <c r="O214"/>
      <c r="P214"/>
      <c r="Q214"/>
      <c r="R214"/>
      <c r="S214"/>
      <c r="T214"/>
      <c r="U214"/>
      <c r="V214"/>
      <c r="W214"/>
      <c r="X214"/>
      <c r="Y214"/>
      <c r="Z214"/>
      <c r="AA214"/>
      <c r="AB214"/>
      <c r="AC214"/>
      <c r="AD214"/>
      <c r="AE214"/>
      <c r="AF214"/>
      <c r="AG214"/>
      <c r="AH214"/>
      <c r="AI214"/>
    </row>
    <row r="215" spans="1:35" x14ac:dyDescent="0.4">
      <c r="A215"/>
      <c r="B215"/>
      <c r="C215"/>
      <c r="D215"/>
      <c r="E215"/>
      <c r="F215"/>
      <c r="G215"/>
      <c r="H215"/>
      <c r="I215"/>
      <c r="J215"/>
      <c r="K215"/>
      <c r="L215"/>
      <c r="M215"/>
      <c r="N215"/>
      <c r="O215"/>
      <c r="P215"/>
      <c r="Q215"/>
      <c r="R215"/>
      <c r="S215"/>
      <c r="T215"/>
      <c r="U215"/>
      <c r="V215"/>
      <c r="W215"/>
      <c r="X215"/>
      <c r="Y215"/>
      <c r="Z215"/>
      <c r="AA215"/>
      <c r="AB215"/>
      <c r="AC215"/>
      <c r="AD215"/>
      <c r="AE215"/>
      <c r="AF215"/>
      <c r="AG215"/>
      <c r="AH215"/>
      <c r="AI215"/>
    </row>
    <row r="216" spans="1:35" x14ac:dyDescent="0.4">
      <c r="A216"/>
      <c r="B216"/>
      <c r="C216"/>
      <c r="D216"/>
      <c r="E216"/>
      <c r="F216"/>
      <c r="G216"/>
      <c r="H216"/>
      <c r="I216"/>
      <c r="J216"/>
      <c r="K216"/>
      <c r="L216"/>
      <c r="M216"/>
      <c r="N216"/>
      <c r="O216"/>
      <c r="P216"/>
      <c r="Q216"/>
      <c r="R216"/>
      <c r="S216"/>
      <c r="T216"/>
      <c r="U216"/>
      <c r="V216"/>
      <c r="W216"/>
      <c r="X216"/>
      <c r="Y216"/>
      <c r="Z216"/>
      <c r="AA216"/>
      <c r="AB216"/>
      <c r="AC216"/>
      <c r="AD216"/>
      <c r="AE216"/>
      <c r="AF216"/>
      <c r="AG216"/>
      <c r="AH216"/>
      <c r="AI216"/>
    </row>
    <row r="217" spans="1:35" x14ac:dyDescent="0.4">
      <c r="A217"/>
      <c r="B217"/>
      <c r="C217"/>
      <c r="D217"/>
      <c r="E217"/>
      <c r="F217"/>
      <c r="G217"/>
      <c r="H217"/>
      <c r="I217"/>
      <c r="J217"/>
      <c r="K217"/>
      <c r="L217"/>
      <c r="M217"/>
      <c r="N217"/>
      <c r="O217"/>
      <c r="P217"/>
      <c r="Q217"/>
      <c r="R217"/>
      <c r="S217"/>
      <c r="T217"/>
      <c r="U217"/>
      <c r="V217"/>
      <c r="W217"/>
      <c r="X217"/>
      <c r="Y217"/>
      <c r="Z217"/>
      <c r="AA217"/>
      <c r="AB217"/>
      <c r="AC217"/>
      <c r="AD217"/>
      <c r="AE217"/>
      <c r="AF217"/>
      <c r="AG217"/>
      <c r="AH217"/>
      <c r="AI217"/>
    </row>
    <row r="218" spans="1:35" x14ac:dyDescent="0.4">
      <c r="A218"/>
      <c r="B218"/>
      <c r="C218"/>
      <c r="D218"/>
      <c r="E218"/>
      <c r="F218"/>
      <c r="G218"/>
      <c r="H218"/>
      <c r="I218"/>
      <c r="J218"/>
      <c r="K218"/>
      <c r="L218"/>
      <c r="M218"/>
      <c r="N218"/>
      <c r="O218"/>
      <c r="P218"/>
      <c r="Q218"/>
      <c r="R218"/>
      <c r="S218"/>
      <c r="T218"/>
      <c r="U218"/>
      <c r="V218"/>
      <c r="W218"/>
      <c r="X218"/>
      <c r="Y218"/>
      <c r="Z218"/>
      <c r="AA218"/>
      <c r="AB218"/>
      <c r="AC218"/>
      <c r="AD218"/>
      <c r="AE218"/>
      <c r="AF218"/>
      <c r="AG218"/>
      <c r="AH218"/>
      <c r="AI218"/>
    </row>
    <row r="219" spans="1:35" x14ac:dyDescent="0.4">
      <c r="A219"/>
      <c r="B219"/>
      <c r="C219"/>
      <c r="D219"/>
      <c r="E219"/>
      <c r="F219"/>
      <c r="G219"/>
      <c r="H219"/>
      <c r="I219"/>
      <c r="J219"/>
      <c r="K219"/>
      <c r="L219"/>
      <c r="M219"/>
      <c r="N219"/>
      <c r="O219"/>
      <c r="P219"/>
      <c r="Q219"/>
      <c r="R219"/>
      <c r="S219"/>
      <c r="T219"/>
      <c r="U219"/>
      <c r="V219"/>
      <c r="W219"/>
      <c r="X219"/>
      <c r="Y219"/>
      <c r="Z219"/>
      <c r="AA219"/>
      <c r="AB219"/>
      <c r="AC219"/>
      <c r="AD219"/>
      <c r="AE219"/>
      <c r="AF219"/>
      <c r="AG219"/>
      <c r="AH219"/>
      <c r="AI219"/>
    </row>
    <row r="220" spans="1:35" x14ac:dyDescent="0.4">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row>
    <row r="221" spans="1:35" x14ac:dyDescent="0.4">
      <c r="A221"/>
      <c r="B221"/>
      <c r="C221"/>
      <c r="D221"/>
      <c r="E221"/>
      <c r="F221"/>
      <c r="G221"/>
      <c r="H221"/>
      <c r="I221"/>
      <c r="J221"/>
      <c r="K221"/>
      <c r="L221"/>
      <c r="M221"/>
      <c r="N221"/>
      <c r="O221"/>
      <c r="P221"/>
      <c r="Q221"/>
      <c r="R221"/>
      <c r="S221"/>
      <c r="T221"/>
      <c r="U221"/>
      <c r="V221"/>
      <c r="W221"/>
      <c r="X221"/>
      <c r="Y221"/>
      <c r="Z221"/>
      <c r="AA221"/>
      <c r="AB221"/>
      <c r="AC221"/>
      <c r="AD221"/>
      <c r="AE221"/>
      <c r="AF221"/>
      <c r="AG221"/>
      <c r="AH221"/>
      <c r="AI221"/>
    </row>
    <row r="222" spans="1:35" x14ac:dyDescent="0.4">
      <c r="A222"/>
      <c r="B222"/>
      <c r="C222"/>
      <c r="D222"/>
      <c r="E222"/>
      <c r="F222"/>
      <c r="G222"/>
      <c r="H222"/>
      <c r="I222"/>
      <c r="J222"/>
      <c r="K222"/>
      <c r="L222"/>
      <c r="M222"/>
      <c r="N222"/>
      <c r="O222"/>
      <c r="P222"/>
      <c r="Q222"/>
      <c r="R222"/>
      <c r="S222"/>
      <c r="T222"/>
      <c r="U222"/>
      <c r="V222"/>
      <c r="W222"/>
      <c r="X222"/>
      <c r="Y222"/>
      <c r="Z222"/>
      <c r="AA222"/>
      <c r="AB222"/>
      <c r="AC222"/>
      <c r="AD222"/>
      <c r="AE222"/>
      <c r="AF222"/>
      <c r="AG222"/>
      <c r="AH222"/>
      <c r="AI222"/>
    </row>
    <row r="223" spans="1:35" x14ac:dyDescent="0.4">
      <c r="A223"/>
      <c r="B223"/>
      <c r="C223"/>
      <c r="D223"/>
      <c r="E223"/>
      <c r="F223"/>
      <c r="G223"/>
      <c r="H223"/>
      <c r="I223"/>
      <c r="J223"/>
      <c r="K223"/>
      <c r="L223"/>
      <c r="M223"/>
      <c r="N223"/>
      <c r="O223"/>
      <c r="P223"/>
      <c r="Q223"/>
      <c r="R223"/>
      <c r="S223"/>
      <c r="T223"/>
      <c r="U223"/>
      <c r="V223"/>
      <c r="W223"/>
      <c r="X223"/>
      <c r="Y223"/>
      <c r="Z223"/>
      <c r="AA223"/>
      <c r="AB223"/>
      <c r="AC223"/>
      <c r="AD223"/>
      <c r="AE223"/>
      <c r="AF223"/>
      <c r="AG223"/>
      <c r="AH223"/>
      <c r="AI223"/>
    </row>
    <row r="224" spans="1:35" x14ac:dyDescent="0.4">
      <c r="A224"/>
      <c r="B224"/>
      <c r="C224"/>
      <c r="D224"/>
      <c r="E224"/>
      <c r="F224"/>
      <c r="G224"/>
      <c r="H224"/>
      <c r="I224"/>
      <c r="J224"/>
      <c r="K224"/>
      <c r="L224"/>
      <c r="M224"/>
      <c r="N224"/>
      <c r="O224"/>
      <c r="P224"/>
      <c r="Q224"/>
      <c r="R224"/>
      <c r="S224"/>
      <c r="T224"/>
      <c r="U224"/>
      <c r="V224"/>
      <c r="W224"/>
      <c r="X224"/>
      <c r="Y224"/>
      <c r="Z224"/>
      <c r="AA224"/>
      <c r="AB224"/>
      <c r="AC224"/>
      <c r="AD224"/>
      <c r="AE224"/>
      <c r="AF224"/>
      <c r="AG224"/>
      <c r="AH224"/>
      <c r="AI224"/>
    </row>
    <row r="225" spans="1:35" x14ac:dyDescent="0.4">
      <c r="A225"/>
      <c r="B225"/>
      <c r="C225"/>
      <c r="D225"/>
      <c r="E225"/>
      <c r="F225"/>
      <c r="G225"/>
      <c r="H225"/>
      <c r="I225"/>
      <c r="J225"/>
      <c r="K225"/>
      <c r="L225"/>
      <c r="M225"/>
      <c r="N225"/>
      <c r="O225"/>
      <c r="P225"/>
      <c r="Q225"/>
      <c r="R225"/>
      <c r="S225"/>
      <c r="T225"/>
      <c r="U225"/>
      <c r="V225"/>
      <c r="W225"/>
      <c r="X225"/>
      <c r="Y225"/>
      <c r="Z225"/>
      <c r="AA225"/>
      <c r="AB225"/>
      <c r="AC225"/>
      <c r="AD225"/>
      <c r="AE225"/>
      <c r="AF225"/>
      <c r="AG225"/>
      <c r="AH225"/>
      <c r="AI225"/>
    </row>
    <row r="226" spans="1:35" x14ac:dyDescent="0.4">
      <c r="A226"/>
      <c r="B226"/>
      <c r="C226"/>
      <c r="D226"/>
      <c r="E226"/>
      <c r="F226"/>
      <c r="G226"/>
      <c r="H226"/>
      <c r="I226"/>
      <c r="J226"/>
      <c r="K226"/>
      <c r="L226"/>
      <c r="M226"/>
      <c r="N226"/>
      <c r="O226"/>
      <c r="P226"/>
      <c r="Q226"/>
      <c r="R226"/>
      <c r="S226"/>
      <c r="T226"/>
      <c r="U226"/>
      <c r="V226"/>
      <c r="W226"/>
      <c r="X226"/>
      <c r="Y226"/>
      <c r="Z226"/>
      <c r="AA226"/>
      <c r="AB226"/>
      <c r="AC226"/>
      <c r="AD226"/>
      <c r="AE226"/>
      <c r="AF226"/>
      <c r="AG226"/>
      <c r="AH226"/>
      <c r="AI226"/>
    </row>
    <row r="227" spans="1:35" x14ac:dyDescent="0.4">
      <c r="A227"/>
      <c r="B227"/>
      <c r="C227"/>
      <c r="D227"/>
      <c r="E227"/>
      <c r="F227"/>
      <c r="G227"/>
      <c r="H227"/>
      <c r="I227"/>
      <c r="J227"/>
      <c r="K227"/>
      <c r="L227"/>
      <c r="M227"/>
      <c r="N227"/>
      <c r="O227"/>
      <c r="P227"/>
      <c r="Q227"/>
      <c r="R227"/>
      <c r="S227"/>
      <c r="T227"/>
      <c r="U227"/>
      <c r="V227"/>
      <c r="W227"/>
      <c r="X227"/>
      <c r="Y227"/>
      <c r="Z227"/>
      <c r="AA227"/>
      <c r="AB227"/>
      <c r="AC227"/>
      <c r="AD227"/>
      <c r="AE227"/>
      <c r="AF227"/>
      <c r="AG227"/>
      <c r="AH227"/>
      <c r="AI227"/>
    </row>
    <row r="228" spans="1:35" x14ac:dyDescent="0.4">
      <c r="A228"/>
      <c r="B228"/>
      <c r="C228"/>
      <c r="D228"/>
      <c r="E228"/>
      <c r="F228"/>
      <c r="G228"/>
      <c r="H228"/>
      <c r="I228"/>
      <c r="J228"/>
      <c r="K228"/>
      <c r="L228"/>
      <c r="M228"/>
      <c r="N228"/>
      <c r="O228"/>
      <c r="P228"/>
      <c r="Q228"/>
      <c r="R228"/>
      <c r="S228"/>
      <c r="T228"/>
      <c r="U228"/>
      <c r="V228"/>
      <c r="W228"/>
      <c r="X228"/>
      <c r="Y228"/>
      <c r="Z228"/>
      <c r="AA228"/>
      <c r="AB228"/>
      <c r="AC228"/>
      <c r="AD228"/>
      <c r="AE228"/>
      <c r="AF228"/>
      <c r="AG228"/>
      <c r="AH228"/>
      <c r="AI228"/>
    </row>
    <row r="229" spans="1:35" x14ac:dyDescent="0.4">
      <c r="A229"/>
      <c r="B229"/>
      <c r="C229"/>
      <c r="D229"/>
      <c r="E229"/>
      <c r="F229"/>
      <c r="G229"/>
      <c r="H229"/>
      <c r="I229"/>
      <c r="J229"/>
      <c r="K229"/>
      <c r="L229"/>
      <c r="M229"/>
      <c r="N229"/>
      <c r="O229"/>
      <c r="P229"/>
      <c r="Q229"/>
      <c r="R229"/>
      <c r="S229"/>
      <c r="T229"/>
      <c r="U229"/>
      <c r="V229"/>
      <c r="W229"/>
      <c r="X229"/>
      <c r="Y229"/>
      <c r="Z229"/>
      <c r="AA229"/>
      <c r="AB229"/>
      <c r="AC229"/>
      <c r="AD229"/>
      <c r="AE229"/>
      <c r="AF229"/>
      <c r="AG229"/>
      <c r="AH229"/>
      <c r="AI229"/>
    </row>
    <row r="230" spans="1:35" x14ac:dyDescent="0.4">
      <c r="A230"/>
      <c r="B230"/>
      <c r="C230"/>
      <c r="D230"/>
      <c r="E230"/>
      <c r="F230"/>
      <c r="G230"/>
      <c r="H230"/>
      <c r="I230"/>
      <c r="J230"/>
      <c r="K230"/>
      <c r="L230"/>
      <c r="M230"/>
      <c r="N230"/>
      <c r="O230"/>
      <c r="P230"/>
      <c r="Q230"/>
      <c r="R230"/>
      <c r="S230"/>
      <c r="T230"/>
      <c r="U230"/>
      <c r="V230"/>
      <c r="W230"/>
      <c r="X230"/>
      <c r="Y230"/>
      <c r="Z230"/>
      <c r="AA230"/>
      <c r="AB230"/>
      <c r="AC230"/>
      <c r="AD230"/>
      <c r="AE230"/>
      <c r="AF230"/>
      <c r="AG230"/>
      <c r="AH230"/>
      <c r="AI230"/>
    </row>
    <row r="231" spans="1:35" x14ac:dyDescent="0.4">
      <c r="A231"/>
      <c r="B231"/>
      <c r="C231"/>
      <c r="D231"/>
      <c r="E231"/>
      <c r="F231"/>
      <c r="G231"/>
      <c r="H231"/>
      <c r="I231"/>
      <c r="J231"/>
      <c r="K231"/>
      <c r="L231"/>
      <c r="M231"/>
      <c r="N231"/>
      <c r="O231"/>
      <c r="P231"/>
      <c r="Q231"/>
      <c r="R231"/>
      <c r="S231"/>
      <c r="T231"/>
      <c r="U231"/>
      <c r="V231"/>
      <c r="W231"/>
      <c r="X231"/>
      <c r="Y231"/>
      <c r="Z231"/>
      <c r="AA231"/>
      <c r="AB231"/>
      <c r="AC231"/>
      <c r="AD231"/>
      <c r="AE231"/>
      <c r="AF231"/>
      <c r="AG231"/>
      <c r="AH231"/>
      <c r="AI231"/>
    </row>
    <row r="232" spans="1:35" x14ac:dyDescent="0.4">
      <c r="A232"/>
      <c r="B232"/>
      <c r="C232"/>
      <c r="D232"/>
      <c r="E232"/>
      <c r="F232"/>
      <c r="G232"/>
      <c r="H232"/>
      <c r="I232"/>
      <c r="J232"/>
      <c r="K232"/>
      <c r="L232"/>
      <c r="M232"/>
      <c r="N232"/>
      <c r="O232"/>
      <c r="P232"/>
      <c r="Q232"/>
      <c r="R232"/>
      <c r="S232"/>
      <c r="T232"/>
      <c r="U232"/>
      <c r="V232"/>
      <c r="W232"/>
      <c r="X232"/>
      <c r="Y232"/>
      <c r="Z232"/>
      <c r="AA232"/>
      <c r="AB232"/>
      <c r="AC232"/>
      <c r="AD232"/>
      <c r="AE232"/>
      <c r="AF232"/>
      <c r="AG232"/>
      <c r="AH232"/>
      <c r="AI232"/>
    </row>
    <row r="233" spans="1:35" x14ac:dyDescent="0.4">
      <c r="A233"/>
      <c r="B233"/>
      <c r="C233"/>
      <c r="D233"/>
      <c r="E233"/>
      <c r="F233"/>
      <c r="G233"/>
      <c r="H233"/>
      <c r="I233"/>
      <c r="J233"/>
      <c r="K233"/>
      <c r="L233"/>
      <c r="M233"/>
      <c r="N233"/>
      <c r="O233"/>
      <c r="P233"/>
      <c r="Q233"/>
      <c r="R233"/>
      <c r="S233"/>
      <c r="T233"/>
      <c r="U233"/>
      <c r="V233"/>
      <c r="W233"/>
      <c r="X233"/>
      <c r="Y233"/>
      <c r="Z233"/>
      <c r="AA233"/>
      <c r="AB233"/>
      <c r="AC233"/>
      <c r="AD233"/>
      <c r="AE233"/>
      <c r="AF233"/>
      <c r="AG233"/>
      <c r="AH233"/>
      <c r="AI233"/>
    </row>
    <row r="234" spans="1:35" x14ac:dyDescent="0.4">
      <c r="A234"/>
      <c r="B234"/>
      <c r="C234"/>
      <c r="D234"/>
      <c r="E234"/>
      <c r="F234"/>
      <c r="G234"/>
      <c r="H234"/>
      <c r="I234"/>
      <c r="J234"/>
      <c r="K234"/>
      <c r="L234"/>
      <c r="M234"/>
      <c r="N234"/>
      <c r="O234"/>
      <c r="P234"/>
      <c r="Q234"/>
      <c r="R234"/>
      <c r="S234"/>
      <c r="T234"/>
      <c r="U234"/>
      <c r="V234"/>
      <c r="W234"/>
      <c r="X234"/>
      <c r="Y234"/>
      <c r="Z234"/>
      <c r="AA234"/>
      <c r="AB234"/>
      <c r="AC234"/>
      <c r="AD234"/>
      <c r="AE234"/>
      <c r="AF234"/>
      <c r="AG234"/>
      <c r="AH234"/>
      <c r="AI234"/>
    </row>
    <row r="235" spans="1:35" x14ac:dyDescent="0.4">
      <c r="A235"/>
      <c r="B235"/>
      <c r="C235"/>
      <c r="D235"/>
      <c r="E235"/>
      <c r="F235"/>
      <c r="G235"/>
      <c r="H235"/>
      <c r="I235"/>
      <c r="J235"/>
      <c r="K235"/>
      <c r="L235"/>
      <c r="M235"/>
      <c r="N235"/>
      <c r="O235"/>
      <c r="P235"/>
      <c r="Q235"/>
      <c r="R235"/>
      <c r="S235"/>
      <c r="T235"/>
      <c r="U235"/>
      <c r="V235"/>
      <c r="W235"/>
      <c r="X235"/>
      <c r="Y235"/>
      <c r="Z235"/>
      <c r="AA235"/>
      <c r="AB235"/>
      <c r="AC235"/>
      <c r="AD235"/>
      <c r="AE235"/>
      <c r="AF235"/>
      <c r="AG235"/>
      <c r="AH235"/>
      <c r="AI235"/>
    </row>
    <row r="236" spans="1:35" x14ac:dyDescent="0.4">
      <c r="A236"/>
      <c r="B236"/>
      <c r="C236"/>
      <c r="D236"/>
      <c r="E236"/>
      <c r="F236"/>
      <c r="G236"/>
      <c r="H236"/>
      <c r="I236"/>
      <c r="J236"/>
      <c r="K236"/>
      <c r="L236"/>
      <c r="M236"/>
      <c r="N236"/>
      <c r="O236"/>
      <c r="P236"/>
      <c r="Q236"/>
      <c r="R236"/>
      <c r="S236"/>
      <c r="T236"/>
      <c r="U236"/>
      <c r="V236"/>
      <c r="W236"/>
      <c r="X236"/>
      <c r="Y236"/>
      <c r="Z236"/>
      <c r="AA236"/>
      <c r="AB236"/>
      <c r="AC236"/>
      <c r="AD236"/>
      <c r="AE236"/>
      <c r="AF236"/>
      <c r="AG236"/>
      <c r="AH236"/>
      <c r="AI236"/>
    </row>
    <row r="237" spans="1:35" x14ac:dyDescent="0.4">
      <c r="A237"/>
      <c r="B237"/>
      <c r="C237"/>
      <c r="D237"/>
      <c r="E237"/>
      <c r="F237"/>
      <c r="G237"/>
      <c r="H237"/>
      <c r="I237"/>
      <c r="J237"/>
      <c r="K237"/>
      <c r="L237"/>
      <c r="M237"/>
      <c r="N237"/>
      <c r="O237"/>
      <c r="P237"/>
      <c r="Q237"/>
      <c r="R237"/>
      <c r="S237"/>
      <c r="T237"/>
      <c r="U237"/>
      <c r="V237"/>
      <c r="W237"/>
      <c r="X237"/>
      <c r="Y237"/>
      <c r="Z237"/>
      <c r="AA237"/>
      <c r="AB237"/>
      <c r="AC237"/>
      <c r="AD237"/>
      <c r="AE237"/>
      <c r="AF237"/>
      <c r="AG237"/>
      <c r="AH237"/>
      <c r="AI237"/>
    </row>
    <row r="238" spans="1:35" x14ac:dyDescent="0.4">
      <c r="A238"/>
      <c r="B238"/>
      <c r="C238"/>
      <c r="D238"/>
      <c r="E238"/>
      <c r="F238"/>
      <c r="G238"/>
      <c r="H238"/>
      <c r="I238"/>
      <c r="J238"/>
      <c r="K238"/>
      <c r="L238"/>
      <c r="M238"/>
      <c r="N238"/>
      <c r="O238"/>
      <c r="P238"/>
      <c r="Q238"/>
      <c r="R238"/>
      <c r="S238"/>
      <c r="T238"/>
      <c r="U238"/>
      <c r="V238"/>
      <c r="W238"/>
      <c r="X238"/>
      <c r="Y238"/>
      <c r="Z238"/>
      <c r="AA238"/>
      <c r="AB238"/>
      <c r="AC238"/>
      <c r="AD238"/>
      <c r="AE238"/>
      <c r="AF238"/>
      <c r="AG238"/>
      <c r="AH238"/>
      <c r="AI238"/>
    </row>
    <row r="239" spans="1:35" x14ac:dyDescent="0.4">
      <c r="A239"/>
      <c r="B239"/>
      <c r="C239"/>
      <c r="D239"/>
      <c r="E239"/>
      <c r="F239"/>
      <c r="G239"/>
      <c r="H239"/>
      <c r="I239"/>
      <c r="J239"/>
      <c r="K239"/>
      <c r="L239"/>
      <c r="M239"/>
      <c r="N239"/>
      <c r="O239"/>
      <c r="P239"/>
      <c r="Q239"/>
      <c r="R239"/>
      <c r="S239"/>
      <c r="T239"/>
      <c r="U239"/>
      <c r="V239"/>
      <c r="W239"/>
      <c r="X239"/>
      <c r="Y239"/>
      <c r="Z239"/>
      <c r="AA239"/>
      <c r="AB239"/>
      <c r="AC239"/>
      <c r="AD239"/>
      <c r="AE239"/>
      <c r="AF239"/>
      <c r="AG239"/>
      <c r="AH239"/>
      <c r="AI239"/>
    </row>
    <row r="240" spans="1:35" x14ac:dyDescent="0.4">
      <c r="A240"/>
      <c r="B240"/>
      <c r="C240"/>
      <c r="D240"/>
      <c r="E240"/>
      <c r="F240"/>
      <c r="G240"/>
      <c r="H240"/>
      <c r="I240"/>
      <c r="J240"/>
      <c r="K240"/>
      <c r="L240"/>
      <c r="M240"/>
      <c r="N240"/>
      <c r="O240"/>
      <c r="P240"/>
      <c r="Q240"/>
      <c r="R240"/>
      <c r="S240"/>
      <c r="T240"/>
      <c r="U240"/>
      <c r="V240"/>
      <c r="W240"/>
      <c r="X240"/>
      <c r="Y240"/>
      <c r="Z240"/>
      <c r="AA240"/>
      <c r="AB240"/>
      <c r="AC240"/>
      <c r="AD240"/>
      <c r="AE240"/>
      <c r="AF240"/>
      <c r="AG240"/>
      <c r="AH240"/>
      <c r="AI240"/>
    </row>
    <row r="241" spans="1:35" x14ac:dyDescent="0.4">
      <c r="A241"/>
      <c r="B241"/>
      <c r="C241"/>
      <c r="D241"/>
      <c r="E241"/>
      <c r="F241"/>
      <c r="G241"/>
      <c r="H241"/>
      <c r="I241"/>
      <c r="J241"/>
      <c r="K241"/>
      <c r="L241"/>
      <c r="M241"/>
      <c r="N241"/>
      <c r="O241"/>
      <c r="P241"/>
      <c r="Q241"/>
      <c r="R241"/>
      <c r="S241"/>
      <c r="T241"/>
      <c r="U241"/>
      <c r="V241"/>
      <c r="W241"/>
      <c r="X241"/>
      <c r="Y241"/>
      <c r="Z241"/>
      <c r="AA241"/>
      <c r="AB241"/>
      <c r="AC241"/>
      <c r="AD241"/>
      <c r="AE241"/>
      <c r="AF241"/>
      <c r="AG241"/>
      <c r="AH241"/>
      <c r="AI241"/>
    </row>
    <row r="242" spans="1:35" x14ac:dyDescent="0.4">
      <c r="A242"/>
      <c r="B242"/>
      <c r="C242"/>
      <c r="D242"/>
      <c r="E242"/>
      <c r="F242"/>
      <c r="G242"/>
      <c r="H242"/>
      <c r="I242"/>
      <c r="J242"/>
      <c r="K242"/>
      <c r="L242"/>
      <c r="M242"/>
      <c r="N242"/>
      <c r="O242"/>
      <c r="P242"/>
      <c r="Q242"/>
      <c r="R242"/>
      <c r="S242"/>
      <c r="T242"/>
      <c r="U242"/>
      <c r="V242"/>
      <c r="W242"/>
      <c r="X242"/>
      <c r="Y242"/>
      <c r="Z242"/>
      <c r="AA242"/>
      <c r="AB242"/>
      <c r="AC242"/>
      <c r="AD242"/>
      <c r="AE242"/>
      <c r="AF242"/>
      <c r="AG242"/>
      <c r="AH242"/>
      <c r="AI242"/>
    </row>
    <row r="243" spans="1:35" x14ac:dyDescent="0.4">
      <c r="A243"/>
      <c r="B243"/>
      <c r="C243"/>
      <c r="D243"/>
      <c r="E243"/>
      <c r="F243"/>
      <c r="G243"/>
      <c r="H243"/>
      <c r="I243"/>
      <c r="J243"/>
      <c r="K243"/>
      <c r="L243"/>
      <c r="M243"/>
      <c r="N243"/>
      <c r="O243"/>
      <c r="P243"/>
      <c r="Q243"/>
      <c r="R243"/>
      <c r="S243"/>
      <c r="T243"/>
      <c r="U243"/>
      <c r="V243"/>
      <c r="W243"/>
      <c r="X243"/>
      <c r="Y243"/>
      <c r="Z243"/>
      <c r="AA243"/>
      <c r="AB243"/>
      <c r="AC243"/>
      <c r="AD243"/>
      <c r="AE243"/>
      <c r="AF243"/>
      <c r="AG243"/>
      <c r="AH243"/>
      <c r="AI243"/>
    </row>
    <row r="244" spans="1:35" x14ac:dyDescent="0.4">
      <c r="A244"/>
      <c r="B244"/>
      <c r="C244"/>
      <c r="D244"/>
      <c r="E244"/>
      <c r="F244"/>
      <c r="G244"/>
      <c r="H244"/>
      <c r="I244"/>
      <c r="J244"/>
      <c r="K244"/>
      <c r="L244"/>
      <c r="M244"/>
      <c r="N244"/>
      <c r="O244"/>
      <c r="P244"/>
      <c r="Q244"/>
      <c r="R244"/>
      <c r="S244"/>
      <c r="T244"/>
      <c r="U244"/>
      <c r="V244"/>
      <c r="W244"/>
      <c r="X244"/>
      <c r="Y244"/>
      <c r="Z244"/>
      <c r="AA244"/>
      <c r="AB244"/>
      <c r="AC244"/>
      <c r="AD244"/>
      <c r="AE244"/>
      <c r="AF244"/>
      <c r="AG244"/>
      <c r="AH244"/>
      <c r="AI244"/>
    </row>
    <row r="245" spans="1:35" x14ac:dyDescent="0.4">
      <c r="A245"/>
      <c r="B245"/>
      <c r="C245"/>
      <c r="D245"/>
      <c r="E245"/>
      <c r="F245"/>
      <c r="G245"/>
      <c r="H245"/>
      <c r="I245"/>
      <c r="J245"/>
      <c r="K245"/>
      <c r="L245"/>
      <c r="M245"/>
      <c r="N245"/>
      <c r="O245"/>
      <c r="P245"/>
      <c r="Q245"/>
      <c r="R245"/>
      <c r="S245"/>
      <c r="T245"/>
      <c r="U245"/>
      <c r="V245"/>
      <c r="W245"/>
      <c r="X245"/>
      <c r="Y245"/>
      <c r="Z245"/>
      <c r="AA245"/>
      <c r="AB245"/>
      <c r="AC245"/>
      <c r="AD245"/>
      <c r="AE245"/>
      <c r="AF245"/>
      <c r="AG245"/>
      <c r="AH245"/>
      <c r="AI245"/>
    </row>
    <row r="246" spans="1:35" x14ac:dyDescent="0.4">
      <c r="A246"/>
      <c r="B246"/>
      <c r="C246"/>
      <c r="D246"/>
      <c r="E246"/>
      <c r="F246"/>
      <c r="G246"/>
      <c r="H246"/>
      <c r="I246"/>
      <c r="J246"/>
      <c r="K246"/>
      <c r="L246"/>
      <c r="M246"/>
      <c r="N246"/>
      <c r="O246"/>
      <c r="P246"/>
      <c r="Q246"/>
      <c r="R246"/>
      <c r="S246"/>
      <c r="T246"/>
      <c r="U246"/>
      <c r="V246"/>
      <c r="W246"/>
      <c r="X246"/>
      <c r="Y246"/>
      <c r="Z246"/>
      <c r="AA246"/>
      <c r="AB246"/>
      <c r="AC246"/>
      <c r="AD246"/>
      <c r="AE246"/>
      <c r="AF246"/>
      <c r="AG246"/>
      <c r="AH246"/>
      <c r="AI246"/>
    </row>
    <row r="247" spans="1:35" x14ac:dyDescent="0.4">
      <c r="A247"/>
      <c r="B247"/>
      <c r="C247"/>
      <c r="D247"/>
      <c r="E247"/>
      <c r="F247"/>
      <c r="G247"/>
      <c r="H247"/>
      <c r="I247"/>
      <c r="J247"/>
      <c r="K247"/>
      <c r="L247"/>
      <c r="M247"/>
      <c r="N247"/>
      <c r="O247"/>
      <c r="P247"/>
      <c r="Q247"/>
      <c r="R247"/>
      <c r="S247"/>
      <c r="T247"/>
      <c r="U247"/>
      <c r="V247"/>
      <c r="W247"/>
      <c r="X247"/>
      <c r="Y247"/>
      <c r="Z247"/>
      <c r="AA247"/>
      <c r="AB247"/>
      <c r="AC247"/>
      <c r="AD247"/>
      <c r="AE247"/>
      <c r="AF247"/>
      <c r="AG247"/>
      <c r="AH247"/>
      <c r="AI247"/>
    </row>
    <row r="248" spans="1:35" x14ac:dyDescent="0.4">
      <c r="A248"/>
      <c r="B248"/>
      <c r="C248"/>
      <c r="D248"/>
      <c r="E248"/>
      <c r="F248"/>
      <c r="G248"/>
      <c r="H248"/>
      <c r="I248"/>
      <c r="J248"/>
      <c r="K248"/>
      <c r="L248"/>
      <c r="M248"/>
      <c r="N248"/>
      <c r="O248"/>
      <c r="P248"/>
      <c r="Q248"/>
      <c r="R248"/>
      <c r="S248"/>
      <c r="T248"/>
      <c r="U248"/>
      <c r="V248"/>
      <c r="W248"/>
      <c r="X248"/>
      <c r="Y248"/>
      <c r="Z248"/>
      <c r="AA248"/>
      <c r="AB248"/>
      <c r="AC248"/>
      <c r="AD248"/>
      <c r="AE248"/>
      <c r="AF248"/>
      <c r="AG248"/>
      <c r="AH248"/>
      <c r="AI248"/>
    </row>
    <row r="249" spans="1:35" x14ac:dyDescent="0.4">
      <c r="A249"/>
      <c r="B249"/>
      <c r="C249"/>
      <c r="D249"/>
      <c r="E249"/>
      <c r="F249"/>
      <c r="G249"/>
      <c r="H249"/>
      <c r="I249"/>
      <c r="J249"/>
      <c r="K249"/>
      <c r="L249"/>
      <c r="M249"/>
      <c r="N249"/>
      <c r="O249"/>
      <c r="P249"/>
      <c r="Q249"/>
      <c r="R249"/>
      <c r="S249"/>
      <c r="T249"/>
      <c r="U249"/>
      <c r="V249"/>
      <c r="W249"/>
      <c r="X249"/>
      <c r="Y249"/>
      <c r="Z249"/>
      <c r="AA249"/>
      <c r="AB249"/>
      <c r="AC249"/>
      <c r="AD249"/>
      <c r="AE249"/>
      <c r="AF249"/>
      <c r="AG249"/>
      <c r="AH249"/>
      <c r="AI249"/>
    </row>
    <row r="250" spans="1:35" x14ac:dyDescent="0.4">
      <c r="A250"/>
      <c r="B250"/>
      <c r="C250"/>
      <c r="D250"/>
      <c r="E250"/>
      <c r="F250"/>
      <c r="G250"/>
      <c r="H250"/>
      <c r="I250"/>
      <c r="J250"/>
      <c r="K250"/>
      <c r="L250"/>
      <c r="M250"/>
      <c r="N250"/>
      <c r="O250"/>
      <c r="P250"/>
      <c r="Q250"/>
      <c r="R250"/>
      <c r="S250"/>
      <c r="T250"/>
      <c r="U250"/>
      <c r="V250"/>
      <c r="W250"/>
      <c r="X250"/>
      <c r="Y250"/>
      <c r="Z250"/>
      <c r="AA250"/>
      <c r="AB250"/>
      <c r="AC250"/>
      <c r="AD250"/>
      <c r="AE250"/>
      <c r="AF250"/>
      <c r="AG250"/>
      <c r="AH250"/>
      <c r="AI250"/>
    </row>
    <row r="251" spans="1:35" x14ac:dyDescent="0.4">
      <c r="A251"/>
      <c r="B251"/>
      <c r="C251"/>
      <c r="D251"/>
      <c r="E251"/>
      <c r="F251"/>
      <c r="G251"/>
      <c r="H251"/>
      <c r="I251"/>
      <c r="J251"/>
      <c r="K251"/>
      <c r="L251"/>
      <c r="M251"/>
      <c r="N251"/>
      <c r="O251"/>
      <c r="P251"/>
      <c r="Q251"/>
      <c r="R251"/>
      <c r="S251"/>
      <c r="T251"/>
      <c r="U251"/>
      <c r="V251"/>
      <c r="W251"/>
      <c r="X251"/>
      <c r="Y251"/>
      <c r="Z251"/>
      <c r="AA251"/>
      <c r="AB251"/>
      <c r="AC251"/>
      <c r="AD251"/>
      <c r="AE251"/>
      <c r="AF251"/>
      <c r="AG251"/>
      <c r="AH251"/>
      <c r="AI251"/>
    </row>
    <row r="252" spans="1:35" x14ac:dyDescent="0.4">
      <c r="A252"/>
      <c r="B252"/>
      <c r="C252"/>
      <c r="D252"/>
      <c r="E252"/>
      <c r="F252"/>
      <c r="G252"/>
      <c r="H252"/>
      <c r="I252"/>
      <c r="J252"/>
      <c r="K252"/>
      <c r="L252"/>
      <c r="M252"/>
      <c r="N252"/>
      <c r="O252"/>
      <c r="P252"/>
      <c r="Q252"/>
      <c r="R252"/>
      <c r="S252"/>
      <c r="T252"/>
      <c r="U252"/>
      <c r="V252"/>
      <c r="W252"/>
      <c r="X252"/>
      <c r="Y252"/>
      <c r="Z252"/>
      <c r="AA252"/>
      <c r="AB252"/>
      <c r="AC252"/>
      <c r="AD252"/>
      <c r="AE252"/>
      <c r="AF252"/>
      <c r="AG252"/>
      <c r="AH252"/>
      <c r="AI252"/>
    </row>
    <row r="253" spans="1:35" x14ac:dyDescent="0.4">
      <c r="A253"/>
      <c r="B253"/>
      <c r="C253"/>
      <c r="D253"/>
      <c r="E253"/>
      <c r="F253"/>
      <c r="G253"/>
      <c r="H253"/>
      <c r="I253"/>
      <c r="J253"/>
      <c r="K253"/>
      <c r="L253"/>
      <c r="M253"/>
      <c r="N253"/>
      <c r="O253"/>
      <c r="P253"/>
      <c r="Q253"/>
      <c r="R253"/>
      <c r="S253"/>
      <c r="T253"/>
      <c r="U253"/>
      <c r="V253"/>
      <c r="W253"/>
      <c r="X253"/>
      <c r="Y253"/>
      <c r="Z253"/>
      <c r="AA253"/>
      <c r="AB253"/>
      <c r="AC253"/>
      <c r="AD253"/>
      <c r="AE253"/>
      <c r="AF253"/>
      <c r="AG253"/>
      <c r="AH253"/>
      <c r="AI253"/>
    </row>
    <row r="254" spans="1:35" x14ac:dyDescent="0.4">
      <c r="A254"/>
      <c r="B254"/>
      <c r="C254"/>
      <c r="D254"/>
      <c r="E254"/>
      <c r="F254"/>
      <c r="G254"/>
      <c r="H254"/>
      <c r="I254"/>
      <c r="J254"/>
      <c r="K254"/>
      <c r="L254"/>
      <c r="M254"/>
      <c r="N254"/>
      <c r="O254"/>
      <c r="P254"/>
      <c r="Q254"/>
      <c r="R254"/>
      <c r="S254"/>
      <c r="T254"/>
      <c r="U254"/>
      <c r="V254"/>
      <c r="W254"/>
      <c r="X254"/>
      <c r="Y254"/>
      <c r="Z254"/>
      <c r="AA254"/>
      <c r="AB254"/>
      <c r="AC254"/>
      <c r="AD254"/>
      <c r="AE254"/>
      <c r="AF254"/>
      <c r="AG254"/>
      <c r="AH254"/>
      <c r="AI254"/>
    </row>
    <row r="255" spans="1:35" x14ac:dyDescent="0.4">
      <c r="A255"/>
      <c r="B255"/>
      <c r="C255"/>
      <c r="D255"/>
      <c r="E255"/>
      <c r="F255"/>
      <c r="G255"/>
      <c r="H255"/>
      <c r="I255"/>
      <c r="J255"/>
      <c r="K255"/>
      <c r="L255"/>
      <c r="M255"/>
      <c r="N255"/>
      <c r="O255"/>
      <c r="P255"/>
      <c r="Q255"/>
      <c r="R255"/>
      <c r="S255"/>
      <c r="T255"/>
      <c r="U255"/>
      <c r="V255"/>
      <c r="W255"/>
      <c r="X255"/>
      <c r="Y255"/>
      <c r="Z255"/>
      <c r="AA255"/>
      <c r="AB255"/>
      <c r="AC255"/>
      <c r="AD255"/>
      <c r="AE255"/>
      <c r="AF255"/>
      <c r="AG255"/>
      <c r="AH255"/>
      <c r="AI255"/>
    </row>
    <row r="256" spans="1:35" x14ac:dyDescent="0.4">
      <c r="A256"/>
      <c r="B256"/>
      <c r="C256"/>
      <c r="D256"/>
      <c r="E256"/>
      <c r="F256"/>
      <c r="G256"/>
      <c r="H256"/>
      <c r="I256"/>
      <c r="J256"/>
      <c r="K256"/>
      <c r="L256"/>
      <c r="M256"/>
      <c r="N256"/>
      <c r="O256"/>
      <c r="P256"/>
      <c r="Q256"/>
      <c r="R256"/>
      <c r="S256"/>
      <c r="T256"/>
      <c r="U256"/>
      <c r="V256"/>
      <c r="W256"/>
      <c r="X256"/>
      <c r="Y256"/>
      <c r="Z256"/>
      <c r="AA256"/>
      <c r="AB256"/>
      <c r="AC256"/>
      <c r="AD256"/>
      <c r="AE256"/>
      <c r="AF256"/>
      <c r="AG256"/>
      <c r="AH256"/>
      <c r="AI256"/>
    </row>
    <row r="257" spans="1:35" x14ac:dyDescent="0.4">
      <c r="A257"/>
      <c r="B257"/>
      <c r="C257"/>
      <c r="D257"/>
      <c r="E257"/>
      <c r="F257"/>
      <c r="G257"/>
      <c r="H257"/>
      <c r="I257"/>
      <c r="J257"/>
      <c r="K257"/>
      <c r="L257"/>
      <c r="M257"/>
      <c r="N257"/>
      <c r="O257"/>
      <c r="P257"/>
      <c r="Q257"/>
      <c r="R257"/>
      <c r="S257"/>
      <c r="T257"/>
      <c r="U257"/>
      <c r="V257"/>
      <c r="W257"/>
      <c r="X257"/>
      <c r="Y257"/>
      <c r="Z257"/>
      <c r="AA257"/>
      <c r="AB257"/>
      <c r="AC257"/>
      <c r="AD257"/>
      <c r="AE257"/>
      <c r="AF257"/>
      <c r="AG257"/>
      <c r="AH257"/>
      <c r="AI257"/>
    </row>
    <row r="258" spans="1:35" x14ac:dyDescent="0.4">
      <c r="A258"/>
      <c r="B258"/>
      <c r="C258"/>
      <c r="D258"/>
      <c r="E258"/>
      <c r="F258"/>
      <c r="G258"/>
      <c r="H258"/>
      <c r="I258"/>
      <c r="J258"/>
      <c r="K258"/>
      <c r="L258"/>
      <c r="M258"/>
      <c r="N258"/>
      <c r="O258"/>
      <c r="P258"/>
      <c r="Q258"/>
      <c r="R258"/>
      <c r="S258"/>
      <c r="T258"/>
      <c r="U258"/>
      <c r="V258"/>
      <c r="W258"/>
      <c r="X258"/>
      <c r="Y258"/>
      <c r="Z258"/>
      <c r="AA258"/>
      <c r="AB258"/>
      <c r="AC258"/>
      <c r="AD258"/>
      <c r="AE258"/>
      <c r="AF258"/>
      <c r="AG258"/>
      <c r="AH258"/>
      <c r="AI258"/>
    </row>
    <row r="259" spans="1:35" x14ac:dyDescent="0.4">
      <c r="A259"/>
      <c r="B259"/>
      <c r="C259"/>
      <c r="D259"/>
      <c r="E259"/>
      <c r="F259"/>
      <c r="G259"/>
      <c r="H259"/>
      <c r="I259"/>
      <c r="J259"/>
      <c r="K259"/>
      <c r="L259"/>
      <c r="M259"/>
      <c r="N259"/>
      <c r="O259"/>
      <c r="P259"/>
      <c r="Q259"/>
      <c r="R259"/>
      <c r="S259"/>
      <c r="T259"/>
      <c r="U259"/>
      <c r="V259"/>
      <c r="W259"/>
      <c r="X259"/>
      <c r="Y259"/>
      <c r="Z259"/>
      <c r="AA259"/>
      <c r="AB259"/>
      <c r="AC259"/>
      <c r="AD259"/>
      <c r="AE259"/>
      <c r="AF259"/>
      <c r="AG259"/>
      <c r="AH259"/>
      <c r="AI259"/>
    </row>
    <row r="260" spans="1:35" x14ac:dyDescent="0.4">
      <c r="A260"/>
      <c r="B260"/>
      <c r="C260"/>
      <c r="D260"/>
      <c r="E260"/>
      <c r="F260"/>
      <c r="G260"/>
      <c r="H260"/>
      <c r="I260"/>
      <c r="J260"/>
      <c r="K260"/>
      <c r="L260"/>
      <c r="M260"/>
      <c r="N260"/>
      <c r="O260"/>
      <c r="P260"/>
      <c r="Q260"/>
      <c r="R260"/>
      <c r="S260"/>
      <c r="T260"/>
      <c r="U260"/>
      <c r="V260"/>
      <c r="W260"/>
      <c r="X260"/>
      <c r="Y260"/>
      <c r="Z260"/>
      <c r="AA260"/>
      <c r="AB260"/>
      <c r="AC260"/>
      <c r="AD260"/>
      <c r="AE260"/>
      <c r="AF260"/>
      <c r="AG260"/>
      <c r="AH260"/>
      <c r="AI260"/>
    </row>
    <row r="261" spans="1:35" x14ac:dyDescent="0.4">
      <c r="A261"/>
      <c r="B261"/>
      <c r="C261"/>
      <c r="D261"/>
      <c r="E261"/>
      <c r="F261"/>
      <c r="G261"/>
      <c r="H261"/>
      <c r="I261"/>
      <c r="J261"/>
      <c r="K261"/>
      <c r="L261"/>
      <c r="M261"/>
      <c r="N261"/>
      <c r="O261"/>
      <c r="P261"/>
      <c r="Q261"/>
      <c r="R261"/>
      <c r="S261"/>
      <c r="T261"/>
      <c r="U261"/>
      <c r="V261"/>
      <c r="W261"/>
      <c r="X261"/>
      <c r="Y261"/>
      <c r="Z261"/>
      <c r="AA261"/>
      <c r="AB261"/>
      <c r="AC261"/>
      <c r="AD261"/>
      <c r="AE261"/>
      <c r="AF261"/>
      <c r="AG261"/>
      <c r="AH261"/>
      <c r="AI261"/>
    </row>
    <row r="262" spans="1:35" x14ac:dyDescent="0.4">
      <c r="A262"/>
      <c r="B262"/>
      <c r="C262"/>
      <c r="D262"/>
      <c r="E262"/>
      <c r="F262"/>
      <c r="G262"/>
      <c r="H262"/>
      <c r="I262"/>
      <c r="J262"/>
      <c r="K262"/>
      <c r="L262"/>
      <c r="M262"/>
      <c r="N262"/>
      <c r="O262"/>
      <c r="P262"/>
      <c r="Q262"/>
      <c r="R262"/>
      <c r="S262"/>
      <c r="T262"/>
      <c r="U262"/>
      <c r="V262"/>
      <c r="W262"/>
      <c r="X262"/>
      <c r="Y262"/>
      <c r="Z262"/>
      <c r="AA262"/>
      <c r="AB262"/>
      <c r="AC262"/>
      <c r="AD262"/>
      <c r="AE262"/>
      <c r="AF262"/>
      <c r="AG262"/>
      <c r="AH262"/>
      <c r="AI262"/>
    </row>
    <row r="263" spans="1:35" x14ac:dyDescent="0.4">
      <c r="A263"/>
      <c r="B263"/>
      <c r="C263"/>
      <c r="D263"/>
      <c r="E263"/>
      <c r="F263"/>
      <c r="G263"/>
      <c r="H263"/>
      <c r="I263"/>
      <c r="J263"/>
      <c r="K263"/>
      <c r="L263"/>
      <c r="M263"/>
      <c r="N263"/>
      <c r="O263"/>
      <c r="P263"/>
      <c r="Q263"/>
      <c r="R263"/>
      <c r="S263"/>
      <c r="T263"/>
      <c r="U263"/>
      <c r="V263"/>
      <c r="W263"/>
      <c r="X263"/>
      <c r="Y263"/>
      <c r="Z263"/>
      <c r="AA263"/>
      <c r="AB263"/>
      <c r="AC263"/>
      <c r="AD263"/>
      <c r="AE263"/>
      <c r="AF263"/>
      <c r="AG263"/>
      <c r="AH263"/>
      <c r="AI263"/>
    </row>
    <row r="264" spans="1:35" x14ac:dyDescent="0.4">
      <c r="A264"/>
      <c r="B264"/>
      <c r="C264"/>
      <c r="D264"/>
      <c r="E264"/>
      <c r="F264"/>
      <c r="G264"/>
      <c r="H264"/>
      <c r="I264"/>
      <c r="J264"/>
      <c r="K264"/>
      <c r="L264"/>
      <c r="M264"/>
      <c r="N264"/>
      <c r="O264"/>
      <c r="P264"/>
      <c r="Q264"/>
      <c r="R264"/>
      <c r="S264"/>
      <c r="T264"/>
      <c r="U264"/>
      <c r="V264"/>
      <c r="W264"/>
      <c r="X264"/>
      <c r="Y264"/>
      <c r="Z264"/>
      <c r="AA264"/>
      <c r="AB264"/>
      <c r="AC264"/>
      <c r="AD264"/>
      <c r="AE264"/>
      <c r="AF264"/>
      <c r="AG264"/>
      <c r="AH264"/>
      <c r="AI264"/>
    </row>
    <row r="265" spans="1:35" x14ac:dyDescent="0.4">
      <c r="A265"/>
      <c r="B265"/>
      <c r="C265"/>
      <c r="D265"/>
      <c r="E265"/>
      <c r="F265"/>
      <c r="G265"/>
      <c r="H265"/>
      <c r="I265"/>
      <c r="J265"/>
      <c r="K265"/>
      <c r="L265"/>
      <c r="M265"/>
      <c r="N265"/>
      <c r="O265"/>
      <c r="P265"/>
      <c r="Q265"/>
      <c r="R265"/>
      <c r="S265"/>
      <c r="T265"/>
      <c r="U265"/>
      <c r="V265"/>
      <c r="W265"/>
      <c r="X265"/>
      <c r="Y265"/>
      <c r="Z265"/>
      <c r="AA265"/>
      <c r="AB265"/>
      <c r="AC265"/>
      <c r="AD265"/>
      <c r="AE265"/>
      <c r="AF265"/>
      <c r="AG265"/>
      <c r="AH265"/>
      <c r="AI265"/>
    </row>
    <row r="266" spans="1:35" x14ac:dyDescent="0.4">
      <c r="A266"/>
      <c r="B266"/>
      <c r="C266"/>
      <c r="D266"/>
      <c r="E266"/>
      <c r="F266"/>
      <c r="G266"/>
      <c r="H266"/>
      <c r="I266"/>
      <c r="J266"/>
      <c r="K266"/>
      <c r="L266"/>
      <c r="M266"/>
      <c r="N266"/>
      <c r="O266"/>
      <c r="P266"/>
      <c r="Q266"/>
      <c r="R266"/>
      <c r="S266"/>
      <c r="T266"/>
      <c r="U266"/>
      <c r="V266"/>
      <c r="W266"/>
      <c r="X266"/>
      <c r="Y266"/>
      <c r="Z266"/>
      <c r="AA266"/>
      <c r="AB266"/>
      <c r="AC266"/>
      <c r="AD266"/>
      <c r="AE266"/>
      <c r="AF266"/>
      <c r="AG266"/>
      <c r="AH266"/>
      <c r="AI266"/>
    </row>
    <row r="267" spans="1:35" x14ac:dyDescent="0.4">
      <c r="A267"/>
      <c r="B267"/>
      <c r="C267"/>
      <c r="D267"/>
      <c r="E267"/>
      <c r="F267"/>
      <c r="G267"/>
      <c r="H267"/>
      <c r="I267"/>
      <c r="J267"/>
      <c r="K267"/>
      <c r="L267"/>
      <c r="M267"/>
      <c r="N267"/>
      <c r="O267"/>
      <c r="P267"/>
      <c r="Q267"/>
      <c r="R267"/>
      <c r="S267"/>
      <c r="T267"/>
      <c r="U267"/>
      <c r="V267"/>
      <c r="W267"/>
      <c r="X267"/>
      <c r="Y267"/>
      <c r="Z267"/>
      <c r="AA267"/>
      <c r="AB267"/>
      <c r="AC267"/>
      <c r="AD267"/>
      <c r="AE267"/>
      <c r="AF267"/>
      <c r="AG267"/>
      <c r="AH267"/>
      <c r="AI267"/>
    </row>
    <row r="268" spans="1:35" x14ac:dyDescent="0.4">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row>
    <row r="269" spans="1:35" x14ac:dyDescent="0.4">
      <c r="A269"/>
      <c r="B269"/>
      <c r="C269"/>
      <c r="D269"/>
      <c r="E269"/>
      <c r="F269"/>
      <c r="G269"/>
      <c r="H269"/>
      <c r="I269"/>
      <c r="J269"/>
      <c r="K269"/>
      <c r="L269"/>
      <c r="M269"/>
      <c r="N269"/>
      <c r="O269"/>
      <c r="P269"/>
      <c r="Q269"/>
      <c r="R269"/>
      <c r="S269"/>
      <c r="T269"/>
      <c r="U269"/>
      <c r="V269"/>
      <c r="W269"/>
      <c r="X269"/>
      <c r="Y269"/>
      <c r="Z269"/>
      <c r="AA269"/>
      <c r="AB269"/>
      <c r="AC269"/>
      <c r="AD269"/>
      <c r="AE269"/>
      <c r="AF269"/>
      <c r="AG269"/>
      <c r="AH269"/>
      <c r="AI269"/>
    </row>
    <row r="270" spans="1:35" x14ac:dyDescent="0.4">
      <c r="A270"/>
      <c r="B270"/>
      <c r="C270"/>
      <c r="D270"/>
      <c r="E270"/>
      <c r="F270"/>
      <c r="G270"/>
      <c r="H270"/>
      <c r="I270"/>
      <c r="J270"/>
      <c r="K270"/>
      <c r="L270"/>
      <c r="M270"/>
      <c r="N270"/>
      <c r="O270"/>
      <c r="P270"/>
      <c r="Q270"/>
      <c r="R270"/>
      <c r="S270"/>
      <c r="T270"/>
      <c r="U270"/>
      <c r="V270"/>
      <c r="W270"/>
      <c r="X270"/>
      <c r="Y270"/>
      <c r="Z270"/>
      <c r="AA270"/>
      <c r="AB270"/>
      <c r="AC270"/>
      <c r="AD270"/>
      <c r="AE270"/>
      <c r="AF270"/>
      <c r="AG270"/>
      <c r="AH270"/>
      <c r="AI270"/>
    </row>
    <row r="271" spans="1:35" x14ac:dyDescent="0.4">
      <c r="A271"/>
      <c r="B271"/>
      <c r="C271"/>
      <c r="D271"/>
      <c r="E271"/>
      <c r="F271"/>
      <c r="G271"/>
      <c r="H271"/>
      <c r="I271"/>
      <c r="J271"/>
      <c r="K271"/>
      <c r="L271"/>
      <c r="M271"/>
      <c r="N271"/>
      <c r="O271"/>
      <c r="P271"/>
      <c r="Q271"/>
      <c r="R271"/>
      <c r="S271"/>
      <c r="T271"/>
      <c r="U271"/>
      <c r="V271"/>
      <c r="W271"/>
      <c r="X271"/>
      <c r="Y271"/>
      <c r="Z271"/>
      <c r="AA271"/>
      <c r="AB271"/>
      <c r="AC271"/>
      <c r="AD271"/>
      <c r="AE271"/>
      <c r="AF271"/>
      <c r="AG271"/>
      <c r="AH271"/>
      <c r="AI271"/>
    </row>
    <row r="272" spans="1:35" x14ac:dyDescent="0.4">
      <c r="A272"/>
      <c r="B272"/>
      <c r="C272"/>
      <c r="D272"/>
      <c r="E272"/>
      <c r="F272"/>
      <c r="G272"/>
      <c r="H272"/>
      <c r="I272"/>
      <c r="J272"/>
      <c r="K272"/>
      <c r="L272"/>
      <c r="M272"/>
      <c r="N272"/>
      <c r="O272"/>
      <c r="P272"/>
      <c r="Q272"/>
      <c r="R272"/>
      <c r="S272"/>
      <c r="T272"/>
      <c r="U272"/>
      <c r="V272"/>
      <c r="W272"/>
      <c r="X272"/>
      <c r="Y272"/>
      <c r="Z272"/>
      <c r="AA272"/>
      <c r="AB272"/>
      <c r="AC272"/>
      <c r="AD272"/>
      <c r="AE272"/>
      <c r="AF272"/>
      <c r="AG272"/>
      <c r="AH272"/>
      <c r="AI272"/>
    </row>
    <row r="273" spans="1:35" x14ac:dyDescent="0.4">
      <c r="A273"/>
      <c r="B273"/>
      <c r="C273"/>
      <c r="D273"/>
      <c r="E273"/>
      <c r="F273"/>
      <c r="G273"/>
      <c r="H273"/>
      <c r="I273"/>
      <c r="J273"/>
      <c r="K273"/>
      <c r="L273"/>
      <c r="M273"/>
      <c r="N273"/>
      <c r="O273"/>
      <c r="P273"/>
      <c r="Q273"/>
      <c r="R273"/>
      <c r="S273"/>
      <c r="T273"/>
      <c r="U273"/>
      <c r="V273"/>
      <c r="W273"/>
      <c r="X273"/>
      <c r="Y273"/>
      <c r="Z273"/>
      <c r="AA273"/>
      <c r="AB273"/>
      <c r="AC273"/>
      <c r="AD273"/>
      <c r="AE273"/>
      <c r="AF273"/>
      <c r="AG273"/>
      <c r="AH273"/>
      <c r="AI273"/>
    </row>
    <row r="274" spans="1:35" x14ac:dyDescent="0.4">
      <c r="A274"/>
      <c r="B274"/>
      <c r="C274"/>
      <c r="D274"/>
      <c r="E274"/>
      <c r="F274"/>
      <c r="G274"/>
      <c r="H274"/>
      <c r="I274"/>
      <c r="J274"/>
      <c r="K274"/>
      <c r="L274"/>
      <c r="M274"/>
      <c r="N274"/>
      <c r="O274"/>
      <c r="P274"/>
      <c r="Q274"/>
      <c r="R274"/>
      <c r="S274"/>
      <c r="T274"/>
      <c r="U274"/>
      <c r="V274"/>
      <c r="W274"/>
      <c r="X274"/>
      <c r="Y274"/>
      <c r="Z274"/>
      <c r="AA274"/>
      <c r="AB274"/>
      <c r="AC274"/>
      <c r="AD274"/>
      <c r="AE274"/>
      <c r="AF274"/>
      <c r="AG274"/>
      <c r="AH274"/>
      <c r="AI274"/>
    </row>
    <row r="275" spans="1:35" x14ac:dyDescent="0.4">
      <c r="A275"/>
      <c r="B275"/>
      <c r="C275"/>
      <c r="D275"/>
      <c r="E275"/>
      <c r="F275"/>
      <c r="G275"/>
      <c r="H275"/>
      <c r="I275"/>
      <c r="J275"/>
      <c r="K275"/>
      <c r="L275"/>
      <c r="M275"/>
      <c r="N275"/>
      <c r="O275"/>
      <c r="P275"/>
      <c r="Q275"/>
      <c r="R275"/>
      <c r="S275"/>
      <c r="T275"/>
      <c r="U275"/>
      <c r="V275"/>
      <c r="W275"/>
      <c r="X275"/>
      <c r="Y275"/>
      <c r="Z275"/>
      <c r="AA275"/>
      <c r="AB275"/>
      <c r="AC275"/>
      <c r="AD275"/>
      <c r="AE275"/>
      <c r="AF275"/>
      <c r="AG275"/>
      <c r="AH275"/>
      <c r="AI275"/>
    </row>
    <row r="276" spans="1:35" x14ac:dyDescent="0.4">
      <c r="A276"/>
      <c r="B276"/>
      <c r="C276"/>
      <c r="D276"/>
      <c r="E276"/>
      <c r="F276"/>
      <c r="G276"/>
      <c r="H276"/>
      <c r="I276"/>
      <c r="J276"/>
      <c r="K276"/>
      <c r="L276"/>
      <c r="M276"/>
      <c r="N276"/>
      <c r="O276"/>
      <c r="P276"/>
      <c r="Q276"/>
      <c r="R276"/>
      <c r="S276"/>
      <c r="T276"/>
      <c r="U276"/>
      <c r="V276"/>
      <c r="W276"/>
      <c r="X276"/>
      <c r="Y276"/>
      <c r="Z276"/>
      <c r="AA276"/>
      <c r="AB276"/>
      <c r="AC276"/>
      <c r="AD276"/>
      <c r="AE276"/>
      <c r="AF276"/>
      <c r="AG276"/>
      <c r="AH276"/>
      <c r="AI276"/>
    </row>
    <row r="277" spans="1:35" x14ac:dyDescent="0.4">
      <c r="A277"/>
      <c r="B277"/>
      <c r="C277"/>
      <c r="D277"/>
      <c r="E277"/>
      <c r="F277"/>
      <c r="G277"/>
      <c r="H277"/>
      <c r="I277"/>
      <c r="J277"/>
      <c r="K277"/>
      <c r="L277"/>
      <c r="M277"/>
      <c r="N277"/>
      <c r="O277"/>
      <c r="P277"/>
      <c r="Q277"/>
      <c r="R277"/>
      <c r="S277"/>
      <c r="T277"/>
      <c r="U277"/>
      <c r="V277"/>
      <c r="W277"/>
      <c r="X277"/>
      <c r="Y277"/>
      <c r="Z277"/>
      <c r="AA277"/>
      <c r="AB277"/>
      <c r="AC277"/>
      <c r="AD277"/>
      <c r="AE277"/>
      <c r="AF277"/>
      <c r="AG277"/>
      <c r="AH277"/>
      <c r="AI277"/>
    </row>
    <row r="278" spans="1:35" x14ac:dyDescent="0.4">
      <c r="A278"/>
      <c r="B278"/>
      <c r="C278"/>
      <c r="D278"/>
      <c r="E278"/>
      <c r="F278"/>
      <c r="G278"/>
      <c r="H278"/>
      <c r="I278"/>
      <c r="J278"/>
      <c r="K278"/>
      <c r="L278"/>
      <c r="M278"/>
      <c r="N278"/>
      <c r="O278"/>
      <c r="P278"/>
      <c r="Q278"/>
      <c r="R278"/>
      <c r="S278"/>
      <c r="T278"/>
      <c r="U278"/>
      <c r="V278"/>
      <c r="W278"/>
      <c r="X278"/>
      <c r="Y278"/>
      <c r="Z278"/>
      <c r="AA278"/>
      <c r="AB278"/>
      <c r="AC278"/>
      <c r="AD278"/>
      <c r="AE278"/>
      <c r="AF278"/>
      <c r="AG278"/>
      <c r="AH278"/>
      <c r="AI278"/>
    </row>
    <row r="279" spans="1:35" x14ac:dyDescent="0.4">
      <c r="A279"/>
      <c r="B279"/>
      <c r="C279"/>
      <c r="D279"/>
      <c r="E279"/>
      <c r="F279"/>
      <c r="G279"/>
      <c r="H279"/>
      <c r="I279"/>
      <c r="J279"/>
      <c r="K279"/>
      <c r="L279"/>
      <c r="M279"/>
      <c r="N279"/>
      <c r="O279"/>
      <c r="P279"/>
      <c r="Q279"/>
      <c r="R279"/>
      <c r="S279"/>
      <c r="T279"/>
      <c r="U279"/>
      <c r="V279"/>
      <c r="W279"/>
      <c r="X279"/>
      <c r="Y279"/>
      <c r="Z279"/>
      <c r="AA279"/>
      <c r="AB279"/>
      <c r="AC279"/>
      <c r="AD279"/>
      <c r="AE279"/>
      <c r="AF279"/>
      <c r="AG279"/>
      <c r="AH279"/>
      <c r="AI279"/>
    </row>
    <row r="280" spans="1:35" x14ac:dyDescent="0.4">
      <c r="A280"/>
      <c r="B280"/>
      <c r="C280"/>
      <c r="D280"/>
      <c r="E280"/>
      <c r="F280"/>
      <c r="G280"/>
      <c r="H280"/>
      <c r="I280"/>
      <c r="J280"/>
      <c r="K280"/>
      <c r="L280"/>
      <c r="M280"/>
      <c r="N280"/>
      <c r="O280"/>
      <c r="P280"/>
      <c r="Q280"/>
      <c r="R280"/>
      <c r="S280"/>
      <c r="T280"/>
      <c r="U280"/>
      <c r="V280"/>
      <c r="W280"/>
      <c r="X280"/>
      <c r="Y280"/>
      <c r="Z280"/>
      <c r="AA280"/>
      <c r="AB280"/>
      <c r="AC280"/>
      <c r="AD280"/>
      <c r="AE280"/>
      <c r="AF280"/>
      <c r="AG280"/>
      <c r="AH280"/>
      <c r="AI280"/>
    </row>
    <row r="281" spans="1:35" x14ac:dyDescent="0.4">
      <c r="A281"/>
      <c r="B281"/>
      <c r="C281"/>
      <c r="D281"/>
      <c r="E281"/>
      <c r="F281"/>
      <c r="G281"/>
      <c r="H281"/>
      <c r="I281"/>
      <c r="J281"/>
      <c r="K281"/>
      <c r="L281"/>
      <c r="M281"/>
      <c r="N281"/>
      <c r="O281"/>
      <c r="P281"/>
      <c r="Q281"/>
      <c r="R281"/>
      <c r="S281"/>
      <c r="T281"/>
      <c r="U281"/>
      <c r="V281"/>
      <c r="W281"/>
      <c r="X281"/>
      <c r="Y281"/>
      <c r="Z281"/>
      <c r="AA281"/>
      <c r="AB281"/>
      <c r="AC281"/>
      <c r="AD281"/>
      <c r="AE281"/>
      <c r="AF281"/>
      <c r="AG281"/>
      <c r="AH281"/>
      <c r="AI281"/>
    </row>
    <row r="282" spans="1:35" x14ac:dyDescent="0.4">
      <c r="A282"/>
      <c r="B282"/>
      <c r="C282"/>
      <c r="D282"/>
      <c r="E282"/>
      <c r="F282"/>
      <c r="G282"/>
      <c r="H282"/>
      <c r="I282"/>
      <c r="J282"/>
      <c r="K282"/>
      <c r="L282"/>
      <c r="M282"/>
      <c r="N282"/>
      <c r="O282"/>
      <c r="P282"/>
      <c r="Q282"/>
      <c r="R282"/>
      <c r="S282"/>
      <c r="T282"/>
      <c r="U282"/>
      <c r="V282"/>
      <c r="W282"/>
      <c r="X282"/>
      <c r="Y282"/>
      <c r="Z282"/>
      <c r="AA282"/>
      <c r="AB282"/>
      <c r="AC282"/>
      <c r="AD282"/>
      <c r="AE282"/>
      <c r="AF282"/>
      <c r="AG282"/>
      <c r="AH282"/>
      <c r="AI282"/>
    </row>
    <row r="283" spans="1:35" x14ac:dyDescent="0.4">
      <c r="A283"/>
      <c r="B283"/>
      <c r="C283"/>
      <c r="D283"/>
      <c r="E283"/>
      <c r="F283"/>
      <c r="G283"/>
      <c r="H283"/>
      <c r="I283"/>
      <c r="J283"/>
      <c r="K283"/>
      <c r="L283"/>
      <c r="M283"/>
      <c r="N283"/>
      <c r="O283"/>
      <c r="P283"/>
      <c r="Q283"/>
      <c r="R283"/>
      <c r="S283"/>
      <c r="T283"/>
      <c r="U283"/>
      <c r="V283"/>
      <c r="W283"/>
      <c r="X283"/>
      <c r="Y283"/>
      <c r="Z283"/>
      <c r="AA283"/>
      <c r="AB283"/>
      <c r="AC283"/>
      <c r="AD283"/>
      <c r="AE283"/>
      <c r="AF283"/>
      <c r="AG283"/>
      <c r="AH283"/>
      <c r="AI283"/>
    </row>
    <row r="284" spans="1:35" x14ac:dyDescent="0.4">
      <c r="A284"/>
      <c r="B284"/>
      <c r="C284"/>
      <c r="D284"/>
      <c r="E284"/>
      <c r="F284"/>
      <c r="G284"/>
      <c r="H284"/>
      <c r="I284"/>
      <c r="J284"/>
      <c r="K284"/>
      <c r="L284"/>
      <c r="M284"/>
      <c r="N284"/>
      <c r="O284"/>
      <c r="P284"/>
      <c r="Q284"/>
      <c r="R284"/>
      <c r="S284"/>
      <c r="T284"/>
      <c r="U284"/>
      <c r="V284"/>
      <c r="W284"/>
      <c r="X284"/>
      <c r="Y284"/>
      <c r="Z284"/>
      <c r="AA284"/>
      <c r="AB284"/>
      <c r="AC284"/>
      <c r="AD284"/>
      <c r="AE284"/>
      <c r="AF284"/>
      <c r="AG284"/>
      <c r="AH284"/>
      <c r="AI284"/>
    </row>
    <row r="285" spans="1:35" x14ac:dyDescent="0.4">
      <c r="A285"/>
      <c r="B285"/>
      <c r="C285"/>
      <c r="D285"/>
      <c r="E285"/>
      <c r="F285"/>
      <c r="G285"/>
      <c r="H285"/>
      <c r="I285"/>
      <c r="J285"/>
      <c r="K285"/>
      <c r="L285"/>
      <c r="M285"/>
      <c r="N285"/>
      <c r="O285"/>
      <c r="P285"/>
      <c r="Q285"/>
      <c r="R285"/>
      <c r="S285"/>
      <c r="T285"/>
      <c r="U285"/>
      <c r="V285"/>
      <c r="W285"/>
      <c r="X285"/>
      <c r="Y285"/>
      <c r="Z285"/>
      <c r="AA285"/>
      <c r="AB285"/>
      <c r="AC285"/>
      <c r="AD285"/>
      <c r="AE285"/>
      <c r="AF285"/>
      <c r="AG285"/>
      <c r="AH285"/>
      <c r="AI285"/>
    </row>
    <row r="286" spans="1:35" x14ac:dyDescent="0.4">
      <c r="A286"/>
      <c r="B286"/>
      <c r="C286"/>
      <c r="D286"/>
      <c r="E286"/>
      <c r="F286"/>
      <c r="G286"/>
      <c r="H286"/>
      <c r="I286"/>
      <c r="J286"/>
      <c r="K286"/>
      <c r="L286"/>
      <c r="M286"/>
      <c r="N286"/>
      <c r="O286"/>
      <c r="P286"/>
      <c r="Q286"/>
      <c r="R286"/>
      <c r="S286"/>
      <c r="T286"/>
      <c r="U286"/>
      <c r="V286"/>
      <c r="W286"/>
      <c r="X286"/>
      <c r="Y286"/>
      <c r="Z286"/>
      <c r="AA286"/>
      <c r="AB286"/>
      <c r="AC286"/>
      <c r="AD286"/>
      <c r="AE286"/>
      <c r="AF286"/>
      <c r="AG286"/>
      <c r="AH286"/>
      <c r="AI286"/>
    </row>
    <row r="287" spans="1:35" x14ac:dyDescent="0.4">
      <c r="A287"/>
      <c r="B287"/>
      <c r="C287"/>
      <c r="D287"/>
      <c r="E287"/>
      <c r="F287"/>
      <c r="G287"/>
      <c r="H287"/>
      <c r="I287"/>
      <c r="J287"/>
      <c r="K287"/>
      <c r="L287"/>
      <c r="M287"/>
      <c r="N287"/>
      <c r="O287"/>
      <c r="P287"/>
      <c r="Q287"/>
      <c r="R287"/>
      <c r="S287"/>
      <c r="T287"/>
      <c r="U287"/>
      <c r="V287"/>
      <c r="W287"/>
      <c r="X287"/>
      <c r="Y287"/>
      <c r="Z287"/>
      <c r="AA287"/>
      <c r="AB287"/>
      <c r="AC287"/>
      <c r="AD287"/>
      <c r="AE287"/>
      <c r="AF287"/>
      <c r="AG287"/>
      <c r="AH287"/>
      <c r="AI287"/>
    </row>
    <row r="288" spans="1:35" x14ac:dyDescent="0.4">
      <c r="A288"/>
      <c r="B288"/>
      <c r="C288"/>
      <c r="D288"/>
      <c r="E288"/>
      <c r="F288"/>
      <c r="G288"/>
      <c r="H288"/>
      <c r="I288"/>
      <c r="J288"/>
      <c r="K288"/>
      <c r="L288"/>
      <c r="M288"/>
      <c r="N288"/>
      <c r="O288"/>
      <c r="P288"/>
      <c r="Q288"/>
      <c r="R288"/>
      <c r="S288"/>
      <c r="T288"/>
      <c r="U288"/>
      <c r="V288"/>
      <c r="W288"/>
      <c r="X288"/>
      <c r="Y288"/>
      <c r="Z288"/>
      <c r="AA288"/>
      <c r="AB288"/>
      <c r="AC288"/>
      <c r="AD288"/>
      <c r="AE288"/>
      <c r="AF288"/>
      <c r="AG288"/>
      <c r="AH288"/>
      <c r="AI288"/>
    </row>
    <row r="289" spans="1:35" x14ac:dyDescent="0.4">
      <c r="A289"/>
      <c r="B289"/>
      <c r="C289"/>
      <c r="D289"/>
      <c r="E289"/>
      <c r="F289"/>
      <c r="G289"/>
      <c r="H289"/>
      <c r="I289"/>
      <c r="J289"/>
      <c r="K289"/>
      <c r="L289"/>
      <c r="M289"/>
      <c r="N289"/>
      <c r="O289"/>
      <c r="P289"/>
      <c r="Q289"/>
      <c r="R289"/>
      <c r="S289"/>
      <c r="T289"/>
      <c r="U289"/>
      <c r="V289"/>
      <c r="W289"/>
      <c r="X289"/>
      <c r="Y289"/>
      <c r="Z289"/>
      <c r="AA289"/>
      <c r="AB289"/>
      <c r="AC289"/>
      <c r="AD289"/>
      <c r="AE289"/>
      <c r="AF289"/>
      <c r="AG289"/>
      <c r="AH289"/>
      <c r="AI289"/>
    </row>
    <row r="290" spans="1:35" x14ac:dyDescent="0.4">
      <c r="A290"/>
      <c r="B290"/>
      <c r="C290"/>
      <c r="D290"/>
      <c r="E290"/>
      <c r="F290"/>
      <c r="G290"/>
      <c r="H290"/>
      <c r="I290"/>
      <c r="J290"/>
      <c r="K290"/>
      <c r="L290"/>
      <c r="M290"/>
      <c r="N290"/>
      <c r="O290"/>
      <c r="P290"/>
      <c r="Q290"/>
      <c r="R290"/>
      <c r="S290"/>
      <c r="T290"/>
      <c r="U290"/>
      <c r="V290"/>
      <c r="W290"/>
      <c r="X290"/>
      <c r="Y290"/>
      <c r="Z290"/>
      <c r="AA290"/>
      <c r="AB290"/>
      <c r="AC290"/>
      <c r="AD290"/>
      <c r="AE290"/>
      <c r="AF290"/>
      <c r="AG290"/>
      <c r="AH290"/>
      <c r="AI290"/>
    </row>
    <row r="291" spans="1:35" x14ac:dyDescent="0.4">
      <c r="A291"/>
      <c r="B291"/>
      <c r="C291"/>
      <c r="D291"/>
      <c r="E291"/>
      <c r="F291"/>
      <c r="G291"/>
      <c r="H291"/>
      <c r="I291"/>
      <c r="J291"/>
      <c r="K291"/>
      <c r="L291"/>
      <c r="M291"/>
      <c r="N291"/>
      <c r="O291"/>
      <c r="P291"/>
      <c r="Q291"/>
      <c r="R291"/>
      <c r="S291"/>
      <c r="T291"/>
      <c r="U291"/>
      <c r="V291"/>
      <c r="W291"/>
      <c r="X291"/>
      <c r="Y291"/>
      <c r="Z291"/>
      <c r="AA291"/>
      <c r="AB291"/>
      <c r="AC291"/>
      <c r="AD291"/>
      <c r="AE291"/>
      <c r="AF291"/>
      <c r="AG291"/>
      <c r="AH291"/>
      <c r="AI291"/>
    </row>
    <row r="292" spans="1:35" x14ac:dyDescent="0.4">
      <c r="A292"/>
      <c r="B292"/>
      <c r="C292"/>
      <c r="D292"/>
      <c r="E292"/>
      <c r="F292"/>
      <c r="G292"/>
      <c r="H292"/>
      <c r="I292"/>
      <c r="J292"/>
      <c r="K292"/>
      <c r="L292"/>
      <c r="M292"/>
      <c r="N292"/>
      <c r="O292"/>
      <c r="P292"/>
      <c r="Q292"/>
      <c r="R292"/>
      <c r="S292"/>
      <c r="T292"/>
      <c r="U292"/>
      <c r="V292"/>
      <c r="W292"/>
      <c r="X292"/>
      <c r="Y292"/>
      <c r="Z292"/>
      <c r="AA292"/>
      <c r="AB292"/>
      <c r="AC292"/>
      <c r="AD292"/>
      <c r="AE292"/>
      <c r="AF292"/>
      <c r="AG292"/>
      <c r="AH292"/>
      <c r="AI292"/>
    </row>
    <row r="293" spans="1:35" x14ac:dyDescent="0.4">
      <c r="A293"/>
      <c r="B293"/>
      <c r="C293"/>
      <c r="D293"/>
      <c r="E293"/>
      <c r="F293"/>
      <c r="G293"/>
      <c r="H293"/>
      <c r="I293"/>
      <c r="J293"/>
      <c r="K293"/>
      <c r="L293"/>
      <c r="M293"/>
      <c r="N293"/>
      <c r="O293"/>
      <c r="P293"/>
      <c r="Q293"/>
      <c r="R293"/>
      <c r="S293"/>
      <c r="T293"/>
      <c r="U293"/>
      <c r="V293"/>
      <c r="W293"/>
      <c r="X293"/>
      <c r="Y293"/>
      <c r="Z293"/>
      <c r="AA293"/>
      <c r="AB293"/>
      <c r="AC293"/>
      <c r="AD293"/>
      <c r="AE293"/>
      <c r="AF293"/>
      <c r="AG293"/>
      <c r="AH293"/>
      <c r="AI293"/>
    </row>
    <row r="294" spans="1:35" x14ac:dyDescent="0.4">
      <c r="A294"/>
      <c r="B294"/>
      <c r="C294"/>
      <c r="D294"/>
      <c r="E294"/>
      <c r="F294"/>
      <c r="G294"/>
      <c r="H294"/>
      <c r="I294"/>
      <c r="J294"/>
      <c r="K294"/>
      <c r="L294"/>
      <c r="M294"/>
      <c r="N294"/>
      <c r="O294"/>
      <c r="P294"/>
      <c r="Q294"/>
      <c r="R294"/>
      <c r="S294"/>
      <c r="T294"/>
      <c r="U294"/>
      <c r="V294"/>
      <c r="W294"/>
      <c r="X294"/>
      <c r="Y294"/>
      <c r="Z294"/>
      <c r="AA294"/>
      <c r="AB294"/>
      <c r="AC294"/>
      <c r="AD294"/>
      <c r="AE294"/>
      <c r="AF294"/>
      <c r="AG294"/>
      <c r="AH294"/>
      <c r="AI294"/>
    </row>
    <row r="295" spans="1:35" x14ac:dyDescent="0.4">
      <c r="A295"/>
      <c r="B295"/>
      <c r="C295"/>
      <c r="D295"/>
      <c r="E295"/>
      <c r="F295"/>
      <c r="G295"/>
      <c r="H295"/>
      <c r="I295"/>
      <c r="J295"/>
      <c r="K295"/>
      <c r="L295"/>
      <c r="M295"/>
      <c r="N295"/>
      <c r="O295"/>
      <c r="P295"/>
      <c r="Q295"/>
      <c r="R295"/>
      <c r="S295"/>
      <c r="T295"/>
      <c r="U295"/>
      <c r="V295"/>
      <c r="W295"/>
      <c r="X295"/>
      <c r="Y295"/>
      <c r="Z295"/>
      <c r="AA295"/>
      <c r="AB295"/>
      <c r="AC295"/>
      <c r="AD295"/>
      <c r="AE295"/>
      <c r="AF295"/>
      <c r="AG295"/>
      <c r="AH295"/>
      <c r="AI295"/>
    </row>
    <row r="296" spans="1:35" x14ac:dyDescent="0.4">
      <c r="A296"/>
      <c r="B296"/>
      <c r="C296"/>
      <c r="D296"/>
      <c r="E296"/>
      <c r="F296"/>
      <c r="G296"/>
      <c r="H296"/>
      <c r="I296"/>
      <c r="J296"/>
      <c r="K296"/>
      <c r="L296"/>
      <c r="M296"/>
      <c r="N296"/>
      <c r="O296"/>
      <c r="P296"/>
      <c r="Q296"/>
      <c r="R296"/>
      <c r="S296"/>
      <c r="T296"/>
      <c r="U296"/>
      <c r="V296"/>
      <c r="W296"/>
      <c r="X296"/>
      <c r="Y296"/>
      <c r="Z296"/>
      <c r="AA296"/>
      <c r="AB296"/>
      <c r="AC296"/>
      <c r="AD296"/>
      <c r="AE296"/>
      <c r="AF296"/>
      <c r="AG296"/>
      <c r="AH296"/>
      <c r="AI296"/>
    </row>
    <row r="297" spans="1:35" x14ac:dyDescent="0.4">
      <c r="A297"/>
      <c r="B297"/>
      <c r="C297"/>
      <c r="D297"/>
      <c r="E297"/>
      <c r="F297"/>
      <c r="G297"/>
      <c r="H297"/>
      <c r="I297"/>
      <c r="J297"/>
      <c r="K297"/>
      <c r="L297"/>
      <c r="M297"/>
      <c r="N297"/>
      <c r="O297"/>
      <c r="P297"/>
      <c r="Q297"/>
      <c r="R297"/>
      <c r="S297"/>
      <c r="T297"/>
      <c r="U297"/>
      <c r="V297"/>
      <c r="W297"/>
      <c r="X297"/>
      <c r="Y297"/>
      <c r="Z297"/>
      <c r="AA297"/>
      <c r="AB297"/>
      <c r="AC297"/>
      <c r="AD297"/>
      <c r="AE297"/>
      <c r="AF297"/>
      <c r="AG297"/>
      <c r="AH297"/>
      <c r="AI297"/>
    </row>
    <row r="298" spans="1:35" x14ac:dyDescent="0.4">
      <c r="A298"/>
      <c r="B298"/>
      <c r="C298"/>
      <c r="D298"/>
      <c r="E298"/>
      <c r="F298"/>
      <c r="G298"/>
      <c r="H298"/>
      <c r="I298"/>
      <c r="J298"/>
      <c r="K298"/>
      <c r="L298"/>
      <c r="M298"/>
      <c r="N298"/>
      <c r="O298"/>
      <c r="P298"/>
      <c r="Q298"/>
      <c r="R298"/>
      <c r="S298"/>
      <c r="T298"/>
      <c r="U298"/>
      <c r="V298"/>
      <c r="W298"/>
      <c r="X298"/>
      <c r="Y298"/>
      <c r="Z298"/>
      <c r="AA298"/>
      <c r="AB298"/>
      <c r="AC298"/>
      <c r="AD298"/>
      <c r="AE298"/>
      <c r="AF298"/>
      <c r="AG298"/>
      <c r="AH298"/>
      <c r="AI298"/>
    </row>
    <row r="299" spans="1:35" x14ac:dyDescent="0.4">
      <c r="A299"/>
      <c r="B299"/>
      <c r="C299"/>
      <c r="D299"/>
      <c r="E299"/>
      <c r="F299"/>
      <c r="G299"/>
      <c r="H299"/>
      <c r="I299"/>
      <c r="J299"/>
      <c r="K299"/>
      <c r="L299"/>
      <c r="M299"/>
      <c r="N299"/>
      <c r="O299"/>
      <c r="P299"/>
      <c r="Q299"/>
      <c r="R299"/>
      <c r="S299"/>
      <c r="T299"/>
      <c r="U299"/>
      <c r="V299"/>
      <c r="W299"/>
      <c r="X299"/>
      <c r="Y299"/>
      <c r="Z299"/>
      <c r="AA299"/>
      <c r="AB299"/>
      <c r="AC299"/>
      <c r="AD299"/>
      <c r="AE299"/>
      <c r="AF299"/>
      <c r="AG299"/>
      <c r="AH299"/>
      <c r="AI299"/>
    </row>
    <row r="300" spans="1:35" x14ac:dyDescent="0.4">
      <c r="A300"/>
      <c r="B300"/>
      <c r="C300"/>
      <c r="D300"/>
      <c r="E300"/>
      <c r="F300"/>
      <c r="G300"/>
      <c r="H300"/>
      <c r="I300"/>
      <c r="J300"/>
      <c r="K300"/>
      <c r="L300"/>
      <c r="M300"/>
      <c r="N300"/>
      <c r="O300"/>
      <c r="P300"/>
      <c r="Q300"/>
      <c r="R300"/>
      <c r="S300"/>
      <c r="T300"/>
      <c r="U300"/>
      <c r="V300"/>
      <c r="W300"/>
      <c r="X300"/>
      <c r="Y300"/>
      <c r="Z300"/>
      <c r="AA300"/>
      <c r="AB300"/>
      <c r="AC300"/>
      <c r="AD300"/>
      <c r="AE300"/>
      <c r="AF300"/>
      <c r="AG300"/>
      <c r="AH300"/>
      <c r="AI300"/>
    </row>
    <row r="301" spans="1:35" x14ac:dyDescent="0.4">
      <c r="A301"/>
      <c r="B301"/>
      <c r="C301"/>
      <c r="D301"/>
      <c r="E301"/>
      <c r="F301"/>
      <c r="G301"/>
      <c r="H301"/>
      <c r="I301"/>
      <c r="J301"/>
      <c r="K301"/>
      <c r="L301"/>
      <c r="M301"/>
      <c r="N301"/>
      <c r="O301"/>
      <c r="P301"/>
      <c r="Q301"/>
      <c r="R301"/>
      <c r="S301"/>
      <c r="T301"/>
      <c r="U301"/>
      <c r="V301"/>
      <c r="W301"/>
      <c r="X301"/>
      <c r="Y301"/>
      <c r="Z301"/>
      <c r="AA301"/>
      <c r="AB301"/>
      <c r="AC301"/>
      <c r="AD301"/>
      <c r="AE301"/>
      <c r="AF301"/>
      <c r="AG301"/>
      <c r="AH301"/>
      <c r="AI301"/>
    </row>
    <row r="302" spans="1:35" x14ac:dyDescent="0.4">
      <c r="A302"/>
      <c r="B302"/>
      <c r="C302"/>
      <c r="D302"/>
      <c r="E302"/>
      <c r="F302"/>
      <c r="G302"/>
      <c r="H302"/>
      <c r="I302"/>
      <c r="J302"/>
      <c r="K302"/>
      <c r="L302"/>
      <c r="M302"/>
      <c r="N302"/>
      <c r="O302"/>
      <c r="P302"/>
      <c r="Q302"/>
      <c r="R302"/>
      <c r="S302"/>
      <c r="T302"/>
      <c r="U302"/>
      <c r="V302"/>
      <c r="W302"/>
      <c r="X302"/>
      <c r="Y302"/>
      <c r="Z302"/>
      <c r="AA302"/>
      <c r="AB302"/>
      <c r="AC302"/>
      <c r="AD302"/>
      <c r="AE302"/>
      <c r="AF302"/>
      <c r="AG302"/>
      <c r="AH302"/>
      <c r="AI302"/>
    </row>
    <row r="303" spans="1:35" x14ac:dyDescent="0.4">
      <c r="A303"/>
      <c r="B303"/>
      <c r="C303"/>
      <c r="D303"/>
      <c r="E303"/>
      <c r="F303"/>
      <c r="G303"/>
      <c r="H303"/>
      <c r="I303"/>
      <c r="J303"/>
      <c r="K303"/>
      <c r="L303"/>
      <c r="M303"/>
      <c r="N303"/>
      <c r="O303"/>
      <c r="P303"/>
      <c r="Q303"/>
      <c r="R303"/>
      <c r="S303"/>
      <c r="T303"/>
      <c r="U303"/>
      <c r="V303"/>
      <c r="W303"/>
      <c r="X303"/>
      <c r="Y303"/>
      <c r="Z303"/>
      <c r="AA303"/>
      <c r="AB303"/>
      <c r="AC303"/>
      <c r="AD303"/>
      <c r="AE303"/>
      <c r="AF303"/>
      <c r="AG303"/>
      <c r="AH303"/>
      <c r="AI303"/>
    </row>
    <row r="304" spans="1:35" x14ac:dyDescent="0.4">
      <c r="A304"/>
      <c r="B304"/>
      <c r="C304"/>
      <c r="D304"/>
      <c r="E304"/>
      <c r="F304"/>
      <c r="G304"/>
      <c r="H304"/>
      <c r="I304"/>
      <c r="J304"/>
      <c r="K304"/>
      <c r="L304"/>
      <c r="M304"/>
      <c r="N304"/>
      <c r="O304"/>
      <c r="P304"/>
      <c r="Q304"/>
      <c r="R304"/>
      <c r="S304"/>
      <c r="T304"/>
      <c r="U304"/>
      <c r="V304"/>
      <c r="W304"/>
      <c r="X304"/>
      <c r="Y304"/>
      <c r="Z304"/>
      <c r="AA304"/>
      <c r="AB304"/>
      <c r="AC304"/>
      <c r="AD304"/>
      <c r="AE304"/>
      <c r="AF304"/>
      <c r="AG304"/>
      <c r="AH304"/>
      <c r="AI304"/>
    </row>
    <row r="305" spans="1:35" x14ac:dyDescent="0.4">
      <c r="A305"/>
      <c r="B305"/>
      <c r="C305"/>
      <c r="D305"/>
      <c r="E305"/>
      <c r="F305"/>
      <c r="G305"/>
      <c r="H305"/>
      <c r="I305"/>
      <c r="J305"/>
      <c r="K305"/>
      <c r="L305"/>
      <c r="M305"/>
      <c r="N305"/>
      <c r="O305"/>
      <c r="P305"/>
      <c r="Q305"/>
      <c r="R305"/>
      <c r="S305"/>
      <c r="T305"/>
      <c r="U305"/>
      <c r="V305"/>
      <c r="W305"/>
      <c r="X305"/>
      <c r="Y305"/>
      <c r="Z305"/>
      <c r="AA305"/>
      <c r="AB305"/>
      <c r="AC305"/>
      <c r="AD305"/>
      <c r="AE305"/>
      <c r="AF305"/>
      <c r="AG305"/>
      <c r="AH305"/>
      <c r="AI305"/>
    </row>
    <row r="306" spans="1:35" x14ac:dyDescent="0.4">
      <c r="A306"/>
      <c r="B306"/>
      <c r="C306"/>
      <c r="D306"/>
      <c r="E306"/>
      <c r="F306"/>
      <c r="G306"/>
      <c r="H306"/>
      <c r="I306"/>
      <c r="J306"/>
      <c r="K306"/>
      <c r="L306"/>
      <c r="M306"/>
      <c r="N306"/>
      <c r="O306"/>
      <c r="P306"/>
      <c r="Q306"/>
      <c r="R306"/>
      <c r="S306"/>
      <c r="T306"/>
      <c r="U306"/>
      <c r="V306"/>
      <c r="W306"/>
      <c r="X306"/>
      <c r="Y306"/>
      <c r="Z306"/>
      <c r="AA306"/>
      <c r="AB306"/>
      <c r="AC306"/>
      <c r="AD306"/>
      <c r="AE306"/>
      <c r="AF306"/>
      <c r="AG306"/>
      <c r="AH306"/>
      <c r="AI306"/>
    </row>
    <row r="307" spans="1:35" x14ac:dyDescent="0.4">
      <c r="A307"/>
      <c r="B307"/>
      <c r="C307"/>
      <c r="D307"/>
      <c r="E307"/>
      <c r="F307"/>
      <c r="G307"/>
      <c r="H307"/>
      <c r="I307"/>
      <c r="J307"/>
      <c r="K307"/>
      <c r="L307"/>
      <c r="M307"/>
      <c r="N307"/>
      <c r="O307"/>
      <c r="P307"/>
      <c r="Q307"/>
      <c r="R307"/>
      <c r="S307"/>
      <c r="T307"/>
      <c r="U307"/>
      <c r="V307"/>
      <c r="W307"/>
      <c r="X307"/>
      <c r="Y307"/>
      <c r="Z307"/>
      <c r="AA307"/>
      <c r="AB307"/>
      <c r="AC307"/>
      <c r="AD307"/>
      <c r="AE307"/>
      <c r="AF307"/>
      <c r="AG307"/>
      <c r="AH307"/>
      <c r="AI307"/>
    </row>
    <row r="308" spans="1:35" x14ac:dyDescent="0.4">
      <c r="A308"/>
      <c r="B308"/>
      <c r="C308"/>
      <c r="D308"/>
      <c r="E308"/>
      <c r="F308"/>
      <c r="G308"/>
      <c r="H308"/>
      <c r="I308"/>
      <c r="J308"/>
      <c r="K308"/>
      <c r="L308"/>
      <c r="M308"/>
      <c r="N308"/>
      <c r="O308"/>
      <c r="P308"/>
      <c r="Q308"/>
      <c r="R308"/>
      <c r="S308"/>
      <c r="T308"/>
      <c r="U308"/>
      <c r="V308"/>
      <c r="W308"/>
      <c r="X308"/>
      <c r="Y308"/>
      <c r="Z308"/>
      <c r="AA308"/>
      <c r="AB308"/>
      <c r="AC308"/>
      <c r="AD308"/>
      <c r="AE308"/>
      <c r="AF308"/>
      <c r="AG308"/>
      <c r="AH308"/>
      <c r="AI308"/>
    </row>
    <row r="309" spans="1:35" x14ac:dyDescent="0.4">
      <c r="A309"/>
      <c r="B309"/>
      <c r="C309"/>
      <c r="D309"/>
      <c r="E309"/>
      <c r="F309"/>
      <c r="G309"/>
      <c r="H309"/>
      <c r="I309"/>
      <c r="J309"/>
      <c r="K309"/>
      <c r="L309"/>
      <c r="M309"/>
      <c r="N309"/>
      <c r="O309"/>
      <c r="P309"/>
      <c r="Q309"/>
      <c r="R309"/>
      <c r="S309"/>
      <c r="T309"/>
      <c r="U309"/>
      <c r="V309"/>
      <c r="W309"/>
      <c r="X309"/>
      <c r="Y309"/>
      <c r="Z309"/>
      <c r="AA309"/>
      <c r="AB309"/>
      <c r="AC309"/>
      <c r="AD309"/>
      <c r="AE309"/>
      <c r="AF309"/>
      <c r="AG309"/>
      <c r="AH309"/>
      <c r="AI309"/>
    </row>
    <row r="310" spans="1:35" x14ac:dyDescent="0.4">
      <c r="A310"/>
      <c r="B310"/>
      <c r="C310"/>
      <c r="D310"/>
      <c r="E310"/>
      <c r="F310"/>
      <c r="G310"/>
      <c r="H310"/>
      <c r="I310"/>
      <c r="J310"/>
      <c r="K310"/>
      <c r="L310"/>
      <c r="M310"/>
      <c r="N310"/>
      <c r="O310"/>
      <c r="P310"/>
      <c r="Q310"/>
      <c r="R310"/>
      <c r="S310"/>
      <c r="T310"/>
      <c r="U310"/>
      <c r="V310"/>
      <c r="W310"/>
      <c r="X310"/>
      <c r="Y310"/>
      <c r="Z310"/>
      <c r="AA310"/>
      <c r="AB310"/>
      <c r="AC310"/>
      <c r="AD310"/>
      <c r="AE310"/>
      <c r="AF310"/>
      <c r="AG310"/>
      <c r="AH310"/>
      <c r="AI310"/>
    </row>
    <row r="311" spans="1:35" x14ac:dyDescent="0.4">
      <c r="A311"/>
      <c r="B311"/>
      <c r="C311"/>
      <c r="D311"/>
      <c r="E311"/>
      <c r="F311"/>
      <c r="G311"/>
      <c r="H311"/>
      <c r="I311"/>
      <c r="J311"/>
      <c r="K311"/>
      <c r="L311"/>
      <c r="M311"/>
      <c r="N311"/>
      <c r="O311"/>
      <c r="P311"/>
      <c r="Q311"/>
      <c r="R311"/>
      <c r="S311"/>
      <c r="T311"/>
      <c r="U311"/>
      <c r="V311"/>
      <c r="W311"/>
      <c r="X311"/>
      <c r="Y311"/>
      <c r="Z311"/>
      <c r="AA311"/>
      <c r="AB311"/>
      <c r="AC311"/>
      <c r="AD311"/>
      <c r="AE311"/>
      <c r="AF311"/>
      <c r="AG311"/>
      <c r="AH311"/>
      <c r="AI311"/>
    </row>
    <row r="312" spans="1:35" x14ac:dyDescent="0.4">
      <c r="A312"/>
      <c r="B312"/>
      <c r="C312"/>
      <c r="D312"/>
      <c r="E312"/>
      <c r="F312"/>
      <c r="G312"/>
      <c r="H312"/>
      <c r="I312"/>
      <c r="J312"/>
      <c r="K312"/>
      <c r="L312"/>
      <c r="M312"/>
      <c r="N312"/>
      <c r="O312"/>
      <c r="P312"/>
      <c r="Q312"/>
      <c r="R312"/>
      <c r="S312"/>
      <c r="T312"/>
      <c r="U312"/>
      <c r="V312"/>
      <c r="W312"/>
      <c r="X312"/>
      <c r="Y312"/>
      <c r="Z312"/>
      <c r="AA312"/>
      <c r="AB312"/>
      <c r="AC312"/>
      <c r="AD312"/>
      <c r="AE312"/>
      <c r="AF312"/>
      <c r="AG312"/>
      <c r="AH312"/>
      <c r="AI312"/>
    </row>
    <row r="313" spans="1:35" x14ac:dyDescent="0.4">
      <c r="A313"/>
      <c r="B313"/>
      <c r="C313"/>
      <c r="D313"/>
      <c r="E313"/>
      <c r="F313"/>
      <c r="G313"/>
      <c r="H313"/>
      <c r="I313"/>
      <c r="J313"/>
      <c r="K313"/>
      <c r="L313"/>
      <c r="M313"/>
      <c r="N313"/>
      <c r="O313"/>
      <c r="P313"/>
      <c r="Q313"/>
      <c r="R313"/>
      <c r="S313"/>
      <c r="T313"/>
      <c r="U313"/>
      <c r="V313"/>
      <c r="W313"/>
      <c r="X313"/>
      <c r="Y313"/>
      <c r="Z313"/>
      <c r="AA313"/>
      <c r="AB313"/>
      <c r="AC313"/>
      <c r="AD313"/>
      <c r="AE313"/>
      <c r="AF313"/>
      <c r="AG313"/>
      <c r="AH313"/>
      <c r="AI313"/>
    </row>
    <row r="314" spans="1:35" x14ac:dyDescent="0.4">
      <c r="A314"/>
      <c r="B314"/>
      <c r="C314"/>
      <c r="D314"/>
      <c r="E314"/>
      <c r="F314"/>
      <c r="G314"/>
      <c r="H314"/>
      <c r="I314"/>
      <c r="J314"/>
      <c r="K314"/>
      <c r="L314"/>
      <c r="M314"/>
      <c r="N314"/>
      <c r="O314"/>
      <c r="P314"/>
      <c r="Q314"/>
      <c r="R314"/>
      <c r="S314"/>
      <c r="T314"/>
      <c r="U314"/>
      <c r="V314"/>
      <c r="W314"/>
      <c r="X314"/>
      <c r="Y314"/>
      <c r="Z314"/>
      <c r="AA314"/>
      <c r="AB314"/>
      <c r="AC314"/>
      <c r="AD314"/>
      <c r="AE314"/>
      <c r="AF314"/>
      <c r="AG314"/>
      <c r="AH314"/>
      <c r="AI314"/>
    </row>
    <row r="315" spans="1:35" x14ac:dyDescent="0.4">
      <c r="A315"/>
      <c r="B315"/>
      <c r="C315"/>
      <c r="D315"/>
      <c r="E315"/>
      <c r="F315"/>
      <c r="G315"/>
      <c r="H315"/>
      <c r="I315"/>
      <c r="J315"/>
      <c r="K315"/>
      <c r="L315"/>
      <c r="M315"/>
      <c r="N315"/>
      <c r="O315"/>
      <c r="P315"/>
      <c r="Q315"/>
      <c r="R315"/>
      <c r="S315"/>
      <c r="T315"/>
      <c r="U315"/>
      <c r="V315"/>
      <c r="W315"/>
      <c r="X315"/>
      <c r="Y315"/>
      <c r="Z315"/>
      <c r="AA315"/>
      <c r="AB315"/>
      <c r="AC315"/>
      <c r="AD315"/>
      <c r="AE315"/>
      <c r="AF315"/>
      <c r="AG315"/>
      <c r="AH315"/>
      <c r="AI315"/>
    </row>
    <row r="316" spans="1:35" x14ac:dyDescent="0.4">
      <c r="A316"/>
      <c r="B316"/>
      <c r="C316"/>
      <c r="D316"/>
      <c r="E316"/>
      <c r="F316"/>
      <c r="G316"/>
      <c r="H316"/>
      <c r="I316"/>
      <c r="J316"/>
      <c r="K316"/>
      <c r="L316"/>
      <c r="M316"/>
      <c r="N316"/>
      <c r="O316"/>
      <c r="P316"/>
      <c r="Q316"/>
      <c r="R316"/>
      <c r="S316"/>
      <c r="T316"/>
      <c r="U316"/>
      <c r="V316"/>
      <c r="W316"/>
      <c r="X316"/>
      <c r="Y316"/>
      <c r="Z316"/>
      <c r="AA316"/>
      <c r="AB316"/>
      <c r="AC316"/>
      <c r="AD316"/>
      <c r="AE316"/>
      <c r="AF316"/>
      <c r="AG316"/>
      <c r="AH316"/>
      <c r="AI316"/>
    </row>
    <row r="317" spans="1:35" x14ac:dyDescent="0.4">
      <c r="A317"/>
      <c r="B317"/>
      <c r="C317"/>
      <c r="D317"/>
      <c r="E317"/>
      <c r="F317"/>
      <c r="G317"/>
      <c r="H317"/>
      <c r="I317"/>
      <c r="J317"/>
      <c r="K317"/>
      <c r="L317"/>
      <c r="M317"/>
      <c r="N317"/>
      <c r="O317"/>
      <c r="P317"/>
      <c r="Q317"/>
      <c r="R317"/>
      <c r="S317"/>
      <c r="T317"/>
      <c r="U317"/>
      <c r="V317"/>
      <c r="W317"/>
      <c r="X317"/>
      <c r="Y317"/>
      <c r="Z317"/>
      <c r="AA317"/>
      <c r="AB317"/>
      <c r="AC317"/>
      <c r="AD317"/>
      <c r="AE317"/>
      <c r="AF317"/>
      <c r="AG317"/>
      <c r="AH317"/>
      <c r="AI317"/>
    </row>
    <row r="318" spans="1:35" x14ac:dyDescent="0.4">
      <c r="A318"/>
      <c r="B318"/>
      <c r="C318"/>
      <c r="D318"/>
      <c r="E318"/>
      <c r="F318"/>
      <c r="G318"/>
      <c r="H318"/>
      <c r="I318"/>
      <c r="J318"/>
      <c r="K318"/>
      <c r="L318"/>
      <c r="M318"/>
      <c r="N318"/>
      <c r="O318"/>
      <c r="P318"/>
      <c r="Q318"/>
      <c r="R318"/>
      <c r="S318"/>
      <c r="T318"/>
      <c r="U318"/>
      <c r="V318"/>
      <c r="W318"/>
      <c r="X318"/>
      <c r="Y318"/>
      <c r="Z318"/>
      <c r="AA318"/>
      <c r="AB318"/>
      <c r="AC318"/>
      <c r="AD318"/>
      <c r="AE318"/>
      <c r="AF318"/>
      <c r="AG318"/>
      <c r="AH318"/>
      <c r="AI318"/>
    </row>
    <row r="319" spans="1:35" x14ac:dyDescent="0.4">
      <c r="A319"/>
      <c r="B319"/>
      <c r="C319"/>
      <c r="D319"/>
      <c r="E319"/>
      <c r="F319"/>
      <c r="G319"/>
      <c r="H319"/>
      <c r="I319"/>
      <c r="J319"/>
      <c r="K319"/>
      <c r="L319"/>
      <c r="M319"/>
      <c r="N319"/>
      <c r="O319"/>
      <c r="P319"/>
      <c r="Q319"/>
      <c r="R319"/>
      <c r="S319"/>
      <c r="T319"/>
      <c r="U319"/>
      <c r="V319"/>
      <c r="W319"/>
      <c r="X319"/>
      <c r="Y319"/>
      <c r="Z319"/>
      <c r="AA319"/>
      <c r="AB319"/>
      <c r="AC319"/>
      <c r="AD319"/>
      <c r="AE319"/>
      <c r="AF319"/>
      <c r="AG319"/>
      <c r="AH319"/>
      <c r="AI319"/>
    </row>
    <row r="320" spans="1:35" x14ac:dyDescent="0.4">
      <c r="A320"/>
      <c r="B320"/>
      <c r="C320"/>
      <c r="D320"/>
      <c r="E320"/>
      <c r="F320"/>
      <c r="G320"/>
      <c r="H320"/>
      <c r="I320"/>
      <c r="J320"/>
      <c r="K320"/>
      <c r="L320"/>
      <c r="M320"/>
      <c r="N320"/>
      <c r="O320"/>
      <c r="P320"/>
      <c r="Q320"/>
      <c r="R320"/>
      <c r="S320"/>
      <c r="T320"/>
      <c r="U320"/>
      <c r="V320"/>
      <c r="W320"/>
      <c r="X320"/>
      <c r="Y320"/>
      <c r="Z320"/>
      <c r="AA320"/>
      <c r="AB320"/>
      <c r="AC320"/>
      <c r="AD320"/>
      <c r="AE320"/>
      <c r="AF320"/>
      <c r="AG320"/>
      <c r="AH320"/>
      <c r="AI320"/>
    </row>
    <row r="321" spans="1:35" x14ac:dyDescent="0.4">
      <c r="A321"/>
      <c r="B321"/>
      <c r="C321"/>
      <c r="D321"/>
      <c r="E321"/>
      <c r="F321"/>
      <c r="G321"/>
      <c r="H321"/>
      <c r="I321"/>
      <c r="J321"/>
      <c r="K321"/>
      <c r="L321"/>
      <c r="M321"/>
      <c r="N321"/>
      <c r="O321"/>
      <c r="P321"/>
      <c r="Q321"/>
      <c r="R321"/>
      <c r="S321"/>
      <c r="T321"/>
      <c r="U321"/>
      <c r="V321"/>
      <c r="W321"/>
      <c r="X321"/>
      <c r="Y321"/>
      <c r="Z321"/>
      <c r="AA321"/>
      <c r="AB321"/>
      <c r="AC321"/>
      <c r="AD321"/>
      <c r="AE321"/>
      <c r="AF321"/>
      <c r="AG321"/>
      <c r="AH321"/>
      <c r="AI321"/>
    </row>
    <row r="322" spans="1:35" x14ac:dyDescent="0.4">
      <c r="A322"/>
      <c r="B322"/>
      <c r="C322"/>
      <c r="D322"/>
      <c r="E322"/>
      <c r="F322"/>
      <c r="G322"/>
      <c r="H322"/>
      <c r="I322"/>
      <c r="J322"/>
      <c r="K322"/>
      <c r="L322"/>
      <c r="M322"/>
      <c r="N322"/>
      <c r="O322"/>
      <c r="P322"/>
      <c r="Q322"/>
      <c r="R322"/>
      <c r="S322"/>
      <c r="T322"/>
      <c r="U322"/>
      <c r="V322"/>
      <c r="W322"/>
      <c r="X322"/>
      <c r="Y322"/>
      <c r="Z322"/>
      <c r="AA322"/>
      <c r="AB322"/>
      <c r="AC322"/>
      <c r="AD322"/>
      <c r="AE322"/>
      <c r="AF322"/>
      <c r="AG322"/>
      <c r="AH322"/>
      <c r="AI322"/>
    </row>
    <row r="323" spans="1:35" x14ac:dyDescent="0.4">
      <c r="A323"/>
      <c r="B323"/>
      <c r="C323"/>
      <c r="D323"/>
      <c r="E323"/>
      <c r="F323"/>
      <c r="G323"/>
      <c r="H323"/>
      <c r="I323"/>
      <c r="J323"/>
      <c r="K323"/>
      <c r="L323"/>
      <c r="M323"/>
      <c r="N323"/>
      <c r="O323"/>
      <c r="P323"/>
      <c r="Q323"/>
      <c r="R323"/>
      <c r="S323"/>
      <c r="T323"/>
      <c r="U323"/>
      <c r="V323"/>
      <c r="W323"/>
      <c r="X323"/>
      <c r="Y323"/>
      <c r="Z323"/>
      <c r="AA323"/>
      <c r="AB323"/>
      <c r="AC323"/>
      <c r="AD323"/>
      <c r="AE323"/>
      <c r="AF323"/>
      <c r="AG323"/>
      <c r="AH323"/>
      <c r="AI323"/>
    </row>
    <row r="324" spans="1:35" x14ac:dyDescent="0.4">
      <c r="A324"/>
      <c r="B324"/>
      <c r="C324"/>
      <c r="D324"/>
      <c r="E324"/>
      <c r="F324"/>
      <c r="G324"/>
      <c r="H324"/>
      <c r="I324"/>
      <c r="J324"/>
      <c r="K324"/>
      <c r="L324"/>
      <c r="M324"/>
      <c r="N324"/>
      <c r="O324"/>
      <c r="P324"/>
      <c r="Q324"/>
      <c r="R324"/>
      <c r="S324"/>
      <c r="T324"/>
      <c r="U324"/>
      <c r="V324"/>
      <c r="W324"/>
      <c r="X324"/>
      <c r="Y324"/>
      <c r="Z324"/>
      <c r="AA324"/>
      <c r="AB324"/>
      <c r="AC324"/>
      <c r="AD324"/>
      <c r="AE324"/>
      <c r="AF324"/>
      <c r="AG324"/>
      <c r="AH324"/>
      <c r="AI324"/>
    </row>
    <row r="325" spans="1:35" x14ac:dyDescent="0.4">
      <c r="A325"/>
      <c r="B325"/>
      <c r="C325"/>
      <c r="D325"/>
      <c r="E325"/>
      <c r="F325"/>
      <c r="G325"/>
      <c r="H325"/>
      <c r="I325"/>
      <c r="J325"/>
      <c r="K325"/>
      <c r="L325"/>
      <c r="M325"/>
      <c r="N325"/>
      <c r="O325"/>
      <c r="P325"/>
      <c r="Q325"/>
      <c r="R325"/>
      <c r="S325"/>
      <c r="T325"/>
      <c r="U325"/>
      <c r="V325"/>
      <c r="W325"/>
      <c r="X325"/>
      <c r="Y325"/>
      <c r="Z325"/>
      <c r="AA325"/>
      <c r="AB325"/>
      <c r="AC325"/>
      <c r="AD325"/>
      <c r="AE325"/>
      <c r="AF325"/>
      <c r="AG325"/>
      <c r="AH325"/>
      <c r="AI325"/>
    </row>
    <row r="326" spans="1:35" x14ac:dyDescent="0.4">
      <c r="A326"/>
      <c r="B326"/>
      <c r="C326"/>
      <c r="D326"/>
      <c r="E326"/>
      <c r="F326"/>
      <c r="G326"/>
      <c r="H326"/>
      <c r="I326"/>
      <c r="J326"/>
      <c r="K326"/>
      <c r="L326"/>
      <c r="M326"/>
      <c r="N326"/>
      <c r="O326"/>
      <c r="P326"/>
      <c r="Q326"/>
      <c r="R326"/>
      <c r="S326"/>
      <c r="T326"/>
      <c r="U326"/>
      <c r="V326"/>
      <c r="W326"/>
      <c r="X326"/>
      <c r="Y326"/>
      <c r="Z326"/>
      <c r="AA326"/>
      <c r="AB326"/>
      <c r="AC326"/>
      <c r="AD326"/>
      <c r="AE326"/>
      <c r="AF326"/>
      <c r="AG326"/>
      <c r="AH326"/>
      <c r="AI326"/>
    </row>
    <row r="327" spans="1:35" x14ac:dyDescent="0.4">
      <c r="A327"/>
      <c r="B327"/>
      <c r="C327"/>
      <c r="D327"/>
      <c r="E327"/>
      <c r="F327"/>
      <c r="G327"/>
      <c r="H327"/>
      <c r="I327"/>
      <c r="J327"/>
      <c r="K327"/>
      <c r="L327"/>
      <c r="M327"/>
      <c r="N327"/>
      <c r="O327"/>
      <c r="P327"/>
      <c r="Q327"/>
      <c r="R327"/>
      <c r="S327"/>
      <c r="T327"/>
      <c r="U327"/>
      <c r="V327"/>
      <c r="W327"/>
      <c r="X327"/>
      <c r="Y327"/>
      <c r="Z327"/>
      <c r="AA327"/>
      <c r="AB327"/>
      <c r="AC327"/>
      <c r="AD327"/>
      <c r="AE327"/>
      <c r="AF327"/>
      <c r="AG327"/>
      <c r="AH327"/>
      <c r="AI327"/>
    </row>
    <row r="328" spans="1:35" x14ac:dyDescent="0.4">
      <c r="A328"/>
      <c r="B328"/>
      <c r="C328"/>
      <c r="D328"/>
      <c r="E328"/>
      <c r="F328"/>
      <c r="G328"/>
      <c r="H328"/>
      <c r="I328"/>
      <c r="J328"/>
      <c r="K328"/>
      <c r="L328"/>
      <c r="M328"/>
      <c r="N328"/>
      <c r="O328"/>
      <c r="P328"/>
      <c r="Q328"/>
      <c r="R328"/>
      <c r="S328"/>
      <c r="T328"/>
      <c r="U328"/>
      <c r="V328"/>
      <c r="W328"/>
      <c r="X328"/>
      <c r="Y328"/>
      <c r="Z328"/>
      <c r="AA328"/>
      <c r="AB328"/>
      <c r="AC328"/>
      <c r="AD328"/>
      <c r="AE328"/>
      <c r="AF328"/>
      <c r="AG328"/>
      <c r="AH328"/>
      <c r="AI328"/>
    </row>
    <row r="329" spans="1:35" x14ac:dyDescent="0.4">
      <c r="A329"/>
      <c r="B329"/>
      <c r="C329"/>
      <c r="D329"/>
      <c r="E329"/>
      <c r="F329"/>
      <c r="G329"/>
      <c r="H329"/>
      <c r="I329"/>
      <c r="J329"/>
      <c r="K329"/>
      <c r="L329"/>
      <c r="M329"/>
      <c r="N329"/>
      <c r="O329"/>
      <c r="P329"/>
      <c r="Q329"/>
      <c r="R329"/>
      <c r="S329"/>
      <c r="T329"/>
      <c r="U329"/>
      <c r="V329"/>
      <c r="W329"/>
      <c r="X329"/>
      <c r="Y329"/>
      <c r="Z329"/>
      <c r="AA329"/>
      <c r="AB329"/>
      <c r="AC329"/>
      <c r="AD329"/>
      <c r="AE329"/>
      <c r="AF329"/>
      <c r="AG329"/>
      <c r="AH329"/>
      <c r="AI329"/>
    </row>
    <row r="330" spans="1:35" x14ac:dyDescent="0.4">
      <c r="A330"/>
      <c r="B330"/>
      <c r="C330"/>
      <c r="D330"/>
      <c r="E330"/>
      <c r="F330"/>
      <c r="G330"/>
      <c r="H330"/>
      <c r="I330"/>
      <c r="J330"/>
      <c r="K330"/>
      <c r="L330"/>
      <c r="M330"/>
      <c r="N330"/>
      <c r="O330"/>
      <c r="P330"/>
      <c r="Q330"/>
      <c r="R330"/>
      <c r="S330"/>
      <c r="T330"/>
      <c r="U330"/>
      <c r="V330"/>
      <c r="W330"/>
      <c r="X330"/>
      <c r="Y330"/>
      <c r="Z330"/>
      <c r="AA330"/>
      <c r="AB330"/>
      <c r="AC330"/>
      <c r="AD330"/>
      <c r="AE330"/>
      <c r="AF330"/>
      <c r="AG330"/>
      <c r="AH330"/>
      <c r="AI330"/>
    </row>
    <row r="331" spans="1:35" x14ac:dyDescent="0.4">
      <c r="A331"/>
      <c r="B331"/>
      <c r="C331"/>
      <c r="D331"/>
      <c r="E331"/>
      <c r="F331"/>
      <c r="G331"/>
      <c r="H331"/>
      <c r="I331"/>
      <c r="J331"/>
      <c r="K331"/>
      <c r="L331"/>
      <c r="M331"/>
      <c r="N331"/>
      <c r="O331"/>
      <c r="P331"/>
      <c r="Q331"/>
      <c r="R331"/>
      <c r="S331"/>
      <c r="T331"/>
      <c r="U331"/>
      <c r="V331"/>
      <c r="W331"/>
      <c r="X331"/>
      <c r="Y331"/>
      <c r="Z331"/>
      <c r="AA331"/>
      <c r="AB331"/>
      <c r="AC331"/>
      <c r="AD331"/>
      <c r="AE331"/>
      <c r="AF331"/>
      <c r="AG331"/>
      <c r="AH331"/>
      <c r="AI331"/>
    </row>
    <row r="332" spans="1:35" x14ac:dyDescent="0.4">
      <c r="A332"/>
      <c r="B332"/>
      <c r="C332"/>
      <c r="D332"/>
      <c r="E332"/>
      <c r="F332"/>
      <c r="G332"/>
      <c r="H332"/>
      <c r="I332"/>
      <c r="J332"/>
      <c r="K332"/>
      <c r="L332"/>
      <c r="M332"/>
      <c r="N332"/>
      <c r="O332"/>
      <c r="P332"/>
      <c r="Q332"/>
      <c r="R332"/>
      <c r="S332"/>
      <c r="T332"/>
      <c r="U332"/>
      <c r="V332"/>
      <c r="W332"/>
      <c r="X332"/>
      <c r="Y332"/>
      <c r="Z332"/>
      <c r="AA332"/>
      <c r="AB332"/>
      <c r="AC332"/>
      <c r="AD332"/>
      <c r="AE332"/>
      <c r="AF332"/>
      <c r="AG332"/>
      <c r="AH332"/>
      <c r="AI332"/>
    </row>
    <row r="333" spans="1:35" x14ac:dyDescent="0.4">
      <c r="A333"/>
      <c r="B333"/>
      <c r="C333"/>
      <c r="D333"/>
      <c r="E333"/>
      <c r="F333"/>
      <c r="G333"/>
      <c r="H333"/>
      <c r="I333"/>
      <c r="J333"/>
      <c r="K333"/>
      <c r="L333"/>
      <c r="M333"/>
      <c r="N333"/>
      <c r="O333"/>
      <c r="P333"/>
      <c r="Q333"/>
      <c r="R333"/>
      <c r="S333"/>
      <c r="T333"/>
      <c r="U333"/>
      <c r="V333"/>
      <c r="W333"/>
      <c r="X333"/>
      <c r="Y333"/>
      <c r="Z333"/>
      <c r="AA333"/>
      <c r="AB333"/>
      <c r="AC333"/>
      <c r="AD333"/>
      <c r="AE333"/>
      <c r="AF333"/>
      <c r="AG333"/>
      <c r="AH333"/>
      <c r="AI333"/>
    </row>
    <row r="334" spans="1:35" x14ac:dyDescent="0.4">
      <c r="A334"/>
      <c r="B334"/>
      <c r="C334"/>
      <c r="D334"/>
      <c r="E334"/>
      <c r="F334"/>
      <c r="G334"/>
      <c r="H334"/>
      <c r="I334"/>
      <c r="J334"/>
      <c r="K334"/>
      <c r="L334"/>
      <c r="M334"/>
      <c r="N334"/>
      <c r="O334"/>
      <c r="P334"/>
      <c r="Q334"/>
      <c r="R334"/>
      <c r="S334"/>
      <c r="T334"/>
      <c r="U334"/>
      <c r="V334"/>
      <c r="W334"/>
      <c r="X334"/>
      <c r="Y334"/>
      <c r="Z334"/>
      <c r="AA334"/>
      <c r="AB334"/>
      <c r="AC334"/>
      <c r="AD334"/>
      <c r="AE334"/>
      <c r="AF334"/>
      <c r="AG334"/>
      <c r="AH334"/>
      <c r="AI334"/>
    </row>
    <row r="335" spans="1:35" x14ac:dyDescent="0.4">
      <c r="A335"/>
      <c r="B335"/>
      <c r="C335"/>
      <c r="D335"/>
      <c r="E335"/>
      <c r="F335"/>
      <c r="G335"/>
      <c r="H335"/>
      <c r="I335"/>
      <c r="J335"/>
      <c r="K335"/>
      <c r="L335"/>
      <c r="M335"/>
      <c r="N335"/>
      <c r="O335"/>
      <c r="P335"/>
      <c r="Q335"/>
      <c r="R335"/>
      <c r="S335"/>
      <c r="T335"/>
      <c r="U335"/>
      <c r="V335"/>
      <c r="W335"/>
      <c r="X335"/>
      <c r="Y335"/>
      <c r="Z335"/>
      <c r="AA335"/>
      <c r="AB335"/>
      <c r="AC335"/>
      <c r="AD335"/>
      <c r="AE335"/>
      <c r="AF335"/>
      <c r="AG335"/>
      <c r="AH335"/>
      <c r="AI335"/>
    </row>
    <row r="336" spans="1:35" x14ac:dyDescent="0.4">
      <c r="A336"/>
      <c r="B336"/>
      <c r="C336"/>
      <c r="D336"/>
      <c r="E336"/>
      <c r="F336"/>
      <c r="G336"/>
      <c r="H336"/>
      <c r="I336"/>
      <c r="J336"/>
      <c r="K336"/>
      <c r="L336"/>
      <c r="M336"/>
      <c r="N336"/>
      <c r="O336"/>
      <c r="P336"/>
      <c r="Q336"/>
      <c r="R336"/>
      <c r="S336"/>
      <c r="T336"/>
      <c r="U336"/>
      <c r="V336"/>
      <c r="W336"/>
      <c r="X336"/>
      <c r="Y336"/>
      <c r="Z336"/>
      <c r="AA336"/>
      <c r="AB336"/>
      <c r="AC336"/>
      <c r="AD336"/>
      <c r="AE336"/>
      <c r="AF336"/>
      <c r="AG336"/>
      <c r="AH336"/>
      <c r="AI336"/>
    </row>
    <row r="337" spans="1:35" x14ac:dyDescent="0.4">
      <c r="A337"/>
      <c r="B337"/>
      <c r="C337"/>
      <c r="D337"/>
      <c r="E337"/>
      <c r="F337"/>
      <c r="G337"/>
      <c r="H337"/>
      <c r="I337"/>
      <c r="J337"/>
      <c r="K337"/>
      <c r="L337"/>
      <c r="M337"/>
      <c r="N337"/>
      <c r="O337"/>
      <c r="P337"/>
      <c r="Q337"/>
      <c r="R337"/>
      <c r="S337"/>
      <c r="T337"/>
      <c r="U337"/>
      <c r="V337"/>
      <c r="W337"/>
      <c r="X337"/>
      <c r="Y337"/>
      <c r="Z337"/>
      <c r="AA337"/>
      <c r="AB337"/>
      <c r="AC337"/>
      <c r="AD337"/>
      <c r="AE337"/>
      <c r="AF337"/>
      <c r="AG337"/>
      <c r="AH337"/>
      <c r="AI337"/>
    </row>
    <row r="338" spans="1:35" x14ac:dyDescent="0.4">
      <c r="A338"/>
      <c r="B338"/>
      <c r="C338"/>
      <c r="D338"/>
      <c r="E338"/>
      <c r="F338"/>
      <c r="G338"/>
      <c r="H338"/>
      <c r="I338"/>
      <c r="J338"/>
      <c r="K338"/>
      <c r="L338"/>
      <c r="M338"/>
      <c r="N338"/>
      <c r="O338"/>
      <c r="P338"/>
      <c r="Q338"/>
      <c r="R338"/>
      <c r="S338"/>
      <c r="T338"/>
      <c r="U338"/>
      <c r="V338"/>
      <c r="W338"/>
      <c r="X338"/>
      <c r="Y338"/>
      <c r="Z338"/>
      <c r="AA338"/>
      <c r="AB338"/>
      <c r="AC338"/>
      <c r="AD338"/>
      <c r="AE338"/>
      <c r="AF338"/>
      <c r="AG338"/>
      <c r="AH338"/>
      <c r="AI338"/>
    </row>
    <row r="339" spans="1:35" x14ac:dyDescent="0.4">
      <c r="A339"/>
      <c r="B339"/>
      <c r="C339"/>
      <c r="D339"/>
      <c r="E339"/>
      <c r="F339"/>
      <c r="G339"/>
      <c r="H339"/>
      <c r="I339"/>
      <c r="J339"/>
      <c r="K339"/>
      <c r="L339"/>
      <c r="M339"/>
      <c r="N339"/>
      <c r="O339"/>
      <c r="P339"/>
      <c r="Q339"/>
      <c r="R339"/>
      <c r="S339"/>
      <c r="T339"/>
      <c r="U339"/>
      <c r="V339"/>
      <c r="W339"/>
      <c r="X339"/>
      <c r="Y339"/>
      <c r="Z339"/>
      <c r="AA339"/>
      <c r="AB339"/>
      <c r="AC339"/>
      <c r="AD339"/>
      <c r="AE339"/>
      <c r="AF339"/>
      <c r="AG339"/>
      <c r="AH339"/>
      <c r="AI339"/>
    </row>
    <row r="340" spans="1:35" x14ac:dyDescent="0.4">
      <c r="A340"/>
      <c r="B340"/>
      <c r="C340"/>
      <c r="D340"/>
      <c r="E340"/>
      <c r="F340"/>
      <c r="G340"/>
      <c r="H340"/>
      <c r="I340"/>
      <c r="J340"/>
      <c r="K340"/>
      <c r="L340"/>
      <c r="M340"/>
      <c r="N340"/>
      <c r="O340"/>
      <c r="P340"/>
      <c r="Q340"/>
      <c r="R340"/>
      <c r="S340"/>
      <c r="T340"/>
      <c r="U340"/>
      <c r="V340"/>
      <c r="W340"/>
      <c r="X340"/>
      <c r="Y340"/>
      <c r="Z340"/>
      <c r="AA340"/>
      <c r="AB340"/>
      <c r="AC340"/>
      <c r="AD340"/>
      <c r="AE340"/>
      <c r="AF340"/>
      <c r="AG340"/>
      <c r="AH340"/>
      <c r="AI340"/>
    </row>
    <row r="341" spans="1:35" x14ac:dyDescent="0.4">
      <c r="A341"/>
      <c r="B341"/>
      <c r="C341"/>
      <c r="D341"/>
      <c r="E341"/>
      <c r="F341"/>
      <c r="G341"/>
      <c r="H341"/>
      <c r="I341"/>
      <c r="J341"/>
      <c r="K341"/>
      <c r="L341"/>
      <c r="M341"/>
      <c r="N341"/>
      <c r="O341"/>
      <c r="P341"/>
      <c r="Q341"/>
      <c r="R341"/>
      <c r="S341"/>
      <c r="T341"/>
      <c r="U341"/>
      <c r="V341"/>
      <c r="W341"/>
      <c r="X341"/>
      <c r="Y341"/>
      <c r="Z341"/>
      <c r="AA341"/>
      <c r="AB341"/>
      <c r="AC341"/>
      <c r="AD341"/>
      <c r="AE341"/>
      <c r="AF341"/>
      <c r="AG341"/>
      <c r="AH341"/>
      <c r="AI341"/>
    </row>
    <row r="342" spans="1:35" x14ac:dyDescent="0.4">
      <c r="A342"/>
      <c r="B342"/>
      <c r="C342"/>
      <c r="D342"/>
      <c r="E342"/>
      <c r="F342"/>
      <c r="G342"/>
      <c r="H342"/>
      <c r="I342"/>
      <c r="J342"/>
      <c r="K342"/>
      <c r="L342"/>
      <c r="M342"/>
      <c r="N342"/>
      <c r="O342"/>
      <c r="P342"/>
      <c r="Q342"/>
      <c r="R342"/>
      <c r="S342"/>
      <c r="T342"/>
      <c r="U342"/>
      <c r="V342"/>
      <c r="W342"/>
      <c r="X342"/>
      <c r="Y342"/>
      <c r="Z342"/>
      <c r="AA342"/>
      <c r="AB342"/>
      <c r="AC342"/>
      <c r="AD342"/>
      <c r="AE342"/>
      <c r="AF342"/>
      <c r="AG342"/>
      <c r="AH342"/>
      <c r="AI342"/>
    </row>
    <row r="343" spans="1:35" x14ac:dyDescent="0.4">
      <c r="A343"/>
      <c r="B343"/>
      <c r="C343"/>
      <c r="D343"/>
      <c r="E343"/>
      <c r="F343"/>
      <c r="G343"/>
      <c r="H343"/>
      <c r="I343"/>
      <c r="J343"/>
      <c r="K343"/>
      <c r="L343"/>
      <c r="M343"/>
      <c r="N343"/>
      <c r="O343"/>
      <c r="P343"/>
      <c r="Q343"/>
      <c r="R343"/>
      <c r="S343"/>
      <c r="T343"/>
      <c r="U343"/>
      <c r="V343"/>
      <c r="W343"/>
      <c r="X343"/>
      <c r="Y343"/>
      <c r="Z343"/>
      <c r="AA343"/>
      <c r="AB343"/>
      <c r="AC343"/>
      <c r="AD343"/>
      <c r="AE343"/>
      <c r="AF343"/>
      <c r="AG343"/>
      <c r="AH343"/>
      <c r="AI343"/>
    </row>
    <row r="344" spans="1:35" x14ac:dyDescent="0.4">
      <c r="A344"/>
      <c r="B344"/>
      <c r="C344"/>
      <c r="D344"/>
      <c r="E344"/>
      <c r="F344"/>
      <c r="G344"/>
      <c r="H344"/>
      <c r="I344"/>
      <c r="J344"/>
      <c r="K344"/>
      <c r="L344"/>
      <c r="M344"/>
      <c r="N344"/>
      <c r="O344"/>
      <c r="P344"/>
      <c r="Q344"/>
      <c r="R344"/>
      <c r="S344"/>
      <c r="T344"/>
      <c r="U344"/>
      <c r="V344"/>
      <c r="W344"/>
      <c r="X344"/>
      <c r="Y344"/>
      <c r="Z344"/>
      <c r="AA344"/>
      <c r="AB344"/>
      <c r="AC344"/>
      <c r="AD344"/>
      <c r="AE344"/>
      <c r="AF344"/>
      <c r="AG344"/>
      <c r="AH344"/>
      <c r="AI344"/>
    </row>
    <row r="345" spans="1:35" x14ac:dyDescent="0.4">
      <c r="A345"/>
      <c r="B345"/>
      <c r="C345"/>
      <c r="D345"/>
      <c r="E345"/>
      <c r="F345"/>
      <c r="G345"/>
      <c r="H345"/>
      <c r="I345"/>
      <c r="J345"/>
      <c r="K345"/>
      <c r="L345"/>
      <c r="M345"/>
      <c r="N345"/>
      <c r="O345"/>
      <c r="P345"/>
      <c r="Q345"/>
      <c r="R345"/>
      <c r="S345"/>
      <c r="T345"/>
      <c r="U345"/>
      <c r="V345"/>
      <c r="W345"/>
      <c r="X345"/>
      <c r="Y345"/>
      <c r="Z345"/>
      <c r="AA345"/>
      <c r="AB345"/>
      <c r="AC345"/>
      <c r="AD345"/>
      <c r="AE345"/>
      <c r="AF345"/>
      <c r="AG345"/>
      <c r="AH345"/>
      <c r="AI345"/>
    </row>
    <row r="346" spans="1:35" x14ac:dyDescent="0.4">
      <c r="A346"/>
      <c r="B346"/>
      <c r="C346"/>
      <c r="D346"/>
      <c r="E346"/>
      <c r="F346"/>
      <c r="G346"/>
      <c r="H346"/>
      <c r="I346"/>
      <c r="J346"/>
      <c r="K346"/>
      <c r="L346"/>
      <c r="M346"/>
      <c r="N346"/>
      <c r="O346"/>
      <c r="P346"/>
      <c r="Q346"/>
      <c r="R346"/>
      <c r="S346"/>
      <c r="T346"/>
      <c r="U346"/>
      <c r="V346"/>
      <c r="W346"/>
      <c r="X346"/>
      <c r="Y346"/>
      <c r="Z346"/>
      <c r="AA346"/>
      <c r="AB346"/>
      <c r="AC346"/>
      <c r="AD346"/>
      <c r="AE346"/>
      <c r="AF346"/>
      <c r="AG346"/>
      <c r="AH346"/>
      <c r="AI346"/>
    </row>
    <row r="347" spans="1:35" x14ac:dyDescent="0.4">
      <c r="A347"/>
      <c r="B347"/>
      <c r="C347"/>
      <c r="D347"/>
      <c r="E347"/>
      <c r="F347"/>
      <c r="G347"/>
      <c r="H347"/>
      <c r="I347"/>
      <c r="J347"/>
      <c r="K347"/>
      <c r="L347"/>
      <c r="M347"/>
      <c r="N347"/>
      <c r="O347"/>
      <c r="P347"/>
      <c r="Q347"/>
      <c r="R347"/>
      <c r="S347"/>
      <c r="T347"/>
      <c r="U347"/>
      <c r="V347"/>
      <c r="W347"/>
      <c r="X347"/>
      <c r="Y347"/>
      <c r="Z347"/>
      <c r="AA347"/>
      <c r="AB347"/>
      <c r="AC347"/>
      <c r="AD347"/>
      <c r="AE347"/>
      <c r="AF347"/>
      <c r="AG347"/>
      <c r="AH347"/>
      <c r="AI347"/>
    </row>
    <row r="348" spans="1:35" x14ac:dyDescent="0.4">
      <c r="A348"/>
      <c r="B348"/>
      <c r="C348"/>
      <c r="D348"/>
      <c r="E348"/>
      <c r="F348"/>
      <c r="G348"/>
      <c r="H348"/>
      <c r="I348"/>
      <c r="J348"/>
      <c r="K348"/>
      <c r="L348"/>
      <c r="M348"/>
      <c r="N348"/>
      <c r="O348"/>
      <c r="P348"/>
      <c r="Q348"/>
      <c r="R348"/>
      <c r="S348"/>
      <c r="T348"/>
      <c r="U348"/>
      <c r="V348"/>
      <c r="W348"/>
      <c r="X348"/>
      <c r="Y348"/>
      <c r="Z348"/>
      <c r="AA348"/>
      <c r="AB348"/>
      <c r="AC348"/>
      <c r="AD348"/>
      <c r="AE348"/>
      <c r="AF348"/>
      <c r="AG348"/>
      <c r="AH348"/>
      <c r="AI348"/>
    </row>
    <row r="349" spans="1:35" x14ac:dyDescent="0.4">
      <c r="A349"/>
      <c r="B349"/>
      <c r="C349"/>
      <c r="D349"/>
      <c r="E349"/>
      <c r="F349"/>
      <c r="G349"/>
      <c r="H349"/>
      <c r="I349"/>
      <c r="J349"/>
      <c r="K349"/>
      <c r="L349"/>
      <c r="M349"/>
      <c r="N349"/>
      <c r="O349"/>
      <c r="P349"/>
      <c r="Q349"/>
      <c r="R349"/>
      <c r="S349"/>
      <c r="T349"/>
      <c r="U349"/>
      <c r="V349"/>
      <c r="W349"/>
      <c r="X349"/>
      <c r="Y349"/>
      <c r="Z349"/>
      <c r="AA349"/>
      <c r="AB349"/>
      <c r="AC349"/>
      <c r="AD349"/>
      <c r="AE349"/>
      <c r="AF349"/>
      <c r="AG349"/>
      <c r="AH349"/>
      <c r="AI349"/>
    </row>
    <row r="350" spans="1:35" x14ac:dyDescent="0.4">
      <c r="A350"/>
      <c r="B350"/>
      <c r="C350"/>
      <c r="D350"/>
      <c r="E350"/>
      <c r="F350"/>
      <c r="G350"/>
      <c r="H350"/>
      <c r="I350"/>
      <c r="J350"/>
      <c r="K350"/>
      <c r="L350"/>
      <c r="M350"/>
      <c r="N350"/>
      <c r="O350"/>
      <c r="P350"/>
      <c r="Q350"/>
      <c r="R350"/>
      <c r="S350"/>
      <c r="T350"/>
      <c r="U350"/>
      <c r="V350"/>
      <c r="W350"/>
      <c r="X350"/>
      <c r="Y350"/>
      <c r="Z350"/>
      <c r="AA350"/>
      <c r="AB350"/>
      <c r="AC350"/>
      <c r="AD350"/>
      <c r="AE350"/>
      <c r="AF350"/>
      <c r="AG350"/>
      <c r="AH350"/>
      <c r="AI350"/>
    </row>
    <row r="351" spans="1:35" x14ac:dyDescent="0.4">
      <c r="A351"/>
      <c r="B351"/>
      <c r="C351"/>
      <c r="D351"/>
      <c r="E351"/>
      <c r="F351"/>
      <c r="G351"/>
      <c r="H351"/>
      <c r="I351"/>
      <c r="J351"/>
      <c r="K351"/>
      <c r="L351"/>
      <c r="M351"/>
      <c r="N351"/>
      <c r="O351"/>
      <c r="P351"/>
      <c r="Q351"/>
      <c r="R351"/>
      <c r="S351"/>
      <c r="T351"/>
      <c r="U351"/>
      <c r="V351"/>
      <c r="W351"/>
      <c r="X351"/>
      <c r="Y351"/>
      <c r="Z351"/>
      <c r="AA351"/>
      <c r="AB351"/>
      <c r="AC351"/>
      <c r="AD351"/>
      <c r="AE351"/>
      <c r="AF351"/>
      <c r="AG351"/>
      <c r="AH351"/>
      <c r="AI351"/>
    </row>
    <row r="352" spans="1:35" x14ac:dyDescent="0.4">
      <c r="A352"/>
      <c r="B352"/>
      <c r="C352"/>
      <c r="D352"/>
      <c r="E352"/>
      <c r="F352"/>
      <c r="G352"/>
      <c r="H352"/>
      <c r="I352"/>
      <c r="J352"/>
      <c r="K352"/>
      <c r="L352"/>
      <c r="M352"/>
      <c r="N352"/>
      <c r="O352"/>
      <c r="P352"/>
      <c r="Q352"/>
      <c r="R352"/>
      <c r="S352"/>
      <c r="T352"/>
      <c r="U352"/>
      <c r="V352"/>
      <c r="W352"/>
      <c r="X352"/>
      <c r="Y352"/>
      <c r="Z352"/>
      <c r="AA352"/>
      <c r="AB352"/>
      <c r="AC352"/>
      <c r="AD352"/>
      <c r="AE352"/>
      <c r="AF352"/>
      <c r="AG352"/>
      <c r="AH352"/>
      <c r="AI352"/>
    </row>
    <row r="353" spans="1:35" x14ac:dyDescent="0.4">
      <c r="A353"/>
      <c r="B353"/>
      <c r="C353"/>
      <c r="D353"/>
      <c r="E353"/>
      <c r="F353"/>
      <c r="G353"/>
      <c r="H353"/>
      <c r="I353"/>
      <c r="J353"/>
      <c r="K353"/>
      <c r="L353"/>
      <c r="M353"/>
      <c r="N353"/>
      <c r="O353"/>
      <c r="P353"/>
      <c r="Q353"/>
      <c r="R353"/>
      <c r="S353"/>
      <c r="T353"/>
      <c r="U353"/>
      <c r="V353"/>
      <c r="W353"/>
      <c r="X353"/>
      <c r="Y353"/>
      <c r="Z353"/>
      <c r="AA353"/>
      <c r="AB353"/>
      <c r="AC353"/>
      <c r="AD353"/>
      <c r="AE353"/>
      <c r="AF353"/>
      <c r="AG353"/>
      <c r="AH353"/>
      <c r="AI353"/>
    </row>
    <row r="354" spans="1:35" x14ac:dyDescent="0.4">
      <c r="A354"/>
      <c r="B354"/>
      <c r="C354"/>
      <c r="D354"/>
      <c r="E354"/>
      <c r="F354"/>
      <c r="G354"/>
      <c r="H354"/>
      <c r="I354"/>
      <c r="J354"/>
      <c r="K354"/>
      <c r="L354"/>
      <c r="M354"/>
      <c r="N354"/>
      <c r="O354"/>
      <c r="P354"/>
      <c r="Q354"/>
      <c r="R354"/>
      <c r="S354"/>
      <c r="T354"/>
      <c r="U354"/>
      <c r="V354"/>
      <c r="W354"/>
      <c r="X354"/>
      <c r="Y354"/>
      <c r="Z354"/>
      <c r="AA354"/>
      <c r="AB354"/>
      <c r="AC354"/>
      <c r="AD354"/>
      <c r="AE354"/>
      <c r="AF354"/>
      <c r="AG354"/>
      <c r="AH354"/>
      <c r="AI354"/>
    </row>
    <row r="355" spans="1:35" x14ac:dyDescent="0.4">
      <c r="A355"/>
      <c r="B355"/>
      <c r="C355"/>
      <c r="D355"/>
      <c r="E355"/>
      <c r="F355"/>
      <c r="G355"/>
      <c r="H355"/>
      <c r="I355"/>
      <c r="J355"/>
      <c r="K355"/>
      <c r="L355"/>
      <c r="M355"/>
      <c r="N355"/>
      <c r="O355"/>
      <c r="P355"/>
      <c r="Q355"/>
      <c r="R355"/>
      <c r="S355"/>
      <c r="T355"/>
      <c r="U355"/>
      <c r="V355"/>
      <c r="W355"/>
      <c r="X355"/>
      <c r="Y355"/>
      <c r="Z355"/>
      <c r="AA355"/>
      <c r="AB355"/>
      <c r="AC355"/>
      <c r="AD355"/>
      <c r="AE355"/>
      <c r="AF355"/>
      <c r="AG355"/>
      <c r="AH355"/>
      <c r="AI355"/>
    </row>
    <row r="356" spans="1:35" x14ac:dyDescent="0.4">
      <c r="A356"/>
      <c r="B356"/>
      <c r="C356"/>
      <c r="D356"/>
      <c r="E356"/>
      <c r="F356"/>
      <c r="G356"/>
      <c r="H356"/>
      <c r="I356"/>
      <c r="J356"/>
      <c r="K356"/>
      <c r="L356"/>
      <c r="M356"/>
      <c r="N356"/>
      <c r="O356"/>
      <c r="P356"/>
      <c r="Q356"/>
      <c r="R356"/>
      <c r="S356"/>
      <c r="T356"/>
      <c r="U356"/>
      <c r="V356"/>
      <c r="W356"/>
      <c r="X356"/>
      <c r="Y356"/>
      <c r="Z356"/>
      <c r="AA356"/>
      <c r="AB356"/>
      <c r="AC356"/>
      <c r="AD356"/>
      <c r="AE356"/>
      <c r="AF356"/>
      <c r="AG356"/>
      <c r="AH356"/>
      <c r="AI356"/>
    </row>
    <row r="357" spans="1:35" x14ac:dyDescent="0.4">
      <c r="A357"/>
      <c r="B357"/>
      <c r="C357"/>
      <c r="D357"/>
      <c r="E357"/>
      <c r="F357"/>
      <c r="G357"/>
      <c r="H357"/>
      <c r="I357"/>
      <c r="J357"/>
      <c r="K357"/>
      <c r="L357"/>
      <c r="M357"/>
      <c r="N357"/>
      <c r="O357"/>
      <c r="P357"/>
      <c r="Q357"/>
      <c r="R357"/>
      <c r="S357"/>
      <c r="T357"/>
      <c r="U357"/>
      <c r="V357"/>
      <c r="W357"/>
      <c r="X357"/>
      <c r="Y357"/>
      <c r="Z357"/>
      <c r="AA357"/>
      <c r="AB357"/>
      <c r="AC357"/>
      <c r="AD357"/>
      <c r="AE357"/>
      <c r="AF357"/>
      <c r="AG357"/>
      <c r="AH357"/>
      <c r="AI357"/>
    </row>
    <row r="358" spans="1:35" x14ac:dyDescent="0.4">
      <c r="A358"/>
      <c r="B358"/>
      <c r="C358"/>
      <c r="D358"/>
      <c r="E358"/>
      <c r="F358"/>
      <c r="G358"/>
      <c r="H358"/>
      <c r="I358"/>
      <c r="J358"/>
      <c r="K358"/>
      <c r="L358"/>
      <c r="M358"/>
      <c r="N358"/>
      <c r="O358"/>
      <c r="P358"/>
      <c r="Q358"/>
      <c r="R358"/>
      <c r="S358"/>
      <c r="T358"/>
      <c r="U358"/>
      <c r="V358"/>
      <c r="W358"/>
      <c r="X358"/>
      <c r="Y358"/>
      <c r="Z358"/>
      <c r="AA358"/>
      <c r="AB358"/>
      <c r="AC358"/>
      <c r="AD358"/>
      <c r="AE358"/>
      <c r="AF358"/>
      <c r="AG358"/>
      <c r="AH358"/>
      <c r="AI358"/>
    </row>
    <row r="359" spans="1:35" x14ac:dyDescent="0.4">
      <c r="A359"/>
      <c r="B359"/>
      <c r="C359"/>
      <c r="D359"/>
      <c r="E359"/>
      <c r="F359"/>
      <c r="G359"/>
      <c r="H359"/>
      <c r="I359"/>
      <c r="J359"/>
      <c r="K359"/>
      <c r="L359"/>
      <c r="M359"/>
      <c r="N359"/>
      <c r="O359"/>
      <c r="P359"/>
      <c r="Q359"/>
      <c r="R359"/>
      <c r="S359"/>
      <c r="T359"/>
      <c r="U359"/>
      <c r="V359"/>
      <c r="W359"/>
      <c r="X359"/>
      <c r="Y359"/>
      <c r="Z359"/>
      <c r="AA359"/>
      <c r="AB359"/>
      <c r="AC359"/>
      <c r="AD359"/>
      <c r="AE359"/>
      <c r="AF359"/>
      <c r="AG359"/>
      <c r="AH359"/>
      <c r="AI359"/>
    </row>
    <row r="360" spans="1:35" x14ac:dyDescent="0.4">
      <c r="A360"/>
      <c r="B360"/>
      <c r="C360"/>
      <c r="D360"/>
      <c r="E360"/>
      <c r="F360"/>
      <c r="G360"/>
      <c r="H360"/>
      <c r="I360"/>
      <c r="J360"/>
      <c r="K360"/>
      <c r="L360"/>
      <c r="M360"/>
      <c r="N360"/>
      <c r="O360"/>
      <c r="P360"/>
      <c r="Q360"/>
      <c r="R360"/>
      <c r="S360"/>
      <c r="T360"/>
      <c r="U360"/>
      <c r="V360"/>
      <c r="W360"/>
      <c r="X360"/>
      <c r="Y360"/>
      <c r="Z360"/>
      <c r="AA360"/>
      <c r="AB360"/>
      <c r="AC360"/>
      <c r="AD360"/>
      <c r="AE360"/>
      <c r="AF360"/>
      <c r="AG360"/>
      <c r="AH360"/>
      <c r="AI360"/>
    </row>
    <row r="361" spans="1:35" x14ac:dyDescent="0.4">
      <c r="A361"/>
      <c r="B361"/>
      <c r="C361"/>
      <c r="D361"/>
      <c r="E361"/>
      <c r="F361"/>
      <c r="G361"/>
      <c r="H361"/>
      <c r="I361"/>
      <c r="J361"/>
      <c r="K361"/>
      <c r="L361"/>
      <c r="M361"/>
      <c r="N361"/>
      <c r="O361"/>
      <c r="P361"/>
      <c r="Q361"/>
      <c r="R361"/>
      <c r="S361"/>
      <c r="T361"/>
      <c r="U361"/>
      <c r="V361"/>
      <c r="W361"/>
      <c r="X361"/>
      <c r="Y361"/>
      <c r="Z361"/>
      <c r="AA361"/>
      <c r="AB361"/>
      <c r="AC361"/>
      <c r="AD361"/>
      <c r="AE361"/>
      <c r="AF361"/>
      <c r="AG361"/>
      <c r="AH361"/>
      <c r="AI361"/>
    </row>
    <row r="362" spans="1:35" x14ac:dyDescent="0.4">
      <c r="A362"/>
      <c r="B362"/>
      <c r="C362"/>
      <c r="D362"/>
      <c r="E362"/>
      <c r="F362"/>
      <c r="G362"/>
      <c r="H362"/>
      <c r="I362"/>
      <c r="J362"/>
      <c r="K362"/>
      <c r="L362"/>
      <c r="M362"/>
      <c r="N362"/>
      <c r="O362"/>
      <c r="P362"/>
      <c r="Q362"/>
      <c r="R362"/>
      <c r="S362"/>
      <c r="T362"/>
      <c r="U362"/>
      <c r="V362"/>
      <c r="W362"/>
      <c r="X362"/>
      <c r="Y362"/>
      <c r="Z362"/>
      <c r="AA362"/>
      <c r="AB362"/>
      <c r="AC362"/>
      <c r="AD362"/>
      <c r="AE362"/>
      <c r="AF362"/>
      <c r="AG362"/>
      <c r="AH362"/>
      <c r="AI362"/>
    </row>
    <row r="363" spans="1:35" x14ac:dyDescent="0.4">
      <c r="A363"/>
      <c r="B363"/>
      <c r="C363"/>
      <c r="D363"/>
      <c r="E363"/>
      <c r="F363"/>
      <c r="G363"/>
      <c r="H363"/>
      <c r="I363"/>
      <c r="J363"/>
      <c r="K363"/>
      <c r="L363"/>
      <c r="M363"/>
      <c r="N363"/>
      <c r="O363"/>
      <c r="P363"/>
      <c r="Q363"/>
      <c r="R363"/>
      <c r="S363"/>
      <c r="T363"/>
      <c r="U363"/>
      <c r="V363"/>
      <c r="W363"/>
      <c r="X363"/>
      <c r="Y363"/>
      <c r="Z363"/>
      <c r="AA363"/>
      <c r="AB363"/>
      <c r="AC363"/>
      <c r="AD363"/>
      <c r="AE363"/>
      <c r="AF363"/>
      <c r="AG363"/>
      <c r="AH363"/>
      <c r="AI363"/>
    </row>
    <row r="364" spans="1:35" x14ac:dyDescent="0.4">
      <c r="A364"/>
      <c r="B364"/>
      <c r="C364"/>
      <c r="D364"/>
      <c r="E364"/>
      <c r="F364"/>
      <c r="G364"/>
      <c r="H364"/>
      <c r="I364"/>
      <c r="J364"/>
      <c r="K364"/>
      <c r="L364"/>
      <c r="M364"/>
      <c r="N364"/>
      <c r="O364"/>
      <c r="P364"/>
      <c r="Q364"/>
      <c r="R364"/>
      <c r="S364"/>
      <c r="T364"/>
      <c r="U364"/>
      <c r="V364"/>
      <c r="W364"/>
      <c r="X364"/>
      <c r="Y364"/>
      <c r="Z364"/>
      <c r="AA364"/>
      <c r="AB364"/>
      <c r="AC364"/>
      <c r="AD364"/>
      <c r="AE364"/>
      <c r="AF364"/>
      <c r="AG364"/>
      <c r="AH364"/>
      <c r="AI364"/>
    </row>
    <row r="365" spans="1:35" x14ac:dyDescent="0.4">
      <c r="A365"/>
      <c r="B365"/>
      <c r="C365"/>
      <c r="D365"/>
      <c r="E365"/>
      <c r="F365"/>
      <c r="G365"/>
      <c r="H365"/>
      <c r="I365"/>
      <c r="J365"/>
      <c r="K365"/>
      <c r="L365"/>
      <c r="M365"/>
      <c r="N365"/>
      <c r="O365"/>
      <c r="P365"/>
      <c r="Q365"/>
      <c r="R365"/>
      <c r="S365"/>
      <c r="T365"/>
      <c r="U365"/>
      <c r="V365"/>
      <c r="W365"/>
      <c r="X365"/>
      <c r="Y365"/>
      <c r="Z365"/>
      <c r="AA365"/>
      <c r="AB365"/>
      <c r="AC365"/>
      <c r="AD365"/>
      <c r="AE365"/>
      <c r="AF365"/>
      <c r="AG365"/>
      <c r="AH365"/>
      <c r="AI365"/>
    </row>
    <row r="366" spans="1:35" x14ac:dyDescent="0.4">
      <c r="A366"/>
      <c r="B366"/>
      <c r="C366"/>
      <c r="D366"/>
      <c r="E366"/>
      <c r="F366"/>
      <c r="G366"/>
      <c r="H366"/>
      <c r="I366"/>
      <c r="J366"/>
      <c r="K366"/>
      <c r="L366"/>
      <c r="M366"/>
      <c r="N366"/>
      <c r="O366"/>
      <c r="P366"/>
      <c r="Q366"/>
      <c r="R366"/>
      <c r="S366"/>
      <c r="T366"/>
      <c r="U366"/>
      <c r="V366"/>
      <c r="W366"/>
      <c r="X366"/>
      <c r="Y366"/>
      <c r="Z366"/>
      <c r="AA366"/>
      <c r="AB366"/>
      <c r="AC366"/>
      <c r="AD366"/>
      <c r="AE366"/>
      <c r="AF366"/>
      <c r="AG366"/>
      <c r="AH366"/>
      <c r="AI366"/>
    </row>
    <row r="367" spans="1:35" x14ac:dyDescent="0.4">
      <c r="A367"/>
      <c r="B367"/>
      <c r="C367"/>
      <c r="D367"/>
      <c r="E367"/>
      <c r="F367"/>
      <c r="G367"/>
      <c r="H367"/>
      <c r="I367"/>
      <c r="J367"/>
      <c r="K367"/>
      <c r="L367"/>
      <c r="M367"/>
      <c r="N367"/>
      <c r="O367"/>
      <c r="P367"/>
      <c r="Q367"/>
      <c r="R367"/>
      <c r="S367"/>
      <c r="T367"/>
      <c r="U367"/>
      <c r="V367"/>
      <c r="W367"/>
      <c r="X367"/>
      <c r="Y367"/>
      <c r="Z367"/>
      <c r="AA367"/>
      <c r="AB367"/>
      <c r="AC367"/>
      <c r="AD367"/>
      <c r="AE367"/>
      <c r="AF367"/>
      <c r="AG367"/>
      <c r="AH367"/>
      <c r="AI367"/>
    </row>
    <row r="368" spans="1:35" x14ac:dyDescent="0.4">
      <c r="A368"/>
      <c r="B368"/>
      <c r="C368"/>
      <c r="D368"/>
      <c r="E368"/>
      <c r="F368"/>
      <c r="G368"/>
      <c r="H368"/>
      <c r="I368"/>
      <c r="J368"/>
      <c r="K368"/>
      <c r="L368"/>
      <c r="M368"/>
      <c r="N368"/>
      <c r="O368"/>
      <c r="P368"/>
      <c r="Q368"/>
      <c r="R368"/>
      <c r="S368"/>
      <c r="T368"/>
      <c r="U368"/>
      <c r="V368"/>
      <c r="W368"/>
      <c r="X368"/>
      <c r="Y368"/>
      <c r="Z368"/>
      <c r="AA368"/>
      <c r="AB368"/>
      <c r="AC368"/>
      <c r="AD368"/>
      <c r="AE368"/>
      <c r="AF368"/>
      <c r="AG368"/>
      <c r="AH368"/>
      <c r="AI368"/>
    </row>
    <row r="369" spans="1:35" x14ac:dyDescent="0.4">
      <c r="A369"/>
      <c r="B369"/>
      <c r="C369"/>
      <c r="D369"/>
      <c r="E369"/>
      <c r="F369"/>
      <c r="G369"/>
      <c r="H369"/>
      <c r="I369"/>
      <c r="J369"/>
      <c r="K369"/>
      <c r="L369"/>
      <c r="M369"/>
      <c r="N369"/>
      <c r="O369"/>
      <c r="P369"/>
      <c r="Q369"/>
      <c r="R369"/>
      <c r="S369"/>
      <c r="T369"/>
      <c r="U369"/>
      <c r="V369"/>
      <c r="W369"/>
      <c r="X369"/>
      <c r="Y369"/>
      <c r="Z369"/>
      <c r="AA369"/>
      <c r="AB369"/>
      <c r="AC369"/>
      <c r="AD369"/>
      <c r="AE369"/>
      <c r="AF369"/>
      <c r="AG369"/>
      <c r="AH369"/>
      <c r="AI369"/>
    </row>
    <row r="370" spans="1:35" x14ac:dyDescent="0.4">
      <c r="A370"/>
      <c r="B370"/>
      <c r="C370"/>
      <c r="D370"/>
      <c r="E370"/>
      <c r="F370"/>
      <c r="G370"/>
      <c r="H370"/>
      <c r="I370"/>
      <c r="J370"/>
      <c r="K370"/>
      <c r="L370"/>
      <c r="M370"/>
      <c r="N370"/>
      <c r="O370"/>
      <c r="P370"/>
      <c r="Q370"/>
      <c r="R370"/>
      <c r="S370"/>
      <c r="T370"/>
      <c r="U370"/>
      <c r="V370"/>
      <c r="W370"/>
      <c r="X370"/>
      <c r="Y370"/>
      <c r="Z370"/>
      <c r="AA370"/>
      <c r="AB370"/>
      <c r="AC370"/>
      <c r="AD370"/>
      <c r="AE370"/>
      <c r="AF370"/>
      <c r="AG370"/>
      <c r="AH370"/>
      <c r="AI370"/>
    </row>
    <row r="371" spans="1:35" x14ac:dyDescent="0.4">
      <c r="A371"/>
      <c r="B371"/>
      <c r="C371"/>
      <c r="D371"/>
      <c r="E371"/>
      <c r="F371"/>
      <c r="G371"/>
      <c r="H371"/>
      <c r="I371"/>
      <c r="J371"/>
      <c r="K371"/>
      <c r="L371"/>
      <c r="M371"/>
      <c r="N371"/>
      <c r="O371"/>
      <c r="P371"/>
      <c r="Q371"/>
      <c r="R371"/>
      <c r="S371"/>
      <c r="T371"/>
      <c r="U371"/>
      <c r="V371"/>
      <c r="W371"/>
      <c r="X371"/>
      <c r="Y371"/>
      <c r="Z371"/>
      <c r="AA371"/>
      <c r="AB371"/>
      <c r="AC371"/>
      <c r="AD371"/>
      <c r="AE371"/>
      <c r="AF371"/>
      <c r="AG371"/>
      <c r="AH371"/>
      <c r="AI371"/>
    </row>
    <row r="372" spans="1:35" x14ac:dyDescent="0.4">
      <c r="A372"/>
      <c r="B372"/>
      <c r="C372"/>
      <c r="D372"/>
      <c r="E372"/>
      <c r="F372"/>
      <c r="G372"/>
      <c r="H372"/>
      <c r="I372"/>
      <c r="J372"/>
      <c r="K372"/>
      <c r="L372"/>
      <c r="M372"/>
      <c r="N372"/>
      <c r="O372"/>
      <c r="P372"/>
      <c r="Q372"/>
      <c r="R372"/>
      <c r="S372"/>
      <c r="T372"/>
      <c r="U372"/>
      <c r="V372"/>
      <c r="W372"/>
      <c r="X372"/>
      <c r="Y372"/>
      <c r="Z372"/>
      <c r="AA372"/>
      <c r="AB372"/>
      <c r="AC372"/>
      <c r="AD372"/>
      <c r="AE372"/>
      <c r="AF372"/>
      <c r="AG372"/>
      <c r="AH372"/>
      <c r="AI372"/>
    </row>
    <row r="373" spans="1:35" x14ac:dyDescent="0.4">
      <c r="A373"/>
      <c r="B373"/>
      <c r="C373"/>
      <c r="D373"/>
      <c r="E373"/>
      <c r="F373"/>
      <c r="G373"/>
      <c r="H373"/>
      <c r="I373"/>
      <c r="J373"/>
      <c r="K373"/>
      <c r="L373"/>
      <c r="M373"/>
      <c r="N373"/>
      <c r="O373"/>
      <c r="P373"/>
      <c r="Q373"/>
      <c r="R373"/>
      <c r="S373"/>
      <c r="T373"/>
      <c r="U373"/>
      <c r="V373"/>
      <c r="W373"/>
      <c r="X373"/>
      <c r="Y373"/>
      <c r="Z373"/>
      <c r="AA373"/>
      <c r="AB373"/>
      <c r="AC373"/>
      <c r="AD373"/>
      <c r="AE373"/>
      <c r="AF373"/>
      <c r="AG373"/>
      <c r="AH373"/>
      <c r="AI373"/>
    </row>
    <row r="374" spans="1:35" x14ac:dyDescent="0.4">
      <c r="A374"/>
      <c r="B374"/>
      <c r="C374"/>
      <c r="D374"/>
      <c r="E374"/>
      <c r="F374"/>
      <c r="G374"/>
      <c r="H374"/>
      <c r="I374"/>
      <c r="J374"/>
      <c r="K374"/>
      <c r="L374"/>
      <c r="M374"/>
      <c r="N374"/>
      <c r="O374"/>
      <c r="P374"/>
      <c r="Q374"/>
      <c r="R374"/>
      <c r="S374"/>
      <c r="T374"/>
      <c r="U374"/>
      <c r="V374"/>
      <c r="W374"/>
      <c r="X374"/>
      <c r="Y374"/>
      <c r="Z374"/>
      <c r="AA374"/>
      <c r="AB374"/>
      <c r="AC374"/>
      <c r="AD374"/>
      <c r="AE374"/>
      <c r="AF374"/>
      <c r="AG374"/>
      <c r="AH374"/>
      <c r="AI374"/>
    </row>
    <row r="375" spans="1:35" x14ac:dyDescent="0.4">
      <c r="A375"/>
      <c r="B375"/>
      <c r="C375"/>
      <c r="D375"/>
      <c r="E375"/>
      <c r="F375"/>
      <c r="G375"/>
      <c r="H375"/>
      <c r="I375"/>
      <c r="J375"/>
      <c r="K375"/>
      <c r="L375"/>
      <c r="M375"/>
      <c r="N375"/>
      <c r="O375"/>
      <c r="P375"/>
      <c r="Q375"/>
      <c r="R375"/>
      <c r="S375"/>
      <c r="T375"/>
      <c r="U375"/>
      <c r="V375"/>
      <c r="W375"/>
      <c r="X375"/>
      <c r="Y375"/>
      <c r="Z375"/>
      <c r="AA375"/>
      <c r="AB375"/>
      <c r="AC375"/>
      <c r="AD375"/>
      <c r="AE375"/>
      <c r="AF375"/>
      <c r="AG375"/>
      <c r="AH375"/>
      <c r="AI375"/>
    </row>
    <row r="376" spans="1:35" x14ac:dyDescent="0.4">
      <c r="A376"/>
      <c r="B376"/>
      <c r="C376"/>
      <c r="D376"/>
      <c r="E376"/>
      <c r="F376"/>
      <c r="G376"/>
      <c r="H376"/>
      <c r="I376"/>
      <c r="J376"/>
      <c r="K376"/>
      <c r="L376"/>
      <c r="M376"/>
      <c r="N376"/>
      <c r="O376"/>
      <c r="P376"/>
      <c r="Q376"/>
      <c r="R376"/>
      <c r="S376"/>
      <c r="T376"/>
      <c r="U376"/>
      <c r="V376"/>
      <c r="W376"/>
      <c r="X376"/>
      <c r="Y376"/>
      <c r="Z376"/>
      <c r="AA376"/>
      <c r="AB376"/>
      <c r="AC376"/>
      <c r="AD376"/>
      <c r="AE376"/>
      <c r="AF376"/>
      <c r="AG376"/>
      <c r="AH376"/>
      <c r="AI376"/>
    </row>
    <row r="377" spans="1:35" x14ac:dyDescent="0.4">
      <c r="A377"/>
      <c r="B377"/>
      <c r="C377"/>
      <c r="D377"/>
      <c r="E377"/>
      <c r="F377"/>
      <c r="G377"/>
      <c r="H377"/>
      <c r="I377"/>
      <c r="J377"/>
      <c r="K377"/>
      <c r="L377"/>
      <c r="M377"/>
      <c r="N377"/>
      <c r="O377"/>
      <c r="P377"/>
      <c r="Q377"/>
      <c r="R377"/>
      <c r="S377"/>
      <c r="T377"/>
      <c r="U377"/>
      <c r="V377"/>
      <c r="W377"/>
      <c r="X377"/>
      <c r="Y377"/>
      <c r="Z377"/>
      <c r="AA377"/>
      <c r="AB377"/>
      <c r="AC377"/>
      <c r="AD377"/>
      <c r="AE377"/>
      <c r="AF377"/>
      <c r="AG377"/>
      <c r="AH377"/>
      <c r="AI377"/>
    </row>
    <row r="378" spans="1:35" x14ac:dyDescent="0.4">
      <c r="A378"/>
      <c r="B378"/>
      <c r="C378"/>
      <c r="D378"/>
      <c r="E378"/>
      <c r="F378"/>
      <c r="G378"/>
      <c r="H378"/>
      <c r="I378"/>
      <c r="J378"/>
      <c r="K378"/>
      <c r="L378"/>
      <c r="M378"/>
      <c r="N378"/>
      <c r="O378"/>
      <c r="P378"/>
      <c r="Q378"/>
      <c r="R378"/>
      <c r="S378"/>
      <c r="T378"/>
      <c r="U378"/>
      <c r="V378"/>
      <c r="W378"/>
      <c r="X378"/>
      <c r="Y378"/>
      <c r="Z378"/>
      <c r="AA378"/>
      <c r="AB378"/>
      <c r="AC378"/>
      <c r="AD378"/>
      <c r="AE378"/>
      <c r="AF378"/>
      <c r="AG378"/>
      <c r="AH378"/>
      <c r="AI378"/>
    </row>
    <row r="379" spans="1:35" x14ac:dyDescent="0.4">
      <c r="A379"/>
      <c r="B379"/>
      <c r="C379"/>
      <c r="D379"/>
      <c r="E379"/>
      <c r="F379"/>
      <c r="G379"/>
      <c r="H379"/>
      <c r="I379"/>
      <c r="J379"/>
      <c r="K379"/>
      <c r="L379"/>
      <c r="M379"/>
      <c r="N379"/>
      <c r="O379"/>
      <c r="P379"/>
      <c r="Q379"/>
      <c r="R379"/>
      <c r="S379"/>
      <c r="T379"/>
      <c r="U379"/>
      <c r="V379"/>
      <c r="W379"/>
      <c r="X379"/>
      <c r="Y379"/>
      <c r="Z379"/>
      <c r="AA379"/>
      <c r="AB379"/>
      <c r="AC379"/>
      <c r="AD379"/>
      <c r="AE379"/>
      <c r="AF379"/>
      <c r="AG379"/>
      <c r="AH379"/>
      <c r="AI379"/>
    </row>
    <row r="380" spans="1:35" x14ac:dyDescent="0.4">
      <c r="A380"/>
      <c r="B380"/>
      <c r="C380"/>
      <c r="D380"/>
      <c r="E380"/>
      <c r="F380"/>
      <c r="G380"/>
      <c r="H380"/>
      <c r="I380"/>
      <c r="J380"/>
      <c r="K380"/>
      <c r="L380"/>
      <c r="M380"/>
      <c r="N380"/>
      <c r="O380"/>
      <c r="P380"/>
      <c r="Q380"/>
      <c r="R380"/>
      <c r="S380"/>
      <c r="T380"/>
      <c r="U380"/>
      <c r="V380"/>
      <c r="W380"/>
      <c r="X380"/>
      <c r="Y380"/>
      <c r="Z380"/>
      <c r="AA380"/>
      <c r="AB380"/>
      <c r="AC380"/>
      <c r="AD380"/>
      <c r="AE380"/>
      <c r="AF380"/>
      <c r="AG380"/>
      <c r="AH380"/>
      <c r="AI380"/>
    </row>
    <row r="381" spans="1:35" x14ac:dyDescent="0.4">
      <c r="A381"/>
      <c r="B381"/>
      <c r="C381"/>
      <c r="D381"/>
      <c r="E381"/>
      <c r="F381"/>
      <c r="G381"/>
      <c r="H381"/>
      <c r="I381"/>
      <c r="J381"/>
      <c r="K381"/>
      <c r="L381"/>
      <c r="M381"/>
      <c r="N381"/>
      <c r="O381"/>
      <c r="P381"/>
      <c r="Q381"/>
      <c r="R381"/>
      <c r="S381"/>
      <c r="T381"/>
      <c r="U381"/>
      <c r="V381"/>
      <c r="W381"/>
      <c r="X381"/>
      <c r="Y381"/>
      <c r="Z381"/>
      <c r="AA381"/>
      <c r="AB381"/>
      <c r="AC381"/>
      <c r="AD381"/>
      <c r="AE381"/>
      <c r="AF381"/>
      <c r="AG381"/>
      <c r="AH381"/>
      <c r="AI381"/>
    </row>
    <row r="382" spans="1:35" x14ac:dyDescent="0.4">
      <c r="A382"/>
      <c r="B382"/>
      <c r="C382"/>
      <c r="D382"/>
      <c r="E382"/>
      <c r="F382"/>
      <c r="G382"/>
      <c r="H382"/>
      <c r="I382"/>
      <c r="J382"/>
      <c r="K382"/>
      <c r="L382"/>
      <c r="M382"/>
      <c r="N382"/>
      <c r="O382"/>
      <c r="P382"/>
      <c r="Q382"/>
      <c r="R382"/>
      <c r="S382"/>
      <c r="T382"/>
      <c r="U382"/>
      <c r="V382"/>
      <c r="W382"/>
      <c r="X382"/>
      <c r="Y382"/>
      <c r="Z382"/>
      <c r="AA382"/>
      <c r="AB382"/>
      <c r="AC382"/>
      <c r="AD382"/>
      <c r="AE382"/>
      <c r="AF382"/>
      <c r="AG382"/>
      <c r="AH382"/>
      <c r="AI382"/>
    </row>
    <row r="383" spans="1:35" x14ac:dyDescent="0.4">
      <c r="A383"/>
      <c r="B383"/>
      <c r="C383"/>
      <c r="D383"/>
      <c r="E383"/>
      <c r="F383"/>
      <c r="G383"/>
      <c r="H383"/>
      <c r="I383"/>
      <c r="J383"/>
      <c r="K383"/>
      <c r="L383"/>
      <c r="M383"/>
      <c r="N383"/>
      <c r="O383"/>
      <c r="P383"/>
      <c r="Q383"/>
      <c r="R383"/>
      <c r="S383"/>
      <c r="T383"/>
      <c r="U383"/>
      <c r="V383"/>
      <c r="W383"/>
      <c r="X383"/>
      <c r="Y383"/>
      <c r="Z383"/>
      <c r="AA383"/>
      <c r="AB383"/>
      <c r="AC383"/>
      <c r="AD383"/>
      <c r="AE383"/>
      <c r="AF383"/>
      <c r="AG383"/>
      <c r="AH383"/>
      <c r="AI383"/>
    </row>
    <row r="384" spans="1:35" x14ac:dyDescent="0.4">
      <c r="A384"/>
      <c r="B384"/>
      <c r="C384"/>
      <c r="D384"/>
      <c r="E384"/>
      <c r="F384"/>
      <c r="G384"/>
      <c r="H384"/>
      <c r="I384"/>
      <c r="J384"/>
      <c r="K384"/>
      <c r="L384"/>
      <c r="M384"/>
      <c r="N384"/>
      <c r="O384"/>
      <c r="P384"/>
      <c r="Q384"/>
      <c r="R384"/>
      <c r="S384"/>
      <c r="T384"/>
      <c r="U384"/>
      <c r="V384"/>
      <c r="W384"/>
      <c r="X384"/>
      <c r="Y384"/>
      <c r="Z384"/>
      <c r="AA384"/>
      <c r="AB384"/>
      <c r="AC384"/>
      <c r="AD384"/>
      <c r="AE384"/>
      <c r="AF384"/>
      <c r="AG384"/>
      <c r="AH384"/>
      <c r="AI384"/>
    </row>
    <row r="385" spans="1:35" x14ac:dyDescent="0.4">
      <c r="A385"/>
      <c r="B385"/>
      <c r="C385"/>
      <c r="D385"/>
      <c r="E385"/>
      <c r="F385"/>
      <c r="G385"/>
      <c r="H385"/>
      <c r="I385"/>
      <c r="J385"/>
      <c r="K385"/>
      <c r="L385"/>
      <c r="M385"/>
      <c r="N385"/>
      <c r="O385"/>
      <c r="P385"/>
      <c r="Q385"/>
      <c r="R385"/>
      <c r="S385"/>
      <c r="T385"/>
      <c r="U385"/>
      <c r="V385"/>
      <c r="W385"/>
      <c r="X385"/>
      <c r="Y385"/>
      <c r="Z385"/>
      <c r="AA385"/>
      <c r="AB385"/>
      <c r="AC385"/>
      <c r="AD385"/>
      <c r="AE385"/>
      <c r="AF385"/>
      <c r="AG385"/>
      <c r="AH385"/>
      <c r="AI385"/>
    </row>
    <row r="386" spans="1:35" x14ac:dyDescent="0.4">
      <c r="A386"/>
      <c r="B386"/>
      <c r="C386"/>
      <c r="D386"/>
      <c r="E386"/>
      <c r="F386"/>
      <c r="G386"/>
      <c r="H386"/>
      <c r="I386"/>
      <c r="J386"/>
      <c r="K386"/>
      <c r="L386"/>
      <c r="M386"/>
      <c r="N386"/>
      <c r="O386"/>
      <c r="P386"/>
      <c r="Q386"/>
      <c r="R386"/>
      <c r="S386"/>
      <c r="T386"/>
      <c r="U386"/>
      <c r="V386"/>
      <c r="W386"/>
      <c r="X386"/>
      <c r="Y386"/>
      <c r="Z386"/>
      <c r="AA386"/>
      <c r="AB386"/>
      <c r="AC386"/>
      <c r="AD386"/>
      <c r="AE386"/>
      <c r="AF386"/>
      <c r="AG386"/>
      <c r="AH386"/>
      <c r="AI386"/>
    </row>
    <row r="387" spans="1:35" x14ac:dyDescent="0.4">
      <c r="A387"/>
      <c r="B387"/>
      <c r="C387"/>
      <c r="D387"/>
      <c r="E387"/>
      <c r="F387"/>
      <c r="G387"/>
      <c r="H387"/>
      <c r="I387"/>
      <c r="J387"/>
      <c r="K387"/>
      <c r="L387"/>
      <c r="M387"/>
      <c r="N387"/>
      <c r="O387"/>
      <c r="P387"/>
      <c r="Q387"/>
      <c r="R387"/>
      <c r="S387"/>
      <c r="T387"/>
      <c r="U387"/>
      <c r="V387"/>
      <c r="W387"/>
      <c r="X387"/>
      <c r="Y387"/>
      <c r="Z387"/>
      <c r="AA387"/>
      <c r="AB387"/>
      <c r="AC387"/>
      <c r="AD387"/>
      <c r="AE387"/>
      <c r="AF387"/>
      <c r="AG387"/>
      <c r="AH387"/>
      <c r="AI387"/>
    </row>
    <row r="388" spans="1:35" x14ac:dyDescent="0.4">
      <c r="A388"/>
      <c r="B388"/>
      <c r="C388"/>
      <c r="D388"/>
      <c r="E388"/>
      <c r="F388"/>
      <c r="G388"/>
      <c r="H388"/>
      <c r="I388"/>
      <c r="J388"/>
      <c r="K388"/>
      <c r="L388"/>
      <c r="M388"/>
      <c r="N388"/>
      <c r="O388"/>
      <c r="P388"/>
      <c r="Q388"/>
      <c r="R388"/>
      <c r="S388"/>
      <c r="T388"/>
      <c r="U388"/>
      <c r="V388"/>
      <c r="W388"/>
      <c r="X388"/>
      <c r="Y388"/>
      <c r="Z388"/>
      <c r="AA388"/>
      <c r="AB388"/>
      <c r="AC388"/>
      <c r="AD388"/>
      <c r="AE388"/>
      <c r="AF388"/>
      <c r="AG388"/>
      <c r="AH388"/>
      <c r="AI388"/>
    </row>
    <row r="389" spans="1:35" x14ac:dyDescent="0.4">
      <c r="A389"/>
      <c r="B389"/>
      <c r="C389"/>
      <c r="D389"/>
      <c r="E389"/>
      <c r="F389"/>
      <c r="G389"/>
      <c r="H389"/>
      <c r="I389"/>
      <c r="J389"/>
      <c r="K389"/>
      <c r="L389"/>
      <c r="M389"/>
      <c r="N389"/>
      <c r="O389"/>
      <c r="P389"/>
      <c r="Q389"/>
      <c r="R389"/>
      <c r="S389"/>
      <c r="T389"/>
      <c r="U389"/>
      <c r="V389"/>
      <c r="W389"/>
      <c r="X389"/>
      <c r="Y389"/>
      <c r="Z389"/>
      <c r="AA389"/>
      <c r="AB389"/>
      <c r="AC389"/>
      <c r="AD389"/>
      <c r="AE389"/>
      <c r="AF389"/>
      <c r="AG389"/>
      <c r="AH389"/>
      <c r="AI389"/>
    </row>
    <row r="390" spans="1:35" x14ac:dyDescent="0.4">
      <c r="A390"/>
      <c r="B390"/>
      <c r="C390"/>
      <c r="D390"/>
      <c r="E390"/>
      <c r="F390"/>
      <c r="G390"/>
      <c r="H390"/>
      <c r="I390"/>
      <c r="J390"/>
      <c r="K390"/>
      <c r="L390"/>
      <c r="M390"/>
      <c r="N390"/>
      <c r="O390"/>
      <c r="P390"/>
      <c r="Q390"/>
      <c r="R390"/>
      <c r="S390"/>
      <c r="T390"/>
      <c r="U390"/>
      <c r="V390"/>
      <c r="W390"/>
      <c r="X390"/>
      <c r="Y390"/>
      <c r="Z390"/>
      <c r="AA390"/>
      <c r="AB390"/>
      <c r="AC390"/>
      <c r="AD390"/>
      <c r="AE390"/>
      <c r="AF390"/>
      <c r="AG390"/>
      <c r="AH390"/>
      <c r="AI390"/>
    </row>
    <row r="391" spans="1:35" x14ac:dyDescent="0.4">
      <c r="A391"/>
      <c r="B391"/>
      <c r="C391"/>
      <c r="D391"/>
      <c r="E391"/>
      <c r="F391"/>
      <c r="G391"/>
      <c r="H391"/>
      <c r="I391"/>
      <c r="J391"/>
      <c r="K391"/>
      <c r="L391"/>
      <c r="M391"/>
      <c r="N391"/>
      <c r="O391"/>
      <c r="P391"/>
      <c r="Q391"/>
      <c r="R391"/>
      <c r="S391"/>
      <c r="T391"/>
      <c r="U391"/>
      <c r="V391"/>
      <c r="W391"/>
      <c r="X391"/>
      <c r="Y391"/>
      <c r="Z391"/>
      <c r="AA391"/>
      <c r="AB391"/>
      <c r="AC391"/>
      <c r="AD391"/>
      <c r="AE391"/>
      <c r="AF391"/>
      <c r="AG391"/>
      <c r="AH391"/>
      <c r="AI391"/>
    </row>
    <row r="392" spans="1:35" x14ac:dyDescent="0.4">
      <c r="A392"/>
      <c r="B392"/>
      <c r="C392"/>
      <c r="D392"/>
      <c r="E392"/>
      <c r="F392"/>
      <c r="G392"/>
      <c r="H392"/>
      <c r="I392"/>
      <c r="J392"/>
      <c r="K392"/>
      <c r="L392"/>
      <c r="M392"/>
      <c r="N392"/>
      <c r="O392"/>
      <c r="P392"/>
      <c r="Q392"/>
      <c r="R392"/>
      <c r="S392"/>
      <c r="T392"/>
      <c r="U392"/>
      <c r="V392"/>
      <c r="W392"/>
      <c r="X392"/>
      <c r="Y392"/>
      <c r="Z392"/>
      <c r="AA392"/>
      <c r="AB392"/>
      <c r="AC392"/>
      <c r="AD392"/>
      <c r="AE392"/>
      <c r="AF392"/>
      <c r="AG392"/>
      <c r="AH392"/>
      <c r="AI392"/>
    </row>
    <row r="393" spans="1:35" x14ac:dyDescent="0.4">
      <c r="A393"/>
      <c r="B393"/>
      <c r="C393"/>
      <c r="D393"/>
      <c r="E393"/>
      <c r="F393"/>
      <c r="G393"/>
      <c r="H393"/>
      <c r="I393"/>
      <c r="J393"/>
      <c r="K393"/>
      <c r="L393"/>
      <c r="M393"/>
      <c r="N393"/>
      <c r="O393"/>
      <c r="P393"/>
      <c r="Q393"/>
      <c r="R393"/>
      <c r="S393"/>
      <c r="T393"/>
      <c r="U393"/>
      <c r="V393"/>
      <c r="W393"/>
      <c r="X393"/>
      <c r="Y393"/>
      <c r="Z393"/>
      <c r="AA393"/>
      <c r="AB393"/>
      <c r="AC393"/>
      <c r="AD393"/>
      <c r="AE393"/>
      <c r="AF393"/>
      <c r="AG393"/>
      <c r="AH393"/>
      <c r="AI393"/>
    </row>
    <row r="394" spans="1:35" x14ac:dyDescent="0.4">
      <c r="A394"/>
      <c r="B394"/>
      <c r="C394"/>
      <c r="D394"/>
      <c r="E394"/>
      <c r="F394"/>
      <c r="G394"/>
      <c r="H394"/>
      <c r="I394"/>
      <c r="J394"/>
      <c r="K394"/>
      <c r="L394"/>
      <c r="M394"/>
      <c r="N394"/>
      <c r="O394"/>
      <c r="P394"/>
      <c r="Q394"/>
      <c r="R394"/>
      <c r="S394"/>
      <c r="T394"/>
      <c r="U394"/>
      <c r="V394"/>
      <c r="W394"/>
      <c r="X394"/>
      <c r="Y394"/>
      <c r="Z394"/>
      <c r="AA394"/>
      <c r="AB394"/>
      <c r="AC394"/>
      <c r="AD394"/>
      <c r="AE394"/>
      <c r="AF394"/>
      <c r="AG394"/>
      <c r="AH394"/>
      <c r="AI394"/>
    </row>
    <row r="395" spans="1:35" x14ac:dyDescent="0.4">
      <c r="A395"/>
      <c r="B395"/>
      <c r="C395"/>
      <c r="D395"/>
      <c r="E395"/>
      <c r="F395"/>
      <c r="G395"/>
      <c r="H395"/>
      <c r="I395"/>
      <c r="J395"/>
      <c r="K395"/>
      <c r="L395"/>
      <c r="M395"/>
      <c r="N395"/>
      <c r="O395"/>
      <c r="P395"/>
      <c r="Q395"/>
      <c r="R395"/>
      <c r="S395"/>
      <c r="T395"/>
      <c r="U395"/>
      <c r="V395"/>
      <c r="W395"/>
      <c r="X395"/>
      <c r="Y395"/>
      <c r="Z395"/>
      <c r="AA395"/>
      <c r="AB395"/>
      <c r="AC395"/>
      <c r="AD395"/>
      <c r="AE395"/>
      <c r="AF395"/>
      <c r="AG395"/>
      <c r="AH395"/>
      <c r="AI395"/>
    </row>
    <row r="396" spans="1:35" x14ac:dyDescent="0.4">
      <c r="A396"/>
      <c r="B396"/>
      <c r="C396"/>
      <c r="D396"/>
      <c r="E396"/>
      <c r="F396"/>
      <c r="G396"/>
      <c r="H396"/>
      <c r="I396"/>
      <c r="J396"/>
      <c r="K396"/>
      <c r="L396"/>
      <c r="M396"/>
      <c r="N396"/>
      <c r="O396"/>
      <c r="P396"/>
      <c r="Q396"/>
      <c r="R396"/>
      <c r="S396"/>
      <c r="T396"/>
      <c r="U396"/>
      <c r="V396"/>
      <c r="W396"/>
      <c r="X396"/>
      <c r="Y396"/>
      <c r="Z396"/>
      <c r="AA396"/>
      <c r="AB396"/>
      <c r="AC396"/>
      <c r="AD396"/>
      <c r="AE396"/>
      <c r="AF396"/>
      <c r="AG396"/>
      <c r="AH396"/>
      <c r="AI396"/>
    </row>
    <row r="397" spans="1:35" x14ac:dyDescent="0.4">
      <c r="A397"/>
      <c r="B397"/>
      <c r="C397"/>
      <c r="D397"/>
      <c r="E397"/>
      <c r="F397"/>
      <c r="G397"/>
      <c r="H397"/>
      <c r="I397"/>
      <c r="J397"/>
      <c r="K397"/>
      <c r="L397"/>
      <c r="M397"/>
      <c r="N397"/>
      <c r="O397"/>
      <c r="P397"/>
      <c r="Q397"/>
      <c r="R397"/>
      <c r="S397"/>
      <c r="T397"/>
      <c r="U397"/>
      <c r="V397"/>
      <c r="W397"/>
      <c r="X397"/>
      <c r="Y397"/>
      <c r="Z397"/>
      <c r="AA397"/>
      <c r="AB397"/>
      <c r="AC397"/>
      <c r="AD397"/>
      <c r="AE397"/>
      <c r="AF397"/>
      <c r="AG397"/>
      <c r="AH397"/>
      <c r="AI397"/>
    </row>
    <row r="398" spans="1:35" x14ac:dyDescent="0.4">
      <c r="A398"/>
      <c r="B398"/>
      <c r="C398"/>
      <c r="D398"/>
      <c r="E398"/>
      <c r="F398"/>
      <c r="G398"/>
      <c r="H398"/>
      <c r="I398"/>
      <c r="J398"/>
      <c r="K398"/>
      <c r="L398"/>
      <c r="M398"/>
      <c r="N398"/>
      <c r="O398"/>
      <c r="P398"/>
      <c r="Q398"/>
      <c r="R398"/>
      <c r="S398"/>
      <c r="T398"/>
      <c r="U398"/>
      <c r="V398"/>
      <c r="W398"/>
      <c r="X398"/>
      <c r="Y398"/>
      <c r="Z398"/>
      <c r="AA398"/>
      <c r="AB398"/>
      <c r="AC398"/>
      <c r="AD398"/>
      <c r="AE398"/>
      <c r="AF398"/>
      <c r="AG398"/>
      <c r="AH398"/>
      <c r="AI398"/>
    </row>
    <row r="399" spans="1:35" x14ac:dyDescent="0.4">
      <c r="A399"/>
      <c r="B399"/>
      <c r="C399"/>
      <c r="D399"/>
      <c r="E399"/>
      <c r="F399"/>
      <c r="G399"/>
      <c r="H399"/>
      <c r="I399"/>
      <c r="J399"/>
      <c r="K399"/>
      <c r="L399"/>
      <c r="M399"/>
      <c r="N399"/>
      <c r="O399"/>
      <c r="P399"/>
      <c r="Q399"/>
      <c r="R399"/>
      <c r="S399"/>
      <c r="T399"/>
      <c r="U399"/>
      <c r="V399"/>
      <c r="W399"/>
      <c r="X399"/>
      <c r="Y399"/>
      <c r="Z399"/>
      <c r="AA399"/>
      <c r="AB399"/>
      <c r="AC399"/>
      <c r="AD399"/>
      <c r="AE399"/>
      <c r="AF399"/>
      <c r="AG399"/>
      <c r="AH399"/>
      <c r="AI399"/>
    </row>
    <row r="400" spans="1:35" x14ac:dyDescent="0.4">
      <c r="A400"/>
      <c r="B400"/>
      <c r="C400"/>
      <c r="D400"/>
      <c r="E400"/>
      <c r="F400"/>
      <c r="G400"/>
      <c r="H400"/>
      <c r="I400"/>
      <c r="J400"/>
      <c r="K400"/>
      <c r="L400"/>
      <c r="M400"/>
      <c r="N400"/>
      <c r="O400"/>
      <c r="P400"/>
      <c r="Q400"/>
      <c r="R400"/>
      <c r="S400"/>
      <c r="T400"/>
      <c r="U400"/>
      <c r="V400"/>
      <c r="W400"/>
      <c r="X400"/>
      <c r="Y400"/>
      <c r="Z400"/>
      <c r="AA400"/>
      <c r="AB400"/>
      <c r="AC400"/>
      <c r="AD400"/>
      <c r="AE400"/>
      <c r="AF400"/>
      <c r="AG400"/>
      <c r="AH400"/>
      <c r="AI400"/>
    </row>
    <row r="401" spans="1:35" x14ac:dyDescent="0.4">
      <c r="A401"/>
      <c r="B401"/>
      <c r="C401"/>
      <c r="D401"/>
      <c r="E401"/>
      <c r="F401"/>
      <c r="G401"/>
      <c r="H401"/>
      <c r="I401"/>
      <c r="J401"/>
      <c r="K401"/>
      <c r="L401"/>
      <c r="M401"/>
      <c r="N401"/>
      <c r="O401"/>
      <c r="P401"/>
      <c r="Q401"/>
      <c r="R401"/>
      <c r="S401"/>
      <c r="T401"/>
      <c r="U401"/>
      <c r="V401"/>
      <c r="W401"/>
      <c r="X401"/>
      <c r="Y401"/>
      <c r="Z401"/>
      <c r="AA401"/>
      <c r="AB401"/>
      <c r="AC401"/>
      <c r="AD401"/>
      <c r="AE401"/>
      <c r="AF401"/>
      <c r="AG401"/>
      <c r="AH401"/>
      <c r="AI401"/>
    </row>
    <row r="402" spans="1:35" x14ac:dyDescent="0.4">
      <c r="A402"/>
      <c r="B402"/>
      <c r="C402"/>
      <c r="D402"/>
      <c r="E402"/>
      <c r="F402"/>
      <c r="G402"/>
      <c r="H402"/>
      <c r="I402"/>
      <c r="J402"/>
      <c r="K402"/>
      <c r="L402"/>
      <c r="M402"/>
      <c r="N402"/>
      <c r="O402"/>
      <c r="P402"/>
      <c r="Q402"/>
      <c r="R402"/>
      <c r="S402"/>
      <c r="T402"/>
      <c r="U402"/>
      <c r="V402"/>
      <c r="W402"/>
      <c r="X402"/>
      <c r="Y402"/>
      <c r="Z402"/>
      <c r="AA402"/>
      <c r="AB402"/>
      <c r="AC402"/>
      <c r="AD402"/>
      <c r="AE402"/>
      <c r="AF402"/>
      <c r="AG402"/>
      <c r="AH402"/>
      <c r="AI402"/>
    </row>
    <row r="403" spans="1:35" x14ac:dyDescent="0.4">
      <c r="A403"/>
      <c r="B403"/>
      <c r="C403"/>
      <c r="D403"/>
      <c r="E403"/>
      <c r="F403"/>
      <c r="G403"/>
      <c r="H403"/>
      <c r="I403"/>
      <c r="J403"/>
      <c r="K403"/>
      <c r="L403"/>
      <c r="M403"/>
      <c r="N403"/>
      <c r="O403"/>
      <c r="P403"/>
      <c r="Q403"/>
      <c r="R403"/>
      <c r="S403"/>
      <c r="T403"/>
      <c r="U403"/>
      <c r="V403"/>
      <c r="W403"/>
      <c r="X403"/>
      <c r="Y403"/>
      <c r="Z403"/>
      <c r="AA403"/>
      <c r="AB403"/>
      <c r="AC403"/>
      <c r="AD403"/>
      <c r="AE403"/>
      <c r="AF403"/>
      <c r="AG403"/>
      <c r="AH403"/>
      <c r="AI403"/>
    </row>
    <row r="404" spans="1:35" x14ac:dyDescent="0.4">
      <c r="A404"/>
      <c r="B404"/>
      <c r="C404"/>
      <c r="D404"/>
      <c r="E404"/>
      <c r="F404"/>
      <c r="G404"/>
      <c r="H404"/>
      <c r="I404"/>
      <c r="J404"/>
      <c r="K404"/>
      <c r="L404"/>
      <c r="M404"/>
      <c r="N404"/>
      <c r="O404"/>
      <c r="P404"/>
      <c r="Q404"/>
      <c r="R404"/>
      <c r="S404"/>
      <c r="T404"/>
      <c r="U404"/>
      <c r="V404"/>
      <c r="W404"/>
      <c r="X404"/>
      <c r="Y404"/>
      <c r="Z404"/>
      <c r="AA404"/>
      <c r="AB404"/>
      <c r="AC404"/>
      <c r="AD404"/>
      <c r="AE404"/>
      <c r="AF404"/>
      <c r="AG404"/>
      <c r="AH404"/>
      <c r="AI404"/>
    </row>
    <row r="405" spans="1:35" x14ac:dyDescent="0.4">
      <c r="A405"/>
      <c r="B405"/>
      <c r="C405"/>
      <c r="D405"/>
      <c r="E405"/>
      <c r="F405"/>
      <c r="G405"/>
      <c r="H405"/>
      <c r="I405"/>
      <c r="J405"/>
      <c r="K405"/>
      <c r="L405"/>
      <c r="M405"/>
      <c r="N405"/>
      <c r="O405"/>
      <c r="P405"/>
      <c r="Q405"/>
      <c r="R405"/>
      <c r="S405"/>
      <c r="T405"/>
      <c r="U405"/>
      <c r="V405"/>
      <c r="W405"/>
      <c r="X405"/>
      <c r="Y405"/>
      <c r="Z405"/>
      <c r="AA405"/>
      <c r="AB405"/>
      <c r="AC405"/>
      <c r="AD405"/>
      <c r="AE405"/>
      <c r="AF405"/>
      <c r="AG405"/>
      <c r="AH405"/>
      <c r="AI405"/>
    </row>
    <row r="406" spans="1:35" x14ac:dyDescent="0.4">
      <c r="A406"/>
      <c r="B406"/>
      <c r="C406"/>
      <c r="D406"/>
      <c r="E406"/>
      <c r="F406"/>
      <c r="G406"/>
      <c r="H406"/>
      <c r="I406"/>
      <c r="J406"/>
      <c r="K406"/>
      <c r="L406"/>
      <c r="M406"/>
      <c r="N406"/>
      <c r="O406"/>
      <c r="P406"/>
      <c r="Q406"/>
      <c r="R406"/>
      <c r="S406"/>
      <c r="T406"/>
      <c r="U406"/>
      <c r="V406"/>
      <c r="W406"/>
      <c r="X406"/>
      <c r="Y406"/>
      <c r="Z406"/>
      <c r="AA406"/>
      <c r="AB406"/>
      <c r="AC406"/>
      <c r="AD406"/>
      <c r="AE406"/>
      <c r="AF406"/>
      <c r="AG406"/>
      <c r="AH406"/>
      <c r="AI406"/>
    </row>
    <row r="407" spans="1:35" x14ac:dyDescent="0.4">
      <c r="A407"/>
      <c r="B407"/>
      <c r="C407"/>
      <c r="D407"/>
      <c r="E407"/>
      <c r="F407"/>
      <c r="G407"/>
      <c r="H407"/>
      <c r="I407"/>
      <c r="J407"/>
      <c r="K407"/>
      <c r="L407"/>
      <c r="M407"/>
      <c r="N407"/>
      <c r="O407"/>
      <c r="P407"/>
      <c r="Q407"/>
      <c r="R407"/>
      <c r="S407"/>
      <c r="T407"/>
      <c r="U407"/>
      <c r="V407"/>
      <c r="W407"/>
      <c r="X407"/>
      <c r="Y407"/>
      <c r="Z407"/>
      <c r="AA407"/>
      <c r="AB407"/>
      <c r="AC407"/>
      <c r="AD407"/>
      <c r="AE407"/>
      <c r="AF407"/>
      <c r="AG407"/>
      <c r="AH407"/>
      <c r="AI407"/>
    </row>
    <row r="408" spans="1:35" x14ac:dyDescent="0.4">
      <c r="A408"/>
      <c r="B408"/>
      <c r="C408"/>
      <c r="D408"/>
      <c r="E408"/>
      <c r="F408"/>
      <c r="G408"/>
      <c r="H408"/>
      <c r="I408"/>
      <c r="J408"/>
      <c r="K408"/>
      <c r="L408"/>
      <c r="M408"/>
      <c r="N408"/>
      <c r="O408"/>
      <c r="P408"/>
      <c r="Q408"/>
      <c r="R408"/>
      <c r="S408"/>
      <c r="T408"/>
      <c r="U408"/>
      <c r="V408"/>
      <c r="W408"/>
      <c r="X408"/>
      <c r="Y408"/>
      <c r="Z408"/>
      <c r="AA408"/>
      <c r="AB408"/>
      <c r="AC408"/>
      <c r="AD408"/>
      <c r="AE408"/>
      <c r="AF408"/>
      <c r="AG408"/>
      <c r="AH408"/>
      <c r="AI408"/>
    </row>
    <row r="409" spans="1:35" x14ac:dyDescent="0.4">
      <c r="A409"/>
      <c r="B409"/>
      <c r="C409"/>
      <c r="D409"/>
      <c r="E409"/>
      <c r="F409"/>
      <c r="G409"/>
      <c r="H409"/>
      <c r="I409"/>
      <c r="J409"/>
      <c r="K409"/>
      <c r="L409"/>
      <c r="M409"/>
      <c r="N409"/>
      <c r="O409"/>
      <c r="P409"/>
      <c r="Q409"/>
      <c r="R409"/>
      <c r="S409"/>
      <c r="T409"/>
      <c r="U409"/>
      <c r="V409"/>
      <c r="W409"/>
      <c r="X409"/>
      <c r="Y409"/>
      <c r="Z409"/>
      <c r="AA409"/>
      <c r="AB409"/>
      <c r="AC409"/>
      <c r="AD409"/>
      <c r="AE409"/>
      <c r="AF409"/>
      <c r="AG409"/>
      <c r="AH409"/>
      <c r="AI409"/>
    </row>
    <row r="410" spans="1:35" x14ac:dyDescent="0.4">
      <c r="A410"/>
      <c r="B410"/>
      <c r="C410"/>
      <c r="D410"/>
      <c r="E410"/>
      <c r="F410"/>
      <c r="G410"/>
      <c r="H410"/>
      <c r="I410"/>
      <c r="J410"/>
      <c r="K410"/>
      <c r="L410"/>
      <c r="M410"/>
      <c r="N410"/>
      <c r="O410"/>
      <c r="P410"/>
      <c r="Q410"/>
      <c r="R410"/>
      <c r="S410"/>
      <c r="T410"/>
      <c r="U410"/>
      <c r="V410"/>
      <c r="W410"/>
      <c r="X410"/>
      <c r="Y410"/>
      <c r="Z410"/>
      <c r="AA410"/>
      <c r="AB410"/>
      <c r="AC410"/>
      <c r="AD410"/>
      <c r="AE410"/>
      <c r="AF410"/>
      <c r="AG410"/>
      <c r="AH410"/>
      <c r="AI410"/>
    </row>
    <row r="411" spans="1:35" x14ac:dyDescent="0.4">
      <c r="A411"/>
      <c r="B411"/>
      <c r="C411"/>
      <c r="D411"/>
      <c r="E411"/>
      <c r="F411"/>
      <c r="G411"/>
      <c r="H411"/>
      <c r="I411"/>
      <c r="J411"/>
      <c r="K411"/>
      <c r="L411"/>
      <c r="M411"/>
      <c r="N411"/>
      <c r="O411"/>
      <c r="P411"/>
      <c r="Q411"/>
      <c r="R411"/>
      <c r="S411"/>
      <c r="T411"/>
      <c r="U411"/>
      <c r="V411"/>
      <c r="W411"/>
      <c r="X411"/>
      <c r="Y411"/>
      <c r="Z411"/>
      <c r="AA411"/>
      <c r="AB411"/>
      <c r="AC411"/>
      <c r="AD411"/>
      <c r="AE411"/>
      <c r="AF411"/>
      <c r="AG411"/>
      <c r="AH411"/>
      <c r="AI411"/>
    </row>
    <row r="412" spans="1:35" x14ac:dyDescent="0.4">
      <c r="A412"/>
      <c r="B412"/>
      <c r="C412"/>
      <c r="D412"/>
      <c r="E412"/>
      <c r="F412"/>
      <c r="G412"/>
      <c r="H412"/>
      <c r="I412"/>
      <c r="J412"/>
      <c r="K412"/>
      <c r="L412"/>
      <c r="M412"/>
      <c r="N412"/>
      <c r="O412"/>
      <c r="P412"/>
      <c r="Q412"/>
      <c r="R412"/>
      <c r="S412"/>
      <c r="T412"/>
      <c r="U412"/>
      <c r="V412"/>
      <c r="W412"/>
      <c r="X412"/>
      <c r="Y412"/>
      <c r="Z412"/>
      <c r="AA412"/>
      <c r="AB412"/>
      <c r="AC412"/>
      <c r="AD412"/>
      <c r="AE412"/>
      <c r="AF412"/>
      <c r="AG412"/>
      <c r="AH412"/>
      <c r="AI412"/>
    </row>
    <row r="413" spans="1:35" x14ac:dyDescent="0.4">
      <c r="A413"/>
      <c r="B413"/>
      <c r="C413"/>
      <c r="D413"/>
      <c r="E413"/>
      <c r="F413"/>
      <c r="G413"/>
      <c r="H413"/>
      <c r="I413"/>
      <c r="J413"/>
      <c r="K413"/>
      <c r="L413"/>
      <c r="M413"/>
      <c r="N413"/>
      <c r="O413"/>
      <c r="P413"/>
      <c r="Q413"/>
      <c r="R413"/>
      <c r="S413"/>
      <c r="T413"/>
      <c r="U413"/>
      <c r="V413"/>
      <c r="W413"/>
      <c r="X413"/>
      <c r="Y413"/>
      <c r="Z413"/>
      <c r="AA413"/>
      <c r="AB413"/>
      <c r="AC413"/>
      <c r="AD413"/>
      <c r="AE413"/>
      <c r="AF413"/>
      <c r="AG413"/>
      <c r="AH413"/>
      <c r="AI413"/>
    </row>
    <row r="414" spans="1:35" x14ac:dyDescent="0.4">
      <c r="A414"/>
      <c r="B414"/>
      <c r="C414"/>
      <c r="D414"/>
      <c r="E414"/>
      <c r="F414"/>
      <c r="G414"/>
      <c r="H414"/>
      <c r="I414"/>
      <c r="J414"/>
      <c r="K414"/>
      <c r="L414"/>
      <c r="M414"/>
      <c r="N414"/>
      <c r="O414"/>
      <c r="P414"/>
      <c r="Q414"/>
      <c r="R414"/>
      <c r="S414"/>
      <c r="T414"/>
      <c r="U414"/>
      <c r="V414"/>
      <c r="W414"/>
      <c r="X414"/>
      <c r="Y414"/>
      <c r="Z414"/>
      <c r="AA414"/>
      <c r="AB414"/>
      <c r="AC414"/>
      <c r="AD414"/>
      <c r="AE414"/>
      <c r="AF414"/>
      <c r="AG414"/>
      <c r="AH414"/>
      <c r="AI414"/>
    </row>
    <row r="415" spans="1:35" x14ac:dyDescent="0.4">
      <c r="A415"/>
      <c r="B415"/>
      <c r="C415"/>
      <c r="D415"/>
      <c r="E415"/>
      <c r="F415"/>
      <c r="G415"/>
      <c r="H415"/>
      <c r="I415"/>
      <c r="J415"/>
      <c r="K415"/>
      <c r="L415"/>
      <c r="M415"/>
      <c r="N415"/>
      <c r="O415"/>
      <c r="P415"/>
      <c r="Q415"/>
      <c r="R415"/>
      <c r="S415"/>
      <c r="T415"/>
      <c r="U415"/>
      <c r="V415"/>
      <c r="W415"/>
      <c r="X415"/>
      <c r="Y415"/>
      <c r="Z415"/>
      <c r="AA415"/>
      <c r="AB415"/>
      <c r="AC415"/>
      <c r="AD415"/>
      <c r="AE415"/>
      <c r="AF415"/>
      <c r="AG415"/>
      <c r="AH415"/>
      <c r="AI415"/>
    </row>
    <row r="416" spans="1:35" x14ac:dyDescent="0.4">
      <c r="A416"/>
      <c r="B416"/>
      <c r="C416"/>
      <c r="D416"/>
      <c r="E416"/>
      <c r="F416"/>
      <c r="G416"/>
      <c r="H416"/>
      <c r="I416"/>
      <c r="J416"/>
      <c r="K416"/>
      <c r="L416"/>
      <c r="M416"/>
      <c r="N416"/>
      <c r="O416"/>
      <c r="P416"/>
      <c r="Q416"/>
      <c r="R416"/>
      <c r="S416"/>
      <c r="T416"/>
      <c r="U416"/>
      <c r="V416"/>
      <c r="W416"/>
      <c r="X416"/>
      <c r="Y416"/>
      <c r="Z416"/>
      <c r="AA416"/>
      <c r="AB416"/>
      <c r="AC416"/>
      <c r="AD416"/>
      <c r="AE416"/>
      <c r="AF416"/>
      <c r="AG416"/>
      <c r="AH416"/>
      <c r="AI416"/>
    </row>
    <row r="417" spans="1:35" x14ac:dyDescent="0.4">
      <c r="A417"/>
      <c r="B417"/>
      <c r="C417"/>
      <c r="D417"/>
      <c r="E417"/>
      <c r="F417"/>
      <c r="G417"/>
      <c r="H417"/>
      <c r="I417"/>
      <c r="J417"/>
      <c r="K417"/>
      <c r="L417"/>
      <c r="M417"/>
      <c r="N417"/>
      <c r="O417"/>
      <c r="P417"/>
      <c r="Q417"/>
      <c r="R417"/>
      <c r="S417"/>
      <c r="T417"/>
      <c r="U417"/>
      <c r="V417"/>
      <c r="W417"/>
      <c r="X417"/>
      <c r="Y417"/>
      <c r="Z417"/>
      <c r="AA417"/>
      <c r="AB417"/>
      <c r="AC417"/>
      <c r="AD417"/>
      <c r="AE417"/>
      <c r="AF417"/>
      <c r="AG417"/>
      <c r="AH417"/>
      <c r="AI417"/>
    </row>
    <row r="418" spans="1:35" x14ac:dyDescent="0.4">
      <c r="A418"/>
      <c r="B418"/>
      <c r="C418"/>
      <c r="D418"/>
      <c r="E418"/>
      <c r="F418"/>
      <c r="G418"/>
      <c r="H418"/>
      <c r="I418"/>
      <c r="J418"/>
      <c r="K418"/>
      <c r="L418"/>
      <c r="M418"/>
      <c r="N418"/>
      <c r="O418"/>
      <c r="P418"/>
      <c r="Q418"/>
      <c r="R418"/>
      <c r="S418"/>
      <c r="T418"/>
      <c r="U418"/>
      <c r="V418"/>
      <c r="W418"/>
      <c r="X418"/>
      <c r="Y418"/>
      <c r="Z418"/>
      <c r="AA418"/>
      <c r="AB418"/>
      <c r="AC418"/>
      <c r="AD418"/>
      <c r="AE418"/>
      <c r="AF418"/>
      <c r="AG418"/>
      <c r="AH418"/>
      <c r="AI418"/>
    </row>
    <row r="419" spans="1:35" x14ac:dyDescent="0.4">
      <c r="A419"/>
      <c r="B419"/>
      <c r="C419"/>
      <c r="D419"/>
      <c r="E419"/>
      <c r="F419"/>
      <c r="G419"/>
      <c r="H419"/>
      <c r="I419"/>
      <c r="J419"/>
      <c r="K419"/>
      <c r="L419"/>
      <c r="M419"/>
      <c r="N419"/>
      <c r="O419"/>
      <c r="P419"/>
      <c r="Q419"/>
      <c r="R419"/>
      <c r="S419"/>
      <c r="T419"/>
      <c r="U419"/>
      <c r="V419"/>
      <c r="W419"/>
      <c r="X419"/>
      <c r="Y419"/>
      <c r="Z419"/>
      <c r="AA419"/>
      <c r="AB419"/>
      <c r="AC419"/>
      <c r="AD419"/>
      <c r="AE419"/>
      <c r="AF419"/>
      <c r="AG419"/>
      <c r="AH419"/>
      <c r="AI419"/>
    </row>
    <row r="420" spans="1:35" x14ac:dyDescent="0.4">
      <c r="A420"/>
      <c r="B420"/>
      <c r="C420"/>
      <c r="D420"/>
      <c r="E420"/>
      <c r="F420"/>
      <c r="G420"/>
      <c r="H420"/>
      <c r="I420"/>
      <c r="J420"/>
      <c r="K420"/>
      <c r="L420"/>
      <c r="M420"/>
      <c r="N420"/>
      <c r="O420"/>
      <c r="P420"/>
      <c r="Q420"/>
      <c r="R420"/>
      <c r="S420"/>
      <c r="T420"/>
      <c r="U420"/>
      <c r="V420"/>
      <c r="W420"/>
      <c r="X420"/>
      <c r="Y420"/>
      <c r="Z420"/>
      <c r="AA420"/>
      <c r="AB420"/>
      <c r="AC420"/>
      <c r="AD420"/>
      <c r="AE420"/>
      <c r="AF420"/>
      <c r="AG420"/>
      <c r="AH420"/>
      <c r="AI420"/>
    </row>
    <row r="421" spans="1:35" x14ac:dyDescent="0.4">
      <c r="A421"/>
      <c r="B421"/>
      <c r="C421"/>
      <c r="D421"/>
      <c r="E421"/>
      <c r="F421"/>
      <c r="G421"/>
      <c r="H421"/>
      <c r="I421"/>
      <c r="J421"/>
      <c r="K421"/>
      <c r="L421"/>
      <c r="M421"/>
      <c r="N421"/>
      <c r="O421"/>
      <c r="P421"/>
      <c r="Q421"/>
      <c r="R421"/>
      <c r="S421"/>
      <c r="T421"/>
      <c r="U421"/>
      <c r="V421"/>
      <c r="W421"/>
      <c r="X421"/>
      <c r="Y421"/>
      <c r="Z421"/>
      <c r="AA421"/>
      <c r="AB421"/>
      <c r="AC421"/>
      <c r="AD421"/>
      <c r="AE421"/>
      <c r="AF421"/>
      <c r="AG421"/>
      <c r="AH421"/>
      <c r="AI421"/>
    </row>
    <row r="422" spans="1:35" x14ac:dyDescent="0.4">
      <c r="A422"/>
      <c r="B422"/>
      <c r="C422"/>
      <c r="D422"/>
      <c r="E422"/>
      <c r="F422"/>
      <c r="G422"/>
      <c r="H422"/>
      <c r="I422"/>
      <c r="J422"/>
      <c r="K422"/>
      <c r="L422"/>
      <c r="M422"/>
      <c r="N422"/>
      <c r="O422"/>
      <c r="P422"/>
      <c r="Q422"/>
      <c r="R422"/>
      <c r="S422"/>
      <c r="T422"/>
      <c r="U422"/>
      <c r="V422"/>
      <c r="W422"/>
      <c r="X422"/>
      <c r="Y422"/>
      <c r="Z422"/>
      <c r="AA422"/>
      <c r="AB422"/>
      <c r="AC422"/>
      <c r="AD422"/>
      <c r="AE422"/>
      <c r="AF422"/>
      <c r="AG422"/>
      <c r="AH422"/>
      <c r="AI422"/>
    </row>
    <row r="423" spans="1:35" x14ac:dyDescent="0.4">
      <c r="A423"/>
      <c r="B423"/>
      <c r="C423"/>
      <c r="D423"/>
      <c r="E423"/>
      <c r="F423"/>
      <c r="G423"/>
      <c r="H423"/>
      <c r="I423"/>
      <c r="J423"/>
      <c r="K423"/>
      <c r="L423"/>
      <c r="M423"/>
      <c r="N423"/>
      <c r="O423"/>
      <c r="P423"/>
      <c r="Q423"/>
      <c r="R423"/>
      <c r="S423"/>
      <c r="T423"/>
      <c r="U423"/>
      <c r="V423"/>
      <c r="W423"/>
      <c r="X423"/>
      <c r="Y423"/>
      <c r="Z423"/>
      <c r="AA423"/>
      <c r="AB423"/>
      <c r="AC423"/>
      <c r="AD423"/>
      <c r="AE423"/>
      <c r="AF423"/>
      <c r="AG423"/>
      <c r="AH423"/>
      <c r="AI423"/>
    </row>
    <row r="424" spans="1:35" x14ac:dyDescent="0.4">
      <c r="A424"/>
      <c r="B424"/>
      <c r="C424"/>
      <c r="D424"/>
      <c r="E424"/>
      <c r="F424"/>
      <c r="G424"/>
      <c r="H424"/>
      <c r="I424"/>
      <c r="J424"/>
      <c r="K424"/>
      <c r="L424"/>
      <c r="M424"/>
      <c r="N424"/>
      <c r="O424"/>
      <c r="P424"/>
      <c r="Q424"/>
      <c r="R424"/>
      <c r="S424"/>
      <c r="T424"/>
      <c r="U424"/>
      <c r="V424"/>
      <c r="W424"/>
      <c r="X424"/>
      <c r="Y424"/>
      <c r="Z424"/>
      <c r="AA424"/>
      <c r="AB424"/>
      <c r="AC424"/>
      <c r="AD424"/>
      <c r="AE424"/>
      <c r="AF424"/>
      <c r="AG424"/>
      <c r="AH424"/>
      <c r="AI424"/>
    </row>
    <row r="425" spans="1:35" x14ac:dyDescent="0.4">
      <c r="A425"/>
      <c r="B425"/>
      <c r="C425"/>
      <c r="D425"/>
      <c r="E425"/>
      <c r="F425"/>
      <c r="G425"/>
      <c r="H425"/>
      <c r="I425"/>
      <c r="J425"/>
      <c r="K425"/>
      <c r="L425"/>
      <c r="M425"/>
      <c r="N425"/>
      <c r="O425"/>
      <c r="P425"/>
      <c r="Q425"/>
      <c r="R425"/>
      <c r="S425"/>
      <c r="T425"/>
      <c r="U425"/>
      <c r="V425"/>
      <c r="W425"/>
      <c r="X425"/>
      <c r="Y425"/>
      <c r="Z425"/>
      <c r="AA425"/>
      <c r="AB425"/>
      <c r="AC425"/>
      <c r="AD425"/>
      <c r="AE425"/>
      <c r="AF425"/>
      <c r="AG425"/>
      <c r="AH425"/>
      <c r="AI425"/>
    </row>
    <row r="426" spans="1:35" x14ac:dyDescent="0.4">
      <c r="A426"/>
      <c r="B426"/>
      <c r="C426"/>
      <c r="D426"/>
      <c r="E426"/>
      <c r="F426"/>
      <c r="G426"/>
      <c r="H426"/>
      <c r="I426"/>
      <c r="J426"/>
      <c r="K426"/>
      <c r="L426"/>
      <c r="M426"/>
      <c r="N426"/>
      <c r="O426"/>
      <c r="P426"/>
      <c r="Q426"/>
      <c r="R426"/>
      <c r="S426"/>
      <c r="T426"/>
      <c r="U426"/>
      <c r="V426"/>
      <c r="W426"/>
      <c r="X426"/>
      <c r="Y426"/>
      <c r="Z426"/>
      <c r="AA426"/>
      <c r="AB426"/>
      <c r="AC426"/>
      <c r="AD426"/>
      <c r="AE426"/>
      <c r="AF426"/>
      <c r="AG426"/>
      <c r="AH426"/>
      <c r="AI426"/>
    </row>
    <row r="427" spans="1:35" x14ac:dyDescent="0.4">
      <c r="A427"/>
      <c r="B427"/>
      <c r="C427"/>
      <c r="D427"/>
      <c r="E427"/>
      <c r="F427"/>
      <c r="G427"/>
      <c r="H427"/>
      <c r="I427"/>
      <c r="J427"/>
      <c r="K427"/>
      <c r="L427"/>
      <c r="M427"/>
      <c r="N427"/>
      <c r="O427"/>
      <c r="P427"/>
      <c r="Q427"/>
      <c r="R427"/>
      <c r="S427"/>
      <c r="T427"/>
      <c r="U427"/>
      <c r="V427"/>
      <c r="W427"/>
      <c r="X427"/>
      <c r="Y427"/>
      <c r="Z427"/>
      <c r="AA427"/>
      <c r="AB427"/>
      <c r="AC427"/>
      <c r="AD427"/>
      <c r="AE427"/>
      <c r="AF427"/>
      <c r="AG427"/>
      <c r="AH427"/>
      <c r="AI427"/>
    </row>
    <row r="428" spans="1:35" x14ac:dyDescent="0.4">
      <c r="A428"/>
      <c r="B428"/>
      <c r="C428"/>
      <c r="D428"/>
      <c r="E428"/>
      <c r="F428"/>
      <c r="G428"/>
      <c r="H428"/>
      <c r="I428"/>
      <c r="J428"/>
      <c r="K428"/>
      <c r="L428"/>
      <c r="M428"/>
      <c r="N428"/>
      <c r="O428"/>
      <c r="P428"/>
      <c r="Q428"/>
      <c r="R428"/>
      <c r="S428"/>
      <c r="T428"/>
      <c r="U428"/>
      <c r="V428"/>
      <c r="W428"/>
      <c r="X428"/>
      <c r="Y428"/>
      <c r="Z428"/>
      <c r="AA428"/>
      <c r="AB428"/>
      <c r="AC428"/>
      <c r="AD428"/>
      <c r="AE428"/>
      <c r="AF428"/>
      <c r="AG428"/>
      <c r="AH428"/>
      <c r="AI428"/>
    </row>
    <row r="429" spans="1:35" x14ac:dyDescent="0.4">
      <c r="A429"/>
      <c r="B429"/>
      <c r="C429"/>
      <c r="D429"/>
      <c r="E429"/>
      <c r="F429"/>
      <c r="G429"/>
      <c r="H429"/>
      <c r="I429"/>
      <c r="J429"/>
      <c r="K429"/>
      <c r="L429"/>
      <c r="M429"/>
      <c r="N429"/>
      <c r="O429"/>
      <c r="P429"/>
      <c r="Q429"/>
      <c r="R429"/>
      <c r="S429"/>
      <c r="T429"/>
      <c r="U429"/>
      <c r="V429"/>
      <c r="W429"/>
      <c r="X429"/>
      <c r="Y429"/>
      <c r="Z429"/>
      <c r="AA429"/>
      <c r="AB429"/>
      <c r="AC429"/>
      <c r="AD429"/>
      <c r="AE429"/>
      <c r="AF429"/>
      <c r="AG429"/>
      <c r="AH429"/>
      <c r="AI429"/>
    </row>
    <row r="430" spans="1:35" x14ac:dyDescent="0.4">
      <c r="A430"/>
      <c r="B430"/>
      <c r="C430"/>
      <c r="D430"/>
      <c r="E430"/>
      <c r="F430"/>
      <c r="G430"/>
      <c r="H430"/>
      <c r="I430"/>
      <c r="J430"/>
      <c r="K430"/>
      <c r="L430"/>
      <c r="M430"/>
      <c r="N430"/>
      <c r="O430"/>
      <c r="P430"/>
      <c r="Q430"/>
      <c r="R430"/>
      <c r="S430"/>
      <c r="T430"/>
      <c r="U430"/>
      <c r="V430"/>
      <c r="W430"/>
      <c r="X430"/>
      <c r="Y430"/>
      <c r="Z430"/>
      <c r="AA430"/>
      <c r="AB430"/>
      <c r="AC430"/>
      <c r="AD430"/>
      <c r="AE430"/>
      <c r="AF430"/>
      <c r="AG430"/>
      <c r="AH430"/>
      <c r="AI430"/>
    </row>
    <row r="431" spans="1:35" x14ac:dyDescent="0.4">
      <c r="A431"/>
      <c r="B431"/>
      <c r="C431"/>
      <c r="D431"/>
      <c r="E431"/>
      <c r="F431"/>
      <c r="G431"/>
      <c r="H431"/>
      <c r="I431"/>
      <c r="J431"/>
      <c r="K431"/>
      <c r="L431"/>
      <c r="M431"/>
      <c r="N431"/>
      <c r="O431"/>
      <c r="P431"/>
      <c r="Q431"/>
      <c r="R431"/>
      <c r="S431"/>
      <c r="T431"/>
      <c r="U431"/>
      <c r="V431"/>
      <c r="W431"/>
      <c r="X431"/>
      <c r="Y431"/>
      <c r="Z431"/>
      <c r="AA431"/>
      <c r="AB431"/>
      <c r="AC431"/>
      <c r="AD431"/>
      <c r="AE431"/>
      <c r="AF431"/>
      <c r="AG431"/>
      <c r="AH431"/>
      <c r="AI431"/>
    </row>
    <row r="432" spans="1:35" x14ac:dyDescent="0.4">
      <c r="A432"/>
      <c r="B432"/>
      <c r="C432"/>
      <c r="D432"/>
      <c r="E432"/>
      <c r="F432"/>
      <c r="G432"/>
      <c r="H432"/>
      <c r="I432"/>
      <c r="J432"/>
      <c r="K432"/>
      <c r="L432"/>
      <c r="M432"/>
      <c r="N432"/>
      <c r="O432"/>
      <c r="P432"/>
      <c r="Q432"/>
      <c r="R432"/>
      <c r="S432"/>
      <c r="T432"/>
      <c r="U432"/>
      <c r="V432"/>
      <c r="W432"/>
      <c r="X432"/>
      <c r="Y432"/>
      <c r="Z432"/>
      <c r="AA432"/>
      <c r="AB432"/>
      <c r="AC432"/>
      <c r="AD432"/>
      <c r="AE432"/>
      <c r="AF432"/>
      <c r="AG432"/>
      <c r="AH432"/>
      <c r="AI432"/>
    </row>
    <row r="433" spans="1:35" x14ac:dyDescent="0.4">
      <c r="A433"/>
      <c r="B433"/>
      <c r="C433"/>
      <c r="D433"/>
      <c r="E433"/>
      <c r="F433"/>
      <c r="G433"/>
      <c r="H433"/>
      <c r="I433"/>
      <c r="J433"/>
      <c r="K433"/>
      <c r="L433"/>
      <c r="M433"/>
      <c r="N433"/>
      <c r="O433"/>
      <c r="P433"/>
      <c r="Q433"/>
      <c r="R433"/>
      <c r="S433"/>
      <c r="T433"/>
      <c r="U433"/>
      <c r="V433"/>
      <c r="W433"/>
      <c r="X433"/>
      <c r="Y433"/>
      <c r="Z433"/>
      <c r="AA433"/>
      <c r="AB433"/>
      <c r="AC433"/>
      <c r="AD433"/>
      <c r="AE433"/>
      <c r="AF433"/>
      <c r="AG433"/>
      <c r="AH433"/>
      <c r="AI433"/>
    </row>
    <row r="434" spans="1:35" x14ac:dyDescent="0.4">
      <c r="A434"/>
      <c r="B434"/>
      <c r="C434"/>
      <c r="D434"/>
      <c r="E434"/>
      <c r="F434"/>
      <c r="G434"/>
      <c r="H434"/>
      <c r="I434"/>
      <c r="J434"/>
      <c r="K434"/>
      <c r="L434"/>
      <c r="M434"/>
      <c r="N434"/>
      <c r="O434"/>
      <c r="P434"/>
      <c r="Q434"/>
      <c r="R434"/>
      <c r="S434"/>
      <c r="T434"/>
      <c r="U434"/>
      <c r="V434"/>
      <c r="W434"/>
      <c r="X434"/>
      <c r="Y434"/>
      <c r="Z434"/>
      <c r="AA434"/>
      <c r="AB434"/>
      <c r="AC434"/>
      <c r="AD434"/>
      <c r="AE434"/>
      <c r="AF434"/>
      <c r="AG434"/>
      <c r="AH434"/>
      <c r="AI434"/>
    </row>
    <row r="435" spans="1:35" x14ac:dyDescent="0.4">
      <c r="A435"/>
      <c r="B435"/>
      <c r="C435"/>
      <c r="D435"/>
      <c r="E435"/>
      <c r="F435"/>
      <c r="G435"/>
      <c r="H435"/>
      <c r="I435"/>
      <c r="J435"/>
      <c r="K435"/>
      <c r="L435"/>
      <c r="M435"/>
      <c r="N435"/>
      <c r="O435"/>
      <c r="P435"/>
      <c r="Q435"/>
      <c r="R435"/>
      <c r="S435"/>
      <c r="T435"/>
      <c r="U435"/>
      <c r="V435"/>
      <c r="W435"/>
      <c r="X435"/>
      <c r="Y435"/>
      <c r="Z435"/>
      <c r="AA435"/>
      <c r="AB435"/>
      <c r="AC435"/>
      <c r="AD435"/>
      <c r="AE435"/>
      <c r="AF435"/>
      <c r="AG435"/>
      <c r="AH435"/>
      <c r="AI435"/>
    </row>
    <row r="436" spans="1:35" x14ac:dyDescent="0.4">
      <c r="A436"/>
      <c r="B436"/>
      <c r="C436"/>
      <c r="D436"/>
      <c r="E436"/>
      <c r="F436"/>
      <c r="G436"/>
      <c r="H436"/>
      <c r="I436"/>
      <c r="J436"/>
      <c r="K436"/>
      <c r="L436"/>
      <c r="M436"/>
      <c r="N436"/>
      <c r="O436"/>
      <c r="P436"/>
      <c r="Q436"/>
      <c r="R436"/>
      <c r="S436"/>
      <c r="T436"/>
      <c r="U436"/>
      <c r="V436"/>
      <c r="W436"/>
      <c r="X436"/>
      <c r="Y436"/>
      <c r="Z436"/>
      <c r="AA436"/>
      <c r="AB436"/>
      <c r="AC436"/>
      <c r="AD436"/>
      <c r="AE436"/>
      <c r="AF436"/>
      <c r="AG436"/>
      <c r="AH436"/>
      <c r="AI436"/>
    </row>
    <row r="437" spans="1:35" x14ac:dyDescent="0.4">
      <c r="A437"/>
      <c r="B437"/>
      <c r="C437"/>
      <c r="D437"/>
      <c r="E437"/>
      <c r="F437"/>
      <c r="G437"/>
      <c r="H437"/>
      <c r="I437"/>
      <c r="J437"/>
      <c r="K437"/>
      <c r="L437"/>
      <c r="M437"/>
      <c r="N437"/>
      <c r="O437"/>
      <c r="P437"/>
      <c r="Q437"/>
      <c r="R437"/>
      <c r="S437"/>
      <c r="T437"/>
      <c r="U437"/>
      <c r="V437"/>
      <c r="W437"/>
      <c r="X437"/>
      <c r="Y437"/>
      <c r="Z437"/>
      <c r="AA437"/>
      <c r="AB437"/>
      <c r="AC437"/>
      <c r="AD437"/>
      <c r="AE437"/>
      <c r="AF437"/>
      <c r="AG437"/>
      <c r="AH437"/>
      <c r="AI437"/>
    </row>
    <row r="438" spans="1:35" x14ac:dyDescent="0.4">
      <c r="A438"/>
      <c r="B438"/>
      <c r="C438"/>
      <c r="D438"/>
      <c r="E438"/>
      <c r="F438"/>
      <c r="G438"/>
      <c r="H438"/>
      <c r="I438"/>
      <c r="J438"/>
      <c r="K438"/>
      <c r="L438"/>
      <c r="M438"/>
      <c r="N438"/>
      <c r="O438"/>
      <c r="P438"/>
      <c r="Q438"/>
      <c r="R438"/>
      <c r="S438"/>
      <c r="T438"/>
      <c r="U438"/>
      <c r="V438"/>
      <c r="W438"/>
      <c r="X438"/>
      <c r="Y438"/>
      <c r="Z438"/>
      <c r="AA438"/>
      <c r="AB438"/>
      <c r="AC438"/>
      <c r="AD438"/>
      <c r="AE438"/>
      <c r="AF438"/>
      <c r="AG438"/>
      <c r="AH438"/>
      <c r="AI438"/>
    </row>
    <row r="439" spans="1:35" x14ac:dyDescent="0.4">
      <c r="A439"/>
      <c r="B439"/>
      <c r="C439"/>
      <c r="D439"/>
      <c r="E439"/>
      <c r="F439"/>
      <c r="G439"/>
      <c r="H439"/>
      <c r="I439"/>
      <c r="J439"/>
      <c r="K439"/>
      <c r="L439"/>
      <c r="M439"/>
      <c r="N439"/>
      <c r="O439"/>
      <c r="P439"/>
      <c r="Q439"/>
      <c r="R439"/>
      <c r="S439"/>
      <c r="T439"/>
      <c r="U439"/>
      <c r="V439"/>
      <c r="W439"/>
      <c r="X439"/>
      <c r="Y439"/>
      <c r="Z439"/>
      <c r="AA439"/>
      <c r="AB439"/>
      <c r="AC439"/>
      <c r="AD439"/>
      <c r="AE439"/>
      <c r="AF439"/>
      <c r="AG439"/>
      <c r="AH439"/>
      <c r="AI439"/>
    </row>
    <row r="440" spans="1:35" x14ac:dyDescent="0.4">
      <c r="A440"/>
      <c r="B440"/>
      <c r="C440"/>
      <c r="D440"/>
      <c r="E440"/>
      <c r="F440"/>
      <c r="G440"/>
      <c r="H440"/>
      <c r="I440"/>
      <c r="J440"/>
      <c r="K440"/>
      <c r="L440"/>
      <c r="M440"/>
      <c r="N440"/>
      <c r="O440"/>
      <c r="P440"/>
      <c r="Q440"/>
      <c r="R440"/>
      <c r="S440"/>
      <c r="T440"/>
      <c r="U440"/>
      <c r="V440"/>
      <c r="W440"/>
      <c r="X440"/>
      <c r="Y440"/>
      <c r="Z440"/>
      <c r="AA440"/>
      <c r="AB440"/>
      <c r="AC440"/>
      <c r="AD440"/>
      <c r="AE440"/>
      <c r="AF440"/>
      <c r="AG440"/>
      <c r="AH440"/>
      <c r="AI440"/>
    </row>
    <row r="441" spans="1:35" x14ac:dyDescent="0.4">
      <c r="A441"/>
      <c r="B441"/>
      <c r="C441"/>
      <c r="D441"/>
      <c r="E441"/>
      <c r="F441"/>
      <c r="G441"/>
      <c r="H441"/>
      <c r="I441"/>
      <c r="J441"/>
      <c r="K441"/>
      <c r="L441"/>
      <c r="M441"/>
      <c r="N441"/>
      <c r="O441"/>
      <c r="P441"/>
      <c r="Q441"/>
      <c r="R441"/>
      <c r="S441"/>
      <c r="T441"/>
      <c r="U441"/>
      <c r="V441"/>
      <c r="W441"/>
      <c r="X441"/>
      <c r="Y441"/>
      <c r="Z441"/>
      <c r="AA441"/>
      <c r="AB441"/>
      <c r="AC441"/>
      <c r="AD441"/>
      <c r="AE441"/>
      <c r="AF441"/>
      <c r="AG441"/>
      <c r="AH441"/>
      <c r="AI441"/>
    </row>
    <row r="442" spans="1:35" x14ac:dyDescent="0.4">
      <c r="A442"/>
      <c r="B442"/>
      <c r="C442"/>
      <c r="D442"/>
      <c r="E442"/>
      <c r="F442"/>
      <c r="G442"/>
      <c r="H442"/>
      <c r="I442"/>
      <c r="J442"/>
      <c r="K442"/>
      <c r="L442"/>
      <c r="M442"/>
      <c r="N442"/>
      <c r="O442"/>
      <c r="P442"/>
      <c r="Q442"/>
      <c r="R442"/>
      <c r="S442"/>
      <c r="T442"/>
      <c r="U442"/>
      <c r="V442"/>
      <c r="W442"/>
      <c r="X442"/>
      <c r="Y442"/>
      <c r="Z442"/>
      <c r="AA442"/>
      <c r="AB442"/>
      <c r="AC442"/>
      <c r="AD442"/>
      <c r="AE442"/>
      <c r="AF442"/>
      <c r="AG442"/>
      <c r="AH442"/>
      <c r="AI442"/>
    </row>
    <row r="443" spans="1:35" x14ac:dyDescent="0.4">
      <c r="A443"/>
      <c r="B443"/>
      <c r="C443"/>
      <c r="D443"/>
      <c r="E443"/>
      <c r="F443"/>
      <c r="G443"/>
      <c r="H443"/>
      <c r="I443"/>
      <c r="J443"/>
      <c r="K443"/>
      <c r="L443"/>
      <c r="M443"/>
      <c r="N443"/>
      <c r="O443"/>
      <c r="P443"/>
      <c r="Q443"/>
      <c r="R443"/>
      <c r="S443"/>
      <c r="T443"/>
      <c r="U443"/>
      <c r="V443"/>
      <c r="W443"/>
      <c r="X443"/>
      <c r="Y443"/>
      <c r="Z443"/>
      <c r="AA443"/>
      <c r="AB443"/>
      <c r="AC443"/>
      <c r="AD443"/>
      <c r="AE443"/>
      <c r="AF443"/>
      <c r="AG443"/>
      <c r="AH443"/>
      <c r="AI443"/>
    </row>
    <row r="444" spans="1:35" x14ac:dyDescent="0.4">
      <c r="A444"/>
      <c r="B444"/>
      <c r="C444"/>
      <c r="D444"/>
      <c r="E444"/>
      <c r="F444"/>
      <c r="G444"/>
      <c r="H444"/>
      <c r="I444"/>
      <c r="J444"/>
      <c r="K444"/>
      <c r="L444"/>
      <c r="M444"/>
      <c r="N444"/>
      <c r="O444"/>
      <c r="P444"/>
      <c r="Q444"/>
      <c r="R444"/>
      <c r="S444"/>
      <c r="T444"/>
      <c r="U444"/>
      <c r="V444"/>
      <c r="W444"/>
      <c r="X444"/>
      <c r="Y444"/>
      <c r="Z444"/>
      <c r="AA444"/>
      <c r="AB444"/>
      <c r="AC444"/>
      <c r="AD444"/>
      <c r="AE444"/>
      <c r="AF444"/>
      <c r="AG444"/>
      <c r="AH444"/>
      <c r="AI444"/>
    </row>
    <row r="445" spans="1:35" x14ac:dyDescent="0.4">
      <c r="A445"/>
      <c r="B445"/>
      <c r="C445"/>
      <c r="D445"/>
      <c r="E445"/>
      <c r="F445"/>
      <c r="G445"/>
      <c r="H445"/>
      <c r="I445"/>
      <c r="J445"/>
      <c r="K445"/>
      <c r="L445"/>
      <c r="M445"/>
      <c r="N445"/>
      <c r="O445"/>
      <c r="P445"/>
      <c r="Q445"/>
      <c r="R445"/>
      <c r="S445"/>
      <c r="T445"/>
      <c r="U445"/>
      <c r="V445"/>
      <c r="W445"/>
      <c r="X445"/>
      <c r="Y445"/>
      <c r="Z445"/>
      <c r="AA445"/>
      <c r="AB445"/>
      <c r="AC445"/>
      <c r="AD445"/>
      <c r="AE445"/>
      <c r="AF445"/>
      <c r="AG445"/>
      <c r="AH445"/>
      <c r="AI445"/>
    </row>
    <row r="446" spans="1:35" x14ac:dyDescent="0.4">
      <c r="A446"/>
      <c r="B446"/>
      <c r="C446"/>
      <c r="D446"/>
      <c r="E446"/>
      <c r="F446"/>
      <c r="G446"/>
      <c r="H446"/>
      <c r="I446"/>
      <c r="J446"/>
      <c r="K446"/>
      <c r="L446"/>
      <c r="M446"/>
      <c r="N446"/>
      <c r="O446"/>
      <c r="P446"/>
      <c r="Q446"/>
      <c r="R446"/>
      <c r="S446"/>
      <c r="T446"/>
      <c r="U446"/>
      <c r="V446"/>
      <c r="W446"/>
      <c r="X446"/>
      <c r="Y446"/>
      <c r="Z446"/>
      <c r="AA446"/>
      <c r="AB446"/>
      <c r="AC446"/>
      <c r="AD446"/>
      <c r="AE446"/>
      <c r="AF446"/>
      <c r="AG446"/>
      <c r="AH446"/>
      <c r="AI446"/>
    </row>
    <row r="447" spans="1:35" x14ac:dyDescent="0.4">
      <c r="A447"/>
      <c r="B447"/>
      <c r="C447"/>
      <c r="D447"/>
      <c r="E447"/>
      <c r="F447"/>
      <c r="G447"/>
      <c r="H447"/>
      <c r="I447"/>
      <c r="J447"/>
      <c r="K447"/>
      <c r="L447"/>
      <c r="M447"/>
      <c r="N447"/>
      <c r="O447"/>
      <c r="P447"/>
      <c r="Q447"/>
      <c r="R447"/>
      <c r="S447"/>
      <c r="T447"/>
      <c r="U447"/>
      <c r="V447"/>
      <c r="W447"/>
      <c r="X447"/>
      <c r="Y447"/>
      <c r="Z447"/>
      <c r="AA447"/>
      <c r="AB447"/>
      <c r="AC447"/>
      <c r="AD447"/>
      <c r="AE447"/>
      <c r="AF447"/>
      <c r="AG447"/>
      <c r="AH447"/>
      <c r="AI447"/>
    </row>
    <row r="448" spans="1:35" x14ac:dyDescent="0.4">
      <c r="A448"/>
      <c r="B448"/>
      <c r="C448"/>
      <c r="D448"/>
      <c r="E448"/>
      <c r="F448"/>
      <c r="G448"/>
      <c r="H448"/>
      <c r="I448"/>
      <c r="J448"/>
      <c r="K448"/>
      <c r="L448"/>
      <c r="M448"/>
      <c r="N448"/>
      <c r="O448"/>
      <c r="P448"/>
      <c r="Q448"/>
      <c r="R448"/>
      <c r="S448"/>
      <c r="T448"/>
      <c r="U448"/>
      <c r="V448"/>
      <c r="W448"/>
      <c r="X448"/>
      <c r="Y448"/>
      <c r="Z448"/>
      <c r="AA448"/>
      <c r="AB448"/>
      <c r="AC448"/>
      <c r="AD448"/>
      <c r="AE448"/>
      <c r="AF448"/>
      <c r="AG448"/>
      <c r="AH448"/>
      <c r="AI448"/>
    </row>
    <row r="449" spans="1:35" x14ac:dyDescent="0.4">
      <c r="A449"/>
      <c r="B449"/>
      <c r="C449"/>
      <c r="D449"/>
      <c r="E449"/>
      <c r="F449"/>
      <c r="G449"/>
      <c r="H449"/>
      <c r="I449"/>
      <c r="J449"/>
      <c r="K449"/>
      <c r="L449"/>
      <c r="M449"/>
      <c r="N449"/>
      <c r="O449"/>
      <c r="P449"/>
      <c r="Q449"/>
      <c r="R449"/>
      <c r="S449"/>
      <c r="T449"/>
      <c r="U449"/>
      <c r="V449"/>
      <c r="W449"/>
      <c r="X449"/>
      <c r="Y449"/>
      <c r="Z449"/>
      <c r="AA449"/>
      <c r="AB449"/>
      <c r="AC449"/>
      <c r="AD449"/>
      <c r="AE449"/>
      <c r="AF449"/>
      <c r="AG449"/>
      <c r="AH449"/>
      <c r="AI449"/>
    </row>
    <row r="450" spans="1:35" x14ac:dyDescent="0.4">
      <c r="A450"/>
      <c r="B450"/>
      <c r="C450"/>
      <c r="D450"/>
      <c r="E450"/>
      <c r="F450"/>
      <c r="G450"/>
      <c r="H450"/>
      <c r="I450"/>
      <c r="J450"/>
      <c r="K450"/>
      <c r="L450"/>
      <c r="M450"/>
      <c r="N450"/>
      <c r="O450"/>
      <c r="P450"/>
      <c r="Q450"/>
      <c r="R450"/>
      <c r="S450"/>
      <c r="T450"/>
      <c r="U450"/>
      <c r="V450"/>
      <c r="W450"/>
      <c r="X450"/>
      <c r="Y450"/>
      <c r="Z450"/>
      <c r="AA450"/>
      <c r="AB450"/>
      <c r="AC450"/>
      <c r="AD450"/>
      <c r="AE450"/>
      <c r="AF450"/>
      <c r="AG450"/>
      <c r="AH450"/>
      <c r="AI450"/>
    </row>
    <row r="451" spans="1:35" x14ac:dyDescent="0.4">
      <c r="A451"/>
      <c r="B451"/>
      <c r="C451"/>
      <c r="D451"/>
      <c r="E451"/>
      <c r="F451"/>
      <c r="G451"/>
      <c r="H451"/>
      <c r="I451"/>
      <c r="J451"/>
      <c r="K451"/>
      <c r="L451"/>
      <c r="M451"/>
      <c r="N451"/>
      <c r="O451"/>
      <c r="P451"/>
      <c r="Q451"/>
      <c r="R451"/>
      <c r="S451"/>
      <c r="T451"/>
      <c r="U451"/>
      <c r="V451"/>
      <c r="W451"/>
      <c r="X451"/>
      <c r="Y451"/>
      <c r="Z451"/>
      <c r="AA451"/>
      <c r="AB451"/>
      <c r="AC451"/>
      <c r="AD451"/>
      <c r="AE451"/>
      <c r="AF451"/>
      <c r="AG451"/>
      <c r="AH451"/>
      <c r="AI451"/>
    </row>
    <row r="452" spans="1:35" x14ac:dyDescent="0.4">
      <c r="A452"/>
      <c r="B452"/>
      <c r="C452"/>
      <c r="D452"/>
      <c r="E452"/>
      <c r="F452"/>
      <c r="G452"/>
      <c r="H452"/>
      <c r="I452"/>
      <c r="J452"/>
      <c r="K452"/>
      <c r="L452"/>
      <c r="M452"/>
      <c r="N452"/>
      <c r="O452"/>
      <c r="P452"/>
      <c r="Q452"/>
      <c r="R452"/>
      <c r="S452"/>
      <c r="T452"/>
      <c r="U452"/>
      <c r="V452"/>
      <c r="W452"/>
      <c r="X452"/>
      <c r="Y452"/>
      <c r="Z452"/>
      <c r="AA452"/>
      <c r="AB452"/>
      <c r="AC452"/>
      <c r="AD452"/>
      <c r="AE452"/>
      <c r="AF452"/>
      <c r="AG452"/>
      <c r="AH452"/>
      <c r="AI452"/>
    </row>
    <row r="453" spans="1:35" x14ac:dyDescent="0.4">
      <c r="A453"/>
      <c r="B453"/>
      <c r="C453"/>
      <c r="D453"/>
      <c r="E453"/>
      <c r="F453"/>
      <c r="G453"/>
      <c r="H453"/>
      <c r="I453"/>
      <c r="J453"/>
      <c r="K453"/>
      <c r="L453"/>
      <c r="M453"/>
      <c r="N453"/>
      <c r="O453"/>
      <c r="P453"/>
      <c r="Q453"/>
      <c r="R453"/>
      <c r="S453"/>
      <c r="T453"/>
      <c r="U453"/>
      <c r="V453"/>
      <c r="W453"/>
      <c r="X453"/>
      <c r="Y453"/>
      <c r="Z453"/>
      <c r="AA453"/>
      <c r="AB453"/>
      <c r="AC453"/>
      <c r="AD453"/>
      <c r="AE453"/>
      <c r="AF453"/>
      <c r="AG453"/>
      <c r="AH453"/>
      <c r="AI453"/>
    </row>
    <row r="454" spans="1:35" x14ac:dyDescent="0.4">
      <c r="A454"/>
      <c r="B454"/>
      <c r="C454"/>
      <c r="D454"/>
      <c r="E454"/>
      <c r="F454"/>
      <c r="G454"/>
      <c r="H454"/>
      <c r="I454"/>
      <c r="J454"/>
      <c r="K454"/>
      <c r="L454"/>
      <c r="M454"/>
      <c r="N454"/>
      <c r="O454"/>
      <c r="P454"/>
      <c r="Q454"/>
      <c r="R454"/>
      <c r="S454"/>
      <c r="T454"/>
      <c r="U454"/>
      <c r="V454"/>
      <c r="W454"/>
      <c r="X454"/>
      <c r="Y454"/>
      <c r="Z454"/>
      <c r="AA454"/>
      <c r="AB454"/>
      <c r="AC454"/>
      <c r="AD454"/>
      <c r="AE454"/>
      <c r="AF454"/>
      <c r="AG454"/>
      <c r="AH454"/>
      <c r="AI454"/>
    </row>
    <row r="455" spans="1:35" x14ac:dyDescent="0.4">
      <c r="A455"/>
      <c r="B455"/>
      <c r="C455"/>
      <c r="D455"/>
      <c r="E455"/>
      <c r="F455"/>
      <c r="G455"/>
      <c r="H455"/>
      <c r="I455"/>
      <c r="J455"/>
      <c r="K455"/>
      <c r="L455"/>
      <c r="M455"/>
      <c r="N455"/>
      <c r="O455"/>
      <c r="P455"/>
      <c r="Q455"/>
      <c r="R455"/>
      <c r="S455"/>
      <c r="T455"/>
      <c r="U455"/>
      <c r="V455"/>
      <c r="W455"/>
      <c r="X455"/>
      <c r="Y455"/>
      <c r="Z455"/>
      <c r="AA455"/>
      <c r="AB455"/>
      <c r="AC455"/>
      <c r="AD455"/>
      <c r="AE455"/>
      <c r="AF455"/>
      <c r="AG455"/>
      <c r="AH455"/>
      <c r="AI455"/>
    </row>
    <row r="456" spans="1:35" x14ac:dyDescent="0.4">
      <c r="A456"/>
      <c r="B456"/>
      <c r="C456"/>
      <c r="D456"/>
      <c r="E456"/>
      <c r="F456"/>
      <c r="G456"/>
      <c r="H456"/>
      <c r="I456"/>
      <c r="J456"/>
      <c r="K456"/>
      <c r="L456"/>
      <c r="M456"/>
      <c r="N456"/>
      <c r="O456"/>
      <c r="P456"/>
      <c r="Q456"/>
      <c r="R456"/>
      <c r="S456"/>
      <c r="T456"/>
      <c r="U456"/>
      <c r="V456"/>
      <c r="W456"/>
      <c r="X456"/>
      <c r="Y456"/>
      <c r="Z456"/>
      <c r="AA456"/>
      <c r="AB456"/>
      <c r="AC456"/>
      <c r="AD456"/>
      <c r="AE456"/>
      <c r="AF456"/>
      <c r="AG456"/>
      <c r="AH456"/>
      <c r="AI456"/>
    </row>
    <row r="457" spans="1:35" x14ac:dyDescent="0.4">
      <c r="A457"/>
      <c r="B457"/>
      <c r="C457"/>
      <c r="D457"/>
      <c r="E457"/>
      <c r="F457"/>
      <c r="G457"/>
      <c r="H457"/>
      <c r="I457"/>
      <c r="J457"/>
      <c r="K457"/>
      <c r="L457"/>
      <c r="M457"/>
      <c r="N457"/>
      <c r="O457"/>
      <c r="P457"/>
      <c r="Q457"/>
      <c r="R457"/>
      <c r="S457"/>
      <c r="T457"/>
      <c r="U457"/>
      <c r="V457"/>
      <c r="W457"/>
      <c r="X457"/>
      <c r="Y457"/>
      <c r="Z457"/>
      <c r="AA457"/>
      <c r="AB457"/>
      <c r="AC457"/>
      <c r="AD457"/>
      <c r="AE457"/>
      <c r="AF457"/>
      <c r="AG457"/>
      <c r="AH457"/>
      <c r="AI457"/>
    </row>
    <row r="458" spans="1:35" x14ac:dyDescent="0.4">
      <c r="A458"/>
      <c r="B458"/>
      <c r="C458"/>
      <c r="D458"/>
      <c r="E458"/>
      <c r="F458"/>
      <c r="G458"/>
      <c r="H458"/>
      <c r="I458"/>
      <c r="J458"/>
      <c r="K458"/>
      <c r="L458"/>
      <c r="M458"/>
      <c r="N458"/>
      <c r="O458"/>
      <c r="P458"/>
      <c r="Q458"/>
      <c r="R458"/>
      <c r="S458"/>
      <c r="T458"/>
      <c r="U458"/>
      <c r="V458"/>
      <c r="W458"/>
      <c r="X458"/>
      <c r="Y458"/>
      <c r="Z458"/>
      <c r="AA458"/>
      <c r="AB458"/>
      <c r="AC458"/>
      <c r="AD458"/>
      <c r="AE458"/>
      <c r="AF458"/>
      <c r="AG458"/>
      <c r="AH458"/>
      <c r="AI458"/>
    </row>
    <row r="459" spans="1:35" x14ac:dyDescent="0.4">
      <c r="A459"/>
      <c r="B459"/>
      <c r="C459"/>
      <c r="D459"/>
      <c r="E459"/>
      <c r="F459"/>
      <c r="G459"/>
      <c r="H459"/>
      <c r="I459"/>
      <c r="J459"/>
      <c r="K459"/>
      <c r="L459"/>
      <c r="M459"/>
      <c r="N459"/>
      <c r="O459"/>
      <c r="P459"/>
      <c r="Q459"/>
      <c r="R459"/>
      <c r="S459"/>
      <c r="T459"/>
      <c r="U459"/>
      <c r="V459"/>
      <c r="W459"/>
      <c r="X459"/>
      <c r="Y459"/>
      <c r="Z459"/>
      <c r="AA459"/>
      <c r="AB459"/>
      <c r="AC459"/>
      <c r="AD459"/>
      <c r="AE459"/>
      <c r="AF459"/>
      <c r="AG459"/>
      <c r="AH459"/>
      <c r="AI459"/>
    </row>
    <row r="460" spans="1:35" x14ac:dyDescent="0.4">
      <c r="A460"/>
      <c r="B460"/>
      <c r="C460"/>
      <c r="D460"/>
      <c r="E460"/>
      <c r="F460"/>
      <c r="G460"/>
      <c r="H460"/>
      <c r="I460"/>
      <c r="J460"/>
      <c r="K460"/>
      <c r="L460"/>
      <c r="M460"/>
      <c r="N460"/>
      <c r="O460"/>
      <c r="P460"/>
      <c r="Q460"/>
      <c r="R460"/>
      <c r="S460"/>
      <c r="T460"/>
      <c r="U460"/>
      <c r="V460"/>
      <c r="W460"/>
      <c r="X460"/>
      <c r="Y460"/>
      <c r="Z460"/>
      <c r="AA460"/>
      <c r="AB460"/>
      <c r="AC460"/>
      <c r="AD460"/>
      <c r="AE460"/>
      <c r="AF460"/>
      <c r="AG460"/>
      <c r="AH460"/>
      <c r="AI460"/>
    </row>
    <row r="461" spans="1:35" x14ac:dyDescent="0.4">
      <c r="A461"/>
      <c r="B461"/>
      <c r="C461"/>
      <c r="D461"/>
      <c r="E461"/>
      <c r="F461"/>
      <c r="G461"/>
      <c r="H461"/>
      <c r="I461"/>
      <c r="J461"/>
      <c r="K461"/>
      <c r="L461"/>
      <c r="M461"/>
      <c r="N461"/>
      <c r="O461"/>
      <c r="P461"/>
      <c r="Q461"/>
      <c r="R461"/>
      <c r="S461"/>
      <c r="T461"/>
      <c r="U461"/>
      <c r="V461"/>
      <c r="W461"/>
      <c r="X461"/>
      <c r="Y461"/>
      <c r="Z461"/>
      <c r="AA461"/>
      <c r="AB461"/>
      <c r="AC461"/>
      <c r="AD461"/>
      <c r="AE461"/>
      <c r="AF461"/>
      <c r="AG461"/>
      <c r="AH461"/>
      <c r="AI461"/>
    </row>
    <row r="462" spans="1:35" x14ac:dyDescent="0.4">
      <c r="A462"/>
      <c r="B462"/>
      <c r="C462"/>
      <c r="D462"/>
      <c r="E462"/>
      <c r="F462"/>
      <c r="G462"/>
      <c r="H462"/>
      <c r="I462"/>
      <c r="J462"/>
      <c r="K462"/>
      <c r="L462"/>
      <c r="M462"/>
      <c r="N462"/>
      <c r="O462"/>
      <c r="P462"/>
      <c r="Q462"/>
      <c r="R462"/>
      <c r="S462"/>
      <c r="T462"/>
      <c r="U462"/>
      <c r="V462"/>
      <c r="W462"/>
      <c r="X462"/>
      <c r="Y462"/>
      <c r="Z462"/>
      <c r="AA462"/>
      <c r="AB462"/>
      <c r="AC462"/>
      <c r="AD462"/>
      <c r="AE462"/>
      <c r="AF462"/>
      <c r="AG462"/>
      <c r="AH462"/>
      <c r="AI462"/>
    </row>
    <row r="463" spans="1:35" x14ac:dyDescent="0.4">
      <c r="A463"/>
      <c r="B463"/>
      <c r="C463"/>
      <c r="D463"/>
      <c r="E463"/>
      <c r="F463"/>
      <c r="G463"/>
      <c r="H463"/>
      <c r="I463"/>
      <c r="J463"/>
      <c r="K463"/>
      <c r="L463"/>
      <c r="M463"/>
      <c r="N463"/>
      <c r="O463"/>
      <c r="P463"/>
      <c r="Q463"/>
      <c r="R463"/>
      <c r="S463"/>
      <c r="T463"/>
      <c r="U463"/>
      <c r="V463"/>
      <c r="W463"/>
      <c r="X463"/>
      <c r="Y463"/>
      <c r="Z463"/>
      <c r="AA463"/>
      <c r="AB463"/>
      <c r="AC463"/>
      <c r="AD463"/>
      <c r="AE463"/>
      <c r="AF463"/>
      <c r="AG463"/>
      <c r="AH463"/>
      <c r="AI463"/>
    </row>
    <row r="464" spans="1:35" x14ac:dyDescent="0.4">
      <c r="A464"/>
      <c r="B464"/>
      <c r="C464"/>
      <c r="D464"/>
      <c r="E464"/>
      <c r="F464"/>
      <c r="G464"/>
      <c r="H464"/>
      <c r="I464"/>
      <c r="J464"/>
      <c r="K464"/>
      <c r="L464"/>
      <c r="M464"/>
      <c r="N464"/>
      <c r="O464"/>
      <c r="P464"/>
      <c r="Q464"/>
      <c r="R464"/>
      <c r="S464"/>
      <c r="T464"/>
      <c r="U464"/>
      <c r="V464"/>
      <c r="W464"/>
      <c r="X464"/>
      <c r="Y464"/>
      <c r="Z464"/>
      <c r="AA464"/>
      <c r="AB464"/>
      <c r="AC464"/>
      <c r="AD464"/>
      <c r="AE464"/>
      <c r="AF464"/>
      <c r="AG464"/>
      <c r="AH464"/>
      <c r="AI464"/>
    </row>
    <row r="465" spans="1:35" x14ac:dyDescent="0.4">
      <c r="A465"/>
      <c r="B465"/>
      <c r="C465"/>
      <c r="D465"/>
      <c r="E465"/>
      <c r="F465"/>
      <c r="G465"/>
      <c r="H465"/>
      <c r="I465"/>
      <c r="J465"/>
      <c r="K465"/>
      <c r="L465"/>
      <c r="M465"/>
      <c r="N465"/>
      <c r="O465"/>
      <c r="P465"/>
      <c r="Q465"/>
      <c r="R465"/>
      <c r="S465"/>
      <c r="T465"/>
      <c r="U465"/>
      <c r="V465"/>
      <c r="W465"/>
      <c r="X465"/>
      <c r="Y465"/>
      <c r="Z465"/>
      <c r="AA465"/>
      <c r="AB465"/>
      <c r="AC465"/>
      <c r="AD465"/>
      <c r="AE465"/>
      <c r="AF465"/>
      <c r="AG465"/>
      <c r="AH465"/>
      <c r="AI465"/>
    </row>
    <row r="466" spans="1:35" x14ac:dyDescent="0.4">
      <c r="A466"/>
      <c r="B466"/>
      <c r="C466"/>
      <c r="D466"/>
      <c r="E466"/>
      <c r="F466"/>
      <c r="G466"/>
      <c r="H466"/>
      <c r="I466"/>
      <c r="J466"/>
      <c r="K466"/>
      <c r="L466"/>
      <c r="M466"/>
      <c r="N466"/>
      <c r="O466"/>
      <c r="P466"/>
      <c r="Q466"/>
      <c r="R466"/>
      <c r="S466"/>
      <c r="T466"/>
      <c r="U466"/>
      <c r="V466"/>
      <c r="W466"/>
      <c r="X466"/>
      <c r="Y466"/>
      <c r="Z466"/>
      <c r="AA466"/>
      <c r="AB466"/>
      <c r="AC466"/>
      <c r="AD466"/>
      <c r="AE466"/>
      <c r="AF466"/>
      <c r="AG466"/>
      <c r="AH466"/>
      <c r="AI466"/>
    </row>
    <row r="467" spans="1:35" x14ac:dyDescent="0.4">
      <c r="A467"/>
      <c r="B467"/>
      <c r="C467"/>
      <c r="D467"/>
      <c r="E467"/>
      <c r="F467"/>
      <c r="G467"/>
      <c r="H467"/>
      <c r="I467"/>
      <c r="J467"/>
      <c r="K467"/>
      <c r="L467"/>
      <c r="M467"/>
      <c r="N467"/>
      <c r="O467"/>
      <c r="P467"/>
      <c r="Q467"/>
      <c r="R467"/>
      <c r="S467"/>
      <c r="T467"/>
      <c r="U467"/>
      <c r="V467"/>
      <c r="W467"/>
      <c r="X467"/>
      <c r="Y467"/>
      <c r="Z467"/>
      <c r="AA467"/>
      <c r="AB467"/>
      <c r="AC467"/>
      <c r="AD467"/>
      <c r="AE467"/>
      <c r="AF467"/>
      <c r="AG467"/>
      <c r="AH467"/>
      <c r="AI467"/>
    </row>
    <row r="468" spans="1:35" x14ac:dyDescent="0.4">
      <c r="A468"/>
      <c r="B468"/>
      <c r="C468"/>
      <c r="D468"/>
      <c r="E468"/>
      <c r="F468"/>
      <c r="G468"/>
      <c r="H468"/>
      <c r="I468"/>
      <c r="J468"/>
      <c r="K468"/>
      <c r="L468"/>
      <c r="M468"/>
      <c r="N468"/>
      <c r="O468"/>
      <c r="P468"/>
      <c r="Q468"/>
      <c r="R468"/>
      <c r="S468"/>
      <c r="T468"/>
      <c r="U468"/>
      <c r="V468"/>
      <c r="W468"/>
      <c r="X468"/>
      <c r="Y468"/>
      <c r="Z468"/>
      <c r="AA468"/>
      <c r="AB468"/>
      <c r="AC468"/>
      <c r="AD468"/>
      <c r="AE468"/>
      <c r="AF468"/>
      <c r="AG468"/>
      <c r="AH468"/>
      <c r="AI468"/>
    </row>
    <row r="469" spans="1:35" x14ac:dyDescent="0.4">
      <c r="A469"/>
      <c r="B469"/>
      <c r="C469"/>
      <c r="D469"/>
      <c r="E469"/>
      <c r="F469"/>
      <c r="G469"/>
      <c r="H469"/>
      <c r="I469"/>
      <c r="J469"/>
      <c r="K469"/>
      <c r="L469"/>
      <c r="M469"/>
      <c r="N469"/>
      <c r="O469"/>
      <c r="P469"/>
      <c r="Q469"/>
      <c r="R469"/>
      <c r="S469"/>
      <c r="T469"/>
      <c r="U469"/>
      <c r="V469"/>
      <c r="W469"/>
      <c r="X469"/>
      <c r="Y469"/>
      <c r="Z469"/>
      <c r="AA469"/>
      <c r="AB469"/>
      <c r="AC469"/>
      <c r="AD469"/>
      <c r="AE469"/>
      <c r="AF469"/>
      <c r="AG469"/>
      <c r="AH469"/>
      <c r="AI469"/>
    </row>
    <row r="470" spans="1:35" x14ac:dyDescent="0.4">
      <c r="A470"/>
      <c r="B470"/>
      <c r="C470"/>
      <c r="D470"/>
      <c r="E470"/>
      <c r="F470"/>
      <c r="G470"/>
      <c r="H470"/>
      <c r="I470"/>
      <c r="J470"/>
      <c r="K470"/>
      <c r="L470"/>
      <c r="M470"/>
      <c r="N470"/>
      <c r="O470"/>
      <c r="P470"/>
      <c r="Q470"/>
      <c r="R470"/>
      <c r="S470"/>
      <c r="T470"/>
      <c r="U470"/>
      <c r="V470"/>
      <c r="W470"/>
      <c r="X470"/>
      <c r="Y470"/>
      <c r="Z470"/>
      <c r="AA470"/>
      <c r="AB470"/>
      <c r="AC470"/>
      <c r="AD470"/>
      <c r="AE470"/>
      <c r="AF470"/>
      <c r="AG470"/>
      <c r="AH470"/>
      <c r="AI470"/>
    </row>
    <row r="471" spans="1:35" x14ac:dyDescent="0.4">
      <c r="A471"/>
      <c r="B471"/>
      <c r="C471"/>
      <c r="D471"/>
      <c r="E471"/>
      <c r="F471"/>
      <c r="G471"/>
      <c r="H471"/>
      <c r="I471"/>
      <c r="J471"/>
      <c r="K471"/>
      <c r="L471"/>
      <c r="M471"/>
      <c r="N471"/>
      <c r="O471"/>
      <c r="P471"/>
      <c r="Q471"/>
      <c r="R471"/>
      <c r="S471"/>
      <c r="T471"/>
      <c r="U471"/>
      <c r="V471"/>
      <c r="W471"/>
      <c r="X471"/>
      <c r="Y471"/>
      <c r="Z471"/>
      <c r="AA471"/>
      <c r="AB471"/>
      <c r="AC471"/>
      <c r="AD471"/>
      <c r="AE471"/>
      <c r="AF471"/>
      <c r="AG471"/>
      <c r="AH471"/>
      <c r="AI471"/>
    </row>
    <row r="472" spans="1:35" x14ac:dyDescent="0.4">
      <c r="A472"/>
      <c r="B472"/>
      <c r="C472"/>
      <c r="D472"/>
      <c r="E472"/>
      <c r="F472"/>
      <c r="G472"/>
      <c r="H472"/>
      <c r="I472"/>
      <c r="J472"/>
      <c r="K472"/>
      <c r="L472"/>
      <c r="M472"/>
      <c r="N472"/>
      <c r="O472"/>
      <c r="P472"/>
      <c r="Q472"/>
      <c r="R472"/>
      <c r="S472"/>
      <c r="T472"/>
      <c r="U472"/>
      <c r="V472"/>
      <c r="W472"/>
      <c r="X472"/>
      <c r="Y472"/>
      <c r="Z472"/>
      <c r="AA472"/>
      <c r="AB472"/>
      <c r="AC472"/>
      <c r="AD472"/>
      <c r="AE472"/>
      <c r="AF472"/>
      <c r="AG472"/>
      <c r="AH472"/>
      <c r="AI472"/>
    </row>
    <row r="473" spans="1:35" x14ac:dyDescent="0.4">
      <c r="A473"/>
      <c r="B473"/>
      <c r="C473"/>
      <c r="D473"/>
      <c r="E473"/>
      <c r="F473"/>
      <c r="G473"/>
      <c r="H473"/>
      <c r="I473"/>
      <c r="J473"/>
      <c r="K473"/>
      <c r="L473"/>
      <c r="M473"/>
      <c r="N473"/>
      <c r="O473"/>
      <c r="P473"/>
      <c r="Q473"/>
      <c r="R473"/>
      <c r="S473"/>
      <c r="T473"/>
      <c r="U473"/>
      <c r="V473"/>
      <c r="W473"/>
      <c r="X473"/>
      <c r="Y473"/>
      <c r="Z473"/>
      <c r="AA473"/>
      <c r="AB473"/>
      <c r="AC473"/>
      <c r="AD473"/>
      <c r="AE473"/>
      <c r="AF473"/>
      <c r="AG473"/>
      <c r="AH473"/>
      <c r="AI473"/>
    </row>
    <row r="474" spans="1:35" x14ac:dyDescent="0.4">
      <c r="A474"/>
      <c r="B474"/>
      <c r="C474"/>
      <c r="D474"/>
      <c r="E474"/>
      <c r="F474"/>
      <c r="G474"/>
      <c r="H474"/>
      <c r="I474"/>
      <c r="J474"/>
      <c r="K474"/>
      <c r="L474"/>
      <c r="M474"/>
      <c r="N474"/>
      <c r="O474"/>
      <c r="P474"/>
      <c r="Q474"/>
      <c r="R474"/>
      <c r="S474"/>
      <c r="T474"/>
      <c r="U474"/>
      <c r="V474"/>
      <c r="W474"/>
      <c r="X474"/>
      <c r="Y474"/>
      <c r="Z474"/>
      <c r="AA474"/>
      <c r="AB474"/>
      <c r="AC474"/>
      <c r="AD474"/>
      <c r="AE474"/>
      <c r="AF474"/>
      <c r="AG474"/>
      <c r="AH474"/>
      <c r="AI474"/>
    </row>
    <row r="475" spans="1:35" x14ac:dyDescent="0.4">
      <c r="A475"/>
      <c r="B475"/>
      <c r="C475"/>
      <c r="D475"/>
      <c r="E475"/>
      <c r="F475"/>
      <c r="G475"/>
      <c r="H475"/>
      <c r="I475"/>
      <c r="J475"/>
      <c r="K475"/>
      <c r="L475"/>
      <c r="M475"/>
      <c r="N475"/>
      <c r="O475"/>
      <c r="P475"/>
      <c r="Q475"/>
      <c r="R475"/>
      <c r="S475"/>
      <c r="T475"/>
      <c r="U475"/>
      <c r="V475"/>
      <c r="W475"/>
      <c r="X475"/>
      <c r="Y475"/>
      <c r="Z475"/>
      <c r="AA475"/>
      <c r="AB475"/>
      <c r="AC475"/>
      <c r="AD475"/>
      <c r="AE475"/>
      <c r="AF475"/>
      <c r="AG475"/>
      <c r="AH475"/>
      <c r="AI475"/>
    </row>
    <row r="476" spans="1:35" x14ac:dyDescent="0.4">
      <c r="A476"/>
      <c r="B476"/>
      <c r="C476"/>
      <c r="D476"/>
      <c r="E476"/>
      <c r="F476"/>
      <c r="G476"/>
      <c r="H476"/>
      <c r="I476"/>
      <c r="J476"/>
      <c r="K476"/>
      <c r="L476"/>
      <c r="M476"/>
      <c r="N476"/>
      <c r="O476"/>
      <c r="P476"/>
      <c r="Q476"/>
      <c r="R476"/>
      <c r="S476"/>
      <c r="T476"/>
      <c r="U476"/>
      <c r="V476"/>
      <c r="W476"/>
      <c r="X476"/>
      <c r="Y476"/>
      <c r="Z476"/>
      <c r="AA476"/>
      <c r="AB476"/>
      <c r="AC476"/>
      <c r="AD476"/>
      <c r="AE476"/>
      <c r="AF476"/>
      <c r="AG476"/>
      <c r="AH476"/>
      <c r="AI476"/>
    </row>
    <row r="477" spans="1:35" x14ac:dyDescent="0.4">
      <c r="A477"/>
      <c r="B477"/>
      <c r="C477"/>
      <c r="D477"/>
      <c r="E477"/>
      <c r="F477"/>
      <c r="G477"/>
      <c r="H477"/>
      <c r="I477"/>
      <c r="J477"/>
      <c r="K477"/>
      <c r="L477"/>
      <c r="M477"/>
      <c r="N477"/>
      <c r="O477"/>
      <c r="P477"/>
      <c r="Q477"/>
      <c r="R477"/>
      <c r="S477"/>
      <c r="T477"/>
      <c r="U477"/>
      <c r="V477"/>
      <c r="W477"/>
      <c r="X477"/>
      <c r="Y477"/>
      <c r="Z477"/>
      <c r="AA477"/>
      <c r="AB477"/>
      <c r="AC477"/>
      <c r="AD477"/>
      <c r="AE477"/>
      <c r="AF477"/>
      <c r="AG477"/>
      <c r="AH477"/>
      <c r="AI477"/>
    </row>
    <row r="478" spans="1:35" x14ac:dyDescent="0.4">
      <c r="A478"/>
      <c r="B478"/>
      <c r="C478"/>
      <c r="D478"/>
      <c r="E478"/>
      <c r="F478"/>
      <c r="G478"/>
      <c r="H478"/>
      <c r="I478"/>
      <c r="J478"/>
      <c r="K478"/>
      <c r="L478"/>
      <c r="M478"/>
      <c r="N478"/>
      <c r="O478"/>
      <c r="P478"/>
      <c r="Q478"/>
      <c r="R478"/>
      <c r="S478"/>
      <c r="T478"/>
      <c r="U478"/>
      <c r="V478"/>
      <c r="W478"/>
      <c r="X478"/>
      <c r="Y478"/>
      <c r="Z478"/>
      <c r="AA478"/>
      <c r="AB478"/>
      <c r="AC478"/>
      <c r="AD478"/>
      <c r="AE478"/>
      <c r="AF478"/>
      <c r="AG478"/>
      <c r="AH478"/>
      <c r="AI478"/>
    </row>
    <row r="479" spans="1:35" x14ac:dyDescent="0.4">
      <c r="A479"/>
      <c r="B479"/>
      <c r="C479"/>
      <c r="D479"/>
      <c r="E479"/>
      <c r="F479"/>
      <c r="G479"/>
      <c r="H479"/>
      <c r="I479"/>
      <c r="J479"/>
      <c r="K479"/>
      <c r="L479"/>
      <c r="M479"/>
      <c r="N479"/>
      <c r="O479"/>
      <c r="P479"/>
      <c r="Q479"/>
      <c r="R479"/>
      <c r="S479"/>
      <c r="T479"/>
      <c r="U479"/>
      <c r="V479"/>
      <c r="W479"/>
      <c r="X479"/>
      <c r="Y479"/>
      <c r="Z479"/>
      <c r="AA479"/>
      <c r="AB479"/>
      <c r="AC479"/>
      <c r="AD479"/>
      <c r="AE479"/>
      <c r="AF479"/>
      <c r="AG479"/>
      <c r="AH479"/>
      <c r="AI479"/>
    </row>
    <row r="480" spans="1:35" x14ac:dyDescent="0.4">
      <c r="A480"/>
      <c r="B480"/>
      <c r="C480"/>
      <c r="D480"/>
      <c r="E480"/>
      <c r="F480"/>
      <c r="G480"/>
      <c r="H480"/>
      <c r="I480"/>
      <c r="J480"/>
      <c r="K480"/>
      <c r="L480"/>
      <c r="M480"/>
      <c r="N480"/>
      <c r="O480"/>
      <c r="P480"/>
      <c r="Q480"/>
      <c r="R480"/>
      <c r="S480"/>
      <c r="T480"/>
      <c r="U480"/>
      <c r="V480"/>
      <c r="W480"/>
      <c r="X480"/>
      <c r="Y480"/>
      <c r="Z480"/>
      <c r="AA480"/>
      <c r="AB480"/>
      <c r="AC480"/>
      <c r="AD480"/>
      <c r="AE480"/>
      <c r="AF480"/>
      <c r="AG480"/>
      <c r="AH480"/>
      <c r="AI480"/>
    </row>
    <row r="481" spans="1:35" x14ac:dyDescent="0.4">
      <c r="A481"/>
      <c r="B481"/>
      <c r="C481"/>
      <c r="D481"/>
      <c r="E481"/>
      <c r="F481"/>
      <c r="G481"/>
      <c r="H481"/>
      <c r="I481"/>
      <c r="J481"/>
      <c r="K481"/>
      <c r="L481"/>
      <c r="M481"/>
      <c r="N481"/>
      <c r="O481"/>
      <c r="P481"/>
      <c r="Q481"/>
      <c r="R481"/>
      <c r="S481"/>
      <c r="T481"/>
      <c r="U481"/>
      <c r="V481"/>
      <c r="W481"/>
      <c r="X481"/>
      <c r="Y481"/>
      <c r="Z481"/>
      <c r="AA481"/>
      <c r="AB481"/>
      <c r="AC481"/>
      <c r="AD481"/>
      <c r="AE481"/>
      <c r="AF481"/>
      <c r="AG481"/>
      <c r="AH481"/>
      <c r="AI481"/>
    </row>
    <row r="482" spans="1:35" x14ac:dyDescent="0.4">
      <c r="A482"/>
      <c r="B482"/>
      <c r="C482"/>
      <c r="D482"/>
      <c r="E482"/>
      <c r="F482"/>
      <c r="G482"/>
      <c r="H482"/>
      <c r="I482"/>
      <c r="J482"/>
      <c r="K482"/>
      <c r="L482"/>
      <c r="M482"/>
      <c r="N482"/>
      <c r="O482"/>
      <c r="P482"/>
      <c r="Q482"/>
      <c r="R482"/>
      <c r="S482"/>
      <c r="T482"/>
      <c r="U482"/>
      <c r="V482"/>
      <c r="W482"/>
      <c r="X482"/>
      <c r="Y482"/>
      <c r="Z482"/>
      <c r="AA482"/>
      <c r="AB482"/>
      <c r="AC482"/>
      <c r="AD482"/>
      <c r="AE482"/>
      <c r="AF482"/>
      <c r="AG482"/>
      <c r="AH482"/>
      <c r="AI482"/>
    </row>
    <row r="483" spans="1:35" x14ac:dyDescent="0.4">
      <c r="A483"/>
      <c r="B483"/>
      <c r="C483"/>
      <c r="D483"/>
      <c r="E483"/>
      <c r="F483"/>
      <c r="G483"/>
      <c r="H483"/>
      <c r="I483"/>
      <c r="J483"/>
      <c r="K483"/>
      <c r="L483"/>
      <c r="M483"/>
      <c r="N483"/>
      <c r="O483"/>
      <c r="P483"/>
      <c r="Q483"/>
      <c r="R483"/>
      <c r="S483"/>
      <c r="T483"/>
      <c r="U483"/>
      <c r="V483"/>
      <c r="W483"/>
      <c r="X483"/>
      <c r="Y483"/>
      <c r="Z483"/>
      <c r="AA483"/>
      <c r="AB483"/>
      <c r="AC483"/>
      <c r="AD483"/>
      <c r="AE483"/>
      <c r="AF483"/>
      <c r="AG483"/>
      <c r="AH483"/>
      <c r="AI483"/>
    </row>
    <row r="484" spans="1:35" x14ac:dyDescent="0.4">
      <c r="A484"/>
      <c r="B484"/>
      <c r="C484"/>
      <c r="D484"/>
      <c r="E484"/>
      <c r="F484"/>
      <c r="G484"/>
      <c r="H484"/>
      <c r="I484"/>
      <c r="J484"/>
      <c r="K484"/>
      <c r="L484"/>
      <c r="M484"/>
      <c r="N484"/>
      <c r="O484"/>
      <c r="P484"/>
      <c r="Q484"/>
      <c r="R484"/>
      <c r="S484"/>
      <c r="T484"/>
      <c r="U484"/>
      <c r="V484"/>
      <c r="W484"/>
      <c r="X484"/>
      <c r="Y484"/>
      <c r="Z484"/>
      <c r="AA484"/>
      <c r="AB484"/>
      <c r="AC484"/>
      <c r="AD484"/>
      <c r="AE484"/>
      <c r="AF484"/>
      <c r="AG484"/>
      <c r="AH484"/>
      <c r="AI484"/>
    </row>
    <row r="485" spans="1:35" x14ac:dyDescent="0.4">
      <c r="A485"/>
      <c r="B485"/>
      <c r="C485"/>
      <c r="D485"/>
      <c r="E485"/>
      <c r="F485"/>
      <c r="G485"/>
      <c r="H485"/>
      <c r="I485"/>
      <c r="J485"/>
      <c r="K485"/>
      <c r="L485"/>
      <c r="M485"/>
      <c r="N485"/>
      <c r="O485"/>
      <c r="P485"/>
      <c r="Q485"/>
      <c r="R485"/>
      <c r="S485"/>
      <c r="T485"/>
      <c r="U485"/>
      <c r="V485"/>
      <c r="W485"/>
      <c r="X485"/>
      <c r="Y485"/>
      <c r="Z485"/>
      <c r="AA485"/>
      <c r="AB485"/>
      <c r="AC485"/>
      <c r="AD485"/>
      <c r="AE485"/>
      <c r="AF485"/>
      <c r="AG485"/>
      <c r="AH485"/>
      <c r="AI485"/>
    </row>
    <row r="486" spans="1:35" x14ac:dyDescent="0.4">
      <c r="A486"/>
      <c r="B486"/>
      <c r="C486"/>
      <c r="D486"/>
      <c r="E486"/>
      <c r="F486"/>
      <c r="G486"/>
      <c r="H486"/>
      <c r="I486"/>
      <c r="J486"/>
      <c r="K486"/>
      <c r="L486"/>
      <c r="M486"/>
      <c r="N486"/>
      <c r="O486"/>
      <c r="P486"/>
      <c r="Q486"/>
      <c r="R486"/>
      <c r="S486"/>
      <c r="T486"/>
      <c r="U486"/>
      <c r="V486"/>
      <c r="W486"/>
      <c r="X486"/>
      <c r="Y486"/>
      <c r="Z486"/>
      <c r="AA486"/>
      <c r="AB486"/>
      <c r="AC486"/>
      <c r="AD486"/>
      <c r="AE486"/>
      <c r="AF486"/>
      <c r="AG486"/>
      <c r="AH486"/>
      <c r="AI486"/>
    </row>
    <row r="487" spans="1:35" x14ac:dyDescent="0.4">
      <c r="A487"/>
      <c r="B487"/>
      <c r="C487"/>
      <c r="D487"/>
      <c r="E487"/>
      <c r="F487"/>
      <c r="G487"/>
      <c r="H487"/>
      <c r="I487"/>
      <c r="J487"/>
      <c r="K487"/>
      <c r="L487"/>
      <c r="M487"/>
      <c r="N487"/>
      <c r="O487"/>
      <c r="P487"/>
      <c r="Q487"/>
      <c r="R487"/>
      <c r="S487"/>
      <c r="T487"/>
      <c r="U487"/>
      <c r="V487"/>
      <c r="W487"/>
      <c r="X487"/>
      <c r="Y487"/>
      <c r="Z487"/>
      <c r="AA487"/>
      <c r="AB487"/>
      <c r="AC487"/>
      <c r="AD487"/>
      <c r="AE487"/>
      <c r="AF487"/>
      <c r="AG487"/>
      <c r="AH487"/>
      <c r="AI487"/>
    </row>
    <row r="488" spans="1:35" x14ac:dyDescent="0.4">
      <c r="A488"/>
      <c r="B488"/>
      <c r="C488"/>
      <c r="D488"/>
      <c r="E488"/>
      <c r="F488"/>
      <c r="G488"/>
      <c r="H488"/>
      <c r="I488"/>
      <c r="J488"/>
      <c r="K488"/>
      <c r="L488"/>
      <c r="M488"/>
      <c r="N488"/>
      <c r="O488"/>
      <c r="P488"/>
      <c r="Q488"/>
      <c r="R488"/>
      <c r="S488"/>
      <c r="T488"/>
      <c r="U488"/>
      <c r="V488"/>
      <c r="W488"/>
      <c r="X488"/>
      <c r="Y488"/>
      <c r="Z488"/>
      <c r="AA488"/>
      <c r="AB488"/>
      <c r="AC488"/>
      <c r="AD488"/>
      <c r="AE488"/>
      <c r="AF488"/>
      <c r="AG488"/>
      <c r="AH488"/>
      <c r="AI488"/>
    </row>
    <row r="489" spans="1:35" x14ac:dyDescent="0.4">
      <c r="A489"/>
      <c r="B489"/>
      <c r="C489"/>
      <c r="D489"/>
      <c r="E489"/>
      <c r="F489"/>
      <c r="G489"/>
      <c r="H489"/>
      <c r="I489"/>
      <c r="J489"/>
      <c r="K489"/>
      <c r="L489"/>
      <c r="M489"/>
      <c r="N489"/>
      <c r="O489"/>
      <c r="P489"/>
      <c r="Q489"/>
      <c r="R489"/>
      <c r="S489"/>
      <c r="T489"/>
      <c r="U489"/>
      <c r="V489"/>
      <c r="W489"/>
      <c r="X489"/>
      <c r="Y489"/>
      <c r="Z489"/>
      <c r="AA489"/>
      <c r="AB489"/>
      <c r="AC489"/>
      <c r="AD489"/>
      <c r="AE489"/>
      <c r="AF489"/>
      <c r="AG489"/>
      <c r="AH489"/>
      <c r="AI489"/>
    </row>
    <row r="490" spans="1:35" x14ac:dyDescent="0.4">
      <c r="A490"/>
      <c r="B490"/>
      <c r="C490"/>
      <c r="D490"/>
      <c r="E490"/>
      <c r="F490"/>
      <c r="G490"/>
      <c r="H490"/>
      <c r="I490"/>
      <c r="J490"/>
      <c r="K490"/>
      <c r="L490"/>
      <c r="M490"/>
      <c r="N490"/>
      <c r="O490"/>
      <c r="P490"/>
      <c r="Q490"/>
      <c r="R490"/>
      <c r="S490"/>
      <c r="T490"/>
      <c r="U490"/>
      <c r="V490"/>
      <c r="W490"/>
      <c r="X490"/>
      <c r="Y490"/>
      <c r="Z490"/>
      <c r="AA490"/>
      <c r="AB490"/>
      <c r="AC490"/>
      <c r="AD490"/>
      <c r="AE490"/>
      <c r="AF490"/>
      <c r="AG490"/>
      <c r="AH490"/>
      <c r="AI490"/>
    </row>
    <row r="491" spans="1:35" x14ac:dyDescent="0.4">
      <c r="A491"/>
      <c r="B491"/>
      <c r="C491"/>
      <c r="D491"/>
      <c r="E491"/>
      <c r="F491"/>
      <c r="G491"/>
      <c r="H491"/>
      <c r="I491"/>
      <c r="J491"/>
      <c r="K491"/>
      <c r="L491"/>
      <c r="M491"/>
      <c r="N491"/>
      <c r="O491"/>
      <c r="P491"/>
      <c r="Q491"/>
      <c r="R491"/>
      <c r="S491"/>
      <c r="T491"/>
      <c r="U491"/>
      <c r="V491"/>
      <c r="W491"/>
      <c r="X491"/>
      <c r="Y491"/>
      <c r="Z491"/>
      <c r="AA491"/>
      <c r="AB491"/>
      <c r="AC491"/>
      <c r="AD491"/>
      <c r="AE491"/>
      <c r="AF491"/>
      <c r="AG491"/>
      <c r="AH491"/>
      <c r="AI491"/>
    </row>
    <row r="492" spans="1:35" x14ac:dyDescent="0.4">
      <c r="A492"/>
      <c r="B492"/>
      <c r="C492"/>
      <c r="D492"/>
      <c r="E492"/>
      <c r="F492"/>
      <c r="G492"/>
      <c r="H492"/>
      <c r="I492"/>
      <c r="J492"/>
      <c r="K492"/>
      <c r="L492"/>
      <c r="M492"/>
      <c r="N492"/>
      <c r="O492"/>
      <c r="P492"/>
      <c r="Q492"/>
      <c r="R492"/>
      <c r="S492"/>
      <c r="T492"/>
      <c r="U492"/>
      <c r="V492"/>
      <c r="W492"/>
      <c r="X492"/>
      <c r="Y492"/>
      <c r="Z492"/>
      <c r="AA492"/>
      <c r="AB492"/>
      <c r="AC492"/>
      <c r="AD492"/>
      <c r="AE492"/>
      <c r="AF492"/>
      <c r="AG492"/>
      <c r="AH492"/>
      <c r="AI492"/>
    </row>
    <row r="493" spans="1:35" x14ac:dyDescent="0.4">
      <c r="A493"/>
      <c r="B493"/>
      <c r="C493"/>
      <c r="D493"/>
      <c r="E493"/>
      <c r="F493"/>
      <c r="G493"/>
      <c r="H493"/>
      <c r="I493"/>
      <c r="J493"/>
      <c r="K493"/>
      <c r="L493"/>
      <c r="M493"/>
      <c r="N493"/>
      <c r="O493"/>
      <c r="P493"/>
      <c r="Q493"/>
      <c r="R493"/>
      <c r="S493"/>
      <c r="T493"/>
      <c r="U493"/>
      <c r="V493"/>
      <c r="W493"/>
      <c r="X493"/>
      <c r="Y493"/>
      <c r="Z493"/>
      <c r="AA493"/>
      <c r="AB493"/>
      <c r="AC493"/>
      <c r="AD493"/>
      <c r="AE493"/>
      <c r="AF493"/>
      <c r="AG493"/>
      <c r="AH493"/>
      <c r="AI493"/>
    </row>
    <row r="494" spans="1:35" x14ac:dyDescent="0.4">
      <c r="A494"/>
      <c r="B494"/>
      <c r="C494"/>
      <c r="D494"/>
      <c r="E494"/>
      <c r="F494"/>
      <c r="G494"/>
      <c r="H494"/>
      <c r="I494"/>
      <c r="J494"/>
      <c r="K494"/>
      <c r="L494"/>
      <c r="M494"/>
      <c r="N494"/>
      <c r="O494"/>
      <c r="P494"/>
      <c r="Q494"/>
      <c r="R494"/>
      <c r="S494"/>
      <c r="T494"/>
      <c r="U494"/>
      <c r="V494"/>
      <c r="W494"/>
      <c r="X494"/>
      <c r="Y494"/>
      <c r="Z494"/>
      <c r="AA494"/>
      <c r="AB494"/>
      <c r="AC494"/>
      <c r="AD494"/>
      <c r="AE494"/>
      <c r="AF494"/>
      <c r="AG494"/>
      <c r="AH494"/>
      <c r="AI494"/>
    </row>
    <row r="495" spans="1:35" x14ac:dyDescent="0.4">
      <c r="A495"/>
      <c r="B495"/>
      <c r="C495"/>
      <c r="D495"/>
      <c r="E495"/>
      <c r="F495"/>
      <c r="G495"/>
      <c r="H495"/>
      <c r="I495"/>
      <c r="J495"/>
      <c r="K495"/>
      <c r="L495"/>
      <c r="M495"/>
      <c r="N495"/>
      <c r="O495"/>
      <c r="P495"/>
      <c r="Q495"/>
      <c r="R495"/>
      <c r="S495"/>
      <c r="T495"/>
      <c r="U495"/>
      <c r="V495"/>
      <c r="W495"/>
      <c r="X495"/>
      <c r="Y495"/>
      <c r="Z495"/>
      <c r="AA495"/>
      <c r="AB495"/>
      <c r="AC495"/>
      <c r="AD495"/>
      <c r="AE495"/>
      <c r="AF495"/>
      <c r="AG495"/>
      <c r="AH495"/>
      <c r="AI495"/>
    </row>
    <row r="496" spans="1:35" x14ac:dyDescent="0.4">
      <c r="A496"/>
      <c r="B496"/>
      <c r="C496"/>
      <c r="D496"/>
      <c r="E496"/>
      <c r="F496"/>
      <c r="G496"/>
      <c r="H496"/>
      <c r="I496"/>
      <c r="J496"/>
      <c r="K496"/>
      <c r="L496"/>
      <c r="M496"/>
      <c r="N496"/>
      <c r="O496"/>
      <c r="P496"/>
      <c r="Q496"/>
      <c r="R496"/>
      <c r="S496"/>
      <c r="T496"/>
      <c r="U496"/>
      <c r="V496"/>
      <c r="W496"/>
      <c r="X496"/>
      <c r="Y496"/>
      <c r="Z496"/>
      <c r="AA496"/>
      <c r="AB496"/>
      <c r="AC496"/>
      <c r="AD496"/>
      <c r="AE496"/>
      <c r="AF496"/>
      <c r="AG496"/>
      <c r="AH496"/>
      <c r="AI496"/>
    </row>
    <row r="497" spans="1:35" x14ac:dyDescent="0.4">
      <c r="A497"/>
      <c r="B497"/>
      <c r="C497"/>
      <c r="D497"/>
      <c r="E497"/>
      <c r="F497"/>
      <c r="G497"/>
      <c r="H497"/>
      <c r="I497"/>
      <c r="J497"/>
      <c r="K497"/>
      <c r="L497"/>
      <c r="M497"/>
      <c r="N497"/>
      <c r="O497"/>
      <c r="P497"/>
      <c r="Q497"/>
      <c r="R497"/>
      <c r="S497"/>
      <c r="T497"/>
      <c r="U497"/>
      <c r="V497"/>
      <c r="W497"/>
      <c r="X497"/>
      <c r="Y497"/>
      <c r="Z497"/>
      <c r="AA497"/>
      <c r="AB497"/>
      <c r="AC497"/>
      <c r="AD497"/>
      <c r="AE497"/>
      <c r="AF497"/>
      <c r="AG497"/>
      <c r="AH497"/>
      <c r="AI497"/>
    </row>
    <row r="498" spans="1:35" x14ac:dyDescent="0.4">
      <c r="A498"/>
      <c r="B498"/>
      <c r="C498"/>
      <c r="D498"/>
      <c r="E498"/>
      <c r="F498"/>
      <c r="G498"/>
      <c r="H498"/>
      <c r="I498"/>
      <c r="J498"/>
      <c r="K498"/>
      <c r="L498"/>
      <c r="M498"/>
      <c r="N498"/>
      <c r="O498"/>
      <c r="P498"/>
      <c r="Q498"/>
      <c r="R498"/>
      <c r="S498"/>
      <c r="T498"/>
      <c r="U498"/>
      <c r="V498"/>
      <c r="W498"/>
      <c r="X498"/>
      <c r="Y498"/>
      <c r="Z498"/>
      <c r="AA498"/>
      <c r="AB498"/>
      <c r="AC498"/>
      <c r="AD498"/>
      <c r="AE498"/>
      <c r="AF498"/>
      <c r="AG498"/>
      <c r="AH498"/>
      <c r="AI498"/>
    </row>
    <row r="499" spans="1:35" x14ac:dyDescent="0.4">
      <c r="A499"/>
      <c r="B499"/>
      <c r="C499"/>
      <c r="D499"/>
      <c r="E499"/>
      <c r="F499"/>
      <c r="G499"/>
      <c r="H499"/>
      <c r="I499"/>
      <c r="J499"/>
      <c r="K499"/>
      <c r="L499"/>
      <c r="M499"/>
      <c r="N499"/>
      <c r="O499"/>
      <c r="P499"/>
      <c r="Q499"/>
      <c r="R499"/>
      <c r="S499"/>
      <c r="T499"/>
      <c r="U499"/>
      <c r="V499"/>
      <c r="W499"/>
      <c r="X499"/>
      <c r="Y499"/>
      <c r="Z499"/>
      <c r="AA499"/>
      <c r="AB499"/>
      <c r="AC499"/>
      <c r="AD499"/>
      <c r="AE499"/>
      <c r="AF499"/>
      <c r="AG499"/>
      <c r="AH499"/>
      <c r="AI499"/>
    </row>
    <row r="500" spans="1:35" x14ac:dyDescent="0.4">
      <c r="A500"/>
      <c r="B500"/>
      <c r="C500"/>
      <c r="D500"/>
      <c r="E500"/>
      <c r="F500"/>
      <c r="G500"/>
      <c r="H500"/>
      <c r="I500"/>
      <c r="J500"/>
      <c r="K500"/>
      <c r="L500"/>
      <c r="M500"/>
      <c r="N500"/>
      <c r="O500"/>
      <c r="P500"/>
      <c r="Q500"/>
      <c r="R500"/>
      <c r="S500"/>
      <c r="T500"/>
      <c r="U500"/>
      <c r="V500"/>
      <c r="W500"/>
      <c r="X500"/>
      <c r="Y500"/>
      <c r="Z500"/>
      <c r="AA500"/>
      <c r="AB500"/>
      <c r="AC500"/>
      <c r="AD500"/>
      <c r="AE500"/>
      <c r="AF500"/>
      <c r="AG500"/>
      <c r="AH500"/>
      <c r="AI500"/>
    </row>
    <row r="501" spans="1:35" x14ac:dyDescent="0.4">
      <c r="A501"/>
      <c r="B501"/>
      <c r="C501"/>
      <c r="D501"/>
      <c r="E501"/>
      <c r="F501"/>
      <c r="G501"/>
      <c r="H501"/>
      <c r="I501"/>
      <c r="J501"/>
      <c r="K501"/>
      <c r="L501"/>
      <c r="M501"/>
      <c r="N501"/>
      <c r="O501"/>
      <c r="P501"/>
      <c r="Q501"/>
      <c r="R501"/>
      <c r="S501"/>
      <c r="T501"/>
      <c r="U501"/>
      <c r="V501"/>
      <c r="W501"/>
      <c r="X501"/>
      <c r="Y501"/>
      <c r="Z501"/>
      <c r="AA501"/>
      <c r="AB501"/>
      <c r="AC501"/>
      <c r="AD501"/>
      <c r="AE501"/>
      <c r="AF501"/>
      <c r="AG501"/>
      <c r="AH501"/>
      <c r="AI501"/>
    </row>
    <row r="502" spans="1:35" x14ac:dyDescent="0.4">
      <c r="A502"/>
      <c r="B502"/>
      <c r="C502"/>
      <c r="D502"/>
      <c r="E502"/>
      <c r="F502"/>
      <c r="G502"/>
      <c r="H502"/>
      <c r="I502"/>
      <c r="J502"/>
      <c r="K502"/>
      <c r="L502"/>
      <c r="M502"/>
      <c r="N502"/>
      <c r="O502"/>
      <c r="P502"/>
      <c r="Q502"/>
      <c r="R502"/>
      <c r="S502"/>
      <c r="T502"/>
      <c r="U502"/>
      <c r="V502"/>
      <c r="W502"/>
      <c r="X502"/>
      <c r="Y502"/>
      <c r="Z502"/>
      <c r="AA502"/>
      <c r="AB502"/>
      <c r="AC502"/>
      <c r="AD502"/>
      <c r="AE502"/>
      <c r="AF502"/>
      <c r="AG502"/>
      <c r="AH502"/>
      <c r="AI502"/>
    </row>
    <row r="503" spans="1:35" x14ac:dyDescent="0.4">
      <c r="A503"/>
      <c r="B503"/>
      <c r="C503"/>
      <c r="D503"/>
      <c r="E503"/>
      <c r="F503"/>
      <c r="G503"/>
      <c r="H503"/>
      <c r="I503"/>
      <c r="J503"/>
      <c r="K503"/>
      <c r="L503"/>
      <c r="M503"/>
      <c r="N503"/>
      <c r="O503"/>
      <c r="P503"/>
      <c r="Q503"/>
      <c r="R503"/>
      <c r="S503"/>
      <c r="T503"/>
      <c r="U503"/>
      <c r="V503"/>
      <c r="W503"/>
      <c r="X503"/>
      <c r="Y503"/>
      <c r="Z503"/>
      <c r="AA503"/>
      <c r="AB503"/>
      <c r="AC503"/>
      <c r="AD503"/>
      <c r="AE503"/>
      <c r="AF503"/>
      <c r="AG503"/>
      <c r="AH503"/>
      <c r="AI503"/>
    </row>
    <row r="504" spans="1:35" x14ac:dyDescent="0.4">
      <c r="A504"/>
      <c r="B504"/>
      <c r="C504"/>
      <c r="D504"/>
      <c r="E504"/>
      <c r="F504"/>
      <c r="G504"/>
      <c r="H504"/>
      <c r="I504"/>
      <c r="J504"/>
      <c r="K504"/>
      <c r="L504"/>
      <c r="M504"/>
      <c r="N504"/>
      <c r="O504"/>
      <c r="P504"/>
      <c r="Q504"/>
      <c r="R504"/>
      <c r="S504"/>
      <c r="T504"/>
      <c r="U504"/>
      <c r="V504"/>
      <c r="W504"/>
      <c r="X504"/>
      <c r="Y504"/>
      <c r="Z504"/>
      <c r="AA504"/>
      <c r="AB504"/>
      <c r="AC504"/>
      <c r="AD504"/>
      <c r="AE504"/>
      <c r="AF504"/>
      <c r="AG504"/>
      <c r="AH504"/>
      <c r="AI504"/>
    </row>
    <row r="505" spans="1:35" x14ac:dyDescent="0.4">
      <c r="A505"/>
      <c r="B505"/>
      <c r="C505"/>
      <c r="D505"/>
      <c r="E505"/>
      <c r="F505"/>
      <c r="G505"/>
      <c r="H505"/>
      <c r="I505"/>
      <c r="J505"/>
      <c r="K505"/>
      <c r="L505"/>
      <c r="M505"/>
      <c r="N505"/>
      <c r="O505"/>
      <c r="P505"/>
      <c r="Q505"/>
      <c r="R505"/>
      <c r="S505"/>
      <c r="T505"/>
      <c r="U505"/>
      <c r="V505"/>
      <c r="W505"/>
      <c r="X505"/>
      <c r="Y505"/>
      <c r="Z505"/>
      <c r="AA505"/>
      <c r="AB505"/>
      <c r="AC505"/>
      <c r="AD505"/>
      <c r="AE505"/>
      <c r="AF505"/>
      <c r="AG505"/>
      <c r="AH505"/>
      <c r="AI505"/>
    </row>
    <row r="506" spans="1:35" x14ac:dyDescent="0.4">
      <c r="A506"/>
      <c r="B506"/>
      <c r="C506"/>
      <c r="D506"/>
      <c r="E506"/>
      <c r="F506"/>
      <c r="G506"/>
      <c r="H506"/>
      <c r="I506"/>
      <c r="J506"/>
      <c r="K506"/>
      <c r="L506"/>
      <c r="M506"/>
      <c r="N506"/>
      <c r="O506"/>
      <c r="P506"/>
      <c r="Q506"/>
      <c r="R506"/>
      <c r="S506"/>
      <c r="T506"/>
      <c r="U506"/>
      <c r="V506"/>
      <c r="W506"/>
      <c r="X506"/>
      <c r="Y506"/>
      <c r="Z506"/>
      <c r="AA506"/>
      <c r="AB506"/>
      <c r="AC506"/>
      <c r="AD506"/>
      <c r="AE506"/>
      <c r="AF506"/>
      <c r="AG506"/>
      <c r="AH506"/>
      <c r="AI506"/>
    </row>
    <row r="507" spans="1:35" x14ac:dyDescent="0.4">
      <c r="A507"/>
      <c r="B507"/>
      <c r="C507"/>
      <c r="D507"/>
      <c r="E507"/>
      <c r="F507"/>
      <c r="G507"/>
      <c r="H507"/>
      <c r="I507"/>
      <c r="J507"/>
      <c r="K507"/>
      <c r="L507"/>
      <c r="M507"/>
      <c r="N507"/>
      <c r="O507"/>
      <c r="P507"/>
      <c r="Q507"/>
      <c r="R507"/>
      <c r="S507"/>
      <c r="T507"/>
      <c r="U507"/>
      <c r="V507"/>
      <c r="W507"/>
      <c r="X507"/>
      <c r="Y507"/>
      <c r="Z507"/>
      <c r="AA507"/>
      <c r="AB507"/>
      <c r="AC507"/>
      <c r="AD507"/>
      <c r="AE507"/>
      <c r="AF507"/>
      <c r="AG507"/>
      <c r="AH507"/>
      <c r="AI507"/>
    </row>
    <row r="508" spans="1:35" x14ac:dyDescent="0.4">
      <c r="A508"/>
      <c r="B508"/>
      <c r="C508"/>
      <c r="D508"/>
      <c r="E508"/>
      <c r="F508"/>
      <c r="G508"/>
      <c r="H508"/>
      <c r="I508"/>
      <c r="J508"/>
      <c r="K508"/>
      <c r="L508"/>
      <c r="M508"/>
      <c r="N508"/>
      <c r="O508"/>
      <c r="P508"/>
      <c r="Q508"/>
      <c r="R508"/>
      <c r="S508"/>
      <c r="T508"/>
      <c r="U508"/>
      <c r="V508"/>
      <c r="W508"/>
      <c r="X508"/>
      <c r="Y508"/>
      <c r="Z508"/>
      <c r="AA508"/>
      <c r="AB508"/>
      <c r="AC508"/>
      <c r="AD508"/>
      <c r="AE508"/>
      <c r="AF508"/>
      <c r="AG508"/>
      <c r="AH508"/>
      <c r="AI508"/>
    </row>
    <row r="509" spans="1:35" x14ac:dyDescent="0.4">
      <c r="A509"/>
      <c r="B509"/>
      <c r="C509"/>
      <c r="D509"/>
      <c r="E509"/>
      <c r="F509"/>
      <c r="G509"/>
      <c r="H509"/>
      <c r="I509"/>
      <c r="J509"/>
      <c r="K509"/>
      <c r="L509"/>
      <c r="M509"/>
      <c r="N509"/>
      <c r="O509"/>
      <c r="P509"/>
      <c r="Q509"/>
      <c r="R509"/>
      <c r="S509"/>
      <c r="T509"/>
      <c r="U509"/>
      <c r="V509"/>
      <c r="W509"/>
      <c r="X509"/>
      <c r="Y509"/>
      <c r="Z509"/>
      <c r="AA509"/>
      <c r="AB509"/>
      <c r="AC509"/>
      <c r="AD509"/>
      <c r="AE509"/>
      <c r="AF509"/>
      <c r="AG509"/>
      <c r="AH509"/>
      <c r="AI509"/>
    </row>
    <row r="510" spans="1:35" x14ac:dyDescent="0.4">
      <c r="A510"/>
      <c r="B510"/>
      <c r="C510"/>
      <c r="D510"/>
      <c r="E510"/>
      <c r="F510"/>
      <c r="G510"/>
      <c r="H510"/>
      <c r="I510"/>
      <c r="J510"/>
      <c r="K510"/>
      <c r="L510"/>
      <c r="M510"/>
      <c r="N510"/>
      <c r="O510"/>
      <c r="P510"/>
      <c r="Q510"/>
      <c r="R510"/>
      <c r="S510"/>
      <c r="T510"/>
      <c r="U510"/>
      <c r="V510"/>
      <c r="W510"/>
      <c r="X510"/>
      <c r="Y510"/>
      <c r="Z510"/>
      <c r="AA510"/>
      <c r="AB510"/>
      <c r="AC510"/>
      <c r="AD510"/>
      <c r="AE510"/>
      <c r="AF510"/>
      <c r="AG510"/>
      <c r="AH510"/>
      <c r="AI510"/>
    </row>
    <row r="511" spans="1:35" x14ac:dyDescent="0.4">
      <c r="A511"/>
      <c r="B511"/>
      <c r="C511"/>
      <c r="D511"/>
      <c r="E511"/>
      <c r="F511"/>
      <c r="G511"/>
      <c r="H511"/>
      <c r="I511"/>
      <c r="J511"/>
      <c r="K511"/>
      <c r="L511"/>
      <c r="M511"/>
      <c r="N511"/>
      <c r="O511"/>
      <c r="P511"/>
      <c r="Q511"/>
      <c r="R511"/>
      <c r="S511"/>
      <c r="T511"/>
      <c r="U511"/>
      <c r="V511"/>
      <c r="W511"/>
      <c r="X511"/>
      <c r="Y511"/>
      <c r="Z511"/>
      <c r="AA511"/>
      <c r="AB511"/>
      <c r="AC511"/>
      <c r="AD511"/>
      <c r="AE511"/>
      <c r="AF511"/>
      <c r="AG511"/>
      <c r="AH511"/>
      <c r="AI511"/>
    </row>
    <row r="512" spans="1:35" x14ac:dyDescent="0.4">
      <c r="A512"/>
      <c r="B512"/>
      <c r="C512"/>
      <c r="D512"/>
      <c r="E512"/>
      <c r="F512"/>
      <c r="G512"/>
      <c r="H512"/>
      <c r="I512"/>
      <c r="J512"/>
      <c r="K512"/>
      <c r="L512"/>
      <c r="M512"/>
      <c r="N512"/>
      <c r="O512"/>
      <c r="P512"/>
      <c r="Q512"/>
      <c r="R512"/>
      <c r="S512"/>
      <c r="T512"/>
      <c r="U512"/>
      <c r="V512"/>
      <c r="W512"/>
      <c r="X512"/>
      <c r="Y512"/>
      <c r="Z512"/>
      <c r="AA512"/>
      <c r="AB512"/>
      <c r="AC512"/>
      <c r="AD512"/>
      <c r="AE512"/>
      <c r="AF512"/>
      <c r="AG512"/>
      <c r="AH512"/>
      <c r="AI512"/>
    </row>
    <row r="513" spans="1:35" x14ac:dyDescent="0.4">
      <c r="A513"/>
      <c r="B513"/>
      <c r="C513"/>
      <c r="D513"/>
      <c r="E513"/>
      <c r="F513"/>
      <c r="G513"/>
      <c r="H513"/>
      <c r="I513"/>
      <c r="J513"/>
      <c r="K513"/>
      <c r="L513"/>
      <c r="M513"/>
      <c r="N513"/>
      <c r="O513"/>
      <c r="P513"/>
      <c r="Q513"/>
      <c r="R513"/>
      <c r="S513"/>
      <c r="T513"/>
      <c r="U513"/>
      <c r="V513"/>
      <c r="W513"/>
      <c r="X513"/>
      <c r="Y513"/>
      <c r="Z513"/>
      <c r="AA513"/>
      <c r="AB513"/>
      <c r="AC513"/>
      <c r="AD513"/>
      <c r="AE513"/>
      <c r="AF513"/>
      <c r="AG513"/>
      <c r="AH513"/>
      <c r="AI513"/>
    </row>
    <row r="514" spans="1:35" x14ac:dyDescent="0.4">
      <c r="A514"/>
      <c r="B514"/>
      <c r="C514"/>
      <c r="D514"/>
      <c r="E514"/>
      <c r="F514"/>
      <c r="G514"/>
      <c r="H514"/>
      <c r="I514"/>
      <c r="J514"/>
      <c r="K514"/>
      <c r="L514"/>
      <c r="M514"/>
      <c r="N514"/>
      <c r="O514"/>
      <c r="P514"/>
      <c r="Q514"/>
      <c r="R514"/>
      <c r="S514"/>
      <c r="T514"/>
      <c r="U514"/>
      <c r="V514"/>
      <c r="W514"/>
      <c r="X514"/>
      <c r="Y514"/>
      <c r="Z514"/>
      <c r="AA514"/>
      <c r="AB514"/>
      <c r="AC514"/>
      <c r="AD514"/>
      <c r="AE514"/>
      <c r="AF514"/>
      <c r="AG514"/>
      <c r="AH514"/>
      <c r="AI514"/>
    </row>
    <row r="515" spans="1:35" x14ac:dyDescent="0.4">
      <c r="A515"/>
      <c r="B515"/>
      <c r="C515"/>
      <c r="D515"/>
      <c r="E515"/>
      <c r="F515"/>
      <c r="G515"/>
      <c r="H515"/>
      <c r="I515"/>
      <c r="J515"/>
      <c r="K515"/>
      <c r="L515"/>
      <c r="M515"/>
      <c r="N515"/>
      <c r="O515"/>
      <c r="P515"/>
      <c r="Q515"/>
      <c r="R515"/>
      <c r="S515"/>
      <c r="T515"/>
      <c r="U515"/>
      <c r="V515"/>
      <c r="W515"/>
      <c r="X515"/>
      <c r="Y515"/>
      <c r="Z515"/>
      <c r="AA515"/>
      <c r="AB515"/>
      <c r="AC515"/>
      <c r="AD515"/>
      <c r="AE515"/>
      <c r="AF515"/>
      <c r="AG515"/>
      <c r="AH515"/>
      <c r="AI515"/>
    </row>
    <row r="516" spans="1:35" x14ac:dyDescent="0.4">
      <c r="A516"/>
      <c r="B516"/>
      <c r="C516"/>
      <c r="D516"/>
      <c r="E516"/>
      <c r="F516"/>
      <c r="G516"/>
      <c r="H516"/>
      <c r="I516"/>
      <c r="J516"/>
      <c r="K516"/>
      <c r="L516"/>
      <c r="M516"/>
      <c r="N516"/>
      <c r="O516"/>
      <c r="P516"/>
      <c r="Q516"/>
      <c r="R516"/>
      <c r="S516"/>
      <c r="T516"/>
      <c r="U516"/>
      <c r="V516"/>
      <c r="W516"/>
      <c r="X516"/>
      <c r="Y516"/>
      <c r="Z516"/>
      <c r="AA516"/>
      <c r="AB516"/>
      <c r="AC516"/>
      <c r="AD516"/>
      <c r="AE516"/>
      <c r="AF516"/>
      <c r="AG516"/>
      <c r="AH516"/>
      <c r="AI516"/>
    </row>
    <row r="517" spans="1:35" x14ac:dyDescent="0.4">
      <c r="A517"/>
      <c r="B517"/>
      <c r="C517"/>
      <c r="D517"/>
      <c r="E517"/>
      <c r="F517"/>
      <c r="G517"/>
      <c r="H517"/>
      <c r="I517"/>
      <c r="J517"/>
      <c r="K517"/>
      <c r="L517"/>
      <c r="M517"/>
      <c r="N517"/>
      <c r="O517"/>
      <c r="P517"/>
      <c r="Q517"/>
      <c r="R517"/>
      <c r="S517"/>
      <c r="T517"/>
      <c r="U517"/>
      <c r="V517"/>
      <c r="W517"/>
      <c r="X517"/>
      <c r="Y517"/>
      <c r="Z517"/>
      <c r="AA517"/>
      <c r="AB517"/>
      <c r="AC517"/>
      <c r="AD517"/>
      <c r="AE517"/>
      <c r="AF517"/>
      <c r="AG517"/>
      <c r="AH517"/>
      <c r="AI517"/>
    </row>
    <row r="518" spans="1:35" x14ac:dyDescent="0.4">
      <c r="A518"/>
      <c r="B518"/>
      <c r="C518"/>
      <c r="D518"/>
      <c r="E518"/>
      <c r="F518"/>
      <c r="G518"/>
      <c r="H518"/>
      <c r="I518"/>
      <c r="J518"/>
      <c r="K518"/>
      <c r="L518"/>
      <c r="M518"/>
      <c r="N518"/>
      <c r="O518"/>
      <c r="P518"/>
      <c r="Q518"/>
      <c r="R518"/>
      <c r="S518"/>
      <c r="T518"/>
      <c r="U518"/>
      <c r="V518"/>
      <c r="W518"/>
      <c r="X518"/>
      <c r="Y518"/>
      <c r="Z518"/>
      <c r="AA518"/>
      <c r="AB518"/>
      <c r="AC518"/>
      <c r="AD518"/>
      <c r="AE518"/>
      <c r="AF518"/>
      <c r="AG518"/>
      <c r="AH518"/>
      <c r="AI518"/>
    </row>
    <row r="519" spans="1:35" x14ac:dyDescent="0.4">
      <c r="A519"/>
      <c r="B519"/>
      <c r="C519"/>
      <c r="D519"/>
      <c r="E519"/>
      <c r="F519"/>
      <c r="G519"/>
      <c r="H519"/>
      <c r="I519"/>
      <c r="J519"/>
      <c r="K519"/>
      <c r="L519"/>
      <c r="M519"/>
      <c r="N519"/>
      <c r="O519"/>
      <c r="P519"/>
      <c r="Q519"/>
      <c r="R519"/>
      <c r="S519"/>
      <c r="T519"/>
      <c r="U519"/>
      <c r="V519"/>
      <c r="W519"/>
      <c r="X519"/>
      <c r="Y519"/>
      <c r="Z519"/>
      <c r="AA519"/>
      <c r="AB519"/>
      <c r="AC519"/>
      <c r="AD519"/>
      <c r="AE519"/>
      <c r="AF519"/>
      <c r="AG519"/>
      <c r="AH519"/>
      <c r="AI519"/>
    </row>
    <row r="520" spans="1:35" x14ac:dyDescent="0.4">
      <c r="A520"/>
      <c r="B520"/>
      <c r="C520"/>
      <c r="D520"/>
      <c r="E520"/>
      <c r="F520"/>
      <c r="G520"/>
      <c r="H520"/>
      <c r="I520"/>
      <c r="J520"/>
      <c r="K520"/>
      <c r="L520"/>
      <c r="M520"/>
      <c r="N520"/>
      <c r="O520"/>
      <c r="P520"/>
      <c r="Q520"/>
      <c r="R520"/>
      <c r="S520"/>
      <c r="T520"/>
      <c r="U520"/>
      <c r="V520"/>
      <c r="W520"/>
      <c r="X520"/>
      <c r="Y520"/>
      <c r="Z520"/>
      <c r="AA520"/>
      <c r="AB520"/>
      <c r="AC520"/>
      <c r="AD520"/>
      <c r="AE520"/>
      <c r="AF520"/>
      <c r="AG520"/>
      <c r="AH520"/>
      <c r="AI520"/>
    </row>
    <row r="521" spans="1:35" x14ac:dyDescent="0.4">
      <c r="A521"/>
      <c r="B521"/>
      <c r="C521"/>
      <c r="D521"/>
      <c r="E521"/>
      <c r="F521"/>
      <c r="G521"/>
      <c r="H521"/>
      <c r="I521"/>
      <c r="J521"/>
      <c r="K521"/>
      <c r="L521"/>
      <c r="M521"/>
      <c r="N521"/>
      <c r="O521"/>
      <c r="P521"/>
      <c r="Q521"/>
      <c r="R521"/>
      <c r="S521"/>
      <c r="T521"/>
      <c r="U521"/>
      <c r="V521"/>
      <c r="W521"/>
      <c r="X521"/>
      <c r="Y521"/>
      <c r="Z521"/>
      <c r="AA521"/>
      <c r="AB521"/>
      <c r="AC521"/>
      <c r="AD521"/>
      <c r="AE521"/>
      <c r="AF521"/>
      <c r="AG521"/>
      <c r="AH521"/>
      <c r="AI521"/>
    </row>
    <row r="522" spans="1:35" x14ac:dyDescent="0.4">
      <c r="A522"/>
      <c r="B522"/>
      <c r="C522"/>
      <c r="D522"/>
      <c r="E522"/>
      <c r="F522"/>
      <c r="G522"/>
      <c r="H522"/>
      <c r="I522"/>
      <c r="J522"/>
      <c r="K522"/>
      <c r="L522"/>
      <c r="M522"/>
      <c r="N522"/>
      <c r="O522"/>
      <c r="P522"/>
      <c r="Q522"/>
      <c r="R522"/>
      <c r="S522"/>
      <c r="T522"/>
      <c r="U522"/>
      <c r="V522"/>
      <c r="W522"/>
      <c r="X522"/>
      <c r="Y522"/>
      <c r="Z522"/>
      <c r="AA522"/>
      <c r="AB522"/>
      <c r="AC522"/>
      <c r="AD522"/>
      <c r="AE522"/>
      <c r="AF522"/>
      <c r="AG522"/>
      <c r="AH522"/>
      <c r="AI522"/>
    </row>
    <row r="523" spans="1:35" x14ac:dyDescent="0.4">
      <c r="A523"/>
      <c r="B523"/>
      <c r="C523"/>
      <c r="D523"/>
      <c r="E523"/>
      <c r="F523"/>
      <c r="G523"/>
      <c r="H523"/>
      <c r="I523"/>
      <c r="J523"/>
      <c r="K523"/>
      <c r="L523"/>
      <c r="M523"/>
      <c r="N523"/>
      <c r="O523"/>
      <c r="P523"/>
      <c r="Q523"/>
      <c r="R523"/>
      <c r="S523"/>
      <c r="T523"/>
      <c r="U523"/>
      <c r="V523"/>
      <c r="W523"/>
      <c r="X523"/>
      <c r="Y523"/>
      <c r="Z523"/>
      <c r="AA523"/>
      <c r="AB523"/>
      <c r="AC523"/>
      <c r="AD523"/>
      <c r="AE523"/>
      <c r="AF523"/>
      <c r="AG523"/>
      <c r="AH523"/>
      <c r="AI523"/>
    </row>
    <row r="524" spans="1:35" x14ac:dyDescent="0.4">
      <c r="A524"/>
      <c r="B524"/>
      <c r="C524"/>
      <c r="D524"/>
      <c r="E524"/>
      <c r="F524"/>
      <c r="G524"/>
      <c r="H524"/>
      <c r="I524"/>
      <c r="J524"/>
      <c r="K524"/>
      <c r="L524"/>
      <c r="M524"/>
      <c r="N524"/>
      <c r="O524"/>
      <c r="P524"/>
      <c r="Q524"/>
      <c r="R524"/>
      <c r="S524"/>
      <c r="T524"/>
      <c r="U524"/>
      <c r="V524"/>
      <c r="W524"/>
      <c r="X524"/>
      <c r="Y524"/>
      <c r="Z524"/>
      <c r="AA524"/>
      <c r="AB524"/>
      <c r="AC524"/>
      <c r="AD524"/>
      <c r="AE524"/>
      <c r="AF524"/>
      <c r="AG524"/>
      <c r="AH524"/>
      <c r="AI524"/>
    </row>
    <row r="525" spans="1:35" x14ac:dyDescent="0.4">
      <c r="A525"/>
      <c r="B525"/>
      <c r="C525"/>
      <c r="D525"/>
      <c r="E525"/>
      <c r="F525"/>
      <c r="G525"/>
      <c r="H525"/>
      <c r="I525"/>
      <c r="J525"/>
      <c r="K525"/>
      <c r="L525"/>
      <c r="M525"/>
      <c r="N525"/>
      <c r="O525"/>
      <c r="P525"/>
      <c r="Q525"/>
      <c r="R525"/>
      <c r="S525"/>
      <c r="T525"/>
      <c r="U525"/>
      <c r="V525"/>
      <c r="W525"/>
      <c r="X525"/>
      <c r="Y525"/>
      <c r="Z525"/>
      <c r="AA525"/>
      <c r="AB525"/>
      <c r="AC525"/>
      <c r="AD525"/>
      <c r="AE525"/>
      <c r="AF525"/>
      <c r="AG525"/>
      <c r="AH525"/>
      <c r="AI525"/>
    </row>
    <row r="526" spans="1:35" x14ac:dyDescent="0.4">
      <c r="A526"/>
      <c r="B526"/>
      <c r="C526"/>
      <c r="D526"/>
      <c r="E526"/>
      <c r="F526"/>
      <c r="G526"/>
      <c r="H526"/>
      <c r="I526"/>
      <c r="J526"/>
      <c r="K526"/>
      <c r="L526"/>
      <c r="M526"/>
      <c r="N526"/>
      <c r="O526"/>
      <c r="P526"/>
      <c r="Q526"/>
      <c r="R526"/>
      <c r="S526"/>
      <c r="T526"/>
      <c r="U526"/>
      <c r="V526"/>
      <c r="W526"/>
      <c r="X526"/>
      <c r="Y526"/>
      <c r="Z526"/>
      <c r="AA526"/>
      <c r="AB526"/>
      <c r="AC526"/>
      <c r="AD526"/>
      <c r="AE526"/>
      <c r="AF526"/>
      <c r="AG526"/>
      <c r="AH526"/>
      <c r="AI526"/>
    </row>
    <row r="527" spans="1:35" x14ac:dyDescent="0.4">
      <c r="A527"/>
      <c r="B527"/>
      <c r="C527"/>
      <c r="D527"/>
      <c r="E527"/>
      <c r="F527"/>
      <c r="G527"/>
      <c r="H527"/>
      <c r="I527"/>
      <c r="J527"/>
      <c r="K527"/>
      <c r="L527"/>
      <c r="M527"/>
      <c r="N527"/>
      <c r="O527"/>
      <c r="P527"/>
      <c r="Q527"/>
      <c r="R527"/>
      <c r="S527"/>
      <c r="T527"/>
      <c r="U527"/>
      <c r="V527"/>
      <c r="W527"/>
      <c r="X527"/>
      <c r="Y527"/>
      <c r="Z527"/>
      <c r="AA527"/>
      <c r="AB527"/>
      <c r="AC527"/>
      <c r="AD527"/>
      <c r="AE527"/>
      <c r="AF527"/>
      <c r="AG527"/>
      <c r="AH527"/>
      <c r="AI527"/>
    </row>
    <row r="528" spans="1:35" x14ac:dyDescent="0.4">
      <c r="A528"/>
      <c r="B528"/>
      <c r="C528"/>
      <c r="D528"/>
      <c r="E528"/>
      <c r="F528"/>
      <c r="G528"/>
      <c r="H528"/>
      <c r="I528"/>
      <c r="J528"/>
      <c r="K528"/>
      <c r="L528"/>
      <c r="M528"/>
      <c r="N528"/>
      <c r="O528"/>
      <c r="P528"/>
      <c r="Q528"/>
      <c r="R528"/>
      <c r="S528"/>
      <c r="T528"/>
      <c r="U528"/>
      <c r="V528"/>
      <c r="W528"/>
      <c r="X528"/>
      <c r="Y528"/>
      <c r="Z528"/>
      <c r="AA528"/>
      <c r="AB528"/>
      <c r="AC528"/>
      <c r="AD528"/>
      <c r="AE528"/>
      <c r="AF528"/>
      <c r="AG528"/>
      <c r="AH528"/>
      <c r="AI528"/>
    </row>
    <row r="529" spans="1:35" x14ac:dyDescent="0.4">
      <c r="A529"/>
      <c r="B529"/>
      <c r="C529"/>
      <c r="D529"/>
      <c r="E529"/>
      <c r="F529"/>
      <c r="G529"/>
      <c r="H529"/>
      <c r="I529"/>
      <c r="J529"/>
      <c r="K529"/>
      <c r="L529"/>
      <c r="M529"/>
      <c r="N529"/>
      <c r="O529"/>
      <c r="P529"/>
      <c r="Q529"/>
      <c r="R529"/>
      <c r="S529"/>
      <c r="T529"/>
      <c r="U529"/>
      <c r="V529"/>
      <c r="W529"/>
      <c r="X529"/>
      <c r="Y529"/>
      <c r="Z529"/>
      <c r="AA529"/>
      <c r="AB529"/>
      <c r="AC529"/>
      <c r="AD529"/>
      <c r="AE529"/>
      <c r="AF529"/>
      <c r="AG529"/>
      <c r="AH529"/>
      <c r="AI529"/>
    </row>
    <row r="530" spans="1:35" x14ac:dyDescent="0.4">
      <c r="A530"/>
      <c r="B530"/>
      <c r="C530"/>
      <c r="D530"/>
      <c r="E530"/>
      <c r="F530"/>
      <c r="G530"/>
      <c r="H530"/>
      <c r="I530"/>
      <c r="J530"/>
      <c r="K530"/>
      <c r="L530"/>
      <c r="M530"/>
      <c r="N530"/>
      <c r="O530"/>
      <c r="P530"/>
      <c r="Q530"/>
      <c r="R530"/>
      <c r="S530"/>
      <c r="T530"/>
      <c r="U530"/>
      <c r="V530"/>
      <c r="W530"/>
      <c r="X530"/>
      <c r="Y530"/>
      <c r="Z530"/>
      <c r="AA530"/>
      <c r="AB530"/>
      <c r="AC530"/>
      <c r="AD530"/>
      <c r="AE530"/>
      <c r="AF530"/>
      <c r="AG530"/>
      <c r="AH530"/>
      <c r="AI530"/>
    </row>
    <row r="531" spans="1:35" x14ac:dyDescent="0.4">
      <c r="A531"/>
      <c r="B531"/>
      <c r="C531"/>
      <c r="D531"/>
      <c r="E531"/>
      <c r="F531"/>
      <c r="G531"/>
      <c r="H531"/>
      <c r="I531"/>
      <c r="J531"/>
      <c r="K531"/>
      <c r="L531"/>
      <c r="M531"/>
      <c r="N531"/>
      <c r="O531"/>
      <c r="P531"/>
      <c r="Q531"/>
      <c r="R531"/>
      <c r="S531"/>
      <c r="T531"/>
      <c r="U531"/>
      <c r="V531"/>
      <c r="W531"/>
      <c r="X531"/>
      <c r="Y531"/>
      <c r="Z531"/>
      <c r="AA531"/>
      <c r="AB531"/>
      <c r="AC531"/>
      <c r="AD531"/>
      <c r="AE531"/>
      <c r="AF531"/>
      <c r="AG531"/>
      <c r="AH531"/>
      <c r="AI531"/>
    </row>
    <row r="532" spans="1:35" x14ac:dyDescent="0.4">
      <c r="A532"/>
      <c r="B532"/>
      <c r="C532"/>
      <c r="D532"/>
      <c r="E532"/>
      <c r="F532"/>
      <c r="G532"/>
      <c r="H532"/>
      <c r="I532"/>
      <c r="J532"/>
      <c r="K532"/>
      <c r="L532"/>
      <c r="M532"/>
      <c r="N532"/>
      <c r="O532"/>
      <c r="P532"/>
      <c r="Q532"/>
      <c r="R532"/>
      <c r="S532"/>
      <c r="T532"/>
      <c r="U532"/>
      <c r="V532"/>
      <c r="W532"/>
      <c r="X532"/>
      <c r="Y532"/>
      <c r="Z532"/>
      <c r="AA532"/>
      <c r="AB532"/>
      <c r="AC532"/>
      <c r="AD532"/>
      <c r="AE532"/>
      <c r="AF532"/>
      <c r="AG532"/>
      <c r="AH532"/>
      <c r="AI532"/>
    </row>
    <row r="533" spans="1:35" x14ac:dyDescent="0.4">
      <c r="A533"/>
      <c r="B533"/>
      <c r="C533"/>
      <c r="D533"/>
      <c r="E533"/>
      <c r="F533"/>
      <c r="G533"/>
      <c r="H533"/>
      <c r="I533"/>
      <c r="J533"/>
      <c r="K533"/>
      <c r="L533"/>
      <c r="M533"/>
      <c r="N533"/>
      <c r="O533"/>
      <c r="P533"/>
      <c r="Q533"/>
      <c r="R533"/>
      <c r="S533"/>
      <c r="T533"/>
      <c r="U533"/>
      <c r="V533"/>
      <c r="W533"/>
      <c r="X533"/>
      <c r="Y533"/>
      <c r="Z533"/>
      <c r="AA533"/>
      <c r="AB533"/>
      <c r="AC533"/>
      <c r="AD533"/>
      <c r="AE533"/>
      <c r="AF533"/>
      <c r="AG533"/>
      <c r="AH533"/>
      <c r="AI533"/>
    </row>
    <row r="534" spans="1:35" x14ac:dyDescent="0.4">
      <c r="A534"/>
      <c r="B534"/>
      <c r="C534"/>
      <c r="D534"/>
      <c r="E534"/>
      <c r="F534"/>
      <c r="G534"/>
      <c r="H534"/>
      <c r="I534"/>
      <c r="J534"/>
      <c r="K534"/>
      <c r="L534"/>
      <c r="M534"/>
      <c r="N534"/>
      <c r="O534"/>
      <c r="P534"/>
      <c r="Q534"/>
      <c r="R534"/>
      <c r="S534"/>
      <c r="T534"/>
      <c r="U534"/>
      <c r="V534"/>
      <c r="W534"/>
      <c r="X534"/>
      <c r="Y534"/>
      <c r="Z534"/>
      <c r="AA534"/>
      <c r="AB534"/>
      <c r="AC534"/>
      <c r="AD534"/>
      <c r="AE534"/>
      <c r="AF534"/>
      <c r="AG534"/>
      <c r="AH534"/>
      <c r="AI534"/>
    </row>
    <row r="535" spans="1:35" x14ac:dyDescent="0.4">
      <c r="A535"/>
      <c r="B535"/>
      <c r="C535"/>
      <c r="D535"/>
      <c r="E535"/>
      <c r="F535"/>
      <c r="G535"/>
      <c r="H535"/>
      <c r="I535"/>
      <c r="J535"/>
      <c r="K535"/>
      <c r="L535"/>
      <c r="M535"/>
      <c r="N535"/>
      <c r="O535"/>
      <c r="P535"/>
      <c r="Q535"/>
      <c r="R535"/>
      <c r="S535"/>
      <c r="T535"/>
      <c r="U535"/>
      <c r="V535"/>
      <c r="W535"/>
      <c r="X535"/>
      <c r="Y535"/>
      <c r="Z535"/>
      <c r="AA535"/>
      <c r="AB535"/>
      <c r="AC535"/>
      <c r="AD535"/>
      <c r="AE535"/>
      <c r="AF535"/>
      <c r="AG535"/>
      <c r="AH535"/>
      <c r="AI535"/>
    </row>
    <row r="536" spans="1:35" x14ac:dyDescent="0.4">
      <c r="A536"/>
      <c r="B536"/>
      <c r="C536"/>
      <c r="D536"/>
      <c r="E536"/>
      <c r="F536"/>
      <c r="G536"/>
      <c r="H536"/>
      <c r="I536"/>
      <c r="J536"/>
      <c r="K536"/>
      <c r="L536"/>
      <c r="M536"/>
      <c r="N536"/>
      <c r="O536"/>
      <c r="P536"/>
      <c r="Q536"/>
      <c r="R536"/>
      <c r="S536"/>
      <c r="T536"/>
      <c r="U536"/>
      <c r="V536"/>
      <c r="W536"/>
      <c r="X536"/>
      <c r="Y536"/>
      <c r="Z536"/>
      <c r="AA536"/>
      <c r="AB536"/>
      <c r="AC536"/>
      <c r="AD536"/>
      <c r="AE536"/>
      <c r="AF536"/>
      <c r="AG536"/>
      <c r="AH536"/>
      <c r="AI536"/>
    </row>
    <row r="537" spans="1:35" x14ac:dyDescent="0.4">
      <c r="A537"/>
      <c r="B537"/>
      <c r="C537"/>
      <c r="D537"/>
      <c r="E537"/>
      <c r="F537"/>
      <c r="G537"/>
      <c r="H537"/>
      <c r="I537"/>
      <c r="J537"/>
      <c r="K537"/>
      <c r="L537"/>
      <c r="M537"/>
      <c r="N537"/>
      <c r="O537"/>
      <c r="P537"/>
      <c r="Q537"/>
      <c r="R537"/>
      <c r="S537"/>
      <c r="T537"/>
      <c r="U537"/>
      <c r="V537"/>
      <c r="W537"/>
      <c r="X537"/>
      <c r="Y537"/>
      <c r="Z537"/>
      <c r="AA537"/>
      <c r="AB537"/>
      <c r="AC537"/>
      <c r="AD537"/>
      <c r="AE537"/>
      <c r="AF537"/>
      <c r="AG537"/>
      <c r="AH537"/>
      <c r="AI537"/>
    </row>
    <row r="538" spans="1:35" x14ac:dyDescent="0.4">
      <c r="A538"/>
      <c r="B538"/>
      <c r="C538"/>
      <c r="D538"/>
      <c r="E538"/>
      <c r="F538"/>
      <c r="G538"/>
      <c r="H538"/>
      <c r="I538"/>
      <c r="J538"/>
      <c r="K538"/>
      <c r="L538"/>
      <c r="M538"/>
      <c r="N538"/>
      <c r="O538"/>
      <c r="P538"/>
      <c r="Q538"/>
      <c r="R538"/>
      <c r="S538"/>
      <c r="T538"/>
      <c r="U538"/>
      <c r="V538"/>
      <c r="W538"/>
      <c r="X538"/>
      <c r="Y538"/>
      <c r="Z538"/>
      <c r="AA538"/>
      <c r="AB538"/>
      <c r="AC538"/>
      <c r="AD538"/>
      <c r="AE538"/>
      <c r="AF538"/>
      <c r="AG538"/>
      <c r="AH538"/>
      <c r="AI538"/>
    </row>
    <row r="539" spans="1:35" x14ac:dyDescent="0.4">
      <c r="A539"/>
      <c r="B539"/>
      <c r="C539"/>
      <c r="D539"/>
      <c r="E539"/>
      <c r="F539"/>
      <c r="G539"/>
      <c r="H539"/>
      <c r="I539"/>
      <c r="J539"/>
      <c r="K539"/>
      <c r="L539"/>
      <c r="M539"/>
      <c r="N539"/>
      <c r="O539"/>
      <c r="P539"/>
      <c r="Q539"/>
      <c r="R539"/>
      <c r="S539"/>
      <c r="T539"/>
      <c r="U539"/>
      <c r="V539"/>
      <c r="W539"/>
      <c r="X539"/>
      <c r="Y539"/>
      <c r="Z539"/>
      <c r="AA539"/>
      <c r="AB539"/>
      <c r="AC539"/>
      <c r="AD539"/>
      <c r="AE539"/>
      <c r="AF539"/>
      <c r="AG539"/>
      <c r="AH539"/>
      <c r="AI539"/>
    </row>
    <row r="540" spans="1:35" x14ac:dyDescent="0.4">
      <c r="A540"/>
      <c r="B540"/>
      <c r="C540"/>
      <c r="D540"/>
      <c r="E540"/>
      <c r="F540"/>
      <c r="G540"/>
      <c r="H540"/>
      <c r="I540"/>
      <c r="J540"/>
      <c r="K540"/>
      <c r="L540"/>
      <c r="M540"/>
      <c r="N540"/>
      <c r="O540"/>
      <c r="P540"/>
      <c r="Q540"/>
      <c r="R540"/>
      <c r="S540"/>
      <c r="T540"/>
      <c r="U540"/>
      <c r="V540"/>
      <c r="W540"/>
      <c r="X540"/>
      <c r="Y540"/>
      <c r="Z540"/>
      <c r="AA540"/>
      <c r="AB540"/>
      <c r="AC540"/>
      <c r="AD540"/>
      <c r="AE540"/>
      <c r="AF540"/>
      <c r="AG540"/>
      <c r="AH540"/>
      <c r="AI540"/>
    </row>
    <row r="541" spans="1:35" x14ac:dyDescent="0.4">
      <c r="A541"/>
      <c r="B541"/>
      <c r="C541"/>
      <c r="D541"/>
      <c r="E541"/>
      <c r="F541"/>
      <c r="G541"/>
      <c r="H541"/>
      <c r="I541"/>
      <c r="J541"/>
      <c r="K541"/>
      <c r="L541"/>
      <c r="M541"/>
      <c r="N541"/>
      <c r="O541"/>
      <c r="P541"/>
      <c r="Q541"/>
      <c r="R541"/>
      <c r="S541"/>
      <c r="T541"/>
      <c r="U541"/>
      <c r="V541"/>
      <c r="W541"/>
      <c r="X541"/>
      <c r="Y541"/>
      <c r="Z541"/>
      <c r="AA541"/>
      <c r="AB541"/>
      <c r="AC541"/>
      <c r="AD541"/>
      <c r="AE541"/>
      <c r="AF541"/>
      <c r="AG541"/>
      <c r="AH541"/>
      <c r="AI541"/>
    </row>
    <row r="542" spans="1:35" x14ac:dyDescent="0.4">
      <c r="A542"/>
      <c r="B542"/>
      <c r="C542"/>
      <c r="D542"/>
      <c r="E542"/>
      <c r="F542"/>
      <c r="G542"/>
      <c r="H542"/>
      <c r="I542"/>
      <c r="J542"/>
      <c r="K542"/>
      <c r="L542"/>
      <c r="M542"/>
      <c r="N542"/>
      <c r="O542"/>
      <c r="P542"/>
      <c r="Q542"/>
      <c r="R542"/>
      <c r="S542"/>
      <c r="T542"/>
      <c r="U542"/>
      <c r="V542"/>
      <c r="W542"/>
      <c r="X542"/>
      <c r="Y542"/>
      <c r="Z542"/>
      <c r="AA542"/>
      <c r="AB542"/>
      <c r="AC542"/>
      <c r="AD542"/>
      <c r="AE542"/>
      <c r="AF542"/>
      <c r="AG542"/>
      <c r="AH542"/>
      <c r="AI542"/>
    </row>
    <row r="543" spans="1:35" x14ac:dyDescent="0.4">
      <c r="A543"/>
      <c r="B543"/>
      <c r="C543"/>
      <c r="D543"/>
      <c r="E543"/>
      <c r="F543"/>
      <c r="G543"/>
      <c r="H543"/>
      <c r="I543"/>
      <c r="J543"/>
      <c r="K543"/>
      <c r="L543"/>
      <c r="M543"/>
      <c r="N543"/>
      <c r="O543"/>
      <c r="P543"/>
      <c r="Q543"/>
      <c r="R543"/>
      <c r="S543"/>
      <c r="T543"/>
      <c r="U543"/>
      <c r="V543"/>
      <c r="W543"/>
      <c r="X543"/>
      <c r="Y543"/>
      <c r="Z543"/>
      <c r="AA543"/>
      <c r="AB543"/>
      <c r="AC543"/>
      <c r="AD543"/>
      <c r="AE543"/>
      <c r="AF543"/>
      <c r="AG543"/>
      <c r="AH543"/>
      <c r="AI543"/>
    </row>
    <row r="544" spans="1:35" x14ac:dyDescent="0.4">
      <c r="A544"/>
      <c r="B544"/>
      <c r="C544"/>
      <c r="D544"/>
      <c r="E544"/>
      <c r="F544"/>
      <c r="G544"/>
      <c r="H544"/>
      <c r="I544"/>
      <c r="J544"/>
      <c r="K544"/>
      <c r="L544"/>
      <c r="M544"/>
      <c r="N544"/>
      <c r="O544"/>
      <c r="P544"/>
      <c r="Q544"/>
      <c r="R544"/>
      <c r="S544"/>
      <c r="T544"/>
      <c r="U544"/>
      <c r="V544"/>
      <c r="W544"/>
      <c r="X544"/>
      <c r="Y544"/>
      <c r="Z544"/>
      <c r="AA544"/>
      <c r="AB544"/>
      <c r="AC544"/>
      <c r="AD544"/>
      <c r="AE544"/>
      <c r="AF544"/>
      <c r="AG544"/>
      <c r="AH544"/>
      <c r="AI544"/>
    </row>
    <row r="545" spans="1:35" x14ac:dyDescent="0.4">
      <c r="A545"/>
      <c r="B545"/>
      <c r="C545"/>
      <c r="D545"/>
      <c r="E545"/>
      <c r="F545"/>
      <c r="G545"/>
      <c r="H545"/>
      <c r="I545"/>
      <c r="J545"/>
      <c r="K545"/>
      <c r="L545"/>
      <c r="M545"/>
      <c r="N545"/>
      <c r="O545"/>
      <c r="P545"/>
      <c r="Q545"/>
      <c r="R545"/>
      <c r="S545"/>
      <c r="T545"/>
      <c r="U545"/>
      <c r="V545"/>
      <c r="W545"/>
      <c r="X545"/>
      <c r="Y545"/>
      <c r="Z545"/>
      <c r="AA545"/>
      <c r="AB545"/>
      <c r="AC545"/>
      <c r="AD545"/>
      <c r="AE545"/>
      <c r="AF545"/>
      <c r="AG545"/>
      <c r="AH545"/>
      <c r="AI545"/>
    </row>
    <row r="546" spans="1:35" x14ac:dyDescent="0.4">
      <c r="A546"/>
      <c r="B546"/>
      <c r="C546"/>
      <c r="D546"/>
      <c r="E546"/>
      <c r="F546"/>
      <c r="G546"/>
      <c r="H546"/>
      <c r="I546"/>
      <c r="J546"/>
      <c r="K546"/>
      <c r="L546"/>
      <c r="M546"/>
      <c r="N546"/>
      <c r="O546"/>
      <c r="P546"/>
      <c r="Q546"/>
      <c r="R546"/>
      <c r="S546"/>
      <c r="T546"/>
      <c r="U546"/>
      <c r="V546"/>
      <c r="W546"/>
      <c r="X546"/>
      <c r="Y546"/>
      <c r="Z546"/>
      <c r="AA546"/>
      <c r="AB546"/>
      <c r="AC546"/>
      <c r="AD546"/>
      <c r="AE546"/>
      <c r="AF546"/>
      <c r="AG546"/>
      <c r="AH546"/>
      <c r="AI546"/>
    </row>
    <row r="547" spans="1:35" x14ac:dyDescent="0.4">
      <c r="A547"/>
      <c r="B547"/>
      <c r="C547"/>
      <c r="D547"/>
      <c r="E547"/>
      <c r="F547"/>
      <c r="G547"/>
      <c r="H547"/>
      <c r="I547"/>
      <c r="J547"/>
      <c r="K547"/>
      <c r="L547"/>
      <c r="M547"/>
      <c r="N547"/>
      <c r="O547"/>
      <c r="P547"/>
      <c r="Q547"/>
      <c r="R547"/>
      <c r="S547"/>
      <c r="T547"/>
      <c r="U547"/>
      <c r="V547"/>
      <c r="W547"/>
      <c r="X547"/>
      <c r="Y547"/>
      <c r="Z547"/>
      <c r="AA547"/>
      <c r="AB547"/>
      <c r="AC547"/>
      <c r="AD547"/>
      <c r="AE547"/>
      <c r="AF547"/>
      <c r="AG547"/>
      <c r="AH547"/>
      <c r="AI547"/>
    </row>
    <row r="548" spans="1:35" x14ac:dyDescent="0.4">
      <c r="A548"/>
      <c r="B548"/>
      <c r="C548"/>
      <c r="D548"/>
      <c r="E548"/>
      <c r="F548"/>
      <c r="G548"/>
      <c r="H548"/>
      <c r="I548"/>
      <c r="J548"/>
      <c r="K548"/>
      <c r="L548"/>
      <c r="M548"/>
      <c r="N548"/>
      <c r="O548"/>
      <c r="P548"/>
      <c r="Q548"/>
      <c r="R548"/>
      <c r="S548"/>
      <c r="T548"/>
      <c r="U548"/>
      <c r="V548"/>
      <c r="W548"/>
      <c r="X548"/>
      <c r="Y548"/>
      <c r="Z548"/>
      <c r="AA548"/>
      <c r="AB548"/>
      <c r="AC548"/>
      <c r="AD548"/>
      <c r="AE548"/>
      <c r="AF548"/>
      <c r="AG548"/>
      <c r="AH548"/>
      <c r="AI548"/>
    </row>
    <row r="549" spans="1:35" x14ac:dyDescent="0.4">
      <c r="A549"/>
      <c r="B549"/>
      <c r="C549"/>
      <c r="D549"/>
      <c r="E549"/>
      <c r="F549"/>
      <c r="G549"/>
      <c r="H549"/>
      <c r="I549"/>
      <c r="J549"/>
      <c r="K549"/>
      <c r="L549"/>
      <c r="M549"/>
      <c r="N549"/>
      <c r="O549"/>
      <c r="P549"/>
      <c r="Q549"/>
      <c r="R549"/>
      <c r="S549"/>
      <c r="T549"/>
      <c r="U549"/>
      <c r="V549"/>
      <c r="W549"/>
      <c r="X549"/>
      <c r="Y549"/>
      <c r="Z549"/>
      <c r="AA549"/>
      <c r="AB549"/>
      <c r="AC549"/>
      <c r="AD549"/>
      <c r="AE549"/>
      <c r="AF549"/>
      <c r="AG549"/>
      <c r="AH549"/>
      <c r="AI549"/>
    </row>
    <row r="550" spans="1:35" x14ac:dyDescent="0.4">
      <c r="A550"/>
      <c r="B550"/>
      <c r="C550"/>
      <c r="D550"/>
      <c r="E550"/>
      <c r="F550"/>
      <c r="G550"/>
      <c r="H550"/>
      <c r="I550"/>
      <c r="J550"/>
      <c r="K550"/>
      <c r="L550"/>
      <c r="M550"/>
      <c r="N550"/>
      <c r="O550"/>
      <c r="P550"/>
      <c r="Q550"/>
      <c r="R550"/>
      <c r="S550"/>
      <c r="T550"/>
      <c r="U550"/>
      <c r="V550"/>
      <c r="W550"/>
      <c r="X550"/>
      <c r="Y550"/>
      <c r="Z550"/>
      <c r="AA550"/>
      <c r="AB550"/>
      <c r="AC550"/>
      <c r="AD550"/>
      <c r="AE550"/>
      <c r="AF550"/>
      <c r="AG550"/>
      <c r="AH550"/>
      <c r="AI550"/>
    </row>
    <row r="551" spans="1:35" x14ac:dyDescent="0.4">
      <c r="A551"/>
      <c r="B551"/>
      <c r="C551"/>
      <c r="D551"/>
      <c r="E551"/>
      <c r="F551"/>
      <c r="G551"/>
      <c r="H551"/>
      <c r="I551"/>
      <c r="J551"/>
      <c r="K551"/>
      <c r="L551"/>
      <c r="M551"/>
      <c r="N551"/>
      <c r="O551"/>
      <c r="P551"/>
      <c r="Q551"/>
      <c r="R551"/>
      <c r="S551"/>
      <c r="T551"/>
      <c r="U551"/>
      <c r="V551"/>
      <c r="W551"/>
      <c r="X551"/>
      <c r="Y551"/>
      <c r="Z551"/>
      <c r="AA551"/>
      <c r="AB551"/>
      <c r="AC551"/>
      <c r="AD551"/>
      <c r="AE551"/>
      <c r="AF551"/>
      <c r="AG551"/>
      <c r="AH551"/>
      <c r="AI551"/>
    </row>
    <row r="552" spans="1:35" x14ac:dyDescent="0.4">
      <c r="A552"/>
      <c r="B552"/>
      <c r="C552"/>
      <c r="D552"/>
      <c r="E552"/>
      <c r="F552"/>
      <c r="G552"/>
      <c r="H552"/>
      <c r="I552"/>
      <c r="J552"/>
      <c r="K552"/>
      <c r="L552"/>
      <c r="M552"/>
      <c r="N552"/>
      <c r="O552"/>
      <c r="P552"/>
      <c r="Q552"/>
      <c r="R552"/>
      <c r="S552"/>
      <c r="T552"/>
      <c r="U552"/>
      <c r="V552"/>
      <c r="W552"/>
      <c r="X552"/>
      <c r="Y552"/>
      <c r="Z552"/>
      <c r="AA552"/>
      <c r="AB552"/>
      <c r="AC552"/>
      <c r="AD552"/>
      <c r="AE552"/>
      <c r="AF552"/>
      <c r="AG552"/>
      <c r="AH552"/>
      <c r="AI552"/>
    </row>
    <row r="553" spans="1:35" x14ac:dyDescent="0.4">
      <c r="A553"/>
      <c r="B553"/>
      <c r="C553"/>
      <c r="D553"/>
      <c r="E553"/>
      <c r="F553"/>
      <c r="G553"/>
      <c r="H553"/>
      <c r="I553"/>
      <c r="J553"/>
      <c r="K553"/>
      <c r="L553"/>
      <c r="M553"/>
      <c r="N553"/>
      <c r="O553"/>
      <c r="P553"/>
      <c r="Q553"/>
      <c r="R553"/>
      <c r="S553"/>
      <c r="T553"/>
      <c r="U553"/>
      <c r="V553"/>
      <c r="W553"/>
      <c r="X553"/>
      <c r="Y553"/>
      <c r="Z553"/>
      <c r="AA553"/>
      <c r="AB553"/>
      <c r="AC553"/>
      <c r="AD553"/>
      <c r="AE553"/>
      <c r="AF553"/>
      <c r="AG553"/>
      <c r="AH553"/>
      <c r="AI553"/>
    </row>
    <row r="554" spans="1:35" x14ac:dyDescent="0.4">
      <c r="A554"/>
      <c r="B554"/>
      <c r="C554"/>
      <c r="D554"/>
      <c r="E554"/>
      <c r="F554"/>
      <c r="G554"/>
      <c r="H554"/>
      <c r="I554"/>
      <c r="J554"/>
      <c r="K554"/>
      <c r="L554"/>
      <c r="M554"/>
      <c r="N554"/>
      <c r="O554"/>
      <c r="P554"/>
      <c r="Q554"/>
      <c r="R554"/>
      <c r="S554"/>
      <c r="T554"/>
      <c r="U554"/>
      <c r="V554"/>
      <c r="W554"/>
      <c r="X554"/>
      <c r="Y554"/>
      <c r="Z554"/>
      <c r="AA554"/>
      <c r="AB554"/>
      <c r="AC554"/>
      <c r="AD554"/>
      <c r="AE554"/>
      <c r="AF554"/>
      <c r="AG554"/>
      <c r="AH554"/>
      <c r="AI554"/>
    </row>
    <row r="555" spans="1:35" x14ac:dyDescent="0.4">
      <c r="A555"/>
      <c r="B555"/>
      <c r="C555"/>
      <c r="D555"/>
      <c r="E555"/>
      <c r="F555"/>
      <c r="G555"/>
      <c r="H555"/>
      <c r="I555"/>
      <c r="J555"/>
      <c r="K555"/>
      <c r="L555"/>
      <c r="M555"/>
      <c r="N555"/>
      <c r="O555"/>
      <c r="P555"/>
      <c r="Q555"/>
      <c r="R555"/>
      <c r="S555"/>
      <c r="T555"/>
      <c r="U555"/>
      <c r="V555"/>
      <c r="W555"/>
      <c r="X555"/>
      <c r="Y555"/>
      <c r="Z555"/>
      <c r="AA555"/>
      <c r="AB555"/>
      <c r="AC555"/>
      <c r="AD555"/>
      <c r="AE555"/>
      <c r="AF555"/>
      <c r="AG555"/>
      <c r="AH555"/>
      <c r="AI555"/>
    </row>
    <row r="556" spans="1:35" x14ac:dyDescent="0.4">
      <c r="A556"/>
      <c r="B556"/>
      <c r="C556"/>
      <c r="D556"/>
      <c r="E556"/>
      <c r="F556"/>
      <c r="G556"/>
      <c r="H556"/>
      <c r="I556"/>
      <c r="J556"/>
      <c r="K556"/>
      <c r="L556"/>
      <c r="M556"/>
      <c r="N556"/>
      <c r="O556"/>
      <c r="P556"/>
      <c r="Q556"/>
      <c r="R556"/>
      <c r="S556"/>
      <c r="T556"/>
      <c r="U556"/>
      <c r="V556"/>
      <c r="W556"/>
      <c r="X556"/>
      <c r="Y556"/>
      <c r="Z556"/>
      <c r="AA556"/>
      <c r="AB556"/>
      <c r="AC556"/>
      <c r="AD556"/>
      <c r="AE556"/>
      <c r="AF556"/>
      <c r="AG556"/>
      <c r="AH556"/>
      <c r="AI556"/>
    </row>
    <row r="557" spans="1:35" x14ac:dyDescent="0.4">
      <c r="A557"/>
      <c r="B557"/>
      <c r="C557"/>
      <c r="D557"/>
      <c r="E557"/>
      <c r="F557"/>
      <c r="G557"/>
      <c r="H557"/>
      <c r="I557"/>
      <c r="J557"/>
      <c r="K557"/>
      <c r="L557"/>
      <c r="M557"/>
      <c r="N557"/>
      <c r="O557"/>
      <c r="P557"/>
      <c r="Q557"/>
      <c r="R557"/>
      <c r="S557"/>
      <c r="T557"/>
      <c r="U557"/>
      <c r="V557"/>
      <c r="W557"/>
      <c r="X557"/>
      <c r="Y557"/>
      <c r="Z557"/>
      <c r="AA557"/>
      <c r="AB557"/>
      <c r="AC557"/>
      <c r="AD557"/>
      <c r="AE557"/>
      <c r="AF557"/>
      <c r="AG557"/>
      <c r="AH557"/>
      <c r="AI557"/>
    </row>
    <row r="558" spans="1:35" x14ac:dyDescent="0.4">
      <c r="A558"/>
      <c r="B558"/>
      <c r="C558"/>
      <c r="D558"/>
      <c r="E558"/>
      <c r="F558"/>
      <c r="G558"/>
      <c r="H558"/>
      <c r="I558"/>
      <c r="J558"/>
      <c r="K558"/>
      <c r="L558"/>
      <c r="M558"/>
      <c r="N558"/>
      <c r="O558"/>
      <c r="P558"/>
      <c r="Q558"/>
      <c r="R558"/>
      <c r="S558"/>
      <c r="T558"/>
      <c r="U558"/>
      <c r="V558"/>
      <c r="W558"/>
      <c r="X558"/>
      <c r="Y558"/>
      <c r="Z558"/>
      <c r="AA558"/>
      <c r="AB558"/>
      <c r="AC558"/>
      <c r="AD558"/>
      <c r="AE558"/>
      <c r="AF558"/>
      <c r="AG558"/>
      <c r="AH558"/>
      <c r="AI558"/>
    </row>
    <row r="559" spans="1:35" x14ac:dyDescent="0.4">
      <c r="A559"/>
      <c r="B559"/>
      <c r="C559"/>
      <c r="D559"/>
      <c r="E559"/>
      <c r="F559"/>
      <c r="G559"/>
      <c r="H559"/>
      <c r="I559"/>
      <c r="J559"/>
      <c r="K559"/>
      <c r="L559"/>
      <c r="M559"/>
      <c r="N559"/>
      <c r="O559"/>
      <c r="P559"/>
      <c r="Q559"/>
      <c r="R559"/>
      <c r="S559"/>
      <c r="T559"/>
      <c r="U559"/>
      <c r="V559"/>
      <c r="W559"/>
      <c r="X559"/>
      <c r="Y559"/>
      <c r="Z559"/>
      <c r="AA559"/>
      <c r="AB559"/>
      <c r="AC559"/>
      <c r="AD559"/>
      <c r="AE559"/>
      <c r="AF559"/>
      <c r="AG559"/>
      <c r="AH559"/>
      <c r="AI559"/>
    </row>
    <row r="560" spans="1:35" x14ac:dyDescent="0.4">
      <c r="A560"/>
      <c r="B560"/>
      <c r="C560"/>
      <c r="D560"/>
      <c r="E560"/>
      <c r="F560"/>
      <c r="G560"/>
      <c r="H560"/>
      <c r="I560"/>
      <c r="J560"/>
      <c r="K560"/>
      <c r="L560"/>
      <c r="M560"/>
      <c r="N560"/>
      <c r="O560"/>
      <c r="P560"/>
      <c r="Q560"/>
      <c r="R560"/>
      <c r="S560"/>
      <c r="T560"/>
      <c r="U560"/>
      <c r="V560"/>
      <c r="W560"/>
      <c r="X560"/>
      <c r="Y560"/>
      <c r="Z560"/>
      <c r="AA560"/>
      <c r="AB560"/>
      <c r="AC560"/>
      <c r="AD560"/>
      <c r="AE560"/>
      <c r="AF560"/>
      <c r="AG560"/>
      <c r="AH560"/>
      <c r="AI560"/>
    </row>
    <row r="561" spans="1:35" x14ac:dyDescent="0.4">
      <c r="A561"/>
      <c r="B561"/>
      <c r="C561"/>
      <c r="D561"/>
      <c r="E561"/>
      <c r="F561"/>
      <c r="G561"/>
      <c r="H561"/>
      <c r="I561"/>
      <c r="J561"/>
      <c r="K561"/>
      <c r="L561"/>
      <c r="M561"/>
      <c r="N561"/>
      <c r="O561"/>
      <c r="P561"/>
      <c r="Q561"/>
      <c r="R561"/>
      <c r="S561"/>
      <c r="T561"/>
      <c r="U561"/>
      <c r="V561"/>
      <c r="W561"/>
      <c r="X561"/>
      <c r="Y561"/>
      <c r="Z561"/>
      <c r="AA561"/>
      <c r="AB561"/>
      <c r="AC561"/>
      <c r="AD561"/>
      <c r="AE561"/>
      <c r="AF561"/>
      <c r="AG561"/>
      <c r="AH561"/>
      <c r="AI561"/>
    </row>
    <row r="562" spans="1:35" x14ac:dyDescent="0.4">
      <c r="A562"/>
      <c r="B562"/>
      <c r="C562"/>
      <c r="D562"/>
      <c r="E562"/>
      <c r="F562"/>
      <c r="G562"/>
      <c r="H562"/>
      <c r="I562"/>
      <c r="J562"/>
      <c r="K562"/>
      <c r="L562"/>
      <c r="M562"/>
      <c r="N562"/>
      <c r="O562"/>
      <c r="P562"/>
      <c r="Q562"/>
      <c r="R562"/>
      <c r="S562"/>
      <c r="T562"/>
      <c r="U562"/>
      <c r="V562"/>
      <c r="W562"/>
      <c r="X562"/>
      <c r="Y562"/>
      <c r="Z562"/>
      <c r="AA562"/>
      <c r="AB562"/>
      <c r="AC562"/>
      <c r="AD562"/>
      <c r="AE562"/>
      <c r="AF562"/>
      <c r="AG562"/>
      <c r="AH562"/>
      <c r="AI562"/>
    </row>
    <row r="563" spans="1:35" x14ac:dyDescent="0.4">
      <c r="A563"/>
      <c r="B563"/>
      <c r="C563"/>
      <c r="D563"/>
      <c r="E563"/>
      <c r="F563"/>
      <c r="G563"/>
      <c r="H563"/>
      <c r="I563"/>
      <c r="J563"/>
      <c r="K563"/>
      <c r="L563"/>
      <c r="M563"/>
      <c r="N563"/>
      <c r="O563"/>
      <c r="P563"/>
      <c r="Q563"/>
      <c r="R563"/>
      <c r="S563"/>
      <c r="T563"/>
      <c r="U563"/>
      <c r="V563"/>
      <c r="W563"/>
      <c r="X563"/>
      <c r="Y563"/>
      <c r="Z563"/>
      <c r="AA563"/>
      <c r="AB563"/>
      <c r="AC563"/>
      <c r="AD563"/>
      <c r="AE563"/>
      <c r="AF563"/>
      <c r="AG563"/>
      <c r="AH563"/>
      <c r="AI563"/>
    </row>
    <row r="564" spans="1:35" x14ac:dyDescent="0.4">
      <c r="A564"/>
      <c r="B564"/>
      <c r="C564"/>
      <c r="D564"/>
      <c r="E564"/>
      <c r="F564"/>
      <c r="G564"/>
      <c r="H564"/>
      <c r="I564"/>
      <c r="J564"/>
      <c r="K564"/>
      <c r="L564"/>
      <c r="M564"/>
      <c r="N564"/>
      <c r="O564"/>
      <c r="P564"/>
      <c r="Q564"/>
      <c r="R564"/>
      <c r="S564"/>
      <c r="T564"/>
      <c r="U564"/>
      <c r="V564"/>
      <c r="W564"/>
      <c r="X564"/>
      <c r="Y564"/>
      <c r="Z564"/>
      <c r="AA564"/>
      <c r="AB564"/>
      <c r="AC564"/>
      <c r="AD564"/>
      <c r="AE564"/>
      <c r="AF564"/>
      <c r="AG564"/>
      <c r="AH564"/>
      <c r="AI564"/>
    </row>
    <row r="565" spans="1:35" x14ac:dyDescent="0.4">
      <c r="A565"/>
      <c r="B565"/>
      <c r="C565"/>
      <c r="D565"/>
      <c r="E565"/>
      <c r="F565"/>
      <c r="G565"/>
      <c r="H565"/>
      <c r="I565"/>
      <c r="J565"/>
      <c r="K565"/>
      <c r="L565"/>
      <c r="M565"/>
      <c r="N565"/>
      <c r="O565"/>
      <c r="P565"/>
      <c r="Q565"/>
      <c r="R565"/>
      <c r="S565"/>
      <c r="T565"/>
      <c r="U565"/>
      <c r="V565"/>
      <c r="W565"/>
      <c r="X565"/>
      <c r="Y565"/>
      <c r="Z565"/>
      <c r="AA565"/>
      <c r="AB565"/>
      <c r="AC565"/>
      <c r="AD565"/>
      <c r="AE565"/>
      <c r="AF565"/>
      <c r="AG565"/>
      <c r="AH565"/>
      <c r="AI565"/>
    </row>
    <row r="566" spans="1:35" x14ac:dyDescent="0.4">
      <c r="A566"/>
      <c r="B566"/>
      <c r="C566"/>
      <c r="D566"/>
      <c r="E566"/>
      <c r="F566"/>
      <c r="G566"/>
      <c r="H566"/>
      <c r="I566"/>
      <c r="J566"/>
      <c r="K566"/>
      <c r="L566"/>
      <c r="M566"/>
      <c r="N566"/>
      <c r="O566"/>
      <c r="P566"/>
      <c r="Q566"/>
      <c r="R566"/>
      <c r="S566"/>
      <c r="T566"/>
      <c r="U566"/>
      <c r="V566"/>
      <c r="W566"/>
      <c r="X566"/>
      <c r="Y566"/>
      <c r="Z566"/>
      <c r="AA566"/>
      <c r="AB566"/>
      <c r="AC566"/>
      <c r="AD566"/>
      <c r="AE566"/>
      <c r="AF566"/>
      <c r="AG566"/>
      <c r="AH566"/>
      <c r="AI566"/>
    </row>
    <row r="567" spans="1:35" x14ac:dyDescent="0.4">
      <c r="A567"/>
      <c r="B567"/>
      <c r="C567"/>
      <c r="D567"/>
      <c r="E567"/>
      <c r="F567"/>
      <c r="G567"/>
      <c r="H567"/>
      <c r="I567"/>
      <c r="J567"/>
      <c r="K567"/>
      <c r="L567"/>
      <c r="M567"/>
      <c r="N567"/>
      <c r="O567"/>
      <c r="P567"/>
      <c r="Q567"/>
      <c r="R567"/>
      <c r="S567"/>
      <c r="T567"/>
      <c r="U567"/>
      <c r="V567"/>
      <c r="W567"/>
      <c r="X567"/>
      <c r="Y567"/>
      <c r="Z567"/>
      <c r="AA567"/>
      <c r="AB567"/>
      <c r="AC567"/>
      <c r="AD567"/>
      <c r="AE567"/>
      <c r="AF567"/>
      <c r="AG567"/>
      <c r="AH567"/>
      <c r="AI567"/>
    </row>
    <row r="568" spans="1:35" x14ac:dyDescent="0.4">
      <c r="A568"/>
      <c r="B568"/>
      <c r="C568"/>
      <c r="D568"/>
      <c r="E568"/>
      <c r="F568"/>
      <c r="G568"/>
      <c r="H568"/>
      <c r="I568"/>
      <c r="J568"/>
      <c r="K568"/>
      <c r="L568"/>
      <c r="M568"/>
      <c r="N568"/>
      <c r="O568"/>
      <c r="P568"/>
      <c r="Q568"/>
      <c r="R568"/>
      <c r="S568"/>
      <c r="T568"/>
      <c r="U568"/>
      <c r="V568"/>
      <c r="W568"/>
      <c r="X568"/>
      <c r="Y568"/>
      <c r="Z568"/>
      <c r="AA568"/>
      <c r="AB568"/>
      <c r="AC568"/>
      <c r="AD568"/>
      <c r="AE568"/>
      <c r="AF568"/>
      <c r="AG568"/>
      <c r="AH568"/>
      <c r="AI568"/>
    </row>
    <row r="569" spans="1:35" x14ac:dyDescent="0.4">
      <c r="A569"/>
      <c r="B569"/>
      <c r="C569"/>
      <c r="D569"/>
      <c r="E569"/>
      <c r="F569"/>
      <c r="G569"/>
      <c r="H569"/>
      <c r="I569"/>
      <c r="J569"/>
      <c r="K569"/>
      <c r="L569"/>
      <c r="M569"/>
      <c r="N569"/>
      <c r="O569"/>
      <c r="P569"/>
      <c r="Q569"/>
      <c r="R569"/>
      <c r="S569"/>
      <c r="T569"/>
      <c r="U569"/>
      <c r="V569"/>
      <c r="W569"/>
      <c r="X569"/>
      <c r="Y569"/>
      <c r="Z569"/>
      <c r="AA569"/>
      <c r="AB569"/>
      <c r="AC569"/>
      <c r="AD569"/>
      <c r="AE569"/>
      <c r="AF569"/>
      <c r="AG569"/>
      <c r="AH569"/>
      <c r="AI569"/>
    </row>
    <row r="570" spans="1:35" x14ac:dyDescent="0.4">
      <c r="A570"/>
      <c r="B570"/>
      <c r="C570"/>
      <c r="D570"/>
      <c r="E570"/>
      <c r="F570"/>
      <c r="G570"/>
      <c r="H570"/>
      <c r="I570"/>
      <c r="J570"/>
      <c r="K570"/>
      <c r="L570"/>
      <c r="M570"/>
      <c r="N570"/>
      <c r="O570"/>
      <c r="P570"/>
      <c r="Q570"/>
      <c r="R570"/>
      <c r="S570"/>
      <c r="T570"/>
      <c r="U570"/>
      <c r="V570"/>
      <c r="W570"/>
      <c r="X570"/>
      <c r="Y570"/>
      <c r="Z570"/>
      <c r="AA570"/>
      <c r="AB570"/>
      <c r="AC570"/>
      <c r="AD570"/>
      <c r="AE570"/>
      <c r="AF570"/>
      <c r="AG570"/>
      <c r="AH570"/>
      <c r="AI570"/>
    </row>
    <row r="571" spans="1:35" x14ac:dyDescent="0.4">
      <c r="A571"/>
      <c r="B571"/>
      <c r="C571"/>
      <c r="D571"/>
      <c r="E571"/>
      <c r="F571"/>
      <c r="G571"/>
      <c r="H571"/>
      <c r="I571"/>
      <c r="J571"/>
      <c r="K571"/>
      <c r="L571"/>
      <c r="M571"/>
      <c r="N571"/>
      <c r="O571"/>
      <c r="P571"/>
      <c r="Q571"/>
      <c r="R571"/>
      <c r="S571"/>
      <c r="T571"/>
      <c r="U571"/>
      <c r="V571"/>
      <c r="W571"/>
      <c r="X571"/>
      <c r="Y571"/>
      <c r="Z571"/>
      <c r="AA571"/>
      <c r="AB571"/>
      <c r="AC571"/>
      <c r="AD571"/>
      <c r="AE571"/>
      <c r="AF571"/>
      <c r="AG571"/>
      <c r="AH571"/>
      <c r="AI571"/>
    </row>
    <row r="572" spans="1:35" x14ac:dyDescent="0.4">
      <c r="A572"/>
      <c r="B572"/>
      <c r="C572"/>
      <c r="D572"/>
      <c r="E572"/>
      <c r="F572"/>
      <c r="G572"/>
      <c r="H572"/>
      <c r="I572"/>
      <c r="J572"/>
      <c r="K572"/>
      <c r="L572"/>
      <c r="M572"/>
      <c r="N572"/>
      <c r="O572"/>
      <c r="P572"/>
      <c r="Q572"/>
      <c r="R572"/>
      <c r="S572"/>
      <c r="T572"/>
      <c r="U572"/>
      <c r="V572"/>
      <c r="W572"/>
      <c r="X572"/>
      <c r="Y572"/>
      <c r="Z572"/>
      <c r="AA572"/>
      <c r="AB572"/>
      <c r="AC572"/>
      <c r="AD572"/>
      <c r="AE572"/>
      <c r="AF572"/>
      <c r="AG572"/>
      <c r="AH572"/>
      <c r="AI572"/>
    </row>
    <row r="573" spans="1:35" x14ac:dyDescent="0.4">
      <c r="A573"/>
      <c r="B573"/>
      <c r="C573"/>
      <c r="D573"/>
      <c r="E573"/>
      <c r="F573"/>
      <c r="G573"/>
      <c r="H573"/>
      <c r="I573"/>
      <c r="J573"/>
      <c r="K573"/>
      <c r="L573"/>
      <c r="M573"/>
      <c r="N573"/>
      <c r="O573"/>
      <c r="P573"/>
      <c r="Q573"/>
      <c r="R573"/>
      <c r="S573"/>
      <c r="T573"/>
      <c r="U573"/>
      <c r="V573"/>
      <c r="W573"/>
      <c r="X573"/>
      <c r="Y573"/>
      <c r="Z573"/>
      <c r="AA573"/>
      <c r="AB573"/>
      <c r="AC573"/>
      <c r="AD573"/>
      <c r="AE573"/>
      <c r="AF573"/>
      <c r="AG573"/>
      <c r="AH573"/>
      <c r="AI573"/>
    </row>
    <row r="574" spans="1:35" x14ac:dyDescent="0.4">
      <c r="A574"/>
      <c r="B574"/>
      <c r="C574"/>
      <c r="D574"/>
      <c r="E574"/>
      <c r="F574"/>
      <c r="G574"/>
      <c r="H574"/>
      <c r="I574"/>
      <c r="J574"/>
      <c r="K574"/>
      <c r="L574"/>
      <c r="M574"/>
      <c r="N574"/>
      <c r="O574"/>
      <c r="P574"/>
      <c r="Q574"/>
      <c r="R574"/>
      <c r="S574"/>
      <c r="T574"/>
      <c r="U574"/>
      <c r="V574"/>
      <c r="W574"/>
      <c r="X574"/>
      <c r="Y574"/>
      <c r="Z574"/>
      <c r="AA574"/>
      <c r="AB574"/>
      <c r="AC574"/>
      <c r="AD574"/>
      <c r="AE574"/>
      <c r="AF574"/>
      <c r="AG574"/>
      <c r="AH574"/>
      <c r="AI574"/>
    </row>
    <row r="575" spans="1:35" x14ac:dyDescent="0.4">
      <c r="A575"/>
      <c r="B575"/>
      <c r="C575"/>
      <c r="D575"/>
      <c r="E575"/>
      <c r="F575"/>
      <c r="G575"/>
      <c r="H575"/>
      <c r="I575"/>
      <c r="J575"/>
      <c r="K575"/>
      <c r="L575"/>
      <c r="M575"/>
      <c r="N575"/>
      <c r="O575"/>
      <c r="P575"/>
      <c r="Q575"/>
      <c r="R575"/>
      <c r="S575"/>
      <c r="T575"/>
      <c r="U575"/>
      <c r="V575"/>
      <c r="W575"/>
      <c r="X575"/>
      <c r="Y575"/>
      <c r="Z575"/>
      <c r="AA575"/>
      <c r="AB575"/>
      <c r="AC575"/>
      <c r="AD575"/>
      <c r="AE575"/>
      <c r="AF575"/>
      <c r="AG575"/>
      <c r="AH575"/>
      <c r="AI575"/>
    </row>
    <row r="576" spans="1:35" x14ac:dyDescent="0.4">
      <c r="A576"/>
      <c r="B576"/>
      <c r="C576"/>
      <c r="D576"/>
      <c r="E576"/>
      <c r="F576"/>
      <c r="G576"/>
      <c r="H576"/>
      <c r="I576"/>
      <c r="J576"/>
      <c r="K576"/>
      <c r="L576"/>
      <c r="M576"/>
      <c r="N576"/>
      <c r="O576"/>
      <c r="P576"/>
      <c r="Q576"/>
      <c r="R576"/>
      <c r="S576"/>
      <c r="T576"/>
      <c r="U576"/>
      <c r="V576"/>
      <c r="W576"/>
      <c r="X576"/>
      <c r="Y576"/>
      <c r="Z576"/>
      <c r="AA576"/>
      <c r="AB576"/>
      <c r="AC576"/>
      <c r="AD576"/>
      <c r="AE576"/>
      <c r="AF576"/>
      <c r="AG576"/>
      <c r="AH576"/>
      <c r="AI576"/>
    </row>
    <row r="577" spans="1:35" x14ac:dyDescent="0.4">
      <c r="A577"/>
      <c r="B577"/>
      <c r="C577"/>
      <c r="D577"/>
      <c r="E577"/>
      <c r="F577"/>
      <c r="G577"/>
      <c r="H577"/>
      <c r="I577"/>
      <c r="J577"/>
      <c r="K577"/>
      <c r="L577"/>
      <c r="M577"/>
      <c r="N577"/>
      <c r="O577"/>
      <c r="P577"/>
      <c r="Q577"/>
      <c r="R577"/>
      <c r="S577"/>
      <c r="T577"/>
      <c r="U577"/>
      <c r="V577"/>
      <c r="W577"/>
      <c r="X577"/>
      <c r="Y577"/>
      <c r="Z577"/>
      <c r="AA577"/>
      <c r="AB577"/>
      <c r="AC577"/>
      <c r="AD577"/>
      <c r="AE577"/>
      <c r="AF577"/>
      <c r="AG577"/>
      <c r="AH577"/>
      <c r="AI577"/>
    </row>
    <row r="578" spans="1:35" x14ac:dyDescent="0.4">
      <c r="A578"/>
      <c r="B578"/>
      <c r="C578"/>
      <c r="D578"/>
      <c r="E578"/>
      <c r="F578"/>
      <c r="G578"/>
      <c r="H578"/>
      <c r="I578"/>
      <c r="J578"/>
      <c r="K578"/>
      <c r="L578"/>
      <c r="M578"/>
      <c r="N578"/>
      <c r="O578"/>
      <c r="P578"/>
      <c r="Q578"/>
      <c r="R578"/>
      <c r="S578"/>
      <c r="T578"/>
      <c r="U578"/>
      <c r="V578"/>
      <c r="W578"/>
      <c r="X578"/>
      <c r="Y578"/>
      <c r="Z578"/>
      <c r="AA578"/>
      <c r="AB578"/>
      <c r="AC578"/>
      <c r="AD578"/>
      <c r="AE578"/>
      <c r="AF578"/>
      <c r="AG578"/>
      <c r="AH578"/>
      <c r="AI578"/>
    </row>
    <row r="579" spans="1:35" x14ac:dyDescent="0.4">
      <c r="A579"/>
      <c r="B579"/>
      <c r="C579"/>
      <c r="D579"/>
      <c r="E579"/>
      <c r="F579"/>
      <c r="G579"/>
      <c r="H579"/>
      <c r="I579"/>
      <c r="J579"/>
      <c r="K579"/>
      <c r="L579"/>
      <c r="M579"/>
      <c r="N579"/>
      <c r="O579"/>
      <c r="P579"/>
      <c r="Q579"/>
      <c r="R579"/>
      <c r="S579"/>
      <c r="T579"/>
      <c r="U579"/>
      <c r="V579"/>
      <c r="W579"/>
      <c r="X579"/>
      <c r="Y579"/>
      <c r="Z579"/>
      <c r="AA579"/>
      <c r="AB579"/>
      <c r="AC579"/>
      <c r="AD579"/>
      <c r="AE579"/>
      <c r="AF579"/>
      <c r="AG579"/>
      <c r="AH579"/>
      <c r="AI579"/>
    </row>
    <row r="580" spans="1:35" x14ac:dyDescent="0.4">
      <c r="A580"/>
      <c r="B580"/>
      <c r="C580"/>
      <c r="D580"/>
      <c r="E580"/>
      <c r="F580"/>
      <c r="G580"/>
      <c r="H580"/>
      <c r="I580"/>
      <c r="J580"/>
      <c r="K580"/>
      <c r="L580"/>
      <c r="M580"/>
      <c r="N580"/>
      <c r="O580"/>
      <c r="P580"/>
      <c r="Q580"/>
      <c r="R580"/>
      <c r="S580"/>
      <c r="T580"/>
      <c r="U580"/>
      <c r="V580"/>
      <c r="W580"/>
      <c r="X580"/>
      <c r="Y580"/>
      <c r="Z580"/>
      <c r="AA580"/>
      <c r="AB580"/>
      <c r="AC580"/>
      <c r="AD580"/>
      <c r="AE580"/>
      <c r="AF580"/>
      <c r="AG580"/>
      <c r="AH580"/>
      <c r="AI580"/>
    </row>
    <row r="581" spans="1:35" x14ac:dyDescent="0.4">
      <c r="A581"/>
      <c r="B581"/>
      <c r="C581"/>
      <c r="D581"/>
      <c r="E581"/>
      <c r="F581"/>
      <c r="G581"/>
      <c r="H581"/>
      <c r="I581"/>
      <c r="J581"/>
      <c r="K581"/>
      <c r="L581"/>
      <c r="M581"/>
      <c r="N581"/>
      <c r="O581"/>
      <c r="P581"/>
      <c r="Q581"/>
      <c r="R581"/>
      <c r="S581"/>
      <c r="T581"/>
      <c r="U581"/>
      <c r="V581"/>
      <c r="W581"/>
      <c r="X581"/>
      <c r="Y581"/>
      <c r="Z581"/>
      <c r="AA581"/>
      <c r="AB581"/>
      <c r="AC581"/>
      <c r="AD581"/>
      <c r="AE581"/>
      <c r="AF581"/>
      <c r="AG581"/>
      <c r="AH581"/>
      <c r="AI581"/>
    </row>
    <row r="582" spans="1:35" x14ac:dyDescent="0.4">
      <c r="A582"/>
      <c r="B582"/>
      <c r="C582"/>
      <c r="D582"/>
      <c r="E582"/>
      <c r="F582"/>
      <c r="G582"/>
      <c r="H582"/>
      <c r="I582"/>
      <c r="J582"/>
      <c r="K582"/>
      <c r="L582"/>
      <c r="M582"/>
      <c r="N582"/>
      <c r="O582"/>
      <c r="P582"/>
      <c r="Q582"/>
      <c r="R582"/>
      <c r="S582"/>
      <c r="T582"/>
      <c r="U582"/>
      <c r="V582"/>
      <c r="W582"/>
      <c r="X582"/>
      <c r="Y582"/>
      <c r="Z582"/>
      <c r="AA582"/>
      <c r="AB582"/>
      <c r="AC582"/>
      <c r="AD582"/>
      <c r="AE582"/>
      <c r="AF582"/>
      <c r="AG582"/>
      <c r="AH582"/>
      <c r="AI582"/>
    </row>
    <row r="583" spans="1:35" x14ac:dyDescent="0.4">
      <c r="A583"/>
      <c r="B583"/>
      <c r="C583"/>
      <c r="D583"/>
      <c r="E583"/>
      <c r="F583"/>
      <c r="G583"/>
      <c r="H583"/>
      <c r="I583"/>
      <c r="J583"/>
      <c r="K583"/>
      <c r="L583"/>
      <c r="M583"/>
      <c r="N583"/>
      <c r="O583"/>
      <c r="P583"/>
      <c r="Q583"/>
      <c r="R583"/>
      <c r="S583"/>
      <c r="T583"/>
      <c r="U583"/>
      <c r="V583"/>
      <c r="W583"/>
      <c r="X583"/>
      <c r="Y583"/>
      <c r="Z583"/>
      <c r="AA583"/>
      <c r="AB583"/>
      <c r="AC583"/>
      <c r="AD583"/>
      <c r="AE583"/>
      <c r="AF583"/>
      <c r="AG583"/>
      <c r="AH583"/>
      <c r="AI583"/>
    </row>
    <row r="584" spans="1:35" x14ac:dyDescent="0.4">
      <c r="A584"/>
      <c r="B584"/>
      <c r="C584"/>
      <c r="D584"/>
      <c r="E584"/>
      <c r="F584"/>
      <c r="G584"/>
      <c r="H584"/>
      <c r="I584"/>
      <c r="J584"/>
      <c r="K584"/>
      <c r="L584"/>
      <c r="M584"/>
      <c r="N584"/>
      <c r="O584"/>
      <c r="P584"/>
      <c r="Q584"/>
      <c r="R584"/>
      <c r="S584"/>
      <c r="T584"/>
      <c r="U584"/>
      <c r="V584"/>
      <c r="W584"/>
      <c r="X584"/>
      <c r="Y584"/>
      <c r="Z584"/>
      <c r="AA584"/>
      <c r="AB584"/>
      <c r="AC584"/>
      <c r="AD584"/>
      <c r="AE584"/>
      <c r="AF584"/>
      <c r="AG584"/>
      <c r="AH584"/>
      <c r="AI584"/>
    </row>
    <row r="585" spans="1:35" x14ac:dyDescent="0.4">
      <c r="A585"/>
      <c r="B585"/>
      <c r="C585"/>
      <c r="D585"/>
      <c r="E585"/>
      <c r="F585"/>
      <c r="G585"/>
      <c r="H585"/>
      <c r="I585"/>
      <c r="J585"/>
      <c r="K585"/>
      <c r="L585"/>
      <c r="M585"/>
      <c r="N585"/>
      <c r="O585"/>
      <c r="P585"/>
      <c r="Q585"/>
      <c r="R585"/>
      <c r="S585"/>
      <c r="T585"/>
      <c r="U585"/>
      <c r="V585"/>
      <c r="W585"/>
      <c r="X585"/>
      <c r="Y585"/>
      <c r="Z585"/>
      <c r="AA585"/>
      <c r="AB585"/>
      <c r="AC585"/>
      <c r="AD585"/>
      <c r="AE585"/>
      <c r="AF585"/>
      <c r="AG585"/>
      <c r="AH585"/>
      <c r="AI585"/>
    </row>
    <row r="586" spans="1:35" x14ac:dyDescent="0.4">
      <c r="A586"/>
      <c r="B586"/>
      <c r="C586"/>
      <c r="D586"/>
      <c r="E586"/>
      <c r="F586"/>
      <c r="G586"/>
      <c r="H586"/>
      <c r="I586"/>
      <c r="J586"/>
      <c r="K586"/>
      <c r="L586"/>
      <c r="M586"/>
      <c r="N586"/>
      <c r="O586"/>
      <c r="P586"/>
      <c r="Q586"/>
      <c r="R586"/>
      <c r="S586"/>
      <c r="T586"/>
      <c r="U586"/>
      <c r="V586"/>
      <c r="W586"/>
      <c r="X586"/>
      <c r="Y586"/>
      <c r="Z586"/>
      <c r="AA586"/>
      <c r="AB586"/>
      <c r="AC586"/>
      <c r="AD586"/>
      <c r="AE586"/>
      <c r="AF586"/>
      <c r="AG586"/>
      <c r="AH586"/>
      <c r="AI586"/>
    </row>
    <row r="587" spans="1:35" x14ac:dyDescent="0.4">
      <c r="A587"/>
      <c r="B587"/>
      <c r="C587"/>
      <c r="D587"/>
      <c r="E587"/>
      <c r="F587"/>
      <c r="G587"/>
      <c r="H587"/>
      <c r="I587"/>
      <c r="J587"/>
      <c r="K587"/>
      <c r="L587"/>
      <c r="M587"/>
      <c r="N587"/>
      <c r="O587"/>
      <c r="P587"/>
      <c r="Q587"/>
      <c r="R587"/>
      <c r="S587"/>
      <c r="T587"/>
      <c r="U587"/>
      <c r="V587"/>
      <c r="W587"/>
      <c r="X587"/>
      <c r="Y587"/>
      <c r="Z587"/>
      <c r="AA587"/>
      <c r="AB587"/>
      <c r="AC587"/>
      <c r="AD587"/>
      <c r="AE587"/>
      <c r="AF587"/>
      <c r="AG587"/>
      <c r="AH587"/>
      <c r="AI587"/>
    </row>
    <row r="588" spans="1:35" x14ac:dyDescent="0.4">
      <c r="A588"/>
      <c r="B588"/>
      <c r="C588"/>
      <c r="D588"/>
      <c r="E588"/>
      <c r="F588"/>
      <c r="G588"/>
      <c r="H588"/>
      <c r="I588"/>
      <c r="J588"/>
      <c r="K588"/>
      <c r="L588"/>
      <c r="M588"/>
      <c r="N588"/>
      <c r="O588"/>
      <c r="P588"/>
      <c r="Q588"/>
      <c r="R588"/>
      <c r="S588"/>
      <c r="T588"/>
      <c r="U588"/>
      <c r="V588"/>
      <c r="W588"/>
      <c r="X588"/>
      <c r="Y588"/>
      <c r="Z588"/>
      <c r="AA588"/>
      <c r="AB588"/>
      <c r="AC588"/>
      <c r="AD588"/>
      <c r="AE588"/>
      <c r="AF588"/>
      <c r="AG588"/>
      <c r="AH588"/>
      <c r="AI588"/>
    </row>
    <row r="589" spans="1:35" x14ac:dyDescent="0.4">
      <c r="A589"/>
      <c r="B589"/>
      <c r="C589"/>
      <c r="D589"/>
      <c r="E589"/>
      <c r="F589"/>
      <c r="G589"/>
      <c r="H589"/>
      <c r="I589"/>
      <c r="J589"/>
      <c r="K589"/>
      <c r="L589"/>
      <c r="M589"/>
      <c r="N589"/>
      <c r="O589"/>
      <c r="P589"/>
      <c r="Q589"/>
      <c r="R589"/>
      <c r="S589"/>
      <c r="T589"/>
      <c r="U589"/>
      <c r="V589"/>
      <c r="W589"/>
      <c r="X589"/>
      <c r="Y589"/>
      <c r="Z589"/>
      <c r="AA589"/>
      <c r="AB589"/>
      <c r="AC589"/>
      <c r="AD589"/>
      <c r="AE589"/>
      <c r="AF589"/>
      <c r="AG589"/>
      <c r="AH589"/>
      <c r="AI589"/>
    </row>
    <row r="590" spans="1:35" x14ac:dyDescent="0.4">
      <c r="A590"/>
      <c r="B590"/>
      <c r="C590"/>
      <c r="D590"/>
      <c r="E590"/>
      <c r="F590"/>
      <c r="G590"/>
      <c r="H590"/>
      <c r="I590"/>
      <c r="J590"/>
      <c r="K590"/>
      <c r="L590"/>
      <c r="M590"/>
      <c r="N590"/>
      <c r="O590"/>
      <c r="P590"/>
      <c r="Q590"/>
      <c r="R590"/>
      <c r="S590"/>
      <c r="T590"/>
      <c r="U590"/>
      <c r="V590"/>
      <c r="W590"/>
      <c r="X590"/>
      <c r="Y590"/>
      <c r="Z590"/>
      <c r="AA590"/>
      <c r="AB590"/>
      <c r="AC590"/>
      <c r="AD590"/>
      <c r="AE590"/>
      <c r="AF590"/>
      <c r="AG590"/>
      <c r="AH590"/>
      <c r="AI590"/>
    </row>
    <row r="591" spans="1:35" x14ac:dyDescent="0.4">
      <c r="A591"/>
      <c r="B591"/>
      <c r="C591"/>
      <c r="D591"/>
      <c r="E591"/>
      <c r="F591"/>
      <c r="G591"/>
      <c r="H591"/>
      <c r="I591"/>
      <c r="J591"/>
      <c r="K591"/>
      <c r="L591"/>
      <c r="M591"/>
      <c r="N591"/>
      <c r="O591"/>
      <c r="P591"/>
      <c r="Q591"/>
      <c r="R591"/>
      <c r="S591"/>
      <c r="T591"/>
      <c r="U591"/>
      <c r="V591"/>
      <c r="W591"/>
      <c r="X591"/>
      <c r="Y591"/>
      <c r="Z591"/>
      <c r="AA591"/>
      <c r="AB591"/>
      <c r="AC591"/>
      <c r="AD591"/>
      <c r="AE591"/>
      <c r="AF591"/>
      <c r="AG591"/>
      <c r="AH591"/>
      <c r="AI591"/>
    </row>
    <row r="592" spans="1:35" x14ac:dyDescent="0.4">
      <c r="A592"/>
      <c r="B592"/>
      <c r="C592"/>
      <c r="D592"/>
      <c r="E592"/>
      <c r="F592"/>
      <c r="G592"/>
      <c r="H592"/>
      <c r="I592"/>
      <c r="J592"/>
      <c r="K592"/>
      <c r="L592"/>
      <c r="M592"/>
      <c r="N592"/>
      <c r="O592"/>
      <c r="P592"/>
      <c r="Q592"/>
      <c r="R592"/>
      <c r="S592"/>
      <c r="T592"/>
      <c r="U592"/>
      <c r="V592"/>
      <c r="W592"/>
      <c r="X592"/>
      <c r="Y592"/>
      <c r="Z592"/>
      <c r="AA592"/>
      <c r="AB592"/>
      <c r="AC592"/>
      <c r="AD592"/>
      <c r="AE592"/>
      <c r="AF592"/>
      <c r="AG592"/>
      <c r="AH592"/>
      <c r="AI592"/>
    </row>
    <row r="593" spans="1:35" x14ac:dyDescent="0.4">
      <c r="A593"/>
      <c r="B593"/>
      <c r="C593"/>
      <c r="D593"/>
      <c r="E593"/>
      <c r="F593"/>
      <c r="G593"/>
      <c r="H593"/>
      <c r="I593"/>
      <c r="J593"/>
      <c r="K593"/>
      <c r="L593"/>
      <c r="M593"/>
      <c r="N593"/>
      <c r="O593"/>
      <c r="P593"/>
      <c r="Q593"/>
      <c r="R593"/>
      <c r="S593"/>
      <c r="T593"/>
      <c r="U593"/>
      <c r="V593"/>
      <c r="W593"/>
      <c r="X593"/>
      <c r="Y593"/>
      <c r="Z593"/>
      <c r="AA593"/>
      <c r="AB593"/>
      <c r="AC593"/>
      <c r="AD593"/>
      <c r="AE593"/>
      <c r="AF593"/>
      <c r="AG593"/>
      <c r="AH593"/>
      <c r="AI593"/>
    </row>
    <row r="594" spans="1:35" x14ac:dyDescent="0.4">
      <c r="A594"/>
      <c r="B594"/>
      <c r="C594"/>
      <c r="D594"/>
      <c r="E594"/>
      <c r="F594"/>
      <c r="G594"/>
      <c r="H594"/>
      <c r="I594"/>
      <c r="J594"/>
      <c r="K594"/>
      <c r="L594"/>
      <c r="M594"/>
      <c r="N594"/>
      <c r="O594"/>
      <c r="P594"/>
      <c r="Q594"/>
      <c r="R594"/>
      <c r="S594"/>
      <c r="T594"/>
      <c r="U594"/>
      <c r="V594"/>
      <c r="W594"/>
      <c r="X594"/>
      <c r="Y594"/>
      <c r="Z594"/>
      <c r="AA594"/>
      <c r="AB594"/>
      <c r="AC594"/>
      <c r="AD594"/>
      <c r="AE594"/>
      <c r="AF594"/>
      <c r="AG594"/>
      <c r="AH594"/>
      <c r="AI594"/>
    </row>
    <row r="595" spans="1:35" x14ac:dyDescent="0.4">
      <c r="A595"/>
      <c r="B595"/>
      <c r="C595"/>
      <c r="D595"/>
      <c r="E595"/>
      <c r="F595"/>
      <c r="G595"/>
      <c r="H595"/>
      <c r="I595"/>
      <c r="J595"/>
      <c r="K595"/>
      <c r="L595"/>
      <c r="M595"/>
      <c r="N595"/>
      <c r="O595"/>
      <c r="P595"/>
      <c r="Q595"/>
      <c r="R595"/>
      <c r="S595"/>
      <c r="T595"/>
      <c r="U595"/>
      <c r="V595"/>
      <c r="W595"/>
      <c r="X595"/>
      <c r="Y595"/>
      <c r="Z595"/>
      <c r="AA595"/>
      <c r="AB595"/>
      <c r="AC595"/>
      <c r="AD595"/>
      <c r="AE595"/>
      <c r="AF595"/>
      <c r="AG595"/>
      <c r="AH595"/>
      <c r="AI595"/>
    </row>
    <row r="596" spans="1:35" x14ac:dyDescent="0.4">
      <c r="A596"/>
      <c r="B596"/>
      <c r="C596"/>
      <c r="D596"/>
      <c r="E596"/>
      <c r="F596"/>
      <c r="G596"/>
      <c r="H596"/>
      <c r="I596"/>
      <c r="J596"/>
      <c r="K596"/>
      <c r="L596"/>
      <c r="M596"/>
      <c r="N596"/>
      <c r="O596"/>
      <c r="P596"/>
      <c r="Q596"/>
      <c r="R596"/>
      <c r="S596"/>
      <c r="T596"/>
      <c r="U596"/>
      <c r="V596"/>
      <c r="W596"/>
      <c r="X596"/>
      <c r="Y596"/>
      <c r="Z596"/>
      <c r="AA596"/>
      <c r="AB596"/>
      <c r="AC596"/>
      <c r="AD596"/>
      <c r="AE596"/>
      <c r="AF596"/>
      <c r="AG596"/>
      <c r="AH596"/>
      <c r="AI596"/>
    </row>
    <row r="597" spans="1:35" x14ac:dyDescent="0.4">
      <c r="A597"/>
      <c r="B597"/>
      <c r="C597"/>
      <c r="D597"/>
      <c r="E597"/>
      <c r="F597"/>
      <c r="G597"/>
      <c r="H597"/>
      <c r="I597"/>
      <c r="J597"/>
      <c r="K597"/>
      <c r="L597"/>
      <c r="M597"/>
      <c r="N597"/>
      <c r="O597"/>
      <c r="P597"/>
      <c r="Q597"/>
      <c r="R597"/>
      <c r="S597"/>
      <c r="T597"/>
      <c r="U597"/>
      <c r="V597"/>
      <c r="W597"/>
      <c r="X597"/>
      <c r="Y597"/>
      <c r="Z597"/>
      <c r="AA597"/>
      <c r="AB597"/>
      <c r="AC597"/>
      <c r="AD597"/>
      <c r="AE597"/>
      <c r="AF597"/>
      <c r="AG597"/>
      <c r="AH597"/>
      <c r="AI597"/>
    </row>
    <row r="598" spans="1:35" x14ac:dyDescent="0.4">
      <c r="A598"/>
      <c r="B598"/>
      <c r="C598"/>
      <c r="D598"/>
      <c r="E598"/>
      <c r="F598"/>
      <c r="G598"/>
      <c r="H598"/>
      <c r="I598"/>
      <c r="J598"/>
      <c r="K598"/>
      <c r="L598"/>
      <c r="M598"/>
      <c r="N598"/>
      <c r="O598"/>
      <c r="P598"/>
      <c r="Q598"/>
      <c r="R598"/>
      <c r="S598"/>
      <c r="T598"/>
      <c r="U598"/>
      <c r="V598"/>
      <c r="W598"/>
      <c r="X598"/>
      <c r="Y598"/>
      <c r="Z598"/>
      <c r="AA598"/>
      <c r="AB598"/>
      <c r="AC598"/>
      <c r="AD598"/>
      <c r="AE598"/>
      <c r="AF598"/>
      <c r="AG598"/>
      <c r="AH598"/>
      <c r="AI598"/>
    </row>
    <row r="599" spans="1:35" x14ac:dyDescent="0.4">
      <c r="A599"/>
      <c r="B599"/>
      <c r="C599"/>
      <c r="D599"/>
      <c r="E599"/>
      <c r="F599"/>
      <c r="G599"/>
      <c r="H599"/>
      <c r="I599"/>
      <c r="J599"/>
      <c r="K599"/>
      <c r="L599"/>
      <c r="M599"/>
      <c r="N599"/>
      <c r="O599"/>
      <c r="P599"/>
      <c r="Q599"/>
      <c r="R599"/>
      <c r="S599"/>
      <c r="T599"/>
      <c r="U599"/>
      <c r="V599"/>
      <c r="W599"/>
      <c r="X599"/>
      <c r="Y599"/>
      <c r="Z599"/>
      <c r="AA599"/>
      <c r="AB599"/>
      <c r="AC599"/>
      <c r="AD599"/>
      <c r="AE599"/>
      <c r="AF599"/>
      <c r="AG599"/>
      <c r="AH599"/>
      <c r="AI599"/>
    </row>
    <row r="600" spans="1:35" x14ac:dyDescent="0.4">
      <c r="A600"/>
      <c r="B600"/>
      <c r="C600"/>
      <c r="D600"/>
      <c r="E600"/>
      <c r="F600"/>
      <c r="G600"/>
      <c r="H600"/>
      <c r="I600"/>
      <c r="J600"/>
      <c r="K600"/>
      <c r="L600"/>
      <c r="M600"/>
      <c r="N600"/>
      <c r="O600"/>
      <c r="P600"/>
      <c r="Q600"/>
      <c r="R600"/>
      <c r="S600"/>
      <c r="T600"/>
      <c r="U600"/>
      <c r="V600"/>
      <c r="W600"/>
      <c r="X600"/>
      <c r="Y600"/>
      <c r="Z600"/>
      <c r="AA600"/>
      <c r="AB600"/>
      <c r="AC600"/>
      <c r="AD600"/>
      <c r="AE600"/>
      <c r="AF600"/>
      <c r="AG600"/>
      <c r="AH600"/>
      <c r="AI600"/>
    </row>
    <row r="601" spans="1:35" x14ac:dyDescent="0.4">
      <c r="A601"/>
      <c r="B601"/>
      <c r="C601"/>
      <c r="D601"/>
      <c r="E601"/>
      <c r="F601"/>
      <c r="G601"/>
      <c r="H601"/>
      <c r="I601"/>
      <c r="J601"/>
      <c r="K601"/>
      <c r="L601"/>
      <c r="M601"/>
      <c r="N601"/>
      <c r="O601"/>
      <c r="P601"/>
      <c r="Q601"/>
      <c r="R601"/>
      <c r="S601"/>
      <c r="T601"/>
      <c r="U601"/>
      <c r="V601"/>
      <c r="W601"/>
      <c r="X601"/>
      <c r="Y601"/>
      <c r="Z601"/>
      <c r="AA601"/>
      <c r="AB601"/>
      <c r="AC601"/>
      <c r="AD601"/>
      <c r="AE601"/>
      <c r="AF601"/>
      <c r="AG601"/>
      <c r="AH601"/>
      <c r="AI601"/>
    </row>
    <row r="602" spans="1:35" x14ac:dyDescent="0.4">
      <c r="A602"/>
      <c r="B602"/>
      <c r="C602"/>
      <c r="D602"/>
      <c r="E602"/>
      <c r="F602"/>
      <c r="G602"/>
      <c r="H602"/>
      <c r="I602"/>
      <c r="J602"/>
      <c r="K602"/>
      <c r="L602"/>
      <c r="M602"/>
      <c r="N602"/>
      <c r="O602"/>
      <c r="P602"/>
      <c r="Q602"/>
      <c r="R602"/>
      <c r="S602"/>
      <c r="T602"/>
      <c r="U602"/>
      <c r="V602"/>
      <c r="W602"/>
      <c r="X602"/>
      <c r="Y602"/>
      <c r="Z602"/>
      <c r="AA602"/>
      <c r="AB602"/>
      <c r="AC602"/>
      <c r="AD602"/>
      <c r="AE602"/>
      <c r="AF602"/>
      <c r="AG602"/>
      <c r="AH602"/>
      <c r="AI602"/>
    </row>
    <row r="603" spans="1:35" x14ac:dyDescent="0.4">
      <c r="A603"/>
      <c r="B603"/>
      <c r="C603"/>
      <c r="D603"/>
      <c r="E603"/>
      <c r="F603"/>
      <c r="G603"/>
      <c r="H603"/>
      <c r="I603"/>
      <c r="J603"/>
      <c r="K603"/>
      <c r="L603"/>
      <c r="M603"/>
      <c r="N603"/>
      <c r="O603"/>
      <c r="P603"/>
      <c r="Q603"/>
      <c r="R603"/>
      <c r="S603"/>
      <c r="T603"/>
      <c r="U603"/>
      <c r="V603"/>
      <c r="W603"/>
      <c r="X603"/>
      <c r="Y603"/>
      <c r="Z603"/>
      <c r="AA603"/>
      <c r="AB603"/>
      <c r="AC603"/>
      <c r="AD603"/>
      <c r="AE603"/>
      <c r="AF603"/>
      <c r="AG603"/>
      <c r="AH603"/>
      <c r="AI603"/>
    </row>
    <row r="604" spans="1:35" x14ac:dyDescent="0.4">
      <c r="A604"/>
      <c r="B604"/>
      <c r="C604"/>
      <c r="D604"/>
      <c r="E604"/>
      <c r="F604"/>
      <c r="G604"/>
      <c r="H604"/>
      <c r="I604"/>
      <c r="J604"/>
      <c r="K604"/>
      <c r="L604"/>
      <c r="M604"/>
      <c r="N604"/>
      <c r="O604"/>
      <c r="P604"/>
      <c r="Q604"/>
      <c r="R604"/>
      <c r="S604"/>
      <c r="T604"/>
      <c r="U604"/>
      <c r="V604"/>
      <c r="W604"/>
      <c r="X604"/>
      <c r="Y604"/>
      <c r="Z604"/>
      <c r="AA604"/>
      <c r="AB604"/>
      <c r="AC604"/>
      <c r="AD604"/>
      <c r="AE604"/>
      <c r="AF604"/>
      <c r="AG604"/>
      <c r="AH604"/>
      <c r="AI604"/>
    </row>
    <row r="605" spans="1:35" x14ac:dyDescent="0.4">
      <c r="A605"/>
      <c r="B605"/>
      <c r="C605"/>
      <c r="D605"/>
      <c r="E605"/>
      <c r="F605"/>
      <c r="G605"/>
      <c r="H605"/>
      <c r="I605"/>
      <c r="J605"/>
      <c r="K605"/>
      <c r="L605"/>
      <c r="M605"/>
      <c r="N605"/>
      <c r="O605"/>
      <c r="P605"/>
      <c r="Q605"/>
      <c r="R605"/>
      <c r="S605"/>
      <c r="T605"/>
      <c r="U605"/>
      <c r="V605"/>
      <c r="W605"/>
      <c r="X605"/>
      <c r="Y605"/>
      <c r="Z605"/>
      <c r="AA605"/>
      <c r="AB605"/>
      <c r="AC605"/>
      <c r="AD605"/>
      <c r="AE605"/>
      <c r="AF605"/>
      <c r="AG605"/>
      <c r="AH605"/>
      <c r="AI605"/>
    </row>
    <row r="606" spans="1:35" x14ac:dyDescent="0.4">
      <c r="A606"/>
      <c r="B606"/>
      <c r="C606"/>
      <c r="D606"/>
      <c r="E606"/>
      <c r="F606"/>
      <c r="G606"/>
      <c r="H606"/>
      <c r="I606"/>
      <c r="J606"/>
      <c r="K606"/>
      <c r="L606"/>
      <c r="M606"/>
      <c r="N606"/>
      <c r="O606"/>
      <c r="P606"/>
      <c r="Q606"/>
      <c r="R606"/>
      <c r="S606"/>
      <c r="T606"/>
      <c r="U606"/>
      <c r="V606"/>
      <c r="W606"/>
      <c r="X606"/>
      <c r="Y606"/>
      <c r="Z606"/>
      <c r="AA606"/>
      <c r="AB606"/>
      <c r="AC606"/>
      <c r="AD606"/>
      <c r="AE606"/>
      <c r="AF606"/>
      <c r="AG606"/>
      <c r="AH606"/>
      <c r="AI606"/>
    </row>
    <row r="607" spans="1:35" x14ac:dyDescent="0.4">
      <c r="A607"/>
      <c r="B607"/>
      <c r="C607"/>
      <c r="D607"/>
      <c r="E607"/>
      <c r="F607"/>
      <c r="G607"/>
      <c r="H607"/>
      <c r="I607"/>
      <c r="J607"/>
      <c r="K607"/>
      <c r="L607"/>
      <c r="M607"/>
      <c r="N607"/>
      <c r="O607"/>
      <c r="P607"/>
      <c r="Q607"/>
      <c r="R607"/>
      <c r="S607"/>
      <c r="T607"/>
      <c r="U607"/>
      <c r="V607"/>
      <c r="W607"/>
      <c r="X607"/>
      <c r="Y607"/>
      <c r="Z607"/>
      <c r="AA607"/>
      <c r="AB607"/>
      <c r="AC607"/>
      <c r="AD607"/>
      <c r="AE607"/>
      <c r="AF607"/>
      <c r="AG607"/>
      <c r="AH607"/>
      <c r="AI607"/>
    </row>
    <row r="608" spans="1:35" x14ac:dyDescent="0.4">
      <c r="A608"/>
      <c r="B608"/>
      <c r="C608"/>
      <c r="D608"/>
      <c r="E608"/>
      <c r="F608"/>
      <c r="G608"/>
      <c r="H608"/>
      <c r="I608"/>
      <c r="J608"/>
      <c r="K608"/>
      <c r="L608"/>
      <c r="M608"/>
      <c r="N608"/>
      <c r="O608"/>
      <c r="P608"/>
      <c r="Q608"/>
      <c r="R608"/>
      <c r="S608"/>
      <c r="T608"/>
      <c r="U608"/>
      <c r="V608"/>
      <c r="W608"/>
      <c r="X608"/>
      <c r="Y608"/>
      <c r="Z608"/>
      <c r="AA608"/>
      <c r="AB608"/>
      <c r="AC608"/>
      <c r="AD608"/>
      <c r="AE608"/>
      <c r="AF608"/>
      <c r="AG608"/>
      <c r="AH608"/>
      <c r="AI608"/>
    </row>
    <row r="609" spans="1:35" x14ac:dyDescent="0.4">
      <c r="A609"/>
      <c r="B609"/>
      <c r="C609"/>
      <c r="D609"/>
      <c r="E609"/>
      <c r="F609"/>
      <c r="G609"/>
      <c r="H609"/>
      <c r="I609"/>
      <c r="J609"/>
      <c r="K609"/>
      <c r="L609"/>
      <c r="M609"/>
      <c r="N609"/>
      <c r="O609"/>
      <c r="P609"/>
      <c r="Q609"/>
      <c r="R609"/>
      <c r="S609"/>
      <c r="T609"/>
      <c r="U609"/>
      <c r="V609"/>
      <c r="W609"/>
      <c r="X609"/>
      <c r="Y609"/>
      <c r="Z609"/>
      <c r="AA609"/>
      <c r="AB609"/>
      <c r="AC609"/>
      <c r="AD609"/>
      <c r="AE609"/>
      <c r="AF609"/>
      <c r="AG609"/>
      <c r="AH609"/>
      <c r="AI609"/>
    </row>
    <row r="610" spans="1:35" x14ac:dyDescent="0.4">
      <c r="A610"/>
      <c r="B610"/>
      <c r="C610"/>
      <c r="D610"/>
      <c r="E610"/>
      <c r="F610"/>
      <c r="G610"/>
      <c r="H610"/>
      <c r="I610"/>
      <c r="J610"/>
      <c r="K610"/>
      <c r="L610"/>
      <c r="M610"/>
      <c r="N610"/>
      <c r="O610"/>
      <c r="P610"/>
      <c r="Q610"/>
      <c r="R610"/>
      <c r="S610"/>
      <c r="T610"/>
      <c r="U610"/>
      <c r="V610"/>
      <c r="W610"/>
      <c r="X610"/>
      <c r="Y610"/>
      <c r="Z610"/>
      <c r="AA610"/>
      <c r="AB610"/>
      <c r="AC610"/>
      <c r="AD610"/>
      <c r="AE610"/>
      <c r="AF610"/>
      <c r="AG610"/>
      <c r="AH610"/>
      <c r="AI610"/>
    </row>
    <row r="611" spans="1:35" x14ac:dyDescent="0.4">
      <c r="A611"/>
      <c r="B611"/>
      <c r="C611"/>
      <c r="D611"/>
      <c r="E611"/>
      <c r="F611"/>
      <c r="G611"/>
      <c r="H611"/>
      <c r="I611"/>
      <c r="J611"/>
      <c r="K611"/>
      <c r="L611"/>
      <c r="M611"/>
      <c r="N611"/>
      <c r="O611"/>
      <c r="P611"/>
      <c r="Q611"/>
      <c r="R611"/>
      <c r="S611"/>
      <c r="T611"/>
      <c r="U611"/>
      <c r="V611"/>
      <c r="W611"/>
      <c r="X611"/>
      <c r="Y611"/>
      <c r="Z611"/>
      <c r="AA611"/>
      <c r="AB611"/>
      <c r="AC611"/>
      <c r="AD611"/>
      <c r="AE611"/>
      <c r="AF611"/>
      <c r="AG611"/>
      <c r="AH611"/>
      <c r="AI611"/>
    </row>
    <row r="612" spans="1:35" x14ac:dyDescent="0.4">
      <c r="A612"/>
      <c r="B612"/>
      <c r="C612"/>
      <c r="D612"/>
      <c r="E612"/>
      <c r="F612"/>
      <c r="G612"/>
      <c r="H612"/>
      <c r="I612"/>
      <c r="J612"/>
      <c r="K612"/>
      <c r="L612"/>
      <c r="M612"/>
      <c r="N612"/>
      <c r="O612"/>
      <c r="P612"/>
      <c r="Q612"/>
      <c r="R612"/>
      <c r="S612"/>
      <c r="T612"/>
      <c r="U612"/>
      <c r="V612"/>
      <c r="W612"/>
      <c r="X612"/>
      <c r="Y612"/>
      <c r="Z612"/>
      <c r="AA612"/>
      <c r="AB612"/>
      <c r="AC612"/>
      <c r="AD612"/>
      <c r="AE612"/>
      <c r="AF612"/>
      <c r="AG612"/>
      <c r="AH612"/>
      <c r="AI612"/>
    </row>
    <row r="613" spans="1:35" x14ac:dyDescent="0.4">
      <c r="A613"/>
      <c r="B613"/>
      <c r="C613"/>
      <c r="D613"/>
      <c r="E613"/>
      <c r="F613"/>
      <c r="G613"/>
      <c r="H613"/>
      <c r="I613"/>
      <c r="J613"/>
      <c r="K613"/>
      <c r="L613"/>
      <c r="M613"/>
      <c r="N613"/>
      <c r="O613"/>
      <c r="P613"/>
      <c r="Q613"/>
      <c r="R613"/>
      <c r="S613"/>
      <c r="T613"/>
      <c r="U613"/>
      <c r="V613"/>
      <c r="W613"/>
      <c r="X613"/>
      <c r="Y613"/>
      <c r="Z613"/>
      <c r="AA613"/>
      <c r="AB613"/>
      <c r="AC613"/>
      <c r="AD613"/>
      <c r="AE613"/>
      <c r="AF613"/>
      <c r="AG613"/>
      <c r="AH613"/>
      <c r="AI613"/>
    </row>
    <row r="614" spans="1:35" x14ac:dyDescent="0.4">
      <c r="A614"/>
      <c r="B614"/>
      <c r="C614"/>
      <c r="D614"/>
      <c r="E614"/>
      <c r="F614"/>
      <c r="G614"/>
      <c r="H614"/>
      <c r="I614"/>
      <c r="J614"/>
      <c r="K614"/>
      <c r="L614"/>
      <c r="M614"/>
      <c r="N614"/>
      <c r="O614"/>
      <c r="P614"/>
      <c r="Q614"/>
      <c r="R614"/>
      <c r="S614"/>
      <c r="T614"/>
      <c r="U614"/>
      <c r="V614"/>
      <c r="W614"/>
      <c r="X614"/>
      <c r="Y614"/>
      <c r="Z614"/>
      <c r="AA614"/>
      <c r="AB614"/>
      <c r="AC614"/>
      <c r="AD614"/>
      <c r="AE614"/>
      <c r="AF614"/>
      <c r="AG614"/>
      <c r="AH614"/>
      <c r="AI614"/>
    </row>
    <row r="615" spans="1:35" x14ac:dyDescent="0.4">
      <c r="A615"/>
      <c r="B615"/>
      <c r="C615"/>
      <c r="D615"/>
      <c r="E615"/>
      <c r="F615"/>
      <c r="G615"/>
      <c r="H615"/>
      <c r="I615"/>
      <c r="J615"/>
      <c r="K615"/>
      <c r="L615"/>
      <c r="M615"/>
      <c r="N615"/>
      <c r="O615"/>
      <c r="P615"/>
      <c r="Q615"/>
      <c r="R615"/>
      <c r="S615"/>
      <c r="T615"/>
      <c r="U615"/>
      <c r="V615"/>
      <c r="W615"/>
      <c r="X615"/>
      <c r="Y615"/>
      <c r="Z615"/>
      <c r="AA615"/>
      <c r="AB615"/>
      <c r="AC615"/>
      <c r="AD615"/>
      <c r="AE615"/>
      <c r="AF615"/>
      <c r="AG615"/>
      <c r="AH615"/>
      <c r="AI615"/>
    </row>
    <row r="616" spans="1:35" x14ac:dyDescent="0.4">
      <c r="A616"/>
      <c r="B616"/>
      <c r="C616"/>
      <c r="D616"/>
      <c r="E616"/>
      <c r="F616"/>
      <c r="G616"/>
      <c r="H616"/>
      <c r="I616"/>
      <c r="J616"/>
      <c r="K616"/>
      <c r="L616"/>
      <c r="M616"/>
      <c r="N616"/>
      <c r="O616"/>
      <c r="P616"/>
      <c r="Q616"/>
      <c r="R616"/>
      <c r="S616"/>
      <c r="T616"/>
      <c r="U616"/>
      <c r="V616"/>
      <c r="W616"/>
      <c r="X616"/>
      <c r="Y616"/>
      <c r="Z616"/>
      <c r="AA616"/>
      <c r="AB616"/>
      <c r="AC616"/>
      <c r="AD616"/>
      <c r="AE616"/>
      <c r="AF616"/>
      <c r="AG616"/>
      <c r="AH616"/>
      <c r="AI616"/>
    </row>
    <row r="617" spans="1:35" x14ac:dyDescent="0.4">
      <c r="A617"/>
      <c r="B617"/>
      <c r="C617"/>
      <c r="D617"/>
      <c r="E617"/>
      <c r="F617"/>
      <c r="G617"/>
      <c r="H617"/>
      <c r="I617"/>
      <c r="J617"/>
      <c r="K617"/>
      <c r="L617"/>
      <c r="M617"/>
      <c r="N617"/>
      <c r="O617"/>
      <c r="P617"/>
      <c r="Q617"/>
      <c r="R617"/>
      <c r="S617"/>
      <c r="T617"/>
      <c r="U617"/>
      <c r="V617"/>
      <c r="W617"/>
      <c r="X617"/>
      <c r="Y617"/>
      <c r="Z617"/>
      <c r="AA617"/>
      <c r="AB617"/>
      <c r="AC617"/>
      <c r="AD617"/>
      <c r="AE617"/>
      <c r="AF617"/>
      <c r="AG617"/>
      <c r="AH617"/>
      <c r="AI617"/>
    </row>
    <row r="618" spans="1:35" x14ac:dyDescent="0.4">
      <c r="A618"/>
      <c r="B618"/>
      <c r="C618"/>
      <c r="D618"/>
      <c r="E618"/>
      <c r="F618"/>
      <c r="G618"/>
      <c r="H618"/>
      <c r="I618"/>
      <c r="J618"/>
      <c r="K618"/>
      <c r="L618"/>
      <c r="M618"/>
      <c r="N618"/>
      <c r="O618"/>
      <c r="P618"/>
      <c r="Q618"/>
      <c r="R618"/>
      <c r="S618"/>
      <c r="T618"/>
      <c r="U618"/>
      <c r="V618"/>
      <c r="W618"/>
      <c r="X618"/>
      <c r="Y618"/>
      <c r="Z618"/>
      <c r="AA618"/>
      <c r="AB618"/>
      <c r="AC618"/>
      <c r="AD618"/>
      <c r="AE618"/>
      <c r="AF618"/>
      <c r="AG618"/>
      <c r="AH618"/>
      <c r="AI618"/>
    </row>
    <row r="619" spans="1:35" x14ac:dyDescent="0.4">
      <c r="A619"/>
      <c r="B619"/>
      <c r="C619"/>
      <c r="D619"/>
      <c r="E619"/>
      <c r="F619"/>
      <c r="G619"/>
      <c r="H619"/>
      <c r="I619"/>
      <c r="J619"/>
      <c r="K619"/>
      <c r="L619"/>
      <c r="M619"/>
      <c r="N619"/>
      <c r="O619"/>
      <c r="P619"/>
      <c r="Q619"/>
      <c r="R619"/>
      <c r="S619"/>
      <c r="T619"/>
      <c r="U619"/>
      <c r="V619"/>
      <c r="W619"/>
      <c r="X619"/>
      <c r="Y619"/>
      <c r="Z619"/>
      <c r="AA619"/>
      <c r="AB619"/>
      <c r="AC619"/>
      <c r="AD619"/>
      <c r="AE619"/>
      <c r="AF619"/>
      <c r="AG619"/>
      <c r="AH619"/>
      <c r="AI619"/>
    </row>
    <row r="620" spans="1:35" x14ac:dyDescent="0.4">
      <c r="A620"/>
      <c r="B620"/>
      <c r="C620"/>
      <c r="D620"/>
      <c r="E620"/>
      <c r="F620"/>
      <c r="G620"/>
      <c r="H620"/>
      <c r="I620"/>
      <c r="J620"/>
      <c r="K620"/>
      <c r="L620"/>
      <c r="M620"/>
      <c r="N620"/>
      <c r="O620"/>
      <c r="P620"/>
      <c r="Q620"/>
      <c r="R620"/>
      <c r="S620"/>
      <c r="T620"/>
      <c r="U620"/>
      <c r="V620"/>
      <c r="W620"/>
      <c r="X620"/>
      <c r="Y620"/>
      <c r="Z620"/>
      <c r="AA620"/>
      <c r="AB620"/>
      <c r="AC620"/>
      <c r="AD620"/>
      <c r="AE620"/>
      <c r="AF620"/>
      <c r="AG620"/>
      <c r="AH620"/>
      <c r="AI620"/>
    </row>
    <row r="621" spans="1:35" x14ac:dyDescent="0.4">
      <c r="A621"/>
      <c r="B621"/>
      <c r="C621"/>
      <c r="D621"/>
      <c r="E621"/>
      <c r="F621"/>
      <c r="G621"/>
      <c r="H621"/>
      <c r="I621"/>
      <c r="J621"/>
      <c r="K621"/>
      <c r="L621"/>
      <c r="M621"/>
      <c r="N621"/>
      <c r="O621"/>
      <c r="P621"/>
      <c r="Q621"/>
      <c r="R621"/>
      <c r="S621"/>
      <c r="T621"/>
      <c r="U621"/>
      <c r="V621"/>
      <c r="W621"/>
      <c r="X621"/>
      <c r="Y621"/>
      <c r="Z621"/>
      <c r="AA621"/>
      <c r="AB621"/>
      <c r="AC621"/>
      <c r="AD621"/>
      <c r="AE621"/>
      <c r="AF621"/>
      <c r="AG621"/>
      <c r="AH621"/>
      <c r="AI621"/>
    </row>
    <row r="622" spans="1:35" x14ac:dyDescent="0.4">
      <c r="A622"/>
      <c r="B622"/>
      <c r="C622"/>
      <c r="D622"/>
      <c r="E622"/>
      <c r="F622"/>
      <c r="G622"/>
      <c r="H622"/>
      <c r="I622"/>
      <c r="J622"/>
      <c r="K622"/>
      <c r="L622"/>
      <c r="M622"/>
      <c r="N622"/>
      <c r="O622"/>
      <c r="P622"/>
      <c r="Q622"/>
      <c r="R622"/>
      <c r="S622"/>
      <c r="T622"/>
      <c r="U622"/>
      <c r="V622"/>
      <c r="W622"/>
      <c r="X622"/>
      <c r="Y622"/>
      <c r="Z622"/>
      <c r="AA622"/>
      <c r="AB622"/>
      <c r="AC622"/>
      <c r="AD622"/>
      <c r="AE622"/>
      <c r="AF622"/>
      <c r="AG622"/>
      <c r="AH622"/>
      <c r="AI622"/>
    </row>
    <row r="623" spans="1:35" x14ac:dyDescent="0.4">
      <c r="A623"/>
      <c r="B623"/>
      <c r="C623"/>
      <c r="D623"/>
      <c r="E623"/>
      <c r="F623"/>
      <c r="G623"/>
      <c r="H623"/>
      <c r="I623"/>
      <c r="J623"/>
      <c r="K623"/>
      <c r="L623"/>
      <c r="M623"/>
      <c r="N623"/>
      <c r="O623"/>
      <c r="P623"/>
      <c r="Q623"/>
      <c r="R623"/>
      <c r="S623"/>
      <c r="T623"/>
      <c r="U623"/>
      <c r="V623"/>
      <c r="W623"/>
      <c r="X623"/>
      <c r="Y623"/>
      <c r="Z623"/>
      <c r="AA623"/>
      <c r="AB623"/>
      <c r="AC623"/>
      <c r="AD623"/>
      <c r="AE623"/>
      <c r="AF623"/>
      <c r="AG623"/>
      <c r="AH623"/>
      <c r="AI623"/>
    </row>
    <row r="624" spans="1:35" x14ac:dyDescent="0.4">
      <c r="A624"/>
      <c r="B624"/>
      <c r="C624"/>
      <c r="D624"/>
      <c r="E624"/>
      <c r="F624"/>
      <c r="G624"/>
      <c r="H624"/>
      <c r="I624"/>
      <c r="J624"/>
      <c r="K624"/>
      <c r="L624"/>
      <c r="M624"/>
      <c r="N624"/>
      <c r="O624"/>
      <c r="P624"/>
      <c r="Q624"/>
      <c r="R624"/>
      <c r="S624"/>
      <c r="T624"/>
      <c r="U624"/>
      <c r="V624"/>
      <c r="W624"/>
      <c r="X624"/>
      <c r="Y624"/>
      <c r="Z624"/>
      <c r="AA624"/>
      <c r="AB624"/>
      <c r="AC624"/>
      <c r="AD624"/>
      <c r="AE624"/>
      <c r="AF624"/>
      <c r="AG624"/>
      <c r="AH624"/>
      <c r="AI624"/>
    </row>
    <row r="625" spans="1:35" x14ac:dyDescent="0.4">
      <c r="A625"/>
      <c r="B625"/>
      <c r="C625"/>
      <c r="D625"/>
      <c r="E625"/>
      <c r="F625"/>
      <c r="G625"/>
      <c r="H625"/>
      <c r="I625"/>
      <c r="J625"/>
      <c r="K625"/>
      <c r="L625"/>
      <c r="M625"/>
      <c r="N625"/>
      <c r="O625"/>
      <c r="P625"/>
      <c r="Q625"/>
      <c r="R625"/>
      <c r="S625"/>
      <c r="T625"/>
      <c r="U625"/>
      <c r="V625"/>
      <c r="W625"/>
      <c r="X625"/>
      <c r="Y625"/>
      <c r="Z625"/>
      <c r="AA625"/>
      <c r="AB625"/>
      <c r="AC625"/>
      <c r="AD625"/>
      <c r="AE625"/>
      <c r="AF625"/>
      <c r="AG625"/>
      <c r="AH625"/>
      <c r="AI625"/>
    </row>
    <row r="626" spans="1:35" x14ac:dyDescent="0.4">
      <c r="A626"/>
      <c r="B626"/>
      <c r="C626"/>
      <c r="D626"/>
      <c r="E626"/>
      <c r="F626"/>
      <c r="G626"/>
      <c r="H626"/>
      <c r="I626"/>
      <c r="J626"/>
      <c r="K626"/>
      <c r="L626"/>
      <c r="M626"/>
      <c r="N626"/>
      <c r="O626"/>
      <c r="P626"/>
      <c r="Q626"/>
      <c r="R626"/>
      <c r="S626"/>
      <c r="T626"/>
      <c r="U626"/>
      <c r="V626"/>
      <c r="W626"/>
      <c r="X626"/>
      <c r="Y626"/>
      <c r="Z626"/>
      <c r="AA626"/>
      <c r="AB626"/>
      <c r="AC626"/>
      <c r="AD626"/>
      <c r="AE626"/>
      <c r="AF626"/>
      <c r="AG626"/>
      <c r="AH626"/>
      <c r="AI626"/>
    </row>
    <row r="627" spans="1:35" x14ac:dyDescent="0.4">
      <c r="A627"/>
      <c r="B627"/>
      <c r="C627"/>
      <c r="D627"/>
      <c r="E627"/>
      <c r="F627"/>
      <c r="G627"/>
      <c r="H627"/>
      <c r="I627"/>
      <c r="J627"/>
      <c r="K627"/>
      <c r="L627"/>
      <c r="M627"/>
      <c r="N627"/>
      <c r="O627"/>
      <c r="P627"/>
      <c r="Q627"/>
      <c r="R627"/>
      <c r="S627"/>
      <c r="T627"/>
      <c r="U627"/>
      <c r="V627"/>
      <c r="W627"/>
      <c r="X627"/>
      <c r="Y627"/>
      <c r="Z627"/>
      <c r="AA627"/>
      <c r="AB627"/>
      <c r="AC627"/>
      <c r="AD627"/>
      <c r="AE627"/>
      <c r="AF627"/>
      <c r="AG627"/>
      <c r="AH627"/>
      <c r="AI627"/>
    </row>
    <row r="628" spans="1:35" x14ac:dyDescent="0.4">
      <c r="A628"/>
      <c r="B628"/>
      <c r="C628"/>
      <c r="D628"/>
      <c r="E628"/>
      <c r="F628"/>
      <c r="G628"/>
      <c r="H628"/>
      <c r="I628"/>
      <c r="J628"/>
      <c r="K628"/>
      <c r="L628"/>
      <c r="M628"/>
      <c r="N628"/>
      <c r="O628"/>
      <c r="P628"/>
      <c r="Q628"/>
      <c r="R628"/>
      <c r="S628"/>
      <c r="T628"/>
      <c r="U628"/>
      <c r="V628"/>
      <c r="W628"/>
      <c r="X628"/>
      <c r="Y628"/>
      <c r="Z628"/>
      <c r="AA628"/>
      <c r="AB628"/>
      <c r="AC628"/>
      <c r="AD628"/>
      <c r="AE628"/>
      <c r="AF628"/>
      <c r="AG628"/>
      <c r="AH628"/>
      <c r="AI628"/>
    </row>
    <row r="629" spans="1:35" x14ac:dyDescent="0.4">
      <c r="A629"/>
      <c r="B629"/>
      <c r="C629"/>
      <c r="D629"/>
      <c r="E629"/>
      <c r="F629"/>
      <c r="G629"/>
      <c r="H629"/>
      <c r="I629"/>
      <c r="J629"/>
      <c r="K629"/>
      <c r="L629"/>
      <c r="M629"/>
      <c r="N629"/>
      <c r="O629"/>
      <c r="P629"/>
      <c r="Q629"/>
      <c r="R629"/>
      <c r="S629"/>
      <c r="T629"/>
      <c r="U629"/>
      <c r="V629"/>
      <c r="W629"/>
      <c r="X629"/>
      <c r="Y629"/>
      <c r="Z629"/>
      <c r="AA629"/>
      <c r="AB629"/>
      <c r="AC629"/>
      <c r="AD629"/>
      <c r="AE629"/>
      <c r="AF629"/>
      <c r="AG629"/>
      <c r="AH629"/>
      <c r="AI629"/>
    </row>
    <row r="630" spans="1:35" x14ac:dyDescent="0.4">
      <c r="A630"/>
      <c r="B630"/>
      <c r="C630"/>
      <c r="D630"/>
      <c r="E630"/>
      <c r="F630"/>
      <c r="G630"/>
      <c r="H630"/>
      <c r="I630"/>
      <c r="J630"/>
      <c r="K630"/>
      <c r="L630"/>
      <c r="M630"/>
      <c r="N630"/>
      <c r="O630"/>
      <c r="P630"/>
      <c r="Q630"/>
      <c r="R630"/>
      <c r="S630"/>
      <c r="T630"/>
      <c r="U630"/>
      <c r="V630"/>
      <c r="W630"/>
      <c r="X630"/>
      <c r="Y630"/>
      <c r="Z630"/>
      <c r="AA630"/>
      <c r="AB630"/>
      <c r="AC630"/>
      <c r="AD630"/>
      <c r="AE630"/>
      <c r="AF630"/>
      <c r="AG630"/>
      <c r="AH630"/>
      <c r="AI630"/>
    </row>
    <row r="631" spans="1:35" x14ac:dyDescent="0.4">
      <c r="A631"/>
      <c r="B631"/>
      <c r="C631"/>
      <c r="D631"/>
      <c r="E631"/>
      <c r="F631"/>
      <c r="G631"/>
      <c r="H631"/>
      <c r="I631"/>
      <c r="J631"/>
      <c r="K631"/>
      <c r="L631"/>
      <c r="M631"/>
      <c r="N631"/>
      <c r="O631"/>
      <c r="P631"/>
      <c r="Q631"/>
      <c r="R631"/>
      <c r="S631"/>
      <c r="T631"/>
      <c r="U631"/>
      <c r="V631"/>
      <c r="W631"/>
      <c r="X631"/>
      <c r="Y631"/>
      <c r="Z631"/>
      <c r="AA631"/>
      <c r="AB631"/>
      <c r="AC631"/>
      <c r="AD631"/>
      <c r="AE631"/>
      <c r="AF631"/>
      <c r="AG631"/>
      <c r="AH631"/>
      <c r="AI631"/>
    </row>
    <row r="632" spans="1:35" x14ac:dyDescent="0.4">
      <c r="A632"/>
      <c r="B632"/>
      <c r="C632"/>
      <c r="D632"/>
      <c r="E632"/>
      <c r="F632"/>
      <c r="G632"/>
      <c r="H632"/>
      <c r="I632"/>
      <c r="J632"/>
      <c r="K632"/>
      <c r="L632"/>
      <c r="M632"/>
      <c r="N632"/>
      <c r="O632"/>
      <c r="P632"/>
      <c r="Q632"/>
      <c r="R632"/>
      <c r="S632"/>
      <c r="T632"/>
      <c r="U632"/>
      <c r="V632"/>
      <c r="W632"/>
      <c r="X632"/>
      <c r="Y632"/>
      <c r="Z632"/>
      <c r="AA632"/>
      <c r="AB632"/>
      <c r="AC632"/>
      <c r="AD632"/>
      <c r="AE632"/>
      <c r="AF632"/>
      <c r="AG632"/>
      <c r="AH632"/>
      <c r="AI632"/>
    </row>
    <row r="633" spans="1:35" x14ac:dyDescent="0.4">
      <c r="A633"/>
      <c r="B633"/>
      <c r="C633"/>
      <c r="D633"/>
      <c r="E633"/>
      <c r="F633"/>
      <c r="G633"/>
      <c r="H633"/>
      <c r="I633"/>
      <c r="J633"/>
      <c r="K633"/>
      <c r="L633"/>
      <c r="M633"/>
      <c r="N633"/>
      <c r="O633"/>
      <c r="P633"/>
      <c r="Q633"/>
      <c r="R633"/>
      <c r="S633"/>
      <c r="T633"/>
      <c r="U633"/>
      <c r="V633"/>
      <c r="W633"/>
      <c r="X633"/>
      <c r="Y633"/>
      <c r="Z633"/>
      <c r="AA633"/>
      <c r="AB633"/>
      <c r="AC633"/>
      <c r="AD633"/>
      <c r="AE633"/>
      <c r="AF633"/>
      <c r="AG633"/>
      <c r="AH633"/>
      <c r="AI633"/>
    </row>
    <row r="634" spans="1:35" x14ac:dyDescent="0.4">
      <c r="A634"/>
      <c r="B634"/>
      <c r="C634"/>
      <c r="D634"/>
      <c r="E634"/>
      <c r="F634"/>
      <c r="G634"/>
      <c r="H634"/>
      <c r="I634"/>
      <c r="J634"/>
      <c r="K634"/>
      <c r="L634"/>
      <c r="M634"/>
      <c r="N634"/>
      <c r="O634"/>
      <c r="P634"/>
      <c r="Q634"/>
      <c r="R634"/>
      <c r="S634"/>
      <c r="T634"/>
      <c r="U634"/>
      <c r="V634"/>
      <c r="W634"/>
      <c r="X634"/>
      <c r="Y634"/>
      <c r="Z634"/>
      <c r="AA634"/>
      <c r="AB634"/>
      <c r="AC634"/>
      <c r="AD634"/>
      <c r="AE634"/>
      <c r="AF634"/>
      <c r="AG634"/>
      <c r="AH634"/>
      <c r="AI634"/>
    </row>
    <row r="635" spans="1:35" x14ac:dyDescent="0.4">
      <c r="A635"/>
      <c r="B635"/>
      <c r="C635"/>
      <c r="D635"/>
      <c r="E635"/>
      <c r="F635"/>
      <c r="G635"/>
      <c r="H635"/>
      <c r="I635"/>
      <c r="J635"/>
      <c r="K635"/>
      <c r="L635"/>
      <c r="M635"/>
      <c r="N635"/>
      <c r="O635"/>
      <c r="P635"/>
      <c r="Q635"/>
      <c r="R635"/>
      <c r="S635"/>
      <c r="T635"/>
      <c r="U635"/>
      <c r="V635"/>
      <c r="W635"/>
      <c r="X635"/>
      <c r="Y635"/>
      <c r="Z635"/>
      <c r="AA635"/>
      <c r="AB635"/>
      <c r="AC635"/>
      <c r="AD635"/>
      <c r="AE635"/>
      <c r="AF635"/>
      <c r="AG635"/>
      <c r="AH635"/>
      <c r="AI635"/>
    </row>
    <row r="636" spans="1:35" x14ac:dyDescent="0.4">
      <c r="A636"/>
      <c r="B636"/>
      <c r="C636"/>
      <c r="D636"/>
      <c r="E636"/>
      <c r="F636"/>
      <c r="G636"/>
      <c r="H636"/>
      <c r="I636"/>
      <c r="J636"/>
      <c r="K636"/>
      <c r="L636"/>
      <c r="M636"/>
      <c r="N636"/>
      <c r="O636"/>
      <c r="P636"/>
      <c r="Q636"/>
      <c r="R636"/>
      <c r="S636"/>
      <c r="T636"/>
      <c r="U636"/>
      <c r="V636"/>
      <c r="W636"/>
      <c r="X636"/>
      <c r="Y636"/>
      <c r="Z636"/>
      <c r="AA636"/>
      <c r="AB636"/>
      <c r="AC636"/>
      <c r="AD636"/>
      <c r="AE636"/>
      <c r="AF636"/>
      <c r="AG636"/>
      <c r="AH636"/>
      <c r="AI636"/>
    </row>
    <row r="637" spans="1:35" x14ac:dyDescent="0.4">
      <c r="A637"/>
      <c r="B637"/>
      <c r="C637"/>
      <c r="D637"/>
      <c r="E637"/>
      <c r="F637"/>
      <c r="G637"/>
      <c r="H637"/>
      <c r="I637"/>
      <c r="J637"/>
      <c r="K637"/>
      <c r="L637"/>
      <c r="M637"/>
      <c r="N637"/>
      <c r="O637"/>
      <c r="P637"/>
      <c r="Q637"/>
      <c r="R637"/>
      <c r="S637"/>
      <c r="T637"/>
      <c r="U637"/>
      <c r="V637"/>
      <c r="W637"/>
      <c r="X637"/>
      <c r="Y637"/>
      <c r="Z637"/>
      <c r="AA637"/>
      <c r="AB637"/>
      <c r="AC637"/>
      <c r="AD637"/>
      <c r="AE637"/>
      <c r="AF637"/>
      <c r="AG637"/>
      <c r="AH637"/>
      <c r="AI637"/>
    </row>
    <row r="638" spans="1:35" x14ac:dyDescent="0.4">
      <c r="A638"/>
      <c r="B638"/>
      <c r="C638"/>
      <c r="D638"/>
      <c r="E638"/>
      <c r="F638"/>
      <c r="G638"/>
      <c r="H638"/>
      <c r="I638"/>
      <c r="J638"/>
      <c r="K638"/>
      <c r="L638"/>
      <c r="M638"/>
      <c r="N638"/>
      <c r="O638"/>
      <c r="P638"/>
      <c r="Q638"/>
      <c r="R638"/>
      <c r="S638"/>
      <c r="T638"/>
      <c r="U638"/>
      <c r="V638"/>
      <c r="W638"/>
      <c r="X638"/>
      <c r="Y638"/>
      <c r="Z638"/>
      <c r="AA638"/>
      <c r="AB638"/>
      <c r="AC638"/>
      <c r="AD638"/>
      <c r="AE638"/>
      <c r="AF638"/>
      <c r="AG638"/>
      <c r="AH638"/>
      <c r="AI638"/>
    </row>
    <row r="639" spans="1:35" x14ac:dyDescent="0.4">
      <c r="A639"/>
      <c r="B639"/>
      <c r="C639"/>
      <c r="D639"/>
      <c r="E639"/>
      <c r="F639"/>
      <c r="G639"/>
      <c r="H639"/>
      <c r="I639"/>
      <c r="J639"/>
      <c r="K639"/>
      <c r="L639"/>
      <c r="M639"/>
      <c r="N639"/>
      <c r="O639"/>
      <c r="P639"/>
      <c r="Q639"/>
      <c r="R639"/>
      <c r="S639"/>
      <c r="T639"/>
      <c r="U639"/>
      <c r="V639"/>
      <c r="W639"/>
      <c r="X639"/>
      <c r="Y639"/>
      <c r="Z639"/>
      <c r="AA639"/>
      <c r="AB639"/>
      <c r="AC639"/>
      <c r="AD639"/>
      <c r="AE639"/>
      <c r="AF639"/>
      <c r="AG639"/>
      <c r="AH639"/>
      <c r="AI639"/>
    </row>
    <row r="640" spans="1:35" x14ac:dyDescent="0.4">
      <c r="A640"/>
      <c r="B640"/>
      <c r="C640"/>
      <c r="D640"/>
      <c r="E640"/>
      <c r="F640"/>
      <c r="G640"/>
      <c r="H640"/>
      <c r="I640"/>
      <c r="J640"/>
      <c r="K640"/>
      <c r="L640"/>
      <c r="M640"/>
      <c r="N640"/>
      <c r="O640"/>
      <c r="P640"/>
      <c r="Q640"/>
      <c r="R640"/>
      <c r="S640"/>
      <c r="T640"/>
      <c r="U640"/>
      <c r="V640"/>
      <c r="W640"/>
      <c r="X640"/>
      <c r="Y640"/>
      <c r="Z640"/>
      <c r="AA640"/>
      <c r="AB640"/>
      <c r="AC640"/>
      <c r="AD640"/>
      <c r="AE640"/>
      <c r="AF640"/>
      <c r="AG640"/>
      <c r="AH640"/>
      <c r="AI640"/>
    </row>
    <row r="641" spans="1:35" x14ac:dyDescent="0.4">
      <c r="A641"/>
      <c r="B641"/>
      <c r="C641"/>
      <c r="D641"/>
      <c r="E641"/>
      <c r="F641"/>
      <c r="G641"/>
      <c r="H641"/>
      <c r="I641"/>
      <c r="J641"/>
      <c r="K641"/>
      <c r="L641"/>
      <c r="M641"/>
      <c r="N641"/>
      <c r="O641"/>
      <c r="P641"/>
      <c r="Q641"/>
      <c r="R641"/>
      <c r="S641"/>
      <c r="T641"/>
      <c r="U641"/>
      <c r="V641"/>
      <c r="W641"/>
      <c r="X641"/>
      <c r="Y641"/>
      <c r="Z641"/>
      <c r="AA641"/>
      <c r="AB641"/>
      <c r="AC641"/>
      <c r="AD641"/>
      <c r="AE641"/>
      <c r="AF641"/>
      <c r="AG641"/>
      <c r="AH641"/>
      <c r="AI641"/>
    </row>
    <row r="642" spans="1:35" x14ac:dyDescent="0.4">
      <c r="A642"/>
      <c r="B642"/>
      <c r="C642"/>
      <c r="D642"/>
      <c r="E642"/>
      <c r="F642"/>
      <c r="G642"/>
      <c r="H642"/>
      <c r="I642"/>
      <c r="J642"/>
      <c r="K642"/>
      <c r="L642"/>
      <c r="M642"/>
      <c r="N642"/>
      <c r="O642"/>
      <c r="P642"/>
      <c r="Q642"/>
      <c r="R642"/>
      <c r="S642"/>
      <c r="T642"/>
      <c r="U642"/>
      <c r="V642"/>
      <c r="W642"/>
      <c r="X642"/>
      <c r="Y642"/>
      <c r="Z642"/>
      <c r="AA642"/>
      <c r="AB642"/>
      <c r="AC642"/>
      <c r="AD642"/>
      <c r="AE642"/>
      <c r="AF642"/>
      <c r="AG642"/>
      <c r="AH642"/>
      <c r="AI642"/>
    </row>
    <row r="643" spans="1:35" x14ac:dyDescent="0.4">
      <c r="A643"/>
      <c r="B643"/>
      <c r="C643"/>
      <c r="D643"/>
      <c r="E643"/>
      <c r="F643"/>
      <c r="G643"/>
      <c r="H643"/>
      <c r="I643"/>
      <c r="J643"/>
      <c r="K643"/>
      <c r="L643"/>
      <c r="M643"/>
      <c r="N643"/>
      <c r="O643"/>
      <c r="P643"/>
      <c r="Q643"/>
      <c r="R643"/>
      <c r="S643"/>
      <c r="T643"/>
      <c r="U643"/>
      <c r="V643"/>
      <c r="W643"/>
      <c r="X643"/>
      <c r="Y643"/>
      <c r="Z643"/>
      <c r="AA643"/>
      <c r="AB643"/>
      <c r="AC643"/>
      <c r="AD643"/>
      <c r="AE643"/>
      <c r="AF643"/>
      <c r="AG643"/>
      <c r="AH643"/>
      <c r="AI643"/>
    </row>
    <row r="644" spans="1:35" x14ac:dyDescent="0.4">
      <c r="A644"/>
      <c r="B644"/>
      <c r="C644"/>
      <c r="D644"/>
      <c r="E644"/>
      <c r="F644"/>
      <c r="G644"/>
      <c r="H644"/>
      <c r="I644"/>
      <c r="J644"/>
      <c r="K644"/>
      <c r="L644"/>
      <c r="M644"/>
      <c r="N644"/>
      <c r="O644"/>
      <c r="P644"/>
      <c r="Q644"/>
      <c r="R644"/>
      <c r="S644"/>
      <c r="T644"/>
      <c r="U644"/>
      <c r="V644"/>
      <c r="W644"/>
      <c r="X644"/>
      <c r="Y644"/>
      <c r="Z644"/>
      <c r="AA644"/>
      <c r="AB644"/>
      <c r="AC644"/>
      <c r="AD644"/>
      <c r="AE644"/>
      <c r="AF644"/>
      <c r="AG644"/>
      <c r="AH644"/>
      <c r="AI644"/>
    </row>
    <row r="645" spans="1:35" x14ac:dyDescent="0.4">
      <c r="A645"/>
      <c r="B645"/>
      <c r="C645"/>
      <c r="D645"/>
      <c r="E645"/>
      <c r="F645"/>
      <c r="G645"/>
      <c r="H645"/>
      <c r="I645"/>
      <c r="J645"/>
      <c r="K645"/>
      <c r="L645"/>
      <c r="M645"/>
      <c r="N645"/>
      <c r="O645"/>
      <c r="P645"/>
      <c r="Q645"/>
      <c r="R645"/>
      <c r="S645"/>
      <c r="T645"/>
      <c r="U645"/>
      <c r="V645"/>
      <c r="W645"/>
      <c r="X645"/>
      <c r="Y645"/>
      <c r="Z645"/>
      <c r="AA645"/>
      <c r="AB645"/>
      <c r="AC645"/>
      <c r="AD645"/>
      <c r="AE645"/>
      <c r="AF645"/>
      <c r="AG645"/>
      <c r="AH645"/>
      <c r="AI645"/>
    </row>
    <row r="646" spans="1:35" x14ac:dyDescent="0.4">
      <c r="A646"/>
      <c r="B646"/>
      <c r="C646"/>
      <c r="D646"/>
      <c r="E646"/>
      <c r="F646"/>
      <c r="G646"/>
      <c r="H646"/>
      <c r="I646"/>
      <c r="J646"/>
      <c r="K646"/>
      <c r="L646"/>
      <c r="M646"/>
      <c r="N646"/>
      <c r="O646"/>
      <c r="P646"/>
      <c r="Q646"/>
      <c r="R646"/>
      <c r="S646"/>
      <c r="T646"/>
      <c r="U646"/>
      <c r="V646"/>
      <c r="W646"/>
      <c r="X646"/>
      <c r="Y646"/>
      <c r="Z646"/>
      <c r="AA646"/>
      <c r="AB646"/>
      <c r="AC646"/>
      <c r="AD646"/>
      <c r="AE646"/>
      <c r="AF646"/>
      <c r="AG646"/>
      <c r="AH646"/>
      <c r="AI646"/>
    </row>
    <row r="647" spans="1:35" x14ac:dyDescent="0.4">
      <c r="A647"/>
      <c r="B647"/>
      <c r="C647"/>
      <c r="D647"/>
      <c r="E647"/>
      <c r="F647"/>
      <c r="G647"/>
      <c r="H647"/>
      <c r="I647"/>
      <c r="J647"/>
      <c r="K647"/>
      <c r="L647"/>
      <c r="M647"/>
      <c r="N647"/>
      <c r="O647"/>
      <c r="P647"/>
      <c r="Q647"/>
      <c r="R647"/>
      <c r="S647"/>
      <c r="T647"/>
      <c r="U647"/>
      <c r="V647"/>
      <c r="W647"/>
      <c r="X647"/>
      <c r="Y647"/>
      <c r="Z647"/>
      <c r="AA647"/>
      <c r="AB647"/>
      <c r="AC647"/>
      <c r="AD647"/>
      <c r="AE647"/>
      <c r="AF647"/>
      <c r="AG647"/>
      <c r="AH647"/>
      <c r="AI647"/>
    </row>
    <row r="648" spans="1:35" x14ac:dyDescent="0.4">
      <c r="A648"/>
      <c r="B648"/>
      <c r="C648"/>
      <c r="D648"/>
      <c r="E648"/>
      <c r="F648"/>
      <c r="G648"/>
      <c r="H648"/>
      <c r="I648"/>
      <c r="J648"/>
      <c r="K648"/>
      <c r="L648"/>
      <c r="M648"/>
      <c r="N648"/>
      <c r="O648"/>
      <c r="P648"/>
      <c r="Q648"/>
      <c r="R648"/>
      <c r="S648"/>
      <c r="T648"/>
      <c r="U648"/>
      <c r="V648"/>
      <c r="W648"/>
      <c r="X648"/>
      <c r="Y648"/>
      <c r="Z648"/>
      <c r="AA648"/>
      <c r="AB648"/>
      <c r="AC648"/>
      <c r="AD648"/>
      <c r="AE648"/>
      <c r="AF648"/>
      <c r="AG648"/>
      <c r="AH648"/>
      <c r="AI648"/>
    </row>
    <row r="649" spans="1:35" x14ac:dyDescent="0.4">
      <c r="A649"/>
      <c r="B649"/>
      <c r="C649"/>
      <c r="D649"/>
      <c r="E649"/>
      <c r="F649"/>
      <c r="G649"/>
      <c r="H649"/>
      <c r="I649"/>
      <c r="J649"/>
      <c r="K649"/>
      <c r="L649"/>
      <c r="M649"/>
      <c r="N649"/>
      <c r="O649"/>
      <c r="P649"/>
      <c r="Q649"/>
      <c r="R649"/>
      <c r="S649"/>
      <c r="T649"/>
      <c r="U649"/>
      <c r="V649"/>
      <c r="W649"/>
      <c r="X649"/>
      <c r="Y649"/>
      <c r="Z649"/>
      <c r="AA649"/>
      <c r="AB649"/>
      <c r="AC649"/>
      <c r="AD649"/>
      <c r="AE649"/>
      <c r="AF649"/>
      <c r="AG649"/>
      <c r="AH649"/>
      <c r="AI649"/>
    </row>
    <row r="650" spans="1:35" x14ac:dyDescent="0.4">
      <c r="A650"/>
      <c r="B650"/>
      <c r="C650"/>
      <c r="D650"/>
      <c r="E650"/>
      <c r="F650"/>
      <c r="G650"/>
      <c r="H650"/>
      <c r="I650"/>
      <c r="J650"/>
      <c r="K650"/>
      <c r="L650"/>
      <c r="M650"/>
      <c r="N650"/>
      <c r="O650"/>
      <c r="P650"/>
      <c r="Q650"/>
      <c r="R650"/>
      <c r="S650"/>
      <c r="T650"/>
      <c r="U650"/>
      <c r="V650"/>
      <c r="W650"/>
      <c r="X650"/>
      <c r="Y650"/>
      <c r="Z650"/>
      <c r="AA650"/>
      <c r="AB650"/>
      <c r="AC650"/>
      <c r="AD650"/>
      <c r="AE650"/>
      <c r="AF650"/>
      <c r="AG650"/>
      <c r="AH650"/>
      <c r="AI650"/>
    </row>
    <row r="651" spans="1:35" x14ac:dyDescent="0.4">
      <c r="A651"/>
      <c r="B651"/>
      <c r="C651"/>
      <c r="D651"/>
      <c r="E651"/>
      <c r="F651"/>
      <c r="G651"/>
      <c r="H651"/>
      <c r="I651"/>
      <c r="J651"/>
      <c r="K651"/>
      <c r="L651"/>
      <c r="M651"/>
      <c r="N651"/>
      <c r="O651"/>
      <c r="P651"/>
      <c r="Q651"/>
      <c r="R651"/>
      <c r="S651"/>
      <c r="T651"/>
      <c r="U651"/>
      <c r="V651"/>
      <c r="W651"/>
      <c r="X651"/>
      <c r="Y651"/>
      <c r="Z651"/>
      <c r="AA651"/>
      <c r="AB651"/>
      <c r="AC651"/>
      <c r="AD651"/>
      <c r="AE651"/>
      <c r="AF651"/>
      <c r="AG651"/>
      <c r="AH651"/>
      <c r="AI651"/>
    </row>
    <row r="652" spans="1:35" x14ac:dyDescent="0.4">
      <c r="A652"/>
      <c r="B652"/>
      <c r="C652"/>
      <c r="D652"/>
      <c r="E652"/>
      <c r="F652"/>
      <c r="G652"/>
      <c r="H652"/>
      <c r="I652"/>
      <c r="J652"/>
      <c r="K652"/>
      <c r="L652"/>
      <c r="M652"/>
      <c r="N652"/>
      <c r="O652"/>
      <c r="P652"/>
      <c r="Q652"/>
      <c r="R652"/>
      <c r="S652"/>
      <c r="T652"/>
      <c r="U652"/>
      <c r="V652"/>
      <c r="W652"/>
      <c r="X652"/>
      <c r="Y652"/>
      <c r="Z652"/>
      <c r="AA652"/>
      <c r="AB652"/>
      <c r="AC652"/>
      <c r="AD652"/>
      <c r="AE652"/>
      <c r="AF652"/>
      <c r="AG652"/>
      <c r="AH652"/>
      <c r="AI652"/>
    </row>
    <row r="653" spans="1:35" x14ac:dyDescent="0.4">
      <c r="A653"/>
      <c r="B653"/>
      <c r="C653"/>
      <c r="D653"/>
      <c r="E653"/>
      <c r="F653"/>
      <c r="G653"/>
      <c r="H653"/>
      <c r="I653"/>
      <c r="J653"/>
      <c r="K653"/>
      <c r="L653"/>
      <c r="M653"/>
      <c r="N653"/>
      <c r="O653"/>
      <c r="P653"/>
      <c r="Q653"/>
      <c r="R653"/>
      <c r="S653"/>
      <c r="T653"/>
      <c r="U653"/>
      <c r="V653"/>
      <c r="W653"/>
      <c r="X653"/>
      <c r="Y653"/>
      <c r="Z653"/>
      <c r="AA653"/>
      <c r="AB653"/>
      <c r="AC653"/>
      <c r="AD653"/>
      <c r="AE653"/>
      <c r="AF653"/>
      <c r="AG653"/>
      <c r="AH653"/>
      <c r="AI653"/>
    </row>
    <row r="654" spans="1:35" x14ac:dyDescent="0.4">
      <c r="A654"/>
      <c r="B654"/>
      <c r="C654"/>
      <c r="D654"/>
      <c r="E654"/>
      <c r="F654"/>
      <c r="G654"/>
      <c r="H654"/>
      <c r="I654"/>
      <c r="J654"/>
      <c r="K654"/>
      <c r="L654"/>
      <c r="M654"/>
      <c r="N654"/>
      <c r="O654"/>
      <c r="P654"/>
      <c r="Q654"/>
      <c r="R654"/>
      <c r="S654"/>
      <c r="T654"/>
      <c r="U654"/>
      <c r="V654"/>
      <c r="W654"/>
      <c r="X654"/>
      <c r="Y654"/>
      <c r="Z654"/>
      <c r="AA654"/>
      <c r="AB654"/>
      <c r="AC654"/>
      <c r="AD654"/>
      <c r="AE654"/>
      <c r="AF654"/>
      <c r="AG654"/>
      <c r="AH654"/>
      <c r="AI654"/>
    </row>
    <row r="655" spans="1:35" x14ac:dyDescent="0.4">
      <c r="A655"/>
      <c r="B655"/>
      <c r="C655"/>
      <c r="D655"/>
      <c r="E655"/>
      <c r="F655"/>
      <c r="G655"/>
      <c r="H655"/>
      <c r="I655"/>
      <c r="J655"/>
      <c r="K655"/>
      <c r="L655"/>
      <c r="M655"/>
      <c r="N655"/>
      <c r="O655"/>
      <c r="P655"/>
      <c r="Q655"/>
      <c r="R655"/>
      <c r="S655"/>
      <c r="T655"/>
      <c r="U655"/>
      <c r="V655"/>
      <c r="W655"/>
      <c r="X655"/>
      <c r="Y655"/>
      <c r="Z655"/>
      <c r="AA655"/>
      <c r="AB655"/>
      <c r="AC655"/>
      <c r="AD655"/>
      <c r="AE655"/>
      <c r="AF655"/>
      <c r="AG655"/>
      <c r="AH655"/>
      <c r="AI655"/>
    </row>
    <row r="656" spans="1:35" x14ac:dyDescent="0.4">
      <c r="A656"/>
      <c r="B656"/>
      <c r="C656"/>
      <c r="D656"/>
      <c r="E656"/>
      <c r="F656"/>
      <c r="G656"/>
      <c r="H656"/>
      <c r="I656"/>
      <c r="J656"/>
      <c r="K656"/>
      <c r="L656"/>
      <c r="M656"/>
      <c r="N656"/>
      <c r="O656"/>
      <c r="P656"/>
      <c r="Q656"/>
      <c r="R656"/>
      <c r="S656"/>
      <c r="T656"/>
      <c r="U656"/>
      <c r="V656"/>
      <c r="W656"/>
      <c r="X656"/>
      <c r="Y656"/>
      <c r="Z656"/>
      <c r="AA656"/>
      <c r="AB656"/>
      <c r="AC656"/>
      <c r="AD656"/>
      <c r="AE656"/>
      <c r="AF656"/>
      <c r="AG656"/>
      <c r="AH656"/>
      <c r="AI656"/>
    </row>
    <row r="657" spans="1:35" x14ac:dyDescent="0.4">
      <c r="A657"/>
      <c r="B657"/>
      <c r="C657"/>
      <c r="D657"/>
      <c r="E657"/>
      <c r="F657"/>
      <c r="G657"/>
      <c r="H657"/>
      <c r="I657"/>
      <c r="J657"/>
      <c r="K657"/>
      <c r="L657"/>
      <c r="M657"/>
      <c r="N657"/>
      <c r="O657"/>
      <c r="P657"/>
      <c r="Q657"/>
      <c r="R657"/>
      <c r="S657"/>
      <c r="T657"/>
      <c r="U657"/>
      <c r="V657"/>
      <c r="W657"/>
      <c r="X657"/>
      <c r="Y657"/>
      <c r="Z657"/>
      <c r="AA657"/>
      <c r="AB657"/>
      <c r="AC657"/>
      <c r="AD657"/>
      <c r="AE657"/>
      <c r="AF657"/>
      <c r="AG657"/>
      <c r="AH657"/>
      <c r="AI657"/>
    </row>
    <row r="658" spans="1:35" x14ac:dyDescent="0.4">
      <c r="A658"/>
      <c r="B658"/>
      <c r="C658"/>
      <c r="D658"/>
      <c r="E658"/>
      <c r="F658"/>
      <c r="G658"/>
      <c r="H658"/>
      <c r="I658"/>
      <c r="J658"/>
      <c r="K658"/>
      <c r="L658"/>
      <c r="M658"/>
      <c r="N658"/>
      <c r="O658"/>
      <c r="P658"/>
      <c r="Q658"/>
      <c r="R658"/>
      <c r="S658"/>
      <c r="T658"/>
      <c r="U658"/>
      <c r="V658"/>
      <c r="W658"/>
      <c r="X658"/>
      <c r="Y658"/>
      <c r="Z658"/>
      <c r="AA658"/>
      <c r="AB658"/>
      <c r="AC658"/>
      <c r="AD658"/>
      <c r="AE658"/>
      <c r="AF658"/>
      <c r="AG658"/>
      <c r="AH658"/>
      <c r="AI658"/>
    </row>
    <row r="659" spans="1:35" x14ac:dyDescent="0.4">
      <c r="A659"/>
      <c r="B659"/>
      <c r="C659"/>
      <c r="D659"/>
      <c r="E659"/>
      <c r="F659"/>
      <c r="G659"/>
      <c r="H659"/>
      <c r="I659"/>
      <c r="J659"/>
      <c r="K659"/>
      <c r="L659"/>
      <c r="M659"/>
      <c r="N659"/>
      <c r="O659"/>
      <c r="P659"/>
      <c r="Q659"/>
      <c r="R659"/>
      <c r="S659"/>
      <c r="T659"/>
      <c r="U659"/>
      <c r="V659"/>
      <c r="W659"/>
      <c r="X659"/>
      <c r="Y659"/>
      <c r="Z659"/>
      <c r="AA659"/>
      <c r="AB659"/>
      <c r="AC659"/>
      <c r="AD659"/>
      <c r="AE659"/>
      <c r="AF659"/>
      <c r="AG659"/>
      <c r="AH659"/>
      <c r="AI659"/>
    </row>
    <row r="660" spans="1:35" x14ac:dyDescent="0.4">
      <c r="A660"/>
      <c r="B660"/>
      <c r="C660"/>
      <c r="D660"/>
      <c r="E660"/>
      <c r="F660"/>
      <c r="G660"/>
      <c r="H660"/>
      <c r="I660"/>
      <c r="J660"/>
      <c r="K660"/>
      <c r="L660"/>
      <c r="M660"/>
      <c r="N660"/>
      <c r="O660"/>
      <c r="P660"/>
      <c r="Q660"/>
      <c r="R660"/>
      <c r="S660"/>
      <c r="T660"/>
      <c r="U660"/>
      <c r="V660"/>
      <c r="W660"/>
      <c r="X660"/>
      <c r="Y660"/>
      <c r="Z660"/>
      <c r="AA660"/>
      <c r="AB660"/>
      <c r="AC660"/>
      <c r="AD660"/>
      <c r="AE660"/>
      <c r="AF660"/>
      <c r="AG660"/>
      <c r="AH660"/>
      <c r="AI660"/>
    </row>
    <row r="661" spans="1:35" x14ac:dyDescent="0.4">
      <c r="A661"/>
      <c r="B661"/>
      <c r="C661"/>
      <c r="D661"/>
      <c r="E661"/>
      <c r="F661"/>
      <c r="G661"/>
      <c r="H661"/>
      <c r="I661"/>
      <c r="J661"/>
      <c r="K661"/>
      <c r="L661"/>
      <c r="M661"/>
      <c r="N661"/>
      <c r="O661"/>
      <c r="P661"/>
      <c r="Q661"/>
      <c r="R661"/>
      <c r="S661"/>
      <c r="T661"/>
      <c r="U661"/>
      <c r="V661"/>
      <c r="W661"/>
      <c r="X661"/>
      <c r="Y661"/>
      <c r="Z661"/>
      <c r="AA661"/>
      <c r="AB661"/>
      <c r="AC661"/>
      <c r="AD661"/>
      <c r="AE661"/>
      <c r="AF661"/>
      <c r="AG661"/>
      <c r="AH661"/>
      <c r="AI661"/>
    </row>
    <row r="662" spans="1:35" x14ac:dyDescent="0.4">
      <c r="A662"/>
      <c r="B662"/>
      <c r="C662"/>
      <c r="D662"/>
      <c r="E662"/>
      <c r="F662"/>
      <c r="G662"/>
      <c r="H662"/>
      <c r="I662"/>
      <c r="J662"/>
      <c r="K662"/>
      <c r="L662"/>
      <c r="M662"/>
      <c r="N662"/>
      <c r="O662"/>
      <c r="P662"/>
      <c r="Q662"/>
      <c r="R662"/>
      <c r="S662"/>
      <c r="T662"/>
      <c r="U662"/>
      <c r="V662"/>
      <c r="W662"/>
      <c r="X662"/>
      <c r="Y662"/>
      <c r="Z662"/>
      <c r="AA662"/>
      <c r="AB662"/>
      <c r="AC662"/>
      <c r="AD662"/>
      <c r="AE662"/>
      <c r="AF662"/>
      <c r="AG662"/>
      <c r="AH662"/>
      <c r="AI662"/>
    </row>
    <row r="663" spans="1:35" x14ac:dyDescent="0.4">
      <c r="A663"/>
      <c r="B663"/>
      <c r="C663"/>
      <c r="D663"/>
      <c r="E663"/>
      <c r="F663"/>
      <c r="G663"/>
      <c r="H663"/>
      <c r="I663"/>
      <c r="J663"/>
      <c r="K663"/>
      <c r="L663"/>
      <c r="M663"/>
      <c r="N663"/>
      <c r="O663"/>
      <c r="P663"/>
      <c r="Q663"/>
      <c r="R663"/>
      <c r="S663"/>
      <c r="T663"/>
      <c r="U663"/>
      <c r="V663"/>
      <c r="W663"/>
      <c r="X663"/>
      <c r="Y663"/>
      <c r="Z663"/>
      <c r="AA663"/>
      <c r="AB663"/>
      <c r="AC663"/>
      <c r="AD663"/>
      <c r="AE663"/>
      <c r="AF663"/>
      <c r="AG663"/>
      <c r="AH663"/>
      <c r="AI663"/>
    </row>
    <row r="664" spans="1:35" x14ac:dyDescent="0.4">
      <c r="A664"/>
      <c r="B664"/>
      <c r="C664"/>
      <c r="D664"/>
      <c r="E664"/>
      <c r="F664"/>
      <c r="G664"/>
      <c r="H664"/>
      <c r="I664"/>
      <c r="J664"/>
      <c r="K664"/>
      <c r="L664"/>
      <c r="M664"/>
      <c r="N664"/>
      <c r="O664"/>
      <c r="P664"/>
      <c r="Q664"/>
      <c r="R664"/>
      <c r="S664"/>
      <c r="T664"/>
      <c r="U664"/>
      <c r="V664"/>
      <c r="W664"/>
      <c r="X664"/>
      <c r="Y664"/>
      <c r="Z664"/>
      <c r="AA664"/>
      <c r="AB664"/>
      <c r="AC664"/>
      <c r="AD664"/>
      <c r="AE664"/>
      <c r="AF664"/>
      <c r="AG664"/>
      <c r="AH664"/>
      <c r="AI664"/>
    </row>
    <row r="665" spans="1:35" x14ac:dyDescent="0.4">
      <c r="A665"/>
      <c r="B665"/>
      <c r="C665"/>
      <c r="D665"/>
      <c r="E665"/>
      <c r="F665"/>
      <c r="G665"/>
      <c r="H665"/>
      <c r="I665"/>
      <c r="J665"/>
      <c r="K665"/>
      <c r="L665"/>
      <c r="M665"/>
      <c r="N665"/>
      <c r="O665"/>
      <c r="P665"/>
      <c r="Q665"/>
      <c r="R665"/>
      <c r="S665"/>
      <c r="T665"/>
      <c r="U665"/>
      <c r="V665"/>
      <c r="W665"/>
      <c r="X665"/>
      <c r="Y665"/>
      <c r="Z665"/>
      <c r="AA665"/>
      <c r="AB665"/>
      <c r="AC665"/>
      <c r="AD665"/>
      <c r="AE665"/>
      <c r="AF665"/>
      <c r="AG665"/>
      <c r="AH665"/>
      <c r="AI665"/>
    </row>
    <row r="666" spans="1:35" x14ac:dyDescent="0.4">
      <c r="A666"/>
      <c r="B666"/>
      <c r="C666"/>
      <c r="D666"/>
      <c r="E666"/>
      <c r="F666"/>
      <c r="G666"/>
      <c r="H666"/>
      <c r="I666"/>
      <c r="J666"/>
      <c r="K666"/>
      <c r="L666"/>
      <c r="M666"/>
      <c r="N666"/>
      <c r="O666"/>
      <c r="P666"/>
      <c r="Q666"/>
      <c r="R666"/>
      <c r="S666"/>
      <c r="T666"/>
      <c r="U666"/>
      <c r="V666"/>
      <c r="W666"/>
      <c r="X666"/>
      <c r="Y666"/>
      <c r="Z666"/>
      <c r="AA666"/>
      <c r="AB666"/>
      <c r="AC666"/>
      <c r="AD666"/>
      <c r="AE666"/>
      <c r="AF666"/>
      <c r="AG666"/>
      <c r="AH666"/>
      <c r="AI666"/>
    </row>
    <row r="667" spans="1:35" x14ac:dyDescent="0.4">
      <c r="A667"/>
      <c r="B667"/>
      <c r="C667"/>
      <c r="D667"/>
      <c r="E667"/>
      <c r="F667"/>
      <c r="G667"/>
      <c r="H667"/>
      <c r="I667"/>
      <c r="J667"/>
      <c r="K667"/>
      <c r="L667"/>
      <c r="M667"/>
      <c r="N667"/>
      <c r="O667"/>
      <c r="P667"/>
      <c r="Q667"/>
      <c r="R667"/>
      <c r="S667"/>
      <c r="T667"/>
      <c r="U667"/>
      <c r="V667"/>
      <c r="W667"/>
      <c r="X667"/>
      <c r="Y667"/>
      <c r="Z667"/>
      <c r="AA667"/>
      <c r="AB667"/>
      <c r="AC667"/>
      <c r="AD667"/>
      <c r="AE667"/>
      <c r="AF667"/>
      <c r="AG667"/>
      <c r="AH667"/>
      <c r="AI667"/>
    </row>
    <row r="668" spans="1:35" x14ac:dyDescent="0.4">
      <c r="A668"/>
      <c r="B668"/>
      <c r="C668"/>
      <c r="D668"/>
      <c r="E668"/>
      <c r="F668"/>
      <c r="G668"/>
      <c r="H668"/>
      <c r="I668"/>
      <c r="J668"/>
      <c r="K668"/>
      <c r="L668"/>
      <c r="M668"/>
      <c r="N668"/>
      <c r="O668"/>
      <c r="P668"/>
      <c r="Q668"/>
      <c r="R668"/>
      <c r="S668"/>
      <c r="T668"/>
      <c r="U668"/>
      <c r="V668"/>
      <c r="W668"/>
      <c r="X668"/>
      <c r="Y668"/>
      <c r="Z668"/>
      <c r="AA668"/>
      <c r="AB668"/>
      <c r="AC668"/>
      <c r="AD668"/>
      <c r="AE668"/>
      <c r="AF668"/>
      <c r="AG668"/>
      <c r="AH668"/>
      <c r="AI668"/>
    </row>
    <row r="669" spans="1:35" x14ac:dyDescent="0.4">
      <c r="A669"/>
      <c r="B669"/>
      <c r="C669"/>
      <c r="D669"/>
      <c r="E669"/>
      <c r="F669"/>
      <c r="G669"/>
      <c r="H669"/>
      <c r="I669"/>
      <c r="J669"/>
      <c r="K669"/>
      <c r="L669"/>
      <c r="M669"/>
      <c r="N669"/>
      <c r="O669"/>
      <c r="P669"/>
      <c r="Q669"/>
      <c r="R669"/>
      <c r="S669"/>
      <c r="T669"/>
      <c r="U669"/>
      <c r="V669"/>
      <c r="W669"/>
      <c r="X669"/>
      <c r="Y669"/>
      <c r="Z669"/>
      <c r="AA669"/>
      <c r="AB669"/>
      <c r="AC669"/>
      <c r="AD669"/>
      <c r="AE669"/>
      <c r="AF669"/>
      <c r="AG669"/>
      <c r="AH669"/>
      <c r="AI669"/>
    </row>
    <row r="670" spans="1:35" x14ac:dyDescent="0.4">
      <c r="A670"/>
      <c r="B670"/>
      <c r="C670"/>
      <c r="D670"/>
      <c r="E670"/>
      <c r="F670"/>
      <c r="G670"/>
      <c r="H670"/>
      <c r="I670"/>
      <c r="J670"/>
      <c r="K670"/>
      <c r="L670"/>
      <c r="M670"/>
      <c r="N670"/>
      <c r="O670"/>
      <c r="P670"/>
      <c r="Q670"/>
      <c r="R670"/>
      <c r="S670"/>
      <c r="T670"/>
      <c r="U670"/>
      <c r="V670"/>
      <c r="W670"/>
      <c r="X670"/>
      <c r="Y670"/>
      <c r="Z670"/>
      <c r="AA670"/>
      <c r="AB670"/>
      <c r="AC670"/>
      <c r="AD670"/>
      <c r="AE670"/>
      <c r="AF670"/>
      <c r="AG670"/>
      <c r="AH670"/>
      <c r="AI670"/>
    </row>
    <row r="671" spans="1:35" x14ac:dyDescent="0.4">
      <c r="A671"/>
      <c r="B671"/>
      <c r="C671"/>
      <c r="D671"/>
      <c r="E671"/>
      <c r="F671"/>
      <c r="G671"/>
      <c r="H671"/>
      <c r="I671"/>
      <c r="J671"/>
      <c r="K671"/>
      <c r="L671"/>
      <c r="M671"/>
      <c r="N671"/>
      <c r="O671"/>
      <c r="P671"/>
      <c r="Q671"/>
      <c r="R671"/>
      <c r="S671"/>
      <c r="T671"/>
      <c r="U671"/>
      <c r="V671"/>
      <c r="W671"/>
      <c r="X671"/>
      <c r="Y671"/>
      <c r="Z671"/>
      <c r="AA671"/>
      <c r="AB671"/>
      <c r="AC671"/>
      <c r="AD671"/>
      <c r="AE671"/>
      <c r="AF671"/>
      <c r="AG671"/>
      <c r="AH671"/>
      <c r="AI671"/>
    </row>
    <row r="672" spans="1:35" x14ac:dyDescent="0.4">
      <c r="A672"/>
      <c r="B672"/>
      <c r="C672"/>
      <c r="D672"/>
      <c r="E672"/>
      <c r="F672"/>
      <c r="G672"/>
      <c r="H672"/>
      <c r="I672"/>
      <c r="J672"/>
      <c r="K672"/>
      <c r="L672"/>
      <c r="M672"/>
      <c r="N672"/>
      <c r="O672"/>
      <c r="P672"/>
      <c r="Q672"/>
      <c r="R672"/>
      <c r="S672"/>
      <c r="T672"/>
      <c r="U672"/>
      <c r="V672"/>
      <c r="W672"/>
      <c r="X672"/>
      <c r="Y672"/>
      <c r="Z672"/>
      <c r="AA672"/>
      <c r="AB672"/>
      <c r="AC672"/>
      <c r="AD672"/>
      <c r="AE672"/>
      <c r="AF672"/>
      <c r="AG672"/>
      <c r="AH672"/>
      <c r="AI672"/>
    </row>
    <row r="673" spans="1:35" x14ac:dyDescent="0.4">
      <c r="A673"/>
      <c r="B673"/>
      <c r="C673"/>
      <c r="D673"/>
      <c r="E673"/>
      <c r="F673"/>
      <c r="G673"/>
      <c r="H673"/>
      <c r="I673"/>
      <c r="J673"/>
      <c r="K673"/>
      <c r="L673"/>
      <c r="M673"/>
      <c r="N673"/>
      <c r="O673"/>
      <c r="P673"/>
      <c r="Q673"/>
      <c r="R673"/>
      <c r="S673"/>
      <c r="T673"/>
      <c r="U673"/>
      <c r="V673"/>
      <c r="W673"/>
      <c r="X673"/>
      <c r="Y673"/>
      <c r="Z673"/>
      <c r="AA673"/>
      <c r="AB673"/>
      <c r="AC673"/>
      <c r="AD673"/>
      <c r="AE673"/>
      <c r="AF673"/>
      <c r="AG673"/>
      <c r="AH673"/>
      <c r="AI673"/>
    </row>
    <row r="674" spans="1:35" x14ac:dyDescent="0.4">
      <c r="A674"/>
      <c r="B674"/>
      <c r="C674"/>
      <c r="D674"/>
      <c r="E674"/>
      <c r="F674"/>
      <c r="G674"/>
      <c r="H674"/>
      <c r="I674"/>
      <c r="J674"/>
      <c r="K674"/>
      <c r="L674"/>
      <c r="M674"/>
      <c r="N674"/>
      <c r="O674"/>
      <c r="P674"/>
      <c r="Q674"/>
      <c r="R674"/>
      <c r="S674"/>
      <c r="T674"/>
      <c r="U674"/>
      <c r="V674"/>
      <c r="W674"/>
      <c r="X674"/>
      <c r="Y674"/>
      <c r="Z674"/>
      <c r="AA674"/>
      <c r="AB674"/>
      <c r="AC674"/>
      <c r="AD674"/>
      <c r="AE674"/>
      <c r="AF674"/>
      <c r="AG674"/>
      <c r="AH674"/>
      <c r="AI674"/>
    </row>
    <row r="675" spans="1:35" x14ac:dyDescent="0.4">
      <c r="A675"/>
      <c r="B675"/>
      <c r="C675"/>
      <c r="D675"/>
      <c r="E675"/>
      <c r="F675"/>
      <c r="G675"/>
      <c r="H675"/>
      <c r="I675"/>
      <c r="J675"/>
      <c r="K675"/>
      <c r="L675"/>
      <c r="M675"/>
      <c r="N675"/>
      <c r="O675"/>
      <c r="P675"/>
      <c r="Q675"/>
      <c r="R675"/>
      <c r="S675"/>
      <c r="T675"/>
      <c r="U675"/>
      <c r="V675"/>
      <c r="W675"/>
      <c r="X675"/>
      <c r="Y675"/>
      <c r="Z675"/>
      <c r="AA675"/>
      <c r="AB675"/>
      <c r="AC675"/>
      <c r="AD675"/>
      <c r="AE675"/>
      <c r="AF675"/>
      <c r="AG675"/>
      <c r="AH675"/>
      <c r="AI675"/>
    </row>
    <row r="676" spans="1:35" x14ac:dyDescent="0.4">
      <c r="A676"/>
      <c r="B676"/>
      <c r="C676"/>
      <c r="D676"/>
      <c r="E676"/>
      <c r="F676"/>
      <c r="G676"/>
      <c r="H676"/>
      <c r="I676"/>
      <c r="J676"/>
      <c r="K676"/>
      <c r="L676"/>
      <c r="M676"/>
      <c r="N676"/>
      <c r="O676"/>
      <c r="P676"/>
      <c r="Q676"/>
      <c r="R676"/>
      <c r="S676"/>
      <c r="T676"/>
      <c r="U676"/>
      <c r="V676"/>
      <c r="W676"/>
      <c r="X676"/>
      <c r="Y676"/>
      <c r="Z676"/>
      <c r="AA676"/>
      <c r="AB676"/>
      <c r="AC676"/>
      <c r="AD676"/>
      <c r="AE676"/>
      <c r="AF676"/>
      <c r="AG676"/>
      <c r="AH676"/>
      <c r="AI676"/>
    </row>
    <row r="677" spans="1:35" x14ac:dyDescent="0.4">
      <c r="A677"/>
      <c r="B677"/>
      <c r="C677"/>
      <c r="D677"/>
      <c r="E677"/>
      <c r="F677"/>
      <c r="G677"/>
      <c r="H677"/>
      <c r="I677"/>
      <c r="J677"/>
      <c r="K677"/>
      <c r="L677"/>
      <c r="M677"/>
      <c r="N677"/>
      <c r="O677"/>
      <c r="P677"/>
      <c r="Q677"/>
      <c r="R677"/>
      <c r="S677"/>
      <c r="T677"/>
      <c r="U677"/>
      <c r="V677"/>
      <c r="W677"/>
      <c r="X677"/>
      <c r="Y677"/>
      <c r="Z677"/>
      <c r="AA677"/>
      <c r="AB677"/>
      <c r="AC677"/>
      <c r="AD677"/>
      <c r="AE677"/>
      <c r="AF677"/>
      <c r="AG677"/>
      <c r="AH677"/>
      <c r="AI677"/>
    </row>
    <row r="678" spans="1:35" x14ac:dyDescent="0.4">
      <c r="A678"/>
      <c r="B678"/>
      <c r="C678"/>
      <c r="D678"/>
      <c r="E678"/>
      <c r="F678"/>
      <c r="G678"/>
      <c r="H678"/>
      <c r="I678"/>
      <c r="J678"/>
      <c r="K678"/>
      <c r="L678"/>
      <c r="M678"/>
      <c r="N678"/>
      <c r="O678"/>
      <c r="P678"/>
      <c r="Q678"/>
      <c r="R678"/>
      <c r="S678"/>
      <c r="T678"/>
      <c r="U678"/>
      <c r="V678"/>
      <c r="W678"/>
      <c r="X678"/>
      <c r="Y678"/>
      <c r="Z678"/>
      <c r="AA678"/>
      <c r="AB678"/>
      <c r="AC678"/>
      <c r="AD678"/>
      <c r="AE678"/>
      <c r="AF678"/>
      <c r="AG678"/>
      <c r="AH678"/>
      <c r="AI678"/>
    </row>
    <row r="679" spans="1:35" x14ac:dyDescent="0.4">
      <c r="A679"/>
      <c r="B679"/>
      <c r="C679"/>
      <c r="D679"/>
      <c r="E679"/>
      <c r="F679"/>
      <c r="G679"/>
      <c r="H679"/>
      <c r="I679"/>
      <c r="J679"/>
      <c r="K679"/>
      <c r="L679"/>
      <c r="M679"/>
      <c r="N679"/>
      <c r="O679"/>
      <c r="P679"/>
      <c r="Q679"/>
      <c r="R679"/>
      <c r="S679"/>
      <c r="T679"/>
      <c r="U679"/>
      <c r="V679"/>
      <c r="W679"/>
      <c r="X679"/>
      <c r="Y679"/>
      <c r="Z679"/>
      <c r="AA679"/>
      <c r="AB679"/>
      <c r="AC679"/>
      <c r="AD679"/>
      <c r="AE679"/>
      <c r="AF679"/>
      <c r="AG679"/>
      <c r="AH679"/>
      <c r="AI679"/>
    </row>
    <row r="680" spans="1:35" x14ac:dyDescent="0.4">
      <c r="A680"/>
      <c r="B680"/>
      <c r="C680"/>
      <c r="D680"/>
      <c r="E680"/>
      <c r="F680"/>
      <c r="G680"/>
      <c r="H680"/>
      <c r="I680"/>
      <c r="J680"/>
      <c r="K680"/>
      <c r="L680"/>
      <c r="M680"/>
      <c r="N680"/>
      <c r="O680"/>
      <c r="P680"/>
      <c r="Q680"/>
      <c r="R680"/>
      <c r="S680"/>
      <c r="T680"/>
      <c r="U680"/>
      <c r="V680"/>
      <c r="W680"/>
      <c r="X680"/>
      <c r="Y680"/>
      <c r="Z680"/>
      <c r="AA680"/>
      <c r="AB680"/>
      <c r="AC680"/>
      <c r="AD680"/>
      <c r="AE680"/>
      <c r="AF680"/>
      <c r="AG680"/>
      <c r="AH680"/>
      <c r="AI680"/>
    </row>
    <row r="681" spans="1:35" x14ac:dyDescent="0.4">
      <c r="A681"/>
      <c r="B681"/>
      <c r="C681"/>
      <c r="D681"/>
      <c r="E681"/>
      <c r="F681"/>
      <c r="G681"/>
      <c r="H681"/>
      <c r="I681"/>
      <c r="J681"/>
      <c r="K681"/>
      <c r="L681"/>
      <c r="M681"/>
      <c r="N681"/>
      <c r="O681"/>
      <c r="P681"/>
      <c r="Q681"/>
      <c r="R681"/>
      <c r="S681"/>
      <c r="T681"/>
      <c r="U681"/>
      <c r="V681"/>
      <c r="W681"/>
      <c r="X681"/>
      <c r="Y681"/>
      <c r="Z681"/>
      <c r="AA681"/>
      <c r="AB681"/>
      <c r="AC681"/>
      <c r="AD681"/>
      <c r="AE681"/>
      <c r="AF681"/>
      <c r="AG681"/>
      <c r="AH681"/>
      <c r="AI681"/>
    </row>
    <row r="682" spans="1:35" x14ac:dyDescent="0.4">
      <c r="A682"/>
      <c r="B682"/>
      <c r="C682"/>
      <c r="D682"/>
      <c r="E682"/>
      <c r="F682"/>
      <c r="G682"/>
      <c r="H682"/>
      <c r="I682"/>
      <c r="J682"/>
      <c r="K682"/>
      <c r="L682"/>
      <c r="M682"/>
      <c r="N682"/>
      <c r="O682"/>
      <c r="P682"/>
      <c r="Q682"/>
      <c r="R682"/>
      <c r="S682"/>
      <c r="T682"/>
      <c r="U682"/>
      <c r="V682"/>
      <c r="W682"/>
      <c r="X682"/>
      <c r="Y682"/>
      <c r="Z682"/>
      <c r="AA682"/>
      <c r="AB682"/>
      <c r="AC682"/>
      <c r="AD682"/>
      <c r="AE682"/>
      <c r="AF682"/>
      <c r="AG682"/>
      <c r="AH682"/>
      <c r="AI682"/>
    </row>
    <row r="683" spans="1:35" x14ac:dyDescent="0.4">
      <c r="A683"/>
      <c r="B683"/>
      <c r="C683"/>
      <c r="D683"/>
      <c r="E683"/>
      <c r="F683"/>
      <c r="G683"/>
      <c r="H683"/>
      <c r="I683"/>
      <c r="J683"/>
      <c r="K683"/>
      <c r="L683"/>
      <c r="M683"/>
      <c r="N683"/>
      <c r="O683"/>
      <c r="P683"/>
      <c r="Q683"/>
      <c r="R683"/>
      <c r="S683"/>
      <c r="T683"/>
      <c r="U683"/>
      <c r="V683"/>
      <c r="W683"/>
      <c r="X683"/>
      <c r="Y683"/>
      <c r="Z683"/>
      <c r="AA683"/>
      <c r="AB683"/>
      <c r="AC683"/>
      <c r="AD683"/>
      <c r="AE683"/>
      <c r="AF683"/>
      <c r="AG683"/>
      <c r="AH683"/>
      <c r="AI683"/>
    </row>
    <row r="684" spans="1:35" x14ac:dyDescent="0.4">
      <c r="A684"/>
      <c r="B684"/>
      <c r="C684"/>
      <c r="D684"/>
      <c r="E684"/>
      <c r="F684"/>
      <c r="G684"/>
      <c r="H684"/>
      <c r="I684"/>
      <c r="J684"/>
      <c r="K684"/>
      <c r="L684"/>
      <c r="M684"/>
      <c r="N684"/>
      <c r="O684"/>
      <c r="P684"/>
      <c r="Q684"/>
      <c r="R684"/>
      <c r="S684"/>
      <c r="T684"/>
      <c r="U684"/>
      <c r="V684"/>
      <c r="W684"/>
      <c r="X684"/>
      <c r="Y684"/>
      <c r="Z684"/>
      <c r="AA684"/>
      <c r="AB684"/>
      <c r="AC684"/>
      <c r="AD684"/>
      <c r="AE684"/>
      <c r="AF684"/>
      <c r="AG684"/>
      <c r="AH684"/>
      <c r="AI684"/>
    </row>
    <row r="685" spans="1:35" x14ac:dyDescent="0.4">
      <c r="A685"/>
      <c r="B685"/>
      <c r="C685"/>
      <c r="D685"/>
      <c r="E685"/>
      <c r="F685"/>
      <c r="G685"/>
      <c r="H685"/>
      <c r="I685"/>
      <c r="J685"/>
      <c r="K685"/>
      <c r="L685"/>
      <c r="M685"/>
      <c r="N685"/>
      <c r="O685"/>
      <c r="P685"/>
      <c r="Q685"/>
      <c r="R685"/>
      <c r="S685"/>
      <c r="T685"/>
      <c r="U685"/>
      <c r="V685"/>
      <c r="W685"/>
      <c r="X685"/>
      <c r="Y685"/>
      <c r="Z685"/>
      <c r="AA685"/>
      <c r="AB685"/>
      <c r="AC685"/>
      <c r="AD685"/>
      <c r="AE685"/>
      <c r="AF685"/>
      <c r="AG685"/>
      <c r="AH685"/>
      <c r="AI685"/>
    </row>
    <row r="686" spans="1:35" x14ac:dyDescent="0.4">
      <c r="A686"/>
      <c r="B686"/>
      <c r="C686"/>
      <c r="D686"/>
      <c r="E686"/>
      <c r="F686"/>
      <c r="G686"/>
      <c r="H686"/>
      <c r="I686"/>
      <c r="J686"/>
      <c r="K686"/>
      <c r="L686"/>
      <c r="M686"/>
      <c r="N686"/>
      <c r="O686"/>
      <c r="P686"/>
      <c r="Q686"/>
      <c r="R686"/>
      <c r="S686"/>
      <c r="T686"/>
      <c r="U686"/>
      <c r="V686"/>
      <c r="W686"/>
      <c r="X686"/>
      <c r="Y686"/>
      <c r="Z686"/>
      <c r="AA686"/>
      <c r="AB686"/>
      <c r="AC686"/>
      <c r="AD686"/>
      <c r="AE686"/>
      <c r="AF686"/>
      <c r="AG686"/>
      <c r="AH686"/>
      <c r="AI686"/>
    </row>
    <row r="687" spans="1:35" x14ac:dyDescent="0.4">
      <c r="A687"/>
      <c r="B687"/>
      <c r="C687"/>
      <c r="D687"/>
      <c r="E687"/>
      <c r="F687"/>
      <c r="G687"/>
      <c r="H687"/>
      <c r="I687"/>
      <c r="J687"/>
      <c r="K687"/>
      <c r="L687"/>
      <c r="M687"/>
      <c r="N687"/>
      <c r="O687"/>
      <c r="P687"/>
      <c r="Q687"/>
      <c r="R687"/>
      <c r="S687"/>
      <c r="T687"/>
      <c r="U687"/>
      <c r="V687"/>
      <c r="W687"/>
      <c r="X687"/>
      <c r="Y687"/>
      <c r="Z687"/>
      <c r="AA687"/>
      <c r="AB687"/>
      <c r="AC687"/>
      <c r="AD687"/>
      <c r="AE687"/>
      <c r="AF687"/>
      <c r="AG687"/>
      <c r="AH687"/>
      <c r="AI687"/>
    </row>
    <row r="688" spans="1:35" x14ac:dyDescent="0.4">
      <c r="A688"/>
      <c r="B688"/>
      <c r="C688"/>
      <c r="D688"/>
      <c r="E688"/>
      <c r="F688"/>
      <c r="G688"/>
      <c r="H688"/>
      <c r="I688"/>
      <c r="J688"/>
      <c r="K688"/>
      <c r="L688"/>
      <c r="M688"/>
      <c r="N688"/>
      <c r="O688"/>
      <c r="P688"/>
      <c r="Q688"/>
      <c r="R688"/>
      <c r="S688"/>
      <c r="T688"/>
      <c r="U688"/>
      <c r="V688"/>
      <c r="W688"/>
      <c r="X688"/>
      <c r="Y688"/>
      <c r="Z688"/>
      <c r="AA688"/>
      <c r="AB688"/>
      <c r="AC688"/>
      <c r="AD688"/>
      <c r="AE688"/>
      <c r="AF688"/>
      <c r="AG688"/>
      <c r="AH688"/>
      <c r="AI688"/>
    </row>
    <row r="689" spans="1:35" x14ac:dyDescent="0.4">
      <c r="A689"/>
      <c r="B689"/>
      <c r="C689"/>
      <c r="D689"/>
      <c r="E689"/>
      <c r="F689"/>
      <c r="G689"/>
      <c r="H689"/>
      <c r="I689"/>
      <c r="J689"/>
      <c r="K689"/>
      <c r="L689"/>
      <c r="M689"/>
      <c r="N689"/>
      <c r="O689"/>
      <c r="P689"/>
      <c r="Q689"/>
      <c r="R689"/>
      <c r="S689"/>
      <c r="T689"/>
      <c r="U689"/>
      <c r="V689"/>
      <c r="W689"/>
      <c r="X689"/>
      <c r="Y689"/>
      <c r="Z689"/>
      <c r="AA689"/>
      <c r="AB689"/>
      <c r="AC689"/>
      <c r="AD689"/>
      <c r="AE689"/>
      <c r="AF689"/>
      <c r="AG689"/>
      <c r="AH689"/>
      <c r="AI689"/>
    </row>
    <row r="690" spans="1:35" x14ac:dyDescent="0.4">
      <c r="A690"/>
      <c r="B690"/>
      <c r="C690"/>
      <c r="D690"/>
      <c r="E690"/>
      <c r="F690"/>
      <c r="G690"/>
      <c r="H690"/>
      <c r="I690"/>
      <c r="J690"/>
      <c r="K690"/>
      <c r="L690"/>
      <c r="M690"/>
      <c r="N690"/>
      <c r="O690"/>
      <c r="P690"/>
      <c r="Q690"/>
      <c r="R690"/>
      <c r="S690"/>
      <c r="T690"/>
      <c r="U690"/>
      <c r="V690"/>
      <c r="W690"/>
      <c r="X690"/>
    </row>
    <row r="691" spans="1:35" x14ac:dyDescent="0.4">
      <c r="A691"/>
      <c r="B691"/>
      <c r="C691"/>
      <c r="D691"/>
      <c r="E691"/>
      <c r="F691"/>
      <c r="G691"/>
      <c r="H691"/>
      <c r="I691"/>
      <c r="J691"/>
      <c r="K691"/>
      <c r="L691"/>
      <c r="M691"/>
      <c r="N691"/>
      <c r="O691"/>
      <c r="P691"/>
      <c r="Q691"/>
      <c r="R691"/>
      <c r="S691"/>
      <c r="T691"/>
      <c r="U691"/>
      <c r="V691"/>
      <c r="W691"/>
      <c r="X691"/>
    </row>
    <row r="692" spans="1:35" x14ac:dyDescent="0.4">
      <c r="A692"/>
      <c r="B692"/>
      <c r="C692"/>
      <c r="D692"/>
      <c r="E692"/>
      <c r="F692"/>
      <c r="G692"/>
      <c r="H692"/>
      <c r="I692"/>
      <c r="J692"/>
      <c r="K692"/>
      <c r="L692"/>
      <c r="M692"/>
      <c r="N692"/>
      <c r="O692"/>
      <c r="P692"/>
      <c r="Q692"/>
      <c r="R692"/>
      <c r="S692"/>
      <c r="T692"/>
      <c r="U692"/>
      <c r="V692"/>
      <c r="W692"/>
      <c r="X692"/>
    </row>
    <row r="693" spans="1:35" x14ac:dyDescent="0.4">
      <c r="A693"/>
      <c r="B693"/>
      <c r="C693"/>
      <c r="D693"/>
      <c r="E693"/>
      <c r="F693"/>
      <c r="G693"/>
      <c r="H693"/>
      <c r="I693"/>
      <c r="J693"/>
      <c r="K693"/>
      <c r="L693"/>
      <c r="M693"/>
      <c r="N693"/>
      <c r="O693"/>
      <c r="P693"/>
      <c r="Q693"/>
      <c r="R693"/>
      <c r="S693"/>
      <c r="T693"/>
      <c r="U693"/>
      <c r="V693"/>
      <c r="W693"/>
      <c r="X693"/>
    </row>
    <row r="694" spans="1:35" x14ac:dyDescent="0.4">
      <c r="A694"/>
      <c r="B694"/>
      <c r="C694"/>
      <c r="D694"/>
      <c r="E694"/>
      <c r="F694"/>
      <c r="G694"/>
      <c r="H694"/>
      <c r="I694"/>
      <c r="J694"/>
      <c r="K694"/>
      <c r="L694"/>
      <c r="M694"/>
      <c r="N694"/>
      <c r="O694"/>
      <c r="P694"/>
      <c r="Q694"/>
      <c r="R694"/>
      <c r="S694"/>
      <c r="T694"/>
      <c r="U694"/>
      <c r="V694"/>
      <c r="W694"/>
      <c r="X694"/>
    </row>
    <row r="695" spans="1:35" x14ac:dyDescent="0.4">
      <c r="A695"/>
      <c r="B695"/>
      <c r="C695"/>
      <c r="D695"/>
      <c r="E695"/>
      <c r="F695"/>
      <c r="G695"/>
      <c r="H695"/>
      <c r="I695"/>
      <c r="J695"/>
      <c r="K695"/>
      <c r="L695"/>
      <c r="M695"/>
      <c r="N695"/>
      <c r="O695"/>
      <c r="P695"/>
      <c r="Q695"/>
      <c r="R695"/>
      <c r="S695"/>
      <c r="T695"/>
      <c r="U695"/>
      <c r="V695"/>
      <c r="W695"/>
      <c r="X695"/>
    </row>
    <row r="696" spans="1:35" x14ac:dyDescent="0.4">
      <c r="A696"/>
      <c r="B696"/>
      <c r="C696"/>
      <c r="D696"/>
      <c r="E696"/>
      <c r="F696"/>
      <c r="G696"/>
      <c r="H696"/>
      <c r="I696"/>
      <c r="J696"/>
      <c r="K696"/>
      <c r="L696"/>
      <c r="M696"/>
      <c r="N696"/>
      <c r="O696"/>
      <c r="P696"/>
      <c r="Q696"/>
      <c r="R696"/>
      <c r="S696"/>
      <c r="T696"/>
      <c r="U696"/>
      <c r="V696"/>
      <c r="W696"/>
      <c r="X696"/>
    </row>
    <row r="697" spans="1:35" x14ac:dyDescent="0.4">
      <c r="A697"/>
      <c r="B697"/>
      <c r="C697"/>
      <c r="D697"/>
      <c r="E697"/>
      <c r="F697"/>
      <c r="G697"/>
      <c r="H697"/>
      <c r="I697"/>
      <c r="J697"/>
      <c r="K697"/>
      <c r="L697"/>
      <c r="M697"/>
      <c r="N697"/>
      <c r="O697"/>
      <c r="P697"/>
      <c r="Q697"/>
      <c r="R697"/>
      <c r="S697"/>
      <c r="T697"/>
      <c r="U697"/>
      <c r="V697"/>
      <c r="W697"/>
      <c r="X697"/>
    </row>
    <row r="698" spans="1:35" x14ac:dyDescent="0.4">
      <c r="A698"/>
      <c r="B698"/>
      <c r="C698"/>
      <c r="D698"/>
      <c r="E698"/>
      <c r="F698"/>
      <c r="G698"/>
      <c r="H698"/>
      <c r="I698"/>
      <c r="J698"/>
      <c r="K698"/>
      <c r="L698"/>
      <c r="M698"/>
      <c r="N698"/>
      <c r="O698"/>
      <c r="P698"/>
      <c r="Q698"/>
      <c r="R698"/>
      <c r="S698"/>
      <c r="T698"/>
      <c r="U698"/>
      <c r="V698"/>
      <c r="W698"/>
      <c r="X698"/>
    </row>
    <row r="699" spans="1:35" x14ac:dyDescent="0.4">
      <c r="A699"/>
      <c r="B699"/>
      <c r="C699"/>
      <c r="D699"/>
      <c r="E699"/>
      <c r="F699"/>
      <c r="G699"/>
      <c r="H699"/>
      <c r="I699"/>
      <c r="J699"/>
      <c r="K699"/>
      <c r="L699"/>
      <c r="M699"/>
      <c r="N699"/>
      <c r="O699"/>
      <c r="P699"/>
      <c r="Q699"/>
      <c r="R699"/>
      <c r="S699"/>
      <c r="T699"/>
      <c r="U699"/>
      <c r="V699"/>
      <c r="W699"/>
      <c r="X699"/>
    </row>
    <row r="700" spans="1:35" x14ac:dyDescent="0.4">
      <c r="A700"/>
      <c r="B700"/>
      <c r="C700"/>
      <c r="D700"/>
      <c r="E700"/>
      <c r="F700"/>
      <c r="G700"/>
      <c r="H700"/>
      <c r="I700"/>
      <c r="J700"/>
      <c r="K700"/>
      <c r="L700"/>
      <c r="M700"/>
      <c r="N700"/>
      <c r="O700"/>
      <c r="P700"/>
      <c r="Q700"/>
      <c r="R700"/>
      <c r="S700"/>
      <c r="T700"/>
      <c r="U700"/>
      <c r="V700"/>
      <c r="W700"/>
      <c r="X700"/>
    </row>
    <row r="701" spans="1:35" x14ac:dyDescent="0.4">
      <c r="A701"/>
      <c r="B701"/>
      <c r="C701"/>
      <c r="D701"/>
      <c r="E701"/>
      <c r="F701"/>
      <c r="G701"/>
      <c r="H701"/>
      <c r="I701"/>
      <c r="J701"/>
      <c r="K701"/>
      <c r="L701"/>
      <c r="M701"/>
      <c r="N701"/>
      <c r="O701"/>
      <c r="P701"/>
      <c r="Q701"/>
      <c r="R701"/>
      <c r="S701"/>
      <c r="T701"/>
      <c r="U701"/>
      <c r="V701"/>
      <c r="W701"/>
      <c r="X701"/>
    </row>
    <row r="702" spans="1:35" x14ac:dyDescent="0.4">
      <c r="A702"/>
      <c r="B702"/>
      <c r="C702"/>
      <c r="D702"/>
      <c r="E702"/>
      <c r="F702"/>
      <c r="G702"/>
      <c r="H702"/>
      <c r="I702"/>
      <c r="J702"/>
      <c r="K702"/>
      <c r="L702"/>
      <c r="M702"/>
      <c r="N702"/>
      <c r="O702"/>
      <c r="P702"/>
      <c r="Q702"/>
      <c r="R702"/>
      <c r="S702"/>
      <c r="T702"/>
      <c r="U702"/>
      <c r="V702"/>
      <c r="W702"/>
      <c r="X702"/>
    </row>
    <row r="703" spans="1:35" x14ac:dyDescent="0.4">
      <c r="A703"/>
      <c r="B703"/>
      <c r="C703"/>
      <c r="D703"/>
      <c r="E703"/>
      <c r="F703"/>
      <c r="G703"/>
      <c r="H703"/>
      <c r="I703"/>
      <c r="J703"/>
      <c r="K703"/>
      <c r="L703"/>
      <c r="M703"/>
      <c r="N703"/>
      <c r="O703"/>
      <c r="P703"/>
      <c r="Q703"/>
      <c r="R703"/>
      <c r="S703"/>
      <c r="T703"/>
      <c r="U703"/>
      <c r="V703"/>
      <c r="W703"/>
      <c r="X703"/>
    </row>
    <row r="704" spans="1:35" x14ac:dyDescent="0.4">
      <c r="A704"/>
      <c r="B704"/>
      <c r="C704"/>
      <c r="D704"/>
      <c r="E704"/>
      <c r="F704"/>
      <c r="G704"/>
      <c r="H704"/>
      <c r="I704"/>
      <c r="J704"/>
      <c r="K704"/>
      <c r="L704"/>
      <c r="M704"/>
      <c r="N704"/>
      <c r="O704"/>
      <c r="P704"/>
      <c r="Q704"/>
      <c r="R704"/>
      <c r="S704"/>
      <c r="T704"/>
      <c r="U704"/>
      <c r="V704"/>
      <c r="W704"/>
      <c r="X704"/>
    </row>
    <row r="705" spans="1:24" x14ac:dyDescent="0.4">
      <c r="A705"/>
      <c r="B705"/>
      <c r="C705"/>
      <c r="D705"/>
      <c r="E705"/>
      <c r="F705"/>
      <c r="G705"/>
      <c r="H705"/>
      <c r="I705"/>
      <c r="J705"/>
      <c r="K705"/>
      <c r="L705"/>
      <c r="M705"/>
      <c r="N705"/>
      <c r="O705"/>
      <c r="P705"/>
      <c r="Q705"/>
      <c r="R705"/>
      <c r="S705"/>
      <c r="T705"/>
      <c r="U705"/>
      <c r="V705"/>
      <c r="W705"/>
      <c r="X705"/>
    </row>
    <row r="706" spans="1:24" x14ac:dyDescent="0.4">
      <c r="A706"/>
      <c r="B706"/>
      <c r="C706"/>
      <c r="D706"/>
      <c r="E706"/>
      <c r="F706"/>
      <c r="G706"/>
      <c r="H706"/>
      <c r="I706"/>
      <c r="J706"/>
      <c r="K706"/>
      <c r="L706"/>
      <c r="M706"/>
      <c r="N706"/>
      <c r="O706"/>
      <c r="P706"/>
      <c r="Q706"/>
      <c r="R706"/>
      <c r="S706"/>
      <c r="T706"/>
      <c r="U706"/>
      <c r="V706"/>
      <c r="W706"/>
      <c r="X706"/>
    </row>
    <row r="707" spans="1:24" x14ac:dyDescent="0.4">
      <c r="A707"/>
      <c r="B707"/>
      <c r="C707"/>
      <c r="D707"/>
      <c r="E707"/>
      <c r="F707"/>
      <c r="G707"/>
      <c r="H707"/>
      <c r="I707"/>
      <c r="J707"/>
      <c r="K707"/>
      <c r="L707"/>
      <c r="M707"/>
      <c r="N707"/>
      <c r="O707"/>
      <c r="P707"/>
      <c r="Q707"/>
      <c r="R707"/>
      <c r="S707"/>
      <c r="T707"/>
      <c r="U707"/>
      <c r="V707"/>
      <c r="W707"/>
      <c r="X707"/>
    </row>
    <row r="708" spans="1:24" x14ac:dyDescent="0.4">
      <c r="A708"/>
      <c r="B708"/>
      <c r="C708"/>
      <c r="D708"/>
      <c r="E708"/>
      <c r="F708"/>
      <c r="G708"/>
      <c r="H708"/>
      <c r="I708"/>
      <c r="J708"/>
      <c r="K708"/>
      <c r="L708"/>
      <c r="M708"/>
      <c r="N708"/>
      <c r="O708"/>
      <c r="P708"/>
      <c r="Q708"/>
      <c r="R708"/>
      <c r="S708"/>
      <c r="T708"/>
      <c r="U708"/>
      <c r="V708"/>
      <c r="W708"/>
      <c r="X708"/>
    </row>
    <row r="709" spans="1:24" x14ac:dyDescent="0.4">
      <c r="A709"/>
      <c r="B709"/>
      <c r="C709"/>
      <c r="D709"/>
      <c r="E709"/>
      <c r="F709"/>
      <c r="G709"/>
      <c r="H709"/>
      <c r="I709"/>
      <c r="J709"/>
      <c r="K709"/>
      <c r="L709"/>
      <c r="M709"/>
      <c r="N709"/>
      <c r="O709"/>
      <c r="P709"/>
      <c r="Q709"/>
      <c r="R709"/>
      <c r="S709"/>
      <c r="T709"/>
      <c r="U709"/>
      <c r="V709"/>
      <c r="W709"/>
      <c r="X709"/>
    </row>
    <row r="710" spans="1:24" x14ac:dyDescent="0.4">
      <c r="A710"/>
      <c r="B710"/>
      <c r="C710"/>
      <c r="D710"/>
      <c r="E710"/>
      <c r="F710"/>
      <c r="G710"/>
      <c r="H710"/>
      <c r="I710"/>
      <c r="J710"/>
      <c r="K710"/>
      <c r="L710"/>
      <c r="M710"/>
      <c r="N710"/>
      <c r="O710"/>
      <c r="P710"/>
      <c r="Q710"/>
      <c r="R710"/>
      <c r="S710"/>
      <c r="T710"/>
      <c r="U710"/>
      <c r="V710"/>
      <c r="W710"/>
      <c r="X710"/>
    </row>
    <row r="711" spans="1:24" x14ac:dyDescent="0.4">
      <c r="A711"/>
      <c r="B711"/>
      <c r="C711"/>
      <c r="D711"/>
      <c r="E711"/>
      <c r="F711"/>
      <c r="G711"/>
      <c r="H711"/>
      <c r="I711"/>
      <c r="J711"/>
      <c r="K711"/>
      <c r="L711"/>
      <c r="M711"/>
      <c r="N711"/>
      <c r="O711"/>
      <c r="P711"/>
      <c r="Q711"/>
      <c r="R711"/>
      <c r="S711"/>
      <c r="T711"/>
      <c r="U711"/>
      <c r="V711"/>
      <c r="W711"/>
      <c r="X711"/>
    </row>
    <row r="712" spans="1:24" x14ac:dyDescent="0.4">
      <c r="A712"/>
      <c r="B712"/>
      <c r="C712"/>
      <c r="D712"/>
      <c r="E712"/>
      <c r="F712"/>
      <c r="G712"/>
      <c r="H712"/>
      <c r="I712"/>
      <c r="J712"/>
      <c r="K712"/>
      <c r="L712"/>
      <c r="M712"/>
      <c r="N712"/>
      <c r="O712"/>
      <c r="P712"/>
      <c r="Q712"/>
      <c r="R712"/>
      <c r="S712"/>
      <c r="T712"/>
      <c r="U712"/>
      <c r="V712"/>
      <c r="W712"/>
      <c r="X712"/>
    </row>
    <row r="713" spans="1:24" x14ac:dyDescent="0.4">
      <c r="A713"/>
      <c r="B713"/>
      <c r="C713"/>
      <c r="D713"/>
      <c r="E713"/>
      <c r="F713"/>
      <c r="G713"/>
      <c r="H713"/>
      <c r="I713"/>
      <c r="J713"/>
      <c r="K713"/>
      <c r="L713"/>
      <c r="M713"/>
      <c r="N713"/>
      <c r="O713"/>
      <c r="P713"/>
      <c r="Q713"/>
      <c r="R713"/>
      <c r="S713"/>
      <c r="T713"/>
      <c r="U713"/>
      <c r="V713"/>
      <c r="W713"/>
      <c r="X713"/>
    </row>
    <row r="714" spans="1:24" x14ac:dyDescent="0.4">
      <c r="A714"/>
      <c r="B714"/>
      <c r="C714"/>
      <c r="D714"/>
      <c r="E714"/>
      <c r="F714"/>
      <c r="G714"/>
      <c r="H714"/>
      <c r="I714"/>
      <c r="J714"/>
      <c r="K714"/>
      <c r="L714"/>
      <c r="M714"/>
      <c r="N714"/>
      <c r="O714"/>
      <c r="P714"/>
      <c r="Q714"/>
      <c r="R714"/>
      <c r="S714"/>
      <c r="T714"/>
      <c r="U714"/>
      <c r="V714"/>
      <c r="W714"/>
      <c r="X714"/>
    </row>
    <row r="715" spans="1:24" x14ac:dyDescent="0.4">
      <c r="A715"/>
      <c r="B715"/>
      <c r="C715"/>
      <c r="D715"/>
      <c r="E715"/>
      <c r="F715"/>
      <c r="G715"/>
      <c r="H715"/>
      <c r="I715"/>
      <c r="J715"/>
      <c r="K715"/>
      <c r="L715"/>
      <c r="M715"/>
      <c r="N715"/>
      <c r="O715"/>
      <c r="P715"/>
      <c r="Q715"/>
      <c r="R715"/>
      <c r="S715"/>
      <c r="T715"/>
      <c r="U715"/>
      <c r="V715"/>
      <c r="W715"/>
      <c r="X715"/>
    </row>
    <row r="716" spans="1:24" x14ac:dyDescent="0.4">
      <c r="A716"/>
      <c r="B716"/>
      <c r="C716"/>
      <c r="D716"/>
      <c r="E716"/>
      <c r="F716"/>
      <c r="G716"/>
      <c r="H716"/>
      <c r="I716"/>
      <c r="J716"/>
      <c r="K716"/>
      <c r="L716"/>
      <c r="M716"/>
      <c r="N716"/>
      <c r="O716"/>
      <c r="P716"/>
      <c r="Q716"/>
      <c r="R716"/>
      <c r="S716"/>
      <c r="T716"/>
      <c r="U716"/>
      <c r="V716"/>
      <c r="W716"/>
      <c r="X716"/>
    </row>
    <row r="717" spans="1:24" x14ac:dyDescent="0.4">
      <c r="A717"/>
      <c r="B717"/>
      <c r="C717"/>
      <c r="D717"/>
      <c r="E717"/>
      <c r="F717"/>
      <c r="G717"/>
      <c r="H717"/>
      <c r="I717"/>
      <c r="J717"/>
      <c r="K717"/>
      <c r="L717"/>
      <c r="M717"/>
      <c r="N717"/>
      <c r="O717"/>
      <c r="P717"/>
      <c r="Q717"/>
      <c r="R717"/>
      <c r="S717"/>
      <c r="T717"/>
      <c r="U717"/>
      <c r="V717"/>
      <c r="W717"/>
      <c r="X717"/>
    </row>
    <row r="718" spans="1:24" x14ac:dyDescent="0.4">
      <c r="A718"/>
      <c r="B718"/>
      <c r="C718"/>
      <c r="D718"/>
      <c r="E718"/>
      <c r="F718"/>
      <c r="G718"/>
      <c r="H718"/>
      <c r="I718"/>
      <c r="J718"/>
      <c r="K718"/>
      <c r="L718"/>
      <c r="M718"/>
      <c r="N718"/>
      <c r="O718"/>
      <c r="P718"/>
      <c r="Q718"/>
      <c r="R718"/>
      <c r="S718"/>
      <c r="T718"/>
      <c r="U718"/>
      <c r="V718"/>
      <c r="W718"/>
      <c r="X718"/>
    </row>
    <row r="719" spans="1:24" x14ac:dyDescent="0.4">
      <c r="A719"/>
      <c r="B719"/>
      <c r="C719"/>
      <c r="D719"/>
      <c r="E719"/>
      <c r="F719"/>
      <c r="G719"/>
      <c r="H719"/>
      <c r="I719"/>
      <c r="J719"/>
      <c r="K719"/>
      <c r="L719"/>
      <c r="M719"/>
      <c r="N719"/>
      <c r="O719"/>
      <c r="P719"/>
      <c r="Q719"/>
      <c r="R719"/>
      <c r="S719"/>
      <c r="T719"/>
      <c r="U719"/>
      <c r="V719"/>
      <c r="W719"/>
      <c r="X719"/>
    </row>
    <row r="720" spans="1:24" x14ac:dyDescent="0.4">
      <c r="A720"/>
      <c r="B720"/>
      <c r="C720"/>
      <c r="D720"/>
      <c r="E720"/>
      <c r="F720"/>
      <c r="G720"/>
      <c r="H720"/>
      <c r="I720"/>
      <c r="J720"/>
      <c r="K720"/>
      <c r="L720"/>
      <c r="M720"/>
      <c r="N720"/>
      <c r="O720"/>
      <c r="P720"/>
      <c r="Q720"/>
      <c r="R720"/>
      <c r="S720"/>
      <c r="T720"/>
      <c r="U720"/>
      <c r="V720"/>
      <c r="W720"/>
      <c r="X720"/>
    </row>
    <row r="721" spans="1:24" x14ac:dyDescent="0.4">
      <c r="A721"/>
      <c r="B721"/>
      <c r="C721"/>
      <c r="D721"/>
      <c r="E721"/>
      <c r="F721"/>
      <c r="G721"/>
      <c r="H721"/>
      <c r="I721"/>
      <c r="J721"/>
      <c r="K721"/>
      <c r="L721"/>
      <c r="M721"/>
      <c r="N721"/>
      <c r="O721"/>
      <c r="P721"/>
      <c r="Q721"/>
      <c r="R721"/>
      <c r="S721"/>
      <c r="T721"/>
      <c r="U721"/>
      <c r="V721"/>
      <c r="W721"/>
      <c r="X721"/>
    </row>
    <row r="722" spans="1:24" x14ac:dyDescent="0.4">
      <c r="A722"/>
      <c r="B722"/>
      <c r="C722"/>
      <c r="D722"/>
      <c r="E722"/>
      <c r="F722"/>
      <c r="G722"/>
      <c r="H722"/>
      <c r="I722"/>
      <c r="J722"/>
      <c r="K722"/>
      <c r="L722"/>
      <c r="M722"/>
      <c r="N722"/>
      <c r="O722"/>
      <c r="P722"/>
      <c r="Q722"/>
      <c r="R722"/>
      <c r="S722"/>
      <c r="T722"/>
      <c r="U722"/>
      <c r="V722"/>
      <c r="W722"/>
      <c r="X722"/>
    </row>
    <row r="723" spans="1:24" x14ac:dyDescent="0.4">
      <c r="A723"/>
      <c r="B723"/>
      <c r="C723"/>
      <c r="D723"/>
      <c r="E723"/>
      <c r="F723"/>
      <c r="G723"/>
      <c r="H723"/>
      <c r="I723"/>
      <c r="J723"/>
      <c r="K723"/>
      <c r="L723"/>
      <c r="M723"/>
      <c r="N723"/>
      <c r="O723"/>
      <c r="P723"/>
      <c r="Q723"/>
      <c r="R723"/>
      <c r="S723"/>
      <c r="T723"/>
      <c r="U723"/>
      <c r="V723"/>
      <c r="W723"/>
      <c r="X723"/>
    </row>
    <row r="724" spans="1:24" x14ac:dyDescent="0.4">
      <c r="A724"/>
      <c r="B724"/>
      <c r="C724"/>
      <c r="D724"/>
      <c r="E724"/>
      <c r="F724"/>
      <c r="G724"/>
      <c r="H724"/>
      <c r="I724"/>
      <c r="J724"/>
      <c r="K724"/>
      <c r="L724"/>
      <c r="M724"/>
      <c r="N724"/>
      <c r="O724"/>
      <c r="P724"/>
      <c r="Q724"/>
      <c r="R724"/>
      <c r="S724"/>
      <c r="T724"/>
      <c r="U724"/>
      <c r="V724"/>
      <c r="W724"/>
      <c r="X724"/>
    </row>
    <row r="725" spans="1:24" x14ac:dyDescent="0.4">
      <c r="A725"/>
      <c r="B725"/>
      <c r="C725"/>
      <c r="D725"/>
      <c r="E725"/>
      <c r="F725"/>
      <c r="G725"/>
      <c r="H725"/>
      <c r="I725"/>
      <c r="J725"/>
      <c r="K725"/>
      <c r="L725"/>
      <c r="M725"/>
      <c r="N725"/>
      <c r="O725"/>
      <c r="P725"/>
      <c r="Q725"/>
      <c r="R725"/>
      <c r="S725"/>
      <c r="T725"/>
      <c r="U725"/>
      <c r="V725"/>
      <c r="W725"/>
      <c r="X725"/>
    </row>
    <row r="726" spans="1:24" x14ac:dyDescent="0.4">
      <c r="A726"/>
      <c r="B726"/>
      <c r="C726"/>
      <c r="D726"/>
      <c r="E726"/>
      <c r="F726"/>
      <c r="G726"/>
      <c r="H726"/>
      <c r="I726"/>
      <c r="J726"/>
      <c r="K726"/>
      <c r="L726"/>
      <c r="M726"/>
      <c r="N726"/>
      <c r="O726"/>
      <c r="P726"/>
      <c r="Q726"/>
      <c r="R726"/>
      <c r="S726"/>
      <c r="T726"/>
      <c r="U726"/>
      <c r="V726"/>
      <c r="W726"/>
      <c r="X726"/>
    </row>
    <row r="727" spans="1:24" x14ac:dyDescent="0.4">
      <c r="A727"/>
      <c r="B727"/>
      <c r="C727"/>
      <c r="D727"/>
      <c r="E727"/>
      <c r="F727"/>
      <c r="G727"/>
      <c r="H727"/>
      <c r="I727"/>
      <c r="J727"/>
      <c r="K727"/>
      <c r="L727"/>
      <c r="M727"/>
      <c r="N727"/>
      <c r="O727"/>
      <c r="P727"/>
      <c r="Q727"/>
      <c r="R727"/>
      <c r="S727"/>
      <c r="T727"/>
      <c r="U727"/>
      <c r="V727"/>
      <c r="W727"/>
      <c r="X727"/>
    </row>
    <row r="728" spans="1:24" x14ac:dyDescent="0.4">
      <c r="A728"/>
      <c r="B728"/>
      <c r="C728"/>
      <c r="D728"/>
      <c r="E728"/>
      <c r="F728"/>
      <c r="G728"/>
      <c r="H728"/>
      <c r="I728"/>
      <c r="J728"/>
      <c r="K728"/>
      <c r="L728"/>
      <c r="M728"/>
      <c r="N728"/>
      <c r="O728"/>
      <c r="P728"/>
      <c r="Q728"/>
      <c r="R728"/>
      <c r="S728"/>
      <c r="T728"/>
      <c r="U728"/>
      <c r="V728"/>
      <c r="W728"/>
      <c r="X728"/>
    </row>
    <row r="729" spans="1:24" x14ac:dyDescent="0.4">
      <c r="A729"/>
      <c r="B729"/>
      <c r="C729"/>
      <c r="D729"/>
      <c r="E729"/>
      <c r="F729"/>
      <c r="G729"/>
      <c r="H729"/>
      <c r="I729"/>
      <c r="J729"/>
      <c r="K729"/>
      <c r="L729"/>
      <c r="M729"/>
      <c r="N729"/>
      <c r="O729"/>
      <c r="P729"/>
      <c r="Q729"/>
      <c r="R729"/>
      <c r="S729"/>
      <c r="T729"/>
      <c r="U729"/>
      <c r="V729"/>
      <c r="W729"/>
      <c r="X729"/>
    </row>
    <row r="730" spans="1:24" x14ac:dyDescent="0.4">
      <c r="A730"/>
      <c r="B730"/>
      <c r="C730"/>
      <c r="D730"/>
      <c r="E730"/>
      <c r="F730"/>
      <c r="G730"/>
      <c r="H730"/>
      <c r="I730"/>
      <c r="J730"/>
      <c r="K730"/>
      <c r="L730"/>
      <c r="M730"/>
      <c r="N730"/>
      <c r="O730"/>
      <c r="P730"/>
      <c r="Q730"/>
      <c r="R730"/>
      <c r="S730"/>
      <c r="T730"/>
      <c r="U730"/>
      <c r="V730"/>
      <c r="W730"/>
      <c r="X730"/>
    </row>
    <row r="731" spans="1:24" x14ac:dyDescent="0.4">
      <c r="A731"/>
      <c r="B731"/>
      <c r="C731"/>
      <c r="D731"/>
      <c r="E731"/>
      <c r="F731"/>
      <c r="G731"/>
      <c r="H731"/>
      <c r="I731"/>
      <c r="J731"/>
      <c r="K731"/>
      <c r="L731"/>
      <c r="M731"/>
      <c r="N731"/>
      <c r="O731"/>
      <c r="P731"/>
      <c r="Q731"/>
      <c r="R731"/>
      <c r="S731"/>
      <c r="T731"/>
      <c r="U731"/>
      <c r="V731"/>
      <c r="W731"/>
      <c r="X731"/>
    </row>
    <row r="732" spans="1:24" x14ac:dyDescent="0.4">
      <c r="A732"/>
      <c r="B732"/>
      <c r="C732"/>
      <c r="D732"/>
      <c r="E732"/>
      <c r="F732"/>
      <c r="G732"/>
      <c r="H732"/>
      <c r="I732"/>
      <c r="J732"/>
      <c r="K732"/>
      <c r="L732"/>
      <c r="M732"/>
      <c r="N732"/>
      <c r="O732"/>
      <c r="P732"/>
      <c r="Q732"/>
      <c r="R732"/>
      <c r="S732"/>
      <c r="T732"/>
      <c r="U732"/>
      <c r="V732"/>
      <c r="W732"/>
      <c r="X732"/>
    </row>
    <row r="733" spans="1:24" x14ac:dyDescent="0.4">
      <c r="A733"/>
      <c r="B733"/>
      <c r="C733"/>
      <c r="D733"/>
      <c r="E733"/>
      <c r="F733"/>
      <c r="G733"/>
      <c r="H733"/>
      <c r="I733"/>
      <c r="J733"/>
      <c r="K733"/>
      <c r="L733"/>
      <c r="M733"/>
      <c r="N733"/>
      <c r="O733"/>
      <c r="P733"/>
      <c r="Q733"/>
      <c r="R733"/>
      <c r="S733"/>
      <c r="T733"/>
      <c r="U733"/>
      <c r="V733"/>
      <c r="W733"/>
      <c r="X733"/>
    </row>
    <row r="734" spans="1:24" x14ac:dyDescent="0.4">
      <c r="A734"/>
      <c r="B734"/>
      <c r="C734"/>
      <c r="D734"/>
      <c r="E734"/>
      <c r="F734"/>
      <c r="G734"/>
      <c r="H734"/>
      <c r="I734"/>
      <c r="J734"/>
      <c r="K734"/>
      <c r="L734"/>
      <c r="M734"/>
      <c r="N734"/>
      <c r="O734"/>
      <c r="P734"/>
      <c r="Q734"/>
      <c r="R734"/>
      <c r="S734"/>
      <c r="T734"/>
      <c r="U734"/>
      <c r="V734"/>
      <c r="W734"/>
      <c r="X734"/>
    </row>
    <row r="735" spans="1:24" x14ac:dyDescent="0.4">
      <c r="A735"/>
      <c r="B735"/>
      <c r="C735"/>
      <c r="D735"/>
      <c r="E735"/>
      <c r="F735"/>
      <c r="G735"/>
      <c r="H735"/>
      <c r="I735"/>
      <c r="J735"/>
      <c r="K735"/>
      <c r="L735"/>
      <c r="M735"/>
      <c r="N735"/>
      <c r="O735"/>
      <c r="P735"/>
      <c r="Q735"/>
      <c r="R735"/>
      <c r="S735"/>
      <c r="T735"/>
      <c r="U735"/>
      <c r="V735"/>
      <c r="W735"/>
      <c r="X735"/>
    </row>
    <row r="736" spans="1:24" x14ac:dyDescent="0.4">
      <c r="A736"/>
      <c r="B736"/>
      <c r="C736"/>
      <c r="D736"/>
      <c r="E736"/>
      <c r="F736"/>
      <c r="G736"/>
      <c r="H736"/>
      <c r="I736"/>
      <c r="J736"/>
      <c r="K736"/>
      <c r="L736"/>
      <c r="M736"/>
      <c r="N736"/>
      <c r="O736"/>
      <c r="P736"/>
      <c r="Q736"/>
      <c r="R736"/>
      <c r="S736"/>
      <c r="T736"/>
      <c r="U736"/>
      <c r="V736"/>
      <c r="W736"/>
      <c r="X736"/>
    </row>
    <row r="737" spans="1:24" x14ac:dyDescent="0.4">
      <c r="A737"/>
      <c r="B737"/>
      <c r="C737"/>
      <c r="D737"/>
      <c r="E737"/>
      <c r="F737"/>
      <c r="G737"/>
      <c r="H737"/>
      <c r="I737"/>
      <c r="J737"/>
      <c r="K737"/>
      <c r="L737"/>
      <c r="M737"/>
      <c r="N737"/>
      <c r="O737"/>
      <c r="P737"/>
      <c r="Q737"/>
      <c r="R737"/>
      <c r="S737"/>
      <c r="T737"/>
      <c r="U737"/>
      <c r="V737"/>
      <c r="W737"/>
      <c r="X737"/>
    </row>
    <row r="738" spans="1:24" x14ac:dyDescent="0.4">
      <c r="A738"/>
      <c r="B738"/>
      <c r="C738"/>
      <c r="D738"/>
      <c r="E738"/>
      <c r="F738"/>
      <c r="G738"/>
      <c r="H738"/>
      <c r="I738"/>
      <c r="J738"/>
      <c r="K738"/>
      <c r="L738"/>
      <c r="M738"/>
      <c r="N738"/>
      <c r="O738"/>
      <c r="P738"/>
      <c r="Q738"/>
      <c r="R738"/>
      <c r="S738"/>
      <c r="T738"/>
      <c r="U738"/>
      <c r="V738"/>
      <c r="W738"/>
      <c r="X738"/>
    </row>
    <row r="739" spans="1:24" x14ac:dyDescent="0.4">
      <c r="A739"/>
      <c r="B739"/>
      <c r="C739"/>
      <c r="D739"/>
      <c r="E739"/>
      <c r="F739"/>
      <c r="G739"/>
      <c r="H739"/>
      <c r="I739"/>
      <c r="J739"/>
      <c r="K739"/>
      <c r="L739"/>
      <c r="M739"/>
      <c r="N739"/>
      <c r="O739"/>
      <c r="P739"/>
      <c r="Q739"/>
      <c r="R739"/>
      <c r="S739"/>
      <c r="T739"/>
      <c r="U739"/>
      <c r="V739"/>
      <c r="W739"/>
      <c r="X739"/>
    </row>
    <row r="740" spans="1:24" x14ac:dyDescent="0.4">
      <c r="A740"/>
      <c r="B740"/>
      <c r="C740"/>
      <c r="D740"/>
      <c r="E740"/>
      <c r="F740"/>
      <c r="G740"/>
      <c r="H740"/>
      <c r="I740"/>
      <c r="J740"/>
      <c r="K740"/>
      <c r="L740"/>
      <c r="M740"/>
      <c r="N740"/>
      <c r="O740"/>
      <c r="P740"/>
      <c r="Q740"/>
      <c r="R740"/>
      <c r="S740"/>
      <c r="T740"/>
      <c r="U740"/>
      <c r="V740"/>
      <c r="W740"/>
      <c r="X740"/>
    </row>
    <row r="741" spans="1:24" x14ac:dyDescent="0.4">
      <c r="A741"/>
      <c r="B741"/>
      <c r="C741"/>
      <c r="D741"/>
      <c r="E741"/>
      <c r="F741"/>
      <c r="G741"/>
      <c r="H741"/>
      <c r="I741"/>
      <c r="J741"/>
      <c r="K741"/>
      <c r="L741"/>
      <c r="M741"/>
      <c r="N741"/>
      <c r="O741"/>
      <c r="P741"/>
      <c r="Q741"/>
      <c r="R741"/>
      <c r="S741"/>
      <c r="T741"/>
      <c r="U741"/>
      <c r="V741"/>
      <c r="W741"/>
      <c r="X741"/>
    </row>
    <row r="742" spans="1:24" x14ac:dyDescent="0.4">
      <c r="A742"/>
      <c r="B742"/>
      <c r="C742"/>
      <c r="D742"/>
      <c r="E742"/>
      <c r="F742"/>
      <c r="G742"/>
      <c r="H742"/>
      <c r="I742"/>
      <c r="J742"/>
      <c r="K742"/>
      <c r="L742"/>
      <c r="M742"/>
      <c r="N742"/>
      <c r="O742"/>
      <c r="P742"/>
      <c r="Q742"/>
      <c r="R742"/>
      <c r="S742"/>
      <c r="T742"/>
      <c r="U742"/>
      <c r="V742"/>
      <c r="W742"/>
      <c r="X742"/>
    </row>
    <row r="743" spans="1:24" x14ac:dyDescent="0.4">
      <c r="A743"/>
      <c r="B743"/>
      <c r="C743"/>
      <c r="D743"/>
      <c r="E743"/>
      <c r="F743"/>
      <c r="G743"/>
      <c r="H743"/>
      <c r="I743"/>
      <c r="J743"/>
      <c r="K743"/>
      <c r="L743"/>
      <c r="M743"/>
      <c r="N743"/>
      <c r="O743"/>
      <c r="P743"/>
      <c r="Q743"/>
      <c r="R743"/>
      <c r="S743"/>
      <c r="T743"/>
      <c r="U743"/>
      <c r="V743"/>
      <c r="W743"/>
      <c r="X743"/>
    </row>
    <row r="744" spans="1:24" x14ac:dyDescent="0.4">
      <c r="A744"/>
      <c r="B744"/>
      <c r="C744"/>
      <c r="D744"/>
      <c r="E744"/>
      <c r="F744"/>
      <c r="G744"/>
      <c r="H744"/>
      <c r="I744"/>
      <c r="J744"/>
      <c r="K744"/>
      <c r="L744"/>
      <c r="M744"/>
      <c r="N744"/>
      <c r="O744"/>
      <c r="P744"/>
      <c r="Q744"/>
      <c r="R744"/>
      <c r="S744"/>
      <c r="T744"/>
      <c r="U744"/>
      <c r="V744"/>
      <c r="W744"/>
      <c r="X744"/>
    </row>
    <row r="745" spans="1:24" x14ac:dyDescent="0.4">
      <c r="A745"/>
      <c r="B745"/>
      <c r="C745"/>
      <c r="D745"/>
      <c r="E745"/>
      <c r="F745"/>
      <c r="G745"/>
      <c r="H745"/>
      <c r="I745"/>
      <c r="J745"/>
      <c r="K745"/>
      <c r="L745"/>
      <c r="M745"/>
      <c r="N745"/>
      <c r="O745"/>
      <c r="P745"/>
      <c r="Q745"/>
      <c r="R745"/>
      <c r="S745"/>
      <c r="T745"/>
      <c r="U745"/>
      <c r="V745"/>
      <c r="W745"/>
      <c r="X745"/>
    </row>
    <row r="746" spans="1:24" x14ac:dyDescent="0.4">
      <c r="A746"/>
      <c r="B746"/>
      <c r="C746"/>
      <c r="D746"/>
      <c r="E746"/>
      <c r="F746"/>
      <c r="G746"/>
      <c r="H746"/>
      <c r="I746"/>
      <c r="J746"/>
      <c r="K746"/>
      <c r="L746"/>
      <c r="M746"/>
      <c r="N746"/>
      <c r="O746"/>
      <c r="P746"/>
      <c r="Q746"/>
      <c r="R746"/>
      <c r="S746"/>
      <c r="T746"/>
      <c r="U746"/>
      <c r="V746"/>
      <c r="W746"/>
      <c r="X746"/>
    </row>
    <row r="747" spans="1:24" x14ac:dyDescent="0.4">
      <c r="A747"/>
      <c r="B747"/>
      <c r="C747"/>
      <c r="D747"/>
      <c r="E747"/>
      <c r="F747"/>
      <c r="G747"/>
      <c r="H747"/>
      <c r="I747"/>
      <c r="J747"/>
      <c r="K747"/>
      <c r="L747"/>
      <c r="M747"/>
      <c r="N747"/>
      <c r="O747"/>
      <c r="P747"/>
      <c r="Q747"/>
      <c r="R747"/>
      <c r="S747"/>
      <c r="T747"/>
      <c r="U747"/>
      <c r="V747"/>
      <c r="W747"/>
      <c r="X747"/>
    </row>
    <row r="748" spans="1:24" x14ac:dyDescent="0.4">
      <c r="A748"/>
      <c r="B748"/>
      <c r="C748"/>
      <c r="D748"/>
      <c r="E748"/>
      <c r="F748"/>
      <c r="G748"/>
      <c r="H748"/>
      <c r="I748"/>
      <c r="J748"/>
      <c r="K748"/>
      <c r="L748"/>
      <c r="M748"/>
      <c r="N748"/>
      <c r="O748"/>
      <c r="P748"/>
      <c r="Q748"/>
      <c r="R748"/>
      <c r="S748"/>
      <c r="T748"/>
      <c r="U748"/>
      <c r="V748"/>
      <c r="W748"/>
      <c r="X748"/>
    </row>
    <row r="749" spans="1:24" x14ac:dyDescent="0.4">
      <c r="A749"/>
      <c r="B749"/>
      <c r="C749"/>
      <c r="D749"/>
      <c r="E749"/>
      <c r="F749"/>
      <c r="G749"/>
      <c r="H749"/>
      <c r="I749"/>
      <c r="J749"/>
      <c r="K749"/>
      <c r="L749"/>
      <c r="M749"/>
      <c r="N749"/>
      <c r="O749"/>
      <c r="P749"/>
      <c r="Q749"/>
      <c r="R749"/>
      <c r="S749"/>
      <c r="T749"/>
      <c r="U749"/>
      <c r="V749"/>
      <c r="W749"/>
      <c r="X749"/>
    </row>
    <row r="750" spans="1:24" x14ac:dyDescent="0.4">
      <c r="A750"/>
      <c r="B750"/>
      <c r="C750"/>
      <c r="D750"/>
      <c r="E750"/>
      <c r="F750"/>
      <c r="G750"/>
      <c r="H750"/>
      <c r="I750"/>
      <c r="J750"/>
      <c r="K750"/>
      <c r="L750"/>
      <c r="M750"/>
      <c r="N750"/>
      <c r="O750"/>
      <c r="P750"/>
      <c r="Q750"/>
      <c r="R750"/>
      <c r="S750"/>
      <c r="T750"/>
      <c r="U750"/>
      <c r="V750"/>
      <c r="W750"/>
      <c r="X750"/>
    </row>
    <row r="751" spans="1:24" x14ac:dyDescent="0.4">
      <c r="A751"/>
      <c r="B751"/>
      <c r="C751"/>
      <c r="D751"/>
      <c r="E751"/>
      <c r="F751"/>
      <c r="G751"/>
      <c r="H751"/>
      <c r="I751"/>
      <c r="J751"/>
      <c r="K751"/>
      <c r="L751"/>
      <c r="M751"/>
      <c r="N751"/>
      <c r="O751"/>
      <c r="P751"/>
      <c r="Q751"/>
      <c r="R751"/>
      <c r="S751"/>
      <c r="T751"/>
      <c r="U751"/>
      <c r="V751"/>
      <c r="W751"/>
      <c r="X751"/>
    </row>
    <row r="752" spans="1:24" x14ac:dyDescent="0.4">
      <c r="A752"/>
      <c r="B752"/>
      <c r="C752"/>
      <c r="D752"/>
      <c r="E752"/>
      <c r="F752"/>
      <c r="G752"/>
      <c r="H752"/>
      <c r="I752"/>
      <c r="J752"/>
      <c r="K752"/>
      <c r="L752"/>
      <c r="M752"/>
      <c r="N752"/>
      <c r="O752"/>
      <c r="P752"/>
      <c r="Q752"/>
      <c r="R752"/>
      <c r="S752"/>
      <c r="T752"/>
      <c r="U752"/>
      <c r="V752"/>
      <c r="W752"/>
      <c r="X752"/>
    </row>
    <row r="753" spans="1:24" x14ac:dyDescent="0.4">
      <c r="A753"/>
      <c r="B753"/>
      <c r="C753"/>
      <c r="D753"/>
      <c r="E753"/>
      <c r="F753"/>
      <c r="G753"/>
      <c r="H753"/>
      <c r="I753"/>
      <c r="J753"/>
      <c r="K753"/>
      <c r="L753"/>
      <c r="M753"/>
      <c r="N753"/>
      <c r="O753"/>
      <c r="P753"/>
      <c r="Q753"/>
      <c r="R753"/>
      <c r="S753"/>
      <c r="T753"/>
      <c r="U753"/>
      <c r="V753"/>
      <c r="W753"/>
      <c r="X753"/>
    </row>
    <row r="754" spans="1:24" x14ac:dyDescent="0.4">
      <c r="A754"/>
      <c r="B754"/>
      <c r="C754"/>
      <c r="D754"/>
      <c r="E754"/>
      <c r="F754"/>
      <c r="G754"/>
      <c r="H754"/>
      <c r="I754"/>
      <c r="J754"/>
      <c r="K754"/>
      <c r="L754"/>
      <c r="M754"/>
      <c r="N754"/>
      <c r="O754"/>
      <c r="P754"/>
      <c r="Q754"/>
      <c r="R754"/>
      <c r="S754"/>
      <c r="T754"/>
      <c r="U754"/>
      <c r="V754"/>
      <c r="W754"/>
      <c r="X754"/>
    </row>
    <row r="755" spans="1:24" x14ac:dyDescent="0.4">
      <c r="A755"/>
      <c r="B755"/>
      <c r="C755"/>
      <c r="D755"/>
      <c r="E755"/>
      <c r="F755"/>
      <c r="G755"/>
      <c r="H755"/>
      <c r="I755"/>
      <c r="J755"/>
      <c r="K755"/>
      <c r="L755"/>
      <c r="M755"/>
      <c r="N755"/>
      <c r="O755"/>
      <c r="P755"/>
      <c r="Q755"/>
      <c r="R755"/>
      <c r="S755"/>
      <c r="T755"/>
      <c r="U755"/>
      <c r="V755"/>
      <c r="W755"/>
      <c r="X755"/>
    </row>
    <row r="756" spans="1:24" x14ac:dyDescent="0.4">
      <c r="A756"/>
      <c r="B756"/>
      <c r="C756"/>
      <c r="D756"/>
      <c r="E756"/>
      <c r="F756"/>
      <c r="G756"/>
      <c r="H756"/>
      <c r="I756"/>
      <c r="J756"/>
      <c r="K756"/>
      <c r="L756"/>
      <c r="M756"/>
      <c r="N756"/>
      <c r="O756"/>
      <c r="P756"/>
      <c r="Q756"/>
      <c r="R756"/>
      <c r="S756"/>
      <c r="T756"/>
      <c r="U756"/>
      <c r="V756"/>
      <c r="W756"/>
      <c r="X756"/>
    </row>
    <row r="757" spans="1:24" x14ac:dyDescent="0.4">
      <c r="A757"/>
      <c r="B757"/>
      <c r="C757"/>
      <c r="D757"/>
      <c r="E757"/>
      <c r="F757"/>
      <c r="G757"/>
      <c r="H757"/>
      <c r="I757"/>
      <c r="J757"/>
      <c r="K757"/>
      <c r="L757"/>
      <c r="M757"/>
      <c r="N757"/>
      <c r="O757"/>
      <c r="P757"/>
      <c r="Q757"/>
      <c r="R757"/>
      <c r="S757"/>
      <c r="T757"/>
      <c r="U757"/>
      <c r="V757"/>
      <c r="W757"/>
      <c r="X757"/>
    </row>
    <row r="758" spans="1:24" x14ac:dyDescent="0.4">
      <c r="A758"/>
      <c r="B758"/>
      <c r="C758"/>
      <c r="D758"/>
      <c r="E758"/>
      <c r="F758"/>
      <c r="G758"/>
      <c r="H758"/>
      <c r="I758"/>
      <c r="J758"/>
      <c r="K758"/>
      <c r="L758"/>
      <c r="M758"/>
      <c r="N758"/>
      <c r="O758"/>
      <c r="P758"/>
      <c r="Q758"/>
      <c r="R758"/>
      <c r="S758"/>
      <c r="T758"/>
      <c r="U758"/>
      <c r="V758"/>
      <c r="W758"/>
      <c r="X758"/>
    </row>
    <row r="759" spans="1:24" x14ac:dyDescent="0.4">
      <c r="A759"/>
      <c r="B759"/>
      <c r="C759"/>
      <c r="D759"/>
      <c r="E759"/>
      <c r="F759"/>
      <c r="G759"/>
      <c r="H759"/>
      <c r="I759"/>
      <c r="J759"/>
      <c r="K759"/>
      <c r="L759"/>
      <c r="M759"/>
      <c r="N759"/>
      <c r="O759"/>
      <c r="P759"/>
      <c r="Q759"/>
      <c r="R759"/>
      <c r="S759"/>
      <c r="T759"/>
      <c r="U759"/>
      <c r="V759"/>
      <c r="W759"/>
      <c r="X759"/>
    </row>
    <row r="760" spans="1:24" x14ac:dyDescent="0.4">
      <c r="A760"/>
      <c r="B760"/>
      <c r="C760"/>
      <c r="D760"/>
      <c r="E760"/>
      <c r="F760"/>
      <c r="G760"/>
      <c r="H760"/>
      <c r="I760"/>
      <c r="J760"/>
      <c r="K760"/>
      <c r="L760"/>
      <c r="M760"/>
      <c r="N760"/>
      <c r="O760"/>
      <c r="P760"/>
      <c r="Q760"/>
      <c r="R760"/>
      <c r="S760"/>
      <c r="T760"/>
      <c r="U760"/>
      <c r="V760"/>
      <c r="W760"/>
      <c r="X760"/>
    </row>
    <row r="761" spans="1:24" x14ac:dyDescent="0.4">
      <c r="A761"/>
      <c r="B761"/>
      <c r="C761"/>
      <c r="D761"/>
      <c r="E761"/>
      <c r="F761"/>
      <c r="G761"/>
      <c r="H761"/>
      <c r="I761"/>
      <c r="J761"/>
      <c r="K761"/>
      <c r="L761"/>
      <c r="M761"/>
      <c r="N761"/>
      <c r="O761"/>
      <c r="P761"/>
      <c r="Q761"/>
      <c r="R761"/>
      <c r="S761"/>
      <c r="T761"/>
      <c r="U761"/>
      <c r="V761"/>
      <c r="W761"/>
      <c r="X761"/>
    </row>
    <row r="762" spans="1:24" x14ac:dyDescent="0.4">
      <c r="A762"/>
      <c r="B762"/>
      <c r="C762"/>
      <c r="D762"/>
      <c r="E762"/>
      <c r="F762"/>
      <c r="G762"/>
      <c r="H762"/>
      <c r="I762"/>
      <c r="J762"/>
      <c r="K762"/>
      <c r="L762"/>
      <c r="M762"/>
      <c r="N762"/>
      <c r="O762"/>
      <c r="P762"/>
      <c r="Q762"/>
      <c r="R762"/>
      <c r="S762"/>
      <c r="T762"/>
      <c r="U762"/>
      <c r="V762"/>
      <c r="W762"/>
      <c r="X762"/>
    </row>
    <row r="763" spans="1:24" x14ac:dyDescent="0.4">
      <c r="A763"/>
      <c r="B763"/>
      <c r="C763"/>
      <c r="D763"/>
      <c r="E763"/>
      <c r="F763"/>
      <c r="G763"/>
      <c r="H763"/>
      <c r="I763"/>
      <c r="J763"/>
      <c r="K763"/>
      <c r="L763"/>
      <c r="M763"/>
      <c r="N763"/>
      <c r="O763"/>
      <c r="P763"/>
      <c r="Q763"/>
      <c r="R763"/>
      <c r="S763"/>
      <c r="T763"/>
      <c r="U763"/>
      <c r="V763"/>
      <c r="W763"/>
      <c r="X763"/>
    </row>
    <row r="764" spans="1:24" x14ac:dyDescent="0.4">
      <c r="A764"/>
      <c r="B764"/>
      <c r="C764"/>
      <c r="D764"/>
      <c r="E764"/>
      <c r="F764"/>
      <c r="G764"/>
      <c r="H764"/>
      <c r="I764"/>
      <c r="J764"/>
      <c r="K764"/>
      <c r="L764"/>
      <c r="M764"/>
      <c r="N764"/>
      <c r="O764"/>
      <c r="P764"/>
      <c r="Q764"/>
      <c r="R764"/>
      <c r="S764"/>
      <c r="T764"/>
      <c r="U764"/>
      <c r="V764"/>
      <c r="W764"/>
      <c r="X764"/>
    </row>
    <row r="765" spans="1:24" x14ac:dyDescent="0.4">
      <c r="A765"/>
      <c r="B765"/>
      <c r="C765"/>
      <c r="D765"/>
      <c r="E765"/>
      <c r="F765"/>
      <c r="G765"/>
      <c r="H765"/>
      <c r="I765"/>
      <c r="J765"/>
      <c r="K765"/>
      <c r="L765"/>
      <c r="M765"/>
      <c r="N765"/>
      <c r="O765"/>
      <c r="P765"/>
      <c r="Q765"/>
      <c r="R765"/>
      <c r="S765"/>
      <c r="T765"/>
      <c r="U765"/>
      <c r="V765"/>
      <c r="W765"/>
      <c r="X765"/>
    </row>
    <row r="766" spans="1:24" x14ac:dyDescent="0.4">
      <c r="A766"/>
      <c r="B766"/>
      <c r="C766"/>
      <c r="D766"/>
      <c r="E766"/>
      <c r="F766"/>
      <c r="G766"/>
      <c r="H766"/>
      <c r="I766"/>
      <c r="J766"/>
      <c r="K766"/>
      <c r="L766"/>
      <c r="M766"/>
      <c r="N766"/>
      <c r="O766"/>
      <c r="P766"/>
      <c r="Q766"/>
      <c r="R766"/>
      <c r="S766"/>
      <c r="T766"/>
      <c r="U766"/>
      <c r="V766"/>
      <c r="W766"/>
      <c r="X766"/>
    </row>
    <row r="767" spans="1:24" x14ac:dyDescent="0.4">
      <c r="A767"/>
      <c r="B767"/>
      <c r="C767"/>
      <c r="D767"/>
      <c r="E767"/>
      <c r="F767"/>
      <c r="G767"/>
      <c r="H767"/>
      <c r="I767"/>
      <c r="J767"/>
      <c r="K767"/>
      <c r="L767"/>
      <c r="M767"/>
      <c r="N767"/>
      <c r="O767"/>
      <c r="P767"/>
      <c r="Q767"/>
      <c r="R767"/>
      <c r="S767"/>
      <c r="T767"/>
      <c r="U767"/>
      <c r="V767"/>
      <c r="W767"/>
      <c r="X767"/>
    </row>
    <row r="768" spans="1:24" x14ac:dyDescent="0.4">
      <c r="A768"/>
      <c r="B768"/>
      <c r="C768"/>
      <c r="D768"/>
      <c r="E768"/>
      <c r="F768"/>
      <c r="G768"/>
      <c r="H768"/>
      <c r="I768"/>
      <c r="J768"/>
      <c r="K768"/>
      <c r="L768"/>
      <c r="M768"/>
      <c r="N768"/>
      <c r="O768"/>
      <c r="P768"/>
      <c r="Q768"/>
      <c r="R768"/>
      <c r="S768"/>
      <c r="T768"/>
      <c r="U768"/>
      <c r="V768"/>
      <c r="W768"/>
      <c r="X768"/>
    </row>
    <row r="769" spans="1:24" x14ac:dyDescent="0.4">
      <c r="A769"/>
      <c r="B769"/>
      <c r="C769"/>
      <c r="D769"/>
      <c r="E769"/>
      <c r="F769"/>
      <c r="G769"/>
      <c r="H769"/>
      <c r="I769"/>
      <c r="J769"/>
      <c r="K769"/>
      <c r="L769"/>
      <c r="M769"/>
      <c r="N769"/>
      <c r="O769"/>
      <c r="P769"/>
      <c r="Q769"/>
      <c r="R769"/>
      <c r="S769"/>
      <c r="T769"/>
      <c r="U769"/>
      <c r="V769"/>
      <c r="W769"/>
      <c r="X769"/>
    </row>
    <row r="770" spans="1:24" x14ac:dyDescent="0.4">
      <c r="A770"/>
      <c r="B770"/>
      <c r="C770"/>
      <c r="D770"/>
      <c r="E770"/>
      <c r="F770"/>
      <c r="G770"/>
      <c r="H770"/>
      <c r="I770"/>
      <c r="J770"/>
      <c r="K770"/>
      <c r="L770"/>
      <c r="M770"/>
      <c r="N770"/>
      <c r="O770"/>
      <c r="P770"/>
      <c r="Q770"/>
      <c r="R770"/>
      <c r="S770"/>
      <c r="T770"/>
      <c r="U770"/>
      <c r="V770"/>
      <c r="W770"/>
      <c r="X770"/>
    </row>
    <row r="771" spans="1:24" x14ac:dyDescent="0.4">
      <c r="A771"/>
      <c r="B771"/>
      <c r="C771"/>
      <c r="D771"/>
      <c r="E771"/>
      <c r="F771"/>
      <c r="G771"/>
      <c r="H771"/>
      <c r="I771"/>
      <c r="J771"/>
      <c r="K771"/>
      <c r="L771"/>
      <c r="M771"/>
      <c r="N771"/>
      <c r="O771"/>
      <c r="P771"/>
      <c r="Q771"/>
      <c r="R771"/>
      <c r="S771"/>
      <c r="T771"/>
      <c r="U771"/>
      <c r="V771"/>
      <c r="W771"/>
      <c r="X771"/>
    </row>
    <row r="772" spans="1:24" x14ac:dyDescent="0.4">
      <c r="A772"/>
      <c r="B772"/>
      <c r="C772"/>
      <c r="D772"/>
      <c r="E772"/>
      <c r="F772"/>
      <c r="G772"/>
      <c r="H772"/>
      <c r="I772"/>
      <c r="J772"/>
      <c r="K772"/>
      <c r="L772"/>
      <c r="M772"/>
      <c r="N772"/>
      <c r="O772"/>
      <c r="P772"/>
      <c r="Q772"/>
      <c r="R772"/>
      <c r="S772"/>
      <c r="T772"/>
      <c r="U772"/>
      <c r="V772"/>
      <c r="W772"/>
      <c r="X772"/>
    </row>
    <row r="773" spans="1:24" x14ac:dyDescent="0.4">
      <c r="A773"/>
      <c r="B773"/>
      <c r="C773"/>
      <c r="D773"/>
      <c r="E773"/>
      <c r="F773"/>
      <c r="G773"/>
      <c r="H773"/>
      <c r="I773"/>
      <c r="J773"/>
      <c r="K773"/>
      <c r="L773"/>
      <c r="M773"/>
      <c r="N773"/>
      <c r="O773"/>
      <c r="P773"/>
      <c r="Q773"/>
      <c r="R773"/>
      <c r="S773"/>
      <c r="T773"/>
      <c r="U773"/>
      <c r="V773"/>
      <c r="W773"/>
      <c r="X773"/>
    </row>
    <row r="774" spans="1:24" x14ac:dyDescent="0.4">
      <c r="A774"/>
      <c r="B774"/>
      <c r="C774"/>
      <c r="D774"/>
      <c r="E774"/>
      <c r="F774"/>
      <c r="G774"/>
      <c r="H774"/>
      <c r="I774"/>
      <c r="J774"/>
      <c r="K774"/>
      <c r="L774"/>
      <c r="M774"/>
      <c r="N774"/>
      <c r="O774"/>
      <c r="P774"/>
      <c r="Q774"/>
      <c r="R774"/>
      <c r="S774"/>
      <c r="T774"/>
      <c r="U774"/>
      <c r="V774"/>
      <c r="W774"/>
      <c r="X774"/>
    </row>
    <row r="775" spans="1:24" x14ac:dyDescent="0.4">
      <c r="A775"/>
      <c r="B775"/>
      <c r="C775"/>
      <c r="D775"/>
      <c r="E775"/>
      <c r="F775"/>
      <c r="G775"/>
      <c r="H775"/>
      <c r="I775"/>
      <c r="J775"/>
      <c r="K775"/>
      <c r="L775"/>
      <c r="M775"/>
      <c r="N775"/>
      <c r="O775"/>
      <c r="P775"/>
      <c r="Q775"/>
      <c r="R775"/>
      <c r="S775"/>
      <c r="T775"/>
      <c r="U775"/>
      <c r="V775"/>
      <c r="W775"/>
      <c r="X775"/>
    </row>
    <row r="776" spans="1:24" x14ac:dyDescent="0.4">
      <c r="A776"/>
      <c r="B776"/>
      <c r="C776"/>
      <c r="D776"/>
      <c r="E776"/>
      <c r="F776"/>
      <c r="G776"/>
      <c r="H776"/>
      <c r="I776"/>
      <c r="J776"/>
      <c r="K776"/>
      <c r="L776"/>
      <c r="M776"/>
      <c r="N776"/>
      <c r="O776"/>
      <c r="P776"/>
      <c r="Q776"/>
      <c r="R776"/>
      <c r="S776"/>
      <c r="T776"/>
      <c r="U776"/>
      <c r="V776"/>
      <c r="W776"/>
      <c r="X776"/>
    </row>
    <row r="777" spans="1:24" x14ac:dyDescent="0.4">
      <c r="A777"/>
      <c r="B777"/>
      <c r="C777"/>
      <c r="D777"/>
      <c r="E777"/>
      <c r="F777"/>
      <c r="G777"/>
      <c r="H777"/>
      <c r="I777"/>
      <c r="J777"/>
      <c r="K777"/>
      <c r="L777"/>
      <c r="M777"/>
      <c r="N777"/>
      <c r="O777"/>
      <c r="P777"/>
      <c r="Q777"/>
      <c r="R777"/>
      <c r="S777"/>
      <c r="T777"/>
      <c r="U777"/>
      <c r="V777"/>
      <c r="W777"/>
      <c r="X777"/>
    </row>
    <row r="778" spans="1:24" x14ac:dyDescent="0.4">
      <c r="A778"/>
      <c r="B778"/>
      <c r="C778"/>
      <c r="D778"/>
      <c r="E778"/>
      <c r="F778"/>
      <c r="G778"/>
      <c r="H778"/>
      <c r="I778"/>
      <c r="J778"/>
      <c r="K778"/>
      <c r="L778"/>
      <c r="M778"/>
      <c r="N778"/>
      <c r="O778"/>
      <c r="P778"/>
      <c r="Q778"/>
      <c r="R778"/>
      <c r="S778"/>
      <c r="T778"/>
      <c r="U778"/>
      <c r="V778"/>
      <c r="W778"/>
      <c r="X778"/>
    </row>
    <row r="779" spans="1:24" x14ac:dyDescent="0.4">
      <c r="A779"/>
      <c r="B779"/>
      <c r="C779"/>
      <c r="D779"/>
      <c r="E779"/>
      <c r="F779"/>
      <c r="G779"/>
      <c r="H779"/>
      <c r="I779"/>
      <c r="J779"/>
      <c r="K779"/>
      <c r="L779"/>
      <c r="M779"/>
      <c r="N779"/>
      <c r="O779"/>
      <c r="P779"/>
      <c r="Q779"/>
      <c r="R779"/>
      <c r="S779"/>
      <c r="T779"/>
      <c r="U779"/>
      <c r="V779"/>
      <c r="W779"/>
      <c r="X779"/>
    </row>
    <row r="780" spans="1:24" x14ac:dyDescent="0.4">
      <c r="A780"/>
      <c r="B780"/>
      <c r="C780"/>
      <c r="D780"/>
      <c r="E780"/>
      <c r="F780"/>
      <c r="G780"/>
      <c r="H780"/>
      <c r="I780"/>
      <c r="J780"/>
      <c r="K780"/>
      <c r="L780"/>
      <c r="M780"/>
      <c r="N780"/>
      <c r="O780"/>
      <c r="P780"/>
      <c r="Q780"/>
      <c r="R780"/>
      <c r="S780"/>
      <c r="T780"/>
      <c r="U780"/>
      <c r="V780"/>
      <c r="W780"/>
      <c r="X780"/>
    </row>
    <row r="781" spans="1:24" x14ac:dyDescent="0.4">
      <c r="A781"/>
      <c r="B781"/>
      <c r="C781"/>
      <c r="D781"/>
      <c r="E781"/>
      <c r="F781"/>
      <c r="G781"/>
      <c r="H781"/>
      <c r="I781"/>
      <c r="J781"/>
      <c r="K781"/>
      <c r="L781"/>
      <c r="M781"/>
      <c r="N781"/>
      <c r="O781"/>
      <c r="P781"/>
      <c r="Q781"/>
      <c r="R781"/>
      <c r="S781"/>
      <c r="T781"/>
      <c r="U781"/>
      <c r="V781"/>
      <c r="W781"/>
      <c r="X781"/>
    </row>
    <row r="782" spans="1:24" x14ac:dyDescent="0.4">
      <c r="A782"/>
      <c r="B782"/>
      <c r="C782"/>
      <c r="D782"/>
      <c r="E782"/>
      <c r="F782"/>
      <c r="G782"/>
      <c r="H782"/>
      <c r="I782"/>
      <c r="J782"/>
      <c r="K782"/>
      <c r="L782"/>
      <c r="M782"/>
      <c r="N782"/>
      <c r="O782"/>
      <c r="P782"/>
      <c r="Q782"/>
      <c r="R782"/>
      <c r="S782"/>
      <c r="T782"/>
      <c r="U782"/>
      <c r="V782"/>
      <c r="W782"/>
      <c r="X782"/>
    </row>
    <row r="783" spans="1:24" x14ac:dyDescent="0.4">
      <c r="A783"/>
      <c r="B783"/>
      <c r="C783"/>
      <c r="D783"/>
      <c r="E783"/>
      <c r="F783"/>
      <c r="G783"/>
      <c r="H783"/>
      <c r="I783"/>
      <c r="J783"/>
      <c r="K783"/>
      <c r="L783"/>
      <c r="M783"/>
      <c r="N783"/>
      <c r="O783"/>
      <c r="P783"/>
      <c r="Q783"/>
      <c r="R783"/>
      <c r="S783"/>
      <c r="T783"/>
      <c r="U783"/>
      <c r="V783"/>
      <c r="W783"/>
      <c r="X783"/>
    </row>
    <row r="784" spans="1:24" x14ac:dyDescent="0.4">
      <c r="A784"/>
      <c r="B784"/>
      <c r="C784"/>
      <c r="D784"/>
      <c r="E784"/>
      <c r="F784"/>
      <c r="G784"/>
      <c r="H784"/>
      <c r="I784"/>
      <c r="J784"/>
      <c r="K784"/>
      <c r="L784"/>
      <c r="M784"/>
      <c r="N784"/>
      <c r="O784"/>
      <c r="P784"/>
      <c r="Q784"/>
      <c r="R784"/>
      <c r="S784"/>
      <c r="T784"/>
      <c r="U784"/>
      <c r="V784"/>
      <c r="W784"/>
      <c r="X784"/>
    </row>
    <row r="785" spans="1:24" x14ac:dyDescent="0.4">
      <c r="A785"/>
      <c r="B785"/>
      <c r="C785"/>
      <c r="D785"/>
      <c r="E785"/>
      <c r="F785"/>
      <c r="G785"/>
      <c r="H785"/>
      <c r="I785"/>
      <c r="J785"/>
      <c r="K785"/>
      <c r="L785"/>
      <c r="M785"/>
      <c r="N785"/>
      <c r="O785"/>
      <c r="P785"/>
      <c r="Q785"/>
      <c r="R785"/>
      <c r="S785"/>
      <c r="T785"/>
      <c r="U785"/>
      <c r="V785"/>
      <c r="W785"/>
      <c r="X785"/>
    </row>
    <row r="786" spans="1:24" x14ac:dyDescent="0.4">
      <c r="A786"/>
      <c r="B786"/>
      <c r="C786"/>
      <c r="D786"/>
      <c r="E786"/>
      <c r="F786"/>
      <c r="G786"/>
      <c r="H786"/>
      <c r="I786"/>
      <c r="J786"/>
      <c r="K786"/>
      <c r="L786"/>
      <c r="M786"/>
      <c r="N786"/>
      <c r="O786"/>
      <c r="P786"/>
      <c r="Q786"/>
      <c r="R786"/>
      <c r="S786"/>
      <c r="T786"/>
      <c r="U786"/>
      <c r="V786"/>
      <c r="W786"/>
      <c r="X786"/>
    </row>
    <row r="787" spans="1:24" x14ac:dyDescent="0.4">
      <c r="A787"/>
      <c r="B787"/>
      <c r="C787"/>
      <c r="D787"/>
      <c r="E787"/>
      <c r="F787"/>
      <c r="G787"/>
      <c r="H787"/>
      <c r="I787"/>
      <c r="J787"/>
      <c r="K787"/>
      <c r="L787"/>
      <c r="M787"/>
      <c r="N787"/>
      <c r="O787"/>
      <c r="P787"/>
      <c r="Q787"/>
      <c r="R787"/>
      <c r="S787"/>
      <c r="T787"/>
      <c r="U787"/>
      <c r="V787"/>
      <c r="W787"/>
      <c r="X787"/>
    </row>
    <row r="788" spans="1:24" x14ac:dyDescent="0.4">
      <c r="A788"/>
      <c r="B788"/>
      <c r="C788"/>
      <c r="D788"/>
      <c r="E788"/>
      <c r="F788"/>
      <c r="G788"/>
      <c r="H788"/>
      <c r="I788"/>
      <c r="J788"/>
      <c r="K788"/>
      <c r="L788"/>
      <c r="M788"/>
      <c r="N788"/>
      <c r="O788"/>
      <c r="P788"/>
      <c r="Q788"/>
      <c r="R788"/>
      <c r="S788"/>
      <c r="T788"/>
      <c r="U788"/>
      <c r="V788"/>
      <c r="W788"/>
      <c r="X788"/>
    </row>
    <row r="789" spans="1:24" x14ac:dyDescent="0.4">
      <c r="A789"/>
      <c r="B789"/>
      <c r="C789"/>
      <c r="D789"/>
      <c r="E789"/>
      <c r="F789"/>
      <c r="G789"/>
      <c r="H789"/>
      <c r="I789"/>
      <c r="J789"/>
      <c r="K789"/>
      <c r="L789"/>
      <c r="M789"/>
      <c r="N789"/>
      <c r="O789"/>
      <c r="P789"/>
      <c r="Q789"/>
      <c r="R789"/>
      <c r="S789"/>
      <c r="T789"/>
      <c r="U789"/>
      <c r="V789"/>
      <c r="W789"/>
      <c r="X789"/>
    </row>
    <row r="790" spans="1:24" x14ac:dyDescent="0.4">
      <c r="A790"/>
      <c r="B790"/>
      <c r="C790"/>
      <c r="D790"/>
      <c r="E790"/>
      <c r="F790"/>
      <c r="G790"/>
      <c r="H790"/>
      <c r="I790"/>
      <c r="J790"/>
      <c r="K790"/>
      <c r="L790"/>
      <c r="M790"/>
      <c r="N790"/>
      <c r="O790"/>
      <c r="P790"/>
      <c r="Q790"/>
      <c r="R790"/>
      <c r="S790"/>
      <c r="T790"/>
      <c r="U790"/>
      <c r="V790"/>
      <c r="W790"/>
      <c r="X790"/>
    </row>
    <row r="791" spans="1:24" x14ac:dyDescent="0.4">
      <c r="A791"/>
      <c r="B791"/>
      <c r="C791"/>
      <c r="D791"/>
      <c r="E791"/>
      <c r="F791"/>
      <c r="G791"/>
      <c r="H791"/>
      <c r="I791"/>
      <c r="J791"/>
      <c r="K791"/>
      <c r="L791"/>
      <c r="M791"/>
      <c r="N791"/>
      <c r="O791"/>
      <c r="P791"/>
      <c r="Q791"/>
      <c r="R791"/>
      <c r="S791"/>
      <c r="T791"/>
      <c r="U791"/>
      <c r="V791"/>
      <c r="W791"/>
      <c r="X791"/>
    </row>
    <row r="792" spans="1:24" x14ac:dyDescent="0.4">
      <c r="A792"/>
      <c r="B792"/>
      <c r="C792"/>
      <c r="D792"/>
      <c r="E792"/>
      <c r="F792"/>
      <c r="G792"/>
      <c r="H792"/>
      <c r="I792"/>
      <c r="J792"/>
      <c r="K792"/>
      <c r="L792"/>
      <c r="M792"/>
      <c r="N792"/>
      <c r="O792"/>
      <c r="P792"/>
      <c r="Q792"/>
      <c r="R792"/>
      <c r="S792"/>
      <c r="T792"/>
      <c r="U792"/>
      <c r="V792"/>
      <c r="W792"/>
      <c r="X792"/>
    </row>
    <row r="793" spans="1:24" x14ac:dyDescent="0.4">
      <c r="A793"/>
      <c r="B793"/>
      <c r="C793"/>
      <c r="D793"/>
      <c r="E793"/>
      <c r="F793"/>
      <c r="G793"/>
      <c r="H793"/>
      <c r="I793"/>
      <c r="J793"/>
      <c r="K793"/>
      <c r="L793"/>
      <c r="M793"/>
      <c r="N793"/>
      <c r="O793"/>
      <c r="P793"/>
      <c r="Q793"/>
      <c r="R793"/>
      <c r="S793"/>
      <c r="T793"/>
      <c r="U793"/>
      <c r="V793"/>
      <c r="W793"/>
      <c r="X793"/>
    </row>
    <row r="794" spans="1:24" x14ac:dyDescent="0.4">
      <c r="A794"/>
      <c r="B794"/>
      <c r="C794"/>
      <c r="D794"/>
      <c r="E794"/>
      <c r="F794"/>
      <c r="G794"/>
      <c r="H794"/>
      <c r="I794"/>
      <c r="J794"/>
      <c r="K794"/>
      <c r="L794"/>
      <c r="M794"/>
      <c r="N794"/>
      <c r="O794"/>
      <c r="P794"/>
      <c r="Q794"/>
      <c r="R794"/>
      <c r="S794"/>
      <c r="T794"/>
      <c r="U794"/>
      <c r="V794"/>
      <c r="W794"/>
      <c r="X794"/>
    </row>
    <row r="795" spans="1:24" x14ac:dyDescent="0.4">
      <c r="A795"/>
      <c r="B795"/>
      <c r="C795"/>
      <c r="D795"/>
      <c r="E795"/>
      <c r="F795"/>
      <c r="G795"/>
      <c r="H795"/>
      <c r="I795"/>
      <c r="J795"/>
      <c r="K795"/>
      <c r="L795"/>
      <c r="M795"/>
      <c r="N795"/>
      <c r="O795"/>
      <c r="P795"/>
      <c r="Q795"/>
      <c r="R795"/>
      <c r="S795"/>
      <c r="T795"/>
      <c r="U795"/>
      <c r="V795"/>
      <c r="W795"/>
      <c r="X795"/>
    </row>
    <row r="796" spans="1:24" x14ac:dyDescent="0.4">
      <c r="A796"/>
      <c r="B796"/>
      <c r="C796"/>
      <c r="D796"/>
      <c r="E796"/>
      <c r="F796"/>
      <c r="G796"/>
      <c r="H796"/>
      <c r="I796"/>
      <c r="J796"/>
      <c r="K796"/>
      <c r="L796"/>
      <c r="M796"/>
      <c r="N796"/>
      <c r="O796"/>
      <c r="P796"/>
      <c r="Q796"/>
      <c r="R796"/>
      <c r="S796"/>
      <c r="T796"/>
      <c r="U796"/>
      <c r="V796"/>
      <c r="W796"/>
      <c r="X796"/>
    </row>
    <row r="797" spans="1:24" x14ac:dyDescent="0.4">
      <c r="A797"/>
      <c r="B797"/>
      <c r="C797"/>
      <c r="D797"/>
      <c r="E797"/>
      <c r="F797"/>
      <c r="G797"/>
      <c r="H797"/>
      <c r="I797"/>
      <c r="J797"/>
      <c r="K797"/>
      <c r="L797"/>
      <c r="M797"/>
      <c r="N797"/>
      <c r="O797"/>
      <c r="P797"/>
      <c r="Q797"/>
      <c r="R797"/>
      <c r="S797"/>
      <c r="T797"/>
      <c r="U797"/>
      <c r="V797"/>
      <c r="W797"/>
      <c r="X797"/>
    </row>
    <row r="798" spans="1:24" x14ac:dyDescent="0.4">
      <c r="A798"/>
      <c r="B798"/>
      <c r="C798"/>
      <c r="D798"/>
      <c r="E798"/>
      <c r="F798"/>
      <c r="G798"/>
      <c r="H798"/>
      <c r="I798"/>
      <c r="J798"/>
      <c r="K798"/>
      <c r="L798"/>
      <c r="M798"/>
      <c r="N798"/>
      <c r="O798"/>
      <c r="P798"/>
      <c r="Q798"/>
      <c r="R798"/>
      <c r="S798"/>
      <c r="T798"/>
      <c r="U798"/>
      <c r="V798"/>
      <c r="W798"/>
      <c r="X798"/>
    </row>
    <row r="799" spans="1:24" x14ac:dyDescent="0.4">
      <c r="A799"/>
      <c r="B799"/>
      <c r="C799"/>
      <c r="D799"/>
      <c r="E799"/>
      <c r="F799"/>
      <c r="G799"/>
      <c r="H799"/>
      <c r="I799"/>
      <c r="J799"/>
      <c r="K799"/>
      <c r="L799"/>
      <c r="M799"/>
      <c r="N799"/>
      <c r="O799"/>
      <c r="P799"/>
      <c r="Q799"/>
      <c r="R799"/>
      <c r="S799"/>
      <c r="T799"/>
      <c r="U799"/>
      <c r="V799"/>
      <c r="W799"/>
      <c r="X799"/>
    </row>
    <row r="800" spans="1:24" x14ac:dyDescent="0.4">
      <c r="A800"/>
      <c r="B800"/>
      <c r="C800"/>
      <c r="D800"/>
      <c r="E800"/>
      <c r="F800"/>
      <c r="G800"/>
      <c r="H800"/>
      <c r="I800"/>
      <c r="J800"/>
      <c r="K800"/>
      <c r="L800"/>
      <c r="M800"/>
      <c r="N800"/>
      <c r="O800"/>
      <c r="P800"/>
      <c r="Q800"/>
      <c r="R800"/>
      <c r="S800"/>
      <c r="T800"/>
      <c r="U800"/>
      <c r="V800"/>
      <c r="W800"/>
      <c r="X800"/>
    </row>
    <row r="801" spans="1:24" x14ac:dyDescent="0.4">
      <c r="A801"/>
      <c r="B801"/>
      <c r="C801"/>
      <c r="D801"/>
      <c r="E801"/>
      <c r="F801"/>
      <c r="G801"/>
      <c r="H801"/>
      <c r="I801"/>
      <c r="J801"/>
      <c r="K801"/>
      <c r="L801"/>
      <c r="M801"/>
      <c r="N801"/>
      <c r="O801"/>
      <c r="P801"/>
      <c r="Q801"/>
      <c r="R801"/>
      <c r="S801"/>
      <c r="T801"/>
      <c r="U801"/>
      <c r="V801"/>
      <c r="W801"/>
      <c r="X801"/>
    </row>
    <row r="802" spans="1:24" x14ac:dyDescent="0.4">
      <c r="A802"/>
      <c r="B802"/>
      <c r="C802"/>
      <c r="D802"/>
      <c r="E802"/>
      <c r="F802"/>
      <c r="G802"/>
      <c r="H802"/>
      <c r="I802"/>
      <c r="J802"/>
      <c r="K802"/>
      <c r="L802"/>
      <c r="M802"/>
      <c r="N802"/>
      <c r="O802"/>
      <c r="P802"/>
      <c r="Q802"/>
      <c r="R802"/>
      <c r="S802"/>
      <c r="T802"/>
      <c r="U802"/>
      <c r="V802"/>
      <c r="W802"/>
      <c r="X802"/>
    </row>
    <row r="803" spans="1:24" x14ac:dyDescent="0.4">
      <c r="A803"/>
      <c r="B803"/>
      <c r="C803"/>
      <c r="D803"/>
      <c r="E803"/>
      <c r="F803"/>
      <c r="G803"/>
      <c r="H803"/>
      <c r="I803"/>
      <c r="J803"/>
      <c r="K803"/>
      <c r="L803"/>
      <c r="M803"/>
      <c r="N803"/>
      <c r="O803"/>
      <c r="P803"/>
      <c r="Q803"/>
      <c r="R803"/>
      <c r="S803"/>
      <c r="T803"/>
      <c r="U803"/>
      <c r="V803"/>
      <c r="W803"/>
      <c r="X803"/>
    </row>
    <row r="804" spans="1:24" x14ac:dyDescent="0.4">
      <c r="A804"/>
      <c r="B804"/>
      <c r="C804"/>
      <c r="D804"/>
      <c r="E804"/>
      <c r="F804"/>
      <c r="G804"/>
      <c r="H804"/>
      <c r="I804"/>
      <c r="J804"/>
      <c r="K804"/>
      <c r="L804"/>
      <c r="M804"/>
      <c r="N804"/>
      <c r="O804"/>
      <c r="P804"/>
      <c r="Q804"/>
      <c r="R804"/>
      <c r="S804"/>
      <c r="T804"/>
      <c r="U804"/>
      <c r="V804"/>
      <c r="W804"/>
      <c r="X804"/>
    </row>
    <row r="805" spans="1:24" x14ac:dyDescent="0.4">
      <c r="A805"/>
      <c r="B805"/>
      <c r="C805"/>
      <c r="D805"/>
      <c r="E805"/>
      <c r="F805"/>
      <c r="G805"/>
      <c r="H805"/>
      <c r="I805"/>
      <c r="J805"/>
      <c r="K805"/>
      <c r="L805"/>
      <c r="M805"/>
      <c r="N805"/>
      <c r="O805"/>
      <c r="P805"/>
      <c r="Q805"/>
      <c r="R805"/>
      <c r="S805"/>
      <c r="T805"/>
      <c r="U805"/>
      <c r="V805"/>
      <c r="W805"/>
      <c r="X805"/>
    </row>
    <row r="806" spans="1:24" x14ac:dyDescent="0.4">
      <c r="A806"/>
      <c r="B806"/>
      <c r="C806"/>
      <c r="D806"/>
      <c r="E806"/>
      <c r="F806"/>
      <c r="G806"/>
      <c r="H806"/>
      <c r="I806"/>
      <c r="J806"/>
      <c r="K806"/>
      <c r="L806"/>
      <c r="M806"/>
      <c r="N806"/>
      <c r="O806"/>
      <c r="P806"/>
      <c r="Q806"/>
      <c r="R806"/>
      <c r="S806"/>
      <c r="T806"/>
      <c r="U806"/>
      <c r="V806"/>
      <c r="W806"/>
      <c r="X806"/>
    </row>
    <row r="807" spans="1:24" x14ac:dyDescent="0.4">
      <c r="A807"/>
      <c r="B807"/>
      <c r="C807"/>
      <c r="D807"/>
      <c r="E807"/>
      <c r="F807"/>
      <c r="G807"/>
      <c r="H807"/>
      <c r="I807"/>
      <c r="J807"/>
      <c r="K807"/>
      <c r="L807"/>
      <c r="M807"/>
      <c r="N807"/>
      <c r="O807"/>
      <c r="P807"/>
      <c r="Q807"/>
      <c r="R807"/>
      <c r="S807"/>
      <c r="T807"/>
      <c r="U807"/>
      <c r="V807"/>
      <c r="W807"/>
      <c r="X807"/>
    </row>
    <row r="808" spans="1:24" x14ac:dyDescent="0.4">
      <c r="A808"/>
      <c r="B808"/>
      <c r="C808"/>
      <c r="D808"/>
      <c r="E808"/>
      <c r="F808"/>
      <c r="G808"/>
      <c r="H808"/>
      <c r="I808"/>
      <c r="J808"/>
      <c r="K808"/>
      <c r="L808"/>
      <c r="M808"/>
      <c r="N808"/>
      <c r="O808"/>
      <c r="P808"/>
      <c r="Q808"/>
      <c r="R808"/>
      <c r="S808"/>
      <c r="T808"/>
      <c r="U808"/>
      <c r="V808"/>
      <c r="W808"/>
      <c r="X808"/>
    </row>
    <row r="809" spans="1:24" x14ac:dyDescent="0.4">
      <c r="A809"/>
      <c r="B809"/>
      <c r="C809"/>
      <c r="D809"/>
      <c r="E809"/>
      <c r="F809"/>
      <c r="G809"/>
      <c r="H809"/>
      <c r="I809"/>
      <c r="J809"/>
      <c r="K809"/>
      <c r="L809"/>
      <c r="M809"/>
      <c r="N809"/>
      <c r="O809"/>
      <c r="P809"/>
      <c r="Q809"/>
      <c r="R809"/>
      <c r="S809"/>
      <c r="T809"/>
      <c r="U809"/>
      <c r="V809"/>
      <c r="W809"/>
      <c r="X809"/>
    </row>
    <row r="810" spans="1:24" x14ac:dyDescent="0.4">
      <c r="A810"/>
      <c r="B810"/>
      <c r="C810"/>
      <c r="D810"/>
      <c r="E810"/>
      <c r="F810"/>
      <c r="G810"/>
      <c r="H810"/>
      <c r="I810"/>
      <c r="J810"/>
      <c r="K810"/>
      <c r="L810"/>
      <c r="M810"/>
      <c r="N810"/>
      <c r="O810"/>
      <c r="P810"/>
      <c r="Q810"/>
      <c r="R810"/>
      <c r="S810"/>
      <c r="T810"/>
      <c r="U810"/>
      <c r="V810"/>
      <c r="W810"/>
      <c r="X810"/>
    </row>
    <row r="811" spans="1:24" x14ac:dyDescent="0.4">
      <c r="A811"/>
      <c r="B811"/>
      <c r="C811"/>
      <c r="D811"/>
      <c r="E811"/>
      <c r="F811"/>
      <c r="G811"/>
      <c r="H811"/>
      <c r="I811"/>
      <c r="J811"/>
      <c r="K811"/>
      <c r="L811"/>
      <c r="M811"/>
      <c r="N811"/>
      <c r="O811"/>
      <c r="P811"/>
      <c r="Q811"/>
      <c r="R811"/>
      <c r="S811"/>
      <c r="T811"/>
      <c r="U811"/>
      <c r="V811"/>
      <c r="W811"/>
      <c r="X811"/>
    </row>
    <row r="812" spans="1:24" x14ac:dyDescent="0.4">
      <c r="A812"/>
      <c r="B812"/>
      <c r="C812"/>
      <c r="D812"/>
      <c r="E812"/>
      <c r="F812"/>
      <c r="G812"/>
      <c r="H812"/>
      <c r="I812"/>
      <c r="J812"/>
      <c r="K812"/>
      <c r="L812"/>
      <c r="M812"/>
      <c r="N812"/>
      <c r="O812"/>
      <c r="P812"/>
      <c r="Q812"/>
      <c r="R812"/>
      <c r="S812"/>
      <c r="T812"/>
      <c r="U812"/>
      <c r="V812"/>
      <c r="W812"/>
      <c r="X812"/>
    </row>
    <row r="813" spans="1:24" x14ac:dyDescent="0.4">
      <c r="A813"/>
      <c r="B813"/>
      <c r="C813"/>
      <c r="D813"/>
      <c r="E813"/>
      <c r="F813"/>
      <c r="G813"/>
      <c r="H813"/>
      <c r="I813"/>
      <c r="J813"/>
      <c r="K813"/>
      <c r="L813"/>
      <c r="M813"/>
      <c r="N813"/>
      <c r="O813"/>
      <c r="P813"/>
      <c r="Q813"/>
      <c r="R813"/>
      <c r="S813"/>
      <c r="T813"/>
      <c r="U813"/>
      <c r="V813"/>
      <c r="W813"/>
      <c r="X813"/>
    </row>
    <row r="814" spans="1:24" x14ac:dyDescent="0.4">
      <c r="A814"/>
      <c r="B814"/>
      <c r="C814"/>
      <c r="D814"/>
      <c r="E814"/>
      <c r="F814"/>
      <c r="G814"/>
      <c r="H814"/>
      <c r="I814"/>
      <c r="J814"/>
      <c r="K814"/>
      <c r="L814"/>
      <c r="M814"/>
      <c r="N814"/>
      <c r="O814"/>
      <c r="P814"/>
      <c r="Q814"/>
      <c r="R814"/>
      <c r="S814"/>
      <c r="T814"/>
      <c r="U814"/>
      <c r="V814"/>
      <c r="W814"/>
      <c r="X814"/>
    </row>
    <row r="815" spans="1:24" x14ac:dyDescent="0.4">
      <c r="A815"/>
      <c r="B815"/>
      <c r="C815"/>
      <c r="D815"/>
      <c r="E815"/>
      <c r="F815"/>
      <c r="G815"/>
      <c r="H815"/>
      <c r="I815"/>
      <c r="J815"/>
      <c r="K815"/>
      <c r="L815"/>
      <c r="M815"/>
      <c r="N815"/>
      <c r="O815"/>
      <c r="P815"/>
      <c r="Q815"/>
      <c r="R815"/>
      <c r="S815"/>
      <c r="T815"/>
      <c r="U815"/>
      <c r="V815"/>
      <c r="W815"/>
      <c r="X815"/>
    </row>
    <row r="816" spans="1:24" x14ac:dyDescent="0.4">
      <c r="A816"/>
      <c r="B816"/>
      <c r="C816"/>
      <c r="D816"/>
      <c r="E816"/>
      <c r="F816"/>
      <c r="G816"/>
      <c r="H816"/>
      <c r="I816"/>
      <c r="J816"/>
      <c r="K816"/>
      <c r="L816"/>
      <c r="M816"/>
      <c r="N816"/>
      <c r="O816"/>
      <c r="P816"/>
      <c r="Q816"/>
      <c r="R816"/>
      <c r="S816"/>
      <c r="T816"/>
      <c r="U816"/>
      <c r="V816"/>
      <c r="W816"/>
      <c r="X816"/>
    </row>
    <row r="817" spans="1:24" x14ac:dyDescent="0.4">
      <c r="A817"/>
      <c r="B817"/>
      <c r="C817"/>
      <c r="D817"/>
      <c r="E817"/>
      <c r="F817"/>
      <c r="G817"/>
      <c r="H817"/>
      <c r="I817"/>
      <c r="J817"/>
      <c r="K817"/>
      <c r="L817"/>
      <c r="M817"/>
      <c r="N817"/>
      <c r="O817"/>
      <c r="P817"/>
      <c r="Q817"/>
      <c r="R817"/>
      <c r="S817"/>
      <c r="T817"/>
      <c r="U817"/>
      <c r="V817"/>
      <c r="W817"/>
      <c r="X817"/>
    </row>
    <row r="818" spans="1:24" x14ac:dyDescent="0.4">
      <c r="A818"/>
      <c r="B818"/>
      <c r="C818"/>
      <c r="D818"/>
      <c r="E818"/>
      <c r="F818"/>
      <c r="G818"/>
      <c r="H818"/>
      <c r="I818"/>
      <c r="J818"/>
      <c r="K818"/>
      <c r="L818"/>
      <c r="M818"/>
      <c r="N818"/>
      <c r="O818"/>
      <c r="P818"/>
      <c r="Q818"/>
      <c r="R818"/>
      <c r="S818"/>
      <c r="T818"/>
      <c r="U818"/>
      <c r="V818"/>
      <c r="W818"/>
      <c r="X818"/>
    </row>
    <row r="819" spans="1:24" x14ac:dyDescent="0.4">
      <c r="A819"/>
      <c r="B819"/>
      <c r="C819"/>
      <c r="D819"/>
      <c r="E819"/>
      <c r="F819"/>
      <c r="G819"/>
      <c r="H819"/>
      <c r="I819"/>
      <c r="J819"/>
      <c r="K819"/>
      <c r="L819"/>
      <c r="M819"/>
      <c r="N819"/>
      <c r="O819"/>
      <c r="P819"/>
      <c r="Q819"/>
      <c r="R819"/>
      <c r="S819"/>
      <c r="T819"/>
      <c r="U819"/>
      <c r="V819"/>
      <c r="W819"/>
      <c r="X819"/>
    </row>
    <row r="820" spans="1:24" x14ac:dyDescent="0.4">
      <c r="A820"/>
      <c r="B820"/>
      <c r="C820"/>
      <c r="D820"/>
      <c r="E820"/>
      <c r="F820"/>
      <c r="G820"/>
      <c r="H820"/>
      <c r="I820"/>
      <c r="J820"/>
      <c r="K820"/>
      <c r="L820"/>
      <c r="M820"/>
      <c r="N820"/>
      <c r="O820"/>
      <c r="P820"/>
      <c r="Q820"/>
      <c r="R820"/>
      <c r="S820"/>
      <c r="T820"/>
      <c r="U820"/>
      <c r="V820"/>
      <c r="W820"/>
      <c r="X820"/>
    </row>
    <row r="821" spans="1:24" x14ac:dyDescent="0.4">
      <c r="A821"/>
      <c r="B821"/>
      <c r="C821"/>
      <c r="D821"/>
      <c r="E821"/>
      <c r="F821"/>
      <c r="G821"/>
      <c r="H821"/>
      <c r="I821"/>
      <c r="J821"/>
      <c r="K821"/>
      <c r="L821"/>
      <c r="M821"/>
      <c r="N821"/>
      <c r="O821"/>
      <c r="P821"/>
      <c r="Q821"/>
      <c r="R821"/>
      <c r="S821"/>
      <c r="T821"/>
      <c r="U821"/>
      <c r="V821"/>
      <c r="W821"/>
      <c r="X821"/>
    </row>
    <row r="822" spans="1:24" x14ac:dyDescent="0.4">
      <c r="A822"/>
      <c r="B822"/>
      <c r="C822"/>
      <c r="D822"/>
      <c r="E822"/>
      <c r="F822"/>
      <c r="G822"/>
      <c r="H822"/>
      <c r="I822"/>
      <c r="J822"/>
      <c r="K822"/>
      <c r="L822"/>
      <c r="M822"/>
      <c r="N822"/>
      <c r="O822"/>
      <c r="P822"/>
      <c r="Q822"/>
      <c r="R822"/>
      <c r="S822"/>
      <c r="T822"/>
      <c r="U822"/>
      <c r="V822"/>
      <c r="W822"/>
      <c r="X822"/>
    </row>
    <row r="823" spans="1:24" x14ac:dyDescent="0.4">
      <c r="A823"/>
      <c r="B823"/>
      <c r="C823"/>
      <c r="D823"/>
      <c r="E823"/>
      <c r="F823"/>
      <c r="G823"/>
      <c r="H823"/>
      <c r="I823"/>
      <c r="J823"/>
      <c r="K823"/>
      <c r="L823"/>
      <c r="M823"/>
      <c r="N823"/>
      <c r="O823"/>
      <c r="P823"/>
      <c r="Q823"/>
      <c r="R823"/>
      <c r="S823"/>
      <c r="T823"/>
      <c r="U823"/>
      <c r="V823"/>
      <c r="W823"/>
      <c r="X823"/>
    </row>
    <row r="824" spans="1:24" x14ac:dyDescent="0.4">
      <c r="A824"/>
      <c r="B824"/>
      <c r="C824"/>
      <c r="D824"/>
      <c r="E824"/>
      <c r="F824"/>
      <c r="G824"/>
      <c r="H824"/>
      <c r="I824"/>
      <c r="J824"/>
      <c r="K824"/>
      <c r="L824"/>
      <c r="M824"/>
      <c r="N824"/>
      <c r="O824"/>
      <c r="P824"/>
      <c r="Q824"/>
      <c r="R824"/>
      <c r="S824"/>
      <c r="T824"/>
      <c r="U824"/>
      <c r="V824"/>
      <c r="W824"/>
      <c r="X824"/>
    </row>
    <row r="825" spans="1:24" x14ac:dyDescent="0.4">
      <c r="A825"/>
      <c r="B825"/>
      <c r="C825"/>
      <c r="D825"/>
      <c r="E825"/>
      <c r="F825"/>
      <c r="G825"/>
      <c r="H825"/>
      <c r="I825"/>
      <c r="J825"/>
      <c r="K825"/>
      <c r="L825"/>
      <c r="M825"/>
      <c r="N825"/>
      <c r="O825"/>
      <c r="P825"/>
      <c r="Q825"/>
      <c r="R825"/>
      <c r="S825"/>
      <c r="T825"/>
      <c r="U825"/>
      <c r="V825"/>
      <c r="W825"/>
      <c r="X825"/>
    </row>
    <row r="826" spans="1:24" x14ac:dyDescent="0.4">
      <c r="A826"/>
      <c r="B826"/>
      <c r="C826"/>
      <c r="D826"/>
      <c r="E826"/>
      <c r="F826"/>
      <c r="G826"/>
      <c r="H826"/>
      <c r="I826"/>
      <c r="J826"/>
      <c r="K826"/>
      <c r="L826"/>
      <c r="M826"/>
      <c r="N826"/>
      <c r="O826"/>
      <c r="P826"/>
      <c r="Q826"/>
      <c r="R826"/>
      <c r="S826"/>
      <c r="T826"/>
      <c r="U826"/>
      <c r="V826"/>
      <c r="W826"/>
      <c r="X826"/>
    </row>
    <row r="827" spans="1:24" x14ac:dyDescent="0.4">
      <c r="A827"/>
      <c r="B827"/>
      <c r="C827"/>
      <c r="D827"/>
      <c r="E827"/>
      <c r="F827"/>
      <c r="G827"/>
      <c r="H827"/>
      <c r="I827"/>
      <c r="J827"/>
      <c r="K827"/>
      <c r="L827"/>
      <c r="M827"/>
      <c r="N827"/>
      <c r="O827"/>
      <c r="P827"/>
      <c r="Q827"/>
      <c r="R827"/>
      <c r="S827"/>
      <c r="T827"/>
      <c r="U827"/>
      <c r="V827"/>
      <c r="W827"/>
      <c r="X827"/>
    </row>
    <row r="828" spans="1:24" x14ac:dyDescent="0.4">
      <c r="A828"/>
      <c r="B828"/>
      <c r="C828"/>
      <c r="D828"/>
      <c r="E828"/>
      <c r="F828"/>
      <c r="G828"/>
      <c r="H828"/>
      <c r="I828"/>
      <c r="J828"/>
      <c r="K828"/>
      <c r="L828"/>
      <c r="M828"/>
      <c r="N828"/>
      <c r="O828"/>
      <c r="P828"/>
      <c r="Q828"/>
      <c r="R828"/>
      <c r="S828"/>
      <c r="T828"/>
      <c r="U828"/>
      <c r="V828"/>
      <c r="W828"/>
      <c r="X828"/>
    </row>
    <row r="829" spans="1:24" x14ac:dyDescent="0.4">
      <c r="A829"/>
      <c r="B829"/>
      <c r="C829"/>
      <c r="D829"/>
      <c r="E829"/>
      <c r="F829"/>
      <c r="G829"/>
      <c r="H829"/>
      <c r="I829"/>
      <c r="J829"/>
      <c r="K829"/>
      <c r="L829"/>
      <c r="M829"/>
      <c r="N829"/>
      <c r="O829"/>
      <c r="P829"/>
      <c r="Q829"/>
      <c r="R829"/>
      <c r="S829"/>
      <c r="T829"/>
      <c r="U829"/>
      <c r="V829"/>
      <c r="W829"/>
      <c r="X829"/>
    </row>
    <row r="830" spans="1:24" x14ac:dyDescent="0.4">
      <c r="A830"/>
      <c r="B830"/>
      <c r="C830"/>
      <c r="D830"/>
      <c r="E830"/>
      <c r="F830"/>
      <c r="G830"/>
      <c r="H830"/>
      <c r="I830"/>
      <c r="J830"/>
      <c r="K830"/>
      <c r="L830"/>
      <c r="M830"/>
      <c r="N830"/>
      <c r="O830"/>
      <c r="P830"/>
      <c r="Q830"/>
      <c r="R830"/>
      <c r="S830"/>
      <c r="T830"/>
      <c r="U830"/>
      <c r="V830"/>
      <c r="W830"/>
      <c r="X830"/>
    </row>
    <row r="831" spans="1:24" x14ac:dyDescent="0.4">
      <c r="A831"/>
      <c r="B831"/>
      <c r="C831"/>
      <c r="D831"/>
      <c r="E831"/>
      <c r="F831"/>
      <c r="G831"/>
      <c r="H831"/>
      <c r="I831"/>
      <c r="J831"/>
      <c r="K831"/>
      <c r="L831"/>
      <c r="M831"/>
      <c r="N831"/>
      <c r="O831"/>
      <c r="P831"/>
      <c r="Q831"/>
      <c r="R831"/>
      <c r="S831"/>
      <c r="T831"/>
      <c r="U831"/>
      <c r="V831"/>
      <c r="W831"/>
      <c r="X831"/>
    </row>
    <row r="832" spans="1:24" x14ac:dyDescent="0.4">
      <c r="A832"/>
      <c r="B832"/>
      <c r="C832"/>
      <c r="D832"/>
      <c r="E832"/>
      <c r="F832"/>
      <c r="G832"/>
      <c r="H832"/>
      <c r="I832"/>
      <c r="J832"/>
      <c r="K832"/>
      <c r="L832"/>
      <c r="M832"/>
      <c r="N832"/>
      <c r="O832"/>
      <c r="P832"/>
      <c r="Q832"/>
      <c r="R832"/>
      <c r="S832"/>
      <c r="T832"/>
      <c r="U832"/>
      <c r="V832"/>
      <c r="W832"/>
      <c r="X832"/>
    </row>
    <row r="833" spans="1:24" x14ac:dyDescent="0.4">
      <c r="A833"/>
      <c r="B833"/>
      <c r="C833"/>
      <c r="D833"/>
      <c r="E833"/>
      <c r="F833"/>
      <c r="G833"/>
      <c r="H833"/>
      <c r="I833"/>
      <c r="J833"/>
      <c r="K833"/>
      <c r="L833"/>
      <c r="M833"/>
      <c r="N833"/>
      <c r="O833"/>
      <c r="P833"/>
      <c r="Q833"/>
      <c r="R833"/>
      <c r="S833"/>
      <c r="T833"/>
      <c r="U833"/>
      <c r="V833"/>
      <c r="W833"/>
      <c r="X833"/>
    </row>
    <row r="834" spans="1:24" x14ac:dyDescent="0.4">
      <c r="A834"/>
      <c r="B834"/>
      <c r="C834"/>
      <c r="D834"/>
      <c r="E834"/>
      <c r="F834"/>
      <c r="G834"/>
      <c r="H834"/>
      <c r="I834"/>
      <c r="J834"/>
      <c r="K834"/>
      <c r="L834"/>
      <c r="M834"/>
      <c r="N834"/>
      <c r="O834"/>
      <c r="P834"/>
      <c r="Q834"/>
      <c r="R834"/>
      <c r="S834"/>
      <c r="T834"/>
      <c r="U834"/>
      <c r="V834"/>
      <c r="W834"/>
      <c r="X834"/>
    </row>
    <row r="835" spans="1:24" x14ac:dyDescent="0.4">
      <c r="A835"/>
      <c r="B835"/>
      <c r="C835"/>
      <c r="D835"/>
      <c r="E835"/>
      <c r="F835"/>
      <c r="G835"/>
      <c r="H835"/>
      <c r="I835"/>
      <c r="J835"/>
      <c r="K835"/>
      <c r="L835"/>
      <c r="M835"/>
      <c r="N835"/>
      <c r="O835"/>
      <c r="P835"/>
      <c r="Q835"/>
      <c r="R835"/>
      <c r="S835"/>
      <c r="T835"/>
      <c r="U835"/>
      <c r="V835"/>
      <c r="W835"/>
      <c r="X835"/>
    </row>
    <row r="836" spans="1:24" x14ac:dyDescent="0.4">
      <c r="A836"/>
      <c r="B836"/>
      <c r="C836"/>
      <c r="D836"/>
      <c r="E836"/>
      <c r="F836"/>
      <c r="G836"/>
      <c r="H836"/>
      <c r="I836"/>
      <c r="J836"/>
      <c r="K836"/>
      <c r="L836"/>
      <c r="M836"/>
      <c r="N836"/>
      <c r="O836"/>
      <c r="P836"/>
      <c r="Q836"/>
      <c r="R836"/>
      <c r="S836"/>
      <c r="T836"/>
      <c r="U836"/>
      <c r="V836"/>
      <c r="W836"/>
      <c r="X836"/>
    </row>
    <row r="837" spans="1:24" x14ac:dyDescent="0.4">
      <c r="A837"/>
      <c r="B837"/>
      <c r="C837"/>
      <c r="D837"/>
      <c r="E837"/>
      <c r="F837"/>
      <c r="G837"/>
      <c r="H837"/>
      <c r="I837"/>
      <c r="J837"/>
      <c r="K837"/>
      <c r="L837"/>
      <c r="M837"/>
      <c r="N837"/>
      <c r="O837"/>
      <c r="P837"/>
      <c r="Q837"/>
      <c r="R837"/>
      <c r="S837"/>
      <c r="T837"/>
      <c r="U837"/>
      <c r="V837"/>
      <c r="W837"/>
      <c r="X837"/>
    </row>
    <row r="838" spans="1:24" x14ac:dyDescent="0.4">
      <c r="A838"/>
      <c r="B838"/>
      <c r="C838"/>
      <c r="D838"/>
      <c r="E838"/>
      <c r="F838"/>
      <c r="G838"/>
      <c r="H838"/>
      <c r="I838"/>
      <c r="J838"/>
      <c r="K838"/>
      <c r="L838"/>
      <c r="M838"/>
      <c r="N838"/>
      <c r="O838"/>
      <c r="P838"/>
      <c r="Q838"/>
      <c r="R838"/>
      <c r="S838"/>
      <c r="T838"/>
      <c r="U838"/>
      <c r="V838"/>
      <c r="W838"/>
      <c r="X838"/>
    </row>
    <row r="839" spans="1:24" x14ac:dyDescent="0.4">
      <c r="A839"/>
      <c r="B839"/>
      <c r="C839"/>
      <c r="D839"/>
      <c r="E839"/>
      <c r="F839"/>
      <c r="G839"/>
      <c r="H839"/>
      <c r="I839"/>
      <c r="J839"/>
      <c r="K839"/>
      <c r="L839"/>
      <c r="M839"/>
      <c r="N839"/>
      <c r="O839"/>
      <c r="P839"/>
      <c r="Q839"/>
      <c r="R839"/>
      <c r="S839"/>
      <c r="T839"/>
      <c r="U839"/>
      <c r="V839"/>
      <c r="W839"/>
      <c r="X839"/>
    </row>
    <row r="840" spans="1:24" x14ac:dyDescent="0.4">
      <c r="A840"/>
      <c r="B840"/>
      <c r="C840"/>
      <c r="D840"/>
      <c r="E840"/>
      <c r="F840"/>
      <c r="G840"/>
      <c r="H840"/>
      <c r="I840"/>
      <c r="J840"/>
      <c r="K840"/>
      <c r="L840"/>
      <c r="M840"/>
      <c r="N840"/>
      <c r="O840"/>
      <c r="P840"/>
      <c r="Q840"/>
      <c r="R840"/>
      <c r="S840"/>
      <c r="T840"/>
      <c r="U840"/>
      <c r="V840"/>
      <c r="W840"/>
      <c r="X840"/>
    </row>
    <row r="841" spans="1:24" x14ac:dyDescent="0.4">
      <c r="A841"/>
      <c r="B841"/>
      <c r="C841"/>
      <c r="D841"/>
      <c r="E841"/>
      <c r="F841"/>
      <c r="G841"/>
      <c r="H841"/>
      <c r="I841"/>
      <c r="J841"/>
      <c r="K841"/>
      <c r="L841"/>
      <c r="M841"/>
      <c r="N841"/>
      <c r="O841"/>
      <c r="P841"/>
      <c r="Q841"/>
      <c r="R841"/>
      <c r="S841"/>
      <c r="T841"/>
      <c r="U841"/>
      <c r="V841"/>
      <c r="W841"/>
      <c r="X841"/>
    </row>
    <row r="842" spans="1:24" x14ac:dyDescent="0.4">
      <c r="A842"/>
      <c r="B842"/>
      <c r="C842"/>
      <c r="D842"/>
      <c r="E842"/>
      <c r="F842"/>
      <c r="G842"/>
      <c r="H842"/>
      <c r="I842"/>
      <c r="J842"/>
      <c r="K842"/>
      <c r="L842"/>
      <c r="M842"/>
      <c r="N842"/>
      <c r="O842"/>
      <c r="P842"/>
      <c r="Q842"/>
      <c r="R842"/>
      <c r="S842"/>
      <c r="T842"/>
      <c r="U842"/>
      <c r="V842"/>
      <c r="W842"/>
      <c r="X842"/>
    </row>
    <row r="843" spans="1:24" x14ac:dyDescent="0.4">
      <c r="A843"/>
      <c r="B843"/>
      <c r="C843"/>
      <c r="D843"/>
      <c r="E843"/>
      <c r="F843"/>
      <c r="G843"/>
      <c r="H843"/>
      <c r="I843"/>
      <c r="J843"/>
      <c r="K843"/>
      <c r="L843"/>
      <c r="M843"/>
      <c r="N843"/>
      <c r="O843"/>
      <c r="P843"/>
      <c r="Q843"/>
      <c r="R843"/>
      <c r="S843"/>
      <c r="T843"/>
      <c r="U843"/>
      <c r="V843"/>
      <c r="W843"/>
      <c r="X843"/>
    </row>
    <row r="844" spans="1:24" x14ac:dyDescent="0.4">
      <c r="A844"/>
      <c r="B844"/>
      <c r="C844"/>
      <c r="D844"/>
      <c r="E844"/>
      <c r="F844"/>
      <c r="G844"/>
      <c r="H844"/>
      <c r="I844"/>
      <c r="J844"/>
      <c r="K844"/>
      <c r="L844"/>
      <c r="M844"/>
      <c r="N844"/>
      <c r="O844"/>
      <c r="P844"/>
      <c r="Q844"/>
      <c r="R844"/>
      <c r="S844"/>
      <c r="T844"/>
      <c r="U844"/>
      <c r="V844"/>
      <c r="W844"/>
      <c r="X844"/>
    </row>
    <row r="845" spans="1:24" x14ac:dyDescent="0.4">
      <c r="A845"/>
      <c r="B845"/>
      <c r="C845"/>
      <c r="D845"/>
      <c r="E845"/>
      <c r="F845"/>
      <c r="G845"/>
      <c r="H845"/>
      <c r="I845"/>
      <c r="J845"/>
      <c r="K845"/>
      <c r="L845"/>
      <c r="M845"/>
      <c r="N845"/>
      <c r="O845"/>
      <c r="P845"/>
      <c r="Q845"/>
      <c r="R845"/>
      <c r="S845"/>
      <c r="T845"/>
      <c r="U845"/>
      <c r="V845"/>
      <c r="W845"/>
      <c r="X845"/>
    </row>
    <row r="846" spans="1:24" x14ac:dyDescent="0.4">
      <c r="A846"/>
      <c r="B846"/>
      <c r="C846"/>
      <c r="D846"/>
      <c r="E846"/>
      <c r="F846"/>
      <c r="G846"/>
      <c r="H846"/>
      <c r="I846"/>
      <c r="J846"/>
      <c r="K846"/>
      <c r="L846"/>
      <c r="M846"/>
      <c r="N846"/>
      <c r="O846"/>
      <c r="P846"/>
      <c r="Q846"/>
      <c r="R846"/>
      <c r="S846"/>
      <c r="T846"/>
      <c r="U846"/>
      <c r="V846"/>
      <c r="W846"/>
      <c r="X846"/>
    </row>
    <row r="847" spans="1:24" x14ac:dyDescent="0.4">
      <c r="A847"/>
      <c r="B847"/>
      <c r="C847"/>
      <c r="D847"/>
      <c r="E847"/>
      <c r="F847"/>
      <c r="G847"/>
      <c r="H847"/>
      <c r="I847"/>
      <c r="J847"/>
      <c r="K847"/>
      <c r="L847"/>
      <c r="M847"/>
      <c r="N847"/>
      <c r="O847"/>
      <c r="P847"/>
      <c r="Q847"/>
      <c r="R847"/>
      <c r="S847"/>
      <c r="T847"/>
      <c r="U847"/>
      <c r="V847"/>
      <c r="W847"/>
      <c r="X847"/>
    </row>
    <row r="848" spans="1:24" x14ac:dyDescent="0.4">
      <c r="A848"/>
      <c r="B848"/>
      <c r="C848"/>
      <c r="D848"/>
      <c r="E848"/>
      <c r="F848"/>
      <c r="G848"/>
      <c r="H848"/>
      <c r="I848"/>
      <c r="J848"/>
      <c r="K848"/>
      <c r="L848"/>
      <c r="M848"/>
      <c r="N848"/>
      <c r="O848"/>
      <c r="P848"/>
      <c r="Q848"/>
      <c r="R848"/>
      <c r="S848"/>
      <c r="T848"/>
      <c r="U848"/>
      <c r="V848"/>
      <c r="W848"/>
      <c r="X848"/>
    </row>
    <row r="849" spans="1:24" x14ac:dyDescent="0.4">
      <c r="A849"/>
      <c r="B849"/>
      <c r="C849"/>
      <c r="D849"/>
      <c r="E849"/>
      <c r="F849"/>
      <c r="G849"/>
      <c r="H849"/>
      <c r="I849"/>
      <c r="J849"/>
      <c r="K849"/>
      <c r="L849"/>
      <c r="M849"/>
      <c r="N849"/>
      <c r="O849"/>
      <c r="P849"/>
      <c r="Q849"/>
      <c r="R849"/>
      <c r="S849"/>
      <c r="T849"/>
      <c r="U849"/>
      <c r="V849"/>
      <c r="W849"/>
      <c r="X849"/>
    </row>
    <row r="850" spans="1:24" x14ac:dyDescent="0.4">
      <c r="A850"/>
      <c r="B850"/>
      <c r="C850"/>
      <c r="D850"/>
      <c r="E850"/>
      <c r="F850"/>
      <c r="G850"/>
      <c r="H850"/>
      <c r="I850"/>
      <c r="J850"/>
      <c r="K850"/>
      <c r="L850"/>
      <c r="M850"/>
      <c r="N850"/>
      <c r="O850"/>
      <c r="P850"/>
      <c r="Q850"/>
      <c r="R850"/>
      <c r="S850"/>
      <c r="T850"/>
      <c r="U850"/>
      <c r="V850"/>
      <c r="W850"/>
      <c r="X850"/>
    </row>
    <row r="851" spans="1:24" x14ac:dyDescent="0.4">
      <c r="A851"/>
      <c r="B851"/>
      <c r="C851"/>
      <c r="D851"/>
      <c r="E851"/>
      <c r="F851"/>
      <c r="G851"/>
      <c r="H851"/>
      <c r="I851"/>
      <c r="J851"/>
      <c r="K851"/>
      <c r="L851"/>
      <c r="M851"/>
      <c r="N851"/>
      <c r="O851"/>
      <c r="P851"/>
      <c r="Q851"/>
      <c r="R851"/>
      <c r="S851"/>
      <c r="T851"/>
      <c r="U851"/>
      <c r="V851"/>
      <c r="W851"/>
      <c r="X851"/>
    </row>
    <row r="852" spans="1:24" x14ac:dyDescent="0.4">
      <c r="A852"/>
      <c r="B852"/>
      <c r="C852"/>
      <c r="D852"/>
      <c r="E852"/>
      <c r="F852"/>
      <c r="G852"/>
      <c r="H852"/>
      <c r="I852"/>
      <c r="J852"/>
      <c r="K852"/>
      <c r="L852"/>
      <c r="M852"/>
      <c r="N852"/>
      <c r="O852"/>
      <c r="P852"/>
      <c r="Q852"/>
      <c r="R852"/>
      <c r="S852"/>
      <c r="T852"/>
      <c r="U852"/>
      <c r="V852"/>
      <c r="W852"/>
      <c r="X852"/>
    </row>
    <row r="853" spans="1:24" x14ac:dyDescent="0.4">
      <c r="A853"/>
      <c r="B853"/>
      <c r="C853"/>
      <c r="D853"/>
      <c r="E853"/>
      <c r="F853"/>
      <c r="G853"/>
      <c r="H853"/>
      <c r="I853"/>
      <c r="J853"/>
      <c r="K853"/>
      <c r="L853"/>
      <c r="M853"/>
      <c r="N853"/>
      <c r="O853"/>
      <c r="P853"/>
      <c r="Q853"/>
      <c r="R853"/>
      <c r="S853"/>
      <c r="T853"/>
      <c r="U853"/>
      <c r="V853"/>
      <c r="W853"/>
      <c r="X853"/>
    </row>
    <row r="854" spans="1:24" x14ac:dyDescent="0.4">
      <c r="A854"/>
      <c r="B854"/>
      <c r="C854"/>
      <c r="D854"/>
      <c r="E854"/>
      <c r="F854"/>
      <c r="G854"/>
      <c r="H854"/>
      <c r="I854"/>
      <c r="J854"/>
      <c r="K854"/>
      <c r="L854"/>
      <c r="M854"/>
      <c r="N854"/>
      <c r="O854"/>
      <c r="P854"/>
      <c r="Q854"/>
      <c r="R854"/>
      <c r="S854"/>
      <c r="T854"/>
      <c r="U854"/>
      <c r="V854"/>
      <c r="W854"/>
      <c r="X854"/>
    </row>
    <row r="855" spans="1:24" x14ac:dyDescent="0.4">
      <c r="A855"/>
      <c r="B855"/>
      <c r="C855"/>
      <c r="D855"/>
      <c r="E855"/>
      <c r="F855"/>
      <c r="G855"/>
      <c r="H855"/>
      <c r="I855"/>
      <c r="J855"/>
      <c r="K855"/>
      <c r="L855"/>
      <c r="M855"/>
      <c r="N855"/>
      <c r="O855"/>
      <c r="P855"/>
      <c r="Q855"/>
      <c r="R855"/>
      <c r="S855"/>
      <c r="T855"/>
      <c r="U855"/>
      <c r="V855"/>
      <c r="W855"/>
      <c r="X855"/>
    </row>
    <row r="856" spans="1:24" x14ac:dyDescent="0.4">
      <c r="A856"/>
      <c r="B856"/>
      <c r="C856"/>
      <c r="D856"/>
      <c r="E856"/>
      <c r="F856"/>
      <c r="G856"/>
      <c r="H856"/>
      <c r="I856"/>
      <c r="J856"/>
      <c r="K856"/>
      <c r="L856"/>
      <c r="M856"/>
      <c r="N856"/>
      <c r="O856"/>
      <c r="P856"/>
      <c r="Q856"/>
      <c r="R856"/>
      <c r="S856"/>
      <c r="T856"/>
      <c r="U856"/>
      <c r="V856"/>
      <c r="W856"/>
      <c r="X856"/>
    </row>
    <row r="857" spans="1:24" x14ac:dyDescent="0.4">
      <c r="A857"/>
      <c r="B857"/>
      <c r="C857"/>
      <c r="D857"/>
      <c r="E857"/>
      <c r="F857"/>
      <c r="G857"/>
      <c r="H857"/>
      <c r="I857"/>
      <c r="J857"/>
      <c r="K857"/>
      <c r="L857"/>
      <c r="M857"/>
      <c r="N857"/>
      <c r="O857"/>
      <c r="P857"/>
      <c r="Q857"/>
      <c r="R857"/>
      <c r="S857"/>
      <c r="T857"/>
      <c r="U857"/>
      <c r="V857"/>
      <c r="W857"/>
      <c r="X857"/>
    </row>
    <row r="858" spans="1:24" x14ac:dyDescent="0.4">
      <c r="A858"/>
      <c r="B858"/>
      <c r="C858"/>
      <c r="D858"/>
      <c r="E858"/>
      <c r="F858"/>
      <c r="G858"/>
      <c r="H858"/>
      <c r="I858"/>
      <c r="J858"/>
      <c r="K858"/>
      <c r="L858"/>
      <c r="M858"/>
      <c r="N858"/>
      <c r="O858"/>
      <c r="P858"/>
      <c r="Q858"/>
      <c r="R858"/>
      <c r="S858"/>
      <c r="T858"/>
      <c r="U858"/>
      <c r="V858"/>
      <c r="W858"/>
      <c r="X858"/>
    </row>
    <row r="859" spans="1:24" x14ac:dyDescent="0.4">
      <c r="A859"/>
      <c r="B859"/>
      <c r="C859"/>
      <c r="D859"/>
      <c r="E859"/>
      <c r="F859"/>
      <c r="G859"/>
      <c r="H859"/>
      <c r="I859"/>
      <c r="J859"/>
      <c r="K859"/>
      <c r="L859"/>
      <c r="M859"/>
      <c r="N859"/>
      <c r="O859"/>
      <c r="P859"/>
      <c r="Q859"/>
      <c r="R859"/>
      <c r="S859"/>
      <c r="T859"/>
      <c r="U859"/>
      <c r="V859"/>
      <c r="W859"/>
      <c r="X859"/>
    </row>
    <row r="860" spans="1:24" x14ac:dyDescent="0.4">
      <c r="A860"/>
      <c r="B860"/>
      <c r="C860"/>
      <c r="D860"/>
      <c r="E860"/>
      <c r="F860"/>
      <c r="G860"/>
      <c r="H860"/>
      <c r="I860"/>
      <c r="J860"/>
      <c r="K860"/>
      <c r="L860"/>
      <c r="M860"/>
      <c r="N860"/>
      <c r="O860"/>
      <c r="P860"/>
      <c r="Q860"/>
      <c r="R860"/>
      <c r="S860"/>
      <c r="T860"/>
      <c r="U860"/>
      <c r="V860"/>
      <c r="W860"/>
      <c r="X860"/>
    </row>
    <row r="861" spans="1:24" x14ac:dyDescent="0.4">
      <c r="A861"/>
      <c r="B861"/>
      <c r="C861"/>
      <c r="D861"/>
      <c r="E861"/>
      <c r="F861"/>
      <c r="G861"/>
      <c r="H861"/>
      <c r="I861"/>
      <c r="J861"/>
      <c r="K861"/>
      <c r="L861"/>
      <c r="M861"/>
      <c r="N861"/>
      <c r="O861"/>
      <c r="P861"/>
      <c r="Q861"/>
      <c r="R861"/>
      <c r="S861"/>
      <c r="T861"/>
      <c r="U861"/>
      <c r="V861"/>
      <c r="W861"/>
      <c r="X861"/>
    </row>
    <row r="862" spans="1:24" x14ac:dyDescent="0.4">
      <c r="A862"/>
      <c r="B862"/>
      <c r="C862"/>
      <c r="D862"/>
      <c r="E862"/>
      <c r="F862"/>
      <c r="G862"/>
      <c r="H862"/>
      <c r="I862"/>
      <c r="J862"/>
      <c r="K862"/>
      <c r="L862"/>
      <c r="M862"/>
      <c r="N862"/>
      <c r="O862"/>
      <c r="P862"/>
      <c r="Q862"/>
      <c r="R862"/>
      <c r="S862"/>
      <c r="T862"/>
      <c r="U862"/>
      <c r="V862"/>
      <c r="W862"/>
      <c r="X862"/>
    </row>
    <row r="863" spans="1:24" x14ac:dyDescent="0.4">
      <c r="A863"/>
      <c r="B863"/>
      <c r="C863"/>
      <c r="D863"/>
      <c r="E863"/>
      <c r="F863"/>
      <c r="G863"/>
      <c r="H863"/>
      <c r="I863"/>
      <c r="J863"/>
      <c r="K863"/>
      <c r="L863"/>
      <c r="M863"/>
      <c r="N863"/>
      <c r="O863"/>
      <c r="P863"/>
      <c r="Q863"/>
      <c r="R863"/>
      <c r="S863"/>
      <c r="T863"/>
      <c r="U863"/>
      <c r="V863"/>
      <c r="W863"/>
      <c r="X863"/>
    </row>
    <row r="864" spans="1:24" x14ac:dyDescent="0.4">
      <c r="A864"/>
      <c r="B864"/>
      <c r="C864"/>
      <c r="D864"/>
      <c r="E864"/>
      <c r="F864"/>
      <c r="G864"/>
      <c r="H864"/>
      <c r="I864"/>
      <c r="J864"/>
      <c r="K864"/>
      <c r="L864"/>
      <c r="M864"/>
      <c r="N864"/>
      <c r="O864"/>
      <c r="P864"/>
      <c r="Q864"/>
      <c r="R864"/>
      <c r="S864"/>
      <c r="T864"/>
      <c r="U864"/>
      <c r="V864"/>
      <c r="W864"/>
      <c r="X864"/>
    </row>
    <row r="865" spans="1:24" x14ac:dyDescent="0.4">
      <c r="A865"/>
      <c r="B865"/>
      <c r="C865"/>
      <c r="D865"/>
      <c r="E865"/>
      <c r="F865"/>
      <c r="G865"/>
      <c r="H865"/>
      <c r="I865"/>
      <c r="J865"/>
      <c r="K865"/>
      <c r="L865"/>
      <c r="M865"/>
      <c r="N865"/>
      <c r="O865"/>
      <c r="P865"/>
      <c r="Q865"/>
      <c r="R865"/>
      <c r="S865"/>
      <c r="T865"/>
      <c r="U865"/>
      <c r="V865"/>
      <c r="W865"/>
      <c r="X865"/>
    </row>
    <row r="866" spans="1:24" x14ac:dyDescent="0.4">
      <c r="A866"/>
      <c r="B866"/>
      <c r="C866"/>
      <c r="D866"/>
      <c r="E866"/>
      <c r="F866"/>
      <c r="G866"/>
      <c r="H866"/>
      <c r="I866"/>
      <c r="J866"/>
      <c r="K866"/>
      <c r="L866"/>
      <c r="M866"/>
      <c r="N866"/>
      <c r="O866"/>
      <c r="P866"/>
      <c r="Q866"/>
      <c r="R866"/>
      <c r="S866"/>
      <c r="T866"/>
      <c r="U866"/>
      <c r="V866"/>
      <c r="W866"/>
      <c r="X866"/>
    </row>
    <row r="867" spans="1:24" x14ac:dyDescent="0.4">
      <c r="A867"/>
      <c r="B867"/>
      <c r="C867"/>
      <c r="D867"/>
      <c r="E867"/>
      <c r="F867"/>
      <c r="G867"/>
      <c r="H867"/>
      <c r="I867"/>
      <c r="J867"/>
      <c r="K867"/>
      <c r="L867"/>
      <c r="M867"/>
      <c r="N867"/>
      <c r="O867"/>
      <c r="P867"/>
      <c r="Q867"/>
      <c r="R867"/>
      <c r="S867"/>
      <c r="T867"/>
      <c r="U867"/>
      <c r="V867"/>
      <c r="W867"/>
      <c r="X867"/>
    </row>
    <row r="868" spans="1:24" x14ac:dyDescent="0.4">
      <c r="A868"/>
      <c r="B868"/>
      <c r="C868"/>
      <c r="D868"/>
      <c r="E868"/>
      <c r="F868"/>
      <c r="G868"/>
      <c r="H868"/>
      <c r="I868"/>
      <c r="J868"/>
      <c r="K868"/>
      <c r="L868"/>
      <c r="M868"/>
      <c r="N868"/>
      <c r="O868"/>
      <c r="P868"/>
      <c r="Q868"/>
      <c r="R868"/>
      <c r="S868"/>
      <c r="T868"/>
      <c r="U868"/>
      <c r="V868"/>
      <c r="W868"/>
      <c r="X868"/>
    </row>
    <row r="869" spans="1:24" x14ac:dyDescent="0.4">
      <c r="A869"/>
      <c r="B869"/>
      <c r="C869"/>
      <c r="D869"/>
      <c r="E869"/>
      <c r="F869"/>
      <c r="G869"/>
      <c r="H869"/>
      <c r="I869"/>
      <c r="J869"/>
      <c r="K869"/>
      <c r="L869"/>
      <c r="M869"/>
      <c r="N869"/>
      <c r="O869"/>
      <c r="P869"/>
      <c r="Q869"/>
      <c r="R869"/>
      <c r="S869"/>
      <c r="T869"/>
      <c r="U869"/>
      <c r="V869"/>
      <c r="W869"/>
      <c r="X869"/>
    </row>
    <row r="870" spans="1:24" x14ac:dyDescent="0.4">
      <c r="A870"/>
      <c r="B870"/>
      <c r="C870"/>
      <c r="D870"/>
      <c r="E870"/>
      <c r="F870"/>
      <c r="G870"/>
      <c r="H870"/>
      <c r="I870"/>
      <c r="J870"/>
      <c r="K870"/>
      <c r="L870"/>
      <c r="M870"/>
      <c r="N870"/>
      <c r="O870"/>
      <c r="P870"/>
      <c r="Q870"/>
      <c r="R870"/>
      <c r="S870"/>
      <c r="T870"/>
      <c r="U870"/>
      <c r="V870"/>
      <c r="W870"/>
      <c r="X870"/>
    </row>
    <row r="871" spans="1:24" x14ac:dyDescent="0.4">
      <c r="A871"/>
      <c r="B871"/>
      <c r="C871"/>
      <c r="D871"/>
      <c r="E871"/>
      <c r="F871"/>
      <c r="G871"/>
      <c r="H871"/>
      <c r="I871"/>
      <c r="J871"/>
      <c r="K871"/>
      <c r="L871"/>
      <c r="M871"/>
      <c r="N871"/>
      <c r="O871"/>
      <c r="P871"/>
      <c r="Q871"/>
      <c r="R871"/>
      <c r="S871"/>
      <c r="T871"/>
      <c r="U871"/>
      <c r="V871"/>
      <c r="W871"/>
      <c r="X871"/>
    </row>
    <row r="872" spans="1:24" x14ac:dyDescent="0.4">
      <c r="A872"/>
      <c r="B872"/>
      <c r="C872"/>
      <c r="D872"/>
      <c r="E872"/>
      <c r="F872"/>
      <c r="G872"/>
      <c r="H872"/>
      <c r="I872"/>
      <c r="J872"/>
      <c r="K872"/>
      <c r="L872"/>
      <c r="M872"/>
      <c r="N872"/>
      <c r="O872"/>
      <c r="P872"/>
      <c r="Q872"/>
      <c r="R872"/>
      <c r="S872"/>
      <c r="T872"/>
      <c r="U872"/>
      <c r="V872"/>
      <c r="W872"/>
      <c r="X872"/>
    </row>
    <row r="873" spans="1:24" x14ac:dyDescent="0.4">
      <c r="A873"/>
      <c r="B873"/>
      <c r="C873"/>
      <c r="D873"/>
      <c r="E873"/>
      <c r="F873"/>
      <c r="G873"/>
      <c r="H873"/>
      <c r="I873"/>
      <c r="J873"/>
      <c r="K873"/>
      <c r="L873"/>
      <c r="M873"/>
      <c r="N873"/>
      <c r="O873"/>
      <c r="P873"/>
      <c r="Q873"/>
      <c r="R873"/>
      <c r="S873"/>
      <c r="T873"/>
      <c r="U873"/>
      <c r="V873"/>
      <c r="W873"/>
      <c r="X873"/>
    </row>
    <row r="874" spans="1:24" x14ac:dyDescent="0.4">
      <c r="A874"/>
      <c r="B874"/>
      <c r="C874"/>
      <c r="D874"/>
      <c r="E874"/>
      <c r="F874"/>
      <c r="G874"/>
      <c r="H874"/>
      <c r="I874"/>
      <c r="J874"/>
      <c r="K874"/>
      <c r="L874"/>
      <c r="M874"/>
      <c r="N874"/>
      <c r="O874"/>
      <c r="P874"/>
      <c r="Q874"/>
      <c r="R874"/>
      <c r="S874"/>
      <c r="T874"/>
      <c r="U874"/>
      <c r="V874"/>
      <c r="W874"/>
      <c r="X874"/>
    </row>
    <row r="875" spans="1:24" x14ac:dyDescent="0.4">
      <c r="A875"/>
      <c r="B875"/>
      <c r="C875"/>
      <c r="D875"/>
      <c r="E875"/>
      <c r="F875"/>
      <c r="G875"/>
      <c r="H875"/>
      <c r="I875"/>
      <c r="J875"/>
      <c r="K875"/>
      <c r="L875"/>
      <c r="M875"/>
      <c r="N875"/>
      <c r="O875"/>
      <c r="P875"/>
      <c r="Q875"/>
      <c r="R875"/>
      <c r="S875"/>
      <c r="T875"/>
      <c r="U875"/>
      <c r="V875"/>
      <c r="W875"/>
      <c r="X875"/>
    </row>
    <row r="876" spans="1:24" x14ac:dyDescent="0.4">
      <c r="A876"/>
      <c r="B876"/>
      <c r="C876"/>
      <c r="D876"/>
      <c r="E876"/>
      <c r="F876"/>
      <c r="G876"/>
      <c r="H876"/>
      <c r="I876"/>
      <c r="J876"/>
      <c r="K876"/>
      <c r="L876"/>
      <c r="M876"/>
      <c r="N876"/>
      <c r="O876"/>
      <c r="P876"/>
      <c r="Q876"/>
      <c r="R876"/>
      <c r="S876"/>
      <c r="T876"/>
      <c r="U876"/>
      <c r="V876"/>
      <c r="W876"/>
      <c r="X876"/>
    </row>
    <row r="877" spans="1:24" x14ac:dyDescent="0.4">
      <c r="A877"/>
      <c r="B877"/>
      <c r="C877"/>
      <c r="D877"/>
      <c r="E877"/>
      <c r="F877"/>
      <c r="G877"/>
      <c r="H877"/>
      <c r="I877"/>
      <c r="J877"/>
      <c r="K877"/>
      <c r="L877"/>
      <c r="M877"/>
      <c r="N877"/>
      <c r="O877"/>
      <c r="P877"/>
      <c r="Q877"/>
      <c r="R877"/>
      <c r="S877"/>
      <c r="T877"/>
      <c r="U877"/>
      <c r="V877"/>
      <c r="W877"/>
      <c r="X877"/>
    </row>
    <row r="878" spans="1:24" x14ac:dyDescent="0.4">
      <c r="A878"/>
      <c r="B878"/>
      <c r="C878"/>
      <c r="D878"/>
      <c r="E878"/>
      <c r="F878"/>
      <c r="G878"/>
      <c r="H878"/>
      <c r="I878"/>
      <c r="J878"/>
      <c r="K878"/>
      <c r="L878"/>
      <c r="M878"/>
      <c r="N878"/>
      <c r="O878"/>
      <c r="P878"/>
      <c r="Q878"/>
      <c r="R878"/>
      <c r="S878"/>
      <c r="T878"/>
      <c r="U878"/>
      <c r="V878"/>
      <c r="W878"/>
      <c r="X878"/>
    </row>
    <row r="879" spans="1:24" x14ac:dyDescent="0.4">
      <c r="A879"/>
      <c r="B879"/>
      <c r="C879"/>
      <c r="D879"/>
      <c r="E879"/>
      <c r="F879"/>
      <c r="G879"/>
      <c r="H879"/>
      <c r="I879"/>
      <c r="J879"/>
      <c r="K879"/>
      <c r="L879"/>
      <c r="M879"/>
      <c r="N879"/>
      <c r="O879"/>
      <c r="P879"/>
      <c r="Q879"/>
      <c r="R879"/>
      <c r="S879"/>
      <c r="T879"/>
      <c r="U879"/>
      <c r="V879"/>
      <c r="W879"/>
      <c r="X879"/>
    </row>
    <row r="880" spans="1:24" x14ac:dyDescent="0.4">
      <c r="A880"/>
      <c r="B880"/>
      <c r="C880"/>
      <c r="D880"/>
      <c r="E880"/>
      <c r="F880"/>
      <c r="G880"/>
      <c r="H880"/>
      <c r="I880"/>
      <c r="J880"/>
      <c r="K880"/>
      <c r="L880"/>
      <c r="M880"/>
      <c r="N880"/>
      <c r="O880"/>
      <c r="P880"/>
      <c r="Q880"/>
      <c r="R880"/>
      <c r="S880"/>
      <c r="T880"/>
      <c r="U880"/>
      <c r="V880"/>
      <c r="W880"/>
      <c r="X880"/>
    </row>
    <row r="881" spans="1:24" x14ac:dyDescent="0.4">
      <c r="A881"/>
      <c r="B881"/>
      <c r="C881"/>
      <c r="D881"/>
      <c r="E881"/>
      <c r="F881"/>
      <c r="G881"/>
      <c r="H881"/>
      <c r="I881"/>
      <c r="J881"/>
      <c r="K881"/>
      <c r="L881"/>
      <c r="M881"/>
      <c r="N881"/>
      <c r="O881"/>
      <c r="P881"/>
      <c r="Q881"/>
      <c r="R881"/>
      <c r="S881"/>
      <c r="T881"/>
      <c r="U881"/>
      <c r="V881"/>
      <c r="W881"/>
      <c r="X881"/>
    </row>
    <row r="882" spans="1:24" x14ac:dyDescent="0.4">
      <c r="A882"/>
      <c r="B882"/>
      <c r="C882"/>
      <c r="D882"/>
      <c r="E882"/>
      <c r="F882"/>
      <c r="G882"/>
      <c r="H882"/>
      <c r="I882"/>
      <c r="J882"/>
      <c r="K882"/>
      <c r="L882"/>
      <c r="M882"/>
      <c r="N882"/>
      <c r="O882"/>
      <c r="P882"/>
      <c r="Q882"/>
      <c r="R882"/>
      <c r="S882"/>
      <c r="T882"/>
      <c r="U882"/>
      <c r="V882"/>
      <c r="W882"/>
      <c r="X882"/>
    </row>
    <row r="883" spans="1:24" x14ac:dyDescent="0.4">
      <c r="A883"/>
      <c r="B883"/>
      <c r="C883"/>
      <c r="D883"/>
      <c r="E883"/>
      <c r="F883"/>
      <c r="G883"/>
      <c r="H883"/>
      <c r="I883"/>
      <c r="J883"/>
      <c r="K883"/>
      <c r="L883"/>
      <c r="M883"/>
      <c r="N883"/>
      <c r="O883"/>
      <c r="P883"/>
      <c r="Q883"/>
      <c r="R883"/>
      <c r="S883"/>
      <c r="T883"/>
      <c r="U883"/>
      <c r="V883"/>
      <c r="W883"/>
      <c r="X883"/>
    </row>
    <row r="884" spans="1:24" x14ac:dyDescent="0.4">
      <c r="A884"/>
      <c r="B884"/>
      <c r="C884"/>
      <c r="D884"/>
      <c r="E884"/>
      <c r="F884"/>
      <c r="G884"/>
      <c r="H884"/>
      <c r="I884"/>
      <c r="J884"/>
      <c r="K884"/>
      <c r="L884"/>
      <c r="M884"/>
      <c r="N884"/>
      <c r="O884"/>
      <c r="P884"/>
      <c r="Q884"/>
      <c r="R884"/>
      <c r="S884"/>
      <c r="T884"/>
      <c r="U884"/>
      <c r="V884"/>
      <c r="W884"/>
      <c r="X884"/>
    </row>
    <row r="885" spans="1:24" x14ac:dyDescent="0.4">
      <c r="A885"/>
      <c r="B885"/>
      <c r="C885"/>
      <c r="D885"/>
      <c r="E885"/>
      <c r="F885"/>
      <c r="G885"/>
      <c r="H885"/>
      <c r="I885"/>
      <c r="J885"/>
      <c r="K885"/>
      <c r="L885"/>
      <c r="M885"/>
      <c r="N885"/>
      <c r="O885"/>
      <c r="P885"/>
      <c r="Q885"/>
      <c r="R885"/>
      <c r="S885"/>
      <c r="T885"/>
      <c r="U885"/>
      <c r="V885"/>
      <c r="W885"/>
      <c r="X885"/>
    </row>
    <row r="886" spans="1:24" x14ac:dyDescent="0.4">
      <c r="A886"/>
      <c r="B886"/>
      <c r="C886"/>
      <c r="D886"/>
      <c r="E886"/>
      <c r="F886"/>
      <c r="G886"/>
      <c r="H886"/>
      <c r="I886"/>
      <c r="J886"/>
      <c r="K886"/>
      <c r="L886"/>
      <c r="M886"/>
      <c r="N886"/>
      <c r="O886"/>
      <c r="P886"/>
      <c r="Q886"/>
      <c r="R886"/>
      <c r="S886"/>
      <c r="T886"/>
      <c r="U886"/>
      <c r="V886"/>
      <c r="W886"/>
      <c r="X886"/>
    </row>
    <row r="887" spans="1:24" x14ac:dyDescent="0.4">
      <c r="A887"/>
      <c r="B887"/>
      <c r="C887"/>
      <c r="D887"/>
      <c r="E887"/>
      <c r="F887"/>
      <c r="G887"/>
      <c r="H887"/>
      <c r="I887"/>
      <c r="J887"/>
      <c r="K887"/>
      <c r="L887"/>
      <c r="M887"/>
      <c r="N887"/>
      <c r="O887"/>
      <c r="P887"/>
      <c r="Q887"/>
      <c r="R887"/>
      <c r="S887"/>
      <c r="T887"/>
      <c r="U887"/>
      <c r="V887"/>
      <c r="W887"/>
      <c r="X887"/>
    </row>
    <row r="888" spans="1:24" x14ac:dyDescent="0.4">
      <c r="A888"/>
      <c r="B888"/>
      <c r="C888"/>
      <c r="D888"/>
      <c r="E888"/>
      <c r="F888"/>
      <c r="G888"/>
      <c r="H888"/>
      <c r="I888"/>
      <c r="J888"/>
      <c r="K888"/>
      <c r="L888"/>
      <c r="M888"/>
      <c r="N888"/>
      <c r="O888"/>
      <c r="P888"/>
      <c r="Q888"/>
      <c r="R888"/>
      <c r="S888"/>
      <c r="T888"/>
      <c r="U888"/>
      <c r="V888"/>
      <c r="W888"/>
      <c r="X888"/>
    </row>
    <row r="889" spans="1:24" x14ac:dyDescent="0.4">
      <c r="A889"/>
      <c r="B889"/>
      <c r="C889"/>
      <c r="D889"/>
      <c r="E889"/>
      <c r="F889"/>
      <c r="G889"/>
      <c r="H889"/>
      <c r="I889"/>
      <c r="J889"/>
      <c r="K889"/>
      <c r="L889"/>
      <c r="M889"/>
      <c r="N889"/>
      <c r="O889"/>
      <c r="P889"/>
      <c r="Q889"/>
      <c r="R889"/>
      <c r="S889"/>
      <c r="T889"/>
      <c r="U889"/>
      <c r="V889"/>
      <c r="W889"/>
      <c r="X889"/>
    </row>
    <row r="890" spans="1:24" x14ac:dyDescent="0.4">
      <c r="A890"/>
      <c r="B890"/>
      <c r="C890"/>
      <c r="D890"/>
      <c r="E890"/>
      <c r="F890"/>
      <c r="G890"/>
      <c r="H890"/>
      <c r="I890"/>
      <c r="J890"/>
      <c r="K890"/>
      <c r="L890"/>
      <c r="M890"/>
      <c r="N890"/>
      <c r="O890"/>
      <c r="P890"/>
      <c r="Q890"/>
      <c r="R890"/>
      <c r="S890"/>
      <c r="T890"/>
      <c r="U890"/>
      <c r="V890"/>
      <c r="W890"/>
      <c r="X890"/>
    </row>
    <row r="891" spans="1:24" x14ac:dyDescent="0.4">
      <c r="A891"/>
      <c r="B891"/>
      <c r="C891"/>
      <c r="D891"/>
      <c r="E891"/>
      <c r="F891"/>
      <c r="G891"/>
      <c r="H891"/>
      <c r="I891"/>
      <c r="J891"/>
      <c r="K891"/>
      <c r="L891"/>
      <c r="M891"/>
      <c r="N891"/>
      <c r="O891"/>
      <c r="P891"/>
      <c r="Q891"/>
      <c r="R891"/>
      <c r="S891"/>
      <c r="T891"/>
      <c r="U891"/>
      <c r="V891"/>
      <c r="W891"/>
      <c r="X891"/>
    </row>
    <row r="892" spans="1:24" x14ac:dyDescent="0.4">
      <c r="A892"/>
      <c r="B892"/>
      <c r="C892"/>
      <c r="D892"/>
      <c r="E892"/>
      <c r="F892"/>
      <c r="G892"/>
      <c r="H892"/>
      <c r="I892"/>
      <c r="J892"/>
      <c r="K892"/>
      <c r="L892"/>
      <c r="M892"/>
      <c r="N892"/>
      <c r="O892"/>
      <c r="P892"/>
      <c r="Q892"/>
      <c r="R892"/>
      <c r="S892"/>
      <c r="T892"/>
      <c r="U892"/>
      <c r="V892"/>
      <c r="W892"/>
      <c r="X892"/>
    </row>
    <row r="893" spans="1:24" x14ac:dyDescent="0.4">
      <c r="A893"/>
      <c r="B893"/>
      <c r="C893"/>
      <c r="D893"/>
      <c r="E893"/>
      <c r="F893"/>
      <c r="G893"/>
      <c r="H893"/>
      <c r="I893"/>
      <c r="J893"/>
      <c r="K893"/>
      <c r="L893"/>
      <c r="M893"/>
      <c r="N893"/>
      <c r="O893"/>
      <c r="P893"/>
      <c r="Q893"/>
      <c r="R893"/>
      <c r="S893"/>
      <c r="T893"/>
      <c r="U893"/>
      <c r="V893"/>
      <c r="W893"/>
      <c r="X893"/>
    </row>
    <row r="894" spans="1:24" x14ac:dyDescent="0.4">
      <c r="A894"/>
      <c r="B894"/>
      <c r="C894"/>
      <c r="D894"/>
      <c r="E894"/>
      <c r="F894"/>
      <c r="G894"/>
      <c r="H894"/>
      <c r="I894"/>
      <c r="J894"/>
      <c r="K894"/>
      <c r="L894"/>
      <c r="M894"/>
      <c r="N894"/>
      <c r="O894"/>
      <c r="P894"/>
      <c r="Q894"/>
      <c r="R894"/>
      <c r="S894"/>
      <c r="T894"/>
      <c r="U894"/>
      <c r="V894"/>
      <c r="W894"/>
      <c r="X894"/>
    </row>
    <row r="895" spans="1:24" x14ac:dyDescent="0.4">
      <c r="A895"/>
      <c r="B895"/>
      <c r="C895"/>
      <c r="D895"/>
      <c r="E895"/>
      <c r="F895"/>
      <c r="G895"/>
      <c r="H895"/>
      <c r="I895"/>
      <c r="J895"/>
      <c r="K895"/>
      <c r="L895"/>
      <c r="M895"/>
      <c r="N895"/>
      <c r="O895"/>
      <c r="P895"/>
      <c r="Q895"/>
      <c r="R895"/>
      <c r="S895"/>
      <c r="T895"/>
      <c r="U895"/>
      <c r="V895"/>
      <c r="W895"/>
      <c r="X895"/>
    </row>
    <row r="896" spans="1:24" x14ac:dyDescent="0.4">
      <c r="A896"/>
      <c r="B896"/>
      <c r="C896"/>
      <c r="D896"/>
      <c r="E896"/>
      <c r="F896"/>
      <c r="G896"/>
      <c r="H896"/>
      <c r="I896"/>
      <c r="J896"/>
      <c r="K896"/>
      <c r="L896"/>
      <c r="M896"/>
      <c r="N896"/>
      <c r="O896"/>
      <c r="P896"/>
      <c r="Q896"/>
      <c r="R896"/>
      <c r="S896"/>
      <c r="T896"/>
      <c r="U896"/>
      <c r="V896"/>
      <c r="W896"/>
      <c r="X896"/>
    </row>
    <row r="897" spans="1:24" x14ac:dyDescent="0.4">
      <c r="A897"/>
      <c r="B897"/>
      <c r="C897"/>
      <c r="D897"/>
      <c r="E897"/>
      <c r="F897"/>
      <c r="G897"/>
      <c r="H897"/>
      <c r="I897"/>
      <c r="J897"/>
      <c r="K897"/>
      <c r="L897"/>
      <c r="M897"/>
      <c r="N897"/>
      <c r="O897"/>
      <c r="P897"/>
      <c r="Q897"/>
      <c r="R897"/>
      <c r="S897"/>
      <c r="T897"/>
      <c r="U897"/>
      <c r="V897"/>
      <c r="W897"/>
      <c r="X897"/>
    </row>
    <row r="898" spans="1:24" x14ac:dyDescent="0.4">
      <c r="A898"/>
      <c r="B898"/>
      <c r="C898"/>
      <c r="D898"/>
      <c r="E898"/>
      <c r="F898"/>
      <c r="G898"/>
      <c r="H898"/>
      <c r="I898"/>
      <c r="J898"/>
      <c r="K898"/>
      <c r="L898"/>
      <c r="M898"/>
      <c r="N898"/>
      <c r="O898"/>
      <c r="P898"/>
      <c r="Q898"/>
      <c r="R898"/>
      <c r="S898"/>
      <c r="T898"/>
      <c r="U898"/>
      <c r="V898"/>
      <c r="W898"/>
      <c r="X898"/>
    </row>
    <row r="899" spans="1:24" x14ac:dyDescent="0.4">
      <c r="A899"/>
      <c r="B899"/>
      <c r="C899"/>
      <c r="D899"/>
      <c r="E899"/>
      <c r="F899"/>
      <c r="G899"/>
      <c r="H899"/>
      <c r="I899"/>
      <c r="J899"/>
      <c r="K899"/>
      <c r="L899"/>
      <c r="M899"/>
      <c r="N899"/>
      <c r="O899"/>
      <c r="P899"/>
      <c r="Q899"/>
      <c r="R899"/>
      <c r="S899"/>
      <c r="T899"/>
      <c r="U899"/>
      <c r="V899"/>
      <c r="W899"/>
      <c r="X899"/>
    </row>
    <row r="900" spans="1:24" x14ac:dyDescent="0.4">
      <c r="A900"/>
      <c r="B900"/>
      <c r="C900"/>
      <c r="D900"/>
      <c r="E900"/>
      <c r="F900"/>
      <c r="G900"/>
      <c r="H900"/>
      <c r="I900"/>
      <c r="J900"/>
      <c r="K900"/>
      <c r="L900"/>
      <c r="M900"/>
      <c r="N900"/>
      <c r="O900"/>
      <c r="P900"/>
      <c r="Q900"/>
      <c r="R900"/>
      <c r="S900"/>
      <c r="T900"/>
      <c r="U900"/>
      <c r="V900"/>
      <c r="W900"/>
      <c r="X900"/>
    </row>
    <row r="901" spans="1:24" x14ac:dyDescent="0.4">
      <c r="A901"/>
      <c r="B901"/>
      <c r="C901"/>
      <c r="D901"/>
      <c r="E901"/>
      <c r="F901"/>
      <c r="G901"/>
      <c r="H901"/>
      <c r="I901"/>
      <c r="J901"/>
      <c r="K901"/>
      <c r="L901"/>
      <c r="M901"/>
      <c r="N901"/>
      <c r="O901"/>
      <c r="P901"/>
      <c r="Q901"/>
      <c r="R901"/>
      <c r="S901"/>
      <c r="T901"/>
      <c r="U901"/>
      <c r="V901"/>
      <c r="W901"/>
      <c r="X901"/>
    </row>
    <row r="902" spans="1:24" x14ac:dyDescent="0.4">
      <c r="A902"/>
      <c r="B902"/>
      <c r="C902"/>
      <c r="D902"/>
      <c r="E902"/>
      <c r="F902"/>
      <c r="G902"/>
      <c r="H902"/>
      <c r="I902"/>
      <c r="J902"/>
      <c r="K902"/>
      <c r="L902"/>
      <c r="M902"/>
      <c r="N902"/>
      <c r="O902"/>
      <c r="P902"/>
      <c r="Q902"/>
      <c r="R902"/>
      <c r="S902"/>
      <c r="T902"/>
      <c r="U902"/>
      <c r="V902"/>
      <c r="W902"/>
      <c r="X902"/>
    </row>
    <row r="903" spans="1:24" x14ac:dyDescent="0.4">
      <c r="A903"/>
      <c r="B903"/>
      <c r="C903"/>
      <c r="D903"/>
      <c r="E903"/>
      <c r="F903"/>
      <c r="G903"/>
      <c r="H903"/>
      <c r="I903"/>
      <c r="J903"/>
      <c r="K903"/>
      <c r="L903"/>
      <c r="M903"/>
      <c r="N903"/>
      <c r="O903"/>
      <c r="P903"/>
      <c r="Q903"/>
      <c r="R903"/>
      <c r="S903"/>
      <c r="T903"/>
      <c r="U903"/>
      <c r="V903"/>
      <c r="W903"/>
      <c r="X903"/>
    </row>
    <row r="904" spans="1:24" x14ac:dyDescent="0.4">
      <c r="A904"/>
      <c r="B904"/>
      <c r="C904"/>
      <c r="D904"/>
      <c r="E904"/>
      <c r="F904"/>
      <c r="G904"/>
      <c r="H904"/>
      <c r="I904"/>
      <c r="J904"/>
      <c r="K904"/>
      <c r="L904"/>
      <c r="M904"/>
      <c r="N904"/>
      <c r="O904"/>
      <c r="P904"/>
      <c r="Q904"/>
      <c r="R904"/>
      <c r="S904"/>
      <c r="T904"/>
      <c r="U904"/>
      <c r="V904"/>
      <c r="W904"/>
      <c r="X904"/>
    </row>
    <row r="905" spans="1:24" x14ac:dyDescent="0.4">
      <c r="A905"/>
      <c r="B905"/>
      <c r="C905"/>
      <c r="D905"/>
      <c r="E905"/>
      <c r="F905"/>
      <c r="G905"/>
      <c r="H905"/>
      <c r="I905"/>
      <c r="J905"/>
      <c r="K905"/>
      <c r="L905"/>
      <c r="M905"/>
      <c r="N905"/>
      <c r="O905"/>
      <c r="P905"/>
      <c r="Q905"/>
      <c r="R905"/>
      <c r="S905"/>
      <c r="T905"/>
      <c r="U905"/>
      <c r="V905"/>
      <c r="W905"/>
      <c r="X905"/>
    </row>
    <row r="906" spans="1:24" x14ac:dyDescent="0.4">
      <c r="A906"/>
      <c r="B906"/>
      <c r="C906"/>
      <c r="D906"/>
      <c r="E906"/>
      <c r="F906"/>
      <c r="G906"/>
      <c r="H906"/>
      <c r="I906"/>
      <c r="J906"/>
      <c r="K906"/>
      <c r="L906"/>
      <c r="M906"/>
      <c r="N906"/>
      <c r="O906"/>
      <c r="P906"/>
      <c r="Q906"/>
      <c r="R906"/>
      <c r="S906"/>
      <c r="T906"/>
      <c r="U906"/>
      <c r="V906"/>
      <c r="W906"/>
      <c r="X906"/>
    </row>
    <row r="907" spans="1:24" x14ac:dyDescent="0.4">
      <c r="A907"/>
      <c r="B907"/>
      <c r="C907"/>
      <c r="D907"/>
      <c r="E907"/>
      <c r="F907"/>
      <c r="G907"/>
      <c r="H907"/>
      <c r="I907"/>
      <c r="J907"/>
      <c r="K907"/>
      <c r="L907"/>
      <c r="M907"/>
      <c r="N907"/>
      <c r="O907"/>
      <c r="P907"/>
      <c r="Q907"/>
      <c r="R907"/>
      <c r="S907"/>
      <c r="T907"/>
      <c r="U907"/>
      <c r="V907"/>
      <c r="W907"/>
      <c r="X907"/>
    </row>
    <row r="908" spans="1:24" x14ac:dyDescent="0.4">
      <c r="A908"/>
      <c r="B908"/>
      <c r="C908"/>
      <c r="D908"/>
      <c r="E908"/>
      <c r="F908"/>
      <c r="G908"/>
      <c r="H908"/>
      <c r="I908"/>
      <c r="J908"/>
      <c r="K908"/>
      <c r="L908"/>
      <c r="M908"/>
      <c r="N908"/>
      <c r="O908"/>
      <c r="P908"/>
      <c r="Q908"/>
      <c r="R908"/>
      <c r="S908"/>
      <c r="T908"/>
      <c r="U908"/>
      <c r="V908"/>
      <c r="W908"/>
      <c r="X908"/>
    </row>
    <row r="909" spans="1:24" x14ac:dyDescent="0.4">
      <c r="A909"/>
      <c r="B909"/>
      <c r="C909"/>
      <c r="D909"/>
      <c r="E909"/>
      <c r="F909"/>
      <c r="G909"/>
      <c r="H909"/>
      <c r="I909"/>
      <c r="J909"/>
      <c r="K909"/>
      <c r="L909"/>
      <c r="M909"/>
      <c r="N909"/>
      <c r="O909"/>
      <c r="P909"/>
      <c r="Q909"/>
      <c r="R909"/>
      <c r="S909"/>
      <c r="T909"/>
      <c r="U909"/>
      <c r="V909"/>
      <c r="W909"/>
      <c r="X909"/>
    </row>
    <row r="910" spans="1:24" x14ac:dyDescent="0.4">
      <c r="A910"/>
      <c r="B910"/>
      <c r="C910"/>
      <c r="D910"/>
      <c r="E910"/>
      <c r="F910"/>
      <c r="G910"/>
      <c r="H910"/>
      <c r="I910"/>
      <c r="J910"/>
      <c r="K910"/>
      <c r="L910"/>
      <c r="M910"/>
      <c r="N910"/>
      <c r="O910"/>
      <c r="P910"/>
      <c r="Q910"/>
      <c r="R910"/>
      <c r="S910"/>
      <c r="T910"/>
      <c r="U910"/>
      <c r="V910"/>
      <c r="W910"/>
      <c r="X910"/>
    </row>
    <row r="911" spans="1:24" x14ac:dyDescent="0.4">
      <c r="A911"/>
      <c r="B911"/>
      <c r="C911"/>
      <c r="D911"/>
      <c r="E911"/>
      <c r="F911"/>
      <c r="G911"/>
      <c r="H911"/>
      <c r="I911"/>
      <c r="J911"/>
      <c r="K911"/>
      <c r="L911"/>
      <c r="M911"/>
      <c r="N911"/>
      <c r="O911"/>
      <c r="P911"/>
      <c r="Q911"/>
      <c r="R911"/>
      <c r="S911"/>
      <c r="T911"/>
      <c r="U911"/>
      <c r="V911"/>
      <c r="W911"/>
      <c r="X911"/>
    </row>
    <row r="912" spans="1:24" x14ac:dyDescent="0.4">
      <c r="A912"/>
      <c r="B912"/>
      <c r="C912"/>
      <c r="D912"/>
      <c r="E912"/>
      <c r="F912"/>
      <c r="G912"/>
      <c r="H912"/>
      <c r="I912"/>
      <c r="J912"/>
      <c r="K912"/>
      <c r="L912"/>
      <c r="M912"/>
      <c r="N912"/>
      <c r="O912"/>
      <c r="P912"/>
      <c r="Q912"/>
      <c r="R912"/>
      <c r="S912"/>
      <c r="T912"/>
      <c r="U912"/>
      <c r="V912"/>
      <c r="W912"/>
      <c r="X912"/>
    </row>
    <row r="913" spans="1:24" x14ac:dyDescent="0.4">
      <c r="A913"/>
      <c r="B913"/>
      <c r="C913"/>
      <c r="D913"/>
      <c r="E913"/>
      <c r="F913"/>
      <c r="G913"/>
      <c r="H913"/>
      <c r="I913"/>
      <c r="J913"/>
      <c r="K913"/>
      <c r="L913"/>
      <c r="M913"/>
      <c r="N913"/>
      <c r="O913"/>
      <c r="P913"/>
      <c r="Q913"/>
      <c r="R913"/>
      <c r="S913"/>
      <c r="T913"/>
      <c r="U913"/>
      <c r="V913"/>
      <c r="W913"/>
      <c r="X913"/>
    </row>
    <row r="914" spans="1:24" x14ac:dyDescent="0.4">
      <c r="A914"/>
      <c r="B914"/>
      <c r="C914"/>
      <c r="D914"/>
      <c r="E914"/>
      <c r="F914"/>
      <c r="G914"/>
      <c r="H914"/>
      <c r="I914"/>
      <c r="J914"/>
      <c r="K914"/>
      <c r="L914"/>
      <c r="M914"/>
      <c r="N914"/>
      <c r="O914"/>
      <c r="P914"/>
      <c r="Q914"/>
      <c r="R914"/>
      <c r="S914"/>
      <c r="T914"/>
      <c r="U914"/>
      <c r="V914"/>
      <c r="W914"/>
      <c r="X914"/>
    </row>
    <row r="915" spans="1:24" x14ac:dyDescent="0.4">
      <c r="A915"/>
      <c r="B915"/>
      <c r="C915"/>
      <c r="D915"/>
      <c r="E915"/>
      <c r="F915"/>
      <c r="G915"/>
      <c r="H915"/>
      <c r="I915"/>
      <c r="J915"/>
      <c r="K915"/>
      <c r="L915"/>
      <c r="M915"/>
      <c r="N915"/>
      <c r="O915"/>
      <c r="P915"/>
      <c r="Q915"/>
      <c r="R915"/>
      <c r="S915"/>
      <c r="T915"/>
      <c r="U915"/>
      <c r="V915"/>
      <c r="W915"/>
      <c r="X915"/>
    </row>
    <row r="916" spans="1:24" x14ac:dyDescent="0.4">
      <c r="A916"/>
      <c r="B916"/>
      <c r="C916"/>
      <c r="D916"/>
      <c r="E916"/>
      <c r="F916"/>
      <c r="G916"/>
      <c r="H916"/>
      <c r="I916"/>
      <c r="J916"/>
      <c r="K916"/>
      <c r="L916"/>
      <c r="M916"/>
      <c r="N916"/>
      <c r="O916"/>
      <c r="P916"/>
      <c r="Q916"/>
      <c r="R916"/>
      <c r="S916"/>
      <c r="T916"/>
      <c r="U916"/>
      <c r="V916"/>
      <c r="W916"/>
      <c r="X916"/>
    </row>
    <row r="917" spans="1:24" x14ac:dyDescent="0.4">
      <c r="A917"/>
      <c r="B917"/>
      <c r="C917"/>
      <c r="D917"/>
      <c r="E917"/>
      <c r="F917"/>
      <c r="G917"/>
      <c r="H917"/>
      <c r="I917"/>
      <c r="J917"/>
      <c r="K917"/>
      <c r="L917"/>
      <c r="M917"/>
      <c r="N917"/>
      <c r="O917"/>
      <c r="P917"/>
      <c r="Q917"/>
      <c r="R917"/>
      <c r="S917"/>
      <c r="T917"/>
      <c r="U917"/>
      <c r="V917"/>
      <c r="W917"/>
      <c r="X917"/>
    </row>
    <row r="918" spans="1:24" x14ac:dyDescent="0.4">
      <c r="A918"/>
      <c r="B918"/>
      <c r="C918"/>
      <c r="D918"/>
      <c r="E918"/>
      <c r="F918"/>
      <c r="G918"/>
      <c r="H918"/>
      <c r="I918"/>
      <c r="J918"/>
      <c r="K918"/>
      <c r="L918"/>
      <c r="M918"/>
      <c r="N918"/>
      <c r="O918"/>
      <c r="P918"/>
      <c r="Q918"/>
      <c r="R918"/>
      <c r="S918"/>
      <c r="T918"/>
      <c r="U918"/>
      <c r="V918"/>
      <c r="W918"/>
      <c r="X918"/>
    </row>
    <row r="919" spans="1:24" x14ac:dyDescent="0.4">
      <c r="A919"/>
      <c r="B919"/>
      <c r="C919"/>
      <c r="D919"/>
      <c r="E919"/>
      <c r="F919"/>
      <c r="G919"/>
      <c r="H919"/>
      <c r="I919"/>
      <c r="J919"/>
      <c r="K919"/>
      <c r="L919"/>
      <c r="M919"/>
      <c r="N919"/>
      <c r="O919"/>
      <c r="P919"/>
      <c r="Q919"/>
      <c r="R919"/>
      <c r="S919"/>
      <c r="T919"/>
      <c r="U919"/>
      <c r="V919"/>
      <c r="W919"/>
      <c r="X919"/>
    </row>
    <row r="920" spans="1:24" x14ac:dyDescent="0.4">
      <c r="A920"/>
      <c r="B920"/>
      <c r="C920"/>
      <c r="D920"/>
      <c r="E920"/>
      <c r="F920"/>
      <c r="G920"/>
      <c r="H920"/>
      <c r="I920"/>
      <c r="J920"/>
      <c r="K920"/>
      <c r="L920"/>
      <c r="M920"/>
      <c r="N920"/>
      <c r="O920"/>
      <c r="P920"/>
      <c r="Q920"/>
      <c r="R920"/>
      <c r="S920"/>
      <c r="T920"/>
      <c r="U920"/>
      <c r="V920"/>
      <c r="W920"/>
      <c r="X920"/>
    </row>
    <row r="921" spans="1:24" x14ac:dyDescent="0.4">
      <c r="A921"/>
      <c r="B921"/>
      <c r="C921"/>
      <c r="D921"/>
      <c r="E921"/>
      <c r="F921"/>
      <c r="G921"/>
      <c r="H921"/>
      <c r="I921"/>
      <c r="J921"/>
      <c r="K921"/>
      <c r="L921"/>
      <c r="M921"/>
      <c r="N921"/>
      <c r="O921"/>
      <c r="P921"/>
      <c r="Q921"/>
      <c r="R921"/>
      <c r="S921"/>
      <c r="T921"/>
      <c r="U921"/>
      <c r="V921"/>
      <c r="W921"/>
      <c r="X921"/>
    </row>
    <row r="922" spans="1:24" x14ac:dyDescent="0.4">
      <c r="A922"/>
      <c r="B922"/>
      <c r="C922"/>
      <c r="D922"/>
      <c r="E922"/>
      <c r="F922"/>
      <c r="G922"/>
      <c r="H922"/>
      <c r="I922"/>
      <c r="J922"/>
      <c r="K922"/>
      <c r="L922"/>
      <c r="M922"/>
      <c r="N922"/>
      <c r="O922"/>
      <c r="P922"/>
      <c r="Q922"/>
      <c r="R922"/>
      <c r="S922"/>
      <c r="T922"/>
      <c r="U922"/>
      <c r="V922"/>
      <c r="W922"/>
      <c r="X922"/>
    </row>
    <row r="923" spans="1:24" x14ac:dyDescent="0.4">
      <c r="A923"/>
      <c r="B923"/>
      <c r="C923"/>
      <c r="D923"/>
      <c r="E923"/>
      <c r="F923"/>
      <c r="G923"/>
      <c r="H923"/>
      <c r="I923"/>
      <c r="J923"/>
      <c r="K923"/>
      <c r="L923"/>
      <c r="M923"/>
      <c r="N923"/>
      <c r="O923"/>
      <c r="P923"/>
      <c r="Q923"/>
      <c r="R923"/>
      <c r="S923"/>
      <c r="T923"/>
      <c r="U923"/>
      <c r="V923"/>
      <c r="W923"/>
      <c r="X923"/>
    </row>
    <row r="924" spans="1:24" x14ac:dyDescent="0.4">
      <c r="A924"/>
      <c r="B924"/>
      <c r="C924"/>
      <c r="D924"/>
      <c r="E924"/>
      <c r="F924"/>
      <c r="G924"/>
      <c r="H924"/>
      <c r="I924"/>
      <c r="J924"/>
      <c r="K924"/>
      <c r="L924"/>
      <c r="M924"/>
      <c r="N924"/>
      <c r="O924"/>
      <c r="P924"/>
      <c r="Q924"/>
      <c r="R924"/>
      <c r="S924"/>
      <c r="T924"/>
      <c r="U924"/>
      <c r="V924"/>
      <c r="W924"/>
      <c r="X924"/>
    </row>
    <row r="925" spans="1:24" x14ac:dyDescent="0.4">
      <c r="A925"/>
      <c r="B925"/>
      <c r="C925"/>
      <c r="D925"/>
      <c r="E925"/>
      <c r="F925"/>
      <c r="G925"/>
      <c r="H925"/>
      <c r="I925"/>
      <c r="J925"/>
      <c r="K925"/>
      <c r="L925"/>
      <c r="M925"/>
      <c r="N925"/>
      <c r="O925"/>
      <c r="P925"/>
      <c r="Q925"/>
      <c r="R925"/>
      <c r="S925"/>
      <c r="T925"/>
      <c r="U925"/>
      <c r="V925"/>
      <c r="W925"/>
      <c r="X925"/>
    </row>
    <row r="926" spans="1:24" x14ac:dyDescent="0.4">
      <c r="A926"/>
      <c r="B926"/>
      <c r="C926"/>
      <c r="D926"/>
      <c r="E926"/>
      <c r="F926"/>
      <c r="G926"/>
      <c r="H926"/>
      <c r="I926"/>
      <c r="J926"/>
      <c r="K926"/>
      <c r="L926"/>
      <c r="M926"/>
      <c r="N926"/>
      <c r="O926"/>
      <c r="P926"/>
      <c r="Q926"/>
      <c r="R926"/>
      <c r="S926"/>
      <c r="T926"/>
      <c r="U926"/>
      <c r="V926"/>
      <c r="W926"/>
      <c r="X926"/>
    </row>
    <row r="927" spans="1:24" x14ac:dyDescent="0.4">
      <c r="A927"/>
      <c r="B927"/>
      <c r="C927"/>
      <c r="D927"/>
      <c r="E927"/>
      <c r="F927"/>
      <c r="G927"/>
      <c r="H927"/>
      <c r="I927"/>
      <c r="J927"/>
      <c r="K927"/>
      <c r="L927"/>
      <c r="M927"/>
      <c r="N927"/>
      <c r="O927"/>
      <c r="P927"/>
      <c r="Q927"/>
      <c r="R927"/>
      <c r="S927"/>
      <c r="T927"/>
      <c r="U927"/>
      <c r="V927"/>
      <c r="W927"/>
      <c r="X927"/>
    </row>
    <row r="928" spans="1:24" x14ac:dyDescent="0.4">
      <c r="A928"/>
      <c r="B928"/>
      <c r="C928"/>
      <c r="D928"/>
      <c r="E928"/>
      <c r="F928"/>
      <c r="G928"/>
      <c r="H928"/>
      <c r="I928"/>
      <c r="J928"/>
      <c r="K928"/>
      <c r="L928"/>
      <c r="M928"/>
      <c r="N928"/>
      <c r="O928"/>
      <c r="P928"/>
      <c r="Q928"/>
      <c r="R928"/>
      <c r="S928"/>
      <c r="T928"/>
      <c r="U928"/>
      <c r="V928"/>
      <c r="W928"/>
      <c r="X928"/>
    </row>
    <row r="929" spans="1:24" x14ac:dyDescent="0.4">
      <c r="A929"/>
      <c r="B929"/>
      <c r="C929"/>
      <c r="D929"/>
      <c r="E929"/>
      <c r="F929"/>
      <c r="G929"/>
      <c r="H929"/>
      <c r="I929"/>
      <c r="J929"/>
      <c r="K929"/>
      <c r="L929"/>
      <c r="M929"/>
      <c r="N929"/>
      <c r="O929"/>
      <c r="P929"/>
      <c r="Q929"/>
      <c r="R929"/>
      <c r="S929"/>
      <c r="T929"/>
      <c r="U929"/>
      <c r="V929"/>
      <c r="W929"/>
      <c r="X929"/>
    </row>
    <row r="930" spans="1:24" x14ac:dyDescent="0.4">
      <c r="A930"/>
      <c r="B930"/>
      <c r="C930"/>
      <c r="D930"/>
      <c r="E930"/>
      <c r="F930"/>
      <c r="G930"/>
      <c r="H930"/>
      <c r="I930"/>
      <c r="J930"/>
      <c r="K930"/>
      <c r="L930"/>
      <c r="M930"/>
      <c r="N930"/>
      <c r="O930"/>
      <c r="P930"/>
      <c r="Q930"/>
      <c r="R930"/>
      <c r="S930"/>
      <c r="T930"/>
      <c r="U930"/>
      <c r="V930"/>
      <c r="W930"/>
      <c r="X930"/>
    </row>
    <row r="931" spans="1:24" x14ac:dyDescent="0.4">
      <c r="A931"/>
      <c r="B931"/>
      <c r="C931"/>
      <c r="D931"/>
      <c r="E931"/>
      <c r="F931"/>
      <c r="G931"/>
      <c r="H931"/>
      <c r="I931"/>
      <c r="J931"/>
      <c r="K931"/>
      <c r="L931"/>
      <c r="M931"/>
      <c r="N931"/>
      <c r="O931"/>
      <c r="P931"/>
      <c r="Q931"/>
      <c r="R931"/>
      <c r="S931"/>
      <c r="T931"/>
      <c r="U931"/>
      <c r="V931"/>
      <c r="W931"/>
      <c r="X931"/>
    </row>
    <row r="932" spans="1:24" x14ac:dyDescent="0.4">
      <c r="A932"/>
      <c r="B932"/>
      <c r="C932"/>
      <c r="D932"/>
      <c r="E932"/>
      <c r="F932"/>
      <c r="G932"/>
      <c r="H932"/>
      <c r="I932"/>
      <c r="J932"/>
      <c r="K932"/>
      <c r="L932"/>
      <c r="M932"/>
      <c r="N932"/>
      <c r="O932"/>
      <c r="P932"/>
      <c r="Q932"/>
      <c r="R932"/>
      <c r="S932"/>
      <c r="T932"/>
      <c r="U932"/>
      <c r="V932"/>
      <c r="W932"/>
      <c r="X932"/>
    </row>
    <row r="933" spans="1:24" x14ac:dyDescent="0.4">
      <c r="A933"/>
      <c r="B933"/>
      <c r="C933"/>
      <c r="D933"/>
      <c r="E933"/>
      <c r="F933"/>
      <c r="G933"/>
      <c r="H933"/>
      <c r="I933"/>
      <c r="J933"/>
      <c r="K933"/>
      <c r="L933"/>
      <c r="M933"/>
      <c r="N933"/>
      <c r="O933"/>
      <c r="P933"/>
      <c r="Q933"/>
      <c r="R933"/>
      <c r="S933"/>
      <c r="T933"/>
      <c r="U933"/>
      <c r="V933"/>
      <c r="W933"/>
      <c r="X933"/>
    </row>
    <row r="934" spans="1:24" x14ac:dyDescent="0.4">
      <c r="A934"/>
      <c r="B934"/>
      <c r="C934"/>
      <c r="D934"/>
      <c r="E934"/>
      <c r="F934"/>
      <c r="G934"/>
      <c r="H934"/>
      <c r="I934"/>
      <c r="J934"/>
      <c r="K934"/>
      <c r="L934"/>
      <c r="M934"/>
      <c r="N934"/>
      <c r="O934"/>
      <c r="P934"/>
      <c r="Q934"/>
      <c r="R934"/>
      <c r="S934"/>
      <c r="T934"/>
      <c r="U934"/>
      <c r="V934"/>
      <c r="W934"/>
      <c r="X934"/>
    </row>
    <row r="935" spans="1:24" x14ac:dyDescent="0.4">
      <c r="A935"/>
      <c r="B935"/>
      <c r="C935"/>
      <c r="D935"/>
      <c r="E935"/>
      <c r="F935"/>
      <c r="G935"/>
      <c r="H935"/>
      <c r="I935"/>
      <c r="J935"/>
      <c r="K935"/>
      <c r="L935"/>
      <c r="M935"/>
      <c r="N935"/>
      <c r="O935"/>
      <c r="P935"/>
      <c r="Q935"/>
      <c r="R935"/>
      <c r="S935"/>
      <c r="T935"/>
      <c r="U935"/>
      <c r="V935"/>
      <c r="W935"/>
      <c r="X935"/>
    </row>
    <row r="936" spans="1:24" x14ac:dyDescent="0.4">
      <c r="A936"/>
      <c r="B936"/>
      <c r="C936"/>
      <c r="D936"/>
      <c r="E936"/>
      <c r="F936"/>
      <c r="G936"/>
      <c r="H936"/>
      <c r="I936"/>
      <c r="J936"/>
      <c r="K936"/>
      <c r="L936"/>
      <c r="M936"/>
      <c r="N936"/>
      <c r="O936"/>
      <c r="P936"/>
      <c r="Q936"/>
      <c r="R936"/>
      <c r="S936"/>
      <c r="T936"/>
      <c r="U936"/>
      <c r="V936"/>
      <c r="W936"/>
      <c r="X936"/>
    </row>
    <row r="937" spans="1:24" x14ac:dyDescent="0.4">
      <c r="A937"/>
      <c r="B937"/>
      <c r="C937"/>
      <c r="D937"/>
      <c r="E937"/>
      <c r="F937"/>
      <c r="G937"/>
      <c r="H937"/>
      <c r="I937"/>
      <c r="J937"/>
      <c r="K937"/>
      <c r="L937"/>
      <c r="M937"/>
      <c r="N937"/>
      <c r="O937"/>
      <c r="P937"/>
      <c r="Q937"/>
      <c r="R937"/>
      <c r="S937"/>
      <c r="T937"/>
      <c r="U937"/>
      <c r="V937"/>
      <c r="W937"/>
      <c r="X937"/>
    </row>
    <row r="938" spans="1:24" x14ac:dyDescent="0.4">
      <c r="A938"/>
      <c r="B938"/>
      <c r="C938"/>
      <c r="D938"/>
      <c r="E938"/>
      <c r="F938"/>
      <c r="G938"/>
      <c r="H938"/>
      <c r="I938"/>
      <c r="J938"/>
      <c r="K938"/>
      <c r="L938"/>
      <c r="M938"/>
      <c r="N938"/>
      <c r="O938"/>
      <c r="P938"/>
      <c r="Q938"/>
      <c r="R938"/>
      <c r="S938"/>
      <c r="T938"/>
      <c r="U938"/>
      <c r="V938"/>
      <c r="W938"/>
      <c r="X938"/>
    </row>
    <row r="939" spans="1:24" x14ac:dyDescent="0.4">
      <c r="A939"/>
      <c r="B939"/>
      <c r="C939"/>
      <c r="D939"/>
      <c r="E939"/>
      <c r="F939"/>
      <c r="G939"/>
      <c r="H939"/>
      <c r="I939"/>
      <c r="J939"/>
      <c r="K939"/>
      <c r="L939"/>
      <c r="M939"/>
      <c r="N939"/>
      <c r="O939"/>
      <c r="P939"/>
      <c r="Q939"/>
      <c r="R939"/>
      <c r="S939"/>
      <c r="T939"/>
      <c r="U939"/>
      <c r="V939"/>
      <c r="W939"/>
      <c r="X939"/>
    </row>
    <row r="940" spans="1:24" x14ac:dyDescent="0.4">
      <c r="A940"/>
      <c r="B940"/>
      <c r="C940"/>
      <c r="D940"/>
      <c r="E940"/>
      <c r="F940"/>
      <c r="G940"/>
      <c r="H940"/>
      <c r="I940"/>
      <c r="J940"/>
      <c r="K940"/>
      <c r="L940"/>
      <c r="M940"/>
      <c r="N940"/>
      <c r="O940"/>
      <c r="P940"/>
      <c r="Q940"/>
      <c r="R940"/>
      <c r="S940"/>
      <c r="T940"/>
      <c r="U940"/>
      <c r="V940"/>
      <c r="W940"/>
      <c r="X940"/>
    </row>
    <row r="941" spans="1:24" x14ac:dyDescent="0.4">
      <c r="A941"/>
      <c r="B941"/>
      <c r="C941"/>
      <c r="D941"/>
      <c r="E941"/>
      <c r="F941"/>
      <c r="G941"/>
      <c r="H941"/>
      <c r="I941"/>
      <c r="J941"/>
      <c r="K941"/>
      <c r="L941"/>
      <c r="M941"/>
      <c r="N941"/>
      <c r="O941"/>
      <c r="P941"/>
      <c r="Q941"/>
      <c r="R941"/>
      <c r="S941"/>
      <c r="T941"/>
      <c r="U941"/>
      <c r="V941"/>
      <c r="W941"/>
      <c r="X941"/>
    </row>
    <row r="942" spans="1:24" x14ac:dyDescent="0.4">
      <c r="A942"/>
      <c r="B942"/>
      <c r="C942"/>
      <c r="D942"/>
      <c r="E942"/>
      <c r="F942"/>
      <c r="G942"/>
      <c r="H942"/>
      <c r="I942"/>
      <c r="J942"/>
      <c r="K942"/>
      <c r="L942"/>
      <c r="M942"/>
      <c r="N942"/>
      <c r="O942"/>
      <c r="P942"/>
      <c r="Q942"/>
      <c r="R942"/>
      <c r="S942"/>
      <c r="T942"/>
      <c r="U942"/>
      <c r="V942"/>
      <c r="W942"/>
      <c r="X942"/>
    </row>
    <row r="943" spans="1:24" x14ac:dyDescent="0.4">
      <c r="A943"/>
      <c r="B943"/>
      <c r="C943"/>
      <c r="D943"/>
      <c r="E943"/>
      <c r="F943"/>
      <c r="G943"/>
      <c r="H943"/>
      <c r="I943"/>
      <c r="J943"/>
      <c r="K943"/>
      <c r="L943"/>
      <c r="M943"/>
      <c r="N943"/>
      <c r="O943"/>
      <c r="P943"/>
      <c r="Q943"/>
      <c r="R943"/>
      <c r="S943"/>
      <c r="T943"/>
      <c r="U943"/>
      <c r="V943"/>
      <c r="W943"/>
      <c r="X943"/>
    </row>
    <row r="944" spans="1:24" x14ac:dyDescent="0.4">
      <c r="A944"/>
      <c r="B944"/>
      <c r="C944"/>
      <c r="D944"/>
      <c r="E944"/>
      <c r="F944"/>
      <c r="G944"/>
      <c r="H944"/>
      <c r="I944"/>
      <c r="J944"/>
      <c r="K944"/>
      <c r="L944"/>
      <c r="M944"/>
      <c r="N944"/>
      <c r="O944"/>
      <c r="P944"/>
      <c r="Q944"/>
      <c r="R944"/>
      <c r="S944"/>
      <c r="T944"/>
      <c r="U944"/>
      <c r="V944"/>
      <c r="W944"/>
      <c r="X944"/>
    </row>
    <row r="945" spans="1:24" x14ac:dyDescent="0.4">
      <c r="A945"/>
      <c r="B945"/>
      <c r="C945"/>
      <c r="D945"/>
      <c r="E945"/>
      <c r="F945"/>
      <c r="G945"/>
      <c r="H945"/>
      <c r="I945"/>
      <c r="J945"/>
      <c r="K945"/>
      <c r="L945"/>
      <c r="M945"/>
      <c r="N945"/>
      <c r="O945"/>
      <c r="P945"/>
      <c r="Q945"/>
      <c r="R945"/>
      <c r="S945"/>
      <c r="T945"/>
      <c r="U945"/>
      <c r="V945"/>
      <c r="W945"/>
      <c r="X945"/>
    </row>
    <row r="946" spans="1:24" x14ac:dyDescent="0.4">
      <c r="A946"/>
      <c r="B946"/>
      <c r="C946"/>
      <c r="D946"/>
      <c r="E946"/>
      <c r="F946"/>
      <c r="G946"/>
      <c r="H946"/>
      <c r="I946"/>
      <c r="J946"/>
      <c r="K946"/>
      <c r="L946"/>
      <c r="M946"/>
      <c r="N946"/>
      <c r="O946"/>
      <c r="P946"/>
      <c r="Q946"/>
      <c r="R946"/>
      <c r="S946"/>
      <c r="T946"/>
      <c r="U946"/>
      <c r="V946"/>
      <c r="W946"/>
      <c r="X946"/>
    </row>
    <row r="947" spans="1:24" x14ac:dyDescent="0.4">
      <c r="A947"/>
      <c r="B947"/>
      <c r="C947"/>
      <c r="D947"/>
      <c r="E947"/>
      <c r="F947"/>
      <c r="G947"/>
      <c r="H947"/>
      <c r="I947"/>
      <c r="J947"/>
      <c r="K947"/>
      <c r="L947"/>
      <c r="M947"/>
      <c r="N947"/>
      <c r="O947"/>
      <c r="P947"/>
      <c r="Q947"/>
      <c r="R947"/>
      <c r="S947"/>
      <c r="T947"/>
      <c r="U947"/>
      <c r="V947"/>
      <c r="W947"/>
      <c r="X947"/>
    </row>
    <row r="948" spans="1:24" x14ac:dyDescent="0.4">
      <c r="A948"/>
      <c r="B948"/>
      <c r="C948"/>
      <c r="D948"/>
      <c r="E948"/>
      <c r="F948"/>
      <c r="G948"/>
      <c r="H948"/>
      <c r="I948"/>
      <c r="J948"/>
      <c r="K948"/>
      <c r="L948"/>
      <c r="M948"/>
      <c r="N948"/>
      <c r="O948"/>
      <c r="P948"/>
      <c r="Q948"/>
      <c r="R948"/>
      <c r="S948"/>
      <c r="T948"/>
      <c r="U948"/>
      <c r="V948"/>
      <c r="W948"/>
      <c r="X948"/>
    </row>
    <row r="949" spans="1:24" x14ac:dyDescent="0.4">
      <c r="A949"/>
      <c r="B949"/>
      <c r="C949"/>
      <c r="D949"/>
      <c r="E949"/>
      <c r="F949"/>
      <c r="G949"/>
      <c r="H949"/>
      <c r="I949"/>
      <c r="J949"/>
      <c r="K949"/>
      <c r="L949"/>
      <c r="M949"/>
      <c r="N949"/>
      <c r="O949"/>
      <c r="P949"/>
      <c r="Q949"/>
      <c r="R949"/>
      <c r="S949"/>
      <c r="T949"/>
      <c r="U949"/>
      <c r="V949"/>
      <c r="W949"/>
      <c r="X949"/>
    </row>
    <row r="950" spans="1:24" x14ac:dyDescent="0.4">
      <c r="A950"/>
      <c r="B950"/>
      <c r="C950"/>
      <c r="D950"/>
      <c r="E950"/>
      <c r="F950"/>
      <c r="G950"/>
      <c r="H950"/>
      <c r="I950"/>
      <c r="J950"/>
      <c r="K950"/>
      <c r="L950"/>
      <c r="M950"/>
      <c r="N950"/>
      <c r="O950"/>
      <c r="P950"/>
      <c r="Q950"/>
      <c r="R950"/>
      <c r="S950"/>
      <c r="T950"/>
      <c r="U950"/>
      <c r="V950"/>
      <c r="W950"/>
      <c r="X950"/>
    </row>
    <row r="951" spans="1:24" x14ac:dyDescent="0.4">
      <c r="A951"/>
      <c r="B951"/>
      <c r="C951"/>
      <c r="D951"/>
      <c r="E951"/>
      <c r="F951"/>
      <c r="G951"/>
      <c r="H951"/>
      <c r="I951"/>
      <c r="J951"/>
      <c r="K951"/>
      <c r="L951"/>
      <c r="M951"/>
      <c r="N951"/>
      <c r="O951"/>
      <c r="P951"/>
      <c r="Q951"/>
      <c r="R951"/>
      <c r="S951"/>
      <c r="T951"/>
      <c r="U951"/>
      <c r="V951"/>
      <c r="W951"/>
      <c r="X951"/>
    </row>
    <row r="952" spans="1:24" x14ac:dyDescent="0.4">
      <c r="A952"/>
      <c r="B952"/>
      <c r="C952"/>
      <c r="D952"/>
      <c r="E952"/>
      <c r="F952"/>
      <c r="G952"/>
      <c r="H952"/>
      <c r="I952"/>
      <c r="J952"/>
      <c r="K952"/>
      <c r="L952"/>
      <c r="M952"/>
      <c r="N952"/>
      <c r="O952"/>
      <c r="P952"/>
      <c r="Q952"/>
      <c r="R952"/>
      <c r="S952"/>
      <c r="T952"/>
      <c r="U952"/>
      <c r="V952"/>
      <c r="W952"/>
      <c r="X952"/>
    </row>
    <row r="953" spans="1:24" x14ac:dyDescent="0.4">
      <c r="A953"/>
      <c r="B953"/>
      <c r="C953"/>
      <c r="D953"/>
      <c r="E953"/>
      <c r="F953"/>
      <c r="G953"/>
      <c r="H953"/>
      <c r="I953"/>
      <c r="J953"/>
      <c r="K953"/>
      <c r="L953"/>
      <c r="M953"/>
      <c r="N953"/>
      <c r="O953"/>
      <c r="P953"/>
      <c r="Q953"/>
      <c r="R953"/>
      <c r="S953"/>
      <c r="T953"/>
      <c r="U953"/>
      <c r="V953"/>
      <c r="W953"/>
      <c r="X953"/>
    </row>
    <row r="954" spans="1:24" x14ac:dyDescent="0.4">
      <c r="A954"/>
      <c r="B954"/>
      <c r="C954"/>
      <c r="D954"/>
      <c r="E954"/>
      <c r="F954"/>
      <c r="G954"/>
      <c r="H954"/>
      <c r="I954"/>
      <c r="J954"/>
      <c r="K954"/>
      <c r="L954"/>
      <c r="M954"/>
      <c r="N954"/>
      <c r="O954"/>
      <c r="P954"/>
      <c r="Q954"/>
      <c r="R954"/>
      <c r="S954"/>
      <c r="T954"/>
      <c r="U954"/>
      <c r="V954"/>
      <c r="W954"/>
      <c r="X954"/>
    </row>
    <row r="955" spans="1:24" x14ac:dyDescent="0.4">
      <c r="A955"/>
      <c r="B955"/>
      <c r="C955"/>
      <c r="D955"/>
      <c r="E955"/>
      <c r="F955"/>
      <c r="G955"/>
      <c r="H955"/>
      <c r="I955"/>
      <c r="J955"/>
      <c r="K955"/>
      <c r="L955"/>
      <c r="M955"/>
      <c r="N955"/>
      <c r="O955"/>
      <c r="P955"/>
      <c r="Q955"/>
      <c r="R955"/>
      <c r="S955"/>
      <c r="T955"/>
      <c r="U955"/>
      <c r="V955"/>
      <c r="W955"/>
      <c r="X955"/>
    </row>
    <row r="956" spans="1:24" x14ac:dyDescent="0.4">
      <c r="A956"/>
      <c r="B956"/>
      <c r="C956"/>
      <c r="D956"/>
      <c r="E956"/>
      <c r="F956"/>
      <c r="G956"/>
      <c r="H956"/>
      <c r="I956"/>
      <c r="J956"/>
      <c r="K956"/>
      <c r="L956"/>
      <c r="M956"/>
      <c r="N956"/>
      <c r="O956"/>
      <c r="P956"/>
      <c r="Q956"/>
      <c r="R956"/>
      <c r="S956"/>
      <c r="T956"/>
      <c r="U956"/>
      <c r="V956"/>
      <c r="W956"/>
      <c r="X956"/>
    </row>
    <row r="957" spans="1:24" x14ac:dyDescent="0.4">
      <c r="A957"/>
      <c r="B957"/>
      <c r="C957"/>
      <c r="D957"/>
      <c r="E957"/>
      <c r="F957"/>
      <c r="G957"/>
      <c r="H957"/>
      <c r="I957"/>
      <c r="J957"/>
      <c r="K957"/>
      <c r="L957"/>
      <c r="M957"/>
      <c r="N957"/>
      <c r="O957"/>
      <c r="P957"/>
      <c r="Q957"/>
      <c r="R957"/>
      <c r="S957"/>
      <c r="T957"/>
      <c r="U957"/>
      <c r="V957"/>
      <c r="W957"/>
      <c r="X957"/>
    </row>
    <row r="958" spans="1:24" x14ac:dyDescent="0.4">
      <c r="A958"/>
      <c r="B958"/>
      <c r="C958"/>
      <c r="D958"/>
      <c r="E958"/>
      <c r="F958"/>
      <c r="G958"/>
      <c r="H958"/>
      <c r="I958"/>
      <c r="J958"/>
      <c r="K958"/>
      <c r="L958"/>
      <c r="M958"/>
      <c r="N958"/>
      <c r="O958"/>
      <c r="P958"/>
      <c r="Q958"/>
      <c r="R958"/>
      <c r="S958"/>
      <c r="T958"/>
      <c r="U958"/>
      <c r="V958"/>
      <c r="W958"/>
      <c r="X958"/>
    </row>
    <row r="959" spans="1:24" x14ac:dyDescent="0.4">
      <c r="A959"/>
      <c r="B959"/>
      <c r="C959"/>
      <c r="D959"/>
      <c r="E959"/>
      <c r="F959"/>
      <c r="G959"/>
      <c r="H959"/>
      <c r="I959"/>
      <c r="J959"/>
      <c r="K959"/>
      <c r="L959"/>
      <c r="M959"/>
      <c r="N959"/>
      <c r="O959"/>
      <c r="P959"/>
      <c r="Q959"/>
      <c r="R959"/>
      <c r="S959"/>
      <c r="T959"/>
      <c r="U959"/>
      <c r="V959"/>
      <c r="W959"/>
      <c r="X959"/>
    </row>
    <row r="960" spans="1:24" x14ac:dyDescent="0.4">
      <c r="A960"/>
      <c r="B960"/>
      <c r="C960"/>
      <c r="D960"/>
      <c r="E960"/>
      <c r="F960"/>
      <c r="G960"/>
      <c r="H960"/>
      <c r="I960"/>
      <c r="J960"/>
      <c r="K960"/>
      <c r="L960"/>
      <c r="M960"/>
      <c r="N960"/>
      <c r="O960"/>
      <c r="P960"/>
      <c r="Q960"/>
      <c r="R960"/>
      <c r="S960"/>
      <c r="T960"/>
      <c r="U960"/>
      <c r="V960"/>
      <c r="W960"/>
      <c r="X960"/>
    </row>
    <row r="961" spans="1:24" x14ac:dyDescent="0.4">
      <c r="A961"/>
      <c r="B961"/>
      <c r="C961"/>
      <c r="D961"/>
      <c r="E961"/>
      <c r="F961"/>
      <c r="G961"/>
      <c r="H961"/>
      <c r="I961"/>
      <c r="J961"/>
      <c r="K961"/>
      <c r="L961"/>
      <c r="M961"/>
      <c r="N961"/>
      <c r="O961"/>
      <c r="P961"/>
      <c r="Q961"/>
      <c r="R961"/>
      <c r="S961"/>
      <c r="T961"/>
      <c r="U961"/>
      <c r="V961"/>
      <c r="W961"/>
      <c r="X961"/>
    </row>
    <row r="962" spans="1:24" x14ac:dyDescent="0.4">
      <c r="A962"/>
      <c r="B962"/>
      <c r="C962"/>
      <c r="D962"/>
      <c r="E962"/>
      <c r="F962"/>
      <c r="G962"/>
      <c r="H962"/>
      <c r="I962"/>
      <c r="J962"/>
      <c r="K962"/>
      <c r="L962"/>
      <c r="M962"/>
      <c r="N962"/>
      <c r="O962"/>
      <c r="P962"/>
      <c r="Q962"/>
      <c r="R962"/>
      <c r="S962"/>
      <c r="T962"/>
      <c r="U962"/>
      <c r="V962"/>
      <c r="W962"/>
      <c r="X962"/>
    </row>
    <row r="963" spans="1:24" x14ac:dyDescent="0.4">
      <c r="A963"/>
      <c r="B963"/>
      <c r="C963"/>
      <c r="D963"/>
      <c r="E963"/>
      <c r="F963"/>
      <c r="G963"/>
      <c r="H963"/>
      <c r="I963"/>
      <c r="J963"/>
      <c r="K963"/>
      <c r="L963"/>
      <c r="M963"/>
      <c r="N963"/>
      <c r="O963"/>
      <c r="P963"/>
      <c r="Q963"/>
      <c r="R963"/>
      <c r="S963"/>
      <c r="T963"/>
      <c r="U963"/>
      <c r="V963"/>
      <c r="W963"/>
      <c r="X963"/>
    </row>
    <row r="964" spans="1:24" x14ac:dyDescent="0.4">
      <c r="A964"/>
      <c r="B964"/>
      <c r="C964"/>
      <c r="D964"/>
      <c r="E964"/>
      <c r="F964"/>
      <c r="G964"/>
      <c r="H964"/>
      <c r="I964"/>
      <c r="J964"/>
      <c r="K964"/>
      <c r="L964"/>
      <c r="M964"/>
      <c r="N964"/>
      <c r="O964"/>
      <c r="P964"/>
      <c r="Q964"/>
      <c r="R964"/>
      <c r="S964"/>
      <c r="T964"/>
      <c r="U964"/>
      <c r="V964"/>
      <c r="W964"/>
      <c r="X964"/>
    </row>
    <row r="965" spans="1:24" x14ac:dyDescent="0.4">
      <c r="A965"/>
      <c r="B965"/>
      <c r="C965"/>
      <c r="D965"/>
      <c r="E965"/>
      <c r="F965"/>
      <c r="G965"/>
      <c r="H965"/>
      <c r="I965"/>
      <c r="J965"/>
      <c r="K965"/>
      <c r="L965"/>
      <c r="M965"/>
      <c r="N965"/>
      <c r="O965"/>
      <c r="P965"/>
      <c r="Q965"/>
      <c r="R965"/>
      <c r="S965"/>
      <c r="T965"/>
      <c r="U965"/>
      <c r="V965"/>
      <c r="W965"/>
      <c r="X965"/>
    </row>
    <row r="966" spans="1:24" x14ac:dyDescent="0.4">
      <c r="A966"/>
      <c r="B966"/>
      <c r="C966"/>
      <c r="D966"/>
      <c r="E966"/>
      <c r="F966"/>
      <c r="G966"/>
      <c r="H966"/>
      <c r="I966"/>
      <c r="J966"/>
      <c r="K966"/>
      <c r="L966"/>
      <c r="M966"/>
      <c r="N966"/>
      <c r="O966"/>
      <c r="P966"/>
      <c r="Q966"/>
      <c r="R966"/>
      <c r="S966"/>
      <c r="T966"/>
      <c r="U966"/>
      <c r="V966"/>
      <c r="W966"/>
      <c r="X966"/>
    </row>
    <row r="967" spans="1:24" x14ac:dyDescent="0.4">
      <c r="A967"/>
      <c r="B967"/>
      <c r="C967"/>
      <c r="D967"/>
      <c r="E967"/>
      <c r="F967"/>
      <c r="G967"/>
      <c r="H967"/>
      <c r="I967"/>
      <c r="J967"/>
      <c r="K967"/>
      <c r="L967"/>
      <c r="M967"/>
      <c r="N967"/>
      <c r="O967"/>
      <c r="P967"/>
      <c r="Q967"/>
      <c r="R967"/>
      <c r="S967"/>
      <c r="T967"/>
      <c r="U967"/>
      <c r="V967"/>
      <c r="W967"/>
      <c r="X967"/>
    </row>
    <row r="968" spans="1:24" x14ac:dyDescent="0.4">
      <c r="A968"/>
      <c r="B968"/>
      <c r="C968"/>
      <c r="D968"/>
      <c r="E968"/>
      <c r="F968"/>
      <c r="G968"/>
      <c r="H968"/>
      <c r="I968"/>
      <c r="J968"/>
      <c r="K968"/>
      <c r="L968"/>
      <c r="M968"/>
      <c r="N968"/>
      <c r="O968"/>
      <c r="P968"/>
      <c r="Q968"/>
      <c r="R968"/>
      <c r="S968"/>
      <c r="T968"/>
      <c r="U968"/>
      <c r="V968"/>
      <c r="W968"/>
      <c r="X968"/>
    </row>
    <row r="969" spans="1:24" x14ac:dyDescent="0.4">
      <c r="A969"/>
      <c r="B969"/>
      <c r="C969"/>
      <c r="D969"/>
      <c r="E969"/>
      <c r="F969"/>
      <c r="G969"/>
      <c r="H969"/>
      <c r="I969"/>
      <c r="J969"/>
      <c r="K969"/>
      <c r="L969"/>
      <c r="M969"/>
      <c r="N969"/>
      <c r="O969"/>
      <c r="P969"/>
      <c r="Q969"/>
      <c r="R969"/>
      <c r="S969"/>
      <c r="T969"/>
      <c r="U969"/>
      <c r="V969"/>
      <c r="W969"/>
      <c r="X969"/>
    </row>
    <row r="970" spans="1:24" x14ac:dyDescent="0.4">
      <c r="A970"/>
      <c r="B970"/>
      <c r="C970"/>
      <c r="D970"/>
      <c r="E970"/>
      <c r="F970"/>
      <c r="G970"/>
      <c r="H970"/>
      <c r="I970"/>
      <c r="J970"/>
      <c r="K970"/>
      <c r="L970"/>
      <c r="M970"/>
      <c r="N970"/>
      <c r="O970"/>
      <c r="P970"/>
      <c r="Q970"/>
      <c r="R970"/>
      <c r="S970"/>
      <c r="T970"/>
      <c r="U970"/>
      <c r="V970"/>
      <c r="W970"/>
      <c r="X970"/>
    </row>
    <row r="971" spans="1:24" x14ac:dyDescent="0.4">
      <c r="A971"/>
      <c r="B971"/>
      <c r="C971"/>
      <c r="D971"/>
      <c r="E971"/>
      <c r="F971"/>
      <c r="G971"/>
      <c r="H971"/>
      <c r="I971"/>
      <c r="J971"/>
      <c r="K971"/>
      <c r="L971"/>
      <c r="M971"/>
      <c r="N971"/>
      <c r="O971"/>
      <c r="P971"/>
      <c r="Q971"/>
      <c r="R971"/>
      <c r="S971"/>
      <c r="T971"/>
      <c r="U971"/>
      <c r="V971"/>
      <c r="W971"/>
      <c r="X971"/>
    </row>
    <row r="972" spans="1:24" x14ac:dyDescent="0.4">
      <c r="A972"/>
      <c r="B972"/>
      <c r="C972"/>
      <c r="D972"/>
      <c r="E972"/>
      <c r="F972"/>
      <c r="G972"/>
      <c r="H972"/>
      <c r="I972"/>
      <c r="J972"/>
      <c r="K972"/>
      <c r="L972"/>
      <c r="M972"/>
      <c r="N972"/>
      <c r="O972"/>
      <c r="P972"/>
      <c r="Q972"/>
      <c r="R972"/>
      <c r="S972"/>
      <c r="T972"/>
      <c r="U972"/>
      <c r="V972"/>
      <c r="W972"/>
      <c r="X972"/>
    </row>
    <row r="973" spans="1:24" x14ac:dyDescent="0.4">
      <c r="A973"/>
      <c r="B973"/>
      <c r="C973"/>
      <c r="D973"/>
      <c r="E973"/>
      <c r="F973"/>
      <c r="G973"/>
      <c r="H973"/>
      <c r="I973"/>
      <c r="J973"/>
      <c r="K973"/>
      <c r="L973"/>
      <c r="M973"/>
      <c r="N973"/>
      <c r="O973"/>
      <c r="P973"/>
      <c r="Q973"/>
      <c r="R973"/>
      <c r="S973"/>
      <c r="T973"/>
      <c r="U973"/>
      <c r="V973"/>
      <c r="W973"/>
      <c r="X973"/>
    </row>
    <row r="974" spans="1:24" x14ac:dyDescent="0.4">
      <c r="A974"/>
      <c r="B974"/>
      <c r="C974"/>
      <c r="D974"/>
      <c r="E974"/>
      <c r="F974"/>
      <c r="G974"/>
      <c r="H974"/>
      <c r="I974"/>
      <c r="J974"/>
      <c r="K974"/>
      <c r="L974"/>
      <c r="M974"/>
      <c r="N974"/>
      <c r="O974"/>
      <c r="P974"/>
      <c r="Q974"/>
      <c r="R974"/>
      <c r="S974"/>
      <c r="T974"/>
      <c r="U974"/>
      <c r="V974"/>
      <c r="W974"/>
      <c r="X974"/>
    </row>
    <row r="975" spans="1:24" x14ac:dyDescent="0.4">
      <c r="A975"/>
      <c r="B975"/>
      <c r="C975"/>
      <c r="D975"/>
      <c r="E975"/>
      <c r="F975"/>
      <c r="G975"/>
      <c r="H975"/>
      <c r="I975"/>
      <c r="J975"/>
      <c r="K975"/>
      <c r="L975"/>
      <c r="M975"/>
      <c r="N975"/>
      <c r="O975"/>
      <c r="P975"/>
      <c r="Q975"/>
      <c r="R975"/>
      <c r="S975"/>
      <c r="T975"/>
      <c r="U975"/>
      <c r="V975"/>
      <c r="W975"/>
      <c r="X975"/>
    </row>
    <row r="976" spans="1:24" x14ac:dyDescent="0.4">
      <c r="A976"/>
      <c r="B976"/>
      <c r="C976"/>
      <c r="D976"/>
      <c r="E976"/>
      <c r="F976"/>
      <c r="G976"/>
      <c r="H976"/>
      <c r="I976"/>
      <c r="J976"/>
      <c r="K976"/>
      <c r="L976"/>
      <c r="M976"/>
      <c r="N976"/>
      <c r="O976"/>
      <c r="P976"/>
      <c r="Q976"/>
      <c r="R976"/>
      <c r="S976"/>
      <c r="T976"/>
      <c r="U976"/>
      <c r="V976"/>
      <c r="W976"/>
      <c r="X976"/>
    </row>
    <row r="977" spans="1:24" x14ac:dyDescent="0.4">
      <c r="A977"/>
      <c r="B977"/>
      <c r="C977"/>
      <c r="D977"/>
      <c r="E977"/>
      <c r="F977"/>
      <c r="G977"/>
      <c r="H977"/>
      <c r="I977"/>
      <c r="J977"/>
      <c r="K977"/>
      <c r="L977"/>
      <c r="M977"/>
      <c r="N977"/>
      <c r="O977"/>
      <c r="P977"/>
      <c r="Q977"/>
      <c r="R977"/>
      <c r="S977"/>
      <c r="T977"/>
      <c r="U977"/>
      <c r="V977"/>
      <c r="W977"/>
      <c r="X977"/>
    </row>
    <row r="978" spans="1:24" x14ac:dyDescent="0.4">
      <c r="A978"/>
      <c r="B978"/>
      <c r="C978"/>
      <c r="D978"/>
      <c r="E978"/>
      <c r="F978"/>
      <c r="G978"/>
      <c r="H978"/>
      <c r="I978"/>
      <c r="J978"/>
      <c r="K978"/>
      <c r="L978"/>
      <c r="M978"/>
      <c r="N978"/>
      <c r="O978"/>
      <c r="P978"/>
      <c r="Q978"/>
      <c r="R978"/>
      <c r="S978"/>
      <c r="T978"/>
      <c r="U978"/>
      <c r="V978"/>
      <c r="W978"/>
      <c r="X978"/>
    </row>
    <row r="979" spans="1:24" x14ac:dyDescent="0.4">
      <c r="A979"/>
      <c r="B979"/>
      <c r="C979"/>
      <c r="D979"/>
      <c r="E979"/>
      <c r="F979"/>
      <c r="G979"/>
      <c r="H979"/>
      <c r="I979"/>
      <c r="J979"/>
      <c r="K979"/>
      <c r="L979"/>
      <c r="M979"/>
      <c r="N979"/>
      <c r="O979"/>
      <c r="P979"/>
      <c r="Q979"/>
      <c r="R979"/>
      <c r="S979"/>
      <c r="T979"/>
      <c r="U979"/>
      <c r="V979"/>
      <c r="W979"/>
      <c r="X979"/>
    </row>
    <row r="980" spans="1:24" x14ac:dyDescent="0.4">
      <c r="A980"/>
      <c r="B980"/>
      <c r="C980"/>
      <c r="D980"/>
      <c r="E980"/>
      <c r="F980"/>
      <c r="G980"/>
      <c r="H980"/>
      <c r="I980"/>
      <c r="J980"/>
      <c r="K980"/>
      <c r="L980"/>
      <c r="M980"/>
      <c r="N980"/>
      <c r="O980"/>
      <c r="P980"/>
      <c r="Q980"/>
      <c r="R980"/>
      <c r="S980"/>
      <c r="T980"/>
      <c r="U980"/>
      <c r="V980"/>
      <c r="W980"/>
      <c r="X980"/>
    </row>
    <row r="981" spans="1:24" x14ac:dyDescent="0.4">
      <c r="A981"/>
      <c r="B981"/>
      <c r="C981"/>
      <c r="D981"/>
      <c r="E981"/>
      <c r="F981"/>
      <c r="G981"/>
      <c r="H981"/>
      <c r="I981"/>
      <c r="J981"/>
      <c r="K981"/>
      <c r="L981"/>
      <c r="M981"/>
      <c r="N981"/>
      <c r="O981"/>
      <c r="P981"/>
      <c r="Q981"/>
      <c r="R981"/>
      <c r="S981"/>
      <c r="T981"/>
      <c r="U981"/>
      <c r="V981"/>
      <c r="W981"/>
      <c r="X981"/>
    </row>
    <row r="982" spans="1:24" x14ac:dyDescent="0.4">
      <c r="A982"/>
      <c r="B982"/>
      <c r="C982"/>
      <c r="D982"/>
      <c r="E982"/>
      <c r="F982"/>
      <c r="G982"/>
      <c r="H982"/>
      <c r="I982"/>
      <c r="J982"/>
      <c r="K982"/>
      <c r="L982"/>
      <c r="M982"/>
      <c r="N982"/>
      <c r="O982"/>
      <c r="P982"/>
      <c r="Q982"/>
      <c r="R982"/>
      <c r="S982"/>
      <c r="T982"/>
      <c r="U982"/>
      <c r="V982"/>
      <c r="W982"/>
      <c r="X982"/>
    </row>
    <row r="983" spans="1:24" x14ac:dyDescent="0.4">
      <c r="A983"/>
      <c r="B983"/>
      <c r="C983"/>
      <c r="D983"/>
      <c r="E983"/>
      <c r="F983"/>
      <c r="G983"/>
      <c r="H983"/>
      <c r="I983"/>
      <c r="J983"/>
      <c r="K983"/>
      <c r="L983"/>
      <c r="M983"/>
      <c r="N983"/>
      <c r="O983"/>
      <c r="P983"/>
      <c r="Q983"/>
      <c r="R983"/>
      <c r="S983"/>
      <c r="T983"/>
      <c r="U983"/>
      <c r="V983"/>
      <c r="W983"/>
      <c r="X983"/>
    </row>
    <row r="984" spans="1:24" x14ac:dyDescent="0.4">
      <c r="A984"/>
      <c r="B984"/>
      <c r="C984"/>
      <c r="D984"/>
      <c r="E984"/>
      <c r="F984"/>
      <c r="G984"/>
      <c r="H984"/>
      <c r="I984"/>
      <c r="J984"/>
      <c r="K984"/>
      <c r="L984"/>
      <c r="M984"/>
      <c r="N984"/>
      <c r="O984"/>
      <c r="P984"/>
      <c r="Q984"/>
      <c r="R984"/>
      <c r="S984"/>
      <c r="T984"/>
      <c r="U984"/>
      <c r="V984"/>
      <c r="W984"/>
      <c r="X984"/>
    </row>
    <row r="985" spans="1:24" x14ac:dyDescent="0.4">
      <c r="A985"/>
      <c r="B985"/>
      <c r="C985"/>
      <c r="D985"/>
      <c r="E985"/>
      <c r="F985"/>
      <c r="G985"/>
      <c r="H985"/>
      <c r="I985"/>
      <c r="J985"/>
      <c r="K985"/>
      <c r="L985"/>
      <c r="M985"/>
      <c r="N985"/>
      <c r="O985"/>
      <c r="P985"/>
      <c r="Q985"/>
      <c r="R985"/>
      <c r="S985"/>
      <c r="T985"/>
      <c r="U985"/>
      <c r="V985"/>
      <c r="W985"/>
      <c r="X985"/>
    </row>
    <row r="986" spans="1:24" x14ac:dyDescent="0.4">
      <c r="A986"/>
      <c r="B986"/>
      <c r="C986"/>
      <c r="D986"/>
      <c r="E986"/>
      <c r="F986"/>
      <c r="G986"/>
      <c r="H986"/>
      <c r="I986"/>
      <c r="J986"/>
      <c r="K986"/>
      <c r="L986"/>
      <c r="M986"/>
      <c r="N986"/>
      <c r="O986"/>
      <c r="P986"/>
      <c r="Q986"/>
      <c r="R986"/>
      <c r="S986"/>
      <c r="T986"/>
      <c r="U986"/>
      <c r="V986"/>
      <c r="W986"/>
      <c r="X986"/>
    </row>
    <row r="987" spans="1:24" x14ac:dyDescent="0.4">
      <c r="A987"/>
      <c r="B987"/>
      <c r="C987"/>
      <c r="D987"/>
      <c r="E987"/>
      <c r="F987"/>
      <c r="G987"/>
      <c r="H987"/>
      <c r="I987"/>
      <c r="J987"/>
      <c r="K987"/>
      <c r="L987"/>
      <c r="M987"/>
      <c r="N987"/>
      <c r="O987"/>
      <c r="P987"/>
      <c r="Q987"/>
      <c r="R987"/>
      <c r="S987"/>
      <c r="T987"/>
      <c r="U987"/>
      <c r="V987"/>
      <c r="W987"/>
      <c r="X987"/>
    </row>
    <row r="988" spans="1:24" x14ac:dyDescent="0.4">
      <c r="A988"/>
      <c r="B988"/>
      <c r="C988"/>
      <c r="D988"/>
      <c r="E988"/>
      <c r="F988"/>
      <c r="G988"/>
      <c r="H988"/>
      <c r="I988"/>
      <c r="J988"/>
      <c r="K988"/>
      <c r="L988"/>
      <c r="M988"/>
      <c r="N988"/>
      <c r="O988"/>
      <c r="P988"/>
      <c r="Q988"/>
      <c r="R988"/>
      <c r="S988"/>
      <c r="T988"/>
      <c r="U988"/>
      <c r="V988"/>
      <c r="W988"/>
      <c r="X988"/>
    </row>
    <row r="989" spans="1:24" x14ac:dyDescent="0.4">
      <c r="A989"/>
      <c r="B989"/>
      <c r="C989"/>
      <c r="D989"/>
      <c r="E989"/>
      <c r="F989"/>
      <c r="G989"/>
      <c r="H989"/>
      <c r="I989"/>
      <c r="J989"/>
      <c r="K989"/>
      <c r="L989"/>
      <c r="M989"/>
      <c r="N989"/>
      <c r="O989"/>
      <c r="P989"/>
      <c r="Q989"/>
      <c r="R989"/>
      <c r="S989"/>
      <c r="T989"/>
      <c r="U989"/>
      <c r="V989"/>
      <c r="W989"/>
      <c r="X989"/>
    </row>
    <row r="990" spans="1:24" x14ac:dyDescent="0.4">
      <c r="A990"/>
      <c r="B990"/>
      <c r="C990"/>
      <c r="D990"/>
      <c r="E990"/>
      <c r="F990"/>
      <c r="G990"/>
      <c r="H990"/>
      <c r="I990"/>
      <c r="J990"/>
      <c r="K990"/>
      <c r="L990"/>
      <c r="M990"/>
      <c r="N990"/>
      <c r="O990"/>
      <c r="P990"/>
      <c r="Q990"/>
      <c r="R990"/>
      <c r="S990"/>
      <c r="T990"/>
      <c r="U990"/>
      <c r="V990"/>
      <c r="W990"/>
      <c r="X990"/>
    </row>
    <row r="991" spans="1:24" x14ac:dyDescent="0.4">
      <c r="A991"/>
      <c r="B991"/>
      <c r="C991"/>
      <c r="D991"/>
      <c r="E991"/>
      <c r="F991"/>
      <c r="G991"/>
      <c r="H991"/>
      <c r="I991"/>
      <c r="J991"/>
      <c r="K991"/>
      <c r="L991"/>
      <c r="M991"/>
      <c r="N991"/>
      <c r="O991"/>
      <c r="P991"/>
      <c r="Q991"/>
      <c r="R991"/>
      <c r="S991"/>
      <c r="T991"/>
      <c r="U991"/>
      <c r="V991"/>
      <c r="W991"/>
      <c r="X991"/>
    </row>
    <row r="992" spans="1:24" x14ac:dyDescent="0.4">
      <c r="A992"/>
      <c r="B992"/>
      <c r="C992"/>
      <c r="D992"/>
      <c r="E992"/>
      <c r="F992"/>
      <c r="G992"/>
      <c r="H992"/>
      <c r="I992"/>
      <c r="J992"/>
      <c r="K992"/>
      <c r="L992"/>
      <c r="M992"/>
      <c r="N992"/>
      <c r="O992"/>
      <c r="P992"/>
      <c r="Q992"/>
      <c r="R992"/>
      <c r="S992"/>
      <c r="T992"/>
      <c r="U992"/>
      <c r="V992"/>
      <c r="W992"/>
      <c r="X992"/>
    </row>
    <row r="993" spans="1:24" x14ac:dyDescent="0.4">
      <c r="A993"/>
      <c r="B993"/>
      <c r="C993"/>
      <c r="D993"/>
      <c r="E993"/>
      <c r="F993"/>
      <c r="G993"/>
      <c r="H993"/>
      <c r="I993"/>
      <c r="J993"/>
      <c r="K993"/>
      <c r="L993"/>
      <c r="M993"/>
      <c r="N993"/>
      <c r="O993"/>
      <c r="P993"/>
      <c r="Q993"/>
      <c r="R993"/>
      <c r="S993"/>
      <c r="T993"/>
      <c r="U993"/>
      <c r="V993"/>
      <c r="W993"/>
      <c r="X993"/>
    </row>
    <row r="994" spans="1:24" x14ac:dyDescent="0.4">
      <c r="A994"/>
      <c r="B994"/>
      <c r="C994"/>
      <c r="D994"/>
      <c r="E994"/>
      <c r="F994"/>
      <c r="G994"/>
      <c r="H994"/>
      <c r="I994"/>
      <c r="J994"/>
      <c r="K994"/>
      <c r="L994"/>
      <c r="M994"/>
      <c r="N994"/>
      <c r="O994"/>
      <c r="P994"/>
      <c r="Q994"/>
      <c r="R994"/>
      <c r="S994"/>
      <c r="T994"/>
      <c r="U994"/>
      <c r="V994"/>
      <c r="W994"/>
      <c r="X994"/>
    </row>
    <row r="995" spans="1:24" x14ac:dyDescent="0.4">
      <c r="A995"/>
      <c r="B995"/>
      <c r="C995"/>
      <c r="D995"/>
      <c r="E995"/>
      <c r="F995"/>
      <c r="G995"/>
      <c r="H995"/>
      <c r="I995"/>
      <c r="J995"/>
      <c r="K995"/>
      <c r="L995"/>
      <c r="M995"/>
      <c r="N995"/>
      <c r="O995"/>
      <c r="P995"/>
      <c r="Q995"/>
      <c r="R995"/>
      <c r="S995"/>
      <c r="T995"/>
      <c r="U995"/>
      <c r="V995"/>
      <c r="W995"/>
      <c r="X995"/>
    </row>
    <row r="996" spans="1:24" x14ac:dyDescent="0.4">
      <c r="A996"/>
      <c r="B996"/>
      <c r="C996"/>
      <c r="D996"/>
      <c r="E996"/>
      <c r="F996"/>
      <c r="G996"/>
      <c r="H996"/>
      <c r="I996"/>
      <c r="J996"/>
      <c r="K996"/>
      <c r="L996"/>
      <c r="M996"/>
      <c r="N996"/>
      <c r="O996"/>
      <c r="P996"/>
      <c r="Q996"/>
      <c r="R996"/>
      <c r="S996"/>
      <c r="T996"/>
      <c r="U996"/>
      <c r="V996"/>
      <c r="W996"/>
      <c r="X996"/>
    </row>
    <row r="997" spans="1:24" x14ac:dyDescent="0.4">
      <c r="A997"/>
      <c r="B997"/>
      <c r="C997"/>
      <c r="D997"/>
      <c r="E997"/>
      <c r="F997"/>
      <c r="G997"/>
      <c r="H997"/>
      <c r="I997"/>
      <c r="J997"/>
      <c r="K997"/>
      <c r="L997"/>
      <c r="M997"/>
      <c r="N997"/>
      <c r="O997"/>
      <c r="P997"/>
      <c r="Q997"/>
      <c r="R997"/>
      <c r="S997"/>
      <c r="T997"/>
      <c r="U997"/>
      <c r="V997"/>
      <c r="W997"/>
      <c r="X997"/>
    </row>
    <row r="998" spans="1:24" x14ac:dyDescent="0.4">
      <c r="A998"/>
      <c r="B998"/>
      <c r="C998"/>
      <c r="D998"/>
      <c r="E998"/>
      <c r="F998"/>
      <c r="G998"/>
      <c r="H998"/>
      <c r="I998"/>
      <c r="J998"/>
      <c r="K998"/>
      <c r="L998"/>
      <c r="M998"/>
      <c r="N998"/>
      <c r="O998"/>
      <c r="P998"/>
      <c r="Q998"/>
      <c r="R998"/>
      <c r="S998"/>
      <c r="T998"/>
      <c r="U998"/>
      <c r="V998"/>
      <c r="W998"/>
      <c r="X998"/>
    </row>
    <row r="999" spans="1:24" x14ac:dyDescent="0.4">
      <c r="A999"/>
      <c r="B999"/>
      <c r="C999"/>
      <c r="D999"/>
      <c r="E999"/>
      <c r="F999"/>
      <c r="G999"/>
      <c r="H999"/>
      <c r="I999"/>
      <c r="J999"/>
      <c r="K999"/>
      <c r="L999"/>
      <c r="M999"/>
      <c r="N999"/>
      <c r="O999"/>
      <c r="P999"/>
      <c r="Q999"/>
      <c r="R999"/>
      <c r="S999"/>
      <c r="T999"/>
      <c r="U999"/>
      <c r="V999"/>
      <c r="W999"/>
      <c r="X999"/>
    </row>
    <row r="1000" spans="1:24" x14ac:dyDescent="0.4">
      <c r="A1000"/>
      <c r="B1000"/>
      <c r="C1000"/>
      <c r="D1000"/>
      <c r="E1000"/>
      <c r="F1000"/>
      <c r="G1000"/>
      <c r="H1000"/>
      <c r="I1000"/>
      <c r="J1000"/>
      <c r="K1000"/>
      <c r="L1000"/>
      <c r="M1000"/>
      <c r="N1000"/>
      <c r="O1000"/>
      <c r="P1000"/>
      <c r="Q1000"/>
      <c r="R1000"/>
      <c r="S1000"/>
      <c r="T1000"/>
      <c r="U1000"/>
      <c r="V1000"/>
      <c r="W1000"/>
      <c r="X1000"/>
    </row>
    <row r="1001" spans="1:24" x14ac:dyDescent="0.4">
      <c r="A1001"/>
      <c r="B1001"/>
      <c r="C1001"/>
      <c r="D1001"/>
      <c r="E1001"/>
      <c r="F1001"/>
      <c r="G1001"/>
      <c r="H1001"/>
      <c r="I1001"/>
      <c r="J1001"/>
      <c r="K1001"/>
      <c r="L1001"/>
      <c r="M1001"/>
      <c r="N1001"/>
      <c r="O1001"/>
      <c r="P1001"/>
      <c r="Q1001"/>
      <c r="R1001"/>
      <c r="S1001"/>
      <c r="T1001"/>
      <c r="U1001"/>
      <c r="V1001"/>
      <c r="W1001"/>
      <c r="X1001"/>
    </row>
    <row r="1002" spans="1:24" x14ac:dyDescent="0.4">
      <c r="A1002"/>
      <c r="B1002"/>
      <c r="C1002"/>
      <c r="D1002"/>
      <c r="E1002"/>
      <c r="F1002"/>
      <c r="G1002"/>
      <c r="H1002"/>
      <c r="I1002"/>
      <c r="J1002"/>
      <c r="K1002"/>
      <c r="L1002"/>
      <c r="M1002"/>
      <c r="N1002"/>
      <c r="O1002"/>
      <c r="P1002"/>
      <c r="Q1002"/>
      <c r="R1002"/>
      <c r="S1002"/>
      <c r="T1002"/>
      <c r="U1002"/>
      <c r="V1002"/>
      <c r="W1002"/>
      <c r="X1002"/>
    </row>
    <row r="1003" spans="1:24" x14ac:dyDescent="0.4">
      <c r="A1003"/>
      <c r="B1003"/>
      <c r="C1003"/>
      <c r="D1003"/>
      <c r="E1003"/>
      <c r="F1003"/>
      <c r="G1003"/>
      <c r="H1003"/>
      <c r="I1003"/>
      <c r="J1003"/>
      <c r="K1003"/>
      <c r="L1003"/>
      <c r="M1003"/>
      <c r="N1003"/>
      <c r="O1003"/>
      <c r="P1003"/>
      <c r="Q1003"/>
      <c r="R1003"/>
      <c r="S1003"/>
      <c r="T1003"/>
      <c r="U1003"/>
      <c r="V1003"/>
      <c r="W1003"/>
      <c r="X1003"/>
    </row>
    <row r="1004" spans="1:24" x14ac:dyDescent="0.4">
      <c r="A1004"/>
      <c r="B1004"/>
      <c r="C1004"/>
      <c r="D1004"/>
      <c r="E1004"/>
      <c r="F1004"/>
      <c r="G1004"/>
      <c r="H1004"/>
      <c r="I1004"/>
      <c r="J1004"/>
      <c r="K1004"/>
      <c r="L1004"/>
      <c r="M1004"/>
      <c r="N1004"/>
      <c r="O1004"/>
      <c r="P1004"/>
      <c r="Q1004"/>
      <c r="R1004"/>
      <c r="S1004"/>
      <c r="T1004"/>
      <c r="U1004"/>
      <c r="V1004"/>
      <c r="W1004"/>
      <c r="X1004"/>
    </row>
    <row r="1005" spans="1:24" x14ac:dyDescent="0.4">
      <c r="A1005"/>
      <c r="B1005"/>
      <c r="C1005"/>
      <c r="D1005"/>
      <c r="E1005"/>
      <c r="F1005"/>
      <c r="G1005"/>
      <c r="H1005"/>
      <c r="I1005"/>
      <c r="J1005"/>
      <c r="K1005"/>
      <c r="L1005"/>
      <c r="M1005"/>
      <c r="N1005"/>
      <c r="O1005"/>
      <c r="P1005"/>
      <c r="Q1005"/>
      <c r="R1005"/>
      <c r="S1005"/>
      <c r="T1005"/>
      <c r="U1005"/>
      <c r="V1005"/>
      <c r="W1005"/>
      <c r="X1005"/>
    </row>
    <row r="1006" spans="1:24" x14ac:dyDescent="0.4">
      <c r="A1006"/>
      <c r="B1006"/>
      <c r="C1006"/>
      <c r="D1006"/>
      <c r="E1006"/>
      <c r="F1006"/>
      <c r="G1006"/>
      <c r="H1006"/>
      <c r="I1006"/>
      <c r="J1006"/>
      <c r="K1006"/>
      <c r="L1006"/>
      <c r="M1006"/>
      <c r="N1006"/>
      <c r="O1006"/>
      <c r="P1006"/>
      <c r="Q1006"/>
      <c r="R1006"/>
      <c r="S1006"/>
      <c r="T1006"/>
      <c r="U1006"/>
      <c r="V1006"/>
      <c r="W1006"/>
      <c r="X1006"/>
    </row>
    <row r="1007" spans="1:24" x14ac:dyDescent="0.4">
      <c r="A1007"/>
      <c r="B1007"/>
      <c r="C1007"/>
      <c r="D1007"/>
      <c r="E1007"/>
      <c r="F1007"/>
      <c r="G1007"/>
      <c r="H1007"/>
      <c r="I1007"/>
      <c r="J1007"/>
      <c r="K1007"/>
      <c r="L1007"/>
      <c r="M1007"/>
      <c r="N1007"/>
      <c r="O1007"/>
      <c r="P1007"/>
      <c r="Q1007"/>
      <c r="R1007"/>
      <c r="S1007"/>
      <c r="T1007"/>
      <c r="U1007"/>
      <c r="V1007"/>
      <c r="W1007"/>
      <c r="X1007"/>
    </row>
    <row r="1008" spans="1:24" x14ac:dyDescent="0.4">
      <c r="A1008"/>
      <c r="B1008"/>
      <c r="C1008"/>
      <c r="D1008"/>
      <c r="E1008"/>
      <c r="F1008"/>
      <c r="G1008"/>
      <c r="H1008"/>
      <c r="I1008"/>
      <c r="J1008"/>
      <c r="K1008"/>
      <c r="L1008"/>
      <c r="M1008"/>
      <c r="N1008"/>
      <c r="O1008"/>
      <c r="P1008"/>
      <c r="Q1008"/>
      <c r="R1008"/>
      <c r="S1008"/>
      <c r="T1008"/>
      <c r="U1008"/>
      <c r="V1008"/>
      <c r="W1008"/>
      <c r="X1008"/>
    </row>
    <row r="1009" spans="1:24" x14ac:dyDescent="0.4">
      <c r="A1009"/>
      <c r="B1009"/>
      <c r="C1009"/>
      <c r="D1009"/>
      <c r="E1009"/>
      <c r="F1009"/>
      <c r="G1009"/>
      <c r="H1009"/>
      <c r="I1009"/>
      <c r="J1009"/>
      <c r="K1009"/>
      <c r="L1009"/>
      <c r="M1009"/>
      <c r="N1009"/>
      <c r="O1009"/>
      <c r="P1009"/>
      <c r="Q1009"/>
      <c r="R1009"/>
      <c r="S1009"/>
      <c r="T1009"/>
      <c r="U1009"/>
      <c r="V1009"/>
      <c r="W1009"/>
      <c r="X1009"/>
    </row>
    <row r="1010" spans="1:24" x14ac:dyDescent="0.4">
      <c r="A1010"/>
      <c r="B1010"/>
      <c r="C1010"/>
      <c r="D1010"/>
      <c r="E1010"/>
      <c r="F1010"/>
      <c r="G1010"/>
      <c r="H1010"/>
      <c r="I1010"/>
      <c r="J1010"/>
      <c r="K1010"/>
      <c r="L1010"/>
      <c r="M1010"/>
      <c r="N1010"/>
      <c r="O1010"/>
      <c r="P1010"/>
      <c r="Q1010"/>
      <c r="R1010"/>
      <c r="S1010"/>
      <c r="T1010"/>
      <c r="U1010"/>
      <c r="V1010"/>
      <c r="W1010"/>
      <c r="X1010"/>
    </row>
    <row r="1011" spans="1:24" x14ac:dyDescent="0.4">
      <c r="A1011"/>
      <c r="B1011"/>
      <c r="C1011"/>
      <c r="D1011"/>
      <c r="E1011"/>
      <c r="F1011"/>
      <c r="G1011"/>
      <c r="H1011"/>
      <c r="I1011"/>
      <c r="J1011"/>
      <c r="K1011"/>
      <c r="L1011"/>
      <c r="M1011"/>
      <c r="N1011"/>
      <c r="O1011"/>
      <c r="P1011"/>
      <c r="Q1011"/>
      <c r="R1011"/>
      <c r="S1011"/>
      <c r="T1011"/>
      <c r="U1011"/>
      <c r="V1011"/>
      <c r="W1011"/>
      <c r="X1011"/>
    </row>
    <row r="1012" spans="1:24" x14ac:dyDescent="0.4">
      <c r="A1012"/>
      <c r="B1012"/>
      <c r="C1012"/>
      <c r="D1012"/>
      <c r="E1012"/>
      <c r="F1012"/>
      <c r="G1012"/>
      <c r="H1012"/>
      <c r="I1012"/>
      <c r="J1012"/>
      <c r="K1012"/>
      <c r="L1012"/>
      <c r="M1012"/>
      <c r="N1012"/>
      <c r="O1012"/>
      <c r="P1012"/>
      <c r="Q1012"/>
      <c r="R1012"/>
      <c r="S1012"/>
      <c r="T1012"/>
      <c r="U1012"/>
      <c r="V1012"/>
      <c r="W1012"/>
      <c r="X1012"/>
    </row>
    <row r="1013" spans="1:24" x14ac:dyDescent="0.4">
      <c r="A1013"/>
      <c r="B1013"/>
      <c r="C1013"/>
      <c r="D1013"/>
      <c r="E1013"/>
      <c r="F1013"/>
      <c r="G1013"/>
      <c r="H1013"/>
      <c r="I1013"/>
      <c r="J1013"/>
      <c r="K1013"/>
      <c r="L1013"/>
      <c r="M1013"/>
      <c r="N1013"/>
      <c r="O1013"/>
      <c r="P1013"/>
      <c r="Q1013"/>
      <c r="R1013"/>
      <c r="S1013"/>
      <c r="T1013"/>
      <c r="U1013"/>
      <c r="V1013"/>
      <c r="W1013"/>
      <c r="X1013"/>
    </row>
    <row r="1014" spans="1:24" x14ac:dyDescent="0.4">
      <c r="A1014"/>
      <c r="B1014"/>
      <c r="C1014"/>
      <c r="D1014"/>
      <c r="E1014"/>
      <c r="F1014"/>
      <c r="G1014"/>
      <c r="H1014"/>
      <c r="I1014"/>
      <c r="J1014"/>
      <c r="K1014"/>
      <c r="L1014"/>
      <c r="M1014"/>
      <c r="N1014"/>
      <c r="O1014"/>
      <c r="P1014"/>
      <c r="Q1014"/>
      <c r="R1014"/>
      <c r="S1014"/>
      <c r="T1014"/>
      <c r="U1014"/>
      <c r="V1014"/>
      <c r="W1014"/>
      <c r="X1014"/>
    </row>
    <row r="1015" spans="1:24" x14ac:dyDescent="0.4">
      <c r="A1015"/>
      <c r="B1015"/>
      <c r="C1015"/>
      <c r="D1015"/>
      <c r="E1015"/>
      <c r="F1015"/>
      <c r="G1015"/>
      <c r="H1015"/>
      <c r="I1015"/>
      <c r="J1015"/>
      <c r="K1015"/>
      <c r="L1015"/>
      <c r="M1015"/>
      <c r="N1015"/>
      <c r="O1015"/>
      <c r="P1015"/>
      <c r="Q1015"/>
      <c r="R1015"/>
      <c r="S1015"/>
      <c r="T1015"/>
      <c r="U1015"/>
      <c r="V1015"/>
      <c r="W1015"/>
      <c r="X1015"/>
    </row>
    <row r="1016" spans="1:24" x14ac:dyDescent="0.4">
      <c r="A1016"/>
      <c r="B1016"/>
      <c r="C1016"/>
      <c r="D1016"/>
      <c r="E1016"/>
      <c r="F1016"/>
      <c r="G1016"/>
      <c r="H1016"/>
      <c r="I1016"/>
      <c r="J1016"/>
      <c r="K1016"/>
      <c r="L1016"/>
      <c r="M1016"/>
      <c r="N1016"/>
      <c r="O1016"/>
      <c r="P1016"/>
      <c r="Q1016"/>
      <c r="R1016"/>
      <c r="S1016"/>
      <c r="T1016"/>
      <c r="U1016"/>
      <c r="V1016"/>
      <c r="W1016"/>
      <c r="X1016"/>
    </row>
    <row r="1017" spans="1:24" x14ac:dyDescent="0.4">
      <c r="A1017"/>
      <c r="B1017"/>
      <c r="C1017"/>
      <c r="D1017"/>
      <c r="E1017"/>
      <c r="F1017"/>
      <c r="G1017"/>
      <c r="H1017"/>
      <c r="I1017"/>
      <c r="J1017"/>
      <c r="K1017"/>
      <c r="L1017"/>
      <c r="M1017"/>
      <c r="N1017"/>
      <c r="O1017"/>
      <c r="P1017"/>
      <c r="Q1017"/>
      <c r="R1017"/>
      <c r="S1017"/>
      <c r="T1017"/>
      <c r="U1017"/>
      <c r="V1017"/>
      <c r="W1017"/>
      <c r="X1017"/>
    </row>
    <row r="1018" spans="1:24" x14ac:dyDescent="0.4">
      <c r="A1018"/>
      <c r="B1018"/>
      <c r="C1018"/>
      <c r="D1018"/>
      <c r="E1018"/>
      <c r="F1018"/>
      <c r="G1018"/>
      <c r="H1018"/>
      <c r="I1018"/>
      <c r="J1018"/>
      <c r="K1018"/>
      <c r="L1018"/>
      <c r="M1018"/>
      <c r="N1018"/>
      <c r="O1018"/>
      <c r="P1018"/>
      <c r="Q1018"/>
      <c r="R1018"/>
      <c r="S1018"/>
      <c r="T1018"/>
      <c r="U1018"/>
      <c r="V1018"/>
      <c r="W1018"/>
      <c r="X1018"/>
    </row>
    <row r="1019" spans="1:24" x14ac:dyDescent="0.4">
      <c r="A1019"/>
      <c r="B1019"/>
      <c r="C1019"/>
      <c r="D1019"/>
      <c r="E1019"/>
      <c r="F1019"/>
      <c r="G1019"/>
      <c r="H1019"/>
      <c r="I1019"/>
      <c r="J1019"/>
      <c r="K1019"/>
      <c r="L1019"/>
      <c r="M1019"/>
      <c r="N1019"/>
      <c r="O1019"/>
      <c r="P1019"/>
      <c r="Q1019"/>
      <c r="R1019"/>
      <c r="S1019"/>
      <c r="T1019"/>
      <c r="U1019"/>
      <c r="V1019"/>
      <c r="W1019"/>
      <c r="X1019"/>
    </row>
    <row r="1020" spans="1:24" x14ac:dyDescent="0.4">
      <c r="A1020"/>
      <c r="B1020"/>
      <c r="C1020"/>
      <c r="D1020"/>
      <c r="E1020"/>
      <c r="F1020"/>
      <c r="G1020"/>
      <c r="H1020"/>
      <c r="I1020"/>
      <c r="J1020"/>
      <c r="K1020"/>
      <c r="L1020"/>
      <c r="M1020"/>
      <c r="N1020"/>
      <c r="O1020"/>
      <c r="P1020"/>
      <c r="Q1020"/>
      <c r="R1020"/>
      <c r="S1020"/>
      <c r="T1020"/>
      <c r="U1020"/>
      <c r="V1020"/>
      <c r="W1020"/>
      <c r="X1020"/>
    </row>
    <row r="1021" spans="1:24" x14ac:dyDescent="0.4">
      <c r="A1021"/>
      <c r="B1021"/>
      <c r="C1021"/>
      <c r="D1021"/>
      <c r="E1021"/>
      <c r="F1021"/>
      <c r="G1021"/>
      <c r="H1021"/>
      <c r="I1021"/>
      <c r="J1021"/>
      <c r="K1021"/>
      <c r="L1021"/>
      <c r="M1021"/>
      <c r="N1021"/>
      <c r="O1021"/>
      <c r="P1021"/>
      <c r="Q1021"/>
      <c r="R1021"/>
      <c r="S1021"/>
      <c r="T1021"/>
      <c r="U1021"/>
      <c r="V1021"/>
      <c r="W1021"/>
      <c r="X1021"/>
    </row>
    <row r="1022" spans="1:24" x14ac:dyDescent="0.4">
      <c r="A1022"/>
      <c r="B1022"/>
      <c r="C1022"/>
      <c r="D1022"/>
      <c r="E1022"/>
      <c r="F1022"/>
      <c r="G1022"/>
      <c r="H1022"/>
      <c r="I1022"/>
      <c r="J1022"/>
      <c r="K1022"/>
      <c r="L1022"/>
      <c r="M1022"/>
      <c r="N1022"/>
      <c r="O1022"/>
      <c r="P1022"/>
      <c r="Q1022"/>
      <c r="R1022"/>
      <c r="S1022"/>
      <c r="T1022"/>
      <c r="U1022"/>
      <c r="V1022"/>
      <c r="W1022"/>
      <c r="X1022"/>
    </row>
    <row r="1023" spans="1:24" x14ac:dyDescent="0.4">
      <c r="A1023"/>
      <c r="B1023"/>
      <c r="C1023"/>
      <c r="D1023"/>
      <c r="E1023"/>
      <c r="F1023"/>
      <c r="G1023"/>
      <c r="H1023"/>
      <c r="I1023"/>
      <c r="J1023"/>
      <c r="K1023"/>
      <c r="L1023"/>
      <c r="M1023"/>
      <c r="N1023"/>
      <c r="O1023"/>
      <c r="P1023"/>
      <c r="Q1023"/>
      <c r="R1023"/>
      <c r="S1023"/>
      <c r="T1023"/>
      <c r="U1023"/>
      <c r="V1023"/>
      <c r="W1023"/>
      <c r="X1023"/>
    </row>
    <row r="1024" spans="1:24" x14ac:dyDescent="0.4">
      <c r="A1024"/>
      <c r="B1024"/>
      <c r="C1024"/>
      <c r="D1024"/>
      <c r="E1024"/>
      <c r="F1024"/>
      <c r="G1024"/>
      <c r="H1024"/>
      <c r="I1024"/>
      <c r="J1024"/>
      <c r="K1024"/>
      <c r="L1024"/>
      <c r="M1024"/>
      <c r="N1024"/>
      <c r="O1024"/>
      <c r="P1024"/>
      <c r="Q1024"/>
      <c r="R1024"/>
      <c r="S1024"/>
      <c r="T1024"/>
      <c r="U1024"/>
      <c r="V1024"/>
      <c r="W1024"/>
      <c r="X1024"/>
    </row>
    <row r="1025" spans="1:24" x14ac:dyDescent="0.4">
      <c r="A1025"/>
      <c r="B1025"/>
      <c r="C1025"/>
      <c r="D1025"/>
      <c r="E1025"/>
      <c r="F1025"/>
      <c r="G1025"/>
      <c r="H1025"/>
      <c r="I1025"/>
      <c r="J1025"/>
      <c r="K1025"/>
      <c r="L1025"/>
      <c r="M1025"/>
      <c r="N1025"/>
      <c r="O1025"/>
      <c r="P1025"/>
      <c r="Q1025"/>
      <c r="R1025"/>
      <c r="S1025"/>
      <c r="T1025"/>
      <c r="U1025"/>
      <c r="V1025"/>
      <c r="W1025"/>
      <c r="X1025"/>
    </row>
    <row r="1026" spans="1:24" x14ac:dyDescent="0.4">
      <c r="A1026"/>
      <c r="B1026"/>
      <c r="C1026"/>
      <c r="D1026"/>
      <c r="E1026"/>
      <c r="F1026"/>
      <c r="G1026"/>
      <c r="H1026"/>
      <c r="I1026"/>
      <c r="J1026"/>
      <c r="K1026"/>
      <c r="L1026"/>
      <c r="M1026"/>
      <c r="N1026"/>
      <c r="O1026"/>
      <c r="P1026"/>
      <c r="Q1026"/>
      <c r="R1026"/>
      <c r="S1026"/>
      <c r="T1026"/>
      <c r="U1026"/>
      <c r="V1026"/>
      <c r="W1026"/>
      <c r="X1026"/>
    </row>
    <row r="1027" spans="1:24" x14ac:dyDescent="0.4">
      <c r="A1027"/>
      <c r="B1027"/>
      <c r="C1027"/>
      <c r="D1027"/>
      <c r="E1027"/>
      <c r="F1027"/>
      <c r="G1027"/>
      <c r="H1027"/>
      <c r="I1027"/>
      <c r="J1027"/>
      <c r="K1027"/>
      <c r="L1027"/>
      <c r="M1027"/>
      <c r="N1027"/>
      <c r="O1027"/>
      <c r="P1027"/>
      <c r="Q1027"/>
      <c r="R1027"/>
      <c r="S1027"/>
      <c r="T1027"/>
      <c r="U1027"/>
      <c r="V1027"/>
      <c r="W1027"/>
      <c r="X1027"/>
    </row>
    <row r="1028" spans="1:24" x14ac:dyDescent="0.4">
      <c r="A1028"/>
      <c r="B1028"/>
      <c r="C1028"/>
      <c r="D1028"/>
      <c r="E1028"/>
      <c r="F1028"/>
      <c r="G1028"/>
      <c r="H1028"/>
      <c r="I1028"/>
      <c r="J1028"/>
      <c r="K1028"/>
      <c r="L1028"/>
      <c r="M1028"/>
      <c r="N1028"/>
      <c r="O1028"/>
      <c r="P1028"/>
      <c r="Q1028"/>
      <c r="R1028"/>
      <c r="S1028"/>
      <c r="T1028"/>
      <c r="U1028"/>
      <c r="V1028"/>
      <c r="W1028"/>
      <c r="X1028"/>
    </row>
    <row r="1029" spans="1:24" x14ac:dyDescent="0.4">
      <c r="A1029"/>
      <c r="B1029"/>
      <c r="C1029"/>
      <c r="D1029"/>
      <c r="E1029"/>
      <c r="F1029"/>
      <c r="G1029"/>
      <c r="H1029"/>
      <c r="I1029"/>
      <c r="J1029"/>
      <c r="K1029"/>
      <c r="L1029"/>
      <c r="M1029"/>
      <c r="N1029"/>
      <c r="O1029"/>
      <c r="P1029"/>
      <c r="Q1029"/>
      <c r="R1029"/>
      <c r="S1029"/>
      <c r="T1029"/>
      <c r="U1029"/>
      <c r="V1029"/>
      <c r="W1029"/>
      <c r="X1029"/>
    </row>
    <row r="1030" spans="1:24" x14ac:dyDescent="0.4">
      <c r="A1030"/>
      <c r="B1030"/>
      <c r="C1030"/>
      <c r="D1030"/>
      <c r="E1030"/>
      <c r="F1030"/>
      <c r="G1030"/>
      <c r="H1030"/>
      <c r="I1030"/>
      <c r="J1030"/>
      <c r="K1030"/>
      <c r="L1030"/>
      <c r="M1030"/>
      <c r="N1030"/>
      <c r="O1030"/>
      <c r="P1030"/>
      <c r="Q1030"/>
      <c r="R1030"/>
      <c r="S1030"/>
      <c r="T1030"/>
      <c r="U1030"/>
      <c r="V1030"/>
      <c r="W1030"/>
      <c r="X1030"/>
    </row>
    <row r="1031" spans="1:24" x14ac:dyDescent="0.4">
      <c r="A1031"/>
      <c r="B1031"/>
      <c r="C1031"/>
      <c r="D1031"/>
      <c r="E1031"/>
      <c r="F1031"/>
      <c r="G1031"/>
      <c r="H1031"/>
      <c r="I1031"/>
      <c r="J1031"/>
      <c r="K1031"/>
      <c r="L1031"/>
      <c r="M1031"/>
      <c r="N1031"/>
      <c r="O1031"/>
      <c r="P1031"/>
      <c r="Q1031"/>
      <c r="R1031"/>
      <c r="S1031"/>
      <c r="T1031"/>
      <c r="U1031"/>
      <c r="V1031"/>
      <c r="W1031"/>
      <c r="X1031"/>
    </row>
    <row r="1032" spans="1:24" x14ac:dyDescent="0.4">
      <c r="A1032"/>
      <c r="B1032"/>
      <c r="C1032"/>
      <c r="D1032"/>
      <c r="E1032"/>
      <c r="F1032"/>
      <c r="G1032"/>
      <c r="H1032"/>
      <c r="I1032"/>
      <c r="J1032"/>
      <c r="K1032"/>
      <c r="L1032"/>
      <c r="M1032"/>
      <c r="N1032"/>
      <c r="O1032"/>
      <c r="P1032"/>
      <c r="Q1032"/>
      <c r="R1032"/>
      <c r="S1032"/>
      <c r="T1032"/>
      <c r="U1032"/>
      <c r="V1032"/>
      <c r="W1032"/>
      <c r="X1032"/>
    </row>
    <row r="1033" spans="1:24" x14ac:dyDescent="0.4">
      <c r="A1033"/>
      <c r="B1033"/>
      <c r="C1033"/>
      <c r="D1033"/>
      <c r="E1033"/>
      <c r="F1033"/>
      <c r="G1033"/>
      <c r="H1033"/>
      <c r="I1033"/>
      <c r="J1033"/>
      <c r="K1033"/>
      <c r="L1033"/>
      <c r="M1033"/>
      <c r="N1033"/>
      <c r="O1033"/>
      <c r="P1033"/>
      <c r="Q1033"/>
      <c r="R1033"/>
      <c r="S1033"/>
      <c r="T1033"/>
      <c r="U1033"/>
      <c r="V1033"/>
      <c r="W1033"/>
      <c r="X1033"/>
    </row>
    <row r="1034" spans="1:24" x14ac:dyDescent="0.4">
      <c r="A1034"/>
      <c r="B1034"/>
      <c r="C1034"/>
      <c r="D1034"/>
      <c r="E1034"/>
      <c r="F1034"/>
      <c r="G1034"/>
      <c r="H1034"/>
      <c r="I1034"/>
      <c r="J1034"/>
      <c r="K1034"/>
      <c r="L1034"/>
      <c r="M1034"/>
      <c r="N1034"/>
      <c r="O1034"/>
      <c r="P1034"/>
      <c r="Q1034"/>
      <c r="R1034"/>
      <c r="S1034"/>
      <c r="T1034"/>
      <c r="U1034"/>
      <c r="V1034"/>
      <c r="W1034"/>
      <c r="X1034"/>
    </row>
    <row r="1035" spans="1:24" x14ac:dyDescent="0.4">
      <c r="A1035"/>
      <c r="B1035"/>
      <c r="C1035"/>
      <c r="D1035"/>
      <c r="E1035"/>
      <c r="F1035"/>
      <c r="G1035"/>
      <c r="H1035"/>
      <c r="I1035"/>
      <c r="J1035"/>
      <c r="K1035"/>
      <c r="L1035"/>
      <c r="M1035"/>
      <c r="N1035"/>
      <c r="O1035"/>
      <c r="P1035"/>
      <c r="Q1035"/>
      <c r="R1035"/>
      <c r="S1035"/>
      <c r="T1035"/>
      <c r="U1035"/>
      <c r="V1035"/>
      <c r="W1035"/>
      <c r="X1035"/>
    </row>
    <row r="1036" spans="1:24" x14ac:dyDescent="0.4">
      <c r="A1036"/>
      <c r="B1036"/>
      <c r="C1036"/>
      <c r="D1036"/>
      <c r="E1036"/>
      <c r="F1036"/>
      <c r="G1036"/>
      <c r="H1036"/>
      <c r="I1036"/>
      <c r="J1036"/>
      <c r="K1036"/>
      <c r="L1036"/>
      <c r="M1036"/>
      <c r="N1036"/>
      <c r="O1036"/>
      <c r="P1036"/>
      <c r="Q1036"/>
      <c r="R1036"/>
      <c r="S1036"/>
      <c r="T1036"/>
      <c r="U1036"/>
      <c r="V1036"/>
      <c r="W1036"/>
      <c r="X1036"/>
    </row>
    <row r="1037" spans="1:24" x14ac:dyDescent="0.4">
      <c r="A1037"/>
      <c r="B1037"/>
      <c r="C1037"/>
      <c r="D1037"/>
      <c r="E1037"/>
      <c r="F1037"/>
      <c r="G1037"/>
      <c r="H1037"/>
      <c r="I1037"/>
      <c r="J1037"/>
      <c r="K1037"/>
      <c r="L1037"/>
      <c r="M1037"/>
      <c r="N1037"/>
      <c r="O1037"/>
      <c r="P1037"/>
      <c r="Q1037"/>
      <c r="R1037"/>
      <c r="S1037"/>
      <c r="T1037"/>
      <c r="U1037"/>
      <c r="V1037"/>
      <c r="W1037"/>
      <c r="X1037"/>
    </row>
    <row r="1038" spans="1:24" x14ac:dyDescent="0.4">
      <c r="A1038"/>
      <c r="B1038"/>
      <c r="C1038"/>
      <c r="D1038"/>
      <c r="E1038"/>
      <c r="F1038"/>
      <c r="G1038"/>
      <c r="H1038"/>
      <c r="I1038"/>
      <c r="J1038"/>
      <c r="K1038"/>
      <c r="L1038"/>
      <c r="M1038"/>
      <c r="N1038"/>
      <c r="O1038"/>
      <c r="P1038"/>
      <c r="Q1038"/>
      <c r="R1038"/>
      <c r="S1038"/>
      <c r="T1038"/>
      <c r="U1038"/>
      <c r="V1038"/>
      <c r="W1038"/>
      <c r="X1038"/>
    </row>
    <row r="1039" spans="1:24" x14ac:dyDescent="0.4">
      <c r="A1039"/>
      <c r="B1039"/>
      <c r="C1039"/>
      <c r="D1039"/>
      <c r="E1039"/>
      <c r="F1039"/>
      <c r="G1039"/>
      <c r="H1039"/>
      <c r="I1039"/>
      <c r="J1039"/>
      <c r="K1039"/>
      <c r="L1039"/>
      <c r="M1039"/>
      <c r="N1039"/>
      <c r="O1039"/>
      <c r="P1039"/>
      <c r="Q1039"/>
      <c r="R1039"/>
      <c r="S1039"/>
      <c r="T1039"/>
      <c r="U1039"/>
      <c r="V1039"/>
      <c r="W1039"/>
      <c r="X1039"/>
    </row>
    <row r="1040" spans="1:24" x14ac:dyDescent="0.4">
      <c r="A1040"/>
      <c r="B1040"/>
      <c r="C1040"/>
      <c r="D1040"/>
      <c r="E1040"/>
      <c r="F1040"/>
      <c r="G1040"/>
      <c r="H1040"/>
      <c r="I1040"/>
      <c r="J1040"/>
      <c r="K1040"/>
      <c r="L1040"/>
      <c r="M1040"/>
      <c r="N1040"/>
      <c r="O1040"/>
      <c r="P1040"/>
      <c r="Q1040"/>
      <c r="R1040"/>
      <c r="S1040"/>
      <c r="T1040"/>
      <c r="U1040"/>
      <c r="V1040"/>
      <c r="W1040"/>
      <c r="X1040"/>
    </row>
    <row r="1041" spans="1:24" x14ac:dyDescent="0.4">
      <c r="A1041"/>
      <c r="B1041"/>
      <c r="C1041"/>
      <c r="D1041"/>
      <c r="E1041"/>
      <c r="F1041"/>
      <c r="G1041"/>
      <c r="H1041"/>
      <c r="I1041"/>
      <c r="J1041"/>
      <c r="K1041"/>
      <c r="L1041"/>
      <c r="M1041"/>
      <c r="N1041"/>
      <c r="O1041"/>
      <c r="P1041"/>
      <c r="Q1041"/>
      <c r="R1041"/>
      <c r="S1041"/>
      <c r="T1041"/>
      <c r="U1041"/>
      <c r="V1041"/>
      <c r="W1041"/>
      <c r="X1041"/>
    </row>
    <row r="1042" spans="1:24" x14ac:dyDescent="0.4">
      <c r="A1042"/>
      <c r="B1042"/>
      <c r="C1042"/>
      <c r="D1042"/>
      <c r="E1042"/>
      <c r="F1042"/>
      <c r="G1042"/>
      <c r="H1042"/>
      <c r="I1042"/>
      <c r="J1042"/>
      <c r="K1042"/>
      <c r="L1042"/>
      <c r="M1042"/>
      <c r="N1042"/>
      <c r="O1042"/>
      <c r="P1042"/>
      <c r="Q1042"/>
      <c r="R1042"/>
      <c r="S1042"/>
      <c r="T1042"/>
      <c r="U1042"/>
      <c r="V1042"/>
      <c r="W1042"/>
      <c r="X1042"/>
    </row>
    <row r="1043" spans="1:24" x14ac:dyDescent="0.4">
      <c r="A1043"/>
      <c r="B1043"/>
      <c r="C1043"/>
      <c r="D1043"/>
      <c r="E1043"/>
      <c r="F1043"/>
      <c r="G1043"/>
      <c r="H1043"/>
      <c r="I1043"/>
      <c r="J1043"/>
      <c r="K1043"/>
      <c r="L1043"/>
      <c r="M1043"/>
      <c r="N1043"/>
      <c r="O1043"/>
      <c r="P1043"/>
      <c r="Q1043"/>
      <c r="R1043"/>
      <c r="S1043"/>
      <c r="T1043"/>
      <c r="U1043"/>
      <c r="V1043"/>
      <c r="W1043"/>
      <c r="X1043"/>
    </row>
    <row r="1044" spans="1:24" x14ac:dyDescent="0.4">
      <c r="A1044"/>
      <c r="B1044"/>
      <c r="C1044"/>
      <c r="D1044"/>
      <c r="E1044"/>
      <c r="F1044"/>
      <c r="G1044"/>
      <c r="H1044"/>
      <c r="I1044"/>
      <c r="J1044"/>
      <c r="K1044"/>
      <c r="L1044"/>
      <c r="M1044"/>
      <c r="N1044"/>
      <c r="O1044"/>
      <c r="P1044"/>
      <c r="Q1044"/>
      <c r="R1044"/>
      <c r="S1044"/>
      <c r="T1044"/>
      <c r="U1044"/>
      <c r="V1044"/>
      <c r="W1044"/>
      <c r="X1044"/>
    </row>
    <row r="1045" spans="1:24" x14ac:dyDescent="0.4">
      <c r="A1045"/>
      <c r="B1045"/>
      <c r="C1045"/>
      <c r="D1045"/>
      <c r="E1045"/>
      <c r="F1045"/>
      <c r="G1045"/>
      <c r="H1045"/>
      <c r="I1045"/>
      <c r="J1045"/>
      <c r="K1045"/>
      <c r="L1045"/>
      <c r="M1045"/>
      <c r="N1045"/>
      <c r="O1045"/>
      <c r="P1045"/>
      <c r="Q1045"/>
      <c r="R1045"/>
      <c r="S1045"/>
      <c r="T1045"/>
      <c r="U1045"/>
      <c r="V1045"/>
      <c r="W1045"/>
      <c r="X1045"/>
    </row>
    <row r="1046" spans="1:24" x14ac:dyDescent="0.4">
      <c r="A1046"/>
      <c r="B1046"/>
      <c r="C1046"/>
      <c r="D1046"/>
      <c r="E1046"/>
      <c r="F1046"/>
      <c r="G1046"/>
      <c r="H1046"/>
      <c r="I1046"/>
      <c r="J1046"/>
      <c r="K1046"/>
      <c r="L1046"/>
      <c r="M1046"/>
      <c r="N1046"/>
      <c r="O1046"/>
      <c r="P1046"/>
      <c r="Q1046"/>
      <c r="R1046"/>
      <c r="S1046"/>
      <c r="T1046"/>
      <c r="U1046"/>
      <c r="V1046"/>
      <c r="W1046"/>
      <c r="X1046"/>
    </row>
    <row r="1047" spans="1:24" x14ac:dyDescent="0.4">
      <c r="A1047"/>
      <c r="B1047"/>
      <c r="C1047"/>
      <c r="D1047"/>
      <c r="E1047"/>
      <c r="F1047"/>
      <c r="G1047"/>
      <c r="H1047"/>
      <c r="I1047"/>
      <c r="J1047"/>
      <c r="K1047"/>
      <c r="L1047"/>
      <c r="M1047"/>
      <c r="N1047"/>
      <c r="O1047"/>
      <c r="P1047"/>
      <c r="Q1047"/>
      <c r="R1047"/>
      <c r="S1047"/>
      <c r="T1047"/>
      <c r="U1047"/>
      <c r="V1047"/>
      <c r="W1047"/>
      <c r="X1047"/>
    </row>
    <row r="1048" spans="1:24" x14ac:dyDescent="0.4">
      <c r="A1048"/>
      <c r="B1048"/>
      <c r="C1048"/>
      <c r="D1048"/>
      <c r="E1048"/>
      <c r="F1048"/>
      <c r="G1048"/>
      <c r="H1048"/>
      <c r="I1048"/>
      <c r="J1048"/>
      <c r="K1048"/>
      <c r="L1048"/>
      <c r="M1048"/>
      <c r="N1048"/>
      <c r="O1048"/>
      <c r="P1048"/>
      <c r="Q1048"/>
      <c r="R1048"/>
      <c r="S1048"/>
      <c r="T1048"/>
      <c r="U1048"/>
      <c r="V1048"/>
      <c r="W1048"/>
      <c r="X1048"/>
    </row>
    <row r="1049" spans="1:24" x14ac:dyDescent="0.4">
      <c r="A1049"/>
      <c r="B1049"/>
      <c r="C1049"/>
      <c r="D1049"/>
      <c r="E1049"/>
      <c r="F1049"/>
      <c r="G1049"/>
      <c r="H1049"/>
      <c r="I1049"/>
      <c r="J1049"/>
      <c r="K1049"/>
      <c r="L1049"/>
      <c r="M1049"/>
      <c r="N1049"/>
      <c r="O1049"/>
      <c r="P1049"/>
      <c r="Q1049"/>
      <c r="R1049"/>
      <c r="S1049"/>
      <c r="T1049"/>
      <c r="U1049"/>
      <c r="V1049"/>
      <c r="W1049"/>
      <c r="X1049"/>
    </row>
    <row r="1050" spans="1:24" x14ac:dyDescent="0.4">
      <c r="A1050"/>
      <c r="B1050"/>
      <c r="C1050"/>
      <c r="D1050"/>
      <c r="E1050"/>
      <c r="F1050"/>
      <c r="G1050"/>
      <c r="H1050"/>
      <c r="I1050"/>
      <c r="J1050"/>
      <c r="K1050"/>
      <c r="L1050"/>
      <c r="M1050"/>
      <c r="N1050"/>
      <c r="O1050"/>
      <c r="P1050"/>
      <c r="Q1050"/>
      <c r="R1050"/>
      <c r="S1050"/>
      <c r="T1050"/>
      <c r="U1050"/>
      <c r="V1050"/>
      <c r="W1050"/>
      <c r="X1050"/>
    </row>
    <row r="1051" spans="1:24" x14ac:dyDescent="0.4">
      <c r="A1051"/>
      <c r="B1051"/>
      <c r="C1051"/>
      <c r="D1051"/>
      <c r="E1051"/>
      <c r="F1051"/>
      <c r="G1051"/>
      <c r="H1051"/>
      <c r="I1051"/>
      <c r="J1051"/>
      <c r="K1051"/>
      <c r="L1051"/>
      <c r="M1051"/>
      <c r="N1051"/>
      <c r="O1051"/>
      <c r="P1051"/>
      <c r="Q1051"/>
      <c r="R1051"/>
      <c r="S1051"/>
      <c r="T1051"/>
      <c r="U1051"/>
      <c r="V1051"/>
      <c r="W1051"/>
      <c r="X1051"/>
    </row>
    <row r="1052" spans="1:24" x14ac:dyDescent="0.4">
      <c r="A1052"/>
      <c r="B1052"/>
      <c r="C1052"/>
      <c r="D1052"/>
      <c r="E1052"/>
      <c r="F1052"/>
      <c r="G1052"/>
      <c r="H1052"/>
      <c r="I1052"/>
      <c r="J1052"/>
      <c r="K1052"/>
      <c r="L1052"/>
      <c r="M1052"/>
      <c r="N1052"/>
      <c r="O1052"/>
      <c r="P1052"/>
      <c r="Q1052"/>
      <c r="R1052"/>
      <c r="S1052"/>
      <c r="T1052"/>
      <c r="U1052"/>
      <c r="V1052"/>
      <c r="W1052"/>
      <c r="X1052"/>
    </row>
    <row r="1053" spans="1:24" x14ac:dyDescent="0.4">
      <c r="A1053"/>
      <c r="B1053"/>
      <c r="C1053"/>
      <c r="D1053"/>
      <c r="E1053"/>
      <c r="F1053"/>
      <c r="G1053"/>
      <c r="H1053"/>
      <c r="I1053"/>
      <c r="J1053"/>
      <c r="K1053"/>
      <c r="L1053"/>
      <c r="M1053"/>
      <c r="N1053"/>
      <c r="O1053"/>
      <c r="P1053"/>
      <c r="Q1053"/>
      <c r="R1053"/>
      <c r="S1053"/>
      <c r="T1053"/>
      <c r="U1053"/>
      <c r="V1053"/>
      <c r="W1053"/>
      <c r="X1053"/>
    </row>
    <row r="1054" spans="1:24" x14ac:dyDescent="0.4">
      <c r="A1054"/>
      <c r="B1054"/>
      <c r="C1054"/>
      <c r="D1054"/>
      <c r="E1054"/>
      <c r="F1054"/>
      <c r="G1054"/>
      <c r="H1054"/>
      <c r="I1054"/>
      <c r="J1054"/>
      <c r="K1054"/>
      <c r="L1054"/>
      <c r="M1054"/>
      <c r="N1054"/>
      <c r="O1054"/>
      <c r="P1054"/>
      <c r="Q1054"/>
      <c r="R1054"/>
      <c r="S1054"/>
      <c r="T1054"/>
      <c r="U1054"/>
      <c r="V1054"/>
      <c r="W1054"/>
      <c r="X1054"/>
    </row>
    <row r="1055" spans="1:24" x14ac:dyDescent="0.4">
      <c r="A1055"/>
      <c r="B1055"/>
      <c r="C1055"/>
      <c r="D1055"/>
      <c r="E1055"/>
      <c r="F1055"/>
      <c r="G1055"/>
      <c r="H1055"/>
      <c r="I1055"/>
      <c r="J1055"/>
      <c r="K1055"/>
      <c r="L1055"/>
      <c r="M1055"/>
      <c r="N1055"/>
      <c r="O1055"/>
      <c r="P1055"/>
      <c r="Q1055"/>
      <c r="R1055"/>
      <c r="S1055"/>
      <c r="T1055"/>
      <c r="U1055"/>
      <c r="V1055"/>
      <c r="W1055"/>
      <c r="X1055"/>
    </row>
    <row r="1056" spans="1:24" x14ac:dyDescent="0.4">
      <c r="A1056"/>
      <c r="B1056"/>
      <c r="C1056"/>
      <c r="D1056"/>
      <c r="E1056"/>
      <c r="F1056"/>
      <c r="G1056"/>
      <c r="H1056"/>
      <c r="I1056"/>
      <c r="J1056"/>
      <c r="K1056"/>
      <c r="L1056"/>
      <c r="M1056"/>
      <c r="N1056"/>
      <c r="O1056"/>
      <c r="P1056"/>
      <c r="Q1056"/>
      <c r="R1056"/>
      <c r="S1056"/>
      <c r="T1056"/>
      <c r="U1056"/>
      <c r="V1056"/>
      <c r="W1056"/>
      <c r="X1056"/>
    </row>
    <row r="1057" spans="1:24" x14ac:dyDescent="0.4">
      <c r="A1057"/>
      <c r="B1057"/>
      <c r="C1057"/>
      <c r="D1057"/>
      <c r="E1057"/>
      <c r="F1057"/>
      <c r="G1057"/>
      <c r="H1057"/>
      <c r="I1057"/>
      <c r="J1057"/>
      <c r="K1057"/>
      <c r="L1057"/>
      <c r="M1057"/>
      <c r="N1057"/>
      <c r="O1057"/>
      <c r="P1057"/>
      <c r="Q1057"/>
      <c r="R1057"/>
      <c r="S1057"/>
      <c r="T1057"/>
      <c r="U1057"/>
      <c r="V1057"/>
      <c r="W1057"/>
      <c r="X1057"/>
    </row>
    <row r="1058" spans="1:24" x14ac:dyDescent="0.4">
      <c r="A1058"/>
      <c r="B1058"/>
      <c r="C1058"/>
      <c r="D1058"/>
      <c r="E1058"/>
      <c r="F1058"/>
      <c r="G1058"/>
      <c r="H1058"/>
      <c r="I1058"/>
      <c r="J1058"/>
      <c r="K1058"/>
      <c r="L1058"/>
      <c r="M1058"/>
      <c r="N1058"/>
      <c r="O1058"/>
      <c r="P1058"/>
      <c r="Q1058"/>
      <c r="R1058"/>
      <c r="S1058"/>
      <c r="T1058"/>
      <c r="U1058"/>
      <c r="V1058"/>
      <c r="W1058"/>
      <c r="X1058"/>
    </row>
    <row r="1059" spans="1:24" x14ac:dyDescent="0.4">
      <c r="A1059"/>
      <c r="B1059"/>
      <c r="C1059"/>
      <c r="D1059"/>
      <c r="E1059"/>
      <c r="F1059"/>
      <c r="G1059"/>
      <c r="H1059"/>
      <c r="I1059"/>
      <c r="J1059"/>
      <c r="K1059"/>
      <c r="L1059"/>
      <c r="M1059"/>
      <c r="N1059"/>
      <c r="O1059"/>
      <c r="P1059"/>
      <c r="Q1059"/>
      <c r="R1059"/>
      <c r="S1059"/>
      <c r="T1059"/>
      <c r="U1059"/>
      <c r="V1059"/>
      <c r="W1059"/>
      <c r="X1059"/>
    </row>
    <row r="1060" spans="1:24" x14ac:dyDescent="0.4">
      <c r="A1060"/>
      <c r="B1060"/>
      <c r="C1060"/>
      <c r="D1060"/>
      <c r="E1060"/>
      <c r="F1060"/>
      <c r="G1060"/>
      <c r="H1060"/>
      <c r="I1060"/>
      <c r="J1060"/>
      <c r="K1060"/>
      <c r="L1060"/>
      <c r="M1060"/>
      <c r="N1060"/>
      <c r="O1060"/>
      <c r="P1060"/>
      <c r="Q1060"/>
      <c r="R1060"/>
      <c r="S1060"/>
      <c r="T1060"/>
      <c r="U1060"/>
      <c r="V1060"/>
      <c r="W1060"/>
      <c r="X1060"/>
    </row>
    <row r="1061" spans="1:24" x14ac:dyDescent="0.4">
      <c r="A1061"/>
      <c r="B1061"/>
      <c r="C1061"/>
      <c r="D1061"/>
      <c r="E1061"/>
      <c r="F1061"/>
      <c r="G1061"/>
      <c r="H1061"/>
      <c r="I1061"/>
      <c r="J1061"/>
      <c r="K1061"/>
      <c r="L1061"/>
      <c r="M1061"/>
      <c r="N1061"/>
      <c r="O1061"/>
      <c r="P1061"/>
      <c r="Q1061"/>
      <c r="R1061"/>
      <c r="S1061"/>
      <c r="T1061"/>
      <c r="U1061"/>
      <c r="V1061"/>
      <c r="W1061"/>
      <c r="X1061"/>
    </row>
    <row r="1062" spans="1:24" x14ac:dyDescent="0.4">
      <c r="A1062"/>
      <c r="B1062"/>
      <c r="C1062"/>
      <c r="D1062"/>
      <c r="E1062"/>
      <c r="F1062"/>
      <c r="G1062"/>
      <c r="H1062"/>
      <c r="I1062"/>
      <c r="J1062"/>
      <c r="K1062"/>
      <c r="L1062"/>
      <c r="M1062"/>
      <c r="N1062"/>
      <c r="O1062"/>
      <c r="P1062"/>
      <c r="Q1062"/>
      <c r="R1062"/>
      <c r="S1062"/>
      <c r="T1062"/>
      <c r="U1062"/>
      <c r="V1062"/>
      <c r="W1062"/>
      <c r="X1062"/>
    </row>
    <row r="1063" spans="1:24" x14ac:dyDescent="0.4">
      <c r="A1063"/>
      <c r="B1063"/>
      <c r="C1063"/>
      <c r="D1063"/>
      <c r="E1063"/>
      <c r="F1063"/>
      <c r="G1063"/>
      <c r="H1063"/>
      <c r="I1063"/>
      <c r="J1063"/>
      <c r="K1063"/>
      <c r="L1063"/>
      <c r="M1063"/>
      <c r="N1063"/>
      <c r="O1063"/>
      <c r="P1063"/>
      <c r="Q1063"/>
      <c r="R1063"/>
      <c r="S1063"/>
      <c r="T1063"/>
      <c r="U1063"/>
      <c r="V1063"/>
      <c r="W1063"/>
      <c r="X1063"/>
    </row>
    <row r="1064" spans="1:24" x14ac:dyDescent="0.4">
      <c r="A1064"/>
      <c r="B1064"/>
      <c r="C1064"/>
      <c r="D1064"/>
      <c r="E1064"/>
      <c r="F1064"/>
      <c r="G1064"/>
      <c r="H1064"/>
      <c r="I1064"/>
      <c r="J1064"/>
      <c r="K1064"/>
      <c r="L1064"/>
      <c r="M1064"/>
      <c r="N1064"/>
      <c r="O1064"/>
      <c r="P1064"/>
      <c r="Q1064"/>
      <c r="R1064"/>
      <c r="S1064"/>
      <c r="T1064"/>
      <c r="U1064"/>
      <c r="V1064"/>
      <c r="W1064"/>
      <c r="X1064"/>
    </row>
    <row r="1065" spans="1:24" x14ac:dyDescent="0.4">
      <c r="A1065"/>
      <c r="B1065"/>
      <c r="C1065"/>
      <c r="D1065"/>
      <c r="E1065"/>
      <c r="F1065"/>
      <c r="G1065"/>
      <c r="H1065"/>
      <c r="I1065"/>
      <c r="J1065"/>
      <c r="K1065"/>
      <c r="L1065"/>
      <c r="M1065"/>
      <c r="N1065"/>
      <c r="O1065"/>
      <c r="P1065"/>
      <c r="Q1065"/>
      <c r="R1065"/>
      <c r="S1065"/>
      <c r="T1065"/>
      <c r="U1065"/>
      <c r="V1065"/>
      <c r="W1065"/>
      <c r="X1065"/>
    </row>
    <row r="1066" spans="1:24" x14ac:dyDescent="0.4">
      <c r="A1066"/>
      <c r="B1066"/>
      <c r="C1066"/>
      <c r="D1066"/>
      <c r="E1066"/>
      <c r="F1066"/>
      <c r="G1066"/>
      <c r="H1066"/>
      <c r="I1066"/>
      <c r="J1066"/>
      <c r="K1066"/>
      <c r="L1066"/>
      <c r="M1066"/>
      <c r="N1066"/>
      <c r="O1066"/>
      <c r="P1066"/>
      <c r="Q1066"/>
      <c r="R1066"/>
      <c r="S1066"/>
      <c r="T1066"/>
      <c r="U1066"/>
      <c r="V1066"/>
      <c r="W1066"/>
      <c r="X1066"/>
    </row>
    <row r="1067" spans="1:24" x14ac:dyDescent="0.4">
      <c r="A1067"/>
      <c r="B1067"/>
      <c r="C1067"/>
      <c r="D1067"/>
      <c r="E1067"/>
      <c r="F1067"/>
      <c r="G1067"/>
      <c r="H1067"/>
      <c r="I1067"/>
      <c r="J1067"/>
      <c r="K1067"/>
      <c r="L1067"/>
      <c r="M1067"/>
      <c r="N1067"/>
      <c r="O1067"/>
      <c r="P1067"/>
      <c r="Q1067"/>
      <c r="R1067"/>
      <c r="S1067"/>
      <c r="T1067"/>
      <c r="U1067"/>
      <c r="V1067"/>
      <c r="W1067"/>
      <c r="X1067"/>
    </row>
    <row r="1068" spans="1:24" x14ac:dyDescent="0.4">
      <c r="A1068"/>
      <c r="B1068"/>
      <c r="C1068"/>
      <c r="D1068"/>
      <c r="E1068"/>
      <c r="F1068"/>
      <c r="G1068"/>
      <c r="H1068"/>
      <c r="I1068"/>
      <c r="J1068"/>
      <c r="K1068"/>
      <c r="L1068"/>
      <c r="M1068"/>
      <c r="N1068"/>
      <c r="O1068"/>
      <c r="P1068"/>
      <c r="Q1068"/>
      <c r="R1068"/>
      <c r="S1068"/>
      <c r="T1068"/>
      <c r="U1068"/>
      <c r="V1068"/>
      <c r="W1068"/>
      <c r="X1068"/>
    </row>
    <row r="1069" spans="1:24" x14ac:dyDescent="0.4">
      <c r="A1069"/>
      <c r="B1069"/>
      <c r="C1069"/>
      <c r="D1069"/>
      <c r="E1069"/>
      <c r="F1069"/>
      <c r="G1069"/>
      <c r="H1069"/>
      <c r="I1069"/>
      <c r="J1069"/>
      <c r="K1069"/>
      <c r="L1069"/>
      <c r="M1069"/>
      <c r="N1069"/>
      <c r="O1069"/>
      <c r="P1069"/>
      <c r="Q1069"/>
      <c r="R1069"/>
      <c r="S1069"/>
      <c r="T1069"/>
      <c r="U1069"/>
      <c r="V1069"/>
      <c r="W1069"/>
      <c r="X1069"/>
    </row>
    <row r="1070" spans="1:24" x14ac:dyDescent="0.4">
      <c r="A1070"/>
      <c r="B1070"/>
      <c r="C1070"/>
      <c r="D1070"/>
      <c r="E1070"/>
      <c r="F1070"/>
      <c r="G1070"/>
      <c r="H1070"/>
      <c r="I1070"/>
      <c r="J1070"/>
      <c r="K1070"/>
      <c r="L1070"/>
      <c r="M1070"/>
      <c r="N1070"/>
      <c r="O1070"/>
      <c r="P1070"/>
      <c r="Q1070"/>
      <c r="R1070"/>
      <c r="S1070"/>
      <c r="T1070"/>
      <c r="U1070"/>
      <c r="V1070"/>
      <c r="W1070"/>
      <c r="X1070"/>
    </row>
    <row r="1071" spans="1:24" x14ac:dyDescent="0.4">
      <c r="A1071"/>
      <c r="B1071"/>
      <c r="C1071"/>
      <c r="D1071"/>
      <c r="E1071"/>
      <c r="F1071"/>
      <c r="G1071"/>
      <c r="H1071"/>
      <c r="I1071"/>
      <c r="J1071"/>
      <c r="K1071"/>
      <c r="L1071"/>
      <c r="M1071"/>
      <c r="N1071"/>
      <c r="O1071"/>
      <c r="P1071"/>
      <c r="Q1071"/>
      <c r="R1071"/>
      <c r="S1071"/>
      <c r="T1071"/>
      <c r="U1071"/>
      <c r="V1071"/>
      <c r="W1071"/>
      <c r="X1071"/>
    </row>
    <row r="1072" spans="1:24" x14ac:dyDescent="0.4">
      <c r="A1072"/>
      <c r="B1072"/>
      <c r="C1072"/>
      <c r="D1072"/>
      <c r="E1072"/>
      <c r="F1072"/>
      <c r="G1072"/>
      <c r="H1072"/>
      <c r="I1072"/>
      <c r="J1072"/>
      <c r="K1072"/>
      <c r="L1072"/>
      <c r="M1072"/>
      <c r="N1072"/>
      <c r="O1072"/>
      <c r="P1072"/>
      <c r="Q1072"/>
      <c r="R1072"/>
      <c r="S1072"/>
      <c r="T1072"/>
      <c r="U1072"/>
      <c r="V1072"/>
      <c r="W1072"/>
      <c r="X1072"/>
    </row>
    <row r="1073" spans="1:24" x14ac:dyDescent="0.4">
      <c r="A1073"/>
      <c r="B1073"/>
      <c r="C1073"/>
      <c r="D1073"/>
      <c r="E1073"/>
      <c r="F1073"/>
      <c r="G1073"/>
      <c r="H1073"/>
      <c r="I1073"/>
      <c r="J1073"/>
      <c r="K1073"/>
      <c r="L1073"/>
      <c r="M1073"/>
      <c r="N1073"/>
      <c r="O1073"/>
      <c r="P1073"/>
      <c r="Q1073"/>
      <c r="R1073"/>
      <c r="S1073"/>
      <c r="T1073"/>
      <c r="U1073"/>
      <c r="V1073"/>
      <c r="W1073"/>
      <c r="X1073"/>
    </row>
    <row r="1074" spans="1:24" x14ac:dyDescent="0.4">
      <c r="A1074"/>
      <c r="B1074"/>
      <c r="C1074"/>
      <c r="D1074"/>
      <c r="E1074"/>
      <c r="F1074"/>
      <c r="G1074"/>
      <c r="H1074"/>
      <c r="I1074"/>
      <c r="J1074"/>
      <c r="K1074"/>
      <c r="L1074"/>
      <c r="M1074"/>
      <c r="N1074"/>
      <c r="O1074"/>
      <c r="P1074"/>
      <c r="Q1074"/>
      <c r="R1074"/>
      <c r="S1074"/>
      <c r="T1074"/>
      <c r="U1074"/>
      <c r="V1074"/>
      <c r="W1074"/>
      <c r="X1074"/>
    </row>
    <row r="1075" spans="1:24" x14ac:dyDescent="0.4">
      <c r="A1075"/>
      <c r="B1075"/>
      <c r="C1075"/>
      <c r="D1075"/>
      <c r="E1075"/>
      <c r="F1075"/>
      <c r="G1075"/>
      <c r="H1075"/>
      <c r="I1075"/>
      <c r="J1075"/>
      <c r="K1075"/>
      <c r="L1075"/>
      <c r="M1075"/>
      <c r="N1075"/>
      <c r="O1075"/>
      <c r="P1075"/>
      <c r="Q1075"/>
      <c r="R1075"/>
      <c r="S1075"/>
      <c r="T1075"/>
      <c r="U1075"/>
      <c r="V1075"/>
      <c r="W1075"/>
      <c r="X1075"/>
    </row>
    <row r="1076" spans="1:24" x14ac:dyDescent="0.4">
      <c r="A1076"/>
      <c r="B1076"/>
      <c r="C1076"/>
      <c r="D1076"/>
      <c r="E1076"/>
      <c r="F1076"/>
      <c r="G1076"/>
      <c r="H1076"/>
      <c r="I1076"/>
      <c r="J1076"/>
      <c r="K1076"/>
      <c r="L1076"/>
      <c r="M1076"/>
      <c r="N1076"/>
      <c r="O1076"/>
      <c r="P1076"/>
      <c r="Q1076"/>
      <c r="R1076"/>
      <c r="S1076"/>
      <c r="T1076"/>
      <c r="U1076"/>
      <c r="V1076"/>
      <c r="W1076"/>
      <c r="X1076"/>
    </row>
    <row r="1077" spans="1:24" x14ac:dyDescent="0.4">
      <c r="A1077"/>
      <c r="B1077"/>
      <c r="C1077"/>
      <c r="D1077"/>
      <c r="E1077"/>
      <c r="F1077"/>
      <c r="G1077"/>
      <c r="H1077"/>
      <c r="I1077"/>
      <c r="J1077"/>
      <c r="K1077"/>
      <c r="L1077"/>
      <c r="M1077"/>
      <c r="N1077"/>
      <c r="O1077"/>
      <c r="P1077"/>
      <c r="Q1077"/>
      <c r="R1077"/>
      <c r="S1077"/>
      <c r="T1077"/>
      <c r="U1077"/>
      <c r="V1077"/>
      <c r="W1077"/>
      <c r="X1077"/>
    </row>
    <row r="1078" spans="1:24" x14ac:dyDescent="0.4">
      <c r="A1078"/>
      <c r="B1078"/>
      <c r="C1078"/>
      <c r="D1078"/>
      <c r="E1078"/>
      <c r="F1078"/>
      <c r="G1078"/>
      <c r="H1078"/>
      <c r="I1078"/>
      <c r="J1078"/>
      <c r="K1078"/>
      <c r="L1078"/>
      <c r="M1078"/>
      <c r="N1078"/>
      <c r="O1078"/>
      <c r="P1078"/>
      <c r="Q1078"/>
      <c r="R1078"/>
      <c r="S1078"/>
      <c r="T1078"/>
      <c r="U1078"/>
      <c r="V1078"/>
      <c r="W1078"/>
      <c r="X1078"/>
    </row>
    <row r="1079" spans="1:24" x14ac:dyDescent="0.4">
      <c r="A1079"/>
      <c r="B1079"/>
      <c r="C1079"/>
      <c r="D1079"/>
      <c r="E1079"/>
      <c r="F1079"/>
      <c r="G1079"/>
      <c r="H1079"/>
      <c r="I1079"/>
      <c r="J1079"/>
      <c r="K1079"/>
      <c r="L1079"/>
      <c r="M1079"/>
      <c r="N1079"/>
      <c r="O1079"/>
      <c r="P1079"/>
      <c r="Q1079"/>
      <c r="R1079"/>
      <c r="S1079"/>
      <c r="T1079"/>
      <c r="U1079"/>
      <c r="V1079"/>
      <c r="W1079"/>
      <c r="X1079"/>
    </row>
    <row r="1080" spans="1:24" x14ac:dyDescent="0.4">
      <c r="A1080"/>
      <c r="B1080"/>
      <c r="C1080"/>
      <c r="D1080"/>
      <c r="E1080"/>
      <c r="F1080"/>
      <c r="G1080"/>
      <c r="H1080"/>
      <c r="I1080"/>
      <c r="J1080"/>
      <c r="K1080"/>
      <c r="L1080"/>
      <c r="M1080"/>
      <c r="N1080"/>
      <c r="O1080"/>
      <c r="P1080"/>
      <c r="Q1080"/>
      <c r="R1080"/>
      <c r="S1080"/>
      <c r="T1080"/>
      <c r="U1080"/>
      <c r="V1080"/>
      <c r="W1080"/>
      <c r="X1080"/>
    </row>
    <row r="1081" spans="1:24" x14ac:dyDescent="0.4">
      <c r="A1081"/>
      <c r="B1081"/>
      <c r="C1081"/>
      <c r="D1081"/>
      <c r="E1081"/>
      <c r="F1081"/>
      <c r="G1081"/>
      <c r="H1081"/>
      <c r="I1081"/>
      <c r="J1081"/>
      <c r="K1081"/>
      <c r="L1081"/>
      <c r="M1081"/>
      <c r="N1081"/>
      <c r="O1081"/>
      <c r="P1081"/>
      <c r="Q1081"/>
      <c r="R1081"/>
      <c r="S1081"/>
      <c r="T1081"/>
      <c r="U1081"/>
      <c r="V1081"/>
      <c r="W1081"/>
      <c r="X1081"/>
    </row>
    <row r="1082" spans="1:24" x14ac:dyDescent="0.4">
      <c r="A1082"/>
      <c r="B1082"/>
      <c r="C1082"/>
      <c r="D1082"/>
      <c r="E1082"/>
      <c r="F1082"/>
      <c r="G1082"/>
      <c r="H1082"/>
      <c r="I1082"/>
      <c r="J1082"/>
      <c r="K1082"/>
      <c r="L1082"/>
      <c r="M1082"/>
      <c r="N1082"/>
      <c r="O1082"/>
      <c r="P1082"/>
      <c r="Q1082"/>
      <c r="R1082"/>
      <c r="S1082"/>
      <c r="T1082"/>
      <c r="U1082"/>
      <c r="V1082"/>
      <c r="W1082"/>
      <c r="X1082"/>
    </row>
    <row r="1083" spans="1:24" x14ac:dyDescent="0.4">
      <c r="A1083"/>
      <c r="B1083"/>
      <c r="C1083"/>
      <c r="D1083"/>
      <c r="E1083"/>
      <c r="F1083"/>
      <c r="G1083"/>
      <c r="H1083"/>
      <c r="I1083"/>
      <c r="J1083"/>
      <c r="K1083"/>
      <c r="L1083"/>
      <c r="M1083"/>
      <c r="N1083"/>
      <c r="O1083"/>
      <c r="P1083"/>
      <c r="Q1083"/>
      <c r="R1083"/>
      <c r="S1083"/>
      <c r="T1083"/>
      <c r="U1083"/>
      <c r="V1083"/>
      <c r="W1083"/>
      <c r="X1083"/>
    </row>
    <row r="1084" spans="1:24" x14ac:dyDescent="0.4">
      <c r="A1084"/>
      <c r="B1084"/>
      <c r="C1084"/>
      <c r="D1084"/>
      <c r="E1084"/>
      <c r="F1084"/>
      <c r="G1084"/>
      <c r="H1084"/>
      <c r="I1084"/>
      <c r="J1084"/>
      <c r="K1084"/>
      <c r="L1084"/>
      <c r="M1084"/>
      <c r="N1084"/>
      <c r="O1084"/>
      <c r="P1084"/>
      <c r="Q1084"/>
      <c r="R1084"/>
      <c r="S1084"/>
      <c r="T1084"/>
      <c r="U1084"/>
      <c r="V1084"/>
      <c r="W1084"/>
      <c r="X1084"/>
    </row>
    <row r="1085" spans="1:24" x14ac:dyDescent="0.4">
      <c r="A1085"/>
      <c r="B1085"/>
      <c r="C1085"/>
      <c r="D1085"/>
      <c r="E1085"/>
      <c r="F1085"/>
      <c r="G1085"/>
      <c r="H1085"/>
      <c r="I1085"/>
      <c r="J1085"/>
      <c r="K1085"/>
      <c r="L1085"/>
      <c r="M1085"/>
      <c r="N1085"/>
      <c r="O1085"/>
      <c r="P1085"/>
      <c r="Q1085"/>
      <c r="R1085"/>
      <c r="S1085"/>
      <c r="T1085"/>
      <c r="U1085"/>
      <c r="V1085"/>
      <c r="W1085"/>
      <c r="X1085"/>
    </row>
    <row r="1086" spans="1:24" x14ac:dyDescent="0.4">
      <c r="A1086"/>
      <c r="B1086"/>
      <c r="C1086"/>
      <c r="D1086"/>
      <c r="E1086"/>
      <c r="F1086"/>
      <c r="G1086"/>
      <c r="H1086"/>
      <c r="I1086"/>
      <c r="J1086"/>
      <c r="K1086"/>
      <c r="L1086"/>
      <c r="M1086"/>
      <c r="N1086"/>
      <c r="O1086"/>
      <c r="P1086"/>
      <c r="Q1086"/>
      <c r="R1086"/>
      <c r="S1086"/>
      <c r="T1086"/>
      <c r="U1086"/>
      <c r="V1086"/>
      <c r="W1086"/>
      <c r="X1086"/>
    </row>
    <row r="1087" spans="1:24" x14ac:dyDescent="0.4">
      <c r="A1087"/>
      <c r="B1087"/>
      <c r="C1087"/>
      <c r="D1087"/>
      <c r="E1087"/>
      <c r="F1087"/>
      <c r="G1087"/>
      <c r="H1087"/>
      <c r="I1087"/>
      <c r="J1087"/>
      <c r="K1087"/>
      <c r="L1087"/>
      <c r="M1087"/>
      <c r="N1087"/>
      <c r="O1087"/>
      <c r="P1087"/>
      <c r="Q1087"/>
      <c r="R1087"/>
      <c r="S1087"/>
      <c r="T1087"/>
      <c r="U1087"/>
      <c r="V1087"/>
      <c r="W1087"/>
      <c r="X1087"/>
    </row>
    <row r="1088" spans="1:24" x14ac:dyDescent="0.4">
      <c r="A1088"/>
      <c r="B1088"/>
      <c r="C1088"/>
      <c r="D1088"/>
      <c r="E1088"/>
      <c r="F1088"/>
      <c r="G1088"/>
      <c r="H1088"/>
      <c r="I1088"/>
      <c r="J1088"/>
      <c r="K1088"/>
      <c r="L1088"/>
      <c r="M1088"/>
      <c r="N1088"/>
      <c r="O1088"/>
      <c r="P1088"/>
      <c r="Q1088"/>
      <c r="R1088"/>
      <c r="S1088"/>
      <c r="T1088"/>
      <c r="U1088"/>
      <c r="V1088"/>
      <c r="W1088"/>
      <c r="X1088"/>
    </row>
    <row r="1089" spans="1:24" x14ac:dyDescent="0.4">
      <c r="A1089"/>
      <c r="B1089"/>
      <c r="C1089"/>
      <c r="D1089"/>
      <c r="E1089"/>
      <c r="F1089"/>
      <c r="G1089"/>
      <c r="H1089"/>
      <c r="I1089"/>
      <c r="J1089"/>
      <c r="K1089"/>
      <c r="L1089"/>
      <c r="M1089"/>
      <c r="N1089"/>
      <c r="O1089"/>
      <c r="P1089"/>
      <c r="Q1089"/>
      <c r="R1089"/>
      <c r="S1089"/>
      <c r="T1089"/>
      <c r="U1089"/>
      <c r="V1089"/>
      <c r="W1089"/>
      <c r="X1089"/>
    </row>
    <row r="1090" spans="1:24" x14ac:dyDescent="0.4">
      <c r="A1090"/>
      <c r="B1090"/>
      <c r="C1090"/>
      <c r="D1090"/>
      <c r="E1090"/>
      <c r="F1090"/>
      <c r="G1090"/>
      <c r="H1090"/>
      <c r="I1090"/>
      <c r="J1090"/>
      <c r="K1090"/>
      <c r="L1090"/>
      <c r="M1090"/>
      <c r="N1090"/>
      <c r="O1090"/>
      <c r="P1090"/>
      <c r="Q1090"/>
      <c r="R1090"/>
      <c r="S1090"/>
      <c r="T1090"/>
      <c r="U1090"/>
      <c r="V1090"/>
      <c r="W1090"/>
      <c r="X1090"/>
    </row>
    <row r="1091" spans="1:24" x14ac:dyDescent="0.4">
      <c r="A1091"/>
      <c r="B1091"/>
      <c r="C1091"/>
      <c r="D1091"/>
      <c r="E1091"/>
      <c r="F1091"/>
      <c r="G1091"/>
      <c r="H1091"/>
      <c r="I1091"/>
      <c r="J1091"/>
      <c r="K1091"/>
      <c r="L1091"/>
      <c r="M1091"/>
      <c r="N1091"/>
      <c r="O1091"/>
      <c r="P1091"/>
      <c r="Q1091"/>
      <c r="R1091"/>
      <c r="S1091"/>
      <c r="T1091"/>
      <c r="U1091"/>
      <c r="V1091"/>
      <c r="W1091"/>
      <c r="X1091"/>
    </row>
    <row r="1092" spans="1:24" x14ac:dyDescent="0.4">
      <c r="A1092"/>
      <c r="B1092"/>
      <c r="C1092"/>
      <c r="D1092"/>
      <c r="E1092"/>
      <c r="F1092"/>
      <c r="G1092"/>
      <c r="H1092"/>
      <c r="I1092"/>
      <c r="J1092"/>
      <c r="K1092"/>
      <c r="L1092"/>
      <c r="M1092"/>
      <c r="N1092"/>
      <c r="O1092"/>
      <c r="P1092"/>
      <c r="Q1092"/>
      <c r="R1092"/>
      <c r="S1092"/>
      <c r="T1092"/>
      <c r="U1092"/>
      <c r="V1092"/>
      <c r="W1092"/>
      <c r="X1092"/>
    </row>
    <row r="1093" spans="1:24" x14ac:dyDescent="0.4">
      <c r="A1093"/>
      <c r="B1093"/>
      <c r="C1093"/>
      <c r="D1093"/>
      <c r="E1093"/>
      <c r="F1093"/>
      <c r="G1093"/>
      <c r="H1093"/>
      <c r="I1093"/>
      <c r="J1093"/>
      <c r="K1093"/>
      <c r="L1093"/>
      <c r="M1093"/>
      <c r="N1093"/>
      <c r="O1093"/>
      <c r="P1093"/>
      <c r="Q1093"/>
      <c r="R1093"/>
      <c r="S1093"/>
      <c r="T1093"/>
      <c r="U1093"/>
      <c r="V1093"/>
      <c r="W1093"/>
      <c r="X1093"/>
    </row>
    <row r="1094" spans="1:24" x14ac:dyDescent="0.4">
      <c r="A1094"/>
      <c r="B1094"/>
      <c r="C1094"/>
      <c r="D1094"/>
      <c r="E1094"/>
      <c r="F1094"/>
      <c r="G1094"/>
      <c r="H1094"/>
      <c r="I1094"/>
      <c r="J1094"/>
      <c r="K1094"/>
      <c r="L1094"/>
      <c r="M1094"/>
      <c r="N1094"/>
      <c r="O1094"/>
      <c r="P1094"/>
      <c r="Q1094"/>
      <c r="R1094"/>
      <c r="S1094"/>
      <c r="T1094"/>
      <c r="U1094"/>
      <c r="V1094"/>
      <c r="W1094"/>
      <c r="X1094"/>
    </row>
    <row r="1095" spans="1:24" x14ac:dyDescent="0.4">
      <c r="A1095"/>
      <c r="B1095"/>
      <c r="C1095"/>
      <c r="D1095"/>
      <c r="E1095"/>
      <c r="F1095"/>
      <c r="G1095"/>
      <c r="H1095"/>
      <c r="I1095"/>
      <c r="J1095"/>
      <c r="K1095"/>
      <c r="L1095"/>
      <c r="M1095"/>
      <c r="N1095"/>
      <c r="O1095"/>
      <c r="P1095"/>
      <c r="Q1095"/>
      <c r="R1095"/>
      <c r="S1095"/>
      <c r="T1095"/>
      <c r="U1095"/>
      <c r="V1095"/>
      <c r="W1095"/>
      <c r="X1095"/>
    </row>
    <row r="1096" spans="1:24" x14ac:dyDescent="0.4">
      <c r="A1096"/>
      <c r="B1096"/>
      <c r="C1096"/>
      <c r="D1096"/>
      <c r="E1096"/>
      <c r="F1096"/>
      <c r="G1096"/>
      <c r="H1096"/>
      <c r="I1096"/>
      <c r="J1096"/>
      <c r="K1096"/>
      <c r="L1096"/>
      <c r="M1096"/>
      <c r="N1096"/>
      <c r="O1096"/>
      <c r="P1096"/>
      <c r="Q1096"/>
      <c r="R1096"/>
      <c r="S1096"/>
      <c r="T1096"/>
      <c r="U1096"/>
      <c r="V1096"/>
      <c r="W1096"/>
      <c r="X1096"/>
    </row>
    <row r="1097" spans="1:24" x14ac:dyDescent="0.4">
      <c r="A1097"/>
      <c r="B1097"/>
      <c r="C1097"/>
      <c r="D1097"/>
      <c r="E1097"/>
      <c r="F1097"/>
      <c r="G1097"/>
      <c r="H1097"/>
      <c r="I1097"/>
      <c r="J1097"/>
      <c r="K1097"/>
      <c r="L1097"/>
      <c r="M1097"/>
      <c r="N1097"/>
      <c r="O1097"/>
      <c r="P1097"/>
      <c r="Q1097"/>
      <c r="R1097"/>
      <c r="S1097"/>
      <c r="T1097"/>
      <c r="U1097"/>
      <c r="V1097"/>
      <c r="W1097"/>
      <c r="X1097"/>
    </row>
    <row r="1098" spans="1:24" x14ac:dyDescent="0.4">
      <c r="A1098"/>
      <c r="B1098"/>
      <c r="C1098"/>
      <c r="D1098"/>
      <c r="E1098"/>
      <c r="F1098"/>
      <c r="G1098"/>
      <c r="H1098"/>
      <c r="I1098"/>
      <c r="J1098"/>
      <c r="K1098"/>
      <c r="L1098"/>
      <c r="M1098"/>
      <c r="N1098"/>
      <c r="O1098"/>
      <c r="P1098"/>
      <c r="Q1098"/>
      <c r="R1098"/>
      <c r="S1098"/>
      <c r="T1098"/>
      <c r="U1098"/>
      <c r="V1098"/>
      <c r="W1098"/>
      <c r="X1098"/>
    </row>
    <row r="1099" spans="1:24" x14ac:dyDescent="0.4">
      <c r="A1099"/>
      <c r="B1099"/>
      <c r="C1099"/>
      <c r="D1099"/>
      <c r="E1099"/>
      <c r="F1099"/>
      <c r="G1099"/>
      <c r="H1099"/>
      <c r="I1099"/>
      <c r="J1099"/>
      <c r="K1099"/>
      <c r="L1099"/>
      <c r="M1099"/>
      <c r="N1099"/>
      <c r="O1099"/>
      <c r="P1099"/>
      <c r="Q1099"/>
      <c r="R1099"/>
      <c r="S1099"/>
      <c r="T1099"/>
      <c r="U1099"/>
      <c r="V1099"/>
      <c r="W1099"/>
      <c r="X1099"/>
    </row>
    <row r="1100" spans="1:24" x14ac:dyDescent="0.4">
      <c r="A1100"/>
      <c r="B1100"/>
      <c r="C1100"/>
      <c r="D1100"/>
      <c r="E1100"/>
      <c r="F1100"/>
      <c r="G1100"/>
      <c r="H1100"/>
      <c r="I1100"/>
      <c r="J1100"/>
      <c r="K1100"/>
      <c r="L1100"/>
      <c r="M1100"/>
      <c r="N1100"/>
      <c r="O1100"/>
      <c r="P1100"/>
      <c r="Q1100"/>
      <c r="R1100"/>
      <c r="S1100"/>
      <c r="T1100"/>
      <c r="U1100"/>
      <c r="V1100"/>
      <c r="W1100"/>
      <c r="X1100"/>
    </row>
    <row r="1101" spans="1:24" x14ac:dyDescent="0.4">
      <c r="A1101"/>
      <c r="B1101"/>
      <c r="C1101"/>
      <c r="D1101"/>
      <c r="E1101"/>
      <c r="F1101"/>
      <c r="G1101"/>
      <c r="H1101"/>
      <c r="I1101"/>
      <c r="J1101"/>
      <c r="K1101"/>
      <c r="L1101"/>
      <c r="M1101"/>
      <c r="N1101"/>
      <c r="O1101"/>
      <c r="P1101"/>
      <c r="Q1101"/>
      <c r="R1101"/>
      <c r="S1101"/>
      <c r="T1101"/>
      <c r="U1101"/>
      <c r="V1101"/>
      <c r="W1101"/>
      <c r="X1101"/>
    </row>
    <row r="1102" spans="1:24" x14ac:dyDescent="0.4">
      <c r="A1102"/>
      <c r="B1102"/>
      <c r="C1102"/>
      <c r="D1102"/>
      <c r="E1102"/>
      <c r="F1102"/>
      <c r="G1102"/>
      <c r="H1102"/>
      <c r="I1102"/>
      <c r="J1102"/>
      <c r="K1102"/>
      <c r="L1102"/>
      <c r="M1102"/>
      <c r="N1102"/>
      <c r="O1102"/>
      <c r="P1102"/>
      <c r="Q1102"/>
      <c r="R1102"/>
      <c r="S1102"/>
      <c r="T1102"/>
      <c r="U1102"/>
      <c r="V1102"/>
      <c r="W1102"/>
      <c r="X1102"/>
    </row>
    <row r="1103" spans="1:24" x14ac:dyDescent="0.4">
      <c r="A1103"/>
      <c r="B1103"/>
      <c r="C1103"/>
      <c r="D1103"/>
      <c r="E1103"/>
      <c r="F1103"/>
      <c r="G1103"/>
      <c r="H1103"/>
      <c r="I1103"/>
      <c r="J1103"/>
      <c r="K1103"/>
      <c r="L1103"/>
      <c r="M1103"/>
      <c r="N1103"/>
      <c r="O1103"/>
      <c r="P1103"/>
      <c r="Q1103"/>
      <c r="R1103"/>
      <c r="S1103"/>
      <c r="T1103"/>
      <c r="U1103"/>
      <c r="V1103"/>
      <c r="W1103"/>
      <c r="X1103"/>
    </row>
    <row r="1104" spans="1:24" x14ac:dyDescent="0.4">
      <c r="A1104"/>
      <c r="B1104"/>
      <c r="C1104"/>
      <c r="D1104"/>
      <c r="E1104"/>
      <c r="F1104"/>
      <c r="G1104"/>
      <c r="H1104"/>
      <c r="I1104"/>
      <c r="J1104"/>
      <c r="K1104"/>
      <c r="L1104"/>
      <c r="M1104"/>
      <c r="N1104"/>
      <c r="O1104"/>
      <c r="P1104"/>
      <c r="Q1104"/>
      <c r="R1104"/>
      <c r="S1104"/>
      <c r="T1104"/>
      <c r="U1104"/>
      <c r="V1104"/>
      <c r="W1104"/>
      <c r="X1104"/>
    </row>
    <row r="1105" spans="1:24" x14ac:dyDescent="0.4">
      <c r="A1105"/>
      <c r="B1105"/>
      <c r="C1105"/>
      <c r="D1105"/>
      <c r="E1105"/>
      <c r="F1105"/>
      <c r="G1105"/>
      <c r="H1105"/>
      <c r="I1105"/>
      <c r="J1105"/>
      <c r="K1105"/>
      <c r="L1105"/>
      <c r="M1105"/>
      <c r="N1105"/>
      <c r="O1105"/>
      <c r="P1105"/>
      <c r="Q1105"/>
      <c r="R1105"/>
      <c r="S1105"/>
      <c r="T1105"/>
      <c r="U1105"/>
      <c r="V1105"/>
      <c r="W1105"/>
      <c r="X1105"/>
    </row>
    <row r="1106" spans="1:24" x14ac:dyDescent="0.4">
      <c r="A1106"/>
      <c r="B1106"/>
      <c r="C1106"/>
      <c r="D1106"/>
      <c r="E1106"/>
      <c r="F1106"/>
      <c r="G1106"/>
      <c r="H1106"/>
      <c r="I1106"/>
      <c r="J1106"/>
      <c r="K1106"/>
      <c r="L1106"/>
      <c r="M1106"/>
      <c r="N1106"/>
      <c r="O1106"/>
      <c r="P1106"/>
      <c r="Q1106"/>
      <c r="R1106"/>
      <c r="S1106"/>
      <c r="T1106"/>
      <c r="U1106"/>
      <c r="V1106"/>
      <c r="W1106"/>
      <c r="X1106"/>
    </row>
    <row r="1107" spans="1:24" x14ac:dyDescent="0.4">
      <c r="A1107"/>
      <c r="B1107"/>
      <c r="C1107"/>
      <c r="D1107"/>
      <c r="E1107"/>
      <c r="F1107"/>
      <c r="G1107"/>
      <c r="H1107"/>
      <c r="I1107"/>
      <c r="J1107"/>
      <c r="K1107"/>
      <c r="L1107"/>
      <c r="M1107"/>
      <c r="N1107"/>
      <c r="O1107"/>
      <c r="P1107"/>
      <c r="Q1107"/>
      <c r="R1107"/>
      <c r="S1107"/>
      <c r="T1107"/>
      <c r="U1107"/>
      <c r="V1107"/>
      <c r="W1107"/>
      <c r="X1107"/>
    </row>
    <row r="1108" spans="1:24" x14ac:dyDescent="0.4">
      <c r="A1108"/>
      <c r="B1108"/>
      <c r="C1108"/>
      <c r="D1108"/>
      <c r="E1108"/>
      <c r="F1108"/>
      <c r="G1108"/>
      <c r="H1108"/>
      <c r="I1108"/>
      <c r="J1108"/>
      <c r="K1108"/>
      <c r="L1108"/>
      <c r="M1108"/>
      <c r="N1108"/>
      <c r="O1108"/>
      <c r="P1108"/>
      <c r="Q1108"/>
      <c r="R1108"/>
      <c r="S1108"/>
      <c r="T1108"/>
      <c r="U1108"/>
      <c r="V1108"/>
      <c r="W1108"/>
      <c r="X1108"/>
    </row>
    <row r="1109" spans="1:24" x14ac:dyDescent="0.4">
      <c r="A1109"/>
      <c r="B1109"/>
      <c r="C1109"/>
      <c r="D1109"/>
      <c r="E1109"/>
      <c r="F1109"/>
      <c r="G1109"/>
      <c r="H1109"/>
      <c r="I1109"/>
      <c r="J1109"/>
      <c r="K1109"/>
      <c r="L1109"/>
      <c r="M1109"/>
      <c r="N1109"/>
      <c r="O1109"/>
      <c r="P1109"/>
      <c r="Q1109"/>
      <c r="R1109"/>
      <c r="S1109"/>
      <c r="T1109"/>
      <c r="U1109"/>
      <c r="V1109"/>
      <c r="W1109"/>
      <c r="X1109"/>
    </row>
    <row r="1110" spans="1:24" x14ac:dyDescent="0.4">
      <c r="A1110"/>
      <c r="B1110"/>
      <c r="C1110"/>
      <c r="D1110"/>
      <c r="E1110"/>
      <c r="F1110"/>
      <c r="G1110"/>
      <c r="H1110"/>
      <c r="I1110"/>
      <c r="J1110"/>
      <c r="K1110"/>
      <c r="L1110"/>
      <c r="M1110"/>
      <c r="N1110"/>
      <c r="O1110"/>
      <c r="P1110"/>
      <c r="Q1110"/>
      <c r="R1110"/>
      <c r="S1110"/>
      <c r="T1110"/>
      <c r="U1110"/>
      <c r="V1110"/>
      <c r="W1110"/>
      <c r="X1110"/>
    </row>
    <row r="1111" spans="1:24" x14ac:dyDescent="0.4">
      <c r="A1111"/>
      <c r="B1111"/>
      <c r="C1111"/>
      <c r="D1111"/>
      <c r="E1111"/>
      <c r="F1111"/>
      <c r="G1111"/>
      <c r="H1111"/>
      <c r="I1111"/>
      <c r="J1111"/>
      <c r="K1111"/>
      <c r="L1111"/>
      <c r="M1111"/>
      <c r="N1111"/>
      <c r="O1111"/>
      <c r="P1111"/>
      <c r="Q1111"/>
      <c r="R1111"/>
      <c r="S1111"/>
      <c r="T1111"/>
      <c r="U1111"/>
      <c r="V1111"/>
      <c r="W1111"/>
      <c r="X1111"/>
    </row>
    <row r="1112" spans="1:24" x14ac:dyDescent="0.4">
      <c r="A1112"/>
      <c r="B1112"/>
      <c r="C1112"/>
      <c r="D1112"/>
      <c r="E1112"/>
      <c r="F1112"/>
      <c r="G1112"/>
      <c r="H1112"/>
      <c r="I1112"/>
      <c r="J1112"/>
      <c r="K1112"/>
      <c r="L1112"/>
      <c r="M1112"/>
      <c r="N1112"/>
      <c r="O1112"/>
      <c r="P1112"/>
      <c r="Q1112"/>
      <c r="R1112"/>
      <c r="S1112"/>
      <c r="T1112"/>
      <c r="U1112"/>
      <c r="V1112"/>
      <c r="W1112"/>
      <c r="X1112"/>
    </row>
    <row r="1113" spans="1:24" x14ac:dyDescent="0.4">
      <c r="A1113"/>
      <c r="B1113"/>
      <c r="C1113"/>
      <c r="D1113"/>
      <c r="E1113"/>
      <c r="F1113"/>
      <c r="G1113"/>
      <c r="H1113"/>
      <c r="I1113"/>
      <c r="J1113"/>
      <c r="K1113"/>
      <c r="L1113"/>
      <c r="M1113"/>
      <c r="N1113"/>
      <c r="O1113"/>
      <c r="P1113"/>
      <c r="Q1113"/>
      <c r="R1113"/>
      <c r="S1113"/>
      <c r="T1113"/>
      <c r="U1113"/>
      <c r="V1113"/>
      <c r="W1113"/>
      <c r="X1113"/>
    </row>
    <row r="1114" spans="1:24" x14ac:dyDescent="0.4">
      <c r="A1114"/>
      <c r="B1114"/>
      <c r="C1114"/>
      <c r="D1114"/>
      <c r="E1114"/>
      <c r="F1114"/>
      <c r="G1114"/>
      <c r="H1114"/>
      <c r="I1114"/>
      <c r="J1114"/>
      <c r="K1114"/>
      <c r="L1114"/>
      <c r="M1114"/>
      <c r="N1114"/>
      <c r="O1114"/>
      <c r="P1114"/>
      <c r="Q1114"/>
      <c r="R1114"/>
      <c r="S1114"/>
      <c r="T1114"/>
      <c r="U1114"/>
      <c r="V1114"/>
      <c r="W1114"/>
      <c r="X1114"/>
    </row>
    <row r="1115" spans="1:24" x14ac:dyDescent="0.4">
      <c r="A1115"/>
      <c r="B1115"/>
      <c r="C1115"/>
      <c r="D1115"/>
      <c r="E1115"/>
      <c r="F1115"/>
      <c r="G1115"/>
      <c r="H1115"/>
      <c r="I1115"/>
      <c r="J1115"/>
      <c r="K1115"/>
      <c r="L1115"/>
      <c r="M1115"/>
      <c r="N1115"/>
      <c r="O1115"/>
      <c r="P1115"/>
      <c r="Q1115"/>
      <c r="R1115"/>
      <c r="S1115"/>
      <c r="T1115"/>
      <c r="U1115"/>
      <c r="V1115"/>
      <c r="W1115"/>
      <c r="X1115"/>
    </row>
    <row r="1116" spans="1:24" x14ac:dyDescent="0.4">
      <c r="A1116"/>
      <c r="B1116"/>
      <c r="C1116"/>
      <c r="D1116"/>
      <c r="E1116"/>
      <c r="F1116"/>
      <c r="G1116"/>
      <c r="H1116"/>
      <c r="I1116"/>
      <c r="J1116"/>
      <c r="K1116"/>
      <c r="L1116"/>
      <c r="M1116"/>
      <c r="N1116"/>
      <c r="O1116"/>
      <c r="P1116"/>
      <c r="Q1116"/>
      <c r="R1116"/>
      <c r="S1116"/>
      <c r="T1116"/>
      <c r="U1116"/>
      <c r="V1116"/>
      <c r="W1116"/>
      <c r="X1116"/>
    </row>
    <row r="1117" spans="1:24" x14ac:dyDescent="0.4">
      <c r="A1117"/>
      <c r="B1117"/>
      <c r="C1117"/>
      <c r="D1117"/>
      <c r="E1117"/>
      <c r="F1117"/>
      <c r="G1117"/>
      <c r="H1117"/>
      <c r="I1117"/>
      <c r="J1117"/>
      <c r="K1117"/>
      <c r="L1117"/>
      <c r="M1117"/>
      <c r="N1117"/>
      <c r="O1117"/>
      <c r="P1117"/>
      <c r="Q1117"/>
      <c r="R1117"/>
      <c r="S1117"/>
      <c r="T1117"/>
      <c r="U1117"/>
      <c r="V1117"/>
      <c r="W1117"/>
      <c r="X1117"/>
    </row>
    <row r="1118" spans="1:24" x14ac:dyDescent="0.4">
      <c r="A1118"/>
      <c r="B1118"/>
      <c r="C1118"/>
      <c r="D1118"/>
      <c r="E1118"/>
      <c r="F1118"/>
      <c r="G1118"/>
      <c r="H1118"/>
      <c r="I1118"/>
      <c r="J1118"/>
      <c r="K1118"/>
      <c r="L1118"/>
      <c r="M1118"/>
      <c r="N1118"/>
      <c r="O1118"/>
      <c r="P1118"/>
      <c r="Q1118"/>
      <c r="R1118"/>
      <c r="S1118"/>
      <c r="T1118"/>
      <c r="U1118"/>
      <c r="V1118"/>
      <c r="W1118"/>
      <c r="X1118"/>
    </row>
    <row r="1119" spans="1:24" x14ac:dyDescent="0.4">
      <c r="A1119"/>
      <c r="B1119"/>
      <c r="C1119"/>
      <c r="D1119"/>
      <c r="E1119"/>
      <c r="F1119"/>
      <c r="G1119"/>
      <c r="H1119"/>
      <c r="I1119"/>
      <c r="J1119"/>
      <c r="K1119"/>
      <c r="L1119"/>
      <c r="M1119"/>
      <c r="N1119"/>
      <c r="O1119"/>
      <c r="P1119"/>
      <c r="Q1119"/>
      <c r="R1119"/>
      <c r="S1119"/>
      <c r="T1119"/>
      <c r="U1119"/>
      <c r="V1119"/>
      <c r="W1119"/>
      <c r="X1119"/>
    </row>
    <row r="1120" spans="1:24" x14ac:dyDescent="0.4">
      <c r="A1120"/>
      <c r="B1120"/>
      <c r="C1120"/>
      <c r="D1120"/>
      <c r="E1120"/>
      <c r="F1120"/>
      <c r="G1120"/>
      <c r="H1120"/>
      <c r="I1120"/>
      <c r="J1120"/>
      <c r="K1120"/>
      <c r="L1120"/>
      <c r="M1120"/>
      <c r="N1120"/>
      <c r="O1120"/>
      <c r="P1120"/>
      <c r="Q1120"/>
      <c r="R1120"/>
      <c r="S1120"/>
      <c r="T1120"/>
      <c r="U1120"/>
      <c r="V1120"/>
      <c r="W1120"/>
      <c r="X1120"/>
    </row>
    <row r="1121" spans="1:24" x14ac:dyDescent="0.4">
      <c r="A1121"/>
      <c r="B1121"/>
      <c r="C1121"/>
      <c r="D1121"/>
      <c r="E1121"/>
      <c r="F1121"/>
      <c r="G1121"/>
      <c r="H1121"/>
      <c r="I1121"/>
      <c r="J1121"/>
      <c r="K1121"/>
      <c r="L1121"/>
      <c r="M1121"/>
      <c r="N1121"/>
      <c r="O1121"/>
      <c r="P1121"/>
      <c r="Q1121"/>
      <c r="R1121"/>
      <c r="S1121"/>
      <c r="T1121"/>
      <c r="U1121"/>
      <c r="V1121"/>
      <c r="W1121"/>
      <c r="X1121"/>
    </row>
    <row r="1122" spans="1:24" x14ac:dyDescent="0.4">
      <c r="A1122"/>
      <c r="B1122"/>
      <c r="C1122"/>
      <c r="D1122"/>
      <c r="E1122"/>
      <c r="F1122"/>
      <c r="G1122"/>
      <c r="H1122"/>
      <c r="I1122"/>
      <c r="J1122"/>
      <c r="K1122"/>
      <c r="L1122"/>
      <c r="M1122"/>
      <c r="N1122"/>
      <c r="O1122"/>
      <c r="P1122"/>
      <c r="Q1122"/>
      <c r="R1122"/>
      <c r="S1122"/>
      <c r="T1122"/>
      <c r="U1122"/>
      <c r="V1122"/>
      <c r="W1122"/>
      <c r="X1122"/>
    </row>
    <row r="1123" spans="1:24" x14ac:dyDescent="0.4">
      <c r="A1123"/>
      <c r="B1123"/>
      <c r="C1123"/>
      <c r="D1123"/>
      <c r="E1123"/>
      <c r="F1123"/>
      <c r="G1123"/>
      <c r="H1123"/>
      <c r="I1123"/>
      <c r="J1123"/>
      <c r="K1123"/>
      <c r="L1123"/>
      <c r="M1123"/>
      <c r="N1123"/>
      <c r="O1123"/>
      <c r="P1123"/>
      <c r="Q1123"/>
      <c r="R1123"/>
      <c r="S1123"/>
      <c r="T1123"/>
      <c r="U1123"/>
      <c r="V1123"/>
      <c r="W1123"/>
      <c r="X1123"/>
    </row>
    <row r="1124" spans="1:24" x14ac:dyDescent="0.4">
      <c r="A1124"/>
      <c r="B1124"/>
      <c r="C1124"/>
      <c r="D1124"/>
      <c r="E1124"/>
      <c r="F1124"/>
      <c r="G1124"/>
      <c r="H1124"/>
      <c r="I1124"/>
      <c r="J1124"/>
      <c r="K1124"/>
      <c r="L1124"/>
      <c r="M1124"/>
      <c r="N1124"/>
      <c r="O1124"/>
      <c r="P1124"/>
      <c r="Q1124"/>
      <c r="R1124"/>
      <c r="S1124"/>
      <c r="T1124"/>
      <c r="U1124"/>
      <c r="V1124"/>
      <c r="W1124"/>
      <c r="X1124"/>
    </row>
    <row r="1125" spans="1:24" x14ac:dyDescent="0.4">
      <c r="A1125"/>
      <c r="B1125"/>
      <c r="C1125"/>
      <c r="D1125"/>
      <c r="E1125"/>
      <c r="F1125"/>
      <c r="G1125"/>
      <c r="H1125"/>
      <c r="I1125"/>
      <c r="J1125"/>
      <c r="K1125"/>
      <c r="L1125"/>
      <c r="M1125"/>
      <c r="N1125"/>
      <c r="O1125"/>
      <c r="P1125"/>
      <c r="Q1125"/>
      <c r="R1125"/>
      <c r="S1125"/>
      <c r="T1125"/>
      <c r="U1125"/>
      <c r="V1125"/>
      <c r="W1125"/>
      <c r="X1125"/>
    </row>
    <row r="1126" spans="1:24" x14ac:dyDescent="0.4">
      <c r="A1126"/>
      <c r="B1126"/>
      <c r="C1126"/>
      <c r="D1126"/>
      <c r="E1126"/>
      <c r="F1126"/>
      <c r="G1126"/>
      <c r="H1126"/>
      <c r="I1126"/>
      <c r="J1126"/>
      <c r="K1126"/>
      <c r="L1126"/>
      <c r="M1126"/>
      <c r="N1126"/>
      <c r="O1126"/>
      <c r="P1126"/>
      <c r="Q1126"/>
      <c r="R1126"/>
      <c r="S1126"/>
      <c r="T1126"/>
      <c r="U1126"/>
      <c r="V1126"/>
      <c r="W1126"/>
      <c r="X1126"/>
    </row>
    <row r="1127" spans="1:24" x14ac:dyDescent="0.4">
      <c r="A1127"/>
      <c r="B1127"/>
      <c r="C1127"/>
      <c r="D1127"/>
      <c r="E1127"/>
      <c r="F1127"/>
      <c r="G1127"/>
      <c r="H1127"/>
      <c r="I1127"/>
      <c r="J1127"/>
      <c r="K1127"/>
      <c r="L1127"/>
      <c r="M1127"/>
      <c r="N1127"/>
      <c r="O1127"/>
      <c r="P1127"/>
      <c r="Q1127"/>
      <c r="R1127"/>
      <c r="S1127"/>
      <c r="T1127"/>
      <c r="U1127"/>
      <c r="V1127"/>
      <c r="W1127"/>
      <c r="X1127"/>
    </row>
    <row r="1128" spans="1:24" x14ac:dyDescent="0.4">
      <c r="A1128"/>
      <c r="B1128"/>
      <c r="C1128"/>
      <c r="D1128"/>
      <c r="E1128"/>
      <c r="F1128"/>
      <c r="G1128"/>
      <c r="H1128"/>
      <c r="I1128"/>
      <c r="J1128"/>
      <c r="K1128"/>
      <c r="L1128"/>
      <c r="M1128"/>
      <c r="N1128"/>
      <c r="O1128"/>
      <c r="P1128"/>
      <c r="Q1128"/>
      <c r="R1128"/>
      <c r="S1128"/>
      <c r="T1128"/>
      <c r="U1128"/>
      <c r="V1128"/>
      <c r="W1128"/>
      <c r="X1128"/>
    </row>
    <row r="1129" spans="1:24" x14ac:dyDescent="0.4">
      <c r="A1129"/>
      <c r="B1129"/>
      <c r="C1129"/>
      <c r="D1129"/>
      <c r="E1129"/>
      <c r="F1129"/>
      <c r="G1129"/>
      <c r="H1129"/>
      <c r="I1129"/>
      <c r="J1129"/>
      <c r="K1129"/>
      <c r="L1129"/>
      <c r="M1129"/>
      <c r="N1129"/>
      <c r="O1129"/>
      <c r="P1129"/>
      <c r="Q1129"/>
      <c r="R1129"/>
      <c r="S1129"/>
      <c r="T1129"/>
      <c r="U1129"/>
      <c r="V1129"/>
      <c r="W1129"/>
      <c r="X1129"/>
    </row>
    <row r="1130" spans="1:24" x14ac:dyDescent="0.4">
      <c r="A1130"/>
      <c r="B1130"/>
      <c r="C1130"/>
      <c r="D1130"/>
      <c r="E1130"/>
      <c r="F1130"/>
      <c r="G1130"/>
      <c r="H1130"/>
      <c r="I1130"/>
      <c r="J1130"/>
      <c r="K1130"/>
      <c r="L1130"/>
      <c r="M1130"/>
      <c r="N1130"/>
      <c r="O1130"/>
      <c r="P1130"/>
      <c r="Q1130"/>
      <c r="R1130"/>
      <c r="S1130"/>
      <c r="T1130"/>
      <c r="U1130"/>
      <c r="V1130"/>
      <c r="W1130"/>
      <c r="X1130"/>
    </row>
    <row r="1131" spans="1:24" x14ac:dyDescent="0.4">
      <c r="A1131"/>
      <c r="B1131"/>
      <c r="C1131"/>
      <c r="D1131"/>
      <c r="E1131"/>
      <c r="F1131"/>
      <c r="G1131"/>
      <c r="H1131"/>
      <c r="I1131"/>
      <c r="J1131"/>
      <c r="K1131"/>
      <c r="L1131"/>
      <c r="M1131"/>
      <c r="N1131"/>
      <c r="O1131"/>
      <c r="P1131"/>
      <c r="Q1131"/>
      <c r="R1131"/>
      <c r="S1131"/>
      <c r="T1131"/>
      <c r="U1131"/>
      <c r="V1131"/>
      <c r="W1131"/>
      <c r="X1131"/>
    </row>
    <row r="1132" spans="1:24" x14ac:dyDescent="0.4">
      <c r="A1132"/>
      <c r="B1132"/>
      <c r="C1132"/>
      <c r="D1132"/>
      <c r="E1132"/>
      <c r="F1132"/>
      <c r="G1132"/>
      <c r="H1132"/>
      <c r="I1132"/>
      <c r="J1132"/>
      <c r="K1132"/>
      <c r="L1132"/>
      <c r="M1132"/>
      <c r="N1132"/>
      <c r="O1132"/>
      <c r="P1132"/>
      <c r="Q1132"/>
      <c r="R1132"/>
      <c r="S1132"/>
      <c r="T1132"/>
      <c r="U1132"/>
      <c r="V1132"/>
      <c r="W1132"/>
      <c r="X1132"/>
    </row>
    <row r="1133" spans="1:24" x14ac:dyDescent="0.4">
      <c r="A1133"/>
      <c r="B1133"/>
      <c r="C1133"/>
      <c r="D1133"/>
      <c r="E1133"/>
      <c r="F1133"/>
      <c r="G1133"/>
      <c r="H1133"/>
      <c r="I1133"/>
      <c r="J1133"/>
      <c r="K1133"/>
      <c r="L1133"/>
      <c r="M1133"/>
      <c r="N1133"/>
      <c r="O1133"/>
      <c r="P1133"/>
      <c r="Q1133"/>
      <c r="R1133"/>
      <c r="S1133"/>
      <c r="T1133"/>
      <c r="U1133"/>
      <c r="V1133"/>
      <c r="W1133"/>
      <c r="X1133"/>
    </row>
    <row r="1134" spans="1:24" x14ac:dyDescent="0.4">
      <c r="A1134"/>
      <c r="B1134"/>
      <c r="C1134"/>
      <c r="D1134"/>
      <c r="E1134"/>
      <c r="F1134"/>
      <c r="G1134"/>
      <c r="H1134"/>
      <c r="I1134"/>
      <c r="J1134"/>
      <c r="K1134"/>
      <c r="L1134"/>
      <c r="M1134"/>
      <c r="N1134"/>
      <c r="O1134"/>
      <c r="P1134"/>
      <c r="Q1134"/>
      <c r="R1134"/>
      <c r="S1134"/>
      <c r="T1134"/>
      <c r="U1134"/>
      <c r="V1134"/>
      <c r="W1134"/>
      <c r="X1134"/>
    </row>
    <row r="1135" spans="1:24" x14ac:dyDescent="0.4">
      <c r="A1135"/>
      <c r="B1135"/>
      <c r="C1135"/>
      <c r="D1135"/>
      <c r="E1135"/>
      <c r="F1135"/>
      <c r="G1135"/>
      <c r="H1135"/>
      <c r="I1135"/>
      <c r="J1135"/>
      <c r="K1135"/>
      <c r="L1135"/>
      <c r="M1135"/>
      <c r="N1135"/>
      <c r="O1135"/>
      <c r="P1135"/>
      <c r="Q1135"/>
      <c r="R1135"/>
      <c r="S1135"/>
      <c r="T1135"/>
      <c r="U1135"/>
      <c r="V1135"/>
      <c r="W1135"/>
      <c r="X1135"/>
    </row>
    <row r="1136" spans="1:24" x14ac:dyDescent="0.4">
      <c r="A1136"/>
      <c r="B1136"/>
      <c r="C1136"/>
      <c r="D1136"/>
      <c r="E1136"/>
      <c r="F1136"/>
      <c r="G1136"/>
      <c r="H1136"/>
      <c r="I1136"/>
      <c r="J1136"/>
      <c r="K1136"/>
      <c r="L1136"/>
      <c r="M1136"/>
      <c r="N1136"/>
      <c r="O1136"/>
      <c r="P1136"/>
      <c r="Q1136"/>
      <c r="R1136"/>
      <c r="S1136"/>
      <c r="T1136"/>
      <c r="U1136"/>
      <c r="V1136"/>
      <c r="W1136"/>
      <c r="X1136"/>
    </row>
    <row r="1137" spans="1:24" x14ac:dyDescent="0.4">
      <c r="A1137"/>
      <c r="B1137"/>
      <c r="C1137"/>
      <c r="D1137"/>
      <c r="E1137"/>
      <c r="F1137"/>
      <c r="G1137"/>
      <c r="H1137"/>
      <c r="I1137"/>
      <c r="J1137"/>
      <c r="K1137"/>
      <c r="L1137"/>
      <c r="M1137"/>
      <c r="N1137"/>
      <c r="O1137"/>
      <c r="P1137"/>
      <c r="Q1137"/>
      <c r="R1137"/>
      <c r="S1137"/>
      <c r="T1137"/>
      <c r="U1137"/>
      <c r="V1137"/>
      <c r="W1137"/>
      <c r="X1137"/>
    </row>
    <row r="1138" spans="1:24" x14ac:dyDescent="0.4">
      <c r="A1138"/>
      <c r="B1138"/>
      <c r="C1138"/>
      <c r="D1138"/>
      <c r="E1138"/>
      <c r="F1138"/>
      <c r="G1138"/>
      <c r="H1138"/>
      <c r="I1138"/>
      <c r="J1138"/>
      <c r="K1138"/>
      <c r="L1138"/>
      <c r="M1138"/>
      <c r="N1138"/>
      <c r="O1138"/>
      <c r="P1138"/>
      <c r="Q1138"/>
      <c r="R1138"/>
      <c r="S1138"/>
      <c r="T1138"/>
      <c r="U1138"/>
      <c r="V1138"/>
      <c r="W1138"/>
      <c r="X1138"/>
    </row>
    <row r="1139" spans="1:24" x14ac:dyDescent="0.4">
      <c r="A1139"/>
      <c r="B1139"/>
      <c r="C1139"/>
      <c r="D1139"/>
      <c r="E1139"/>
      <c r="F1139"/>
      <c r="G1139"/>
      <c r="H1139"/>
      <c r="I1139"/>
      <c r="J1139"/>
      <c r="K1139"/>
      <c r="L1139"/>
      <c r="M1139"/>
      <c r="N1139"/>
      <c r="O1139"/>
      <c r="P1139"/>
      <c r="Q1139"/>
      <c r="R1139"/>
      <c r="S1139"/>
      <c r="T1139"/>
      <c r="U1139"/>
      <c r="V1139"/>
      <c r="W1139"/>
      <c r="X1139"/>
    </row>
    <row r="1140" spans="1:24" x14ac:dyDescent="0.4">
      <c r="A1140"/>
      <c r="B1140"/>
      <c r="C1140"/>
      <c r="D1140"/>
      <c r="E1140"/>
      <c r="F1140"/>
      <c r="G1140"/>
      <c r="H1140"/>
      <c r="I1140"/>
      <c r="J1140"/>
      <c r="K1140"/>
      <c r="L1140"/>
      <c r="M1140"/>
      <c r="N1140"/>
      <c r="O1140"/>
      <c r="P1140"/>
      <c r="Q1140"/>
      <c r="R1140"/>
      <c r="S1140"/>
      <c r="T1140"/>
      <c r="U1140"/>
      <c r="V1140"/>
      <c r="W1140"/>
      <c r="X1140"/>
    </row>
    <row r="1141" spans="1:24" x14ac:dyDescent="0.4">
      <c r="A1141"/>
      <c r="B1141"/>
      <c r="C1141"/>
      <c r="D1141"/>
      <c r="E1141"/>
      <c r="F1141"/>
      <c r="G1141"/>
      <c r="H1141"/>
      <c r="I1141"/>
      <c r="J1141"/>
      <c r="K1141"/>
      <c r="L1141"/>
      <c r="M1141"/>
      <c r="N1141"/>
      <c r="O1141"/>
      <c r="P1141"/>
      <c r="Q1141"/>
      <c r="R1141"/>
      <c r="S1141"/>
      <c r="T1141"/>
      <c r="U1141"/>
      <c r="V1141"/>
      <c r="W1141"/>
      <c r="X1141"/>
    </row>
    <row r="1142" spans="1:24" x14ac:dyDescent="0.4">
      <c r="A1142"/>
      <c r="B1142"/>
      <c r="C1142"/>
      <c r="D1142"/>
      <c r="E1142"/>
      <c r="F1142"/>
      <c r="G1142"/>
      <c r="H1142"/>
      <c r="I1142"/>
      <c r="J1142"/>
      <c r="K1142"/>
      <c r="L1142"/>
      <c r="M1142"/>
      <c r="N1142"/>
      <c r="O1142"/>
      <c r="P1142"/>
      <c r="Q1142"/>
      <c r="R1142"/>
      <c r="S1142"/>
      <c r="T1142"/>
      <c r="U1142"/>
      <c r="V1142"/>
      <c r="W1142"/>
      <c r="X1142"/>
    </row>
    <row r="1143" spans="1:24" x14ac:dyDescent="0.4">
      <c r="A1143"/>
      <c r="B1143"/>
      <c r="C1143"/>
      <c r="D1143"/>
      <c r="E1143"/>
      <c r="F1143"/>
      <c r="G1143"/>
      <c r="H1143"/>
      <c r="I1143"/>
      <c r="J1143"/>
      <c r="K1143"/>
      <c r="L1143"/>
      <c r="M1143"/>
      <c r="N1143"/>
      <c r="O1143"/>
      <c r="P1143"/>
      <c r="Q1143"/>
      <c r="R1143"/>
      <c r="S1143"/>
      <c r="T1143"/>
      <c r="U1143"/>
      <c r="V1143"/>
      <c r="W1143"/>
      <c r="X1143"/>
    </row>
    <row r="1144" spans="1:24" x14ac:dyDescent="0.4">
      <c r="A1144"/>
      <c r="B1144"/>
      <c r="C1144"/>
      <c r="D1144"/>
      <c r="E1144"/>
      <c r="F1144"/>
      <c r="G1144"/>
      <c r="H1144"/>
      <c r="I1144"/>
      <c r="J1144"/>
      <c r="K1144"/>
      <c r="L1144"/>
      <c r="M1144"/>
      <c r="N1144"/>
      <c r="O1144"/>
      <c r="P1144"/>
      <c r="Q1144"/>
      <c r="R1144"/>
      <c r="S1144"/>
      <c r="T1144"/>
      <c r="U1144"/>
      <c r="V1144"/>
      <c r="W1144"/>
      <c r="X1144"/>
    </row>
    <row r="1145" spans="1:24" x14ac:dyDescent="0.4">
      <c r="A1145"/>
      <c r="B1145"/>
      <c r="C1145"/>
      <c r="D1145"/>
      <c r="E1145"/>
      <c r="F1145"/>
      <c r="G1145"/>
      <c r="H1145"/>
      <c r="I1145"/>
      <c r="J1145"/>
      <c r="K1145"/>
      <c r="L1145"/>
      <c r="M1145"/>
      <c r="N1145"/>
      <c r="O1145"/>
      <c r="P1145"/>
      <c r="Q1145"/>
      <c r="R1145"/>
      <c r="S1145"/>
      <c r="T1145"/>
      <c r="U1145"/>
      <c r="V1145"/>
      <c r="W1145"/>
      <c r="X1145"/>
    </row>
    <row r="1146" spans="1:24" x14ac:dyDescent="0.4">
      <c r="A1146"/>
      <c r="B1146"/>
      <c r="C1146"/>
      <c r="D1146"/>
      <c r="E1146"/>
      <c r="F1146"/>
      <c r="G1146"/>
      <c r="H1146"/>
      <c r="I1146"/>
      <c r="J1146"/>
      <c r="K1146"/>
      <c r="L1146"/>
      <c r="M1146"/>
      <c r="N1146"/>
      <c r="O1146"/>
      <c r="P1146"/>
      <c r="Q1146"/>
      <c r="R1146"/>
      <c r="S1146"/>
      <c r="T1146"/>
      <c r="U1146"/>
      <c r="V1146"/>
      <c r="W1146"/>
      <c r="X1146"/>
    </row>
    <row r="1147" spans="1:24" x14ac:dyDescent="0.4">
      <c r="A1147"/>
      <c r="B1147"/>
      <c r="C1147"/>
      <c r="D1147"/>
      <c r="E1147"/>
      <c r="F1147"/>
      <c r="G1147"/>
      <c r="H1147"/>
      <c r="I1147"/>
      <c r="J1147"/>
      <c r="K1147"/>
      <c r="L1147"/>
      <c r="M1147"/>
      <c r="N1147"/>
      <c r="O1147"/>
      <c r="P1147"/>
      <c r="Q1147"/>
      <c r="R1147"/>
      <c r="S1147"/>
      <c r="T1147"/>
      <c r="U1147"/>
      <c r="V1147"/>
      <c r="W1147"/>
      <c r="X1147"/>
    </row>
    <row r="1148" spans="1:24" x14ac:dyDescent="0.4">
      <c r="A1148"/>
      <c r="B1148"/>
      <c r="C1148"/>
      <c r="D1148"/>
      <c r="E1148"/>
      <c r="F1148"/>
      <c r="G1148"/>
      <c r="H1148"/>
      <c r="I1148"/>
      <c r="J1148"/>
      <c r="K1148"/>
      <c r="L1148"/>
      <c r="M1148"/>
      <c r="N1148"/>
      <c r="O1148"/>
      <c r="P1148"/>
      <c r="Q1148"/>
      <c r="R1148"/>
      <c r="S1148"/>
      <c r="T1148"/>
      <c r="U1148"/>
      <c r="V1148"/>
      <c r="W1148"/>
      <c r="X1148"/>
    </row>
    <row r="1149" spans="1:24" x14ac:dyDescent="0.4">
      <c r="A1149"/>
      <c r="B1149"/>
      <c r="C1149"/>
      <c r="D1149"/>
      <c r="E1149"/>
      <c r="F1149"/>
      <c r="G1149"/>
      <c r="H1149"/>
      <c r="I1149"/>
      <c r="J1149"/>
      <c r="K1149"/>
      <c r="L1149"/>
      <c r="M1149"/>
      <c r="N1149"/>
      <c r="O1149"/>
      <c r="P1149"/>
      <c r="Q1149"/>
      <c r="R1149"/>
      <c r="S1149"/>
      <c r="T1149"/>
      <c r="U1149"/>
      <c r="V1149"/>
      <c r="W1149"/>
      <c r="X1149"/>
    </row>
    <row r="1150" spans="1:24" x14ac:dyDescent="0.4">
      <c r="A1150"/>
      <c r="B1150"/>
      <c r="C1150"/>
      <c r="D1150"/>
      <c r="E1150"/>
      <c r="F1150"/>
      <c r="G1150"/>
      <c r="H1150"/>
      <c r="I1150"/>
      <c r="J1150"/>
      <c r="K1150"/>
      <c r="L1150"/>
      <c r="M1150"/>
      <c r="N1150"/>
      <c r="O1150"/>
      <c r="P1150"/>
      <c r="Q1150"/>
      <c r="R1150"/>
      <c r="S1150"/>
      <c r="T1150"/>
      <c r="U1150"/>
      <c r="V1150"/>
      <c r="W1150"/>
      <c r="X1150"/>
    </row>
    <row r="1151" spans="1:24" x14ac:dyDescent="0.4">
      <c r="A1151"/>
      <c r="B1151"/>
      <c r="C1151"/>
      <c r="D1151"/>
      <c r="E1151"/>
      <c r="F1151"/>
      <c r="G1151"/>
      <c r="H1151"/>
      <c r="I1151"/>
      <c r="J1151"/>
      <c r="K1151"/>
      <c r="L1151"/>
      <c r="M1151"/>
      <c r="N1151"/>
      <c r="O1151"/>
      <c r="P1151"/>
      <c r="Q1151"/>
      <c r="R1151"/>
      <c r="S1151"/>
      <c r="T1151"/>
      <c r="U1151"/>
      <c r="V1151"/>
      <c r="W1151"/>
      <c r="X1151"/>
    </row>
    <row r="1152" spans="1:24" x14ac:dyDescent="0.4">
      <c r="A1152"/>
      <c r="B1152"/>
      <c r="C1152"/>
      <c r="D1152"/>
      <c r="E1152"/>
      <c r="F1152"/>
      <c r="G1152"/>
      <c r="H1152"/>
      <c r="I1152"/>
      <c r="J1152"/>
      <c r="K1152"/>
      <c r="L1152"/>
      <c r="M1152"/>
      <c r="N1152"/>
      <c r="O1152"/>
      <c r="P1152"/>
      <c r="Q1152"/>
      <c r="R1152"/>
      <c r="S1152"/>
      <c r="T1152"/>
      <c r="U1152"/>
      <c r="V1152"/>
      <c r="W1152"/>
      <c r="X1152"/>
    </row>
    <row r="1153" spans="1:24" x14ac:dyDescent="0.4">
      <c r="A1153"/>
      <c r="B1153"/>
      <c r="C1153"/>
      <c r="D1153"/>
      <c r="E1153"/>
      <c r="F1153"/>
      <c r="G1153"/>
      <c r="H1153"/>
      <c r="I1153"/>
      <c r="J1153"/>
      <c r="K1153"/>
      <c r="L1153"/>
      <c r="M1153"/>
      <c r="N1153"/>
      <c r="O1153"/>
      <c r="P1153"/>
      <c r="Q1153"/>
      <c r="R1153"/>
      <c r="S1153"/>
      <c r="T1153"/>
      <c r="U1153"/>
      <c r="V1153"/>
      <c r="W1153"/>
      <c r="X1153"/>
    </row>
    <row r="1154" spans="1:24" x14ac:dyDescent="0.4">
      <c r="A1154"/>
      <c r="B1154"/>
      <c r="C1154"/>
      <c r="D1154"/>
      <c r="E1154"/>
      <c r="F1154"/>
      <c r="G1154"/>
      <c r="H1154"/>
      <c r="I1154"/>
      <c r="J1154"/>
      <c r="K1154"/>
      <c r="L1154"/>
      <c r="M1154"/>
      <c r="N1154"/>
      <c r="O1154"/>
      <c r="P1154"/>
      <c r="Q1154"/>
      <c r="R1154"/>
      <c r="S1154"/>
      <c r="T1154"/>
      <c r="U1154"/>
      <c r="V1154"/>
      <c r="W1154"/>
      <c r="X1154"/>
    </row>
    <row r="1155" spans="1:24" x14ac:dyDescent="0.4">
      <c r="A1155"/>
      <c r="B1155"/>
      <c r="C1155"/>
      <c r="D1155"/>
      <c r="E1155"/>
      <c r="F1155"/>
      <c r="G1155"/>
      <c r="H1155"/>
      <c r="I1155"/>
      <c r="J1155"/>
      <c r="K1155"/>
      <c r="L1155"/>
      <c r="M1155"/>
      <c r="N1155"/>
      <c r="O1155"/>
      <c r="P1155"/>
      <c r="Q1155"/>
      <c r="R1155"/>
      <c r="S1155"/>
      <c r="T1155"/>
      <c r="U1155"/>
      <c r="V1155"/>
      <c r="W1155"/>
      <c r="X1155"/>
    </row>
    <row r="1156" spans="1:24" x14ac:dyDescent="0.4">
      <c r="A1156"/>
      <c r="B1156"/>
      <c r="C1156"/>
      <c r="D1156"/>
      <c r="E1156"/>
      <c r="F1156"/>
      <c r="G1156"/>
      <c r="H1156"/>
      <c r="I1156"/>
      <c r="J1156"/>
      <c r="K1156"/>
      <c r="L1156"/>
      <c r="M1156"/>
      <c r="N1156"/>
      <c r="O1156"/>
      <c r="P1156"/>
      <c r="Q1156"/>
      <c r="R1156"/>
      <c r="S1156"/>
      <c r="T1156"/>
      <c r="U1156"/>
      <c r="V1156"/>
      <c r="W1156"/>
      <c r="X1156"/>
    </row>
    <row r="1157" spans="1:24" x14ac:dyDescent="0.4">
      <c r="A1157"/>
      <c r="B1157"/>
      <c r="C1157"/>
      <c r="D1157"/>
      <c r="E1157"/>
      <c r="F1157"/>
      <c r="G1157"/>
      <c r="H1157"/>
      <c r="I1157"/>
      <c r="J1157"/>
      <c r="K1157"/>
      <c r="L1157"/>
      <c r="M1157"/>
      <c r="N1157"/>
      <c r="O1157"/>
      <c r="P1157"/>
      <c r="Q1157"/>
      <c r="R1157"/>
      <c r="S1157"/>
      <c r="T1157"/>
      <c r="U1157"/>
      <c r="V1157"/>
      <c r="W1157"/>
      <c r="X1157"/>
    </row>
    <row r="1158" spans="1:24" x14ac:dyDescent="0.4">
      <c r="A1158"/>
      <c r="B1158"/>
      <c r="C1158"/>
      <c r="D1158"/>
      <c r="E1158"/>
      <c r="F1158"/>
      <c r="G1158"/>
      <c r="H1158"/>
      <c r="I1158"/>
      <c r="J1158"/>
      <c r="K1158"/>
      <c r="L1158"/>
      <c r="M1158"/>
      <c r="N1158"/>
      <c r="O1158"/>
      <c r="P1158"/>
      <c r="Q1158"/>
      <c r="R1158"/>
      <c r="S1158"/>
      <c r="T1158"/>
      <c r="U1158"/>
      <c r="V1158"/>
      <c r="W1158"/>
      <c r="X1158"/>
    </row>
    <row r="1159" spans="1:24" x14ac:dyDescent="0.4">
      <c r="A1159"/>
      <c r="B1159"/>
      <c r="C1159"/>
      <c r="D1159"/>
      <c r="E1159"/>
      <c r="F1159"/>
      <c r="G1159"/>
      <c r="H1159"/>
      <c r="I1159"/>
      <c r="J1159"/>
      <c r="K1159"/>
      <c r="L1159"/>
      <c r="M1159"/>
      <c r="N1159"/>
      <c r="O1159"/>
      <c r="P1159"/>
      <c r="Q1159"/>
      <c r="R1159"/>
      <c r="S1159"/>
      <c r="T1159"/>
      <c r="U1159"/>
      <c r="V1159"/>
      <c r="W1159"/>
      <c r="X1159"/>
    </row>
    <row r="1160" spans="1:24" x14ac:dyDescent="0.4">
      <c r="A1160"/>
      <c r="B1160"/>
      <c r="C1160"/>
      <c r="D1160"/>
      <c r="E1160"/>
      <c r="F1160"/>
      <c r="G1160"/>
      <c r="H1160"/>
      <c r="I1160"/>
      <c r="J1160"/>
      <c r="K1160"/>
      <c r="L1160"/>
      <c r="M1160"/>
      <c r="N1160"/>
      <c r="O1160"/>
      <c r="P1160"/>
      <c r="Q1160"/>
      <c r="R1160"/>
      <c r="S1160"/>
      <c r="T1160"/>
      <c r="U1160"/>
      <c r="V1160"/>
      <c r="W1160"/>
      <c r="X1160"/>
    </row>
    <row r="1161" spans="1:24" x14ac:dyDescent="0.4">
      <c r="A1161"/>
      <c r="B1161"/>
      <c r="C1161"/>
      <c r="D1161"/>
      <c r="E1161"/>
      <c r="F1161"/>
      <c r="G1161"/>
      <c r="H1161"/>
      <c r="I1161"/>
      <c r="J1161"/>
      <c r="K1161"/>
      <c r="L1161"/>
      <c r="M1161"/>
      <c r="N1161"/>
      <c r="O1161"/>
      <c r="P1161"/>
      <c r="Q1161"/>
      <c r="R1161"/>
      <c r="S1161"/>
      <c r="T1161"/>
      <c r="U1161"/>
      <c r="V1161"/>
      <c r="W1161"/>
      <c r="X1161"/>
    </row>
    <row r="1162" spans="1:24" x14ac:dyDescent="0.4">
      <c r="A1162"/>
      <c r="B1162"/>
      <c r="C1162"/>
      <c r="D1162"/>
      <c r="E1162"/>
      <c r="F1162"/>
      <c r="G1162"/>
      <c r="H1162"/>
      <c r="I1162"/>
      <c r="J1162"/>
      <c r="K1162"/>
      <c r="L1162"/>
      <c r="M1162"/>
      <c r="N1162"/>
      <c r="O1162"/>
      <c r="P1162"/>
      <c r="Q1162"/>
      <c r="R1162"/>
      <c r="S1162"/>
      <c r="T1162"/>
      <c r="U1162"/>
      <c r="V1162"/>
      <c r="W1162"/>
      <c r="X1162"/>
    </row>
    <row r="1163" spans="1:24" x14ac:dyDescent="0.4">
      <c r="A1163"/>
      <c r="B1163"/>
      <c r="C1163"/>
      <c r="D1163"/>
      <c r="E1163"/>
      <c r="F1163"/>
      <c r="G1163"/>
      <c r="H1163"/>
      <c r="I1163"/>
      <c r="J1163"/>
      <c r="K1163"/>
      <c r="L1163"/>
      <c r="M1163"/>
      <c r="N1163"/>
      <c r="O1163"/>
      <c r="P1163"/>
      <c r="Q1163"/>
      <c r="R1163"/>
      <c r="S1163"/>
      <c r="T1163"/>
      <c r="U1163"/>
      <c r="V1163"/>
      <c r="W1163"/>
      <c r="X1163"/>
    </row>
    <row r="1164" spans="1:24" x14ac:dyDescent="0.4">
      <c r="A1164"/>
      <c r="B1164"/>
      <c r="C1164"/>
      <c r="D1164"/>
      <c r="E1164"/>
      <c r="F1164"/>
      <c r="G1164"/>
      <c r="H1164"/>
      <c r="I1164"/>
      <c r="J1164"/>
      <c r="K1164"/>
      <c r="L1164"/>
      <c r="M1164"/>
      <c r="N1164"/>
      <c r="O1164"/>
      <c r="P1164"/>
      <c r="Q1164"/>
      <c r="R1164"/>
      <c r="S1164"/>
      <c r="T1164"/>
      <c r="U1164"/>
      <c r="V1164"/>
      <c r="W1164"/>
      <c r="X1164"/>
    </row>
    <row r="1165" spans="1:24" x14ac:dyDescent="0.4">
      <c r="A1165"/>
      <c r="B1165"/>
      <c r="C1165"/>
      <c r="D1165"/>
      <c r="E1165"/>
      <c r="F1165"/>
      <c r="G1165"/>
      <c r="H1165"/>
      <c r="I1165"/>
      <c r="J1165"/>
      <c r="K1165"/>
      <c r="L1165"/>
      <c r="M1165"/>
      <c r="N1165"/>
      <c r="O1165"/>
      <c r="P1165"/>
      <c r="Q1165"/>
      <c r="R1165"/>
      <c r="S1165"/>
      <c r="T1165"/>
      <c r="U1165"/>
      <c r="V1165"/>
      <c r="W1165"/>
      <c r="X1165"/>
    </row>
    <row r="1166" spans="1:24" x14ac:dyDescent="0.4">
      <c r="A1166"/>
      <c r="B1166"/>
      <c r="C1166"/>
      <c r="D1166"/>
      <c r="E1166"/>
      <c r="F1166"/>
      <c r="G1166"/>
      <c r="H1166"/>
      <c r="I1166"/>
      <c r="J1166"/>
      <c r="K1166"/>
      <c r="L1166"/>
      <c r="M1166"/>
      <c r="N1166"/>
      <c r="O1166"/>
      <c r="P1166"/>
      <c r="Q1166"/>
      <c r="R1166"/>
      <c r="S1166"/>
      <c r="T1166"/>
      <c r="U1166"/>
      <c r="V1166"/>
      <c r="W1166"/>
      <c r="X1166"/>
    </row>
    <row r="1167" spans="1:24" x14ac:dyDescent="0.4">
      <c r="A1167"/>
      <c r="B1167"/>
      <c r="C1167"/>
      <c r="D1167"/>
      <c r="E1167"/>
      <c r="F1167"/>
      <c r="G1167"/>
      <c r="H1167"/>
      <c r="I1167"/>
      <c r="J1167"/>
      <c r="K1167"/>
      <c r="L1167"/>
      <c r="M1167"/>
      <c r="N1167"/>
      <c r="O1167"/>
      <c r="P1167"/>
      <c r="Q1167"/>
      <c r="R1167"/>
      <c r="S1167"/>
      <c r="T1167"/>
      <c r="U1167"/>
      <c r="V1167"/>
      <c r="W1167"/>
      <c r="X1167"/>
    </row>
    <row r="1168" spans="1:24" x14ac:dyDescent="0.4">
      <c r="A1168"/>
      <c r="B1168"/>
      <c r="C1168"/>
      <c r="D1168"/>
      <c r="E1168"/>
      <c r="F1168"/>
      <c r="G1168"/>
      <c r="H1168"/>
      <c r="I1168"/>
      <c r="J1168"/>
      <c r="K1168"/>
      <c r="L1168"/>
      <c r="M1168"/>
      <c r="N1168"/>
      <c r="O1168"/>
      <c r="P1168"/>
      <c r="Q1168"/>
      <c r="R1168"/>
      <c r="S1168"/>
      <c r="T1168"/>
      <c r="U1168"/>
      <c r="V1168"/>
      <c r="W1168"/>
      <c r="X1168"/>
    </row>
    <row r="1169" spans="1:24" x14ac:dyDescent="0.4">
      <c r="A1169"/>
      <c r="B1169"/>
      <c r="C1169"/>
      <c r="D1169"/>
      <c r="E1169"/>
      <c r="F1169"/>
      <c r="G1169"/>
      <c r="H1169"/>
      <c r="I1169"/>
      <c r="J1169"/>
      <c r="K1169"/>
      <c r="L1169"/>
      <c r="M1169"/>
      <c r="N1169"/>
      <c r="O1169"/>
      <c r="P1169"/>
      <c r="Q1169"/>
      <c r="R1169"/>
      <c r="S1169"/>
      <c r="T1169"/>
      <c r="U1169"/>
      <c r="V1169"/>
      <c r="W1169"/>
      <c r="X1169"/>
    </row>
    <row r="1170" spans="1:24" x14ac:dyDescent="0.4">
      <c r="A1170"/>
      <c r="B1170"/>
      <c r="C1170"/>
      <c r="D1170"/>
      <c r="E1170"/>
      <c r="F1170"/>
      <c r="G1170"/>
      <c r="H1170"/>
      <c r="I1170"/>
      <c r="J1170"/>
      <c r="K1170"/>
      <c r="L1170"/>
      <c r="M1170"/>
      <c r="N1170"/>
      <c r="O1170"/>
      <c r="P1170"/>
      <c r="Q1170"/>
      <c r="R1170"/>
      <c r="S1170"/>
      <c r="T1170"/>
      <c r="U1170"/>
      <c r="V1170"/>
      <c r="W1170"/>
      <c r="X1170"/>
    </row>
    <row r="1171" spans="1:24" x14ac:dyDescent="0.4">
      <c r="A1171"/>
      <c r="B1171"/>
      <c r="C1171"/>
      <c r="D1171"/>
      <c r="E1171"/>
      <c r="F1171"/>
      <c r="G1171"/>
      <c r="H1171"/>
      <c r="I1171"/>
      <c r="J1171"/>
      <c r="K1171"/>
      <c r="L1171"/>
      <c r="M1171"/>
      <c r="N1171"/>
      <c r="O1171"/>
      <c r="P1171"/>
      <c r="Q1171"/>
      <c r="R1171"/>
      <c r="S1171"/>
      <c r="T1171"/>
      <c r="U1171"/>
      <c r="V1171"/>
      <c r="W1171"/>
      <c r="X1171"/>
    </row>
    <row r="1172" spans="1:24" x14ac:dyDescent="0.4">
      <c r="A1172"/>
      <c r="B1172"/>
      <c r="C1172"/>
      <c r="D1172"/>
      <c r="E1172"/>
      <c r="F1172"/>
      <c r="G1172"/>
      <c r="H1172"/>
      <c r="I1172"/>
      <c r="J1172"/>
      <c r="K1172"/>
      <c r="L1172"/>
      <c r="M1172"/>
      <c r="N1172"/>
      <c r="O1172"/>
      <c r="P1172"/>
      <c r="Q1172"/>
      <c r="R1172"/>
      <c r="S1172"/>
      <c r="T1172"/>
      <c r="U1172"/>
      <c r="V1172"/>
      <c r="W1172"/>
      <c r="X1172"/>
    </row>
    <row r="1173" spans="1:24" x14ac:dyDescent="0.4">
      <c r="A1173"/>
      <c r="B1173"/>
      <c r="C1173"/>
      <c r="D1173"/>
      <c r="E1173"/>
      <c r="F1173"/>
      <c r="G1173"/>
      <c r="H1173"/>
      <c r="I1173"/>
      <c r="J1173"/>
      <c r="K1173"/>
      <c r="L1173"/>
      <c r="M1173"/>
      <c r="N1173"/>
      <c r="O1173"/>
      <c r="P1173"/>
      <c r="Q1173"/>
      <c r="R1173"/>
      <c r="S1173"/>
      <c r="T1173"/>
      <c r="U1173"/>
      <c r="V1173"/>
      <c r="W1173"/>
      <c r="X1173"/>
    </row>
    <row r="1174" spans="1:24" x14ac:dyDescent="0.4">
      <c r="A1174"/>
      <c r="B1174"/>
      <c r="C1174"/>
      <c r="D1174"/>
      <c r="E1174"/>
      <c r="F1174"/>
      <c r="G1174"/>
      <c r="H1174"/>
      <c r="I1174"/>
      <c r="J1174"/>
      <c r="K1174"/>
      <c r="L1174"/>
      <c r="M1174"/>
      <c r="N1174"/>
      <c r="O1174"/>
      <c r="P1174"/>
      <c r="Q1174"/>
      <c r="R1174"/>
      <c r="S1174"/>
      <c r="T1174"/>
      <c r="U1174"/>
      <c r="V1174"/>
      <c r="W1174"/>
      <c r="X1174"/>
    </row>
    <row r="1175" spans="1:24" x14ac:dyDescent="0.4">
      <c r="A1175"/>
      <c r="B1175"/>
      <c r="C1175"/>
      <c r="D1175"/>
      <c r="E1175"/>
      <c r="F1175"/>
      <c r="G1175"/>
      <c r="H1175"/>
      <c r="I1175"/>
      <c r="J1175"/>
      <c r="K1175"/>
      <c r="L1175"/>
      <c r="M1175"/>
      <c r="N1175"/>
      <c r="O1175"/>
      <c r="P1175"/>
      <c r="Q1175"/>
      <c r="R1175"/>
      <c r="S1175"/>
      <c r="T1175"/>
      <c r="U1175"/>
      <c r="V1175"/>
      <c r="W1175"/>
      <c r="X1175"/>
    </row>
    <row r="1176" spans="1:24" x14ac:dyDescent="0.4">
      <c r="A1176"/>
      <c r="B1176"/>
      <c r="C1176"/>
      <c r="D1176"/>
      <c r="E1176"/>
      <c r="F1176"/>
      <c r="G1176"/>
      <c r="H1176"/>
      <c r="I1176"/>
      <c r="J1176"/>
      <c r="K1176"/>
      <c r="L1176"/>
      <c r="M1176"/>
      <c r="N1176"/>
      <c r="O1176"/>
      <c r="P1176"/>
      <c r="Q1176"/>
      <c r="R1176"/>
      <c r="S1176"/>
      <c r="T1176"/>
      <c r="U1176"/>
      <c r="V1176"/>
      <c r="W1176"/>
      <c r="X1176"/>
    </row>
    <row r="1177" spans="1:24" x14ac:dyDescent="0.4">
      <c r="A1177"/>
      <c r="B1177"/>
      <c r="C1177"/>
      <c r="D1177"/>
      <c r="E1177"/>
      <c r="F1177"/>
      <c r="G1177"/>
      <c r="H1177"/>
      <c r="I1177"/>
      <c r="J1177"/>
      <c r="K1177"/>
      <c r="L1177"/>
      <c r="M1177"/>
      <c r="N1177"/>
      <c r="O1177"/>
      <c r="P1177"/>
      <c r="Q1177"/>
      <c r="R1177"/>
      <c r="S1177"/>
      <c r="T1177"/>
      <c r="U1177"/>
      <c r="V1177"/>
      <c r="W1177"/>
      <c r="X1177"/>
    </row>
    <row r="1178" spans="1:24" x14ac:dyDescent="0.4">
      <c r="A1178"/>
      <c r="B1178"/>
      <c r="C1178"/>
      <c r="D1178"/>
      <c r="E1178"/>
      <c r="F1178"/>
      <c r="G1178"/>
      <c r="H1178"/>
      <c r="I1178"/>
      <c r="J1178"/>
      <c r="K1178"/>
      <c r="L1178"/>
      <c r="M1178"/>
      <c r="N1178"/>
      <c r="O1178"/>
      <c r="P1178"/>
      <c r="Q1178"/>
      <c r="R1178"/>
      <c r="S1178"/>
      <c r="T1178"/>
      <c r="U1178"/>
      <c r="V1178"/>
      <c r="W1178"/>
      <c r="X1178"/>
    </row>
    <row r="1179" spans="1:24" x14ac:dyDescent="0.4">
      <c r="A1179"/>
      <c r="B1179"/>
      <c r="C1179"/>
      <c r="D1179"/>
      <c r="E1179"/>
      <c r="F1179"/>
      <c r="G1179"/>
      <c r="H1179"/>
      <c r="I1179"/>
      <c r="J1179"/>
      <c r="K1179"/>
      <c r="L1179"/>
      <c r="M1179"/>
      <c r="N1179"/>
      <c r="O1179"/>
      <c r="P1179"/>
      <c r="Q1179"/>
      <c r="R1179"/>
      <c r="S1179"/>
      <c r="T1179"/>
      <c r="U1179"/>
      <c r="V1179"/>
      <c r="W1179"/>
      <c r="X1179"/>
    </row>
    <row r="1180" spans="1:24" x14ac:dyDescent="0.4">
      <c r="A1180"/>
      <c r="B1180"/>
      <c r="C1180"/>
      <c r="D1180"/>
      <c r="E1180"/>
      <c r="F1180"/>
      <c r="G1180"/>
      <c r="H1180"/>
      <c r="I1180"/>
      <c r="J1180"/>
      <c r="K1180"/>
      <c r="L1180"/>
      <c r="M1180"/>
      <c r="N1180"/>
      <c r="O1180"/>
      <c r="P1180"/>
      <c r="Q1180"/>
      <c r="R1180"/>
      <c r="S1180"/>
      <c r="T1180"/>
      <c r="U1180"/>
      <c r="V1180"/>
      <c r="W1180"/>
      <c r="X1180"/>
    </row>
    <row r="1181" spans="1:24" x14ac:dyDescent="0.4">
      <c r="A1181"/>
      <c r="B1181"/>
      <c r="C1181"/>
      <c r="D1181"/>
      <c r="E1181"/>
      <c r="F1181"/>
      <c r="G1181"/>
      <c r="H1181"/>
      <c r="I1181"/>
      <c r="J1181"/>
      <c r="K1181"/>
      <c r="L1181"/>
      <c r="M1181"/>
      <c r="N1181"/>
      <c r="O1181"/>
      <c r="P1181"/>
      <c r="Q1181"/>
      <c r="R1181"/>
      <c r="S1181"/>
      <c r="T1181"/>
      <c r="U1181"/>
      <c r="V1181"/>
      <c r="W1181"/>
      <c r="X1181"/>
    </row>
    <row r="1182" spans="1:24" x14ac:dyDescent="0.4">
      <c r="A1182"/>
      <c r="B1182"/>
      <c r="C1182"/>
      <c r="D1182"/>
      <c r="E1182"/>
      <c r="F1182"/>
      <c r="G1182"/>
      <c r="H1182"/>
      <c r="I1182"/>
      <c r="J1182"/>
      <c r="K1182"/>
      <c r="L1182"/>
      <c r="M1182"/>
      <c r="N1182"/>
      <c r="O1182"/>
      <c r="P1182"/>
      <c r="Q1182"/>
      <c r="R1182"/>
      <c r="S1182"/>
      <c r="T1182"/>
      <c r="U1182"/>
      <c r="V1182"/>
      <c r="W1182"/>
      <c r="X1182"/>
    </row>
    <row r="1183" spans="1:24" x14ac:dyDescent="0.4">
      <c r="A1183"/>
      <c r="B1183"/>
      <c r="C1183"/>
      <c r="D1183"/>
      <c r="E1183"/>
      <c r="F1183"/>
      <c r="G1183"/>
      <c r="H1183"/>
      <c r="I1183"/>
      <c r="J1183"/>
      <c r="K1183"/>
      <c r="L1183"/>
      <c r="M1183"/>
      <c r="N1183"/>
      <c r="O1183"/>
      <c r="P1183"/>
      <c r="Q1183"/>
      <c r="R1183"/>
      <c r="S1183"/>
      <c r="T1183"/>
      <c r="U1183"/>
      <c r="V1183"/>
      <c r="W1183"/>
      <c r="X1183"/>
    </row>
    <row r="1184" spans="1:24" x14ac:dyDescent="0.4">
      <c r="A1184"/>
      <c r="B1184"/>
      <c r="C1184"/>
      <c r="D1184"/>
      <c r="E1184"/>
      <c r="F1184"/>
      <c r="G1184"/>
      <c r="H1184"/>
      <c r="I1184"/>
      <c r="J1184"/>
      <c r="K1184"/>
      <c r="L1184"/>
      <c r="M1184"/>
      <c r="N1184"/>
      <c r="O1184"/>
      <c r="P1184"/>
      <c r="Q1184"/>
      <c r="R1184"/>
      <c r="S1184"/>
      <c r="T1184"/>
      <c r="U1184"/>
      <c r="V1184"/>
      <c r="W1184"/>
      <c r="X1184"/>
    </row>
    <row r="1185" spans="1:24" x14ac:dyDescent="0.4">
      <c r="A1185"/>
      <c r="B1185"/>
      <c r="C1185"/>
      <c r="D1185"/>
      <c r="E1185"/>
      <c r="F1185"/>
      <c r="G1185"/>
      <c r="H1185"/>
      <c r="I1185"/>
      <c r="J1185"/>
      <c r="K1185"/>
      <c r="L1185"/>
      <c r="M1185"/>
      <c r="N1185"/>
      <c r="O1185"/>
      <c r="P1185"/>
      <c r="Q1185"/>
      <c r="R1185"/>
      <c r="S1185"/>
      <c r="T1185"/>
      <c r="U1185"/>
      <c r="V1185"/>
      <c r="W1185"/>
      <c r="X1185"/>
    </row>
    <row r="1186" spans="1:24" x14ac:dyDescent="0.4">
      <c r="A1186"/>
      <c r="B1186"/>
      <c r="C1186"/>
      <c r="D1186"/>
      <c r="E1186"/>
      <c r="F1186"/>
      <c r="G1186"/>
      <c r="H1186"/>
      <c r="I1186"/>
      <c r="J1186"/>
      <c r="K1186"/>
      <c r="L1186"/>
      <c r="M1186"/>
      <c r="N1186"/>
      <c r="O1186"/>
      <c r="P1186"/>
      <c r="Q1186"/>
      <c r="R1186"/>
      <c r="S1186"/>
      <c r="T1186"/>
      <c r="U1186"/>
      <c r="V1186"/>
      <c r="W1186"/>
      <c r="X1186"/>
    </row>
    <row r="1187" spans="1:24" x14ac:dyDescent="0.4">
      <c r="A1187"/>
      <c r="B1187"/>
      <c r="C1187"/>
      <c r="D1187"/>
      <c r="E1187"/>
      <c r="F1187"/>
      <c r="G1187"/>
      <c r="H1187"/>
      <c r="I1187"/>
      <c r="J1187"/>
      <c r="K1187"/>
      <c r="L1187"/>
      <c r="M1187"/>
      <c r="N1187"/>
      <c r="O1187"/>
      <c r="P1187"/>
      <c r="Q1187"/>
      <c r="R1187"/>
      <c r="S1187"/>
      <c r="T1187"/>
      <c r="U1187"/>
      <c r="V1187"/>
      <c r="W1187"/>
      <c r="X1187"/>
    </row>
    <row r="1188" spans="1:24" x14ac:dyDescent="0.4">
      <c r="A1188"/>
      <c r="B1188"/>
      <c r="C1188"/>
      <c r="D1188"/>
      <c r="E1188"/>
      <c r="F1188"/>
      <c r="G1188"/>
      <c r="H1188"/>
      <c r="I1188"/>
      <c r="J1188"/>
      <c r="K1188"/>
      <c r="L1188"/>
      <c r="M1188"/>
      <c r="N1188"/>
      <c r="O1188"/>
      <c r="P1188"/>
      <c r="Q1188"/>
      <c r="R1188"/>
      <c r="S1188"/>
      <c r="T1188"/>
      <c r="U1188"/>
      <c r="V1188"/>
      <c r="W1188"/>
      <c r="X1188"/>
    </row>
    <row r="1189" spans="1:24" x14ac:dyDescent="0.4">
      <c r="A1189"/>
      <c r="B1189"/>
      <c r="C1189"/>
      <c r="D1189"/>
      <c r="E1189"/>
      <c r="F1189"/>
      <c r="G1189"/>
      <c r="H1189"/>
      <c r="I1189"/>
      <c r="J1189"/>
      <c r="K1189"/>
      <c r="L1189"/>
      <c r="M1189"/>
      <c r="N1189"/>
      <c r="O1189"/>
      <c r="P1189"/>
      <c r="Q1189"/>
      <c r="R1189"/>
      <c r="S1189"/>
      <c r="T1189"/>
      <c r="U1189"/>
      <c r="V1189"/>
      <c r="W1189"/>
      <c r="X1189"/>
    </row>
    <row r="1190" spans="1:24" x14ac:dyDescent="0.4">
      <c r="A1190"/>
      <c r="B1190"/>
      <c r="C1190"/>
      <c r="D1190"/>
      <c r="E1190"/>
      <c r="F1190"/>
      <c r="G1190"/>
      <c r="H1190"/>
      <c r="I1190"/>
      <c r="J1190"/>
      <c r="K1190"/>
      <c r="L1190"/>
      <c r="M1190"/>
      <c r="N1190"/>
      <c r="O1190"/>
      <c r="P1190"/>
      <c r="Q1190"/>
      <c r="R1190"/>
      <c r="S1190"/>
      <c r="T1190"/>
      <c r="U1190"/>
      <c r="V1190"/>
      <c r="W1190"/>
      <c r="X1190"/>
    </row>
    <row r="1191" spans="1:24" x14ac:dyDescent="0.4">
      <c r="A1191"/>
      <c r="B1191"/>
      <c r="C1191"/>
      <c r="D1191"/>
      <c r="E1191"/>
      <c r="F1191"/>
      <c r="G1191"/>
      <c r="H1191"/>
      <c r="I1191"/>
      <c r="J1191"/>
      <c r="K1191"/>
      <c r="L1191"/>
      <c r="M1191"/>
      <c r="N1191"/>
      <c r="O1191"/>
      <c r="P1191"/>
      <c r="Q1191"/>
      <c r="R1191"/>
      <c r="S1191"/>
      <c r="T1191"/>
      <c r="U1191"/>
      <c r="V1191"/>
      <c r="W1191"/>
      <c r="X1191"/>
    </row>
    <row r="1192" spans="1:24" x14ac:dyDescent="0.4">
      <c r="A1192"/>
      <c r="B1192"/>
      <c r="C1192"/>
      <c r="D1192"/>
      <c r="E1192"/>
      <c r="F1192"/>
      <c r="G1192"/>
      <c r="H1192"/>
      <c r="I1192"/>
      <c r="J1192"/>
      <c r="K1192"/>
      <c r="L1192"/>
      <c r="M1192"/>
      <c r="N1192"/>
      <c r="O1192"/>
      <c r="P1192"/>
      <c r="Q1192"/>
      <c r="R1192"/>
      <c r="S1192"/>
      <c r="T1192"/>
      <c r="U1192"/>
      <c r="V1192"/>
      <c r="W1192"/>
      <c r="X1192"/>
    </row>
    <row r="1193" spans="1:24" x14ac:dyDescent="0.4">
      <c r="A1193"/>
      <c r="B1193"/>
      <c r="C1193"/>
      <c r="D1193"/>
      <c r="E1193"/>
      <c r="F1193"/>
      <c r="G1193"/>
      <c r="H1193"/>
      <c r="I1193"/>
      <c r="J1193"/>
      <c r="K1193"/>
      <c r="L1193"/>
      <c r="M1193"/>
      <c r="N1193"/>
      <c r="O1193"/>
      <c r="P1193"/>
      <c r="Q1193"/>
      <c r="R1193"/>
      <c r="S1193"/>
      <c r="T1193"/>
      <c r="U1193"/>
      <c r="V1193"/>
      <c r="W1193"/>
      <c r="X1193"/>
    </row>
    <row r="1194" spans="1:24" x14ac:dyDescent="0.4">
      <c r="A1194"/>
      <c r="B1194"/>
      <c r="C1194"/>
      <c r="D1194"/>
      <c r="E1194"/>
      <c r="F1194"/>
      <c r="G1194"/>
      <c r="H1194"/>
      <c r="I1194"/>
      <c r="J1194"/>
      <c r="K1194"/>
      <c r="L1194"/>
      <c r="M1194"/>
      <c r="N1194"/>
      <c r="O1194"/>
      <c r="P1194"/>
      <c r="Q1194"/>
      <c r="R1194"/>
      <c r="S1194"/>
      <c r="T1194"/>
      <c r="U1194"/>
      <c r="V1194"/>
      <c r="W1194"/>
      <c r="X1194"/>
    </row>
    <row r="1195" spans="1:24" x14ac:dyDescent="0.4">
      <c r="A1195"/>
      <c r="B1195"/>
      <c r="C1195"/>
      <c r="D1195"/>
      <c r="E1195"/>
      <c r="F1195"/>
      <c r="G1195"/>
      <c r="H1195"/>
      <c r="I1195"/>
      <c r="J1195"/>
      <c r="K1195"/>
      <c r="L1195"/>
      <c r="M1195"/>
      <c r="N1195"/>
      <c r="O1195"/>
      <c r="P1195"/>
      <c r="Q1195"/>
      <c r="R1195"/>
      <c r="S1195"/>
      <c r="T1195"/>
      <c r="U1195"/>
      <c r="V1195"/>
      <c r="W1195"/>
      <c r="X1195"/>
    </row>
    <row r="1196" spans="1:24" x14ac:dyDescent="0.4">
      <c r="A1196"/>
      <c r="B1196"/>
      <c r="C1196"/>
      <c r="D1196"/>
      <c r="E1196"/>
      <c r="F1196"/>
      <c r="G1196"/>
      <c r="H1196"/>
      <c r="I1196"/>
      <c r="J1196"/>
      <c r="K1196"/>
      <c r="L1196"/>
      <c r="M1196"/>
      <c r="N1196"/>
      <c r="O1196"/>
      <c r="P1196"/>
      <c r="Q1196"/>
      <c r="R1196"/>
      <c r="S1196"/>
      <c r="T1196"/>
      <c r="U1196"/>
      <c r="V1196"/>
      <c r="W1196"/>
      <c r="X1196"/>
    </row>
    <row r="1197" spans="1:24" x14ac:dyDescent="0.4">
      <c r="A1197"/>
      <c r="B1197"/>
      <c r="C1197"/>
      <c r="D1197"/>
      <c r="E1197"/>
      <c r="F1197"/>
      <c r="G1197"/>
      <c r="H1197"/>
      <c r="I1197"/>
      <c r="J1197"/>
      <c r="K1197"/>
      <c r="L1197"/>
      <c r="M1197"/>
      <c r="N1197"/>
      <c r="O1197"/>
      <c r="P1197"/>
      <c r="Q1197"/>
      <c r="R1197"/>
      <c r="S1197"/>
      <c r="T1197"/>
      <c r="U1197"/>
      <c r="V1197"/>
      <c r="W1197"/>
      <c r="X1197"/>
    </row>
    <row r="1198" spans="1:24" x14ac:dyDescent="0.4">
      <c r="A1198"/>
      <c r="B1198"/>
      <c r="C1198"/>
      <c r="D1198"/>
      <c r="E1198"/>
      <c r="F1198"/>
      <c r="G1198"/>
      <c r="H1198"/>
      <c r="I1198"/>
      <c r="J1198"/>
      <c r="K1198"/>
      <c r="L1198"/>
      <c r="M1198"/>
      <c r="N1198"/>
      <c r="O1198"/>
      <c r="P1198"/>
      <c r="Q1198"/>
      <c r="R1198"/>
      <c r="S1198"/>
      <c r="T1198"/>
      <c r="U1198"/>
      <c r="V1198"/>
      <c r="W1198"/>
      <c r="X1198"/>
    </row>
    <row r="1199" spans="1:24" x14ac:dyDescent="0.4">
      <c r="A1199"/>
      <c r="B1199"/>
      <c r="C1199"/>
      <c r="D1199"/>
      <c r="E1199"/>
      <c r="F1199"/>
      <c r="G1199"/>
      <c r="H1199"/>
      <c r="I1199"/>
      <c r="J1199"/>
      <c r="K1199"/>
      <c r="L1199"/>
      <c r="M1199"/>
      <c r="N1199"/>
      <c r="O1199"/>
      <c r="P1199"/>
      <c r="Q1199"/>
      <c r="R1199"/>
      <c r="S1199"/>
      <c r="T1199"/>
      <c r="U1199"/>
      <c r="V1199"/>
      <c r="W1199"/>
      <c r="X1199"/>
    </row>
    <row r="1200" spans="1:24" x14ac:dyDescent="0.4">
      <c r="A1200"/>
      <c r="B1200"/>
      <c r="C1200"/>
      <c r="D1200"/>
      <c r="E1200"/>
      <c r="F1200"/>
      <c r="G1200"/>
      <c r="H1200"/>
      <c r="I1200"/>
      <c r="J1200"/>
      <c r="K1200"/>
      <c r="L1200"/>
      <c r="M1200"/>
      <c r="N1200"/>
      <c r="O1200"/>
      <c r="P1200"/>
      <c r="Q1200"/>
      <c r="R1200"/>
      <c r="S1200"/>
      <c r="T1200"/>
      <c r="U1200"/>
      <c r="V1200"/>
      <c r="W1200"/>
      <c r="X1200"/>
    </row>
    <row r="1201" spans="1:24" x14ac:dyDescent="0.4">
      <c r="A1201"/>
      <c r="B1201"/>
      <c r="C1201"/>
      <c r="D1201"/>
      <c r="E1201"/>
      <c r="F1201"/>
      <c r="G1201"/>
      <c r="H1201"/>
      <c r="I1201"/>
      <c r="J1201"/>
      <c r="K1201"/>
      <c r="L1201"/>
      <c r="M1201"/>
      <c r="N1201"/>
      <c r="O1201"/>
      <c r="P1201"/>
      <c r="Q1201"/>
      <c r="R1201"/>
      <c r="S1201"/>
      <c r="T1201"/>
      <c r="U1201"/>
      <c r="V1201"/>
      <c r="W1201"/>
      <c r="X1201"/>
    </row>
    <row r="1202" spans="1:24" x14ac:dyDescent="0.4">
      <c r="A1202"/>
      <c r="B1202"/>
      <c r="C1202"/>
      <c r="D1202"/>
      <c r="E1202"/>
      <c r="F1202"/>
      <c r="G1202"/>
      <c r="H1202"/>
      <c r="I1202"/>
      <c r="J1202"/>
      <c r="K1202"/>
      <c r="L1202"/>
      <c r="M1202"/>
      <c r="N1202"/>
      <c r="O1202"/>
      <c r="P1202"/>
      <c r="Q1202"/>
      <c r="R1202"/>
      <c r="S1202"/>
      <c r="T1202"/>
      <c r="U1202"/>
      <c r="V1202"/>
      <c r="W1202"/>
      <c r="X1202"/>
    </row>
    <row r="1203" spans="1:24" x14ac:dyDescent="0.4">
      <c r="A1203"/>
      <c r="B1203"/>
      <c r="C1203"/>
      <c r="D1203"/>
      <c r="E1203"/>
      <c r="F1203"/>
      <c r="G1203"/>
      <c r="H1203"/>
      <c r="I1203"/>
      <c r="J1203"/>
      <c r="K1203"/>
      <c r="L1203"/>
      <c r="M1203"/>
      <c r="N1203"/>
      <c r="O1203"/>
      <c r="P1203"/>
      <c r="Q1203"/>
      <c r="R1203"/>
      <c r="S1203"/>
      <c r="T1203"/>
      <c r="U1203"/>
      <c r="V1203"/>
      <c r="W1203"/>
      <c r="X1203"/>
    </row>
    <row r="1204" spans="1:24" x14ac:dyDescent="0.4">
      <c r="A1204"/>
      <c r="B1204"/>
      <c r="C1204"/>
      <c r="D1204"/>
      <c r="E1204"/>
      <c r="F1204"/>
      <c r="G1204"/>
      <c r="H1204"/>
      <c r="I1204"/>
      <c r="J1204"/>
      <c r="K1204"/>
      <c r="L1204"/>
      <c r="M1204"/>
      <c r="N1204"/>
      <c r="O1204"/>
      <c r="P1204"/>
      <c r="Q1204"/>
      <c r="R1204"/>
      <c r="S1204"/>
      <c r="T1204"/>
      <c r="U1204"/>
      <c r="V1204"/>
      <c r="W1204"/>
      <c r="X1204"/>
    </row>
    <row r="1205" spans="1:24" x14ac:dyDescent="0.4">
      <c r="A1205"/>
      <c r="B1205"/>
      <c r="C1205"/>
      <c r="D1205"/>
      <c r="E1205"/>
      <c r="F1205"/>
      <c r="G1205"/>
      <c r="H1205"/>
      <c r="I1205"/>
      <c r="J1205"/>
      <c r="K1205"/>
      <c r="L1205"/>
      <c r="M1205"/>
      <c r="N1205"/>
      <c r="O1205"/>
      <c r="P1205"/>
      <c r="Q1205"/>
      <c r="R1205"/>
      <c r="S1205"/>
      <c r="T1205"/>
      <c r="U1205"/>
      <c r="V1205"/>
      <c r="W1205"/>
      <c r="X1205"/>
    </row>
    <row r="1206" spans="1:24" x14ac:dyDescent="0.4">
      <c r="A1206"/>
      <c r="B1206"/>
      <c r="C1206"/>
      <c r="D1206"/>
      <c r="E1206"/>
      <c r="F1206"/>
      <c r="G1206"/>
      <c r="H1206"/>
      <c r="I1206"/>
      <c r="J1206"/>
      <c r="K1206"/>
      <c r="L1206"/>
      <c r="M1206"/>
      <c r="N1206"/>
      <c r="O1206"/>
      <c r="P1206"/>
      <c r="Q1206"/>
      <c r="R1206"/>
      <c r="S1206"/>
      <c r="T1206"/>
      <c r="U1206"/>
      <c r="V1206"/>
      <c r="W1206"/>
      <c r="X1206"/>
    </row>
    <row r="1207" spans="1:24" x14ac:dyDescent="0.4">
      <c r="A1207"/>
      <c r="B1207"/>
      <c r="C1207"/>
      <c r="D1207"/>
      <c r="E1207"/>
      <c r="F1207"/>
      <c r="G1207"/>
      <c r="H1207"/>
      <c r="I1207"/>
      <c r="J1207"/>
      <c r="K1207"/>
      <c r="L1207"/>
      <c r="M1207"/>
      <c r="N1207"/>
      <c r="O1207"/>
      <c r="P1207"/>
      <c r="Q1207"/>
      <c r="R1207"/>
      <c r="S1207"/>
      <c r="T1207"/>
      <c r="U1207"/>
      <c r="V1207"/>
      <c r="W1207"/>
      <c r="X1207"/>
    </row>
    <row r="1208" spans="1:24" x14ac:dyDescent="0.4">
      <c r="A1208"/>
      <c r="B1208"/>
      <c r="C1208"/>
      <c r="D1208"/>
      <c r="E1208"/>
      <c r="F1208"/>
      <c r="G1208"/>
      <c r="H1208"/>
      <c r="I1208"/>
      <c r="J1208"/>
      <c r="K1208"/>
      <c r="L1208"/>
      <c r="M1208"/>
      <c r="N1208"/>
      <c r="O1208"/>
      <c r="P1208"/>
      <c r="Q1208"/>
      <c r="R1208"/>
      <c r="S1208"/>
      <c r="T1208"/>
      <c r="U1208"/>
      <c r="V1208"/>
      <c r="W1208"/>
      <c r="X1208"/>
    </row>
    <row r="1209" spans="1:24" x14ac:dyDescent="0.4">
      <c r="A1209"/>
      <c r="B1209"/>
      <c r="C1209"/>
      <c r="D1209"/>
      <c r="E1209"/>
      <c r="F1209"/>
      <c r="G1209"/>
      <c r="H1209"/>
      <c r="I1209"/>
      <c r="J1209"/>
      <c r="K1209"/>
      <c r="L1209"/>
      <c r="M1209"/>
      <c r="N1209"/>
      <c r="O1209"/>
      <c r="P1209"/>
      <c r="Q1209"/>
      <c r="R1209"/>
      <c r="S1209"/>
      <c r="T1209"/>
      <c r="U1209"/>
      <c r="V1209"/>
      <c r="W1209"/>
      <c r="X1209"/>
    </row>
    <row r="1210" spans="1:24" x14ac:dyDescent="0.4">
      <c r="A1210"/>
      <c r="B1210"/>
      <c r="C1210"/>
      <c r="D1210"/>
      <c r="E1210"/>
      <c r="F1210"/>
      <c r="G1210"/>
      <c r="H1210"/>
      <c r="I1210"/>
      <c r="J1210"/>
      <c r="K1210"/>
      <c r="L1210"/>
      <c r="M1210"/>
      <c r="N1210"/>
      <c r="O1210"/>
      <c r="P1210"/>
      <c r="Q1210"/>
      <c r="R1210"/>
      <c r="S1210"/>
      <c r="T1210"/>
      <c r="U1210"/>
      <c r="V1210"/>
      <c r="W1210"/>
      <c r="X1210"/>
    </row>
    <row r="1211" spans="1:24" x14ac:dyDescent="0.4">
      <c r="A1211"/>
      <c r="B1211"/>
      <c r="C1211"/>
      <c r="D1211"/>
      <c r="E1211"/>
      <c r="F1211"/>
      <c r="G1211"/>
      <c r="H1211"/>
      <c r="I1211"/>
      <c r="J1211"/>
      <c r="K1211"/>
      <c r="L1211"/>
      <c r="M1211"/>
      <c r="N1211"/>
      <c r="O1211"/>
      <c r="P1211"/>
      <c r="Q1211"/>
      <c r="R1211"/>
      <c r="S1211"/>
      <c r="T1211"/>
      <c r="U1211"/>
      <c r="V1211"/>
      <c r="W1211"/>
      <c r="X1211"/>
    </row>
    <row r="1212" spans="1:24" x14ac:dyDescent="0.4">
      <c r="A1212"/>
      <c r="B1212"/>
      <c r="C1212"/>
      <c r="D1212"/>
      <c r="E1212"/>
      <c r="F1212"/>
      <c r="G1212"/>
      <c r="H1212"/>
      <c r="I1212"/>
      <c r="J1212"/>
      <c r="K1212"/>
      <c r="L1212"/>
      <c r="M1212"/>
      <c r="N1212"/>
      <c r="O1212"/>
      <c r="P1212"/>
      <c r="Q1212"/>
      <c r="R1212"/>
      <c r="S1212"/>
      <c r="T1212"/>
      <c r="U1212"/>
      <c r="V1212"/>
      <c r="W1212"/>
      <c r="X1212"/>
    </row>
    <row r="1213" spans="1:24" x14ac:dyDescent="0.4">
      <c r="A1213"/>
      <c r="B1213"/>
      <c r="C1213"/>
      <c r="D1213"/>
      <c r="E1213"/>
      <c r="F1213"/>
      <c r="G1213"/>
      <c r="H1213"/>
      <c r="I1213"/>
      <c r="J1213"/>
      <c r="K1213"/>
      <c r="L1213"/>
      <c r="M1213"/>
      <c r="N1213"/>
      <c r="O1213"/>
      <c r="P1213"/>
      <c r="Q1213"/>
      <c r="R1213"/>
      <c r="S1213"/>
      <c r="T1213"/>
      <c r="U1213"/>
      <c r="V1213"/>
      <c r="W1213"/>
      <c r="X1213"/>
    </row>
    <row r="1214" spans="1:24" x14ac:dyDescent="0.4">
      <c r="A1214"/>
      <c r="B1214"/>
      <c r="C1214"/>
      <c r="D1214"/>
      <c r="E1214"/>
      <c r="F1214"/>
      <c r="G1214"/>
      <c r="H1214"/>
      <c r="I1214"/>
      <c r="J1214"/>
      <c r="K1214"/>
      <c r="L1214"/>
      <c r="M1214"/>
      <c r="N1214"/>
      <c r="O1214"/>
      <c r="P1214"/>
      <c r="Q1214"/>
      <c r="R1214"/>
      <c r="S1214"/>
      <c r="T1214"/>
      <c r="U1214"/>
      <c r="V1214"/>
      <c r="W1214"/>
      <c r="X1214"/>
    </row>
    <row r="1215" spans="1:24" x14ac:dyDescent="0.4">
      <c r="A1215"/>
      <c r="B1215"/>
      <c r="C1215"/>
      <c r="D1215"/>
      <c r="E1215"/>
      <c r="F1215"/>
      <c r="G1215"/>
      <c r="H1215"/>
      <c r="I1215"/>
      <c r="J1215"/>
      <c r="K1215"/>
      <c r="L1215"/>
      <c r="M1215"/>
      <c r="N1215"/>
      <c r="O1215"/>
      <c r="P1215"/>
      <c r="Q1215"/>
      <c r="R1215"/>
      <c r="S1215"/>
      <c r="T1215"/>
      <c r="U1215"/>
      <c r="V1215"/>
      <c r="W1215"/>
      <c r="X1215"/>
    </row>
    <row r="1216" spans="1:24" x14ac:dyDescent="0.4">
      <c r="A1216"/>
      <c r="B1216"/>
      <c r="C1216"/>
      <c r="D1216"/>
      <c r="E1216"/>
      <c r="F1216"/>
      <c r="G1216"/>
      <c r="H1216"/>
      <c r="I1216"/>
      <c r="J1216"/>
      <c r="K1216"/>
      <c r="L1216"/>
      <c r="M1216"/>
      <c r="N1216"/>
      <c r="O1216"/>
      <c r="P1216"/>
      <c r="Q1216"/>
      <c r="R1216"/>
      <c r="S1216"/>
      <c r="T1216"/>
      <c r="U1216"/>
      <c r="V1216"/>
      <c r="W1216"/>
      <c r="X1216"/>
    </row>
    <row r="1217" spans="1:24" x14ac:dyDescent="0.4">
      <c r="A1217"/>
      <c r="B1217"/>
      <c r="C1217"/>
      <c r="D1217"/>
      <c r="E1217"/>
      <c r="F1217"/>
      <c r="G1217"/>
      <c r="H1217"/>
      <c r="I1217"/>
      <c r="J1217"/>
      <c r="K1217"/>
      <c r="L1217"/>
      <c r="M1217"/>
      <c r="N1217"/>
      <c r="O1217"/>
      <c r="P1217"/>
      <c r="Q1217"/>
      <c r="R1217"/>
      <c r="S1217"/>
      <c r="T1217"/>
      <c r="U1217"/>
      <c r="V1217"/>
      <c r="W1217"/>
      <c r="X1217"/>
    </row>
    <row r="1218" spans="1:24" x14ac:dyDescent="0.4">
      <c r="A1218"/>
      <c r="B1218"/>
      <c r="C1218"/>
      <c r="D1218"/>
      <c r="E1218"/>
      <c r="F1218"/>
      <c r="G1218"/>
      <c r="H1218"/>
      <c r="I1218"/>
      <c r="J1218"/>
      <c r="K1218"/>
      <c r="L1218"/>
      <c r="M1218"/>
      <c r="N1218"/>
      <c r="O1218"/>
      <c r="P1218"/>
      <c r="Q1218"/>
      <c r="R1218"/>
      <c r="S1218"/>
      <c r="T1218"/>
      <c r="U1218"/>
      <c r="V1218"/>
      <c r="W1218"/>
      <c r="X1218"/>
    </row>
    <row r="1219" spans="1:24" x14ac:dyDescent="0.4">
      <c r="A1219"/>
      <c r="B1219"/>
      <c r="C1219"/>
      <c r="D1219"/>
      <c r="E1219"/>
      <c r="F1219"/>
      <c r="G1219"/>
      <c r="H1219"/>
      <c r="I1219"/>
      <c r="J1219"/>
      <c r="K1219"/>
      <c r="L1219"/>
      <c r="M1219"/>
      <c r="N1219"/>
      <c r="O1219"/>
      <c r="P1219"/>
      <c r="Q1219"/>
      <c r="R1219"/>
      <c r="S1219"/>
      <c r="T1219"/>
      <c r="U1219"/>
      <c r="V1219"/>
      <c r="W1219"/>
      <c r="X1219"/>
    </row>
    <row r="1220" spans="1:24" x14ac:dyDescent="0.4">
      <c r="A1220"/>
      <c r="B1220"/>
      <c r="C1220"/>
      <c r="D1220"/>
      <c r="E1220"/>
      <c r="F1220"/>
      <c r="G1220"/>
      <c r="H1220"/>
      <c r="I1220"/>
      <c r="J1220"/>
      <c r="K1220"/>
      <c r="L1220"/>
      <c r="M1220"/>
      <c r="N1220"/>
      <c r="O1220"/>
      <c r="P1220"/>
      <c r="Q1220"/>
      <c r="R1220"/>
      <c r="S1220"/>
      <c r="T1220"/>
      <c r="U1220"/>
      <c r="V1220"/>
      <c r="W1220"/>
      <c r="X1220"/>
    </row>
    <row r="1221" spans="1:24" x14ac:dyDescent="0.4">
      <c r="A1221"/>
      <c r="B1221"/>
      <c r="C1221"/>
      <c r="D1221"/>
      <c r="E1221"/>
      <c r="F1221"/>
      <c r="G1221"/>
      <c r="H1221"/>
      <c r="I1221"/>
      <c r="J1221"/>
      <c r="K1221"/>
      <c r="L1221"/>
      <c r="M1221"/>
      <c r="N1221"/>
      <c r="O1221"/>
      <c r="P1221"/>
      <c r="Q1221"/>
      <c r="R1221"/>
      <c r="S1221"/>
      <c r="T1221"/>
      <c r="U1221"/>
      <c r="V1221"/>
      <c r="W1221"/>
      <c r="X1221"/>
    </row>
    <row r="1222" spans="1:24" x14ac:dyDescent="0.4">
      <c r="A1222"/>
      <c r="B1222"/>
      <c r="C1222"/>
      <c r="D1222"/>
      <c r="E1222"/>
      <c r="F1222"/>
      <c r="G1222"/>
      <c r="H1222"/>
      <c r="I1222"/>
      <c r="J1222"/>
      <c r="K1222"/>
      <c r="L1222"/>
      <c r="M1222"/>
      <c r="N1222"/>
      <c r="O1222"/>
      <c r="P1222"/>
      <c r="Q1222"/>
      <c r="R1222"/>
      <c r="S1222"/>
      <c r="T1222"/>
      <c r="U1222"/>
      <c r="V1222"/>
      <c r="W1222"/>
      <c r="X1222"/>
    </row>
    <row r="1223" spans="1:24" x14ac:dyDescent="0.4">
      <c r="A1223"/>
      <c r="B1223"/>
      <c r="C1223"/>
      <c r="D1223"/>
      <c r="E1223"/>
      <c r="F1223"/>
      <c r="G1223"/>
      <c r="H1223"/>
      <c r="I1223"/>
      <c r="J1223"/>
      <c r="K1223"/>
      <c r="L1223"/>
      <c r="M1223"/>
      <c r="N1223"/>
      <c r="O1223"/>
      <c r="P1223"/>
      <c r="Q1223"/>
      <c r="R1223"/>
      <c r="S1223"/>
      <c r="T1223"/>
      <c r="U1223"/>
      <c r="V1223"/>
      <c r="W1223"/>
      <c r="X1223"/>
    </row>
    <row r="1224" spans="1:24" x14ac:dyDescent="0.4">
      <c r="A1224"/>
      <c r="B1224"/>
      <c r="C1224"/>
      <c r="D1224"/>
      <c r="E1224"/>
      <c r="F1224"/>
      <c r="G1224"/>
      <c r="H1224"/>
      <c r="I1224"/>
      <c r="J1224"/>
      <c r="K1224"/>
      <c r="L1224"/>
      <c r="M1224"/>
      <c r="N1224"/>
      <c r="O1224"/>
      <c r="P1224"/>
      <c r="Q1224"/>
      <c r="R1224"/>
      <c r="S1224"/>
      <c r="T1224"/>
      <c r="U1224"/>
      <c r="V1224"/>
      <c r="W1224"/>
      <c r="X1224"/>
    </row>
    <row r="1225" spans="1:24" x14ac:dyDescent="0.4">
      <c r="A1225"/>
      <c r="B1225"/>
      <c r="C1225"/>
      <c r="D1225"/>
      <c r="E1225"/>
      <c r="F1225"/>
      <c r="G1225"/>
      <c r="H1225"/>
      <c r="I1225"/>
      <c r="J1225"/>
      <c r="K1225"/>
      <c r="L1225"/>
      <c r="M1225"/>
      <c r="N1225"/>
      <c r="O1225"/>
      <c r="P1225"/>
      <c r="Q1225"/>
      <c r="R1225"/>
      <c r="S1225"/>
      <c r="T1225"/>
      <c r="U1225"/>
      <c r="V1225"/>
      <c r="W1225"/>
      <c r="X1225"/>
    </row>
    <row r="1226" spans="1:24" x14ac:dyDescent="0.4">
      <c r="A1226"/>
      <c r="B1226"/>
      <c r="C1226"/>
      <c r="D1226"/>
      <c r="E1226"/>
      <c r="F1226"/>
      <c r="G1226"/>
      <c r="H1226"/>
      <c r="I1226"/>
      <c r="J1226"/>
      <c r="K1226"/>
      <c r="L1226"/>
      <c r="M1226"/>
      <c r="N1226"/>
      <c r="O1226"/>
      <c r="P1226"/>
      <c r="Q1226"/>
      <c r="R1226"/>
      <c r="S1226"/>
      <c r="T1226"/>
      <c r="U1226"/>
      <c r="V1226"/>
      <c r="W1226"/>
      <c r="X1226"/>
    </row>
    <row r="1227" spans="1:24" x14ac:dyDescent="0.4">
      <c r="A1227"/>
      <c r="B1227"/>
      <c r="C1227"/>
      <c r="D1227"/>
      <c r="E1227"/>
      <c r="F1227"/>
      <c r="G1227"/>
      <c r="H1227"/>
      <c r="I1227"/>
      <c r="J1227"/>
      <c r="K1227"/>
      <c r="L1227"/>
      <c r="M1227"/>
      <c r="N1227"/>
      <c r="O1227"/>
      <c r="P1227"/>
      <c r="Q1227"/>
      <c r="R1227"/>
      <c r="S1227"/>
      <c r="T1227"/>
      <c r="U1227"/>
      <c r="V1227"/>
      <c r="W1227"/>
      <c r="X1227"/>
    </row>
    <row r="1228" spans="1:24" x14ac:dyDescent="0.4">
      <c r="A1228"/>
      <c r="B1228"/>
      <c r="C1228"/>
      <c r="D1228"/>
      <c r="E1228"/>
      <c r="F1228"/>
      <c r="G1228"/>
      <c r="H1228"/>
      <c r="I1228"/>
      <c r="J1228"/>
      <c r="K1228"/>
      <c r="L1228"/>
      <c r="M1228"/>
      <c r="N1228"/>
      <c r="O1228"/>
      <c r="P1228"/>
      <c r="Q1228"/>
      <c r="R1228"/>
      <c r="S1228"/>
      <c r="T1228"/>
      <c r="U1228"/>
      <c r="V1228"/>
      <c r="W1228"/>
      <c r="X1228"/>
    </row>
    <row r="1229" spans="1:24" x14ac:dyDescent="0.4">
      <c r="A1229"/>
      <c r="B1229"/>
      <c r="C1229"/>
      <c r="D1229"/>
      <c r="E1229"/>
      <c r="F1229"/>
      <c r="G1229"/>
      <c r="H1229"/>
      <c r="I1229"/>
      <c r="J1229"/>
      <c r="K1229"/>
      <c r="L1229"/>
      <c r="M1229"/>
      <c r="N1229"/>
      <c r="O1229"/>
      <c r="P1229"/>
      <c r="Q1229"/>
      <c r="R1229"/>
      <c r="S1229"/>
      <c r="T1229"/>
      <c r="U1229"/>
      <c r="V1229"/>
      <c r="W1229"/>
      <c r="X1229"/>
    </row>
    <row r="1230" spans="1:24" x14ac:dyDescent="0.4">
      <c r="A1230"/>
      <c r="B1230"/>
      <c r="C1230"/>
      <c r="D1230"/>
      <c r="E1230"/>
      <c r="F1230"/>
      <c r="G1230"/>
      <c r="H1230"/>
      <c r="I1230"/>
      <c r="J1230"/>
      <c r="K1230"/>
      <c r="L1230"/>
      <c r="M1230"/>
      <c r="N1230"/>
      <c r="O1230"/>
      <c r="P1230"/>
      <c r="Q1230"/>
      <c r="R1230"/>
      <c r="S1230"/>
      <c r="T1230"/>
      <c r="U1230"/>
      <c r="V1230"/>
      <c r="W1230"/>
      <c r="X1230"/>
    </row>
    <row r="1231" spans="1:24" x14ac:dyDescent="0.4">
      <c r="A1231"/>
      <c r="B1231"/>
      <c r="C1231"/>
      <c r="D1231"/>
      <c r="E1231"/>
      <c r="F1231"/>
      <c r="G1231"/>
      <c r="H1231"/>
      <c r="I1231"/>
      <c r="J1231"/>
      <c r="K1231"/>
      <c r="L1231"/>
      <c r="M1231"/>
      <c r="N1231"/>
      <c r="O1231"/>
      <c r="P1231"/>
      <c r="Q1231"/>
      <c r="R1231"/>
      <c r="S1231"/>
      <c r="T1231"/>
      <c r="U1231"/>
      <c r="V1231"/>
      <c r="W1231"/>
      <c r="X1231"/>
    </row>
    <row r="1232" spans="1:24" x14ac:dyDescent="0.4">
      <c r="A1232"/>
      <c r="B1232"/>
      <c r="C1232"/>
      <c r="D1232"/>
      <c r="E1232"/>
      <c r="F1232"/>
      <c r="G1232"/>
      <c r="H1232"/>
      <c r="I1232"/>
      <c r="J1232"/>
      <c r="K1232"/>
      <c r="L1232"/>
      <c r="M1232"/>
      <c r="N1232"/>
      <c r="O1232"/>
      <c r="P1232"/>
      <c r="Q1232"/>
      <c r="R1232"/>
      <c r="S1232"/>
      <c r="T1232"/>
      <c r="U1232"/>
      <c r="V1232"/>
      <c r="W1232"/>
      <c r="X1232"/>
    </row>
    <row r="1233" spans="1:24" x14ac:dyDescent="0.4">
      <c r="A1233"/>
      <c r="B1233"/>
      <c r="C1233"/>
      <c r="D1233"/>
      <c r="E1233"/>
      <c r="F1233"/>
      <c r="G1233"/>
      <c r="H1233"/>
      <c r="I1233"/>
      <c r="J1233"/>
      <c r="K1233"/>
      <c r="L1233"/>
      <c r="M1233"/>
      <c r="N1233"/>
      <c r="O1233"/>
      <c r="P1233"/>
      <c r="Q1233"/>
      <c r="R1233"/>
      <c r="S1233"/>
      <c r="T1233"/>
      <c r="U1233"/>
      <c r="V1233"/>
      <c r="W1233"/>
      <c r="X1233"/>
    </row>
    <row r="1234" spans="1:24" x14ac:dyDescent="0.4">
      <c r="A1234"/>
      <c r="B1234"/>
      <c r="C1234"/>
      <c r="D1234"/>
      <c r="E1234"/>
      <c r="F1234"/>
      <c r="G1234"/>
      <c r="H1234"/>
      <c r="I1234"/>
      <c r="J1234"/>
      <c r="K1234"/>
      <c r="L1234"/>
      <c r="M1234"/>
      <c r="N1234"/>
      <c r="O1234"/>
      <c r="P1234"/>
      <c r="Q1234"/>
      <c r="R1234"/>
      <c r="S1234"/>
      <c r="T1234"/>
      <c r="U1234"/>
      <c r="V1234"/>
      <c r="W1234"/>
      <c r="X1234"/>
    </row>
    <row r="1235" spans="1:24" x14ac:dyDescent="0.4">
      <c r="A1235"/>
      <c r="B1235"/>
      <c r="C1235"/>
      <c r="D1235"/>
      <c r="E1235"/>
      <c r="F1235"/>
      <c r="G1235"/>
      <c r="H1235"/>
      <c r="I1235"/>
      <c r="J1235"/>
      <c r="K1235"/>
      <c r="L1235"/>
      <c r="M1235"/>
      <c r="N1235"/>
      <c r="O1235"/>
      <c r="P1235"/>
      <c r="Q1235"/>
      <c r="R1235"/>
      <c r="S1235"/>
      <c r="T1235"/>
      <c r="U1235"/>
      <c r="V1235"/>
      <c r="W1235"/>
      <c r="X1235"/>
    </row>
    <row r="1236" spans="1:24" x14ac:dyDescent="0.4">
      <c r="A1236"/>
      <c r="B1236"/>
      <c r="C1236"/>
      <c r="D1236"/>
      <c r="E1236"/>
      <c r="F1236"/>
      <c r="G1236"/>
      <c r="H1236"/>
      <c r="I1236"/>
      <c r="J1236"/>
      <c r="K1236"/>
      <c r="L1236"/>
      <c r="M1236"/>
      <c r="N1236"/>
      <c r="O1236"/>
      <c r="P1236"/>
      <c r="Q1236"/>
      <c r="R1236"/>
      <c r="S1236"/>
      <c r="T1236"/>
      <c r="U1236"/>
      <c r="V1236"/>
      <c r="W1236"/>
      <c r="X1236"/>
    </row>
    <row r="1237" spans="1:24" x14ac:dyDescent="0.4">
      <c r="A1237"/>
      <c r="B1237"/>
      <c r="C1237"/>
      <c r="D1237"/>
      <c r="E1237"/>
      <c r="F1237"/>
      <c r="G1237"/>
      <c r="H1237"/>
      <c r="I1237"/>
      <c r="J1237"/>
      <c r="K1237"/>
      <c r="L1237"/>
      <c r="M1237"/>
      <c r="N1237"/>
      <c r="O1237"/>
      <c r="P1237"/>
      <c r="Q1237"/>
      <c r="R1237"/>
      <c r="S1237"/>
      <c r="T1237"/>
      <c r="U1237"/>
      <c r="V1237"/>
      <c r="W1237"/>
      <c r="X1237"/>
    </row>
    <row r="1238" spans="1:24" x14ac:dyDescent="0.4">
      <c r="A1238"/>
      <c r="B1238"/>
      <c r="C1238"/>
      <c r="D1238"/>
      <c r="E1238"/>
      <c r="F1238"/>
      <c r="G1238"/>
      <c r="H1238"/>
      <c r="I1238"/>
      <c r="J1238"/>
      <c r="K1238"/>
      <c r="L1238"/>
      <c r="M1238"/>
      <c r="N1238"/>
      <c r="O1238"/>
      <c r="P1238"/>
      <c r="Q1238"/>
      <c r="R1238"/>
      <c r="S1238"/>
      <c r="T1238"/>
      <c r="U1238"/>
      <c r="V1238"/>
      <c r="W1238"/>
      <c r="X1238"/>
    </row>
    <row r="1239" spans="1:24" x14ac:dyDescent="0.4">
      <c r="A1239"/>
      <c r="B1239"/>
      <c r="C1239"/>
      <c r="D1239"/>
      <c r="E1239"/>
      <c r="F1239"/>
      <c r="G1239"/>
      <c r="H1239"/>
      <c r="I1239"/>
      <c r="J1239"/>
      <c r="K1239"/>
      <c r="L1239"/>
      <c r="M1239"/>
      <c r="N1239"/>
      <c r="O1239"/>
      <c r="P1239"/>
      <c r="Q1239"/>
      <c r="R1239"/>
      <c r="S1239"/>
      <c r="T1239"/>
      <c r="U1239"/>
      <c r="V1239"/>
      <c r="W1239"/>
      <c r="X1239"/>
    </row>
    <row r="1240" spans="1:24" x14ac:dyDescent="0.4">
      <c r="A1240"/>
      <c r="B1240"/>
      <c r="C1240"/>
      <c r="D1240"/>
      <c r="E1240"/>
      <c r="F1240"/>
      <c r="G1240"/>
      <c r="H1240"/>
      <c r="I1240"/>
      <c r="J1240"/>
      <c r="K1240"/>
      <c r="L1240"/>
      <c r="M1240"/>
      <c r="N1240"/>
      <c r="O1240"/>
      <c r="P1240"/>
      <c r="Q1240"/>
      <c r="R1240"/>
      <c r="S1240"/>
      <c r="T1240"/>
      <c r="U1240"/>
      <c r="V1240"/>
      <c r="W1240"/>
      <c r="X1240"/>
    </row>
    <row r="1241" spans="1:24" x14ac:dyDescent="0.4">
      <c r="A1241"/>
      <c r="B1241"/>
      <c r="C1241"/>
      <c r="D1241"/>
      <c r="E1241"/>
      <c r="F1241"/>
      <c r="G1241"/>
      <c r="H1241"/>
      <c r="I1241"/>
      <c r="J1241"/>
      <c r="K1241"/>
      <c r="L1241"/>
      <c r="M1241"/>
      <c r="N1241"/>
      <c r="O1241"/>
      <c r="P1241"/>
      <c r="Q1241"/>
      <c r="R1241"/>
      <c r="S1241"/>
      <c r="T1241"/>
      <c r="U1241"/>
      <c r="V1241"/>
      <c r="W1241"/>
      <c r="X1241"/>
    </row>
    <row r="1242" spans="1:24" x14ac:dyDescent="0.4">
      <c r="A1242"/>
      <c r="B1242"/>
      <c r="C1242"/>
      <c r="D1242"/>
      <c r="E1242"/>
      <c r="F1242"/>
      <c r="G1242"/>
      <c r="H1242"/>
      <c r="I1242"/>
      <c r="J1242"/>
      <c r="K1242"/>
      <c r="L1242"/>
      <c r="M1242"/>
      <c r="N1242"/>
      <c r="O1242"/>
      <c r="P1242"/>
      <c r="Q1242"/>
      <c r="R1242"/>
      <c r="S1242"/>
      <c r="T1242"/>
      <c r="U1242"/>
      <c r="V1242"/>
      <c r="W1242"/>
      <c r="X1242"/>
    </row>
    <row r="1243" spans="1:24" x14ac:dyDescent="0.4">
      <c r="A1243"/>
      <c r="B1243"/>
      <c r="C1243"/>
      <c r="D1243"/>
      <c r="E1243"/>
      <c r="F1243"/>
      <c r="G1243"/>
      <c r="H1243"/>
      <c r="I1243"/>
      <c r="J1243"/>
      <c r="K1243"/>
      <c r="L1243"/>
      <c r="M1243"/>
      <c r="N1243"/>
      <c r="O1243"/>
      <c r="P1243"/>
      <c r="Q1243"/>
      <c r="R1243"/>
      <c r="S1243"/>
      <c r="T1243"/>
      <c r="U1243"/>
      <c r="V1243"/>
      <c r="W1243"/>
      <c r="X1243"/>
    </row>
    <row r="1244" spans="1:24" x14ac:dyDescent="0.4">
      <c r="A1244"/>
      <c r="B1244"/>
      <c r="C1244"/>
      <c r="D1244"/>
      <c r="E1244"/>
      <c r="F1244"/>
      <c r="G1244"/>
      <c r="H1244"/>
      <c r="I1244"/>
      <c r="J1244"/>
      <c r="K1244"/>
      <c r="L1244"/>
      <c r="M1244"/>
      <c r="N1244"/>
      <c r="O1244"/>
      <c r="P1244"/>
      <c r="Q1244"/>
      <c r="R1244"/>
      <c r="S1244"/>
      <c r="T1244"/>
      <c r="U1244"/>
      <c r="V1244"/>
      <c r="W1244"/>
      <c r="X1244"/>
    </row>
    <row r="1245" spans="1:24" x14ac:dyDescent="0.4">
      <c r="A1245"/>
      <c r="B1245"/>
      <c r="C1245"/>
      <c r="D1245"/>
      <c r="E1245"/>
      <c r="F1245"/>
      <c r="G1245"/>
      <c r="H1245"/>
      <c r="I1245"/>
      <c r="J1245"/>
      <c r="K1245"/>
      <c r="L1245"/>
      <c r="M1245"/>
      <c r="N1245"/>
      <c r="O1245"/>
      <c r="P1245"/>
      <c r="Q1245"/>
      <c r="R1245"/>
      <c r="S1245"/>
      <c r="T1245"/>
      <c r="U1245"/>
      <c r="V1245"/>
      <c r="W1245"/>
      <c r="X1245"/>
    </row>
    <row r="1246" spans="1:24" x14ac:dyDescent="0.4">
      <c r="A1246"/>
      <c r="B1246"/>
      <c r="C1246"/>
      <c r="D1246"/>
      <c r="E1246"/>
      <c r="F1246"/>
      <c r="G1246"/>
      <c r="H1246"/>
      <c r="I1246"/>
      <c r="J1246"/>
      <c r="K1246"/>
      <c r="L1246"/>
      <c r="M1246"/>
      <c r="N1246"/>
      <c r="O1246"/>
      <c r="P1246"/>
      <c r="Q1246"/>
      <c r="R1246"/>
      <c r="S1246"/>
      <c r="T1246"/>
      <c r="U1246"/>
      <c r="V1246"/>
      <c r="W1246"/>
      <c r="X1246"/>
    </row>
    <row r="1247" spans="1:24" x14ac:dyDescent="0.4">
      <c r="A1247"/>
      <c r="B1247"/>
      <c r="C1247"/>
      <c r="D1247"/>
      <c r="E1247"/>
      <c r="F1247"/>
      <c r="G1247"/>
      <c r="H1247"/>
      <c r="I1247"/>
      <c r="J1247"/>
      <c r="K1247"/>
      <c r="L1247"/>
      <c r="M1247"/>
      <c r="N1247"/>
      <c r="O1247"/>
      <c r="P1247"/>
      <c r="Q1247"/>
      <c r="R1247"/>
      <c r="S1247"/>
      <c r="T1247"/>
      <c r="U1247"/>
      <c r="V1247"/>
      <c r="W1247"/>
      <c r="X1247"/>
    </row>
    <row r="1248" spans="1:24" x14ac:dyDescent="0.4">
      <c r="A1248"/>
      <c r="B1248"/>
      <c r="C1248"/>
      <c r="D1248"/>
      <c r="E1248"/>
      <c r="F1248"/>
      <c r="G1248"/>
      <c r="H1248"/>
      <c r="I1248"/>
      <c r="J1248"/>
      <c r="K1248"/>
      <c r="L1248"/>
      <c r="M1248"/>
      <c r="N1248"/>
      <c r="O1248"/>
      <c r="P1248"/>
      <c r="Q1248"/>
      <c r="R1248"/>
      <c r="S1248"/>
      <c r="T1248"/>
      <c r="U1248"/>
      <c r="V1248"/>
      <c r="W1248"/>
      <c r="X1248"/>
    </row>
    <row r="1249" spans="1:24" x14ac:dyDescent="0.4">
      <c r="A1249"/>
      <c r="B1249"/>
      <c r="C1249"/>
      <c r="D1249"/>
      <c r="E1249"/>
      <c r="F1249"/>
      <c r="G1249"/>
      <c r="H1249"/>
      <c r="I1249"/>
      <c r="J1249"/>
      <c r="K1249"/>
      <c r="L1249"/>
      <c r="M1249"/>
      <c r="N1249"/>
      <c r="O1249"/>
      <c r="P1249"/>
      <c r="Q1249"/>
      <c r="R1249"/>
      <c r="S1249"/>
      <c r="T1249"/>
      <c r="U1249"/>
      <c r="V1249"/>
      <c r="W1249"/>
      <c r="X1249"/>
    </row>
    <row r="1250" spans="1:24" x14ac:dyDescent="0.4">
      <c r="A1250"/>
      <c r="B1250"/>
      <c r="C1250"/>
      <c r="D1250"/>
      <c r="E1250"/>
      <c r="F1250"/>
      <c r="G1250"/>
      <c r="H1250"/>
      <c r="I1250"/>
      <c r="J1250"/>
      <c r="K1250"/>
      <c r="L1250"/>
      <c r="M1250"/>
      <c r="N1250"/>
      <c r="O1250"/>
      <c r="P1250"/>
      <c r="Q1250"/>
      <c r="R1250"/>
      <c r="S1250"/>
      <c r="T1250"/>
      <c r="U1250"/>
      <c r="V1250"/>
      <c r="W1250"/>
      <c r="X1250"/>
    </row>
    <row r="1251" spans="1:24" x14ac:dyDescent="0.4">
      <c r="A1251"/>
      <c r="B1251"/>
      <c r="C1251"/>
      <c r="D1251"/>
      <c r="E1251"/>
      <c r="F1251"/>
      <c r="G1251"/>
      <c r="H1251"/>
      <c r="I1251"/>
      <c r="J1251"/>
      <c r="K1251"/>
      <c r="L1251"/>
      <c r="M1251"/>
      <c r="N1251"/>
      <c r="O1251"/>
      <c r="P1251"/>
      <c r="Q1251"/>
      <c r="R1251"/>
      <c r="S1251"/>
      <c r="T1251"/>
      <c r="U1251"/>
      <c r="V1251"/>
      <c r="W1251"/>
      <c r="X1251"/>
    </row>
    <row r="1252" spans="1:24" x14ac:dyDescent="0.4">
      <c r="A1252"/>
      <c r="B1252"/>
      <c r="C1252"/>
      <c r="D1252"/>
      <c r="E1252"/>
      <c r="F1252"/>
      <c r="G1252"/>
      <c r="H1252"/>
      <c r="I1252"/>
      <c r="J1252"/>
      <c r="K1252"/>
      <c r="L1252"/>
      <c r="M1252"/>
      <c r="N1252"/>
      <c r="O1252"/>
      <c r="P1252"/>
      <c r="Q1252"/>
      <c r="R1252"/>
      <c r="S1252"/>
      <c r="T1252"/>
      <c r="U1252"/>
      <c r="V1252"/>
      <c r="W1252"/>
      <c r="X1252"/>
    </row>
    <row r="1253" spans="1:24" x14ac:dyDescent="0.4">
      <c r="A1253"/>
      <c r="B1253"/>
      <c r="C1253"/>
      <c r="D1253"/>
      <c r="E1253"/>
      <c r="F1253"/>
      <c r="G1253"/>
      <c r="H1253"/>
      <c r="I1253"/>
      <c r="J1253"/>
      <c r="K1253"/>
      <c r="L1253"/>
      <c r="M1253"/>
      <c r="N1253"/>
      <c r="O1253"/>
      <c r="P1253"/>
      <c r="Q1253"/>
      <c r="R1253"/>
      <c r="S1253"/>
      <c r="T1253"/>
      <c r="U1253"/>
      <c r="V1253"/>
      <c r="W1253"/>
      <c r="X1253"/>
    </row>
    <row r="1254" spans="1:24" x14ac:dyDescent="0.4">
      <c r="A1254"/>
      <c r="B1254"/>
      <c r="C1254"/>
      <c r="D1254"/>
      <c r="E1254"/>
      <c r="F1254"/>
      <c r="G1254"/>
      <c r="H1254"/>
      <c r="I1254"/>
      <c r="J1254"/>
      <c r="K1254"/>
      <c r="L1254"/>
      <c r="M1254"/>
      <c r="N1254"/>
      <c r="O1254"/>
      <c r="P1254"/>
      <c r="Q1254"/>
      <c r="R1254"/>
      <c r="S1254"/>
      <c r="T1254"/>
      <c r="U1254"/>
      <c r="V1254"/>
      <c r="W1254"/>
      <c r="X1254"/>
    </row>
    <row r="1255" spans="1:24" x14ac:dyDescent="0.4">
      <c r="A1255"/>
      <c r="B1255"/>
      <c r="C1255"/>
      <c r="D1255"/>
      <c r="E1255"/>
      <c r="F1255"/>
      <c r="G1255"/>
      <c r="H1255"/>
      <c r="I1255"/>
      <c r="J1255"/>
      <c r="K1255"/>
      <c r="L1255"/>
      <c r="M1255"/>
      <c r="N1255"/>
      <c r="O1255"/>
      <c r="P1255"/>
      <c r="Q1255"/>
      <c r="R1255"/>
      <c r="S1255"/>
      <c r="T1255"/>
      <c r="U1255"/>
      <c r="V1255"/>
      <c r="W1255"/>
      <c r="X1255"/>
    </row>
    <row r="1256" spans="1:24" x14ac:dyDescent="0.4">
      <c r="A1256"/>
      <c r="B1256"/>
      <c r="C1256"/>
      <c r="D1256"/>
      <c r="E1256"/>
      <c r="F1256"/>
      <c r="G1256"/>
      <c r="H1256"/>
      <c r="I1256"/>
      <c r="J1256"/>
      <c r="K1256"/>
      <c r="L1256"/>
      <c r="M1256"/>
      <c r="N1256"/>
      <c r="O1256"/>
      <c r="P1256"/>
      <c r="Q1256"/>
      <c r="R1256"/>
      <c r="S1256"/>
      <c r="T1256"/>
      <c r="U1256"/>
      <c r="V1256"/>
      <c r="W1256"/>
      <c r="X1256"/>
    </row>
    <row r="1257" spans="1:24" x14ac:dyDescent="0.4">
      <c r="A1257"/>
      <c r="B1257"/>
      <c r="C1257"/>
      <c r="D1257"/>
      <c r="E1257"/>
      <c r="F1257"/>
      <c r="G1257"/>
      <c r="H1257"/>
      <c r="I1257"/>
      <c r="J1257"/>
      <c r="K1257"/>
      <c r="L1257"/>
      <c r="M1257"/>
      <c r="N1257"/>
      <c r="O1257"/>
      <c r="P1257"/>
      <c r="Q1257"/>
      <c r="R1257"/>
      <c r="S1257"/>
      <c r="T1257"/>
      <c r="U1257"/>
      <c r="V1257"/>
      <c r="W1257"/>
      <c r="X1257"/>
    </row>
    <row r="1258" spans="1:24" x14ac:dyDescent="0.4">
      <c r="A1258"/>
      <c r="B1258"/>
      <c r="C1258"/>
      <c r="D1258"/>
      <c r="E1258"/>
      <c r="F1258"/>
      <c r="G1258"/>
      <c r="H1258"/>
      <c r="I1258"/>
      <c r="J1258"/>
      <c r="K1258"/>
      <c r="L1258"/>
      <c r="M1258"/>
      <c r="N1258"/>
      <c r="O1258"/>
      <c r="P1258"/>
      <c r="Q1258"/>
      <c r="R1258"/>
      <c r="S1258"/>
      <c r="T1258"/>
      <c r="U1258"/>
      <c r="V1258"/>
      <c r="W1258"/>
      <c r="X1258"/>
    </row>
    <row r="1259" spans="1:24" x14ac:dyDescent="0.4">
      <c r="A1259"/>
      <c r="B1259"/>
      <c r="C1259"/>
      <c r="D1259"/>
      <c r="E1259"/>
      <c r="F1259"/>
      <c r="G1259"/>
      <c r="H1259"/>
      <c r="I1259"/>
      <c r="J1259"/>
      <c r="K1259"/>
      <c r="L1259"/>
      <c r="M1259"/>
      <c r="N1259"/>
      <c r="O1259"/>
      <c r="P1259"/>
      <c r="Q1259"/>
      <c r="R1259"/>
      <c r="S1259"/>
      <c r="T1259"/>
      <c r="U1259"/>
      <c r="V1259"/>
      <c r="W1259"/>
      <c r="X1259"/>
    </row>
    <row r="1260" spans="1:24" x14ac:dyDescent="0.4">
      <c r="A1260"/>
      <c r="B1260"/>
      <c r="C1260"/>
      <c r="D1260"/>
      <c r="E1260"/>
      <c r="F1260"/>
      <c r="G1260"/>
      <c r="H1260"/>
      <c r="I1260"/>
      <c r="J1260"/>
      <c r="K1260"/>
      <c r="L1260"/>
      <c r="M1260"/>
      <c r="N1260"/>
      <c r="O1260"/>
      <c r="P1260"/>
      <c r="Q1260"/>
      <c r="R1260"/>
      <c r="S1260"/>
      <c r="T1260"/>
      <c r="U1260"/>
      <c r="V1260"/>
      <c r="W1260"/>
      <c r="X1260"/>
    </row>
    <row r="1261" spans="1:24" x14ac:dyDescent="0.4">
      <c r="A1261"/>
      <c r="B1261"/>
      <c r="C1261"/>
      <c r="D1261"/>
      <c r="E1261"/>
      <c r="F1261"/>
      <c r="G1261"/>
      <c r="H1261"/>
      <c r="I1261"/>
      <c r="J1261"/>
      <c r="K1261"/>
      <c r="L1261"/>
      <c r="M1261"/>
      <c r="N1261"/>
      <c r="O1261"/>
      <c r="P1261"/>
      <c r="Q1261"/>
      <c r="R1261"/>
      <c r="S1261"/>
      <c r="T1261"/>
      <c r="U1261"/>
      <c r="V1261"/>
      <c r="W1261"/>
      <c r="X1261"/>
    </row>
    <row r="1262" spans="1:24" x14ac:dyDescent="0.4">
      <c r="A1262"/>
      <c r="B1262"/>
      <c r="C1262"/>
      <c r="D1262"/>
      <c r="E1262"/>
      <c r="F1262"/>
      <c r="G1262"/>
      <c r="H1262"/>
      <c r="I1262"/>
      <c r="J1262"/>
      <c r="K1262"/>
      <c r="L1262"/>
      <c r="M1262"/>
      <c r="N1262"/>
      <c r="O1262"/>
      <c r="P1262"/>
      <c r="Q1262"/>
      <c r="R1262"/>
      <c r="S1262"/>
      <c r="T1262"/>
      <c r="U1262"/>
      <c r="V1262"/>
      <c r="W1262"/>
      <c r="X1262"/>
    </row>
    <row r="1263" spans="1:24" x14ac:dyDescent="0.4">
      <c r="A1263"/>
      <c r="B1263"/>
      <c r="C1263"/>
      <c r="D1263"/>
      <c r="E1263"/>
      <c r="F1263"/>
      <c r="G1263"/>
      <c r="H1263"/>
      <c r="I1263"/>
      <c r="J1263"/>
      <c r="K1263"/>
      <c r="L1263"/>
      <c r="M1263"/>
      <c r="N1263"/>
      <c r="O1263"/>
      <c r="P1263"/>
      <c r="Q1263"/>
      <c r="R1263"/>
      <c r="S1263"/>
      <c r="T1263"/>
      <c r="U1263"/>
      <c r="V1263"/>
      <c r="W1263"/>
      <c r="X1263"/>
    </row>
    <row r="1264" spans="1:24" x14ac:dyDescent="0.4">
      <c r="A1264"/>
      <c r="B1264"/>
      <c r="C1264"/>
      <c r="D1264"/>
      <c r="E1264"/>
      <c r="F1264"/>
      <c r="G1264"/>
      <c r="H1264"/>
      <c r="I1264"/>
      <c r="J1264"/>
      <c r="K1264"/>
      <c r="L1264"/>
      <c r="M1264"/>
      <c r="N1264"/>
      <c r="O1264"/>
      <c r="P1264"/>
      <c r="Q1264"/>
      <c r="R1264"/>
      <c r="S1264"/>
      <c r="T1264"/>
      <c r="U1264"/>
      <c r="V1264"/>
      <c r="W1264"/>
      <c r="X1264"/>
    </row>
    <row r="1265" spans="1:24" x14ac:dyDescent="0.4">
      <c r="A1265"/>
      <c r="B1265"/>
      <c r="C1265"/>
      <c r="D1265"/>
      <c r="E1265"/>
      <c r="F1265"/>
      <c r="G1265"/>
      <c r="H1265"/>
      <c r="I1265"/>
      <c r="J1265"/>
      <c r="K1265"/>
      <c r="L1265"/>
      <c r="M1265"/>
      <c r="N1265"/>
      <c r="O1265"/>
      <c r="P1265"/>
      <c r="Q1265"/>
      <c r="R1265"/>
      <c r="S1265"/>
      <c r="T1265"/>
      <c r="U1265"/>
      <c r="V1265"/>
      <c r="W1265"/>
      <c r="X1265"/>
    </row>
    <row r="1266" spans="1:24" x14ac:dyDescent="0.4">
      <c r="A1266"/>
      <c r="B1266"/>
      <c r="C1266"/>
      <c r="D1266"/>
      <c r="E1266"/>
      <c r="F1266"/>
      <c r="G1266"/>
      <c r="H1266"/>
      <c r="I1266"/>
      <c r="J1266"/>
      <c r="K1266"/>
      <c r="L1266"/>
      <c r="M1266"/>
      <c r="N1266"/>
      <c r="O1266"/>
      <c r="P1266"/>
      <c r="Q1266"/>
      <c r="R1266"/>
      <c r="S1266"/>
      <c r="T1266"/>
      <c r="U1266"/>
      <c r="V1266"/>
      <c r="W1266"/>
      <c r="X1266"/>
    </row>
    <row r="1267" spans="1:24" x14ac:dyDescent="0.4">
      <c r="A1267"/>
      <c r="B1267"/>
      <c r="C1267"/>
      <c r="D1267"/>
      <c r="E1267"/>
      <c r="F1267"/>
      <c r="G1267"/>
      <c r="H1267"/>
      <c r="I1267"/>
      <c r="J1267"/>
      <c r="K1267"/>
      <c r="L1267"/>
      <c r="M1267"/>
      <c r="N1267"/>
      <c r="O1267"/>
      <c r="P1267"/>
      <c r="Q1267"/>
      <c r="R1267"/>
      <c r="S1267"/>
      <c r="T1267"/>
      <c r="U1267"/>
      <c r="V1267"/>
      <c r="W1267"/>
      <c r="X1267"/>
    </row>
    <row r="1268" spans="1:24" x14ac:dyDescent="0.4">
      <c r="A1268"/>
      <c r="B1268"/>
      <c r="C1268"/>
      <c r="D1268"/>
      <c r="E1268"/>
      <c r="F1268"/>
      <c r="G1268"/>
      <c r="H1268"/>
      <c r="I1268"/>
      <c r="J1268"/>
      <c r="K1268"/>
      <c r="L1268"/>
      <c r="M1268"/>
      <c r="N1268"/>
      <c r="O1268"/>
      <c r="P1268"/>
      <c r="Q1268"/>
      <c r="R1268"/>
      <c r="S1268"/>
      <c r="T1268"/>
      <c r="U1268"/>
      <c r="V1268"/>
      <c r="W1268"/>
      <c r="X1268"/>
    </row>
    <row r="1269" spans="1:24" x14ac:dyDescent="0.4">
      <c r="A1269"/>
      <c r="B1269"/>
      <c r="C1269"/>
      <c r="D1269"/>
      <c r="E1269"/>
      <c r="F1269"/>
      <c r="G1269"/>
      <c r="H1269"/>
      <c r="I1269"/>
      <c r="J1269"/>
      <c r="K1269"/>
      <c r="L1269"/>
      <c r="M1269"/>
      <c r="N1269"/>
      <c r="O1269"/>
      <c r="P1269"/>
      <c r="Q1269"/>
      <c r="R1269"/>
      <c r="S1269"/>
      <c r="T1269"/>
      <c r="U1269"/>
      <c r="V1269"/>
      <c r="W1269"/>
      <c r="X1269"/>
    </row>
    <row r="1270" spans="1:24" x14ac:dyDescent="0.4">
      <c r="A1270"/>
      <c r="B1270"/>
      <c r="C1270"/>
      <c r="D1270"/>
      <c r="E1270"/>
      <c r="F1270"/>
      <c r="G1270"/>
      <c r="H1270"/>
      <c r="I1270"/>
      <c r="J1270"/>
      <c r="K1270"/>
      <c r="L1270"/>
      <c r="M1270"/>
      <c r="N1270"/>
      <c r="O1270"/>
      <c r="P1270"/>
      <c r="Q1270"/>
      <c r="R1270"/>
      <c r="S1270"/>
      <c r="T1270"/>
      <c r="U1270"/>
      <c r="V1270"/>
      <c r="W1270"/>
      <c r="X1270"/>
    </row>
    <row r="1271" spans="1:24" x14ac:dyDescent="0.4">
      <c r="A1271"/>
      <c r="B1271"/>
      <c r="C1271"/>
      <c r="D1271"/>
      <c r="E1271"/>
      <c r="F1271"/>
      <c r="G1271"/>
      <c r="H1271"/>
      <c r="I1271"/>
      <c r="J1271"/>
      <c r="K1271"/>
      <c r="L1271"/>
      <c r="M1271"/>
      <c r="N1271"/>
      <c r="O1271"/>
      <c r="P1271"/>
      <c r="Q1271"/>
      <c r="R1271"/>
      <c r="S1271"/>
      <c r="T1271"/>
      <c r="U1271"/>
      <c r="V1271"/>
      <c r="W1271"/>
      <c r="X1271"/>
    </row>
    <row r="1272" spans="1:24" x14ac:dyDescent="0.4">
      <c r="A1272"/>
      <c r="B1272"/>
      <c r="C1272"/>
      <c r="D1272"/>
      <c r="E1272"/>
      <c r="F1272"/>
      <c r="G1272"/>
      <c r="H1272"/>
      <c r="I1272"/>
      <c r="J1272"/>
      <c r="K1272"/>
      <c r="L1272"/>
      <c r="M1272"/>
      <c r="N1272"/>
      <c r="O1272"/>
      <c r="P1272"/>
      <c r="Q1272"/>
      <c r="R1272"/>
      <c r="S1272"/>
      <c r="T1272"/>
      <c r="U1272"/>
      <c r="V1272"/>
      <c r="W1272"/>
      <c r="X1272"/>
    </row>
    <row r="1273" spans="1:24" x14ac:dyDescent="0.4">
      <c r="A1273"/>
      <c r="B1273"/>
      <c r="C1273"/>
      <c r="D1273"/>
      <c r="E1273"/>
      <c r="F1273"/>
      <c r="G1273"/>
      <c r="H1273"/>
      <c r="I1273"/>
      <c r="J1273"/>
      <c r="K1273"/>
      <c r="L1273"/>
      <c r="M1273"/>
      <c r="N1273"/>
      <c r="O1273"/>
      <c r="P1273"/>
      <c r="Q1273"/>
      <c r="R1273"/>
      <c r="S1273"/>
      <c r="T1273"/>
      <c r="U1273"/>
      <c r="V1273"/>
      <c r="W1273"/>
      <c r="X1273"/>
    </row>
    <row r="1274" spans="1:24" x14ac:dyDescent="0.4">
      <c r="A1274"/>
      <c r="B1274"/>
      <c r="C1274"/>
      <c r="D1274"/>
      <c r="E1274"/>
      <c r="F1274"/>
      <c r="G1274"/>
      <c r="H1274"/>
      <c r="I1274"/>
      <c r="J1274"/>
      <c r="K1274"/>
      <c r="L1274"/>
      <c r="M1274"/>
      <c r="N1274"/>
      <c r="O1274"/>
      <c r="P1274"/>
      <c r="Q1274"/>
      <c r="R1274"/>
      <c r="S1274"/>
      <c r="T1274"/>
      <c r="U1274"/>
      <c r="V1274"/>
      <c r="W1274"/>
      <c r="X1274"/>
    </row>
    <row r="1275" spans="1:24" x14ac:dyDescent="0.4">
      <c r="A1275"/>
      <c r="B1275"/>
      <c r="C1275"/>
      <c r="D1275"/>
      <c r="E1275"/>
      <c r="F1275"/>
      <c r="G1275"/>
      <c r="H1275"/>
      <c r="I1275"/>
      <c r="J1275"/>
      <c r="K1275"/>
      <c r="L1275"/>
      <c r="M1275"/>
      <c r="N1275"/>
      <c r="O1275"/>
      <c r="P1275"/>
      <c r="Q1275"/>
      <c r="R1275"/>
      <c r="S1275"/>
      <c r="T1275"/>
      <c r="U1275"/>
      <c r="V1275"/>
      <c r="W1275"/>
      <c r="X1275"/>
    </row>
    <row r="1276" spans="1:24" x14ac:dyDescent="0.4">
      <c r="A1276"/>
      <c r="B1276"/>
      <c r="C1276"/>
      <c r="D1276"/>
      <c r="E1276"/>
      <c r="F1276"/>
      <c r="G1276"/>
      <c r="H1276"/>
      <c r="I1276"/>
      <c r="J1276"/>
      <c r="K1276"/>
      <c r="L1276"/>
      <c r="M1276"/>
      <c r="N1276"/>
      <c r="O1276"/>
      <c r="P1276"/>
      <c r="Q1276"/>
      <c r="R1276"/>
      <c r="S1276"/>
      <c r="T1276"/>
      <c r="U1276"/>
      <c r="V1276"/>
      <c r="W1276"/>
      <c r="X1276"/>
    </row>
    <row r="1277" spans="1:24" x14ac:dyDescent="0.4">
      <c r="A1277"/>
      <c r="B1277"/>
      <c r="C1277"/>
      <c r="D1277"/>
      <c r="E1277"/>
      <c r="F1277"/>
      <c r="G1277"/>
      <c r="H1277"/>
      <c r="I1277"/>
      <c r="J1277"/>
      <c r="K1277"/>
      <c r="L1277"/>
      <c r="M1277"/>
      <c r="N1277"/>
      <c r="O1277"/>
      <c r="P1277"/>
      <c r="Q1277"/>
      <c r="R1277"/>
      <c r="S1277"/>
      <c r="T1277"/>
      <c r="U1277"/>
      <c r="V1277"/>
      <c r="W1277"/>
      <c r="X1277"/>
    </row>
    <row r="1278" spans="1:24" x14ac:dyDescent="0.4">
      <c r="A1278"/>
      <c r="B1278"/>
      <c r="C1278"/>
      <c r="D1278"/>
      <c r="E1278"/>
      <c r="F1278"/>
      <c r="G1278"/>
      <c r="H1278"/>
      <c r="I1278"/>
      <c r="J1278"/>
      <c r="K1278"/>
      <c r="L1278"/>
      <c r="M1278"/>
      <c r="N1278"/>
      <c r="O1278"/>
      <c r="P1278"/>
      <c r="Q1278"/>
      <c r="R1278"/>
      <c r="S1278"/>
      <c r="T1278"/>
      <c r="U1278"/>
      <c r="V1278"/>
      <c r="W1278"/>
      <c r="X1278"/>
    </row>
    <row r="1279" spans="1:24" x14ac:dyDescent="0.4">
      <c r="A1279"/>
      <c r="B1279"/>
      <c r="C1279"/>
      <c r="D1279"/>
      <c r="E1279"/>
      <c r="F1279"/>
      <c r="G1279"/>
      <c r="H1279"/>
      <c r="I1279"/>
      <c r="J1279"/>
      <c r="K1279"/>
      <c r="L1279"/>
      <c r="M1279"/>
      <c r="N1279"/>
      <c r="O1279"/>
      <c r="P1279"/>
      <c r="Q1279"/>
      <c r="R1279"/>
      <c r="S1279"/>
      <c r="T1279"/>
      <c r="U1279"/>
      <c r="V1279"/>
      <c r="W1279"/>
      <c r="X1279"/>
    </row>
    <row r="1280" spans="1:24" x14ac:dyDescent="0.4">
      <c r="A1280"/>
      <c r="B1280"/>
      <c r="C1280"/>
      <c r="D1280"/>
      <c r="E1280"/>
      <c r="F1280"/>
      <c r="G1280"/>
      <c r="H1280"/>
      <c r="I1280"/>
      <c r="J1280"/>
      <c r="K1280"/>
      <c r="L1280"/>
      <c r="M1280"/>
      <c r="N1280"/>
      <c r="O1280"/>
      <c r="P1280"/>
      <c r="Q1280"/>
      <c r="R1280"/>
      <c r="S1280"/>
      <c r="T1280"/>
      <c r="U1280"/>
      <c r="V1280"/>
      <c r="W1280"/>
      <c r="X1280"/>
    </row>
    <row r="1281" spans="1:24" x14ac:dyDescent="0.4">
      <c r="A1281"/>
      <c r="B1281"/>
      <c r="C1281"/>
      <c r="D1281"/>
      <c r="E1281"/>
      <c r="F1281"/>
      <c r="G1281"/>
      <c r="H1281"/>
      <c r="I1281"/>
      <c r="J1281"/>
      <c r="K1281"/>
      <c r="L1281"/>
      <c r="M1281"/>
      <c r="N1281"/>
      <c r="O1281"/>
      <c r="P1281"/>
      <c r="Q1281"/>
      <c r="R1281"/>
      <c r="S1281"/>
      <c r="T1281"/>
      <c r="U1281"/>
      <c r="V1281"/>
      <c r="W1281"/>
      <c r="X1281"/>
    </row>
    <row r="1282" spans="1:24" x14ac:dyDescent="0.4">
      <c r="A1282"/>
      <c r="B1282"/>
      <c r="C1282"/>
      <c r="D1282"/>
      <c r="E1282"/>
      <c r="F1282"/>
      <c r="G1282"/>
      <c r="H1282"/>
      <c r="I1282"/>
      <c r="J1282"/>
      <c r="K1282"/>
      <c r="L1282"/>
      <c r="M1282"/>
      <c r="N1282"/>
      <c r="O1282"/>
      <c r="P1282"/>
      <c r="Q1282"/>
      <c r="R1282"/>
      <c r="S1282"/>
      <c r="T1282"/>
      <c r="U1282"/>
      <c r="V1282"/>
      <c r="W1282"/>
      <c r="X1282"/>
    </row>
    <row r="1283" spans="1:24" x14ac:dyDescent="0.4">
      <c r="A1283"/>
      <c r="B1283"/>
      <c r="C1283"/>
      <c r="D1283"/>
      <c r="E1283"/>
      <c r="F1283"/>
      <c r="G1283"/>
      <c r="H1283"/>
      <c r="I1283"/>
      <c r="J1283"/>
      <c r="K1283"/>
      <c r="L1283"/>
      <c r="M1283"/>
      <c r="N1283"/>
      <c r="O1283"/>
      <c r="P1283"/>
      <c r="Q1283"/>
      <c r="R1283"/>
      <c r="S1283"/>
      <c r="T1283"/>
      <c r="U1283"/>
      <c r="V1283"/>
      <c r="W1283"/>
      <c r="X1283"/>
    </row>
    <row r="1284" spans="1:24" x14ac:dyDescent="0.4">
      <c r="A1284"/>
      <c r="B1284"/>
      <c r="C1284"/>
      <c r="D1284"/>
      <c r="E1284"/>
      <c r="F1284"/>
      <c r="G1284"/>
      <c r="H1284"/>
      <c r="I1284"/>
      <c r="J1284"/>
      <c r="K1284"/>
      <c r="L1284"/>
      <c r="M1284"/>
      <c r="N1284"/>
      <c r="O1284"/>
      <c r="P1284"/>
      <c r="Q1284"/>
      <c r="R1284"/>
      <c r="S1284"/>
      <c r="T1284"/>
      <c r="U1284"/>
      <c r="V1284"/>
      <c r="W1284"/>
      <c r="X1284"/>
    </row>
    <row r="1285" spans="1:24" x14ac:dyDescent="0.4">
      <c r="A1285"/>
      <c r="B1285"/>
      <c r="C1285"/>
      <c r="D1285"/>
      <c r="E1285"/>
      <c r="F1285"/>
      <c r="G1285"/>
      <c r="H1285"/>
      <c r="I1285"/>
      <c r="J1285"/>
      <c r="K1285"/>
      <c r="L1285"/>
      <c r="M1285"/>
      <c r="N1285"/>
      <c r="O1285"/>
      <c r="P1285"/>
      <c r="Q1285"/>
      <c r="R1285"/>
      <c r="S1285"/>
      <c r="T1285"/>
      <c r="U1285"/>
      <c r="V1285"/>
      <c r="W1285"/>
      <c r="X1285"/>
    </row>
    <row r="1286" spans="1:24" x14ac:dyDescent="0.4">
      <c r="A1286"/>
      <c r="B1286"/>
      <c r="C1286"/>
      <c r="D1286"/>
      <c r="E1286"/>
      <c r="F1286"/>
      <c r="G1286"/>
      <c r="H1286"/>
      <c r="I1286"/>
      <c r="J1286"/>
      <c r="K1286"/>
      <c r="L1286"/>
      <c r="M1286"/>
      <c r="N1286"/>
      <c r="O1286"/>
      <c r="P1286"/>
      <c r="Q1286"/>
      <c r="R1286"/>
      <c r="S1286"/>
      <c r="T1286"/>
      <c r="U1286"/>
      <c r="V1286"/>
      <c r="W1286"/>
      <c r="X1286"/>
    </row>
    <row r="1287" spans="1:24" x14ac:dyDescent="0.4">
      <c r="A1287"/>
      <c r="B1287"/>
      <c r="C1287"/>
      <c r="D1287"/>
      <c r="E1287"/>
      <c r="F1287"/>
      <c r="G1287"/>
      <c r="H1287"/>
      <c r="I1287"/>
      <c r="J1287"/>
      <c r="K1287"/>
      <c r="L1287"/>
      <c r="M1287"/>
      <c r="N1287"/>
      <c r="O1287"/>
      <c r="P1287"/>
      <c r="Q1287"/>
      <c r="R1287"/>
      <c r="S1287"/>
      <c r="T1287"/>
      <c r="U1287"/>
      <c r="V1287"/>
      <c r="W1287"/>
      <c r="X1287"/>
    </row>
    <row r="1288" spans="1:24" x14ac:dyDescent="0.4">
      <c r="A1288"/>
      <c r="B1288"/>
      <c r="C1288"/>
      <c r="D1288"/>
      <c r="E1288"/>
      <c r="F1288"/>
      <c r="G1288"/>
      <c r="H1288"/>
      <c r="I1288"/>
      <c r="J1288"/>
      <c r="K1288"/>
      <c r="L1288"/>
      <c r="M1288"/>
      <c r="N1288"/>
      <c r="O1288"/>
      <c r="P1288"/>
      <c r="Q1288"/>
      <c r="R1288"/>
      <c r="S1288"/>
      <c r="T1288"/>
      <c r="U1288"/>
      <c r="V1288"/>
      <c r="W1288"/>
      <c r="X1288"/>
    </row>
    <row r="1289" spans="1:24" x14ac:dyDescent="0.4">
      <c r="A1289"/>
      <c r="B1289"/>
      <c r="C1289"/>
      <c r="D1289"/>
      <c r="E1289"/>
      <c r="F1289"/>
      <c r="G1289"/>
      <c r="H1289"/>
      <c r="I1289"/>
      <c r="J1289"/>
      <c r="K1289"/>
      <c r="L1289"/>
      <c r="M1289"/>
      <c r="N1289"/>
      <c r="O1289"/>
      <c r="P1289"/>
      <c r="Q1289"/>
      <c r="R1289"/>
      <c r="S1289"/>
      <c r="T1289"/>
      <c r="U1289"/>
      <c r="V1289"/>
      <c r="W1289"/>
      <c r="X1289"/>
    </row>
    <row r="1290" spans="1:24" x14ac:dyDescent="0.4">
      <c r="A1290"/>
      <c r="B1290"/>
      <c r="C1290"/>
      <c r="D1290"/>
      <c r="E1290"/>
      <c r="F1290"/>
      <c r="G1290"/>
      <c r="H1290"/>
      <c r="I1290"/>
      <c r="J1290"/>
      <c r="K1290"/>
      <c r="L1290"/>
      <c r="M1290"/>
      <c r="N1290"/>
      <c r="O1290"/>
      <c r="P1290"/>
      <c r="Q1290"/>
      <c r="R1290"/>
      <c r="S1290"/>
      <c r="T1290"/>
      <c r="U1290"/>
      <c r="V1290"/>
      <c r="W1290"/>
      <c r="X1290"/>
    </row>
    <row r="1291" spans="1:24" x14ac:dyDescent="0.4">
      <c r="A1291"/>
      <c r="B1291"/>
      <c r="C1291"/>
      <c r="D1291"/>
      <c r="E1291"/>
      <c r="F1291"/>
      <c r="G1291"/>
      <c r="H1291"/>
      <c r="I1291"/>
      <c r="J1291"/>
      <c r="K1291"/>
      <c r="L1291"/>
      <c r="M1291"/>
      <c r="N1291"/>
      <c r="O1291"/>
      <c r="P1291"/>
      <c r="Q1291"/>
      <c r="R1291"/>
      <c r="S1291"/>
      <c r="T1291"/>
      <c r="U1291"/>
      <c r="V1291"/>
      <c r="W1291"/>
      <c r="X1291"/>
    </row>
    <row r="1292" spans="1:24" x14ac:dyDescent="0.4">
      <c r="A1292"/>
      <c r="B1292"/>
      <c r="C1292"/>
      <c r="D1292"/>
      <c r="E1292"/>
      <c r="F1292"/>
      <c r="G1292"/>
      <c r="H1292"/>
      <c r="I1292"/>
      <c r="J1292"/>
      <c r="K1292"/>
      <c r="L1292"/>
      <c r="M1292"/>
      <c r="N1292"/>
      <c r="O1292"/>
      <c r="P1292"/>
      <c r="Q1292"/>
      <c r="R1292"/>
      <c r="S1292"/>
      <c r="T1292"/>
      <c r="U1292"/>
      <c r="V1292"/>
      <c r="W1292"/>
      <c r="X1292"/>
    </row>
    <row r="1293" spans="1:24" x14ac:dyDescent="0.4">
      <c r="A1293"/>
      <c r="B1293"/>
      <c r="C1293"/>
      <c r="D1293"/>
      <c r="E1293"/>
      <c r="F1293"/>
      <c r="G1293"/>
      <c r="H1293"/>
      <c r="I1293"/>
      <c r="J1293"/>
      <c r="K1293"/>
      <c r="L1293"/>
      <c r="M1293"/>
      <c r="N1293"/>
      <c r="O1293"/>
      <c r="P1293"/>
      <c r="Q1293"/>
      <c r="R1293"/>
      <c r="S1293"/>
      <c r="T1293"/>
      <c r="U1293"/>
      <c r="V1293"/>
      <c r="W1293"/>
      <c r="X1293"/>
    </row>
    <row r="1294" spans="1:24" x14ac:dyDescent="0.4">
      <c r="A1294"/>
      <c r="B1294"/>
      <c r="C1294"/>
      <c r="D1294"/>
      <c r="E1294"/>
      <c r="F1294"/>
      <c r="G1294"/>
      <c r="H1294"/>
      <c r="I1294"/>
      <c r="J1294"/>
      <c r="K1294"/>
      <c r="L1294"/>
      <c r="M1294"/>
      <c r="N1294"/>
      <c r="O1294"/>
      <c r="P1294"/>
      <c r="Q1294"/>
      <c r="R1294"/>
      <c r="S1294"/>
      <c r="T1294"/>
      <c r="U1294"/>
      <c r="V1294"/>
      <c r="W1294"/>
      <c r="X1294"/>
    </row>
    <row r="1295" spans="1:24" x14ac:dyDescent="0.4">
      <c r="A1295"/>
      <c r="B1295"/>
      <c r="C1295"/>
      <c r="D1295"/>
      <c r="E1295"/>
      <c r="F1295"/>
      <c r="G1295"/>
      <c r="H1295"/>
      <c r="I1295"/>
      <c r="J1295"/>
      <c r="K1295"/>
      <c r="L1295"/>
      <c r="M1295"/>
      <c r="N1295"/>
      <c r="O1295"/>
      <c r="P1295"/>
      <c r="Q1295"/>
      <c r="R1295"/>
      <c r="S1295"/>
      <c r="T1295"/>
      <c r="U1295"/>
      <c r="V1295"/>
      <c r="W1295"/>
      <c r="X1295"/>
    </row>
    <row r="1296" spans="1:24" x14ac:dyDescent="0.4">
      <c r="A1296"/>
      <c r="B1296"/>
      <c r="C1296"/>
      <c r="D1296"/>
      <c r="E1296"/>
      <c r="F1296"/>
      <c r="G1296"/>
      <c r="H1296"/>
      <c r="I1296"/>
      <c r="J1296"/>
      <c r="K1296"/>
      <c r="L1296"/>
      <c r="M1296"/>
      <c r="N1296"/>
      <c r="O1296"/>
      <c r="P1296"/>
      <c r="Q1296"/>
      <c r="R1296"/>
      <c r="S1296"/>
      <c r="T1296"/>
      <c r="U1296"/>
      <c r="V1296"/>
      <c r="W1296"/>
      <c r="X1296"/>
    </row>
    <row r="1297" spans="1:24" x14ac:dyDescent="0.4">
      <c r="A1297"/>
      <c r="B1297"/>
      <c r="C1297"/>
      <c r="D1297"/>
      <c r="E1297"/>
      <c r="F1297"/>
      <c r="G1297"/>
      <c r="H1297"/>
      <c r="I1297"/>
      <c r="J1297"/>
      <c r="K1297"/>
      <c r="L1297"/>
      <c r="M1297"/>
      <c r="N1297"/>
      <c r="O1297"/>
      <c r="P1297"/>
      <c r="Q1297"/>
      <c r="R1297"/>
      <c r="S1297"/>
      <c r="T1297"/>
      <c r="U1297"/>
      <c r="V1297"/>
      <c r="W1297"/>
      <c r="X1297"/>
    </row>
    <row r="1298" spans="1:24" x14ac:dyDescent="0.4">
      <c r="A1298"/>
      <c r="B1298"/>
      <c r="C1298"/>
      <c r="D1298"/>
      <c r="E1298"/>
      <c r="F1298"/>
      <c r="G1298"/>
      <c r="H1298"/>
      <c r="I1298"/>
      <c r="J1298"/>
      <c r="K1298"/>
      <c r="L1298"/>
      <c r="M1298"/>
      <c r="N1298"/>
      <c r="O1298"/>
      <c r="P1298"/>
      <c r="Q1298"/>
      <c r="R1298"/>
      <c r="S1298"/>
      <c r="T1298"/>
      <c r="U1298"/>
      <c r="V1298"/>
      <c r="W1298"/>
      <c r="X1298"/>
    </row>
    <row r="1299" spans="1:24" x14ac:dyDescent="0.4">
      <c r="A1299"/>
      <c r="B1299"/>
      <c r="C1299"/>
      <c r="D1299"/>
      <c r="E1299"/>
      <c r="F1299"/>
      <c r="G1299"/>
      <c r="H1299"/>
      <c r="I1299"/>
      <c r="J1299"/>
      <c r="K1299"/>
      <c r="L1299"/>
      <c r="M1299"/>
      <c r="N1299"/>
      <c r="O1299"/>
      <c r="P1299"/>
      <c r="Q1299"/>
      <c r="R1299"/>
      <c r="S1299"/>
      <c r="T1299"/>
      <c r="U1299"/>
      <c r="V1299"/>
      <c r="W1299"/>
      <c r="X1299"/>
    </row>
    <row r="1300" spans="1:24" x14ac:dyDescent="0.4">
      <c r="A1300"/>
      <c r="B1300"/>
      <c r="C1300"/>
      <c r="D1300"/>
      <c r="E1300"/>
      <c r="F1300"/>
      <c r="G1300"/>
      <c r="H1300"/>
      <c r="I1300"/>
      <c r="J1300"/>
      <c r="K1300"/>
      <c r="L1300"/>
      <c r="M1300"/>
      <c r="N1300"/>
      <c r="O1300"/>
      <c r="P1300"/>
      <c r="Q1300"/>
      <c r="R1300"/>
      <c r="S1300"/>
      <c r="T1300"/>
      <c r="U1300"/>
      <c r="V1300"/>
      <c r="W1300"/>
      <c r="X1300"/>
    </row>
    <row r="1301" spans="1:24" x14ac:dyDescent="0.4">
      <c r="A1301"/>
      <c r="B1301"/>
      <c r="C1301"/>
      <c r="D1301"/>
      <c r="E1301"/>
      <c r="F1301"/>
      <c r="G1301"/>
      <c r="H1301"/>
      <c r="I1301"/>
      <c r="J1301"/>
      <c r="K1301"/>
      <c r="L1301"/>
      <c r="M1301"/>
      <c r="N1301"/>
      <c r="O1301"/>
      <c r="P1301"/>
      <c r="Q1301"/>
      <c r="R1301"/>
      <c r="S1301"/>
      <c r="T1301"/>
      <c r="U1301"/>
      <c r="V1301"/>
      <c r="W1301"/>
      <c r="X1301"/>
    </row>
    <row r="1302" spans="1:24" x14ac:dyDescent="0.4">
      <c r="A1302"/>
      <c r="B1302"/>
      <c r="C1302"/>
      <c r="D1302"/>
      <c r="E1302"/>
      <c r="F1302"/>
      <c r="G1302"/>
      <c r="H1302"/>
      <c r="I1302"/>
      <c r="J1302"/>
      <c r="K1302"/>
      <c r="L1302"/>
      <c r="M1302"/>
      <c r="N1302"/>
      <c r="O1302"/>
      <c r="P1302"/>
      <c r="Q1302"/>
      <c r="R1302"/>
      <c r="S1302"/>
      <c r="T1302"/>
      <c r="U1302"/>
      <c r="V1302"/>
      <c r="W1302"/>
      <c r="X1302"/>
    </row>
    <row r="1303" spans="1:24" x14ac:dyDescent="0.4">
      <c r="A1303"/>
      <c r="B1303"/>
      <c r="C1303"/>
      <c r="D1303"/>
      <c r="E1303"/>
      <c r="F1303"/>
      <c r="G1303"/>
      <c r="H1303"/>
      <c r="I1303"/>
      <c r="J1303"/>
      <c r="K1303"/>
      <c r="L1303"/>
      <c r="M1303"/>
      <c r="N1303"/>
      <c r="O1303"/>
      <c r="P1303"/>
      <c r="Q1303"/>
      <c r="R1303"/>
      <c r="S1303"/>
      <c r="T1303"/>
      <c r="U1303"/>
      <c r="V1303"/>
      <c r="W1303"/>
      <c r="X1303"/>
    </row>
    <row r="1304" spans="1:24" x14ac:dyDescent="0.4">
      <c r="A1304"/>
      <c r="B1304"/>
      <c r="C1304"/>
      <c r="D1304"/>
      <c r="E1304"/>
      <c r="F1304"/>
      <c r="G1304"/>
      <c r="H1304"/>
      <c r="I1304"/>
      <c r="J1304"/>
      <c r="K1304"/>
      <c r="L1304"/>
      <c r="M1304"/>
      <c r="N1304"/>
      <c r="O1304"/>
      <c r="P1304"/>
      <c r="Q1304"/>
      <c r="R1304"/>
      <c r="S1304"/>
      <c r="T1304"/>
      <c r="U1304"/>
      <c r="V1304"/>
      <c r="W1304"/>
      <c r="X1304"/>
    </row>
    <row r="1305" spans="1:24" x14ac:dyDescent="0.4">
      <c r="A1305"/>
      <c r="B1305"/>
      <c r="C1305"/>
      <c r="D1305"/>
      <c r="E1305"/>
      <c r="F1305"/>
      <c r="G1305"/>
      <c r="H1305"/>
      <c r="I1305"/>
      <c r="J1305"/>
      <c r="K1305"/>
      <c r="L1305"/>
      <c r="M1305"/>
      <c r="N1305"/>
      <c r="O1305"/>
      <c r="P1305"/>
      <c r="Q1305"/>
      <c r="R1305"/>
      <c r="S1305"/>
      <c r="T1305"/>
      <c r="U1305"/>
      <c r="V1305"/>
      <c r="W1305"/>
      <c r="X1305"/>
    </row>
    <row r="1306" spans="1:24" x14ac:dyDescent="0.4">
      <c r="A1306"/>
      <c r="B1306"/>
      <c r="C1306"/>
      <c r="D1306"/>
      <c r="E1306"/>
      <c r="F1306"/>
      <c r="G1306"/>
      <c r="H1306"/>
      <c r="I1306"/>
      <c r="J1306"/>
      <c r="K1306"/>
      <c r="L1306"/>
      <c r="M1306"/>
      <c r="N1306"/>
      <c r="O1306"/>
      <c r="P1306"/>
      <c r="Q1306"/>
      <c r="R1306"/>
      <c r="S1306"/>
      <c r="T1306"/>
      <c r="U1306"/>
      <c r="V1306"/>
      <c r="W1306"/>
      <c r="X1306"/>
    </row>
    <row r="1307" spans="1:24" x14ac:dyDescent="0.4">
      <c r="A1307"/>
      <c r="B1307"/>
      <c r="C1307"/>
      <c r="D1307"/>
      <c r="E1307"/>
      <c r="F1307"/>
      <c r="G1307"/>
      <c r="H1307"/>
      <c r="I1307"/>
      <c r="J1307"/>
      <c r="K1307"/>
      <c r="L1307"/>
      <c r="M1307"/>
      <c r="N1307"/>
      <c r="O1307"/>
      <c r="P1307"/>
      <c r="Q1307"/>
      <c r="R1307"/>
      <c r="S1307"/>
      <c r="T1307"/>
      <c r="U1307"/>
      <c r="V1307"/>
      <c r="W1307"/>
      <c r="X1307"/>
    </row>
    <row r="1308" spans="1:24" x14ac:dyDescent="0.4">
      <c r="A1308"/>
      <c r="B1308"/>
      <c r="C1308"/>
      <c r="D1308"/>
      <c r="E1308"/>
      <c r="F1308"/>
      <c r="G1308"/>
      <c r="H1308"/>
      <c r="I1308"/>
      <c r="J1308"/>
      <c r="K1308"/>
      <c r="L1308"/>
      <c r="M1308"/>
      <c r="N1308"/>
      <c r="O1308"/>
      <c r="P1308"/>
      <c r="Q1308"/>
      <c r="R1308"/>
      <c r="S1308"/>
      <c r="T1308"/>
      <c r="U1308"/>
      <c r="V1308"/>
      <c r="W1308"/>
      <c r="X1308"/>
    </row>
    <row r="1309" spans="1:24" x14ac:dyDescent="0.4">
      <c r="A1309"/>
      <c r="B1309"/>
      <c r="C1309"/>
      <c r="D1309"/>
      <c r="E1309"/>
      <c r="F1309"/>
      <c r="G1309"/>
      <c r="H1309"/>
      <c r="I1309"/>
      <c r="J1309"/>
      <c r="K1309"/>
      <c r="L1309"/>
      <c r="M1309"/>
      <c r="N1309"/>
      <c r="O1309"/>
      <c r="P1309"/>
      <c r="Q1309"/>
      <c r="R1309"/>
      <c r="S1309"/>
      <c r="T1309"/>
      <c r="U1309"/>
      <c r="V1309"/>
      <c r="W1309"/>
      <c r="X1309"/>
    </row>
    <row r="1310" spans="1:24" x14ac:dyDescent="0.4">
      <c r="A1310"/>
      <c r="B1310"/>
      <c r="C1310"/>
      <c r="D1310"/>
      <c r="E1310"/>
      <c r="F1310"/>
      <c r="G1310"/>
      <c r="H1310"/>
      <c r="I1310"/>
      <c r="J1310"/>
      <c r="K1310"/>
      <c r="L1310"/>
      <c r="M1310"/>
      <c r="N1310"/>
      <c r="O1310"/>
      <c r="P1310"/>
      <c r="Q1310"/>
      <c r="R1310"/>
      <c r="S1310"/>
      <c r="T1310"/>
      <c r="U1310"/>
      <c r="V1310"/>
      <c r="W1310"/>
      <c r="X1310"/>
    </row>
    <row r="1311" spans="1:24" x14ac:dyDescent="0.4">
      <c r="A1311"/>
      <c r="B1311"/>
      <c r="C1311"/>
      <c r="D1311"/>
      <c r="E1311"/>
      <c r="F1311"/>
      <c r="G1311"/>
      <c r="H1311"/>
      <c r="I1311"/>
      <c r="J1311"/>
      <c r="K1311"/>
      <c r="L1311"/>
      <c r="M1311"/>
      <c r="N1311"/>
      <c r="O1311"/>
      <c r="P1311"/>
      <c r="Q1311"/>
      <c r="R1311"/>
      <c r="S1311"/>
      <c r="T1311"/>
      <c r="U1311"/>
      <c r="V1311"/>
      <c r="W1311"/>
      <c r="X1311"/>
    </row>
    <row r="1312" spans="1:24" x14ac:dyDescent="0.4">
      <c r="A1312"/>
      <c r="B1312"/>
      <c r="C1312"/>
      <c r="D1312"/>
      <c r="E1312"/>
      <c r="F1312"/>
      <c r="G1312"/>
      <c r="H1312"/>
      <c r="I1312"/>
      <c r="J1312"/>
      <c r="K1312"/>
      <c r="L1312"/>
      <c r="M1312"/>
      <c r="N1312"/>
      <c r="O1312"/>
      <c r="P1312"/>
      <c r="Q1312"/>
      <c r="R1312"/>
      <c r="S1312"/>
      <c r="T1312"/>
      <c r="U1312"/>
      <c r="V1312"/>
      <c r="W1312"/>
      <c r="X1312"/>
    </row>
    <row r="1313" spans="1:24" x14ac:dyDescent="0.4">
      <c r="A1313"/>
      <c r="B1313"/>
      <c r="C1313"/>
      <c r="D1313"/>
      <c r="E1313"/>
      <c r="F1313"/>
      <c r="G1313"/>
      <c r="H1313"/>
      <c r="I1313"/>
      <c r="J1313"/>
      <c r="K1313"/>
      <c r="L1313"/>
      <c r="M1313"/>
      <c r="N1313"/>
      <c r="O1313"/>
      <c r="P1313"/>
      <c r="Q1313"/>
      <c r="R1313"/>
      <c r="S1313"/>
      <c r="T1313"/>
      <c r="U1313"/>
      <c r="V1313"/>
      <c r="W1313"/>
      <c r="X1313"/>
    </row>
    <row r="1314" spans="1:24" x14ac:dyDescent="0.4">
      <c r="A1314"/>
      <c r="B1314"/>
      <c r="C1314"/>
      <c r="D1314"/>
      <c r="E1314"/>
      <c r="F1314"/>
      <c r="G1314"/>
      <c r="H1314"/>
      <c r="I1314"/>
      <c r="J1314"/>
      <c r="K1314"/>
      <c r="L1314"/>
      <c r="M1314"/>
      <c r="N1314"/>
      <c r="O1314"/>
      <c r="P1314"/>
      <c r="Q1314"/>
      <c r="R1314"/>
      <c r="S1314"/>
      <c r="T1314"/>
      <c r="U1314"/>
      <c r="V1314"/>
      <c r="W1314"/>
      <c r="X1314"/>
    </row>
    <row r="1315" spans="1:24" x14ac:dyDescent="0.4">
      <c r="A1315"/>
      <c r="B1315"/>
      <c r="C1315"/>
      <c r="D1315"/>
      <c r="E1315"/>
      <c r="F1315"/>
      <c r="G1315"/>
      <c r="H1315"/>
      <c r="I1315"/>
      <c r="J1315"/>
      <c r="K1315"/>
      <c r="L1315"/>
      <c r="M1315"/>
      <c r="N1315"/>
      <c r="O1315"/>
      <c r="P1315"/>
      <c r="Q1315"/>
      <c r="R1315"/>
      <c r="S1315"/>
      <c r="T1315"/>
      <c r="U1315"/>
      <c r="V1315"/>
      <c r="W1315"/>
      <c r="X1315"/>
    </row>
    <row r="1316" spans="1:24" x14ac:dyDescent="0.4">
      <c r="A1316"/>
      <c r="B1316"/>
      <c r="C1316"/>
      <c r="D1316"/>
      <c r="E1316"/>
      <c r="F1316"/>
      <c r="G1316"/>
      <c r="H1316"/>
      <c r="I1316"/>
      <c r="J1316"/>
      <c r="K1316"/>
      <c r="L1316"/>
      <c r="M1316"/>
      <c r="N1316"/>
      <c r="O1316"/>
      <c r="P1316"/>
      <c r="Q1316"/>
      <c r="R1316"/>
      <c r="S1316"/>
      <c r="T1316"/>
      <c r="U1316"/>
      <c r="V1316"/>
      <c r="W1316"/>
      <c r="X1316"/>
    </row>
    <row r="1317" spans="1:24" x14ac:dyDescent="0.4">
      <c r="A1317"/>
      <c r="B1317"/>
      <c r="C1317"/>
      <c r="D1317"/>
      <c r="E1317"/>
      <c r="F1317"/>
      <c r="G1317"/>
      <c r="H1317"/>
      <c r="I1317"/>
      <c r="J1317"/>
      <c r="K1317"/>
      <c r="L1317"/>
      <c r="M1317"/>
      <c r="N1317"/>
      <c r="O1317"/>
      <c r="P1317"/>
      <c r="Q1317"/>
      <c r="R1317"/>
      <c r="S1317"/>
      <c r="T1317"/>
      <c r="U1317"/>
      <c r="V1317"/>
      <c r="W1317"/>
      <c r="X1317"/>
    </row>
    <row r="1318" spans="1:24" x14ac:dyDescent="0.4">
      <c r="A1318"/>
      <c r="B1318"/>
      <c r="C1318"/>
      <c r="D1318"/>
      <c r="E1318"/>
      <c r="F1318"/>
      <c r="G1318"/>
      <c r="H1318"/>
      <c r="I1318"/>
      <c r="J1318"/>
      <c r="K1318"/>
      <c r="L1318"/>
      <c r="M1318"/>
      <c r="N1318"/>
      <c r="O1318"/>
      <c r="P1318"/>
      <c r="Q1318"/>
      <c r="R1318"/>
      <c r="S1318"/>
      <c r="T1318"/>
      <c r="U1318"/>
      <c r="V1318"/>
      <c r="W1318"/>
      <c r="X1318"/>
    </row>
    <row r="1319" spans="1:24" x14ac:dyDescent="0.4">
      <c r="A1319"/>
      <c r="B1319"/>
      <c r="C1319"/>
      <c r="D1319"/>
      <c r="E1319"/>
      <c r="F1319"/>
      <c r="G1319"/>
      <c r="H1319"/>
      <c r="I1319"/>
      <c r="J1319"/>
      <c r="K1319"/>
      <c r="L1319"/>
      <c r="M1319"/>
      <c r="N1319"/>
      <c r="O1319"/>
      <c r="P1319"/>
      <c r="Q1319"/>
      <c r="R1319"/>
      <c r="S1319"/>
      <c r="T1319"/>
      <c r="U1319"/>
      <c r="V1319"/>
      <c r="W1319"/>
      <c r="X1319"/>
    </row>
    <row r="1320" spans="1:24" x14ac:dyDescent="0.4">
      <c r="A1320"/>
      <c r="B1320"/>
      <c r="C1320"/>
      <c r="D1320"/>
      <c r="E1320"/>
      <c r="F1320"/>
      <c r="G1320"/>
      <c r="H1320"/>
      <c r="I1320"/>
      <c r="J1320"/>
      <c r="K1320"/>
      <c r="L1320"/>
      <c r="M1320"/>
      <c r="N1320"/>
      <c r="O1320"/>
      <c r="P1320"/>
      <c r="Q1320"/>
      <c r="R1320"/>
      <c r="S1320"/>
      <c r="T1320"/>
      <c r="U1320"/>
      <c r="V1320"/>
      <c r="W1320"/>
      <c r="X1320"/>
    </row>
    <row r="1321" spans="1:24" x14ac:dyDescent="0.4">
      <c r="A1321"/>
      <c r="B1321"/>
      <c r="C1321"/>
      <c r="D1321"/>
      <c r="E1321"/>
      <c r="F1321"/>
      <c r="G1321"/>
      <c r="H1321"/>
      <c r="I1321"/>
      <c r="J1321"/>
      <c r="K1321"/>
      <c r="L1321"/>
      <c r="M1321"/>
      <c r="N1321"/>
      <c r="O1321"/>
      <c r="P1321"/>
      <c r="Q1321"/>
      <c r="R1321"/>
      <c r="S1321"/>
      <c r="T1321"/>
      <c r="U1321"/>
      <c r="V1321"/>
      <c r="W1321"/>
      <c r="X1321"/>
    </row>
    <row r="1322" spans="1:24" x14ac:dyDescent="0.4">
      <c r="A1322"/>
      <c r="B1322"/>
      <c r="C1322"/>
      <c r="D1322"/>
      <c r="E1322"/>
      <c r="F1322"/>
      <c r="G1322"/>
      <c r="H1322"/>
      <c r="I1322"/>
      <c r="J1322"/>
      <c r="K1322"/>
      <c r="L1322"/>
      <c r="M1322"/>
      <c r="N1322"/>
      <c r="O1322"/>
      <c r="P1322"/>
      <c r="Q1322"/>
      <c r="R1322"/>
      <c r="S1322"/>
      <c r="T1322"/>
      <c r="U1322"/>
      <c r="V1322"/>
      <c r="W1322"/>
      <c r="X1322"/>
    </row>
    <row r="1323" spans="1:24" x14ac:dyDescent="0.4">
      <c r="A1323"/>
      <c r="B1323"/>
      <c r="C1323"/>
      <c r="D1323"/>
      <c r="E1323"/>
      <c r="F1323"/>
      <c r="G1323"/>
      <c r="H1323"/>
      <c r="I1323"/>
      <c r="J1323"/>
      <c r="K1323"/>
      <c r="L1323"/>
      <c r="M1323"/>
      <c r="N1323"/>
      <c r="O1323"/>
      <c r="P1323"/>
      <c r="Q1323"/>
      <c r="R1323"/>
      <c r="S1323"/>
      <c r="T1323"/>
      <c r="U1323"/>
      <c r="V1323"/>
      <c r="W1323"/>
      <c r="X1323"/>
    </row>
    <row r="1324" spans="1:24" x14ac:dyDescent="0.4">
      <c r="A1324"/>
      <c r="B1324"/>
      <c r="C1324"/>
      <c r="D1324"/>
      <c r="E1324"/>
      <c r="F1324"/>
      <c r="G1324"/>
      <c r="H1324"/>
      <c r="I1324"/>
      <c r="J1324"/>
      <c r="K1324"/>
      <c r="L1324"/>
      <c r="M1324"/>
      <c r="N1324"/>
      <c r="O1324"/>
      <c r="P1324"/>
      <c r="Q1324"/>
      <c r="R1324"/>
      <c r="S1324"/>
      <c r="T1324"/>
      <c r="U1324"/>
      <c r="V1324"/>
      <c r="W1324"/>
      <c r="X1324"/>
    </row>
    <row r="1325" spans="1:24" x14ac:dyDescent="0.4">
      <c r="A1325"/>
      <c r="B1325"/>
      <c r="C1325"/>
      <c r="D1325"/>
      <c r="E1325"/>
      <c r="F1325"/>
      <c r="G1325"/>
      <c r="H1325"/>
      <c r="I1325"/>
      <c r="J1325"/>
      <c r="K1325"/>
      <c r="L1325"/>
      <c r="M1325"/>
      <c r="N1325"/>
      <c r="O1325"/>
      <c r="P1325"/>
      <c r="Q1325"/>
      <c r="R1325"/>
      <c r="S1325"/>
      <c r="T1325"/>
      <c r="U1325"/>
      <c r="V1325"/>
      <c r="W1325"/>
      <c r="X1325"/>
    </row>
    <row r="1326" spans="1:24" x14ac:dyDescent="0.4">
      <c r="A1326"/>
      <c r="B1326"/>
      <c r="C1326"/>
      <c r="D1326"/>
      <c r="E1326"/>
      <c r="F1326"/>
      <c r="G1326"/>
      <c r="H1326"/>
      <c r="I1326"/>
      <c r="J1326"/>
      <c r="K1326"/>
      <c r="L1326"/>
      <c r="M1326"/>
      <c r="N1326"/>
      <c r="O1326"/>
      <c r="P1326"/>
      <c r="Q1326"/>
      <c r="R1326"/>
      <c r="S1326"/>
      <c r="T1326"/>
      <c r="U1326"/>
      <c r="V1326"/>
      <c r="W1326"/>
      <c r="X1326"/>
    </row>
    <row r="1327" spans="1:24" x14ac:dyDescent="0.4">
      <c r="A1327"/>
      <c r="B1327"/>
      <c r="C1327"/>
      <c r="D1327"/>
      <c r="E1327"/>
      <c r="F1327"/>
      <c r="G1327"/>
      <c r="H1327"/>
      <c r="I1327"/>
      <c r="J1327"/>
      <c r="K1327"/>
      <c r="L1327"/>
      <c r="M1327"/>
      <c r="N1327"/>
      <c r="O1327"/>
      <c r="P1327"/>
      <c r="Q1327"/>
      <c r="R1327"/>
      <c r="S1327"/>
      <c r="T1327"/>
      <c r="U1327"/>
      <c r="V1327"/>
      <c r="W1327"/>
      <c r="X1327"/>
    </row>
    <row r="1328" spans="1:24" x14ac:dyDescent="0.4">
      <c r="A1328"/>
      <c r="B1328"/>
      <c r="C1328"/>
      <c r="D1328"/>
      <c r="E1328"/>
      <c r="F1328"/>
      <c r="G1328"/>
      <c r="H1328"/>
      <c r="I1328"/>
      <c r="J1328"/>
      <c r="K1328"/>
      <c r="L1328"/>
      <c r="M1328"/>
      <c r="N1328"/>
      <c r="O1328"/>
      <c r="P1328"/>
      <c r="Q1328"/>
      <c r="R1328"/>
      <c r="S1328"/>
      <c r="T1328"/>
      <c r="U1328"/>
      <c r="V1328"/>
      <c r="W1328"/>
      <c r="X1328"/>
    </row>
    <row r="1329" spans="1:24" x14ac:dyDescent="0.4">
      <c r="A1329"/>
      <c r="B1329"/>
      <c r="C1329"/>
      <c r="D1329"/>
      <c r="E1329"/>
      <c r="F1329"/>
      <c r="G1329"/>
      <c r="H1329"/>
      <c r="I1329"/>
      <c r="J1329"/>
      <c r="K1329"/>
      <c r="L1329"/>
      <c r="M1329"/>
      <c r="N1329"/>
      <c r="O1329"/>
      <c r="P1329"/>
      <c r="Q1329"/>
      <c r="R1329"/>
      <c r="S1329"/>
      <c r="T1329"/>
      <c r="U1329"/>
      <c r="V1329"/>
      <c r="W1329"/>
      <c r="X1329"/>
    </row>
    <row r="1330" spans="1:24" x14ac:dyDescent="0.4">
      <c r="A1330"/>
      <c r="B1330"/>
      <c r="C1330"/>
      <c r="D1330"/>
      <c r="E1330"/>
      <c r="F1330"/>
      <c r="G1330"/>
      <c r="H1330"/>
      <c r="I1330"/>
      <c r="J1330"/>
      <c r="K1330"/>
      <c r="L1330"/>
      <c r="M1330"/>
      <c r="N1330"/>
      <c r="O1330"/>
      <c r="P1330"/>
      <c r="Q1330"/>
      <c r="R1330"/>
      <c r="S1330"/>
      <c r="T1330"/>
      <c r="U1330"/>
      <c r="V1330"/>
      <c r="W1330"/>
      <c r="X1330"/>
    </row>
    <row r="1331" spans="1:24" x14ac:dyDescent="0.4">
      <c r="A1331"/>
      <c r="B1331"/>
      <c r="C1331"/>
      <c r="D1331"/>
      <c r="E1331"/>
      <c r="F1331"/>
      <c r="G1331"/>
      <c r="H1331"/>
      <c r="I1331"/>
      <c r="J1331"/>
      <c r="K1331"/>
      <c r="L1331"/>
      <c r="M1331"/>
      <c r="N1331"/>
      <c r="O1331"/>
      <c r="P1331"/>
      <c r="Q1331"/>
      <c r="R1331"/>
      <c r="S1331"/>
      <c r="T1331"/>
      <c r="U1331"/>
      <c r="V1331"/>
      <c r="W1331"/>
      <c r="X1331"/>
    </row>
    <row r="1332" spans="1:24" x14ac:dyDescent="0.4">
      <c r="A1332"/>
      <c r="B1332"/>
      <c r="C1332"/>
      <c r="D1332"/>
      <c r="E1332"/>
      <c r="F1332"/>
      <c r="G1332"/>
      <c r="H1332"/>
      <c r="I1332"/>
      <c r="J1332"/>
      <c r="K1332"/>
      <c r="L1332"/>
      <c r="M1332"/>
      <c r="N1332"/>
      <c r="O1332"/>
      <c r="P1332"/>
      <c r="Q1332"/>
      <c r="R1332"/>
      <c r="S1332"/>
      <c r="T1332"/>
      <c r="U1332"/>
      <c r="V1332"/>
      <c r="W1332"/>
      <c r="X1332"/>
    </row>
    <row r="1333" spans="1:24" x14ac:dyDescent="0.4">
      <c r="A1333"/>
      <c r="B1333"/>
      <c r="C1333"/>
      <c r="D1333"/>
      <c r="E1333"/>
      <c r="F1333"/>
      <c r="G1333"/>
      <c r="H1333"/>
      <c r="I1333"/>
      <c r="J1333"/>
      <c r="K1333"/>
      <c r="L1333"/>
      <c r="M1333"/>
      <c r="N1333"/>
      <c r="O1333"/>
      <c r="P1333"/>
      <c r="Q1333"/>
      <c r="R1333"/>
      <c r="S1333"/>
      <c r="T1333"/>
      <c r="U1333"/>
      <c r="V1333"/>
      <c r="W1333"/>
      <c r="X1333"/>
    </row>
    <row r="1334" spans="1:24" x14ac:dyDescent="0.4">
      <c r="A1334"/>
      <c r="B1334"/>
      <c r="C1334"/>
      <c r="D1334"/>
      <c r="E1334"/>
      <c r="F1334"/>
      <c r="G1334"/>
      <c r="H1334"/>
      <c r="I1334"/>
      <c r="J1334"/>
      <c r="K1334"/>
      <c r="L1334"/>
      <c r="M1334"/>
      <c r="N1334"/>
      <c r="O1334"/>
      <c r="P1334"/>
      <c r="Q1334"/>
      <c r="R1334"/>
      <c r="S1334"/>
      <c r="T1334"/>
      <c r="U1334"/>
      <c r="V1334"/>
      <c r="W1334"/>
      <c r="X1334"/>
    </row>
    <row r="1335" spans="1:24" x14ac:dyDescent="0.4">
      <c r="A1335"/>
      <c r="B1335"/>
      <c r="C1335"/>
      <c r="D1335"/>
      <c r="E1335"/>
      <c r="F1335"/>
      <c r="G1335"/>
      <c r="H1335"/>
      <c r="I1335"/>
      <c r="J1335"/>
      <c r="K1335"/>
      <c r="L1335"/>
      <c r="M1335"/>
      <c r="N1335"/>
      <c r="O1335"/>
      <c r="P1335"/>
      <c r="Q1335"/>
      <c r="R1335"/>
      <c r="S1335"/>
      <c r="T1335"/>
      <c r="U1335"/>
      <c r="V1335"/>
      <c r="W1335"/>
      <c r="X1335"/>
    </row>
    <row r="1336" spans="1:24" x14ac:dyDescent="0.4">
      <c r="A1336"/>
      <c r="B1336"/>
      <c r="C1336"/>
      <c r="D1336"/>
      <c r="E1336"/>
      <c r="F1336"/>
      <c r="G1336"/>
      <c r="H1336"/>
      <c r="I1336"/>
      <c r="J1336"/>
      <c r="K1336"/>
      <c r="L1336"/>
      <c r="M1336"/>
      <c r="N1336"/>
      <c r="O1336"/>
      <c r="P1336"/>
      <c r="Q1336"/>
      <c r="R1336"/>
      <c r="S1336"/>
      <c r="T1336"/>
      <c r="U1336"/>
      <c r="V1336"/>
      <c r="W1336"/>
      <c r="X1336"/>
    </row>
    <row r="1337" spans="1:24" x14ac:dyDescent="0.4">
      <c r="A1337"/>
      <c r="B1337"/>
      <c r="C1337"/>
      <c r="D1337"/>
      <c r="E1337"/>
      <c r="F1337"/>
      <c r="G1337"/>
      <c r="H1337"/>
      <c r="I1337"/>
      <c r="J1337"/>
      <c r="K1337"/>
      <c r="L1337"/>
      <c r="M1337"/>
      <c r="N1337"/>
      <c r="O1337"/>
      <c r="P1337"/>
      <c r="Q1337"/>
      <c r="R1337"/>
      <c r="S1337"/>
      <c r="T1337"/>
      <c r="U1337"/>
      <c r="V1337"/>
      <c r="W1337"/>
      <c r="X1337"/>
    </row>
    <row r="1338" spans="1:24" x14ac:dyDescent="0.4">
      <c r="A1338"/>
      <c r="B1338"/>
      <c r="C1338"/>
      <c r="D1338"/>
      <c r="E1338"/>
      <c r="F1338"/>
      <c r="G1338"/>
      <c r="H1338"/>
      <c r="I1338"/>
      <c r="J1338"/>
      <c r="K1338"/>
      <c r="L1338"/>
      <c r="M1338"/>
      <c r="N1338"/>
      <c r="O1338"/>
      <c r="P1338"/>
      <c r="Q1338"/>
      <c r="R1338"/>
      <c r="S1338"/>
      <c r="T1338"/>
      <c r="U1338"/>
      <c r="V1338"/>
      <c r="W1338"/>
      <c r="X1338"/>
    </row>
    <row r="1339" spans="1:24" x14ac:dyDescent="0.4">
      <c r="A1339"/>
      <c r="B1339"/>
      <c r="C1339"/>
      <c r="D1339"/>
      <c r="E1339"/>
      <c r="F1339"/>
      <c r="G1339"/>
      <c r="H1339"/>
      <c r="I1339"/>
      <c r="J1339"/>
      <c r="K1339"/>
      <c r="L1339"/>
      <c r="M1339"/>
      <c r="N1339"/>
      <c r="O1339"/>
      <c r="P1339"/>
      <c r="Q1339"/>
      <c r="R1339"/>
      <c r="S1339"/>
      <c r="T1339"/>
      <c r="U1339"/>
      <c r="V1339"/>
      <c r="W1339"/>
      <c r="X1339"/>
    </row>
    <row r="1340" spans="1:24" x14ac:dyDescent="0.4">
      <c r="A1340"/>
      <c r="B1340"/>
      <c r="C1340"/>
      <c r="D1340"/>
      <c r="E1340"/>
      <c r="F1340"/>
      <c r="G1340"/>
      <c r="H1340"/>
      <c r="I1340"/>
      <c r="J1340"/>
      <c r="K1340"/>
      <c r="L1340"/>
      <c r="M1340"/>
      <c r="N1340"/>
      <c r="O1340"/>
      <c r="P1340"/>
      <c r="Q1340"/>
      <c r="R1340"/>
      <c r="S1340"/>
      <c r="T1340"/>
      <c r="U1340"/>
      <c r="V1340"/>
      <c r="W1340"/>
      <c r="X1340"/>
    </row>
    <row r="1341" spans="1:24" x14ac:dyDescent="0.4">
      <c r="A1341"/>
      <c r="B1341"/>
      <c r="C1341"/>
      <c r="D1341"/>
      <c r="E1341"/>
      <c r="F1341"/>
      <c r="G1341"/>
      <c r="H1341"/>
      <c r="I1341"/>
      <c r="J1341"/>
      <c r="K1341"/>
      <c r="L1341"/>
      <c r="M1341"/>
      <c r="N1341"/>
      <c r="O1341"/>
      <c r="P1341"/>
      <c r="Q1341"/>
      <c r="R1341"/>
      <c r="S1341"/>
      <c r="T1341"/>
      <c r="U1341"/>
      <c r="V1341"/>
      <c r="W1341"/>
      <c r="X1341"/>
    </row>
    <row r="1342" spans="1:24" x14ac:dyDescent="0.4">
      <c r="A1342"/>
      <c r="B1342"/>
      <c r="C1342"/>
      <c r="D1342"/>
      <c r="E1342"/>
      <c r="F1342"/>
      <c r="G1342"/>
      <c r="H1342"/>
      <c r="I1342"/>
      <c r="J1342"/>
      <c r="K1342"/>
      <c r="L1342"/>
      <c r="M1342"/>
      <c r="N1342"/>
      <c r="O1342"/>
      <c r="P1342"/>
      <c r="Q1342"/>
      <c r="R1342"/>
      <c r="S1342"/>
      <c r="T1342"/>
      <c r="U1342"/>
      <c r="V1342"/>
      <c r="W1342"/>
      <c r="X1342"/>
    </row>
    <row r="1343" spans="1:24" x14ac:dyDescent="0.4">
      <c r="A1343"/>
      <c r="B1343"/>
      <c r="C1343"/>
      <c r="D1343"/>
      <c r="E1343"/>
      <c r="F1343"/>
      <c r="G1343"/>
      <c r="H1343"/>
      <c r="I1343"/>
      <c r="J1343"/>
      <c r="K1343"/>
      <c r="L1343"/>
      <c r="M1343"/>
      <c r="N1343"/>
      <c r="O1343"/>
      <c r="P1343"/>
      <c r="Q1343"/>
      <c r="R1343"/>
      <c r="S1343"/>
      <c r="T1343"/>
      <c r="U1343"/>
      <c r="V1343"/>
      <c r="W1343"/>
      <c r="X1343"/>
    </row>
    <row r="1344" spans="1:24" x14ac:dyDescent="0.4">
      <c r="A1344"/>
      <c r="B1344"/>
      <c r="C1344"/>
      <c r="D1344"/>
      <c r="E1344"/>
      <c r="F1344"/>
      <c r="G1344"/>
      <c r="H1344"/>
      <c r="I1344"/>
      <c r="J1344"/>
      <c r="K1344"/>
      <c r="L1344"/>
      <c r="M1344"/>
      <c r="N1344"/>
      <c r="O1344"/>
      <c r="P1344"/>
      <c r="Q1344"/>
      <c r="R1344"/>
      <c r="S1344"/>
      <c r="T1344"/>
      <c r="U1344"/>
      <c r="V1344"/>
      <c r="W1344"/>
      <c r="X1344"/>
    </row>
    <row r="1345" spans="1:24" x14ac:dyDescent="0.4">
      <c r="A1345"/>
      <c r="B1345"/>
      <c r="C1345"/>
      <c r="D1345"/>
      <c r="E1345"/>
      <c r="F1345"/>
      <c r="G1345"/>
      <c r="H1345"/>
      <c r="I1345"/>
      <c r="J1345"/>
      <c r="K1345"/>
      <c r="L1345"/>
      <c r="M1345"/>
      <c r="N1345"/>
      <c r="O1345"/>
      <c r="P1345"/>
      <c r="Q1345"/>
      <c r="R1345"/>
      <c r="S1345"/>
      <c r="T1345"/>
      <c r="U1345"/>
      <c r="V1345"/>
      <c r="W1345"/>
      <c r="X1345"/>
    </row>
    <row r="1346" spans="1:24" x14ac:dyDescent="0.4">
      <c r="A1346"/>
      <c r="B1346"/>
      <c r="C1346"/>
      <c r="D1346"/>
      <c r="E1346"/>
      <c r="F1346"/>
      <c r="G1346"/>
      <c r="H1346"/>
      <c r="I1346"/>
      <c r="J1346"/>
      <c r="K1346"/>
      <c r="L1346"/>
      <c r="M1346"/>
      <c r="N1346"/>
      <c r="O1346"/>
      <c r="P1346"/>
      <c r="Q1346"/>
      <c r="R1346"/>
      <c r="S1346"/>
      <c r="T1346"/>
      <c r="U1346"/>
      <c r="V1346"/>
      <c r="W1346"/>
      <c r="X1346"/>
    </row>
    <row r="1347" spans="1:24" x14ac:dyDescent="0.4">
      <c r="A1347"/>
      <c r="B1347"/>
      <c r="C1347"/>
      <c r="D1347"/>
      <c r="E1347"/>
      <c r="F1347"/>
      <c r="G1347"/>
      <c r="H1347"/>
      <c r="I1347"/>
      <c r="J1347"/>
      <c r="K1347"/>
      <c r="L1347"/>
      <c r="M1347"/>
      <c r="N1347"/>
      <c r="O1347"/>
      <c r="P1347"/>
      <c r="Q1347"/>
      <c r="R1347"/>
      <c r="S1347"/>
      <c r="T1347"/>
      <c r="U1347"/>
      <c r="V1347"/>
      <c r="W1347"/>
      <c r="X1347"/>
    </row>
    <row r="1348" spans="1:24" x14ac:dyDescent="0.4">
      <c r="A1348"/>
      <c r="B1348"/>
      <c r="C1348"/>
      <c r="D1348"/>
      <c r="E1348"/>
      <c r="F1348"/>
      <c r="G1348"/>
      <c r="H1348"/>
      <c r="I1348"/>
      <c r="J1348"/>
      <c r="K1348"/>
      <c r="L1348"/>
      <c r="M1348"/>
      <c r="N1348"/>
      <c r="O1348"/>
      <c r="P1348"/>
      <c r="Q1348"/>
      <c r="R1348"/>
      <c r="S1348"/>
      <c r="T1348"/>
      <c r="U1348"/>
      <c r="V1348"/>
      <c r="W1348"/>
      <c r="X1348"/>
    </row>
    <row r="1349" spans="1:24" x14ac:dyDescent="0.4">
      <c r="A1349"/>
      <c r="B1349"/>
      <c r="C1349"/>
      <c r="D1349"/>
      <c r="E1349"/>
      <c r="F1349"/>
      <c r="G1349"/>
      <c r="H1349"/>
      <c r="I1349"/>
      <c r="J1349"/>
      <c r="K1349"/>
      <c r="L1349"/>
      <c r="M1349"/>
      <c r="N1349"/>
      <c r="O1349"/>
      <c r="P1349"/>
      <c r="Q1349"/>
      <c r="R1349"/>
      <c r="S1349"/>
      <c r="T1349"/>
      <c r="U1349"/>
      <c r="V1349"/>
      <c r="W1349"/>
      <c r="X1349"/>
    </row>
    <row r="1350" spans="1:24" x14ac:dyDescent="0.4">
      <c r="A1350"/>
      <c r="B1350"/>
      <c r="C1350"/>
      <c r="D1350"/>
      <c r="E1350"/>
      <c r="F1350"/>
      <c r="G1350"/>
      <c r="H1350"/>
      <c r="I1350"/>
      <c r="J1350"/>
      <c r="K1350"/>
      <c r="L1350"/>
      <c r="M1350"/>
      <c r="N1350"/>
      <c r="O1350"/>
      <c r="P1350"/>
      <c r="Q1350"/>
      <c r="R1350"/>
      <c r="S1350"/>
      <c r="T1350"/>
      <c r="U1350"/>
      <c r="V1350"/>
      <c r="W1350"/>
      <c r="X1350"/>
    </row>
    <row r="1351" spans="1:24" x14ac:dyDescent="0.4">
      <c r="A1351"/>
      <c r="B1351"/>
      <c r="C1351"/>
      <c r="D1351"/>
      <c r="E1351"/>
      <c r="F1351"/>
      <c r="G1351"/>
      <c r="H1351"/>
      <c r="I1351"/>
      <c r="J1351"/>
      <c r="K1351"/>
      <c r="L1351"/>
      <c r="M1351"/>
      <c r="N1351"/>
      <c r="O1351"/>
      <c r="P1351"/>
      <c r="Q1351"/>
      <c r="R1351"/>
      <c r="S1351"/>
      <c r="T1351"/>
      <c r="U1351"/>
      <c r="V1351"/>
      <c r="W1351"/>
      <c r="X1351"/>
    </row>
    <row r="1352" spans="1:24" x14ac:dyDescent="0.4">
      <c r="A1352"/>
      <c r="B1352"/>
      <c r="C1352"/>
      <c r="D1352"/>
      <c r="E1352"/>
      <c r="F1352"/>
      <c r="G1352"/>
      <c r="H1352"/>
      <c r="I1352"/>
      <c r="J1352"/>
      <c r="K1352"/>
      <c r="L1352"/>
      <c r="M1352"/>
      <c r="N1352"/>
      <c r="O1352"/>
      <c r="P1352"/>
      <c r="Q1352"/>
      <c r="R1352"/>
      <c r="S1352"/>
      <c r="T1352"/>
      <c r="U1352"/>
      <c r="V1352"/>
      <c r="W1352"/>
      <c r="X1352"/>
    </row>
    <row r="1353" spans="1:24" x14ac:dyDescent="0.4">
      <c r="A1353"/>
      <c r="B1353"/>
      <c r="C1353"/>
      <c r="D1353"/>
      <c r="E1353"/>
      <c r="F1353"/>
      <c r="G1353"/>
      <c r="H1353"/>
      <c r="I1353"/>
      <c r="J1353"/>
      <c r="K1353"/>
      <c r="L1353"/>
      <c r="M1353"/>
      <c r="N1353"/>
      <c r="O1353"/>
      <c r="P1353"/>
      <c r="Q1353"/>
      <c r="R1353"/>
      <c r="S1353"/>
      <c r="T1353"/>
      <c r="U1353"/>
      <c r="V1353"/>
      <c r="W1353"/>
      <c r="X1353"/>
    </row>
    <row r="1354" spans="1:24" x14ac:dyDescent="0.4">
      <c r="A1354"/>
      <c r="B1354"/>
      <c r="C1354"/>
      <c r="D1354"/>
      <c r="E1354"/>
      <c r="F1354"/>
      <c r="G1354"/>
      <c r="H1354"/>
      <c r="I1354"/>
      <c r="J1354"/>
      <c r="K1354"/>
      <c r="L1354"/>
      <c r="M1354"/>
      <c r="N1354"/>
      <c r="O1354"/>
      <c r="P1354"/>
      <c r="Q1354"/>
      <c r="R1354"/>
      <c r="S1354"/>
      <c r="T1354"/>
      <c r="U1354"/>
      <c r="V1354"/>
      <c r="W1354"/>
      <c r="X1354"/>
    </row>
    <row r="1355" spans="1:24" x14ac:dyDescent="0.4">
      <c r="A1355"/>
      <c r="B1355"/>
      <c r="C1355"/>
      <c r="D1355"/>
      <c r="E1355"/>
      <c r="F1355"/>
      <c r="G1355"/>
      <c r="H1355"/>
      <c r="I1355"/>
      <c r="J1355"/>
      <c r="K1355"/>
      <c r="L1355"/>
      <c r="M1355"/>
      <c r="N1355"/>
      <c r="O1355"/>
      <c r="P1355"/>
      <c r="Q1355"/>
      <c r="R1355"/>
      <c r="S1355"/>
      <c r="T1355"/>
      <c r="U1355"/>
      <c r="V1355"/>
      <c r="W1355"/>
      <c r="X1355"/>
    </row>
    <row r="1356" spans="1:24" x14ac:dyDescent="0.4">
      <c r="A1356"/>
      <c r="B1356"/>
      <c r="C1356"/>
      <c r="D1356"/>
      <c r="E1356"/>
      <c r="F1356"/>
      <c r="G1356"/>
      <c r="H1356"/>
      <c r="I1356"/>
      <c r="J1356"/>
      <c r="K1356"/>
      <c r="L1356"/>
      <c r="M1356"/>
      <c r="N1356"/>
      <c r="O1356"/>
      <c r="P1356"/>
      <c r="Q1356"/>
      <c r="R1356"/>
      <c r="S1356"/>
      <c r="T1356"/>
      <c r="U1356"/>
      <c r="V1356"/>
      <c r="W1356"/>
      <c r="X1356"/>
    </row>
    <row r="1357" spans="1:24" x14ac:dyDescent="0.4">
      <c r="A1357"/>
      <c r="B1357"/>
      <c r="C1357"/>
      <c r="D1357"/>
      <c r="E1357"/>
      <c r="F1357"/>
      <c r="G1357"/>
      <c r="H1357"/>
      <c r="I1357"/>
      <c r="J1357"/>
      <c r="K1357"/>
      <c r="L1357"/>
      <c r="M1357"/>
      <c r="N1357"/>
      <c r="O1357"/>
      <c r="P1357"/>
      <c r="Q1357"/>
      <c r="R1357"/>
      <c r="S1357"/>
      <c r="T1357"/>
      <c r="U1357"/>
      <c r="V1357"/>
      <c r="W1357"/>
      <c r="X1357"/>
    </row>
    <row r="1358" spans="1:24" x14ac:dyDescent="0.4">
      <c r="A1358"/>
      <c r="B1358"/>
      <c r="C1358"/>
      <c r="D1358"/>
      <c r="E1358"/>
      <c r="F1358"/>
      <c r="G1358"/>
      <c r="H1358"/>
      <c r="I1358"/>
      <c r="J1358"/>
      <c r="K1358"/>
      <c r="L1358"/>
      <c r="M1358"/>
      <c r="N1358"/>
      <c r="O1358"/>
      <c r="P1358"/>
      <c r="Q1358"/>
      <c r="R1358"/>
      <c r="S1358"/>
      <c r="T1358"/>
      <c r="U1358"/>
      <c r="V1358"/>
      <c r="W1358"/>
      <c r="X1358"/>
    </row>
    <row r="1359" spans="1:24" x14ac:dyDescent="0.4">
      <c r="A1359"/>
      <c r="B1359"/>
      <c r="C1359"/>
      <c r="D1359"/>
      <c r="E1359"/>
      <c r="F1359"/>
      <c r="G1359"/>
      <c r="H1359"/>
      <c r="I1359"/>
      <c r="J1359"/>
      <c r="K1359"/>
      <c r="L1359"/>
      <c r="M1359"/>
      <c r="N1359"/>
      <c r="O1359"/>
      <c r="P1359"/>
      <c r="Q1359"/>
      <c r="R1359"/>
      <c r="S1359"/>
      <c r="T1359"/>
      <c r="U1359"/>
      <c r="V1359"/>
      <c r="W1359"/>
      <c r="X1359"/>
    </row>
    <row r="1360" spans="1:24" x14ac:dyDescent="0.4">
      <c r="A1360"/>
      <c r="B1360"/>
      <c r="C1360"/>
      <c r="D1360"/>
      <c r="E1360"/>
      <c r="F1360"/>
      <c r="G1360"/>
      <c r="H1360"/>
      <c r="I1360"/>
      <c r="J1360"/>
      <c r="K1360"/>
      <c r="L1360"/>
      <c r="M1360"/>
      <c r="N1360"/>
      <c r="O1360"/>
      <c r="P1360"/>
      <c r="Q1360"/>
      <c r="R1360"/>
      <c r="S1360"/>
      <c r="T1360"/>
      <c r="U1360"/>
      <c r="V1360"/>
      <c r="W1360"/>
      <c r="X1360"/>
    </row>
    <row r="1361" spans="1:24" x14ac:dyDescent="0.4">
      <c r="A1361"/>
      <c r="B1361"/>
      <c r="C1361"/>
      <c r="D1361"/>
      <c r="E1361"/>
      <c r="F1361"/>
      <c r="G1361"/>
      <c r="H1361"/>
      <c r="I1361"/>
      <c r="J1361"/>
      <c r="K1361"/>
      <c r="L1361"/>
      <c r="M1361"/>
      <c r="N1361"/>
      <c r="O1361"/>
      <c r="P1361"/>
      <c r="Q1361"/>
      <c r="R1361"/>
      <c r="S1361"/>
      <c r="T1361"/>
      <c r="U1361"/>
      <c r="V1361"/>
      <c r="W1361"/>
      <c r="X1361"/>
    </row>
    <row r="1362" spans="1:24" x14ac:dyDescent="0.4">
      <c r="A1362"/>
      <c r="B1362"/>
      <c r="C1362"/>
      <c r="D1362"/>
      <c r="E1362"/>
      <c r="F1362"/>
      <c r="G1362"/>
      <c r="H1362"/>
      <c r="I1362"/>
      <c r="J1362"/>
      <c r="K1362"/>
      <c r="L1362"/>
      <c r="M1362"/>
      <c r="N1362"/>
      <c r="O1362"/>
      <c r="P1362"/>
      <c r="Q1362"/>
      <c r="R1362"/>
      <c r="S1362"/>
      <c r="T1362"/>
      <c r="U1362"/>
      <c r="V1362"/>
      <c r="W1362"/>
      <c r="X1362"/>
    </row>
    <row r="1363" spans="1:24" x14ac:dyDescent="0.4">
      <c r="A1363"/>
      <c r="B1363"/>
      <c r="C1363"/>
      <c r="D1363"/>
      <c r="E1363"/>
      <c r="F1363"/>
      <c r="G1363"/>
      <c r="H1363"/>
      <c r="I1363"/>
      <c r="J1363"/>
      <c r="K1363"/>
      <c r="L1363"/>
      <c r="M1363"/>
      <c r="N1363"/>
      <c r="O1363"/>
      <c r="P1363"/>
      <c r="Q1363"/>
      <c r="R1363"/>
      <c r="S1363"/>
      <c r="T1363"/>
      <c r="U1363"/>
      <c r="V1363"/>
      <c r="W1363"/>
      <c r="X1363"/>
    </row>
    <row r="1364" spans="1:24" x14ac:dyDescent="0.4">
      <c r="A1364"/>
      <c r="B1364"/>
      <c r="C1364"/>
      <c r="D1364"/>
      <c r="E1364"/>
      <c r="F1364"/>
      <c r="G1364"/>
      <c r="H1364"/>
      <c r="I1364"/>
      <c r="J1364"/>
      <c r="K1364"/>
      <c r="L1364"/>
      <c r="M1364"/>
      <c r="N1364"/>
      <c r="O1364"/>
      <c r="P1364"/>
      <c r="Q1364"/>
      <c r="R1364"/>
      <c r="S1364"/>
      <c r="T1364"/>
      <c r="U1364"/>
      <c r="V1364"/>
      <c r="W1364"/>
      <c r="X1364"/>
    </row>
    <row r="1365" spans="1:24" x14ac:dyDescent="0.4">
      <c r="A1365"/>
      <c r="B1365"/>
      <c r="C1365"/>
      <c r="D1365"/>
      <c r="E1365"/>
      <c r="F1365"/>
      <c r="G1365"/>
      <c r="H1365"/>
      <c r="I1365"/>
      <c r="J1365"/>
      <c r="K1365"/>
      <c r="L1365"/>
      <c r="M1365"/>
      <c r="N1365"/>
      <c r="O1365"/>
      <c r="P1365"/>
      <c r="Q1365"/>
      <c r="R1365"/>
      <c r="S1365"/>
      <c r="T1365"/>
      <c r="U1365"/>
      <c r="V1365"/>
      <c r="W1365"/>
      <c r="X1365"/>
    </row>
    <row r="1366" spans="1:24" x14ac:dyDescent="0.4">
      <c r="A1366"/>
      <c r="B1366"/>
      <c r="C1366"/>
      <c r="D1366"/>
      <c r="E1366"/>
      <c r="F1366"/>
      <c r="G1366"/>
      <c r="H1366"/>
      <c r="I1366"/>
      <c r="J1366"/>
      <c r="K1366"/>
      <c r="L1366"/>
      <c r="M1366"/>
      <c r="N1366"/>
      <c r="O1366"/>
      <c r="P1366"/>
      <c r="Q1366"/>
      <c r="R1366"/>
      <c r="S1366"/>
      <c r="T1366"/>
      <c r="U1366"/>
      <c r="V1366"/>
      <c r="W1366"/>
      <c r="X1366"/>
    </row>
    <row r="1367" spans="1:24" x14ac:dyDescent="0.4">
      <c r="A1367"/>
      <c r="B1367"/>
      <c r="C1367"/>
      <c r="D1367"/>
      <c r="E1367"/>
      <c r="F1367"/>
      <c r="G1367"/>
      <c r="H1367"/>
      <c r="I1367"/>
      <c r="J1367"/>
      <c r="K1367"/>
      <c r="L1367"/>
      <c r="M1367"/>
      <c r="N1367"/>
      <c r="O1367"/>
      <c r="P1367"/>
      <c r="Q1367"/>
      <c r="R1367"/>
      <c r="S1367"/>
      <c r="T1367"/>
      <c r="U1367"/>
      <c r="V1367"/>
      <c r="W1367"/>
      <c r="X1367"/>
    </row>
    <row r="1368" spans="1:24" x14ac:dyDescent="0.4">
      <c r="A1368"/>
      <c r="B1368"/>
      <c r="C1368"/>
      <c r="D1368"/>
      <c r="E1368"/>
      <c r="F1368"/>
      <c r="G1368"/>
      <c r="H1368"/>
      <c r="I1368"/>
      <c r="J1368"/>
      <c r="K1368"/>
      <c r="L1368"/>
      <c r="M1368"/>
      <c r="N1368"/>
      <c r="O1368"/>
      <c r="P1368"/>
      <c r="Q1368"/>
      <c r="R1368"/>
      <c r="S1368"/>
      <c r="T1368"/>
      <c r="U1368"/>
      <c r="V1368"/>
      <c r="W1368"/>
      <c r="X1368"/>
    </row>
    <row r="1369" spans="1:24" x14ac:dyDescent="0.4">
      <c r="A1369"/>
      <c r="B1369"/>
      <c r="C1369"/>
      <c r="D1369"/>
      <c r="E1369"/>
      <c r="F1369"/>
      <c r="G1369"/>
      <c r="H1369"/>
      <c r="I1369"/>
      <c r="J1369"/>
      <c r="K1369"/>
      <c r="L1369"/>
      <c r="M1369"/>
      <c r="N1369"/>
      <c r="O1369"/>
      <c r="P1369"/>
      <c r="Q1369"/>
      <c r="R1369"/>
      <c r="S1369"/>
      <c r="T1369"/>
      <c r="U1369"/>
      <c r="V1369"/>
      <c r="W1369"/>
      <c r="X1369"/>
    </row>
    <row r="1370" spans="1:24" x14ac:dyDescent="0.4">
      <c r="A1370"/>
      <c r="B1370"/>
      <c r="C1370"/>
      <c r="D1370"/>
      <c r="E1370"/>
      <c r="F1370"/>
      <c r="G1370"/>
      <c r="H1370"/>
      <c r="I1370"/>
      <c r="J1370"/>
      <c r="K1370"/>
      <c r="L1370"/>
      <c r="M1370"/>
      <c r="N1370"/>
      <c r="O1370"/>
      <c r="P1370"/>
      <c r="Q1370"/>
      <c r="R1370"/>
      <c r="S1370"/>
      <c r="T1370"/>
      <c r="U1370"/>
      <c r="V1370"/>
      <c r="W1370"/>
      <c r="X1370"/>
    </row>
    <row r="1371" spans="1:24" x14ac:dyDescent="0.4">
      <c r="A1371"/>
      <c r="B1371"/>
      <c r="C1371"/>
      <c r="D1371"/>
      <c r="E1371"/>
      <c r="F1371"/>
      <c r="G1371"/>
      <c r="H1371"/>
      <c r="I1371"/>
      <c r="J1371"/>
      <c r="K1371"/>
      <c r="L1371"/>
      <c r="M1371"/>
      <c r="N1371"/>
      <c r="O1371"/>
      <c r="P1371"/>
      <c r="Q1371"/>
      <c r="R1371"/>
      <c r="S1371"/>
      <c r="T1371"/>
      <c r="U1371"/>
      <c r="V1371"/>
      <c r="W1371"/>
      <c r="X1371"/>
    </row>
    <row r="1372" spans="1:24" x14ac:dyDescent="0.4">
      <c r="A1372"/>
      <c r="B1372"/>
      <c r="C1372"/>
      <c r="D1372"/>
      <c r="E1372"/>
      <c r="F1372"/>
      <c r="G1372"/>
      <c r="H1372"/>
      <c r="I1372"/>
      <c r="J1372"/>
      <c r="K1372"/>
      <c r="L1372"/>
      <c r="M1372"/>
      <c r="N1372"/>
      <c r="O1372"/>
      <c r="P1372"/>
      <c r="Q1372"/>
      <c r="R1372"/>
      <c r="S1372"/>
      <c r="T1372"/>
      <c r="U1372"/>
      <c r="V1372"/>
      <c r="W1372"/>
      <c r="X1372"/>
    </row>
    <row r="1373" spans="1:24" x14ac:dyDescent="0.4">
      <c r="A1373"/>
      <c r="B1373"/>
      <c r="C1373"/>
      <c r="D1373"/>
      <c r="E1373"/>
      <c r="F1373"/>
      <c r="G1373"/>
      <c r="H1373"/>
      <c r="I1373"/>
      <c r="J1373"/>
      <c r="K1373"/>
      <c r="L1373"/>
      <c r="M1373"/>
      <c r="N1373"/>
      <c r="O1373"/>
      <c r="P1373"/>
      <c r="Q1373"/>
      <c r="R1373"/>
      <c r="S1373"/>
      <c r="T1373"/>
      <c r="U1373"/>
      <c r="V1373"/>
      <c r="W1373"/>
      <c r="X1373"/>
    </row>
    <row r="1374" spans="1:24" x14ac:dyDescent="0.4">
      <c r="A1374"/>
      <c r="B1374"/>
      <c r="C1374"/>
      <c r="D1374"/>
      <c r="E1374"/>
      <c r="F1374"/>
      <c r="G1374"/>
      <c r="H1374"/>
      <c r="I1374"/>
      <c r="J1374"/>
      <c r="K1374"/>
      <c r="L1374"/>
      <c r="M1374"/>
      <c r="N1374"/>
      <c r="O1374"/>
      <c r="P1374"/>
      <c r="Q1374"/>
      <c r="R1374"/>
      <c r="S1374"/>
      <c r="T1374"/>
      <c r="U1374"/>
      <c r="V1374"/>
      <c r="W1374"/>
      <c r="X1374"/>
    </row>
    <row r="1375" spans="1:24" x14ac:dyDescent="0.4">
      <c r="A1375"/>
      <c r="B1375"/>
      <c r="C1375"/>
      <c r="D1375"/>
      <c r="E1375"/>
      <c r="F1375"/>
      <c r="G1375"/>
      <c r="H1375"/>
      <c r="I1375"/>
      <c r="J1375"/>
      <c r="K1375"/>
      <c r="L1375"/>
      <c r="M1375"/>
      <c r="N1375"/>
      <c r="O1375"/>
      <c r="P1375"/>
      <c r="Q1375"/>
      <c r="R1375"/>
      <c r="S1375"/>
      <c r="T1375"/>
      <c r="U1375"/>
      <c r="V1375"/>
      <c r="W1375"/>
      <c r="X1375"/>
    </row>
    <row r="1376" spans="1:24" x14ac:dyDescent="0.4">
      <c r="A1376"/>
      <c r="B1376"/>
      <c r="C1376"/>
      <c r="D1376"/>
      <c r="E1376"/>
      <c r="F1376"/>
      <c r="G1376"/>
      <c r="H1376"/>
      <c r="I1376"/>
      <c r="J1376"/>
      <c r="K1376"/>
      <c r="L1376"/>
      <c r="M1376"/>
      <c r="N1376"/>
      <c r="O1376"/>
      <c r="P1376"/>
      <c r="Q1376"/>
      <c r="R1376"/>
      <c r="S1376"/>
      <c r="T1376"/>
      <c r="U1376"/>
      <c r="V1376"/>
      <c r="W1376"/>
      <c r="X1376"/>
    </row>
    <row r="1377" spans="1:24" x14ac:dyDescent="0.4">
      <c r="A1377"/>
      <c r="B1377"/>
      <c r="C1377"/>
      <c r="D1377"/>
      <c r="E1377"/>
      <c r="F1377"/>
      <c r="G1377"/>
      <c r="H1377"/>
      <c r="I1377"/>
      <c r="J1377"/>
      <c r="K1377"/>
      <c r="L1377"/>
      <c r="M1377"/>
      <c r="N1377"/>
      <c r="O1377"/>
      <c r="P1377"/>
      <c r="Q1377"/>
      <c r="R1377"/>
      <c r="S1377"/>
      <c r="T1377"/>
      <c r="U1377"/>
      <c r="V1377"/>
      <c r="W1377"/>
      <c r="X1377"/>
    </row>
    <row r="1378" spans="1:24" x14ac:dyDescent="0.4">
      <c r="A1378"/>
      <c r="B1378"/>
      <c r="C1378"/>
      <c r="D1378"/>
      <c r="E1378"/>
      <c r="F1378"/>
      <c r="G1378"/>
      <c r="H1378"/>
      <c r="I1378"/>
      <c r="J1378"/>
      <c r="K1378"/>
      <c r="L1378"/>
      <c r="M1378"/>
      <c r="N1378"/>
      <c r="O1378"/>
      <c r="P1378"/>
      <c r="Q1378"/>
      <c r="R1378"/>
      <c r="S1378"/>
      <c r="T1378"/>
      <c r="U1378"/>
      <c r="V1378"/>
      <c r="W1378"/>
      <c r="X1378"/>
    </row>
    <row r="1379" spans="1:24" x14ac:dyDescent="0.4">
      <c r="A1379"/>
      <c r="B1379"/>
      <c r="C1379"/>
      <c r="D1379"/>
      <c r="E1379"/>
      <c r="F1379"/>
      <c r="G1379"/>
      <c r="H1379"/>
      <c r="I1379"/>
      <c r="J1379"/>
      <c r="K1379"/>
      <c r="L1379"/>
      <c r="M1379"/>
      <c r="N1379"/>
      <c r="O1379"/>
      <c r="P1379"/>
      <c r="Q1379"/>
      <c r="R1379"/>
      <c r="S1379"/>
      <c r="T1379"/>
      <c r="U1379"/>
      <c r="V1379"/>
      <c r="W1379"/>
      <c r="X1379"/>
    </row>
    <row r="1380" spans="1:24" x14ac:dyDescent="0.4">
      <c r="A1380"/>
      <c r="B1380"/>
      <c r="C1380"/>
      <c r="D1380"/>
      <c r="E1380"/>
      <c r="F1380"/>
      <c r="G1380"/>
      <c r="H1380"/>
      <c r="I1380"/>
      <c r="J1380"/>
      <c r="K1380"/>
      <c r="L1380"/>
      <c r="M1380"/>
      <c r="N1380"/>
      <c r="O1380"/>
      <c r="P1380"/>
      <c r="Q1380"/>
      <c r="R1380"/>
      <c r="S1380"/>
      <c r="T1380"/>
      <c r="U1380"/>
      <c r="V1380"/>
      <c r="W1380"/>
      <c r="X1380"/>
    </row>
    <row r="1381" spans="1:24" x14ac:dyDescent="0.4">
      <c r="A1381"/>
      <c r="B1381"/>
      <c r="C1381"/>
      <c r="D1381"/>
      <c r="E1381"/>
      <c r="F1381"/>
      <c r="G1381"/>
      <c r="H1381"/>
      <c r="I1381"/>
      <c r="J1381"/>
      <c r="K1381"/>
      <c r="L1381"/>
      <c r="M1381"/>
      <c r="N1381"/>
      <c r="O1381"/>
      <c r="P1381"/>
      <c r="Q1381"/>
      <c r="R1381"/>
      <c r="S1381"/>
      <c r="T1381"/>
      <c r="U1381"/>
      <c r="V1381"/>
      <c r="W1381"/>
      <c r="X1381"/>
    </row>
    <row r="1382" spans="1:24" x14ac:dyDescent="0.4">
      <c r="A1382"/>
      <c r="B1382"/>
      <c r="C1382"/>
      <c r="D1382"/>
      <c r="E1382"/>
      <c r="F1382"/>
      <c r="G1382"/>
      <c r="H1382"/>
      <c r="I1382"/>
      <c r="J1382"/>
      <c r="K1382"/>
      <c r="L1382"/>
      <c r="M1382"/>
      <c r="N1382"/>
      <c r="O1382"/>
      <c r="P1382"/>
      <c r="Q1382"/>
      <c r="R1382"/>
      <c r="S1382"/>
      <c r="T1382"/>
      <c r="U1382"/>
      <c r="V1382"/>
      <c r="W1382"/>
      <c r="X1382"/>
    </row>
    <row r="1383" spans="1:24" x14ac:dyDescent="0.4">
      <c r="A1383"/>
      <c r="B1383"/>
      <c r="C1383"/>
      <c r="D1383"/>
      <c r="E1383"/>
      <c r="F1383"/>
      <c r="G1383"/>
      <c r="H1383"/>
      <c r="I1383"/>
      <c r="J1383"/>
      <c r="K1383"/>
      <c r="L1383"/>
      <c r="M1383"/>
      <c r="N1383"/>
      <c r="O1383"/>
      <c r="P1383"/>
      <c r="Q1383"/>
      <c r="R1383"/>
      <c r="S1383"/>
      <c r="T1383"/>
      <c r="U1383"/>
      <c r="V1383"/>
      <c r="W1383"/>
      <c r="X1383"/>
    </row>
  </sheetData>
  <phoneticPr fontId="15"/>
  <pageMargins left="0.7" right="0.7" top="0.75" bottom="0.75" header="0.3" footer="0.3"/>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7EC3C9-3D15-4295-B7B8-2DFF4132C0E6}">
  <sheetPr codeName="Sheet41">
    <tabColor rgb="FF7030A0"/>
  </sheetPr>
  <dimension ref="A1:CA185"/>
  <sheetViews>
    <sheetView workbookViewId="0">
      <pane xSplit="1" ySplit="6" topLeftCell="B7" activePane="bottomRight" state="frozen"/>
      <selection pane="topRight" activeCell="B1" sqref="B1"/>
      <selection pane="bottomLeft" activeCell="A7" sqref="A7"/>
      <selection pane="bottomRight" activeCell="H15" sqref="H15"/>
    </sheetView>
  </sheetViews>
  <sheetFormatPr defaultColWidth="9.21875" defaultRowHeight="12" x14ac:dyDescent="0.4"/>
  <cols>
    <col min="1" max="1" width="7.109375" style="149" bestFit="1" customWidth="1"/>
    <col min="2" max="16" width="9.109375" style="149" bestFit="1" customWidth="1"/>
    <col min="17" max="19" width="12.88671875" style="149" bestFit="1" customWidth="1"/>
    <col min="20" max="79" width="9.77734375" style="149" bestFit="1" customWidth="1"/>
    <col min="80" max="404" width="16.109375" style="149" bestFit="1" customWidth="1"/>
    <col min="405" max="406" width="12.77734375" style="149" bestFit="1" customWidth="1"/>
    <col min="407" max="407" width="13.88671875" style="149" bestFit="1" customWidth="1"/>
    <col min="408" max="410" width="15.6640625" style="149" bestFit="1" customWidth="1"/>
    <col min="411" max="413" width="11.109375" style="149" bestFit="1" customWidth="1"/>
    <col min="414" max="416" width="12.77734375" style="149" bestFit="1" customWidth="1"/>
    <col min="417" max="419" width="13.88671875" style="149" bestFit="1" customWidth="1"/>
    <col min="420" max="422" width="29.33203125" style="149" bestFit="1" customWidth="1"/>
    <col min="423" max="425" width="11.109375" style="149" bestFit="1" customWidth="1"/>
    <col min="426" max="428" width="29.33203125" style="149" bestFit="1" customWidth="1"/>
    <col min="429" max="431" width="11.109375" style="149" bestFit="1" customWidth="1"/>
    <col min="432" max="434" width="14.33203125" style="149" bestFit="1" customWidth="1"/>
    <col min="435" max="437" width="11.109375" style="149" bestFit="1" customWidth="1"/>
    <col min="438" max="440" width="17.33203125" style="149" bestFit="1" customWidth="1"/>
    <col min="441" max="442" width="12.77734375" style="149" bestFit="1" customWidth="1"/>
    <col min="443" max="443" width="13.88671875" style="149" bestFit="1" customWidth="1"/>
    <col min="444" max="446" width="17.88671875" style="149" bestFit="1" customWidth="1"/>
    <col min="447" max="449" width="16.109375" style="149" bestFit="1" customWidth="1"/>
    <col min="450" max="452" width="29.33203125" style="149" bestFit="1" customWidth="1"/>
    <col min="453" max="455" width="11.109375" style="149" bestFit="1" customWidth="1"/>
    <col min="456" max="460" width="12.77734375" style="149" bestFit="1" customWidth="1"/>
    <col min="461" max="461" width="14.6640625" style="149" bestFit="1" customWidth="1"/>
    <col min="462" max="464" width="13.88671875" style="149" bestFit="1" customWidth="1"/>
    <col min="465" max="466" width="12.77734375" style="149" bestFit="1" customWidth="1"/>
    <col min="467" max="467" width="13.88671875" style="149" bestFit="1" customWidth="1"/>
    <col min="468" max="470" width="11.109375" style="149" bestFit="1" customWidth="1"/>
    <col min="471" max="473" width="29.33203125" style="149" bestFit="1" customWidth="1"/>
    <col min="474" max="475" width="12.77734375" style="149" bestFit="1" customWidth="1"/>
    <col min="476" max="476" width="13.88671875" style="149" bestFit="1" customWidth="1"/>
    <col min="477" max="479" width="11.109375" style="149" bestFit="1" customWidth="1"/>
    <col min="480" max="482" width="29.33203125" style="149" bestFit="1" customWidth="1"/>
    <col min="483" max="485" width="13.88671875" style="149" bestFit="1" customWidth="1"/>
    <col min="486" max="488" width="29.33203125" style="149" bestFit="1" customWidth="1"/>
    <col min="489" max="490" width="12.77734375" style="149" bestFit="1" customWidth="1"/>
    <col min="491" max="491" width="13.88671875" style="149" bestFit="1" customWidth="1"/>
    <col min="492" max="494" width="11.109375" style="149" bestFit="1" customWidth="1"/>
    <col min="495" max="497" width="29.33203125" style="149" bestFit="1" customWidth="1"/>
    <col min="498" max="500" width="12.77734375" style="149" bestFit="1" customWidth="1"/>
    <col min="501" max="503" width="27.109375" style="149" bestFit="1" customWidth="1"/>
    <col min="504" max="506" width="11.109375" style="149" bestFit="1" customWidth="1"/>
    <col min="507" max="509" width="12.77734375" style="149" bestFit="1" customWidth="1"/>
    <col min="510" max="512" width="13.88671875" style="149" bestFit="1" customWidth="1"/>
    <col min="513" max="515" width="29.33203125" style="149" bestFit="1" customWidth="1"/>
    <col min="516" max="518" width="11.109375" style="149" bestFit="1" customWidth="1"/>
    <col min="519" max="521" width="12.77734375" style="149" bestFit="1" customWidth="1"/>
    <col min="522" max="524" width="11.109375" style="149" bestFit="1" customWidth="1"/>
    <col min="525" max="527" width="29.33203125" style="149" bestFit="1" customWidth="1"/>
    <col min="528" max="529" width="12.77734375" style="149" bestFit="1" customWidth="1"/>
    <col min="530" max="530" width="13.88671875" style="149" bestFit="1" customWidth="1"/>
    <col min="531" max="533" width="19.88671875" style="149" bestFit="1" customWidth="1"/>
    <col min="534" max="536" width="11.109375" style="149" bestFit="1" customWidth="1"/>
    <col min="537" max="539" width="12.77734375" style="149" bestFit="1" customWidth="1"/>
    <col min="540" max="542" width="11.109375" style="149" bestFit="1" customWidth="1"/>
    <col min="543" max="545" width="29.33203125" style="149" bestFit="1" customWidth="1"/>
    <col min="546" max="548" width="11.109375" style="149" bestFit="1" customWidth="1"/>
    <col min="549" max="554" width="12.77734375" style="149" bestFit="1" customWidth="1"/>
    <col min="555" max="557" width="15.6640625" style="149" bestFit="1" customWidth="1"/>
    <col min="558" max="560" width="19.88671875" style="149" bestFit="1" customWidth="1"/>
    <col min="561" max="563" width="11.109375" style="149" bestFit="1" customWidth="1"/>
    <col min="564" max="566" width="12.77734375" style="149" bestFit="1" customWidth="1"/>
    <col min="567" max="569" width="11.109375" style="149" bestFit="1" customWidth="1"/>
    <col min="570" max="572" width="15.33203125" style="149" bestFit="1" customWidth="1"/>
    <col min="573" max="575" width="11.109375" style="149" bestFit="1" customWidth="1"/>
    <col min="576" max="578" width="15.33203125" style="149" bestFit="1" customWidth="1"/>
    <col min="579" max="581" width="12.77734375" style="149" bestFit="1" customWidth="1"/>
    <col min="582" max="584" width="11.109375" style="149" bestFit="1" customWidth="1"/>
    <col min="585" max="590" width="15.33203125" style="149" bestFit="1" customWidth="1"/>
    <col min="591" max="593" width="11.109375" style="149" bestFit="1" customWidth="1"/>
    <col min="594" max="599" width="15.33203125" style="149" bestFit="1" customWidth="1"/>
    <col min="600" max="602" width="11.109375" style="149" bestFit="1" customWidth="1"/>
    <col min="603" max="608" width="15.33203125" style="149" bestFit="1" customWidth="1"/>
    <col min="609" max="611" width="11.109375" style="149" bestFit="1" customWidth="1"/>
    <col min="612" max="614" width="12.77734375" style="149" bestFit="1" customWidth="1"/>
    <col min="615" max="617" width="11.109375" style="149" bestFit="1" customWidth="1"/>
    <col min="618" max="623" width="15.33203125" style="149" bestFit="1" customWidth="1"/>
    <col min="624" max="626" width="11.109375" style="149" bestFit="1" customWidth="1"/>
    <col min="627" max="632" width="15.33203125" style="149" bestFit="1" customWidth="1"/>
    <col min="633" max="635" width="11.109375" style="149" bestFit="1" customWidth="1"/>
    <col min="636" max="641" width="15.33203125" style="149" bestFit="1" customWidth="1"/>
    <col min="642" max="644" width="11.109375" style="149" bestFit="1" customWidth="1"/>
    <col min="645" max="650" width="15.33203125" style="149" bestFit="1" customWidth="1"/>
    <col min="651" max="653" width="11.109375" style="149" bestFit="1" customWidth="1"/>
    <col min="654" max="659" width="15.33203125" style="149" bestFit="1" customWidth="1"/>
    <col min="660" max="662" width="11.109375" style="149" bestFit="1" customWidth="1"/>
    <col min="663" max="668" width="15.33203125" style="149" bestFit="1" customWidth="1"/>
    <col min="669" max="671" width="11.109375" style="149" bestFit="1" customWidth="1"/>
    <col min="672" max="677" width="15.33203125" style="149" bestFit="1" customWidth="1"/>
    <col min="678" max="680" width="11.109375" style="149" bestFit="1" customWidth="1"/>
    <col min="681" max="686" width="15.33203125" style="149" bestFit="1" customWidth="1"/>
    <col min="687" max="689" width="11.109375" style="149" bestFit="1" customWidth="1"/>
    <col min="690" max="695" width="15.33203125" style="149" bestFit="1" customWidth="1"/>
    <col min="696" max="698" width="11.109375" style="149" bestFit="1" customWidth="1"/>
    <col min="699" max="704" width="15.33203125" style="149" bestFit="1" customWidth="1"/>
    <col min="705" max="707" width="11.109375" style="149" bestFit="1" customWidth="1"/>
    <col min="708" max="713" width="15.33203125" style="149" bestFit="1" customWidth="1"/>
    <col min="714" max="716" width="11.109375" style="149" bestFit="1" customWidth="1"/>
    <col min="717" max="719" width="12.77734375" style="149" bestFit="1" customWidth="1"/>
    <col min="720" max="722" width="15.33203125" style="149" bestFit="1" customWidth="1"/>
    <col min="723" max="725" width="11.109375" style="149" bestFit="1" customWidth="1"/>
    <col min="726" max="731" width="15.33203125" style="149" bestFit="1" customWidth="1"/>
    <col min="732" max="734" width="11.109375" style="149" bestFit="1" customWidth="1"/>
    <col min="735" max="740" width="15.33203125" style="149" bestFit="1" customWidth="1"/>
    <col min="741" max="743" width="11.109375" style="149" bestFit="1" customWidth="1"/>
    <col min="744" max="749" width="15.33203125" style="149" bestFit="1" customWidth="1"/>
    <col min="750" max="752" width="12.6640625" style="149" bestFit="1" customWidth="1"/>
    <col min="753" max="755" width="17.88671875" style="149" bestFit="1" customWidth="1"/>
    <col min="756" max="758" width="11.109375" style="149" bestFit="1" customWidth="1"/>
    <col min="759" max="767" width="11.77734375" style="149" bestFit="1" customWidth="1"/>
    <col min="768" max="770" width="11.109375" style="149" bestFit="1" customWidth="1"/>
    <col min="771" max="773" width="16.109375" style="149" bestFit="1" customWidth="1"/>
    <col min="774" max="776" width="11.109375" style="149" bestFit="1" customWidth="1"/>
    <col min="777" max="779" width="29.33203125" style="149" bestFit="1" customWidth="1"/>
    <col min="780" max="782" width="11.109375" style="149" bestFit="1" customWidth="1"/>
    <col min="783" max="785" width="16.109375" style="149" bestFit="1" customWidth="1"/>
    <col min="786" max="788" width="11.109375" style="149" bestFit="1" customWidth="1"/>
    <col min="789" max="791" width="17.33203125" style="149" bestFit="1" customWidth="1"/>
    <col min="792" max="794" width="16.109375" style="149" bestFit="1" customWidth="1"/>
    <col min="795" max="797" width="11.109375" style="149" bestFit="1" customWidth="1"/>
    <col min="798" max="800" width="29.33203125" style="149" bestFit="1" customWidth="1"/>
    <col min="801" max="803" width="11.109375" style="149" bestFit="1" customWidth="1"/>
    <col min="804" max="806" width="16.109375" style="149" bestFit="1" customWidth="1"/>
    <col min="807" max="809" width="11.109375" style="149" bestFit="1" customWidth="1"/>
    <col min="810" max="812" width="17.33203125" style="149" bestFit="1" customWidth="1"/>
    <col min="813" max="815" width="16.109375" style="149" bestFit="1" customWidth="1"/>
    <col min="816" max="818" width="21.77734375" style="149" bestFit="1" customWidth="1"/>
    <col min="819" max="821" width="11.109375" style="149" bestFit="1" customWidth="1"/>
    <col min="822" max="824" width="16.109375" style="149" bestFit="1" customWidth="1"/>
    <col min="825" max="827" width="11.109375" style="149" bestFit="1" customWidth="1"/>
    <col min="828" max="830" width="29.33203125" style="149" bestFit="1" customWidth="1"/>
    <col min="831" max="833" width="11.109375" style="149" bestFit="1" customWidth="1"/>
    <col min="834" max="836" width="29.33203125" style="149" bestFit="1" customWidth="1"/>
    <col min="837" max="839" width="16.109375" style="149" bestFit="1" customWidth="1"/>
    <col min="840" max="842" width="11.109375" style="149" bestFit="1" customWidth="1"/>
    <col min="843" max="845" width="12.77734375" style="149" bestFit="1" customWidth="1"/>
    <col min="846" max="848" width="11.109375" style="149" bestFit="1" customWidth="1"/>
    <col min="849" max="851" width="29.33203125" style="149" bestFit="1" customWidth="1"/>
    <col min="852" max="854" width="16.109375" style="149" bestFit="1" customWidth="1"/>
    <col min="855" max="857" width="11.109375" style="149" bestFit="1" customWidth="1"/>
    <col min="858" max="860" width="29.33203125" style="149" bestFit="1" customWidth="1"/>
    <col min="861" max="863" width="16.109375" style="149" bestFit="1" customWidth="1"/>
    <col min="864" max="866" width="17.88671875" style="149" bestFit="1" customWidth="1"/>
    <col min="867" max="869" width="11.109375" style="149" bestFit="1" customWidth="1"/>
    <col min="870" max="872" width="29.33203125" style="149" bestFit="1" customWidth="1"/>
    <col min="873" max="875" width="16.109375" style="149" bestFit="1" customWidth="1"/>
    <col min="876" max="878" width="11.109375" style="149" bestFit="1" customWidth="1"/>
    <col min="879" max="881" width="16.109375" style="149" bestFit="1" customWidth="1"/>
    <col min="882" max="884" width="11.109375" style="149" bestFit="1" customWidth="1"/>
    <col min="885" max="890" width="16.109375" style="149" bestFit="1" customWidth="1"/>
    <col min="891" max="893" width="11.109375" style="149" bestFit="1" customWidth="1"/>
    <col min="894" max="896" width="12.77734375" style="149" bestFit="1" customWidth="1"/>
    <col min="897" max="899" width="11.109375" style="149" bestFit="1" customWidth="1"/>
    <col min="900" max="902" width="29.33203125" style="149" bestFit="1" customWidth="1"/>
    <col min="903" max="905" width="11.109375" style="149" bestFit="1" customWidth="1"/>
    <col min="906" max="911" width="16.109375" style="149" bestFit="1" customWidth="1"/>
    <col min="912" max="914" width="19.88671875" style="149" bestFit="1" customWidth="1"/>
    <col min="915" max="920" width="16.109375" style="149" bestFit="1" customWidth="1"/>
    <col min="921" max="923" width="11.109375" style="149" bestFit="1" customWidth="1"/>
    <col min="924" max="926" width="17.33203125" style="149" bestFit="1" customWidth="1"/>
    <col min="927" max="929" width="11.109375" style="149" bestFit="1" customWidth="1"/>
    <col min="930" max="932" width="17.33203125" style="149" bestFit="1" customWidth="1"/>
    <col min="933" max="935" width="16.109375" style="149" bestFit="1" customWidth="1"/>
    <col min="936" max="938" width="27.109375" style="149" bestFit="1" customWidth="1"/>
    <col min="939" max="941" width="11.109375" style="149" bestFit="1" customWidth="1"/>
    <col min="942" max="944" width="16.109375" style="149" bestFit="1" customWidth="1"/>
    <col min="945" max="947" width="11.109375" style="149" bestFit="1" customWidth="1"/>
    <col min="948" max="950" width="29.33203125" style="149" bestFit="1" customWidth="1"/>
    <col min="951" max="953" width="16.109375" style="149" bestFit="1" customWidth="1"/>
    <col min="954" max="956" width="11.109375" style="149" bestFit="1" customWidth="1"/>
    <col min="957" max="959" width="29.33203125" style="149" bestFit="1" customWidth="1"/>
    <col min="960" max="962" width="16.109375" style="149" bestFit="1" customWidth="1"/>
    <col min="963" max="965" width="15.6640625" style="149" bestFit="1" customWidth="1"/>
    <col min="966" max="968" width="11.109375" style="149" bestFit="1" customWidth="1"/>
    <col min="969" max="971" width="16.109375" style="149" bestFit="1" customWidth="1"/>
    <col min="972" max="974" width="11.109375" style="149" bestFit="1" customWidth="1"/>
    <col min="975" max="977" width="29.33203125" style="149" bestFit="1" customWidth="1"/>
    <col min="978" max="980" width="11.109375" style="149" bestFit="1" customWidth="1"/>
    <col min="981" max="983" width="29.33203125" style="149" bestFit="1" customWidth="1"/>
    <col min="984" max="986" width="11.109375" style="149" bestFit="1" customWidth="1"/>
    <col min="987" max="989" width="16.109375" style="149" bestFit="1" customWidth="1"/>
    <col min="990" max="992" width="11.109375" style="149" bestFit="1" customWidth="1"/>
    <col min="993" max="995" width="11.77734375" style="149" bestFit="1" customWidth="1"/>
    <col min="996" max="998" width="16.109375" style="149" bestFit="1" customWidth="1"/>
    <col min="999" max="1001" width="17.88671875" style="149" bestFit="1" customWidth="1"/>
    <col min="1002" max="1004" width="16.109375" style="149" bestFit="1" customWidth="1"/>
    <col min="1005" max="1007" width="29.33203125" style="149" bestFit="1" customWidth="1"/>
    <col min="1008" max="1010" width="11.109375" style="149" bestFit="1" customWidth="1"/>
    <col min="1011" max="1016" width="16.109375" style="149" bestFit="1" customWidth="1"/>
    <col min="1017" max="1019" width="11.109375" style="149" bestFit="1" customWidth="1"/>
    <col min="1020" max="1022" width="16.109375" style="149" bestFit="1" customWidth="1"/>
    <col min="1023" max="1025" width="11.109375" style="149" bestFit="1" customWidth="1"/>
    <col min="1026" max="1028" width="29.33203125" style="149" bestFit="1" customWidth="1"/>
    <col min="1029" max="1031" width="16.109375" style="149" bestFit="1" customWidth="1"/>
    <col min="1032" max="1034" width="11.109375" style="149" bestFit="1" customWidth="1"/>
    <col min="1035" max="1037" width="29.33203125" style="149" bestFit="1" customWidth="1"/>
    <col min="1038" max="1040" width="11.109375" style="149" bestFit="1" customWidth="1"/>
    <col min="1041" max="1043" width="29.33203125" style="149" bestFit="1" customWidth="1"/>
    <col min="1044" max="1046" width="16.109375" style="149" bestFit="1" customWidth="1"/>
    <col min="1047" max="1049" width="11.109375" style="149" bestFit="1" customWidth="1"/>
    <col min="1050" max="1052" width="29.33203125" style="149" bestFit="1" customWidth="1"/>
    <col min="1053" max="1055" width="16.109375" style="149" bestFit="1" customWidth="1"/>
    <col min="1056" max="1058" width="27.109375" style="149" bestFit="1" customWidth="1"/>
    <col min="1059" max="1061" width="11.109375" style="149" bestFit="1" customWidth="1"/>
    <col min="1062" max="1064" width="16.109375" style="149" bestFit="1" customWidth="1"/>
    <col min="1065" max="1067" width="11.109375" style="149" bestFit="1" customWidth="1"/>
    <col min="1068" max="1070" width="29.33203125" style="149" bestFit="1" customWidth="1"/>
    <col min="1071" max="1073" width="11.109375" style="149" bestFit="1" customWidth="1"/>
    <col min="1074" max="1076" width="16.109375" style="149" bestFit="1" customWidth="1"/>
    <col min="1077" max="1079" width="11.109375" style="149" bestFit="1" customWidth="1"/>
    <col min="1080" max="1082" width="29.33203125" style="149" bestFit="1" customWidth="1"/>
    <col min="1083" max="1085" width="16.109375" style="149" bestFit="1" customWidth="1"/>
    <col min="1086" max="1088" width="19.88671875" style="149" bestFit="1" customWidth="1"/>
    <col min="1089" max="1091" width="11.109375" style="149" bestFit="1" customWidth="1"/>
    <col min="1092" max="1094" width="16.109375" style="149" bestFit="1" customWidth="1"/>
    <col min="1095" max="1097" width="11.109375" style="149" bestFit="1" customWidth="1"/>
    <col min="1098" max="1100" width="29.33203125" style="149" bestFit="1" customWidth="1"/>
    <col min="1101" max="1103" width="11.109375" style="149" bestFit="1" customWidth="1"/>
    <col min="1104" max="1109" width="16.109375" style="149" bestFit="1" customWidth="1"/>
    <col min="1110" max="1112" width="15.6640625" style="149" bestFit="1" customWidth="1"/>
    <col min="1113" max="1118" width="17.88671875" style="149" bestFit="1" customWidth="1"/>
    <col min="1119" max="16384" width="9.21875" style="149"/>
  </cols>
  <sheetData>
    <row r="1" spans="1:79" x14ac:dyDescent="0.4">
      <c r="A1" s="153" t="s">
        <v>1</v>
      </c>
      <c r="B1" s="149" t="s">
        <v>94</v>
      </c>
    </row>
    <row r="2" spans="1:79" x14ac:dyDescent="0.4">
      <c r="A2" s="153" t="s">
        <v>3</v>
      </c>
      <c r="B2" s="149" t="s">
        <v>94</v>
      </c>
    </row>
    <row r="3" spans="1:79" ht="19.5" x14ac:dyDescent="0.4">
      <c r="A3"/>
      <c r="B3"/>
      <c r="C3"/>
      <c r="D3"/>
      <c r="E3"/>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row>
    <row r="4" spans="1:79" ht="19.5" x14ac:dyDescent="0.4">
      <c r="A4" s="155"/>
      <c r="B4" s="153" t="s">
        <v>2</v>
      </c>
      <c r="C4" s="153" t="s">
        <v>93</v>
      </c>
      <c r="D4" s="155"/>
      <c r="E4" s="155"/>
      <c r="F4" s="155"/>
      <c r="G4" s="155"/>
      <c r="H4" s="155"/>
      <c r="I4" s="155"/>
      <c r="J4" s="155"/>
      <c r="K4" s="155"/>
      <c r="L4" s="155"/>
      <c r="M4" s="155"/>
      <c r="N4" s="155"/>
      <c r="O4" s="155"/>
      <c r="P4" s="155"/>
      <c r="Q4" s="155"/>
      <c r="R4" s="155"/>
      <c r="S4" s="155"/>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row>
    <row r="5" spans="1:79" ht="19.5" x14ac:dyDescent="0.4">
      <c r="A5" s="155"/>
      <c r="B5" s="149" t="s">
        <v>7</v>
      </c>
      <c r="E5" s="149" t="s">
        <v>11</v>
      </c>
      <c r="H5" s="149" t="s">
        <v>12</v>
      </c>
      <c r="K5" s="149" t="s">
        <v>96</v>
      </c>
      <c r="N5" s="149" t="s">
        <v>239</v>
      </c>
      <c r="Q5" s="149" t="s">
        <v>133</v>
      </c>
      <c r="R5" s="149" t="s">
        <v>134</v>
      </c>
      <c r="S5" s="149" t="s">
        <v>135</v>
      </c>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row>
    <row r="6" spans="1:79" ht="19.5" x14ac:dyDescent="0.4">
      <c r="A6" s="153" t="s">
        <v>108</v>
      </c>
      <c r="B6" s="149" t="s">
        <v>4</v>
      </c>
      <c r="C6" s="149" t="s">
        <v>5</v>
      </c>
      <c r="D6" s="149" t="s">
        <v>6</v>
      </c>
      <c r="E6" s="149" t="s">
        <v>4</v>
      </c>
      <c r="F6" s="149" t="s">
        <v>5</v>
      </c>
      <c r="G6" s="149" t="s">
        <v>6</v>
      </c>
      <c r="H6" s="149" t="s">
        <v>4</v>
      </c>
      <c r="I6" s="149" t="s">
        <v>5</v>
      </c>
      <c r="J6" s="149" t="s">
        <v>6</v>
      </c>
      <c r="K6" s="149" t="s">
        <v>4</v>
      </c>
      <c r="L6" s="149" t="s">
        <v>5</v>
      </c>
      <c r="M6" s="149" t="s">
        <v>6</v>
      </c>
      <c r="N6" s="149" t="s">
        <v>4</v>
      </c>
      <c r="O6" s="149" t="s">
        <v>5</v>
      </c>
      <c r="P6" s="149" t="s">
        <v>6</v>
      </c>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row>
    <row r="7" spans="1:79" ht="19.5" x14ac:dyDescent="0.4">
      <c r="A7" s="156">
        <v>44562</v>
      </c>
      <c r="B7" s="154">
        <v>23</v>
      </c>
      <c r="C7" s="154">
        <v>0</v>
      </c>
      <c r="D7" s="154">
        <v>-23</v>
      </c>
      <c r="E7" s="154">
        <v>24150</v>
      </c>
      <c r="F7" s="154">
        <v>0</v>
      </c>
      <c r="G7" s="154">
        <v>-24150</v>
      </c>
      <c r="H7" s="154">
        <v>71</v>
      </c>
      <c r="I7" s="154">
        <v>71</v>
      </c>
      <c r="J7" s="154">
        <v>0</v>
      </c>
      <c r="K7" s="154">
        <v>340.14084507042253</v>
      </c>
      <c r="L7" s="154">
        <v>0</v>
      </c>
      <c r="M7" s="154">
        <v>-340.1</v>
      </c>
      <c r="N7" s="154">
        <v>3.0869565217391304</v>
      </c>
      <c r="O7" s="154">
        <v>0</v>
      </c>
      <c r="P7" s="154">
        <v>0</v>
      </c>
      <c r="Q7" s="154">
        <v>24587.227801592162</v>
      </c>
      <c r="R7" s="154">
        <v>71</v>
      </c>
      <c r="S7" s="154">
        <v>-24513.1</v>
      </c>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row>
    <row r="8" spans="1:79" ht="19.5" x14ac:dyDescent="0.4">
      <c r="A8" s="156">
        <v>44563</v>
      </c>
      <c r="B8" s="154">
        <v>32</v>
      </c>
      <c r="C8" s="154">
        <v>0</v>
      </c>
      <c r="D8" s="154">
        <v>-32</v>
      </c>
      <c r="E8" s="154">
        <v>34400</v>
      </c>
      <c r="F8" s="154">
        <v>0</v>
      </c>
      <c r="G8" s="154">
        <v>-34400</v>
      </c>
      <c r="H8" s="154">
        <v>259</v>
      </c>
      <c r="I8" s="154">
        <v>259</v>
      </c>
      <c r="J8" s="154">
        <v>0</v>
      </c>
      <c r="K8" s="154">
        <v>132.81853281853282</v>
      </c>
      <c r="L8" s="154">
        <v>0</v>
      </c>
      <c r="M8" s="154">
        <v>-132.80000000000001</v>
      </c>
      <c r="N8" s="154">
        <v>8.09375</v>
      </c>
      <c r="O8" s="154">
        <v>0</v>
      </c>
      <c r="P8" s="154">
        <v>0</v>
      </c>
      <c r="Q8" s="154">
        <v>34831.912282818535</v>
      </c>
      <c r="R8" s="154">
        <v>259</v>
      </c>
      <c r="S8" s="154">
        <v>-34564.800000000003</v>
      </c>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row>
    <row r="9" spans="1:79" ht="19.5" x14ac:dyDescent="0.4">
      <c r="A9" s="156">
        <v>44564</v>
      </c>
      <c r="B9" s="154">
        <v>37</v>
      </c>
      <c r="C9" s="154">
        <v>0</v>
      </c>
      <c r="D9" s="154">
        <v>-37</v>
      </c>
      <c r="E9" s="154">
        <v>40050</v>
      </c>
      <c r="F9" s="154">
        <v>0</v>
      </c>
      <c r="G9" s="154">
        <v>-40050</v>
      </c>
      <c r="H9" s="154">
        <v>258</v>
      </c>
      <c r="I9" s="154">
        <v>258</v>
      </c>
      <c r="J9" s="154">
        <v>0</v>
      </c>
      <c r="K9" s="154">
        <v>155.23255813953489</v>
      </c>
      <c r="L9" s="154">
        <v>0</v>
      </c>
      <c r="M9" s="154">
        <v>-155.19999999999999</v>
      </c>
      <c r="N9" s="154">
        <v>6.9729729729729728</v>
      </c>
      <c r="O9" s="154">
        <v>0</v>
      </c>
      <c r="P9" s="154">
        <v>0</v>
      </c>
      <c r="Q9" s="154">
        <v>40507.205531112508</v>
      </c>
      <c r="R9" s="154">
        <v>258</v>
      </c>
      <c r="S9" s="154">
        <v>-40242.199999999997</v>
      </c>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row>
    <row r="10" spans="1:79" ht="19.5" x14ac:dyDescent="0.4">
      <c r="A10" s="156">
        <v>44565</v>
      </c>
      <c r="B10" s="154">
        <v>65</v>
      </c>
      <c r="C10" s="154">
        <v>0</v>
      </c>
      <c r="D10" s="154">
        <v>-65</v>
      </c>
      <c r="E10" s="154">
        <v>70650</v>
      </c>
      <c r="F10" s="154">
        <v>0</v>
      </c>
      <c r="G10" s="154">
        <v>-70650</v>
      </c>
      <c r="H10" s="154">
        <v>455</v>
      </c>
      <c r="I10" s="154">
        <v>455</v>
      </c>
      <c r="J10" s="154">
        <v>0</v>
      </c>
      <c r="K10" s="154">
        <v>155.27472527472528</v>
      </c>
      <c r="L10" s="154">
        <v>0</v>
      </c>
      <c r="M10" s="154">
        <v>-155.30000000000001</v>
      </c>
      <c r="N10" s="154">
        <v>7</v>
      </c>
      <c r="O10" s="154">
        <v>0</v>
      </c>
      <c r="P10" s="154">
        <v>0</v>
      </c>
      <c r="Q10" s="154">
        <v>71332.274725274721</v>
      </c>
      <c r="R10" s="154">
        <v>455</v>
      </c>
      <c r="S10" s="154">
        <v>-70870.3</v>
      </c>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row>
    <row r="11" spans="1:79" ht="19.5" x14ac:dyDescent="0.4">
      <c r="A11" s="156">
        <v>44566</v>
      </c>
      <c r="B11" s="154">
        <v>60</v>
      </c>
      <c r="C11" s="154">
        <v>0</v>
      </c>
      <c r="D11" s="154">
        <v>-60</v>
      </c>
      <c r="E11" s="154">
        <v>65000</v>
      </c>
      <c r="F11" s="154">
        <v>0</v>
      </c>
      <c r="G11" s="154">
        <v>-65000</v>
      </c>
      <c r="H11" s="154">
        <v>409</v>
      </c>
      <c r="I11" s="154">
        <v>409</v>
      </c>
      <c r="J11" s="154">
        <v>0</v>
      </c>
      <c r="K11" s="154">
        <v>158.92420537897311</v>
      </c>
      <c r="L11" s="154">
        <v>0</v>
      </c>
      <c r="M11" s="154">
        <v>-158.9</v>
      </c>
      <c r="N11" s="154">
        <v>6.8166666666666664</v>
      </c>
      <c r="O11" s="154">
        <v>0</v>
      </c>
      <c r="P11" s="154">
        <v>0</v>
      </c>
      <c r="Q11" s="154">
        <v>65634.740872045644</v>
      </c>
      <c r="R11" s="154">
        <v>409</v>
      </c>
      <c r="S11" s="154">
        <v>-65218.9</v>
      </c>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row>
    <row r="12" spans="1:79" ht="19.5" x14ac:dyDescent="0.4">
      <c r="A12" s="156">
        <v>44567</v>
      </c>
      <c r="B12" s="154">
        <v>65</v>
      </c>
      <c r="C12" s="154">
        <v>0</v>
      </c>
      <c r="D12" s="154">
        <v>-65</v>
      </c>
      <c r="E12" s="154">
        <v>70250</v>
      </c>
      <c r="F12" s="154">
        <v>0</v>
      </c>
      <c r="G12" s="154">
        <v>-70250</v>
      </c>
      <c r="H12" s="154">
        <v>442</v>
      </c>
      <c r="I12" s="154">
        <v>442</v>
      </c>
      <c r="J12" s="154">
        <v>0</v>
      </c>
      <c r="K12" s="154">
        <v>158.93665158371041</v>
      </c>
      <c r="L12" s="154">
        <v>0</v>
      </c>
      <c r="M12" s="154">
        <v>-158.9</v>
      </c>
      <c r="N12" s="154">
        <v>6.8</v>
      </c>
      <c r="O12" s="154">
        <v>0</v>
      </c>
      <c r="P12" s="154">
        <v>0</v>
      </c>
      <c r="Q12" s="154">
        <v>70922.73665158372</v>
      </c>
      <c r="R12" s="154">
        <v>442</v>
      </c>
      <c r="S12" s="154">
        <v>-70473.899999999994</v>
      </c>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row>
    <row r="13" spans="1:79" ht="19.5" x14ac:dyDescent="0.4">
      <c r="A13" s="156">
        <v>44568</v>
      </c>
      <c r="B13" s="154">
        <v>48</v>
      </c>
      <c r="C13" s="154">
        <v>0</v>
      </c>
      <c r="D13" s="154">
        <v>-48</v>
      </c>
      <c r="E13" s="154">
        <v>51200</v>
      </c>
      <c r="F13" s="154">
        <v>0</v>
      </c>
      <c r="G13" s="154">
        <v>-51200</v>
      </c>
      <c r="H13" s="154">
        <v>335</v>
      </c>
      <c r="I13" s="154">
        <v>335</v>
      </c>
      <c r="J13" s="154">
        <v>0</v>
      </c>
      <c r="K13" s="154">
        <v>152.83582089552237</v>
      </c>
      <c r="L13" s="154">
        <v>0</v>
      </c>
      <c r="M13" s="154">
        <v>-152.80000000000001</v>
      </c>
      <c r="N13" s="154">
        <v>6.979166666666667</v>
      </c>
      <c r="O13" s="154">
        <v>0</v>
      </c>
      <c r="P13" s="154">
        <v>0</v>
      </c>
      <c r="Q13" s="154">
        <v>51742.814987562189</v>
      </c>
      <c r="R13" s="154">
        <v>335</v>
      </c>
      <c r="S13" s="154">
        <v>-51400.800000000003</v>
      </c>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row>
    <row r="14" spans="1:79" ht="19.5" x14ac:dyDescent="0.4">
      <c r="A14" s="156">
        <v>44569</v>
      </c>
      <c r="B14" s="154">
        <v>52</v>
      </c>
      <c r="C14" s="154">
        <v>0</v>
      </c>
      <c r="D14" s="154">
        <v>-52</v>
      </c>
      <c r="E14" s="154">
        <v>55400</v>
      </c>
      <c r="F14" s="154">
        <v>0</v>
      </c>
      <c r="G14" s="154">
        <v>-55400</v>
      </c>
      <c r="H14" s="154">
        <v>159</v>
      </c>
      <c r="I14" s="154">
        <v>159</v>
      </c>
      <c r="J14" s="154">
        <v>0</v>
      </c>
      <c r="K14" s="154">
        <v>348.42767295597486</v>
      </c>
      <c r="L14" s="154">
        <v>0</v>
      </c>
      <c r="M14" s="154">
        <v>-348.4</v>
      </c>
      <c r="N14" s="154">
        <v>3.0576923076923075</v>
      </c>
      <c r="O14" s="154">
        <v>0</v>
      </c>
      <c r="P14" s="154">
        <v>0</v>
      </c>
      <c r="Q14" s="154">
        <v>55962.485365263667</v>
      </c>
      <c r="R14" s="154">
        <v>159</v>
      </c>
      <c r="S14" s="154">
        <v>-55800.4</v>
      </c>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row>
    <row r="15" spans="1:79" ht="19.5" x14ac:dyDescent="0.4">
      <c r="A15" s="156">
        <v>44570</v>
      </c>
      <c r="B15" s="154">
        <v>45</v>
      </c>
      <c r="C15" s="154">
        <v>0</v>
      </c>
      <c r="D15" s="154">
        <v>-45</v>
      </c>
      <c r="E15" s="154">
        <v>48050</v>
      </c>
      <c r="F15" s="154">
        <v>0</v>
      </c>
      <c r="G15" s="154">
        <v>-48050</v>
      </c>
      <c r="H15" s="154">
        <v>0</v>
      </c>
      <c r="I15" s="154">
        <v>0</v>
      </c>
      <c r="J15" s="154">
        <v>0</v>
      </c>
      <c r="K15" s="154">
        <v>0</v>
      </c>
      <c r="L15" s="154">
        <v>0</v>
      </c>
      <c r="M15" s="154">
        <v>0</v>
      </c>
      <c r="N15" s="154">
        <v>0</v>
      </c>
      <c r="O15" s="154">
        <v>0</v>
      </c>
      <c r="P15" s="154">
        <v>0</v>
      </c>
      <c r="Q15" s="154">
        <v>48095</v>
      </c>
      <c r="R15" s="154">
        <v>0</v>
      </c>
      <c r="S15" s="154">
        <v>-48095</v>
      </c>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row>
    <row r="16" spans="1:79" ht="19.5" x14ac:dyDescent="0.4">
      <c r="A16" s="156">
        <v>44571</v>
      </c>
      <c r="B16" s="154">
        <v>37</v>
      </c>
      <c r="C16" s="154">
        <v>0</v>
      </c>
      <c r="D16" s="154">
        <v>-37</v>
      </c>
      <c r="E16" s="154">
        <v>39250</v>
      </c>
      <c r="F16" s="154">
        <v>0</v>
      </c>
      <c r="G16" s="154">
        <v>-39250</v>
      </c>
      <c r="H16" s="154">
        <v>0</v>
      </c>
      <c r="I16" s="154">
        <v>0</v>
      </c>
      <c r="J16" s="154">
        <v>0</v>
      </c>
      <c r="K16" s="154">
        <v>0</v>
      </c>
      <c r="L16" s="154">
        <v>0</v>
      </c>
      <c r="M16" s="154">
        <v>0</v>
      </c>
      <c r="N16" s="154">
        <v>0</v>
      </c>
      <c r="O16" s="154">
        <v>0</v>
      </c>
      <c r="P16" s="154">
        <v>0</v>
      </c>
      <c r="Q16" s="154">
        <v>39287</v>
      </c>
      <c r="R16" s="154">
        <v>0</v>
      </c>
      <c r="S16" s="154">
        <v>-39287</v>
      </c>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row>
    <row r="17" spans="1:79" ht="19.5" x14ac:dyDescent="0.4">
      <c r="A17" s="156">
        <v>44572</v>
      </c>
      <c r="B17" s="154">
        <v>57</v>
      </c>
      <c r="C17" s="154">
        <v>0</v>
      </c>
      <c r="D17" s="154">
        <v>-57</v>
      </c>
      <c r="E17" s="154">
        <v>61850</v>
      </c>
      <c r="F17" s="154">
        <v>0</v>
      </c>
      <c r="G17" s="154">
        <v>-61850</v>
      </c>
      <c r="H17" s="154">
        <v>0</v>
      </c>
      <c r="I17" s="154">
        <v>0</v>
      </c>
      <c r="J17" s="154">
        <v>0</v>
      </c>
      <c r="K17" s="154">
        <v>0</v>
      </c>
      <c r="L17" s="154">
        <v>0</v>
      </c>
      <c r="M17" s="154">
        <v>0</v>
      </c>
      <c r="N17" s="154">
        <v>0</v>
      </c>
      <c r="O17" s="154">
        <v>0</v>
      </c>
      <c r="P17" s="154">
        <v>0</v>
      </c>
      <c r="Q17" s="154">
        <v>61907</v>
      </c>
      <c r="R17" s="154">
        <v>0</v>
      </c>
      <c r="S17" s="154">
        <v>-61907</v>
      </c>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row>
    <row r="18" spans="1:79" ht="19.5" x14ac:dyDescent="0.4">
      <c r="A18" s="156">
        <v>44573</v>
      </c>
      <c r="B18" s="154">
        <v>57</v>
      </c>
      <c r="C18" s="154">
        <v>0</v>
      </c>
      <c r="D18" s="154">
        <v>-57</v>
      </c>
      <c r="E18" s="154">
        <v>61850</v>
      </c>
      <c r="F18" s="154">
        <v>0</v>
      </c>
      <c r="G18" s="154">
        <v>-61850</v>
      </c>
      <c r="H18" s="154">
        <v>0</v>
      </c>
      <c r="I18" s="154">
        <v>0</v>
      </c>
      <c r="J18" s="154">
        <v>0</v>
      </c>
      <c r="K18" s="154">
        <v>0</v>
      </c>
      <c r="L18" s="154">
        <v>0</v>
      </c>
      <c r="M18" s="154">
        <v>0</v>
      </c>
      <c r="N18" s="154">
        <v>0</v>
      </c>
      <c r="O18" s="154">
        <v>0</v>
      </c>
      <c r="P18" s="154">
        <v>0</v>
      </c>
      <c r="Q18" s="154">
        <v>61907</v>
      </c>
      <c r="R18" s="154">
        <v>0</v>
      </c>
      <c r="S18" s="154">
        <v>-61907</v>
      </c>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row>
    <row r="19" spans="1:79" ht="19.5" x14ac:dyDescent="0.4">
      <c r="A19" s="156">
        <v>44574</v>
      </c>
      <c r="B19" s="154">
        <v>65</v>
      </c>
      <c r="C19" s="154">
        <v>0</v>
      </c>
      <c r="D19" s="154">
        <v>-65</v>
      </c>
      <c r="E19" s="154">
        <v>70250</v>
      </c>
      <c r="F19" s="154">
        <v>0</v>
      </c>
      <c r="G19" s="154">
        <v>-70250</v>
      </c>
      <c r="H19" s="154">
        <v>0</v>
      </c>
      <c r="I19" s="154">
        <v>0</v>
      </c>
      <c r="J19" s="154">
        <v>0</v>
      </c>
      <c r="K19" s="154">
        <v>0</v>
      </c>
      <c r="L19" s="154">
        <v>0</v>
      </c>
      <c r="M19" s="154">
        <v>0</v>
      </c>
      <c r="N19" s="154">
        <v>0</v>
      </c>
      <c r="O19" s="154">
        <v>0</v>
      </c>
      <c r="P19" s="154">
        <v>0</v>
      </c>
      <c r="Q19" s="154">
        <v>70315</v>
      </c>
      <c r="R19" s="154">
        <v>0</v>
      </c>
      <c r="S19" s="154">
        <v>-70315</v>
      </c>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row>
    <row r="20" spans="1:79" ht="19.5" x14ac:dyDescent="0.4">
      <c r="A20" s="156">
        <v>44575</v>
      </c>
      <c r="B20" s="154">
        <v>52</v>
      </c>
      <c r="C20" s="154">
        <v>0</v>
      </c>
      <c r="D20" s="154">
        <v>-52</v>
      </c>
      <c r="E20" s="154">
        <v>55800</v>
      </c>
      <c r="F20" s="154">
        <v>0</v>
      </c>
      <c r="G20" s="154">
        <v>-55800</v>
      </c>
      <c r="H20" s="154">
        <v>0</v>
      </c>
      <c r="I20" s="154">
        <v>0</v>
      </c>
      <c r="J20" s="154">
        <v>0</v>
      </c>
      <c r="K20" s="154">
        <v>0</v>
      </c>
      <c r="L20" s="154">
        <v>0</v>
      </c>
      <c r="M20" s="154">
        <v>0</v>
      </c>
      <c r="N20" s="154">
        <v>0</v>
      </c>
      <c r="O20" s="154">
        <v>0</v>
      </c>
      <c r="P20" s="154">
        <v>0</v>
      </c>
      <c r="Q20" s="154">
        <v>55852</v>
      </c>
      <c r="R20" s="154">
        <v>0</v>
      </c>
      <c r="S20" s="154">
        <v>-55852</v>
      </c>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row>
    <row r="21" spans="1:79" ht="19.5" x14ac:dyDescent="0.4">
      <c r="A21" s="156">
        <v>44576</v>
      </c>
      <c r="B21" s="154">
        <v>52</v>
      </c>
      <c r="C21" s="154">
        <v>0</v>
      </c>
      <c r="D21" s="154">
        <v>-52</v>
      </c>
      <c r="E21" s="154">
        <v>55400</v>
      </c>
      <c r="F21" s="154">
        <v>0</v>
      </c>
      <c r="G21" s="154">
        <v>-55400</v>
      </c>
      <c r="H21" s="154">
        <v>0</v>
      </c>
      <c r="I21" s="154">
        <v>0</v>
      </c>
      <c r="J21" s="154">
        <v>0</v>
      </c>
      <c r="K21" s="154">
        <v>0</v>
      </c>
      <c r="L21" s="154">
        <v>0</v>
      </c>
      <c r="M21" s="154">
        <v>0</v>
      </c>
      <c r="N21" s="154">
        <v>0</v>
      </c>
      <c r="O21" s="154">
        <v>0</v>
      </c>
      <c r="P21" s="154">
        <v>0</v>
      </c>
      <c r="Q21" s="154">
        <v>55452</v>
      </c>
      <c r="R21" s="154">
        <v>0</v>
      </c>
      <c r="S21" s="154">
        <v>-55452</v>
      </c>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row>
    <row r="22" spans="1:79" ht="19.5" x14ac:dyDescent="0.4">
      <c r="A22" s="156">
        <v>44577</v>
      </c>
      <c r="B22" s="154">
        <v>53</v>
      </c>
      <c r="C22" s="154">
        <v>0</v>
      </c>
      <c r="D22" s="154">
        <v>-53</v>
      </c>
      <c r="E22" s="154">
        <v>56450</v>
      </c>
      <c r="F22" s="154">
        <v>0</v>
      </c>
      <c r="G22" s="154">
        <v>-56450</v>
      </c>
      <c r="H22" s="154">
        <v>0</v>
      </c>
      <c r="I22" s="154">
        <v>0</v>
      </c>
      <c r="J22" s="154">
        <v>0</v>
      </c>
      <c r="K22" s="154">
        <v>0</v>
      </c>
      <c r="L22" s="154">
        <v>0</v>
      </c>
      <c r="M22" s="154">
        <v>0</v>
      </c>
      <c r="N22" s="154">
        <v>0</v>
      </c>
      <c r="O22" s="154">
        <v>0</v>
      </c>
      <c r="P22" s="154">
        <v>0</v>
      </c>
      <c r="Q22" s="154">
        <v>56503</v>
      </c>
      <c r="R22" s="154">
        <v>0</v>
      </c>
      <c r="S22" s="154">
        <v>-56503</v>
      </c>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row>
    <row r="23" spans="1:79" ht="19.5" x14ac:dyDescent="0.4">
      <c r="A23" s="156">
        <v>44578</v>
      </c>
      <c r="B23" s="154">
        <v>44</v>
      </c>
      <c r="C23" s="154">
        <v>0</v>
      </c>
      <c r="D23" s="154">
        <v>-44</v>
      </c>
      <c r="E23" s="154">
        <v>47000</v>
      </c>
      <c r="F23" s="154">
        <v>0</v>
      </c>
      <c r="G23" s="154">
        <v>-47000</v>
      </c>
      <c r="H23" s="154">
        <v>0</v>
      </c>
      <c r="I23" s="154">
        <v>0</v>
      </c>
      <c r="J23" s="154">
        <v>0</v>
      </c>
      <c r="K23" s="154">
        <v>0</v>
      </c>
      <c r="L23" s="154">
        <v>0</v>
      </c>
      <c r="M23" s="154">
        <v>0</v>
      </c>
      <c r="N23" s="154">
        <v>0</v>
      </c>
      <c r="O23" s="154">
        <v>0</v>
      </c>
      <c r="P23" s="154">
        <v>0</v>
      </c>
      <c r="Q23" s="154">
        <v>47044</v>
      </c>
      <c r="R23" s="154">
        <v>0</v>
      </c>
      <c r="S23" s="154">
        <v>-47044</v>
      </c>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row>
    <row r="24" spans="1:79" ht="19.5" x14ac:dyDescent="0.4">
      <c r="A24" s="156">
        <v>44579</v>
      </c>
      <c r="B24" s="154">
        <v>57</v>
      </c>
      <c r="C24" s="154">
        <v>0</v>
      </c>
      <c r="D24" s="154">
        <v>-57</v>
      </c>
      <c r="E24" s="154">
        <v>61850</v>
      </c>
      <c r="F24" s="154">
        <v>0</v>
      </c>
      <c r="G24" s="154">
        <v>-61850</v>
      </c>
      <c r="H24" s="154">
        <v>0</v>
      </c>
      <c r="I24" s="154">
        <v>0</v>
      </c>
      <c r="J24" s="154">
        <v>0</v>
      </c>
      <c r="K24" s="154">
        <v>0</v>
      </c>
      <c r="L24" s="154">
        <v>0</v>
      </c>
      <c r="M24" s="154">
        <v>0</v>
      </c>
      <c r="N24" s="154">
        <v>0</v>
      </c>
      <c r="O24" s="154">
        <v>0</v>
      </c>
      <c r="P24" s="154">
        <v>0</v>
      </c>
      <c r="Q24" s="154">
        <v>61907</v>
      </c>
      <c r="R24" s="154">
        <v>0</v>
      </c>
      <c r="S24" s="154">
        <v>-61907</v>
      </c>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row>
    <row r="25" spans="1:79" ht="19.5" x14ac:dyDescent="0.4">
      <c r="A25" s="156">
        <v>44580</v>
      </c>
      <c r="B25" s="154">
        <v>52</v>
      </c>
      <c r="C25" s="154">
        <v>0</v>
      </c>
      <c r="D25" s="154">
        <v>-52</v>
      </c>
      <c r="E25" s="154">
        <v>56600</v>
      </c>
      <c r="F25" s="154">
        <v>0</v>
      </c>
      <c r="G25" s="154">
        <v>-56600</v>
      </c>
      <c r="H25" s="154">
        <v>0</v>
      </c>
      <c r="I25" s="154">
        <v>0</v>
      </c>
      <c r="J25" s="154">
        <v>0</v>
      </c>
      <c r="K25" s="154">
        <v>0</v>
      </c>
      <c r="L25" s="154">
        <v>0</v>
      </c>
      <c r="M25" s="154">
        <v>0</v>
      </c>
      <c r="N25" s="154">
        <v>0</v>
      </c>
      <c r="O25" s="154">
        <v>0</v>
      </c>
      <c r="P25" s="154">
        <v>0</v>
      </c>
      <c r="Q25" s="154">
        <v>56652</v>
      </c>
      <c r="R25" s="154">
        <v>0</v>
      </c>
      <c r="S25" s="154">
        <v>-56652</v>
      </c>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row>
    <row r="26" spans="1:79" ht="19.5" x14ac:dyDescent="0.4">
      <c r="A26" s="156">
        <v>44581</v>
      </c>
      <c r="B26" s="154">
        <v>65</v>
      </c>
      <c r="C26" s="154">
        <v>0</v>
      </c>
      <c r="D26" s="154">
        <v>-65</v>
      </c>
      <c r="E26" s="154">
        <v>70250</v>
      </c>
      <c r="F26" s="154">
        <v>0</v>
      </c>
      <c r="G26" s="154">
        <v>-70250</v>
      </c>
      <c r="H26" s="154">
        <v>0</v>
      </c>
      <c r="I26" s="154">
        <v>0</v>
      </c>
      <c r="J26" s="154">
        <v>0</v>
      </c>
      <c r="K26" s="154">
        <v>0</v>
      </c>
      <c r="L26" s="154">
        <v>0</v>
      </c>
      <c r="M26" s="154">
        <v>0</v>
      </c>
      <c r="N26" s="154">
        <v>0</v>
      </c>
      <c r="O26" s="154">
        <v>0</v>
      </c>
      <c r="P26" s="154">
        <v>0</v>
      </c>
      <c r="Q26" s="154">
        <v>70315</v>
      </c>
      <c r="R26" s="154">
        <v>0</v>
      </c>
      <c r="S26" s="154">
        <v>-70315</v>
      </c>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row>
    <row r="27" spans="1:79" ht="19.5" x14ac:dyDescent="0.4">
      <c r="A27" s="156">
        <v>44582</v>
      </c>
      <c r="B27" s="154">
        <v>52</v>
      </c>
      <c r="C27" s="154">
        <v>0</v>
      </c>
      <c r="D27" s="154">
        <v>-52</v>
      </c>
      <c r="E27" s="154">
        <v>55800</v>
      </c>
      <c r="F27" s="154">
        <v>0</v>
      </c>
      <c r="G27" s="154">
        <v>-55800</v>
      </c>
      <c r="H27" s="154">
        <v>0</v>
      </c>
      <c r="I27" s="154">
        <v>0</v>
      </c>
      <c r="J27" s="154">
        <v>0</v>
      </c>
      <c r="K27" s="154">
        <v>0</v>
      </c>
      <c r="L27" s="154">
        <v>0</v>
      </c>
      <c r="M27" s="154">
        <v>0</v>
      </c>
      <c r="N27" s="154">
        <v>0</v>
      </c>
      <c r="O27" s="154">
        <v>0</v>
      </c>
      <c r="P27" s="154">
        <v>0</v>
      </c>
      <c r="Q27" s="154">
        <v>55852</v>
      </c>
      <c r="R27" s="154">
        <v>0</v>
      </c>
      <c r="S27" s="154">
        <v>-55852</v>
      </c>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row>
    <row r="28" spans="1:79" ht="19.5" x14ac:dyDescent="0.4">
      <c r="A28" s="156">
        <v>44583</v>
      </c>
      <c r="B28" s="154">
        <v>60</v>
      </c>
      <c r="C28" s="154">
        <v>0</v>
      </c>
      <c r="D28" s="154">
        <v>-60</v>
      </c>
      <c r="E28" s="154">
        <v>63800</v>
      </c>
      <c r="F28" s="154">
        <v>0</v>
      </c>
      <c r="G28" s="154">
        <v>-63800</v>
      </c>
      <c r="H28" s="154">
        <v>0</v>
      </c>
      <c r="I28" s="154">
        <v>0</v>
      </c>
      <c r="J28" s="154">
        <v>0</v>
      </c>
      <c r="K28" s="154">
        <v>0</v>
      </c>
      <c r="L28" s="154">
        <v>0</v>
      </c>
      <c r="M28" s="154">
        <v>0</v>
      </c>
      <c r="N28" s="154">
        <v>0</v>
      </c>
      <c r="O28" s="154">
        <v>0</v>
      </c>
      <c r="P28" s="154">
        <v>0</v>
      </c>
      <c r="Q28" s="154">
        <v>63860</v>
      </c>
      <c r="R28" s="154">
        <v>0</v>
      </c>
      <c r="S28" s="154">
        <v>-63860</v>
      </c>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row>
    <row r="29" spans="1:79" ht="19.5" x14ac:dyDescent="0.4">
      <c r="A29" s="156">
        <v>44584</v>
      </c>
      <c r="B29" s="154">
        <v>45</v>
      </c>
      <c r="C29" s="154">
        <v>0</v>
      </c>
      <c r="D29" s="154">
        <v>-45</v>
      </c>
      <c r="E29" s="154">
        <v>48050</v>
      </c>
      <c r="F29" s="154">
        <v>0</v>
      </c>
      <c r="G29" s="154">
        <v>-48050</v>
      </c>
      <c r="H29" s="154">
        <v>0</v>
      </c>
      <c r="I29" s="154">
        <v>0</v>
      </c>
      <c r="J29" s="154">
        <v>0</v>
      </c>
      <c r="K29" s="154">
        <v>0</v>
      </c>
      <c r="L29" s="154">
        <v>0</v>
      </c>
      <c r="M29" s="154">
        <v>0</v>
      </c>
      <c r="N29" s="154">
        <v>0</v>
      </c>
      <c r="O29" s="154">
        <v>0</v>
      </c>
      <c r="P29" s="154">
        <v>0</v>
      </c>
      <c r="Q29" s="154">
        <v>48095</v>
      </c>
      <c r="R29" s="154">
        <v>0</v>
      </c>
      <c r="S29" s="154">
        <v>-48095</v>
      </c>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row>
    <row r="30" spans="1:79" ht="19.5" x14ac:dyDescent="0.4">
      <c r="A30" s="156">
        <v>44585</v>
      </c>
      <c r="B30" s="154">
        <v>37</v>
      </c>
      <c r="C30" s="154">
        <v>0</v>
      </c>
      <c r="D30" s="154">
        <v>-37</v>
      </c>
      <c r="E30" s="154">
        <v>39650</v>
      </c>
      <c r="F30" s="154">
        <v>0</v>
      </c>
      <c r="G30" s="154">
        <v>-39650</v>
      </c>
      <c r="H30" s="154">
        <v>0</v>
      </c>
      <c r="I30" s="154">
        <v>0</v>
      </c>
      <c r="J30" s="154">
        <v>0</v>
      </c>
      <c r="K30" s="154">
        <v>0</v>
      </c>
      <c r="L30" s="154">
        <v>0</v>
      </c>
      <c r="M30" s="154">
        <v>0</v>
      </c>
      <c r="N30" s="154">
        <v>0</v>
      </c>
      <c r="O30" s="154">
        <v>0</v>
      </c>
      <c r="P30" s="154">
        <v>0</v>
      </c>
      <c r="Q30" s="154">
        <v>39687</v>
      </c>
      <c r="R30" s="154">
        <v>0</v>
      </c>
      <c r="S30" s="154">
        <v>-39687</v>
      </c>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row>
    <row r="31" spans="1:79" ht="19.5" x14ac:dyDescent="0.4">
      <c r="A31" s="156">
        <v>44586</v>
      </c>
      <c r="B31" s="154">
        <v>57</v>
      </c>
      <c r="C31" s="154">
        <v>0</v>
      </c>
      <c r="D31" s="154">
        <v>-57</v>
      </c>
      <c r="E31" s="154">
        <v>61850</v>
      </c>
      <c r="F31" s="154">
        <v>0</v>
      </c>
      <c r="G31" s="154">
        <v>-61850</v>
      </c>
      <c r="H31" s="154">
        <v>0</v>
      </c>
      <c r="I31" s="154">
        <v>0</v>
      </c>
      <c r="J31" s="154">
        <v>0</v>
      </c>
      <c r="K31" s="154">
        <v>0</v>
      </c>
      <c r="L31" s="154">
        <v>0</v>
      </c>
      <c r="M31" s="154">
        <v>0</v>
      </c>
      <c r="N31" s="154">
        <v>0</v>
      </c>
      <c r="O31" s="154">
        <v>0</v>
      </c>
      <c r="P31" s="154">
        <v>0</v>
      </c>
      <c r="Q31" s="154">
        <v>61907</v>
      </c>
      <c r="R31" s="154">
        <v>0</v>
      </c>
      <c r="S31" s="154">
        <v>-61907</v>
      </c>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row>
    <row r="32" spans="1:79" ht="19.5" x14ac:dyDescent="0.4">
      <c r="A32" s="156">
        <v>44587</v>
      </c>
      <c r="B32" s="154">
        <v>60</v>
      </c>
      <c r="C32" s="154">
        <v>0</v>
      </c>
      <c r="D32" s="154">
        <v>-60</v>
      </c>
      <c r="E32" s="154">
        <v>65000</v>
      </c>
      <c r="F32" s="154">
        <v>0</v>
      </c>
      <c r="G32" s="154">
        <v>-65000</v>
      </c>
      <c r="H32" s="154">
        <v>0</v>
      </c>
      <c r="I32" s="154">
        <v>0</v>
      </c>
      <c r="J32" s="154">
        <v>0</v>
      </c>
      <c r="K32" s="154">
        <v>0</v>
      </c>
      <c r="L32" s="154">
        <v>0</v>
      </c>
      <c r="M32" s="154">
        <v>0</v>
      </c>
      <c r="N32" s="154">
        <v>0</v>
      </c>
      <c r="O32" s="154">
        <v>0</v>
      </c>
      <c r="P32" s="154">
        <v>0</v>
      </c>
      <c r="Q32" s="154">
        <v>65060</v>
      </c>
      <c r="R32" s="154">
        <v>0</v>
      </c>
      <c r="S32" s="154">
        <v>-65060</v>
      </c>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row>
    <row r="33" spans="1:79" ht="19.5" x14ac:dyDescent="0.4">
      <c r="A33" s="156">
        <v>44588</v>
      </c>
      <c r="B33" s="154">
        <v>57</v>
      </c>
      <c r="C33" s="154">
        <v>0</v>
      </c>
      <c r="D33" s="154">
        <v>-57</v>
      </c>
      <c r="E33" s="154">
        <v>61850</v>
      </c>
      <c r="F33" s="154">
        <v>0</v>
      </c>
      <c r="G33" s="154">
        <v>-61850</v>
      </c>
      <c r="H33" s="154">
        <v>0</v>
      </c>
      <c r="I33" s="154">
        <v>0</v>
      </c>
      <c r="J33" s="154">
        <v>0</v>
      </c>
      <c r="K33" s="154">
        <v>0</v>
      </c>
      <c r="L33" s="154">
        <v>0</v>
      </c>
      <c r="M33" s="154">
        <v>0</v>
      </c>
      <c r="N33" s="154">
        <v>0</v>
      </c>
      <c r="O33" s="154">
        <v>0</v>
      </c>
      <c r="P33" s="154">
        <v>0</v>
      </c>
      <c r="Q33" s="154">
        <v>61907</v>
      </c>
      <c r="R33" s="154">
        <v>0</v>
      </c>
      <c r="S33" s="154">
        <v>-61907</v>
      </c>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row>
    <row r="34" spans="1:79" ht="19.5" x14ac:dyDescent="0.4">
      <c r="A34" s="156">
        <v>44589</v>
      </c>
      <c r="B34" s="154">
        <v>52</v>
      </c>
      <c r="C34" s="154">
        <v>0</v>
      </c>
      <c r="D34" s="154">
        <v>-52</v>
      </c>
      <c r="E34" s="154">
        <v>55800</v>
      </c>
      <c r="F34" s="154">
        <v>0</v>
      </c>
      <c r="G34" s="154">
        <v>-55800</v>
      </c>
      <c r="H34" s="154">
        <v>0</v>
      </c>
      <c r="I34" s="154">
        <v>0</v>
      </c>
      <c r="J34" s="154">
        <v>0</v>
      </c>
      <c r="K34" s="154">
        <v>0</v>
      </c>
      <c r="L34" s="154">
        <v>0</v>
      </c>
      <c r="M34" s="154">
        <v>0</v>
      </c>
      <c r="N34" s="154">
        <v>0</v>
      </c>
      <c r="O34" s="154">
        <v>0</v>
      </c>
      <c r="P34" s="154">
        <v>0</v>
      </c>
      <c r="Q34" s="154">
        <v>55852</v>
      </c>
      <c r="R34" s="154">
        <v>0</v>
      </c>
      <c r="S34" s="154">
        <v>-55852</v>
      </c>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row>
    <row r="35" spans="1:79" ht="19.5" x14ac:dyDescent="0.4">
      <c r="A35" s="156">
        <v>44590</v>
      </c>
      <c r="B35" s="154">
        <v>60</v>
      </c>
      <c r="C35" s="154">
        <v>0</v>
      </c>
      <c r="D35" s="154">
        <v>-60</v>
      </c>
      <c r="E35" s="154">
        <v>63800</v>
      </c>
      <c r="F35" s="154">
        <v>0</v>
      </c>
      <c r="G35" s="154">
        <v>-63800</v>
      </c>
      <c r="H35" s="154">
        <v>0</v>
      </c>
      <c r="I35" s="154">
        <v>0</v>
      </c>
      <c r="J35" s="154">
        <v>0</v>
      </c>
      <c r="K35" s="154">
        <v>0</v>
      </c>
      <c r="L35" s="154">
        <v>0</v>
      </c>
      <c r="M35" s="154">
        <v>0</v>
      </c>
      <c r="N35" s="154">
        <v>0</v>
      </c>
      <c r="O35" s="154">
        <v>0</v>
      </c>
      <c r="P35" s="154">
        <v>0</v>
      </c>
      <c r="Q35" s="154">
        <v>63860</v>
      </c>
      <c r="R35" s="154">
        <v>0</v>
      </c>
      <c r="S35" s="154">
        <v>-63860</v>
      </c>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row>
    <row r="36" spans="1:79" ht="19.5" x14ac:dyDescent="0.4">
      <c r="A36" s="156">
        <v>44591</v>
      </c>
      <c r="B36" s="154">
        <v>45</v>
      </c>
      <c r="C36" s="154">
        <v>0</v>
      </c>
      <c r="D36" s="154">
        <v>-45</v>
      </c>
      <c r="E36" s="154">
        <v>47650</v>
      </c>
      <c r="F36" s="154">
        <v>0</v>
      </c>
      <c r="G36" s="154">
        <v>-47650</v>
      </c>
      <c r="H36" s="154">
        <v>0</v>
      </c>
      <c r="I36" s="154">
        <v>0</v>
      </c>
      <c r="J36" s="154">
        <v>0</v>
      </c>
      <c r="K36" s="154">
        <v>0</v>
      </c>
      <c r="L36" s="154">
        <v>0</v>
      </c>
      <c r="M36" s="154">
        <v>0</v>
      </c>
      <c r="N36" s="154">
        <v>0</v>
      </c>
      <c r="O36" s="154">
        <v>0</v>
      </c>
      <c r="P36" s="154">
        <v>0</v>
      </c>
      <c r="Q36" s="154">
        <v>47695</v>
      </c>
      <c r="R36" s="154">
        <v>0</v>
      </c>
      <c r="S36" s="154">
        <v>-47695</v>
      </c>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row>
    <row r="37" spans="1:79" ht="19.5" x14ac:dyDescent="0.4">
      <c r="A37" s="156">
        <v>44592</v>
      </c>
      <c r="B37" s="154">
        <v>44</v>
      </c>
      <c r="C37" s="154">
        <v>0</v>
      </c>
      <c r="D37" s="154">
        <v>-44</v>
      </c>
      <c r="E37" s="154">
        <v>47000</v>
      </c>
      <c r="F37" s="154">
        <v>0</v>
      </c>
      <c r="G37" s="154">
        <v>-47000</v>
      </c>
      <c r="H37" s="154">
        <v>0</v>
      </c>
      <c r="I37" s="154">
        <v>0</v>
      </c>
      <c r="J37" s="154">
        <v>0</v>
      </c>
      <c r="K37" s="154">
        <v>0</v>
      </c>
      <c r="L37" s="154">
        <v>0</v>
      </c>
      <c r="M37" s="154">
        <v>0</v>
      </c>
      <c r="N37" s="154">
        <v>0</v>
      </c>
      <c r="O37" s="154">
        <v>0</v>
      </c>
      <c r="P37" s="154">
        <v>0</v>
      </c>
      <c r="Q37" s="154">
        <v>47044</v>
      </c>
      <c r="R37" s="154">
        <v>0</v>
      </c>
      <c r="S37" s="154">
        <v>-47044</v>
      </c>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row>
    <row r="38" spans="1:79" x14ac:dyDescent="0.4">
      <c r="A38" s="157" t="s">
        <v>126</v>
      </c>
      <c r="B38" s="154">
        <v>1587</v>
      </c>
      <c r="C38" s="154">
        <v>0</v>
      </c>
      <c r="D38" s="154">
        <v>-1587</v>
      </c>
      <c r="E38" s="154">
        <v>1705950</v>
      </c>
      <c r="F38" s="154">
        <v>0</v>
      </c>
      <c r="G38" s="154">
        <v>-1705950</v>
      </c>
      <c r="H38" s="154">
        <v>2388</v>
      </c>
      <c r="I38" s="154">
        <v>2388</v>
      </c>
      <c r="J38" s="154">
        <v>0</v>
      </c>
      <c r="K38" s="154">
        <v>1602.5910121173965</v>
      </c>
      <c r="L38" s="154">
        <v>0</v>
      </c>
      <c r="M38" s="154">
        <v>-1602.4</v>
      </c>
      <c r="N38" s="154">
        <v>48.807205135737739</v>
      </c>
      <c r="O38" s="154">
        <v>0</v>
      </c>
      <c r="P38" s="154">
        <v>0</v>
      </c>
      <c r="Q38" s="154">
        <v>1711576.3982172532</v>
      </c>
      <c r="R38" s="154">
        <v>2388</v>
      </c>
      <c r="S38" s="154">
        <v>-1709139.4</v>
      </c>
    </row>
    <row r="39" spans="1:79" ht="19.5" x14ac:dyDescent="0.4">
      <c r="A39"/>
      <c r="B39"/>
      <c r="C39"/>
      <c r="D39"/>
      <c r="E39"/>
      <c r="F39"/>
      <c r="G39"/>
      <c r="H39"/>
      <c r="I39"/>
      <c r="J39"/>
      <c r="K39"/>
      <c r="L39"/>
      <c r="M39"/>
      <c r="N39"/>
      <c r="O39"/>
      <c r="P39"/>
      <c r="Q39"/>
    </row>
    <row r="40" spans="1:79" ht="19.5" x14ac:dyDescent="0.4">
      <c r="A40"/>
      <c r="B40"/>
      <c r="C40"/>
      <c r="D40"/>
      <c r="E40"/>
      <c r="F40"/>
      <c r="G40"/>
      <c r="H40"/>
      <c r="I40"/>
      <c r="J40"/>
      <c r="K40"/>
      <c r="L40"/>
      <c r="M40"/>
      <c r="N40"/>
      <c r="O40"/>
      <c r="P40"/>
      <c r="Q40"/>
    </row>
    <row r="41" spans="1:79" ht="19.5" x14ac:dyDescent="0.4">
      <c r="A41"/>
      <c r="B41"/>
      <c r="C41"/>
      <c r="D41"/>
      <c r="E41"/>
      <c r="F41"/>
      <c r="G41"/>
      <c r="H41"/>
      <c r="I41"/>
      <c r="J41"/>
      <c r="K41"/>
      <c r="L41"/>
      <c r="M41"/>
      <c r="N41"/>
      <c r="O41"/>
      <c r="P41"/>
      <c r="Q41"/>
    </row>
    <row r="42" spans="1:79" ht="19.5" x14ac:dyDescent="0.4">
      <c r="A42"/>
      <c r="B42"/>
      <c r="C42"/>
      <c r="D42"/>
      <c r="E42"/>
      <c r="F42"/>
      <c r="G42"/>
      <c r="H42"/>
      <c r="I42"/>
      <c r="J42"/>
      <c r="K42"/>
      <c r="L42"/>
      <c r="M42"/>
      <c r="N42"/>
      <c r="O42"/>
      <c r="P42"/>
      <c r="Q42"/>
    </row>
    <row r="43" spans="1:79" ht="19.5" x14ac:dyDescent="0.4">
      <c r="A43"/>
      <c r="B43"/>
      <c r="C43"/>
      <c r="D43"/>
      <c r="E43"/>
      <c r="F43"/>
      <c r="G43"/>
      <c r="H43"/>
      <c r="I43"/>
      <c r="J43"/>
      <c r="K43"/>
      <c r="L43"/>
      <c r="M43"/>
      <c r="N43"/>
      <c r="O43"/>
      <c r="P43"/>
      <c r="Q43"/>
    </row>
    <row r="44" spans="1:79" ht="19.5" x14ac:dyDescent="0.4">
      <c r="A44"/>
      <c r="B44"/>
      <c r="C44"/>
      <c r="D44"/>
      <c r="E44"/>
      <c r="F44"/>
      <c r="G44"/>
      <c r="H44"/>
      <c r="I44"/>
      <c r="J44"/>
      <c r="K44"/>
      <c r="L44"/>
      <c r="M44"/>
      <c r="N44"/>
      <c r="O44"/>
      <c r="P44"/>
      <c r="Q44"/>
    </row>
    <row r="45" spans="1:79" ht="19.5" x14ac:dyDescent="0.4">
      <c r="A45"/>
      <c r="B45"/>
      <c r="C45"/>
      <c r="D45"/>
      <c r="E45"/>
      <c r="F45"/>
      <c r="G45"/>
      <c r="H45"/>
      <c r="I45"/>
      <c r="J45"/>
      <c r="K45"/>
      <c r="L45"/>
      <c r="M45"/>
      <c r="N45"/>
      <c r="O45"/>
      <c r="P45"/>
      <c r="Q45"/>
    </row>
    <row r="46" spans="1:79" ht="19.5" x14ac:dyDescent="0.4">
      <c r="A46"/>
      <c r="B46"/>
      <c r="C46"/>
      <c r="D46"/>
      <c r="E46"/>
      <c r="F46"/>
      <c r="G46"/>
      <c r="H46"/>
      <c r="I46"/>
      <c r="J46"/>
      <c r="K46"/>
      <c r="L46"/>
      <c r="M46"/>
      <c r="N46"/>
      <c r="O46"/>
      <c r="P46"/>
      <c r="Q46"/>
    </row>
    <row r="47" spans="1:79" ht="19.5" x14ac:dyDescent="0.4">
      <c r="A47"/>
      <c r="B47"/>
      <c r="C47"/>
      <c r="D47"/>
      <c r="E47"/>
      <c r="F47"/>
      <c r="G47"/>
      <c r="H47"/>
      <c r="I47"/>
      <c r="J47"/>
      <c r="K47"/>
      <c r="L47"/>
      <c r="M47"/>
      <c r="N47"/>
      <c r="O47"/>
      <c r="P47"/>
      <c r="Q47"/>
    </row>
    <row r="48" spans="1:79" ht="19.5" x14ac:dyDescent="0.4">
      <c r="A48"/>
      <c r="B48"/>
      <c r="C48"/>
      <c r="D48"/>
      <c r="E48"/>
      <c r="F48"/>
      <c r="G48"/>
      <c r="H48"/>
      <c r="I48"/>
      <c r="J48"/>
      <c r="K48"/>
      <c r="L48"/>
      <c r="M48"/>
      <c r="N48"/>
      <c r="O48"/>
      <c r="P48"/>
      <c r="Q48"/>
    </row>
    <row r="49" spans="1:17" ht="19.5" x14ac:dyDescent="0.4">
      <c r="A49"/>
      <c r="B49"/>
      <c r="C49"/>
      <c r="D49"/>
      <c r="E49"/>
      <c r="F49"/>
      <c r="G49"/>
      <c r="H49"/>
      <c r="I49"/>
      <c r="J49"/>
      <c r="K49"/>
      <c r="L49"/>
      <c r="M49"/>
      <c r="N49"/>
      <c r="O49"/>
      <c r="P49"/>
      <c r="Q49"/>
    </row>
    <row r="50" spans="1:17" ht="19.5" x14ac:dyDescent="0.4">
      <c r="A50"/>
      <c r="B50"/>
      <c r="C50"/>
      <c r="D50"/>
      <c r="E50"/>
      <c r="F50"/>
      <c r="G50"/>
      <c r="H50"/>
      <c r="I50"/>
      <c r="J50"/>
      <c r="K50"/>
      <c r="L50"/>
      <c r="M50"/>
      <c r="N50"/>
      <c r="O50"/>
      <c r="P50"/>
      <c r="Q50"/>
    </row>
    <row r="51" spans="1:17" ht="19.5" x14ac:dyDescent="0.4">
      <c r="A51"/>
      <c r="B51"/>
      <c r="C51"/>
      <c r="D51"/>
      <c r="E51"/>
      <c r="F51"/>
      <c r="G51"/>
      <c r="H51"/>
      <c r="I51"/>
      <c r="J51"/>
      <c r="K51"/>
      <c r="L51"/>
      <c r="M51"/>
      <c r="N51"/>
      <c r="O51"/>
      <c r="P51"/>
      <c r="Q51"/>
    </row>
    <row r="52" spans="1:17" ht="19.5" x14ac:dyDescent="0.4">
      <c r="A52"/>
      <c r="B52"/>
      <c r="C52"/>
      <c r="D52"/>
      <c r="E52"/>
      <c r="F52"/>
      <c r="G52"/>
      <c r="H52"/>
      <c r="I52"/>
      <c r="J52"/>
      <c r="K52"/>
      <c r="L52"/>
      <c r="M52"/>
      <c r="N52"/>
      <c r="O52"/>
      <c r="P52"/>
      <c r="Q52"/>
    </row>
    <row r="53" spans="1:17" ht="19.5" x14ac:dyDescent="0.4">
      <c r="A53"/>
      <c r="B53"/>
      <c r="C53"/>
      <c r="D53"/>
      <c r="E53"/>
      <c r="F53"/>
      <c r="G53"/>
      <c r="H53"/>
      <c r="I53"/>
      <c r="J53"/>
      <c r="K53"/>
      <c r="L53"/>
      <c r="M53"/>
      <c r="N53"/>
      <c r="O53"/>
      <c r="P53"/>
      <c r="Q53"/>
    </row>
    <row r="54" spans="1:17" ht="19.5" x14ac:dyDescent="0.4">
      <c r="A54"/>
      <c r="B54"/>
      <c r="C54"/>
      <c r="D54"/>
      <c r="E54"/>
      <c r="F54"/>
      <c r="G54"/>
      <c r="H54"/>
      <c r="I54"/>
      <c r="J54"/>
      <c r="K54"/>
      <c r="L54"/>
      <c r="M54"/>
      <c r="N54"/>
      <c r="O54"/>
      <c r="P54"/>
      <c r="Q54"/>
    </row>
    <row r="55" spans="1:17" ht="19.5" x14ac:dyDescent="0.4">
      <c r="A55"/>
      <c r="B55"/>
      <c r="C55"/>
      <c r="D55"/>
      <c r="E55"/>
      <c r="F55"/>
      <c r="G55"/>
      <c r="H55"/>
      <c r="I55"/>
      <c r="J55"/>
      <c r="K55"/>
      <c r="L55"/>
      <c r="M55"/>
      <c r="N55"/>
      <c r="O55"/>
      <c r="P55"/>
      <c r="Q55"/>
    </row>
    <row r="56" spans="1:17" ht="19.5" x14ac:dyDescent="0.4">
      <c r="A56"/>
      <c r="B56"/>
      <c r="C56"/>
      <c r="D56"/>
      <c r="E56"/>
      <c r="F56"/>
      <c r="G56"/>
      <c r="H56"/>
      <c r="I56"/>
      <c r="J56"/>
      <c r="K56"/>
      <c r="L56"/>
      <c r="M56"/>
      <c r="N56"/>
      <c r="O56"/>
      <c r="P56"/>
      <c r="Q56"/>
    </row>
    <row r="57" spans="1:17" ht="19.5" x14ac:dyDescent="0.4">
      <c r="A57"/>
      <c r="B57"/>
      <c r="C57"/>
      <c r="D57"/>
      <c r="E57"/>
      <c r="F57"/>
      <c r="G57"/>
      <c r="H57"/>
      <c r="I57"/>
      <c r="J57"/>
      <c r="K57"/>
      <c r="L57"/>
      <c r="M57"/>
      <c r="N57"/>
      <c r="O57"/>
      <c r="P57"/>
      <c r="Q57"/>
    </row>
    <row r="58" spans="1:17" ht="19.5" x14ac:dyDescent="0.4">
      <c r="A58"/>
      <c r="B58"/>
      <c r="C58"/>
      <c r="D58"/>
      <c r="E58"/>
      <c r="F58"/>
      <c r="G58"/>
      <c r="H58"/>
      <c r="I58"/>
      <c r="J58"/>
      <c r="K58"/>
      <c r="L58"/>
      <c r="M58"/>
      <c r="N58"/>
      <c r="O58"/>
      <c r="P58"/>
      <c r="Q58"/>
    </row>
    <row r="59" spans="1:17" ht="19.5" x14ac:dyDescent="0.4">
      <c r="A59"/>
      <c r="B59"/>
      <c r="C59"/>
      <c r="D59"/>
      <c r="E59"/>
      <c r="F59"/>
      <c r="G59"/>
      <c r="H59"/>
      <c r="I59"/>
      <c r="J59"/>
      <c r="K59"/>
      <c r="L59"/>
      <c r="M59"/>
      <c r="N59"/>
      <c r="O59"/>
      <c r="P59"/>
      <c r="Q59"/>
    </row>
    <row r="60" spans="1:17" ht="19.5" x14ac:dyDescent="0.4">
      <c r="A60"/>
      <c r="B60"/>
      <c r="C60"/>
      <c r="D60"/>
      <c r="E60"/>
      <c r="F60"/>
      <c r="G60"/>
      <c r="H60"/>
      <c r="I60"/>
      <c r="J60"/>
      <c r="K60"/>
      <c r="L60"/>
      <c r="M60"/>
      <c r="N60"/>
      <c r="O60"/>
      <c r="P60"/>
      <c r="Q60"/>
    </row>
    <row r="61" spans="1:17" ht="19.5" x14ac:dyDescent="0.4">
      <c r="A61"/>
      <c r="B61"/>
      <c r="C61"/>
      <c r="D61"/>
      <c r="E61"/>
      <c r="F61"/>
      <c r="G61"/>
      <c r="H61"/>
      <c r="I61"/>
      <c r="J61"/>
      <c r="K61"/>
      <c r="L61"/>
      <c r="M61"/>
      <c r="N61"/>
      <c r="O61"/>
      <c r="P61"/>
      <c r="Q61"/>
    </row>
    <row r="62" spans="1:17" ht="19.5" x14ac:dyDescent="0.4">
      <c r="A62"/>
      <c r="B62"/>
      <c r="C62"/>
      <c r="D62"/>
      <c r="E62"/>
      <c r="F62"/>
      <c r="G62"/>
      <c r="H62"/>
      <c r="I62"/>
      <c r="J62"/>
      <c r="K62"/>
      <c r="L62"/>
      <c r="M62"/>
      <c r="N62"/>
      <c r="O62"/>
      <c r="P62"/>
      <c r="Q62"/>
    </row>
    <row r="63" spans="1:17" ht="19.5" x14ac:dyDescent="0.4">
      <c r="A63"/>
      <c r="B63"/>
      <c r="C63"/>
      <c r="D63"/>
      <c r="E63"/>
      <c r="F63"/>
      <c r="G63"/>
      <c r="H63"/>
      <c r="I63"/>
      <c r="J63"/>
      <c r="K63"/>
      <c r="L63"/>
      <c r="M63"/>
      <c r="N63"/>
      <c r="O63"/>
      <c r="P63"/>
      <c r="Q63"/>
    </row>
    <row r="64" spans="1:17" ht="19.5" x14ac:dyDescent="0.4">
      <c r="A64"/>
      <c r="B64"/>
      <c r="C64"/>
      <c r="D64"/>
      <c r="E64"/>
      <c r="F64"/>
      <c r="G64"/>
      <c r="H64"/>
      <c r="I64"/>
      <c r="J64"/>
      <c r="K64"/>
      <c r="L64"/>
      <c r="M64"/>
      <c r="N64"/>
      <c r="O64"/>
      <c r="P64"/>
      <c r="Q64"/>
    </row>
    <row r="65" spans="1:17" ht="19.5" x14ac:dyDescent="0.4">
      <c r="A65"/>
      <c r="B65"/>
      <c r="C65"/>
      <c r="D65"/>
      <c r="E65"/>
      <c r="F65"/>
      <c r="G65"/>
      <c r="H65"/>
      <c r="I65"/>
      <c r="J65"/>
      <c r="K65"/>
      <c r="L65"/>
      <c r="M65"/>
      <c r="N65"/>
      <c r="O65"/>
      <c r="P65"/>
      <c r="Q65"/>
    </row>
    <row r="66" spans="1:17" ht="19.5" x14ac:dyDescent="0.4">
      <c r="A66"/>
      <c r="B66"/>
      <c r="C66"/>
      <c r="D66"/>
      <c r="E66"/>
      <c r="F66"/>
      <c r="G66"/>
      <c r="H66"/>
      <c r="I66"/>
      <c r="J66"/>
      <c r="K66"/>
      <c r="L66"/>
      <c r="M66"/>
      <c r="N66"/>
      <c r="O66"/>
      <c r="P66"/>
      <c r="Q66"/>
    </row>
    <row r="67" spans="1:17" ht="19.5" x14ac:dyDescent="0.4">
      <c r="A67"/>
      <c r="B67"/>
      <c r="C67"/>
      <c r="D67"/>
      <c r="E67"/>
      <c r="F67"/>
      <c r="G67"/>
      <c r="H67"/>
      <c r="I67"/>
      <c r="J67"/>
      <c r="K67"/>
      <c r="L67"/>
      <c r="M67"/>
      <c r="N67"/>
      <c r="O67"/>
      <c r="P67"/>
      <c r="Q67"/>
    </row>
    <row r="68" spans="1:17" ht="19.5" x14ac:dyDescent="0.4">
      <c r="A68"/>
      <c r="B68"/>
      <c r="C68"/>
      <c r="D68"/>
      <c r="E68"/>
      <c r="F68"/>
      <c r="G68"/>
      <c r="H68"/>
      <c r="I68"/>
      <c r="J68"/>
      <c r="K68"/>
      <c r="L68"/>
      <c r="M68"/>
      <c r="N68"/>
      <c r="O68"/>
      <c r="P68"/>
      <c r="Q68"/>
    </row>
    <row r="69" spans="1:17" ht="19.5" x14ac:dyDescent="0.4">
      <c r="A69"/>
      <c r="B69"/>
      <c r="C69"/>
      <c r="D69"/>
      <c r="E69"/>
      <c r="F69"/>
      <c r="G69"/>
      <c r="H69"/>
      <c r="I69"/>
      <c r="J69"/>
      <c r="K69"/>
      <c r="L69"/>
      <c r="M69"/>
      <c r="N69"/>
      <c r="O69"/>
      <c r="P69"/>
      <c r="Q69"/>
    </row>
    <row r="70" spans="1:17" ht="19.5" x14ac:dyDescent="0.4">
      <c r="A70"/>
      <c r="B70"/>
      <c r="C70"/>
      <c r="D70"/>
      <c r="E70"/>
      <c r="F70"/>
      <c r="G70"/>
      <c r="H70"/>
      <c r="I70"/>
      <c r="J70"/>
      <c r="K70"/>
      <c r="L70"/>
      <c r="M70"/>
      <c r="N70"/>
      <c r="O70"/>
      <c r="P70"/>
      <c r="Q70"/>
    </row>
    <row r="71" spans="1:17" ht="19.5" x14ac:dyDescent="0.4">
      <c r="A71"/>
      <c r="B71"/>
      <c r="C71"/>
      <c r="D71"/>
      <c r="E71"/>
      <c r="F71"/>
      <c r="G71"/>
      <c r="H71"/>
      <c r="I71"/>
      <c r="J71"/>
      <c r="K71"/>
      <c r="L71"/>
      <c r="M71"/>
      <c r="N71"/>
      <c r="O71"/>
      <c r="P71"/>
      <c r="Q71"/>
    </row>
    <row r="72" spans="1:17" ht="19.5" x14ac:dyDescent="0.4">
      <c r="A72"/>
      <c r="B72"/>
      <c r="C72"/>
      <c r="D72"/>
      <c r="E72"/>
      <c r="F72"/>
      <c r="G72"/>
      <c r="H72"/>
      <c r="I72"/>
      <c r="J72"/>
      <c r="K72"/>
      <c r="L72"/>
      <c r="M72"/>
      <c r="N72"/>
      <c r="O72"/>
      <c r="P72"/>
      <c r="Q72"/>
    </row>
    <row r="73" spans="1:17" ht="19.5" x14ac:dyDescent="0.4">
      <c r="A73"/>
      <c r="B73"/>
      <c r="C73"/>
      <c r="D73"/>
      <c r="E73"/>
      <c r="F73"/>
      <c r="G73"/>
      <c r="H73"/>
      <c r="I73"/>
      <c r="J73"/>
      <c r="K73"/>
      <c r="L73"/>
      <c r="M73"/>
      <c r="N73"/>
      <c r="O73"/>
      <c r="P73"/>
      <c r="Q73"/>
    </row>
    <row r="74" spans="1:17" ht="19.5" x14ac:dyDescent="0.4">
      <c r="A74"/>
      <c r="B74"/>
      <c r="C74"/>
      <c r="D74"/>
      <c r="E74"/>
      <c r="F74"/>
      <c r="G74"/>
      <c r="H74"/>
      <c r="I74"/>
      <c r="J74"/>
      <c r="K74"/>
      <c r="L74"/>
      <c r="M74"/>
      <c r="N74"/>
      <c r="O74"/>
      <c r="P74"/>
      <c r="Q74"/>
    </row>
    <row r="75" spans="1:17" ht="19.5" x14ac:dyDescent="0.4">
      <c r="A75"/>
      <c r="B75"/>
      <c r="C75"/>
      <c r="D75"/>
      <c r="E75"/>
      <c r="F75"/>
      <c r="G75"/>
      <c r="H75"/>
      <c r="I75"/>
      <c r="J75"/>
      <c r="K75"/>
      <c r="L75"/>
      <c r="M75"/>
      <c r="N75"/>
      <c r="O75"/>
      <c r="P75"/>
      <c r="Q75"/>
    </row>
    <row r="76" spans="1:17" ht="19.5" x14ac:dyDescent="0.4">
      <c r="A76"/>
      <c r="B76"/>
      <c r="C76"/>
      <c r="D76"/>
      <c r="E76"/>
      <c r="F76"/>
      <c r="G76"/>
      <c r="H76"/>
      <c r="I76"/>
      <c r="J76"/>
      <c r="K76"/>
      <c r="L76"/>
      <c r="M76"/>
      <c r="N76"/>
      <c r="O76"/>
      <c r="P76"/>
      <c r="Q76"/>
    </row>
    <row r="77" spans="1:17" ht="19.5" x14ac:dyDescent="0.4">
      <c r="A77"/>
      <c r="B77"/>
      <c r="C77"/>
      <c r="D77"/>
      <c r="E77"/>
      <c r="F77"/>
      <c r="G77"/>
      <c r="H77"/>
      <c r="I77"/>
      <c r="J77"/>
      <c r="K77"/>
      <c r="L77"/>
      <c r="M77"/>
      <c r="N77"/>
      <c r="O77"/>
      <c r="P77"/>
      <c r="Q77"/>
    </row>
    <row r="78" spans="1:17" ht="19.5" x14ac:dyDescent="0.4">
      <c r="A78"/>
      <c r="B78"/>
      <c r="C78"/>
      <c r="D78"/>
      <c r="E78"/>
      <c r="F78"/>
      <c r="G78"/>
      <c r="H78"/>
      <c r="I78"/>
      <c r="J78"/>
      <c r="K78"/>
      <c r="L78"/>
      <c r="M78"/>
      <c r="N78"/>
      <c r="O78"/>
      <c r="P78"/>
      <c r="Q78"/>
    </row>
    <row r="79" spans="1:17" ht="19.5" x14ac:dyDescent="0.4">
      <c r="A79"/>
      <c r="B79"/>
      <c r="C79"/>
      <c r="D79"/>
      <c r="E79"/>
      <c r="F79"/>
      <c r="G79"/>
      <c r="H79"/>
      <c r="I79"/>
      <c r="J79"/>
      <c r="K79"/>
      <c r="L79"/>
      <c r="M79"/>
      <c r="N79"/>
      <c r="O79"/>
      <c r="P79"/>
      <c r="Q79"/>
    </row>
    <row r="80" spans="1:17" ht="19.5" x14ac:dyDescent="0.4">
      <c r="A80"/>
      <c r="B80"/>
      <c r="C80"/>
      <c r="D80"/>
      <c r="E80"/>
      <c r="F80"/>
      <c r="G80"/>
      <c r="H80"/>
      <c r="I80"/>
      <c r="J80"/>
      <c r="K80"/>
      <c r="L80"/>
      <c r="M80"/>
      <c r="N80"/>
      <c r="O80"/>
      <c r="P80"/>
      <c r="Q80"/>
    </row>
    <row r="81" spans="1:17" ht="19.5" x14ac:dyDescent="0.4">
      <c r="A81"/>
      <c r="B81"/>
      <c r="C81"/>
      <c r="D81"/>
      <c r="E81"/>
      <c r="F81"/>
      <c r="G81"/>
      <c r="H81"/>
      <c r="I81"/>
      <c r="J81"/>
      <c r="K81"/>
      <c r="L81"/>
      <c r="M81"/>
      <c r="N81"/>
      <c r="O81"/>
      <c r="P81"/>
      <c r="Q81"/>
    </row>
    <row r="82" spans="1:17" ht="19.5" x14ac:dyDescent="0.4">
      <c r="A82"/>
      <c r="B82"/>
      <c r="C82"/>
      <c r="D82"/>
      <c r="E82"/>
      <c r="F82"/>
      <c r="G82"/>
      <c r="H82"/>
      <c r="I82"/>
      <c r="J82"/>
      <c r="K82"/>
      <c r="L82"/>
      <c r="M82"/>
      <c r="N82"/>
      <c r="O82"/>
      <c r="P82"/>
      <c r="Q82"/>
    </row>
    <row r="83" spans="1:17" ht="19.5" x14ac:dyDescent="0.4">
      <c r="A83"/>
      <c r="B83"/>
      <c r="C83"/>
      <c r="D83"/>
      <c r="E83"/>
      <c r="F83"/>
      <c r="G83"/>
      <c r="H83"/>
      <c r="I83"/>
      <c r="J83"/>
      <c r="K83"/>
      <c r="L83"/>
      <c r="M83"/>
      <c r="N83"/>
      <c r="O83"/>
      <c r="P83"/>
      <c r="Q83"/>
    </row>
    <row r="84" spans="1:17" ht="19.5" x14ac:dyDescent="0.4">
      <c r="A84"/>
      <c r="B84"/>
      <c r="C84"/>
      <c r="D84"/>
      <c r="E84"/>
      <c r="F84"/>
      <c r="G84"/>
      <c r="H84"/>
      <c r="I84"/>
      <c r="J84"/>
      <c r="K84"/>
      <c r="L84"/>
      <c r="M84"/>
      <c r="N84"/>
      <c r="O84"/>
      <c r="P84"/>
      <c r="Q84"/>
    </row>
    <row r="85" spans="1:17" ht="19.5" x14ac:dyDescent="0.4">
      <c r="A85"/>
      <c r="B85"/>
      <c r="C85"/>
      <c r="D85"/>
      <c r="E85"/>
      <c r="F85"/>
      <c r="G85"/>
      <c r="H85"/>
      <c r="I85"/>
      <c r="J85"/>
      <c r="K85"/>
      <c r="L85"/>
      <c r="M85"/>
      <c r="N85"/>
      <c r="O85"/>
      <c r="P85"/>
      <c r="Q85"/>
    </row>
    <row r="86" spans="1:17" ht="19.5" x14ac:dyDescent="0.4">
      <c r="A86"/>
      <c r="B86"/>
      <c r="C86"/>
      <c r="D86"/>
      <c r="E86"/>
      <c r="F86"/>
      <c r="G86"/>
      <c r="H86"/>
      <c r="I86"/>
      <c r="J86"/>
      <c r="K86"/>
      <c r="L86"/>
      <c r="M86"/>
      <c r="N86"/>
      <c r="O86"/>
      <c r="P86"/>
      <c r="Q86"/>
    </row>
    <row r="87" spans="1:17" ht="19.5" x14ac:dyDescent="0.4">
      <c r="A87"/>
      <c r="B87"/>
      <c r="C87"/>
      <c r="D87"/>
      <c r="E87"/>
      <c r="F87"/>
      <c r="G87"/>
      <c r="H87"/>
      <c r="I87"/>
      <c r="J87"/>
      <c r="K87"/>
      <c r="L87"/>
      <c r="M87"/>
      <c r="N87"/>
      <c r="O87"/>
      <c r="P87"/>
      <c r="Q87"/>
    </row>
    <row r="88" spans="1:17" ht="19.5" x14ac:dyDescent="0.4">
      <c r="A88"/>
      <c r="B88"/>
      <c r="C88"/>
      <c r="D88"/>
      <c r="E88"/>
      <c r="F88"/>
      <c r="G88"/>
      <c r="H88"/>
      <c r="I88"/>
      <c r="J88"/>
      <c r="K88"/>
      <c r="L88"/>
      <c r="M88"/>
      <c r="N88"/>
      <c r="O88"/>
      <c r="P88"/>
      <c r="Q88"/>
    </row>
    <row r="89" spans="1:17" ht="19.5" x14ac:dyDescent="0.4">
      <c r="A89"/>
      <c r="B89"/>
      <c r="C89"/>
      <c r="D89"/>
      <c r="E89"/>
      <c r="F89"/>
      <c r="G89"/>
      <c r="H89"/>
      <c r="I89"/>
      <c r="J89"/>
      <c r="K89"/>
      <c r="L89"/>
      <c r="M89"/>
      <c r="N89"/>
      <c r="O89"/>
      <c r="P89"/>
      <c r="Q89"/>
    </row>
    <row r="90" spans="1:17" ht="19.5" x14ac:dyDescent="0.4">
      <c r="A90"/>
      <c r="B90"/>
      <c r="C90"/>
      <c r="D90"/>
      <c r="E90"/>
      <c r="F90"/>
      <c r="G90"/>
      <c r="H90"/>
      <c r="I90"/>
      <c r="J90"/>
      <c r="K90"/>
      <c r="L90"/>
      <c r="M90"/>
      <c r="N90"/>
      <c r="O90"/>
      <c r="P90"/>
      <c r="Q90"/>
    </row>
    <row r="91" spans="1:17" ht="19.5" x14ac:dyDescent="0.4">
      <c r="A91"/>
      <c r="B91"/>
      <c r="C91"/>
      <c r="D91"/>
      <c r="E91"/>
      <c r="F91"/>
      <c r="G91"/>
      <c r="H91"/>
      <c r="I91"/>
      <c r="J91"/>
      <c r="K91"/>
      <c r="L91"/>
      <c r="M91"/>
      <c r="N91"/>
      <c r="O91"/>
      <c r="P91"/>
      <c r="Q91"/>
    </row>
    <row r="92" spans="1:17" ht="19.5" x14ac:dyDescent="0.4">
      <c r="A92"/>
      <c r="B92"/>
      <c r="C92"/>
      <c r="D92"/>
      <c r="E92"/>
      <c r="F92"/>
      <c r="G92"/>
      <c r="H92"/>
      <c r="I92"/>
      <c r="J92"/>
      <c r="K92"/>
      <c r="L92"/>
      <c r="M92"/>
      <c r="N92"/>
      <c r="O92"/>
      <c r="P92"/>
      <c r="Q92"/>
    </row>
    <row r="93" spans="1:17" ht="19.5" x14ac:dyDescent="0.4">
      <c r="A93"/>
      <c r="B93"/>
      <c r="C93"/>
      <c r="D93"/>
      <c r="E93"/>
      <c r="F93"/>
      <c r="G93"/>
      <c r="H93"/>
      <c r="I93"/>
      <c r="J93"/>
      <c r="K93"/>
      <c r="L93"/>
      <c r="M93"/>
      <c r="N93"/>
      <c r="O93"/>
      <c r="P93"/>
      <c r="Q93"/>
    </row>
    <row r="94" spans="1:17" ht="19.5" x14ac:dyDescent="0.4">
      <c r="A94"/>
      <c r="B94"/>
      <c r="C94"/>
      <c r="D94"/>
      <c r="E94"/>
      <c r="F94"/>
      <c r="G94"/>
      <c r="H94"/>
      <c r="I94"/>
      <c r="J94"/>
      <c r="K94"/>
      <c r="L94"/>
      <c r="M94"/>
      <c r="N94"/>
      <c r="O94"/>
      <c r="P94"/>
      <c r="Q94"/>
    </row>
    <row r="95" spans="1:17" ht="19.5" x14ac:dyDescent="0.4">
      <c r="A95"/>
      <c r="B95"/>
      <c r="C95"/>
      <c r="D95"/>
      <c r="E95"/>
      <c r="F95"/>
      <c r="G95"/>
      <c r="H95"/>
      <c r="I95"/>
      <c r="J95"/>
      <c r="K95"/>
      <c r="L95"/>
      <c r="M95"/>
      <c r="N95"/>
      <c r="O95"/>
      <c r="P95"/>
      <c r="Q95"/>
    </row>
    <row r="96" spans="1:17" ht="19.5" x14ac:dyDescent="0.4">
      <c r="A96"/>
      <c r="B96"/>
      <c r="C96"/>
      <c r="D96"/>
      <c r="E96"/>
      <c r="F96"/>
      <c r="G96"/>
      <c r="H96"/>
      <c r="I96"/>
      <c r="J96"/>
      <c r="K96"/>
      <c r="L96"/>
      <c r="M96"/>
      <c r="N96"/>
      <c r="O96"/>
      <c r="P96"/>
      <c r="Q96"/>
    </row>
    <row r="97" spans="1:17" ht="19.5" x14ac:dyDescent="0.4">
      <c r="A97"/>
      <c r="B97"/>
      <c r="C97"/>
      <c r="D97"/>
      <c r="E97"/>
      <c r="F97"/>
      <c r="G97"/>
      <c r="H97"/>
      <c r="I97"/>
      <c r="J97"/>
      <c r="K97"/>
      <c r="L97"/>
      <c r="M97"/>
      <c r="N97"/>
      <c r="O97"/>
      <c r="P97"/>
      <c r="Q97"/>
    </row>
    <row r="98" spans="1:17" ht="19.5" x14ac:dyDescent="0.4">
      <c r="A98"/>
      <c r="B98"/>
      <c r="C98"/>
      <c r="D98"/>
      <c r="E98"/>
      <c r="F98"/>
      <c r="G98"/>
      <c r="H98"/>
      <c r="I98"/>
      <c r="J98"/>
      <c r="K98"/>
      <c r="L98"/>
      <c r="M98"/>
      <c r="N98"/>
      <c r="O98"/>
      <c r="P98"/>
      <c r="Q98"/>
    </row>
    <row r="99" spans="1:17" ht="19.5" x14ac:dyDescent="0.4">
      <c r="A99"/>
      <c r="B99"/>
      <c r="C99"/>
      <c r="D99"/>
      <c r="E99"/>
      <c r="F99"/>
      <c r="G99"/>
      <c r="H99"/>
      <c r="I99"/>
      <c r="J99"/>
      <c r="K99"/>
      <c r="L99"/>
      <c r="M99"/>
      <c r="N99"/>
      <c r="O99"/>
      <c r="P99"/>
      <c r="Q99"/>
    </row>
    <row r="100" spans="1:17" ht="19.5" x14ac:dyDescent="0.4">
      <c r="A100"/>
      <c r="B100"/>
      <c r="C100"/>
      <c r="D100"/>
      <c r="E100"/>
      <c r="F100"/>
      <c r="G100"/>
      <c r="H100"/>
      <c r="I100"/>
      <c r="J100"/>
      <c r="K100"/>
      <c r="L100"/>
      <c r="M100"/>
      <c r="N100"/>
      <c r="O100"/>
      <c r="P100"/>
      <c r="Q100"/>
    </row>
    <row r="101" spans="1:17" ht="19.5" x14ac:dyDescent="0.4">
      <c r="A101"/>
      <c r="B101"/>
      <c r="C101"/>
      <c r="D101"/>
      <c r="E101"/>
      <c r="F101"/>
      <c r="G101"/>
      <c r="H101"/>
      <c r="I101"/>
      <c r="J101"/>
      <c r="K101"/>
      <c r="L101"/>
      <c r="M101"/>
      <c r="N101"/>
      <c r="O101"/>
      <c r="P101"/>
      <c r="Q101"/>
    </row>
    <row r="102" spans="1:17" ht="19.5" x14ac:dyDescent="0.4">
      <c r="A102"/>
      <c r="B102"/>
      <c r="C102"/>
      <c r="D102"/>
      <c r="E102"/>
      <c r="F102"/>
      <c r="G102"/>
      <c r="H102"/>
      <c r="I102"/>
      <c r="J102"/>
      <c r="K102"/>
      <c r="L102"/>
      <c r="M102"/>
      <c r="N102"/>
      <c r="O102"/>
      <c r="P102"/>
      <c r="Q102"/>
    </row>
    <row r="103" spans="1:17" ht="19.5" x14ac:dyDescent="0.4">
      <c r="A103"/>
      <c r="B103"/>
      <c r="C103"/>
      <c r="D103"/>
      <c r="E103"/>
      <c r="F103"/>
      <c r="G103"/>
      <c r="H103"/>
      <c r="I103"/>
      <c r="J103"/>
      <c r="K103"/>
      <c r="L103"/>
      <c r="M103"/>
      <c r="N103"/>
      <c r="O103"/>
      <c r="P103"/>
      <c r="Q103"/>
    </row>
    <row r="104" spans="1:17" ht="19.5" x14ac:dyDescent="0.4">
      <c r="A104"/>
      <c r="B104"/>
      <c r="C104"/>
      <c r="D104"/>
      <c r="E104"/>
      <c r="F104"/>
      <c r="G104"/>
      <c r="H104"/>
      <c r="I104"/>
      <c r="J104"/>
      <c r="K104"/>
      <c r="L104"/>
      <c r="M104"/>
      <c r="N104"/>
      <c r="O104"/>
      <c r="P104"/>
      <c r="Q104"/>
    </row>
    <row r="105" spans="1:17" ht="19.5" x14ac:dyDescent="0.4">
      <c r="A105"/>
      <c r="B105"/>
      <c r="C105"/>
      <c r="D105"/>
      <c r="E105"/>
      <c r="F105"/>
      <c r="G105"/>
      <c r="H105"/>
      <c r="I105"/>
      <c r="J105"/>
      <c r="K105"/>
      <c r="L105"/>
      <c r="M105"/>
      <c r="N105"/>
      <c r="O105"/>
      <c r="P105"/>
      <c r="Q105"/>
    </row>
    <row r="106" spans="1:17" ht="19.5" x14ac:dyDescent="0.4">
      <c r="A106"/>
      <c r="B106"/>
      <c r="C106"/>
      <c r="D106"/>
      <c r="E106"/>
      <c r="F106"/>
      <c r="G106"/>
      <c r="H106"/>
      <c r="I106"/>
      <c r="J106"/>
      <c r="K106"/>
      <c r="L106"/>
      <c r="M106"/>
      <c r="N106"/>
      <c r="O106"/>
      <c r="P106"/>
      <c r="Q106"/>
    </row>
    <row r="107" spans="1:17" ht="19.5" x14ac:dyDescent="0.4">
      <c r="A107"/>
      <c r="B107"/>
      <c r="C107"/>
      <c r="D107"/>
      <c r="E107"/>
      <c r="F107"/>
      <c r="G107"/>
      <c r="H107"/>
      <c r="I107"/>
      <c r="J107"/>
      <c r="K107"/>
      <c r="L107"/>
      <c r="M107"/>
      <c r="N107"/>
      <c r="O107"/>
      <c r="P107"/>
      <c r="Q107"/>
    </row>
    <row r="108" spans="1:17" ht="19.5" x14ac:dyDescent="0.4">
      <c r="A108"/>
      <c r="B108"/>
      <c r="C108"/>
      <c r="D108"/>
      <c r="E108"/>
      <c r="F108"/>
      <c r="G108"/>
      <c r="H108"/>
      <c r="I108"/>
      <c r="J108"/>
      <c r="K108"/>
      <c r="L108"/>
      <c r="M108"/>
      <c r="N108"/>
      <c r="O108"/>
      <c r="P108"/>
      <c r="Q108"/>
    </row>
    <row r="109" spans="1:17" ht="19.5" x14ac:dyDescent="0.4">
      <c r="A109"/>
      <c r="B109"/>
      <c r="C109"/>
      <c r="D109"/>
      <c r="E109"/>
      <c r="F109"/>
      <c r="G109"/>
      <c r="H109"/>
      <c r="I109"/>
      <c r="J109"/>
      <c r="K109"/>
      <c r="L109"/>
      <c r="M109"/>
      <c r="N109"/>
      <c r="O109"/>
      <c r="P109"/>
      <c r="Q109"/>
    </row>
    <row r="110" spans="1:17" ht="19.5" x14ac:dyDescent="0.4">
      <c r="A110"/>
      <c r="B110"/>
      <c r="C110"/>
      <c r="D110"/>
      <c r="E110"/>
      <c r="F110"/>
      <c r="G110"/>
      <c r="H110"/>
      <c r="I110"/>
      <c r="J110"/>
      <c r="K110"/>
      <c r="L110"/>
      <c r="M110"/>
      <c r="N110"/>
      <c r="O110"/>
      <c r="P110"/>
      <c r="Q110"/>
    </row>
    <row r="111" spans="1:17" ht="19.5" x14ac:dyDescent="0.4">
      <c r="A111"/>
      <c r="B111"/>
      <c r="C111"/>
      <c r="D111"/>
      <c r="E111"/>
      <c r="F111"/>
      <c r="G111"/>
      <c r="H111"/>
      <c r="I111"/>
      <c r="J111"/>
      <c r="K111"/>
      <c r="L111"/>
      <c r="M111"/>
      <c r="N111"/>
      <c r="O111"/>
      <c r="P111"/>
      <c r="Q111"/>
    </row>
    <row r="112" spans="1:17" ht="19.5" x14ac:dyDescent="0.4">
      <c r="A112"/>
      <c r="B112"/>
      <c r="C112"/>
      <c r="D112"/>
      <c r="E112"/>
      <c r="F112"/>
      <c r="G112"/>
      <c r="H112"/>
      <c r="I112"/>
      <c r="J112"/>
      <c r="K112"/>
      <c r="L112"/>
      <c r="M112"/>
      <c r="N112"/>
      <c r="O112"/>
      <c r="P112"/>
      <c r="Q112"/>
    </row>
    <row r="113" spans="1:17" ht="19.5" x14ac:dyDescent="0.4">
      <c r="A113"/>
      <c r="B113"/>
      <c r="C113"/>
      <c r="D113"/>
      <c r="E113"/>
      <c r="F113"/>
      <c r="G113"/>
      <c r="H113"/>
      <c r="I113"/>
      <c r="J113"/>
      <c r="K113"/>
      <c r="L113"/>
      <c r="M113"/>
      <c r="N113"/>
      <c r="O113"/>
      <c r="P113"/>
      <c r="Q113"/>
    </row>
    <row r="114" spans="1:17" ht="19.5" x14ac:dyDescent="0.4">
      <c r="A114"/>
      <c r="B114"/>
      <c r="C114"/>
      <c r="D114"/>
      <c r="E114"/>
      <c r="F114"/>
      <c r="G114"/>
      <c r="H114"/>
      <c r="I114"/>
      <c r="J114"/>
      <c r="K114"/>
      <c r="L114"/>
      <c r="M114"/>
      <c r="N114"/>
      <c r="O114"/>
      <c r="P114"/>
      <c r="Q114"/>
    </row>
    <row r="115" spans="1:17" ht="19.5" x14ac:dyDescent="0.4">
      <c r="A115"/>
      <c r="B115"/>
      <c r="C115"/>
      <c r="D115"/>
      <c r="E115"/>
      <c r="F115"/>
      <c r="G115"/>
      <c r="H115"/>
      <c r="I115"/>
      <c r="J115"/>
      <c r="K115"/>
      <c r="L115"/>
      <c r="M115"/>
      <c r="N115"/>
      <c r="O115"/>
      <c r="P115"/>
      <c r="Q115"/>
    </row>
    <row r="116" spans="1:17" ht="19.5" x14ac:dyDescent="0.4">
      <c r="A116"/>
      <c r="B116"/>
      <c r="C116"/>
      <c r="D116"/>
      <c r="E116"/>
      <c r="F116"/>
      <c r="G116"/>
      <c r="H116"/>
      <c r="I116"/>
      <c r="J116"/>
      <c r="K116"/>
      <c r="L116"/>
      <c r="M116"/>
      <c r="N116"/>
      <c r="O116"/>
      <c r="P116"/>
      <c r="Q116"/>
    </row>
    <row r="117" spans="1:17" ht="19.5" x14ac:dyDescent="0.4">
      <c r="A117"/>
      <c r="B117"/>
      <c r="C117"/>
      <c r="D117"/>
      <c r="E117"/>
      <c r="F117"/>
      <c r="G117"/>
      <c r="H117"/>
      <c r="I117"/>
      <c r="J117"/>
      <c r="K117"/>
      <c r="L117"/>
      <c r="M117"/>
      <c r="N117"/>
      <c r="O117"/>
      <c r="P117"/>
      <c r="Q117"/>
    </row>
    <row r="118" spans="1:17" ht="19.5" x14ac:dyDescent="0.4">
      <c r="A118"/>
      <c r="B118"/>
      <c r="C118"/>
      <c r="D118"/>
      <c r="E118"/>
      <c r="F118"/>
      <c r="G118"/>
      <c r="H118"/>
      <c r="I118"/>
      <c r="J118"/>
      <c r="K118"/>
      <c r="L118"/>
      <c r="M118"/>
      <c r="N118"/>
      <c r="O118"/>
      <c r="P118"/>
      <c r="Q118"/>
    </row>
    <row r="119" spans="1:17" ht="19.5" x14ac:dyDescent="0.4">
      <c r="A119"/>
      <c r="B119"/>
      <c r="C119"/>
      <c r="D119"/>
      <c r="E119"/>
      <c r="F119"/>
      <c r="G119"/>
      <c r="H119"/>
      <c r="I119"/>
      <c r="J119"/>
      <c r="K119"/>
      <c r="L119"/>
      <c r="M119"/>
      <c r="N119"/>
      <c r="O119"/>
      <c r="P119"/>
      <c r="Q119"/>
    </row>
    <row r="120" spans="1:17" ht="19.5" x14ac:dyDescent="0.4">
      <c r="A120"/>
      <c r="B120"/>
      <c r="C120"/>
      <c r="D120"/>
      <c r="E120"/>
      <c r="F120"/>
      <c r="G120"/>
      <c r="H120"/>
      <c r="I120"/>
      <c r="J120"/>
      <c r="K120"/>
      <c r="L120"/>
      <c r="M120"/>
      <c r="N120"/>
      <c r="O120"/>
      <c r="P120"/>
      <c r="Q120"/>
    </row>
    <row r="121" spans="1:17" ht="19.5" x14ac:dyDescent="0.4">
      <c r="A121"/>
      <c r="B121"/>
      <c r="C121"/>
      <c r="D121"/>
      <c r="E121"/>
      <c r="F121"/>
      <c r="G121"/>
      <c r="H121"/>
      <c r="I121"/>
      <c r="J121"/>
      <c r="K121"/>
      <c r="L121"/>
      <c r="M121"/>
      <c r="N121"/>
      <c r="O121"/>
      <c r="P121"/>
      <c r="Q121"/>
    </row>
    <row r="122" spans="1:17" ht="19.5" x14ac:dyDescent="0.4">
      <c r="A122"/>
      <c r="B122"/>
      <c r="C122"/>
      <c r="D122"/>
      <c r="E122"/>
      <c r="F122"/>
      <c r="G122"/>
      <c r="H122"/>
      <c r="I122"/>
      <c r="J122"/>
      <c r="K122"/>
      <c r="L122"/>
      <c r="M122"/>
      <c r="N122"/>
      <c r="O122"/>
      <c r="P122"/>
      <c r="Q122"/>
    </row>
    <row r="123" spans="1:17" ht="19.5" x14ac:dyDescent="0.4">
      <c r="A123"/>
      <c r="B123"/>
      <c r="C123"/>
      <c r="D123"/>
      <c r="E123"/>
      <c r="F123"/>
      <c r="G123"/>
      <c r="H123"/>
      <c r="I123"/>
      <c r="J123"/>
      <c r="K123"/>
      <c r="L123"/>
      <c r="M123"/>
      <c r="N123"/>
      <c r="O123"/>
      <c r="P123"/>
      <c r="Q123"/>
    </row>
    <row r="124" spans="1:17" ht="19.5" x14ac:dyDescent="0.4">
      <c r="A124"/>
      <c r="B124"/>
      <c r="C124"/>
      <c r="D124"/>
      <c r="E124"/>
      <c r="F124"/>
      <c r="G124"/>
      <c r="H124"/>
      <c r="I124"/>
      <c r="J124"/>
      <c r="K124"/>
      <c r="L124"/>
      <c r="M124"/>
      <c r="N124"/>
      <c r="O124"/>
      <c r="P124"/>
      <c r="Q124"/>
    </row>
    <row r="125" spans="1:17" ht="19.5" x14ac:dyDescent="0.4">
      <c r="A125"/>
      <c r="B125"/>
      <c r="C125"/>
      <c r="D125"/>
      <c r="E125"/>
      <c r="F125"/>
      <c r="G125"/>
      <c r="H125"/>
      <c r="I125"/>
      <c r="J125"/>
      <c r="K125"/>
      <c r="L125"/>
      <c r="M125"/>
      <c r="N125"/>
      <c r="O125"/>
      <c r="P125"/>
      <c r="Q125"/>
    </row>
    <row r="126" spans="1:17" ht="19.5" x14ac:dyDescent="0.4">
      <c r="A126"/>
      <c r="B126"/>
      <c r="C126"/>
      <c r="D126"/>
      <c r="E126"/>
      <c r="F126"/>
      <c r="G126"/>
      <c r="H126"/>
      <c r="I126"/>
      <c r="J126"/>
      <c r="K126"/>
      <c r="L126"/>
      <c r="M126"/>
      <c r="N126"/>
      <c r="O126"/>
      <c r="P126"/>
      <c r="Q126"/>
    </row>
    <row r="127" spans="1:17" ht="19.5" x14ac:dyDescent="0.4">
      <c r="A127"/>
      <c r="B127"/>
      <c r="C127"/>
      <c r="D127"/>
      <c r="E127"/>
      <c r="F127"/>
      <c r="G127"/>
      <c r="H127"/>
      <c r="I127"/>
      <c r="J127"/>
      <c r="K127"/>
      <c r="L127"/>
      <c r="M127"/>
      <c r="N127"/>
      <c r="O127"/>
      <c r="P127"/>
      <c r="Q127"/>
    </row>
    <row r="128" spans="1:17" ht="19.5" x14ac:dyDescent="0.4">
      <c r="A128"/>
      <c r="B128"/>
      <c r="C128"/>
      <c r="D128"/>
      <c r="E128"/>
      <c r="F128"/>
      <c r="G128"/>
      <c r="H128"/>
      <c r="I128"/>
      <c r="J128"/>
      <c r="K128"/>
      <c r="L128"/>
      <c r="M128"/>
      <c r="N128"/>
      <c r="O128"/>
      <c r="P128"/>
      <c r="Q128"/>
    </row>
    <row r="129" spans="1:17" ht="19.5" x14ac:dyDescent="0.4">
      <c r="A129"/>
      <c r="B129"/>
      <c r="C129"/>
      <c r="D129"/>
      <c r="E129"/>
      <c r="F129"/>
      <c r="G129"/>
      <c r="H129"/>
      <c r="I129"/>
      <c r="J129"/>
      <c r="K129"/>
      <c r="L129"/>
      <c r="M129"/>
      <c r="N129"/>
      <c r="O129"/>
      <c r="P129"/>
      <c r="Q129"/>
    </row>
    <row r="130" spans="1:17" ht="19.5" x14ac:dyDescent="0.4">
      <c r="A130"/>
      <c r="B130"/>
      <c r="C130"/>
      <c r="D130"/>
      <c r="E130"/>
      <c r="F130"/>
      <c r="G130"/>
      <c r="H130"/>
      <c r="I130"/>
      <c r="J130"/>
      <c r="K130"/>
      <c r="L130"/>
      <c r="M130"/>
      <c r="N130"/>
      <c r="O130"/>
      <c r="P130"/>
      <c r="Q130"/>
    </row>
    <row r="131" spans="1:17" ht="19.5" x14ac:dyDescent="0.4">
      <c r="A131"/>
      <c r="B131"/>
      <c r="C131"/>
      <c r="D131"/>
      <c r="E131"/>
      <c r="F131"/>
      <c r="G131"/>
      <c r="H131"/>
      <c r="I131"/>
      <c r="J131"/>
      <c r="K131"/>
      <c r="L131"/>
      <c r="M131"/>
      <c r="N131"/>
      <c r="O131"/>
      <c r="P131"/>
      <c r="Q131"/>
    </row>
    <row r="132" spans="1:17" ht="19.5" x14ac:dyDescent="0.4">
      <c r="A132"/>
      <c r="B132"/>
      <c r="C132"/>
      <c r="D132"/>
      <c r="E132"/>
      <c r="F132"/>
      <c r="G132"/>
      <c r="H132"/>
      <c r="I132"/>
      <c r="J132"/>
      <c r="K132"/>
      <c r="L132"/>
      <c r="M132"/>
      <c r="N132"/>
      <c r="O132"/>
      <c r="P132"/>
      <c r="Q132"/>
    </row>
    <row r="133" spans="1:17" ht="19.5" x14ac:dyDescent="0.4">
      <c r="A133"/>
      <c r="B133"/>
      <c r="C133"/>
      <c r="D133"/>
      <c r="E133"/>
      <c r="F133"/>
      <c r="G133"/>
      <c r="H133"/>
      <c r="I133"/>
      <c r="J133"/>
      <c r="K133"/>
      <c r="L133"/>
      <c r="M133"/>
      <c r="N133"/>
      <c r="O133"/>
      <c r="P133"/>
      <c r="Q133"/>
    </row>
    <row r="134" spans="1:17" ht="19.5" x14ac:dyDescent="0.4">
      <c r="A134"/>
      <c r="B134"/>
      <c r="C134"/>
      <c r="D134"/>
      <c r="E134"/>
      <c r="F134"/>
      <c r="G134"/>
      <c r="H134"/>
      <c r="I134"/>
      <c r="J134"/>
      <c r="K134"/>
      <c r="L134"/>
      <c r="M134"/>
      <c r="N134"/>
      <c r="O134"/>
      <c r="P134"/>
      <c r="Q134"/>
    </row>
    <row r="135" spans="1:17" ht="19.5" x14ac:dyDescent="0.4">
      <c r="A135"/>
      <c r="B135"/>
      <c r="C135"/>
      <c r="D135"/>
      <c r="E135"/>
      <c r="F135"/>
      <c r="G135"/>
      <c r="H135"/>
      <c r="I135"/>
      <c r="J135"/>
      <c r="K135"/>
      <c r="L135"/>
      <c r="M135"/>
      <c r="N135"/>
      <c r="O135"/>
      <c r="P135"/>
      <c r="Q135"/>
    </row>
    <row r="136" spans="1:17" ht="19.5" x14ac:dyDescent="0.4">
      <c r="A136"/>
      <c r="B136"/>
      <c r="C136"/>
      <c r="D136"/>
      <c r="E136"/>
      <c r="F136"/>
      <c r="G136"/>
      <c r="H136"/>
      <c r="I136"/>
      <c r="J136"/>
      <c r="K136"/>
      <c r="L136"/>
      <c r="M136"/>
      <c r="N136"/>
      <c r="O136"/>
      <c r="P136"/>
      <c r="Q136"/>
    </row>
    <row r="137" spans="1:17" ht="19.5" x14ac:dyDescent="0.4">
      <c r="A137"/>
      <c r="B137"/>
      <c r="C137"/>
      <c r="D137"/>
      <c r="E137"/>
      <c r="F137"/>
      <c r="G137"/>
      <c r="H137"/>
      <c r="I137"/>
      <c r="J137"/>
      <c r="K137"/>
      <c r="L137"/>
      <c r="M137"/>
      <c r="N137"/>
      <c r="O137"/>
      <c r="P137"/>
      <c r="Q137"/>
    </row>
    <row r="138" spans="1:17" ht="19.5" x14ac:dyDescent="0.4">
      <c r="A138"/>
      <c r="B138"/>
      <c r="C138"/>
      <c r="D138"/>
      <c r="E138"/>
      <c r="F138"/>
      <c r="G138"/>
      <c r="H138"/>
      <c r="I138"/>
      <c r="J138"/>
      <c r="K138"/>
      <c r="L138"/>
      <c r="M138"/>
      <c r="N138"/>
      <c r="O138"/>
      <c r="P138"/>
      <c r="Q138"/>
    </row>
    <row r="139" spans="1:17" ht="19.5" x14ac:dyDescent="0.4">
      <c r="A139"/>
      <c r="B139"/>
      <c r="C139"/>
      <c r="D139"/>
      <c r="E139"/>
      <c r="F139"/>
      <c r="G139"/>
      <c r="H139"/>
      <c r="I139"/>
      <c r="J139"/>
      <c r="K139"/>
      <c r="L139"/>
      <c r="M139"/>
      <c r="N139"/>
      <c r="O139"/>
      <c r="P139"/>
      <c r="Q139"/>
    </row>
    <row r="140" spans="1:17" ht="19.5" x14ac:dyDescent="0.4">
      <c r="A140"/>
      <c r="B140"/>
      <c r="C140"/>
      <c r="D140"/>
      <c r="E140"/>
      <c r="F140"/>
      <c r="G140"/>
      <c r="H140"/>
      <c r="I140"/>
      <c r="J140"/>
      <c r="K140"/>
      <c r="L140"/>
      <c r="M140"/>
      <c r="N140"/>
      <c r="O140"/>
      <c r="P140"/>
      <c r="Q140"/>
    </row>
    <row r="141" spans="1:17" ht="19.5" x14ac:dyDescent="0.4">
      <c r="A141"/>
      <c r="B141"/>
      <c r="C141"/>
      <c r="D141"/>
      <c r="E141"/>
      <c r="F141"/>
      <c r="G141"/>
      <c r="H141"/>
      <c r="I141"/>
      <c r="J141"/>
      <c r="K141"/>
      <c r="L141"/>
      <c r="M141"/>
      <c r="N141"/>
      <c r="O141"/>
      <c r="P141"/>
      <c r="Q141"/>
    </row>
    <row r="142" spans="1:17" ht="19.5" x14ac:dyDescent="0.4">
      <c r="A142"/>
      <c r="B142"/>
      <c r="C142"/>
      <c r="D142"/>
      <c r="E142"/>
      <c r="F142"/>
      <c r="G142"/>
      <c r="H142"/>
      <c r="I142"/>
      <c r="J142"/>
      <c r="K142"/>
      <c r="L142"/>
      <c r="M142"/>
      <c r="N142"/>
      <c r="O142"/>
      <c r="P142"/>
      <c r="Q142"/>
    </row>
    <row r="143" spans="1:17" ht="19.5" x14ac:dyDescent="0.4">
      <c r="A143"/>
      <c r="B143"/>
      <c r="C143"/>
      <c r="D143"/>
      <c r="E143"/>
      <c r="F143"/>
      <c r="G143"/>
      <c r="H143"/>
      <c r="I143"/>
      <c r="J143"/>
      <c r="K143"/>
      <c r="L143"/>
      <c r="M143"/>
      <c r="N143"/>
      <c r="O143"/>
      <c r="P143"/>
      <c r="Q143"/>
    </row>
    <row r="144" spans="1:17" ht="19.5" x14ac:dyDescent="0.4">
      <c r="A144"/>
      <c r="B144"/>
      <c r="C144"/>
      <c r="D144"/>
      <c r="E144"/>
      <c r="F144"/>
      <c r="G144"/>
      <c r="H144"/>
      <c r="I144"/>
      <c r="J144"/>
      <c r="K144"/>
      <c r="L144"/>
      <c r="M144"/>
      <c r="N144"/>
      <c r="O144"/>
      <c r="P144"/>
      <c r="Q144"/>
    </row>
    <row r="145" spans="1:17" ht="19.5" x14ac:dyDescent="0.4">
      <c r="A145"/>
      <c r="B145"/>
      <c r="C145"/>
      <c r="D145"/>
      <c r="E145"/>
      <c r="F145"/>
      <c r="G145"/>
      <c r="H145"/>
      <c r="I145"/>
      <c r="J145"/>
      <c r="K145"/>
      <c r="L145"/>
      <c r="M145"/>
      <c r="N145"/>
      <c r="O145"/>
      <c r="P145"/>
      <c r="Q145"/>
    </row>
    <row r="146" spans="1:17" ht="19.5" x14ac:dyDescent="0.4">
      <c r="A146"/>
      <c r="B146"/>
      <c r="C146"/>
      <c r="D146"/>
      <c r="E146"/>
      <c r="F146"/>
      <c r="G146"/>
      <c r="H146"/>
      <c r="I146"/>
      <c r="J146"/>
      <c r="K146"/>
      <c r="L146"/>
      <c r="M146"/>
      <c r="N146"/>
      <c r="O146"/>
      <c r="P146"/>
      <c r="Q146"/>
    </row>
    <row r="147" spans="1:17" ht="19.5" x14ac:dyDescent="0.4">
      <c r="A147"/>
      <c r="B147"/>
      <c r="C147"/>
      <c r="D147"/>
      <c r="E147"/>
      <c r="F147"/>
      <c r="G147"/>
      <c r="H147"/>
      <c r="I147"/>
      <c r="J147"/>
      <c r="K147"/>
      <c r="L147"/>
      <c r="M147"/>
      <c r="N147"/>
      <c r="O147"/>
      <c r="P147"/>
      <c r="Q147"/>
    </row>
    <row r="148" spans="1:17" ht="19.5" x14ac:dyDescent="0.4">
      <c r="A148"/>
      <c r="B148"/>
      <c r="C148"/>
      <c r="D148"/>
      <c r="E148"/>
      <c r="F148"/>
      <c r="G148"/>
      <c r="H148"/>
      <c r="I148"/>
      <c r="J148"/>
      <c r="K148"/>
      <c r="L148"/>
      <c r="M148"/>
      <c r="N148"/>
      <c r="O148"/>
      <c r="P148"/>
      <c r="Q148"/>
    </row>
    <row r="149" spans="1:17" ht="19.5" x14ac:dyDescent="0.4">
      <c r="A149"/>
      <c r="B149"/>
      <c r="C149"/>
      <c r="D149"/>
      <c r="E149"/>
      <c r="F149"/>
      <c r="G149"/>
      <c r="H149"/>
      <c r="I149"/>
      <c r="J149"/>
      <c r="K149"/>
      <c r="L149"/>
      <c r="M149"/>
      <c r="N149"/>
      <c r="O149"/>
      <c r="P149"/>
      <c r="Q149"/>
    </row>
    <row r="150" spans="1:17" ht="19.5" x14ac:dyDescent="0.4">
      <c r="A150"/>
      <c r="B150"/>
      <c r="C150"/>
      <c r="D150"/>
      <c r="E150"/>
      <c r="F150"/>
      <c r="G150"/>
      <c r="H150"/>
      <c r="I150"/>
      <c r="J150"/>
      <c r="K150"/>
      <c r="L150"/>
      <c r="M150"/>
      <c r="N150"/>
      <c r="O150"/>
      <c r="P150"/>
      <c r="Q150"/>
    </row>
    <row r="151" spans="1:17" ht="19.5" x14ac:dyDescent="0.4">
      <c r="A151"/>
      <c r="B151"/>
      <c r="C151"/>
      <c r="D151"/>
      <c r="E151"/>
      <c r="F151"/>
      <c r="G151"/>
      <c r="H151"/>
      <c r="I151"/>
      <c r="J151"/>
      <c r="K151"/>
      <c r="L151"/>
      <c r="M151"/>
      <c r="N151"/>
      <c r="O151"/>
      <c r="P151"/>
      <c r="Q151"/>
    </row>
    <row r="152" spans="1:17" ht="19.5" x14ac:dyDescent="0.4">
      <c r="A152"/>
      <c r="B152"/>
      <c r="C152"/>
      <c r="D152"/>
      <c r="E152"/>
      <c r="F152"/>
      <c r="G152"/>
      <c r="H152"/>
      <c r="I152"/>
      <c r="J152"/>
      <c r="K152"/>
      <c r="L152"/>
      <c r="M152"/>
      <c r="N152"/>
      <c r="O152"/>
      <c r="P152"/>
      <c r="Q152"/>
    </row>
    <row r="153" spans="1:17" ht="19.5" x14ac:dyDescent="0.4">
      <c r="A153"/>
      <c r="B153"/>
      <c r="C153"/>
      <c r="D153"/>
      <c r="E153"/>
      <c r="F153"/>
      <c r="G153"/>
      <c r="H153"/>
      <c r="I153"/>
      <c r="J153"/>
      <c r="K153"/>
      <c r="L153"/>
      <c r="M153"/>
      <c r="N153"/>
      <c r="O153"/>
      <c r="P153"/>
      <c r="Q153"/>
    </row>
    <row r="154" spans="1:17" ht="19.5" x14ac:dyDescent="0.4">
      <c r="A154"/>
      <c r="B154"/>
      <c r="C154"/>
      <c r="D154"/>
      <c r="E154"/>
      <c r="F154"/>
      <c r="G154"/>
      <c r="H154"/>
      <c r="I154"/>
      <c r="J154"/>
      <c r="K154"/>
      <c r="L154"/>
      <c r="M154"/>
      <c r="N154"/>
      <c r="O154"/>
      <c r="P154"/>
      <c r="Q154"/>
    </row>
    <row r="155" spans="1:17" ht="19.5" x14ac:dyDescent="0.4">
      <c r="A155"/>
      <c r="B155"/>
      <c r="C155"/>
      <c r="D155"/>
      <c r="E155"/>
      <c r="F155"/>
      <c r="G155"/>
      <c r="H155"/>
      <c r="I155"/>
      <c r="J155"/>
      <c r="K155"/>
      <c r="L155"/>
      <c r="M155"/>
      <c r="N155"/>
      <c r="O155"/>
      <c r="P155"/>
      <c r="Q155"/>
    </row>
    <row r="156" spans="1:17" ht="19.5" x14ac:dyDescent="0.4">
      <c r="A156"/>
      <c r="B156"/>
      <c r="C156"/>
      <c r="D156"/>
      <c r="E156"/>
      <c r="F156"/>
      <c r="G156"/>
      <c r="H156"/>
      <c r="I156"/>
      <c r="J156"/>
      <c r="K156"/>
      <c r="L156"/>
      <c r="M156"/>
      <c r="N156"/>
      <c r="O156"/>
      <c r="P156"/>
      <c r="Q156"/>
    </row>
    <row r="157" spans="1:17" ht="19.5" x14ac:dyDescent="0.4">
      <c r="A157"/>
      <c r="B157"/>
      <c r="C157"/>
      <c r="D157"/>
      <c r="E157"/>
      <c r="F157"/>
      <c r="G157"/>
      <c r="H157"/>
      <c r="I157"/>
      <c r="J157"/>
      <c r="K157"/>
      <c r="L157"/>
      <c r="M157"/>
      <c r="N157"/>
      <c r="O157"/>
      <c r="P157"/>
      <c r="Q157"/>
    </row>
    <row r="158" spans="1:17" ht="19.5" x14ac:dyDescent="0.4">
      <c r="A158"/>
      <c r="B158"/>
      <c r="C158"/>
      <c r="D158"/>
      <c r="E158"/>
      <c r="F158"/>
      <c r="G158"/>
      <c r="H158"/>
      <c r="I158"/>
      <c r="J158"/>
      <c r="K158"/>
      <c r="L158"/>
      <c r="M158"/>
      <c r="N158"/>
      <c r="O158"/>
      <c r="P158"/>
      <c r="Q158"/>
    </row>
    <row r="159" spans="1:17" ht="19.5" x14ac:dyDescent="0.4">
      <c r="A159"/>
      <c r="B159"/>
      <c r="C159"/>
      <c r="D159"/>
      <c r="E159"/>
      <c r="F159"/>
      <c r="G159"/>
      <c r="H159"/>
      <c r="I159"/>
      <c r="J159"/>
      <c r="K159"/>
      <c r="L159"/>
      <c r="M159"/>
      <c r="N159"/>
      <c r="O159"/>
      <c r="P159"/>
      <c r="Q159"/>
    </row>
    <row r="160" spans="1:17" ht="19.5" x14ac:dyDescent="0.4">
      <c r="A160"/>
      <c r="B160"/>
      <c r="C160"/>
      <c r="D160"/>
      <c r="E160"/>
      <c r="F160"/>
      <c r="G160"/>
      <c r="H160"/>
      <c r="I160"/>
      <c r="J160"/>
      <c r="K160"/>
      <c r="L160"/>
      <c r="M160"/>
      <c r="N160"/>
      <c r="O160"/>
      <c r="P160"/>
      <c r="Q160"/>
    </row>
    <row r="161" spans="1:17" ht="19.5" x14ac:dyDescent="0.4">
      <c r="A161"/>
      <c r="B161"/>
      <c r="C161"/>
      <c r="D161"/>
      <c r="E161"/>
      <c r="F161"/>
      <c r="G161"/>
      <c r="H161"/>
      <c r="I161"/>
      <c r="J161"/>
      <c r="K161"/>
      <c r="L161"/>
      <c r="M161"/>
      <c r="N161"/>
      <c r="O161"/>
      <c r="P161"/>
      <c r="Q161"/>
    </row>
    <row r="162" spans="1:17" ht="19.5" x14ac:dyDescent="0.4">
      <c r="A162"/>
      <c r="B162"/>
      <c r="C162"/>
      <c r="D162"/>
      <c r="E162"/>
      <c r="F162"/>
      <c r="G162"/>
      <c r="H162"/>
      <c r="I162"/>
      <c r="J162"/>
      <c r="K162"/>
      <c r="L162"/>
      <c r="M162"/>
      <c r="N162"/>
      <c r="O162"/>
      <c r="P162"/>
      <c r="Q162"/>
    </row>
    <row r="163" spans="1:17" ht="19.5" x14ac:dyDescent="0.4">
      <c r="A163"/>
      <c r="B163"/>
      <c r="C163"/>
      <c r="D163"/>
      <c r="E163"/>
      <c r="F163"/>
      <c r="G163"/>
      <c r="H163"/>
      <c r="I163"/>
      <c r="J163"/>
      <c r="K163"/>
      <c r="L163"/>
      <c r="M163"/>
      <c r="N163"/>
      <c r="O163"/>
      <c r="P163"/>
      <c r="Q163"/>
    </row>
    <row r="164" spans="1:17" ht="19.5" x14ac:dyDescent="0.4">
      <c r="A164"/>
      <c r="B164"/>
      <c r="C164"/>
      <c r="D164"/>
      <c r="E164"/>
      <c r="F164"/>
      <c r="G164"/>
      <c r="H164"/>
      <c r="I164"/>
      <c r="J164"/>
      <c r="K164"/>
      <c r="L164"/>
      <c r="M164"/>
      <c r="N164"/>
      <c r="O164"/>
      <c r="P164"/>
      <c r="Q164"/>
    </row>
    <row r="165" spans="1:17" ht="19.5" x14ac:dyDescent="0.4">
      <c r="A165"/>
      <c r="B165"/>
      <c r="C165"/>
      <c r="D165"/>
      <c r="E165"/>
      <c r="F165"/>
      <c r="G165"/>
      <c r="H165"/>
      <c r="I165"/>
      <c r="J165"/>
      <c r="K165"/>
      <c r="L165"/>
      <c r="M165"/>
      <c r="N165"/>
      <c r="O165"/>
      <c r="P165"/>
      <c r="Q165"/>
    </row>
    <row r="166" spans="1:17" ht="19.5" x14ac:dyDescent="0.4">
      <c r="A166"/>
      <c r="B166"/>
      <c r="C166"/>
      <c r="D166"/>
      <c r="E166"/>
      <c r="F166"/>
      <c r="G166"/>
      <c r="H166"/>
      <c r="I166"/>
      <c r="J166"/>
      <c r="K166"/>
      <c r="L166"/>
      <c r="M166"/>
      <c r="N166"/>
      <c r="O166"/>
      <c r="P166"/>
      <c r="Q166"/>
    </row>
    <row r="167" spans="1:17" ht="19.5" x14ac:dyDescent="0.4">
      <c r="A167"/>
      <c r="B167"/>
      <c r="C167"/>
      <c r="D167"/>
      <c r="E167"/>
      <c r="F167"/>
      <c r="G167"/>
      <c r="H167"/>
      <c r="I167"/>
      <c r="J167"/>
      <c r="K167"/>
      <c r="L167"/>
      <c r="M167"/>
      <c r="N167"/>
      <c r="O167"/>
      <c r="P167"/>
      <c r="Q167"/>
    </row>
    <row r="168" spans="1:17" ht="19.5" x14ac:dyDescent="0.4">
      <c r="A168"/>
      <c r="B168"/>
      <c r="C168"/>
      <c r="D168"/>
      <c r="E168"/>
      <c r="F168"/>
      <c r="G168"/>
      <c r="H168"/>
      <c r="I168"/>
      <c r="J168"/>
      <c r="K168"/>
      <c r="L168"/>
      <c r="M168"/>
      <c r="N168"/>
      <c r="O168"/>
      <c r="P168"/>
      <c r="Q168"/>
    </row>
    <row r="169" spans="1:17" ht="19.5" x14ac:dyDescent="0.4">
      <c r="A169"/>
      <c r="B169"/>
      <c r="C169"/>
      <c r="D169"/>
      <c r="E169"/>
      <c r="F169"/>
      <c r="G169"/>
      <c r="H169"/>
      <c r="I169"/>
      <c r="J169"/>
      <c r="K169"/>
      <c r="L169"/>
      <c r="M169"/>
      <c r="N169"/>
      <c r="O169"/>
      <c r="P169"/>
      <c r="Q169"/>
    </row>
    <row r="170" spans="1:17" ht="19.5" x14ac:dyDescent="0.4">
      <c r="A170"/>
      <c r="B170"/>
      <c r="C170"/>
      <c r="D170"/>
      <c r="E170"/>
      <c r="F170"/>
      <c r="G170"/>
      <c r="H170"/>
      <c r="I170"/>
      <c r="J170"/>
      <c r="K170"/>
      <c r="L170"/>
      <c r="M170"/>
      <c r="N170"/>
      <c r="O170"/>
      <c r="P170"/>
      <c r="Q170"/>
    </row>
    <row r="171" spans="1:17" ht="19.5" x14ac:dyDescent="0.4">
      <c r="A171"/>
      <c r="B171"/>
      <c r="C171"/>
      <c r="D171"/>
      <c r="E171"/>
      <c r="F171"/>
      <c r="G171"/>
      <c r="H171"/>
      <c r="I171"/>
      <c r="J171"/>
      <c r="K171"/>
      <c r="L171"/>
      <c r="M171"/>
      <c r="N171"/>
      <c r="O171"/>
      <c r="P171"/>
      <c r="Q171"/>
    </row>
    <row r="172" spans="1:17" ht="19.5" x14ac:dyDescent="0.4">
      <c r="A172"/>
      <c r="B172"/>
      <c r="C172"/>
      <c r="D172"/>
      <c r="E172"/>
      <c r="F172"/>
      <c r="G172"/>
      <c r="H172"/>
      <c r="I172"/>
      <c r="J172"/>
      <c r="K172"/>
      <c r="L172"/>
      <c r="M172"/>
      <c r="N172"/>
      <c r="O172"/>
      <c r="P172"/>
      <c r="Q172"/>
    </row>
    <row r="173" spans="1:17" ht="19.5" x14ac:dyDescent="0.4">
      <c r="A173"/>
      <c r="B173"/>
      <c r="C173"/>
      <c r="D173"/>
      <c r="E173"/>
      <c r="F173"/>
      <c r="G173"/>
      <c r="H173"/>
      <c r="I173"/>
      <c r="J173"/>
      <c r="K173"/>
      <c r="L173"/>
      <c r="M173"/>
      <c r="N173"/>
      <c r="O173"/>
      <c r="P173"/>
      <c r="Q173"/>
    </row>
    <row r="174" spans="1:17" ht="19.5" x14ac:dyDescent="0.4">
      <c r="A174"/>
      <c r="B174"/>
      <c r="C174"/>
      <c r="D174"/>
      <c r="E174"/>
      <c r="F174"/>
      <c r="G174"/>
      <c r="H174"/>
      <c r="I174"/>
      <c r="J174"/>
      <c r="K174"/>
      <c r="L174"/>
      <c r="M174"/>
      <c r="N174"/>
      <c r="O174"/>
      <c r="P174"/>
      <c r="Q174"/>
    </row>
    <row r="175" spans="1:17" ht="19.5" x14ac:dyDescent="0.4">
      <c r="A175"/>
      <c r="B175"/>
      <c r="C175"/>
      <c r="D175"/>
      <c r="E175"/>
      <c r="F175"/>
      <c r="G175"/>
      <c r="H175"/>
      <c r="I175"/>
      <c r="J175"/>
      <c r="K175"/>
      <c r="L175"/>
      <c r="M175"/>
      <c r="N175"/>
      <c r="O175"/>
      <c r="P175"/>
      <c r="Q175"/>
    </row>
    <row r="176" spans="1:17" ht="19.5" x14ac:dyDescent="0.4">
      <c r="A176"/>
      <c r="B176"/>
      <c r="C176"/>
      <c r="D176"/>
      <c r="E176"/>
      <c r="F176"/>
      <c r="G176"/>
      <c r="H176"/>
      <c r="I176"/>
      <c r="J176"/>
      <c r="K176"/>
      <c r="L176"/>
      <c r="M176"/>
      <c r="N176"/>
      <c r="O176"/>
      <c r="P176"/>
      <c r="Q176"/>
    </row>
    <row r="177" spans="1:17" ht="19.5" x14ac:dyDescent="0.4">
      <c r="A177"/>
      <c r="B177"/>
      <c r="C177"/>
      <c r="D177"/>
      <c r="E177"/>
      <c r="F177"/>
      <c r="G177"/>
      <c r="H177"/>
      <c r="I177"/>
      <c r="J177"/>
      <c r="K177"/>
      <c r="L177"/>
      <c r="M177"/>
      <c r="N177"/>
      <c r="O177"/>
      <c r="P177"/>
      <c r="Q177"/>
    </row>
    <row r="178" spans="1:17" ht="19.5" x14ac:dyDescent="0.4">
      <c r="A178"/>
      <c r="B178"/>
      <c r="C178"/>
      <c r="D178"/>
      <c r="E178"/>
      <c r="F178"/>
      <c r="G178"/>
      <c r="H178"/>
      <c r="I178"/>
      <c r="J178"/>
      <c r="K178"/>
      <c r="L178"/>
      <c r="M178"/>
      <c r="N178"/>
      <c r="O178"/>
      <c r="P178"/>
      <c r="Q178"/>
    </row>
    <row r="179" spans="1:17" ht="19.5" x14ac:dyDescent="0.4">
      <c r="A179"/>
      <c r="B179"/>
      <c r="C179"/>
      <c r="D179"/>
      <c r="E179"/>
      <c r="F179"/>
      <c r="G179"/>
      <c r="H179"/>
      <c r="I179"/>
      <c r="J179"/>
      <c r="K179"/>
      <c r="L179"/>
      <c r="M179"/>
      <c r="N179"/>
      <c r="O179"/>
      <c r="P179"/>
      <c r="Q179"/>
    </row>
    <row r="180" spans="1:17" ht="19.5" x14ac:dyDescent="0.4">
      <c r="A180"/>
      <c r="B180"/>
      <c r="C180"/>
      <c r="D180"/>
      <c r="E180"/>
      <c r="F180"/>
      <c r="G180"/>
      <c r="H180"/>
      <c r="I180"/>
      <c r="J180"/>
      <c r="K180"/>
      <c r="L180"/>
      <c r="M180"/>
      <c r="N180"/>
      <c r="O180"/>
      <c r="P180"/>
      <c r="Q180"/>
    </row>
    <row r="181" spans="1:17" ht="19.5" x14ac:dyDescent="0.4">
      <c r="A181"/>
      <c r="B181"/>
      <c r="C181"/>
      <c r="D181"/>
      <c r="E181"/>
      <c r="F181"/>
      <c r="G181"/>
      <c r="H181"/>
      <c r="I181"/>
      <c r="J181"/>
      <c r="K181"/>
      <c r="L181"/>
      <c r="M181"/>
      <c r="N181"/>
      <c r="O181"/>
      <c r="P181"/>
      <c r="Q181"/>
    </row>
    <row r="182" spans="1:17" ht="19.5" x14ac:dyDescent="0.4">
      <c r="A182"/>
      <c r="B182"/>
      <c r="C182"/>
      <c r="D182"/>
      <c r="E182"/>
      <c r="F182"/>
      <c r="G182"/>
      <c r="H182"/>
      <c r="I182"/>
      <c r="J182"/>
      <c r="K182"/>
      <c r="L182"/>
      <c r="M182"/>
      <c r="N182"/>
      <c r="O182"/>
      <c r="P182"/>
      <c r="Q182"/>
    </row>
    <row r="183" spans="1:17" ht="19.5" x14ac:dyDescent="0.4">
      <c r="A183"/>
      <c r="B183"/>
      <c r="C183"/>
      <c r="D183"/>
      <c r="E183"/>
      <c r="F183"/>
      <c r="G183"/>
      <c r="H183"/>
      <c r="I183"/>
      <c r="J183"/>
      <c r="K183"/>
      <c r="L183"/>
      <c r="M183"/>
      <c r="N183"/>
      <c r="O183"/>
      <c r="P183"/>
      <c r="Q183"/>
    </row>
    <row r="184" spans="1:17" ht="19.5" x14ac:dyDescent="0.4">
      <c r="A184"/>
      <c r="B184"/>
      <c r="C184"/>
      <c r="D184"/>
      <c r="E184"/>
      <c r="F184"/>
      <c r="G184"/>
      <c r="H184"/>
      <c r="I184"/>
      <c r="J184"/>
      <c r="K184"/>
      <c r="L184"/>
      <c r="M184"/>
      <c r="N184"/>
      <c r="O184"/>
      <c r="P184"/>
      <c r="Q184"/>
    </row>
    <row r="185" spans="1:17" ht="19.5" x14ac:dyDescent="0.4">
      <c r="A185"/>
      <c r="B185"/>
      <c r="C185"/>
      <c r="D185"/>
      <c r="E185"/>
      <c r="F185"/>
      <c r="G185"/>
      <c r="H185"/>
      <c r="I185"/>
      <c r="J185"/>
      <c r="K185"/>
      <c r="L185"/>
      <c r="M185"/>
      <c r="N185"/>
      <c r="O185"/>
      <c r="P185"/>
      <c r="Q185"/>
    </row>
  </sheetData>
  <phoneticPr fontId="15"/>
  <pageMargins left="0.7" right="0.7" top="0.75" bottom="0.75" header="0.3" footer="0.3"/>
  <pageSetup paperSize="9" orientation="portrait"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tabColor rgb="FF7030A0"/>
  </sheetPr>
  <dimension ref="A1:AG48"/>
  <sheetViews>
    <sheetView topLeftCell="J1" zoomScale="78" workbookViewId="0">
      <selection activeCell="A3" sqref="A3:A8"/>
    </sheetView>
  </sheetViews>
  <sheetFormatPr defaultColWidth="9.21875" defaultRowHeight="14.25" x14ac:dyDescent="0.4"/>
  <cols>
    <col min="1" max="2" width="9.21875" style="41"/>
    <col min="3" max="33" width="8.5546875" style="41" customWidth="1"/>
    <col min="34" max="16384" width="9.21875" style="41"/>
  </cols>
  <sheetData>
    <row r="1" spans="1:33" x14ac:dyDescent="0.4">
      <c r="A1" s="460" t="s">
        <v>110</v>
      </c>
      <c r="B1" s="461"/>
      <c r="C1" s="42">
        <f>月シフト!B9</f>
        <v>44593</v>
      </c>
      <c r="D1" s="42">
        <f>月シフト!C9</f>
        <v>44594</v>
      </c>
      <c r="E1" s="42">
        <f>月シフト!D9</f>
        <v>44595</v>
      </c>
      <c r="F1" s="42">
        <f>月シフト!E9</f>
        <v>44596</v>
      </c>
      <c r="G1" s="42">
        <f>月シフト!F9</f>
        <v>44597</v>
      </c>
      <c r="H1" s="42">
        <f>月シフト!G9</f>
        <v>44598</v>
      </c>
      <c r="I1" s="42">
        <f>月シフト!H9</f>
        <v>44599</v>
      </c>
      <c r="J1" s="42">
        <f>月シフト!I9</f>
        <v>44600</v>
      </c>
      <c r="K1" s="42">
        <f>月シフト!J9</f>
        <v>44601</v>
      </c>
      <c r="L1" s="42">
        <f>月シフト!K9</f>
        <v>44602</v>
      </c>
      <c r="M1" s="42">
        <f>月シフト!L9</f>
        <v>44603</v>
      </c>
      <c r="N1" s="42">
        <f>月シフト!M9</f>
        <v>44604</v>
      </c>
      <c r="O1" s="42">
        <f>月シフト!N9</f>
        <v>44605</v>
      </c>
      <c r="P1" s="42">
        <f>月シフト!O9</f>
        <v>44606</v>
      </c>
      <c r="Q1" s="42">
        <f>月シフト!P9</f>
        <v>44607</v>
      </c>
      <c r="R1" s="42">
        <f>月シフト!Q9</f>
        <v>44608</v>
      </c>
      <c r="S1" s="42">
        <f>月シフト!R9</f>
        <v>44609</v>
      </c>
      <c r="T1" s="42">
        <f>月シフト!S9</f>
        <v>44610</v>
      </c>
      <c r="U1" s="42">
        <f>月シフト!T9</f>
        <v>44611</v>
      </c>
      <c r="V1" s="42">
        <f>月シフト!U9</f>
        <v>44612</v>
      </c>
      <c r="W1" s="42">
        <f>月シフト!V9</f>
        <v>44613</v>
      </c>
      <c r="X1" s="42">
        <f>月シフト!W9</f>
        <v>44614</v>
      </c>
      <c r="Y1" s="42">
        <f>月シフト!X9</f>
        <v>44615</v>
      </c>
      <c r="Z1" s="42">
        <f>月シフト!Y9</f>
        <v>44616</v>
      </c>
      <c r="AA1" s="42">
        <f>月シフト!Z9</f>
        <v>44617</v>
      </c>
      <c r="AB1" s="42">
        <f>月シフト!AA9</f>
        <v>44618</v>
      </c>
      <c r="AC1" s="42">
        <f>月シフト!AB9</f>
        <v>44619</v>
      </c>
      <c r="AD1" s="42">
        <f>月シフト!AC9</f>
        <v>44620</v>
      </c>
      <c r="AE1" s="42" t="str">
        <f>月シフト!AD9</f>
        <v/>
      </c>
      <c r="AF1" s="42" t="str">
        <f>月シフト!AE9</f>
        <v/>
      </c>
      <c r="AG1" s="42" t="str">
        <f>月シフト!AF9</f>
        <v/>
      </c>
    </row>
    <row r="2" spans="1:33" x14ac:dyDescent="0.4">
      <c r="A2" s="462"/>
      <c r="B2" s="463"/>
      <c r="C2" s="43" t="str">
        <f t="shared" ref="C2" si="0">TEXT(C1,"aaa")</f>
        <v>火</v>
      </c>
      <c r="D2" s="43" t="str">
        <f t="shared" ref="D2" si="1">TEXT(D1,"aaa")</f>
        <v>水</v>
      </c>
      <c r="E2" s="43" t="str">
        <f t="shared" ref="E2" si="2">TEXT(E1,"aaa")</f>
        <v>木</v>
      </c>
      <c r="F2" s="43" t="str">
        <f t="shared" ref="F2" si="3">TEXT(F1,"aaa")</f>
        <v>金</v>
      </c>
      <c r="G2" s="43" t="str">
        <f t="shared" ref="G2" si="4">TEXT(G1,"aaa")</f>
        <v>土</v>
      </c>
      <c r="H2" s="43" t="str">
        <f t="shared" ref="H2" si="5">TEXT(H1,"aaa")</f>
        <v>日</v>
      </c>
      <c r="I2" s="43" t="str">
        <f t="shared" ref="I2" si="6">TEXT(I1,"aaa")</f>
        <v>月</v>
      </c>
      <c r="J2" s="43" t="str">
        <f t="shared" ref="J2" si="7">TEXT(J1,"aaa")</f>
        <v>火</v>
      </c>
      <c r="K2" s="43" t="str">
        <f t="shared" ref="K2" si="8">TEXT(K1,"aaa")</f>
        <v>水</v>
      </c>
      <c r="L2" s="43" t="str">
        <f t="shared" ref="L2" si="9">TEXT(L1,"aaa")</f>
        <v>木</v>
      </c>
      <c r="M2" s="43" t="str">
        <f t="shared" ref="M2" si="10">TEXT(M1,"aaa")</f>
        <v>金</v>
      </c>
      <c r="N2" s="43" t="str">
        <f t="shared" ref="N2" si="11">TEXT(N1,"aaa")</f>
        <v>土</v>
      </c>
      <c r="O2" s="43" t="str">
        <f t="shared" ref="O2" si="12">TEXT(O1,"aaa")</f>
        <v>日</v>
      </c>
      <c r="P2" s="43" t="str">
        <f t="shared" ref="P2" si="13">TEXT(P1,"aaa")</f>
        <v>月</v>
      </c>
      <c r="Q2" s="43" t="str">
        <f t="shared" ref="Q2" si="14">TEXT(Q1,"aaa")</f>
        <v>火</v>
      </c>
      <c r="R2" s="43" t="str">
        <f t="shared" ref="R2" si="15">TEXT(R1,"aaa")</f>
        <v>水</v>
      </c>
      <c r="S2" s="43" t="str">
        <f t="shared" ref="S2" si="16">TEXT(S1,"aaa")</f>
        <v>木</v>
      </c>
      <c r="T2" s="43" t="str">
        <f t="shared" ref="T2" si="17">TEXT(T1,"aaa")</f>
        <v>金</v>
      </c>
      <c r="U2" s="43" t="str">
        <f t="shared" ref="U2" si="18">TEXT(U1,"aaa")</f>
        <v>土</v>
      </c>
      <c r="V2" s="43" t="str">
        <f t="shared" ref="V2" si="19">TEXT(V1,"aaa")</f>
        <v>日</v>
      </c>
      <c r="W2" s="43" t="str">
        <f t="shared" ref="W2" si="20">TEXT(W1,"aaa")</f>
        <v>月</v>
      </c>
      <c r="X2" s="43" t="str">
        <f t="shared" ref="X2" si="21">TEXT(X1,"aaa")</f>
        <v>火</v>
      </c>
      <c r="Y2" s="43" t="str">
        <f t="shared" ref="Y2" si="22">TEXT(Y1,"aaa")</f>
        <v>水</v>
      </c>
      <c r="Z2" s="43" t="str">
        <f t="shared" ref="Z2" si="23">TEXT(Z1,"aaa")</f>
        <v>木</v>
      </c>
      <c r="AA2" s="43" t="str">
        <f t="shared" ref="AA2" si="24">TEXT(AA1,"aaa")</f>
        <v>金</v>
      </c>
      <c r="AB2" s="43" t="str">
        <f t="shared" ref="AB2" si="25">TEXT(AB1,"aaa")</f>
        <v>土</v>
      </c>
      <c r="AC2" s="43" t="str">
        <f t="shared" ref="AC2" si="26">TEXT(AC1,"aaa")</f>
        <v>日</v>
      </c>
      <c r="AD2" s="43" t="str">
        <f t="shared" ref="AD2" si="27">TEXT(AD1,"aaa")</f>
        <v>月</v>
      </c>
      <c r="AE2" s="43" t="str">
        <f t="shared" ref="AE2" si="28">TEXT(AE1,"aaa")</f>
        <v/>
      </c>
      <c r="AF2" s="43" t="str">
        <f t="shared" ref="AF2:AG2" si="29">TEXT(AF1,"aaa")</f>
        <v/>
      </c>
      <c r="AG2" s="43" t="str">
        <f t="shared" si="29"/>
        <v/>
      </c>
    </row>
    <row r="3" spans="1:33" x14ac:dyDescent="0.4">
      <c r="A3" s="469" t="s">
        <v>11</v>
      </c>
      <c r="B3" s="44" t="s">
        <v>14</v>
      </c>
      <c r="C3" s="356">
        <f ca="1">IF(SUMIFS(データ集約!$P:$P,データ集約!$C:$C,$A$3,データ集約!$A:$A,C$1)&lt;&gt;0,SUMIFS(データ集約!$P:$P,データ集約!$C:$C,$A$3,データ集約!$A:$A,C$1),"")</f>
        <v>31400</v>
      </c>
      <c r="D3" s="356">
        <f ca="1">IF(SUMIFS(データ集約!$P:$P,データ集約!$C:$C,$A$3,データ集約!$A:$A,D$1)&lt;&gt;0,SUMIFS(データ集約!$P:$P,データ集約!$C:$C,$A$3,データ集約!$A:$A,D$1),"")</f>
        <v>45050</v>
      </c>
      <c r="E3" s="356">
        <f ca="1">IF(SUMIFS(データ集約!$P:$P,データ集約!$C:$C,$A$3,データ集約!$A:$A,E$1)&lt;&gt;0,SUMIFS(データ集約!$P:$P,データ集約!$C:$C,$A$3,データ集約!$A:$A,E$1),"")</f>
        <v>45050</v>
      </c>
      <c r="F3" s="356">
        <f ca="1">IF(SUMIFS(データ集約!$P:$P,データ集約!$C:$C,$A$3,データ集約!$A:$A,F$1)&lt;&gt;0,SUMIFS(データ集約!$P:$P,データ集約!$C:$C,$A$3,データ集約!$A:$A,F$1),"")</f>
        <v>31650</v>
      </c>
      <c r="G3" s="356">
        <f ca="1">IF(SUMIFS(データ集約!$P:$P,データ集約!$C:$C,$A$3,データ集約!$A:$A,G$1)&lt;&gt;0,SUMIFS(データ集約!$P:$P,データ集約!$C:$C,$A$3,データ集約!$A:$A,G$1),"")</f>
        <v>43200</v>
      </c>
      <c r="H3" s="356">
        <f ca="1">IF(SUMIFS(データ集約!$P:$P,データ集約!$C:$C,$A$3,データ集約!$A:$A,H$1)&lt;&gt;0,SUMIFS(データ集約!$P:$P,データ集約!$C:$C,$A$3,データ集約!$A:$A,H$1),"")</f>
        <v>40850</v>
      </c>
      <c r="I3" s="356">
        <f ca="1">IF(SUMIFS(データ集約!$P:$P,データ集約!$C:$C,$A$3,データ集約!$A:$A,I$1)&lt;&gt;0,SUMIFS(データ集約!$P:$P,データ集約!$C:$C,$A$3,データ集約!$A:$A,I$1),"")</f>
        <v>39800</v>
      </c>
      <c r="J3" s="356">
        <f ca="1">IF(SUMIFS(データ集約!$P:$P,データ集約!$C:$C,$A$3,データ集約!$A:$A,J$1)&lt;&gt;0,SUMIFS(データ集約!$P:$P,データ集約!$C:$C,$A$3,データ集約!$A:$A,J$1),"")</f>
        <v>40850</v>
      </c>
      <c r="K3" s="356">
        <f ca="1">IF(SUMIFS(データ集約!$P:$P,データ集約!$C:$C,$A$3,データ集約!$A:$A,K$1)&lt;&gt;0,SUMIFS(データ集約!$P:$P,データ集約!$C:$C,$A$3,データ集約!$A:$A,K$1),"")</f>
        <v>45050</v>
      </c>
      <c r="L3" s="356">
        <f ca="1">IF(SUMIFS(データ集約!$P:$P,データ集約!$C:$C,$A$3,データ集約!$A:$A,L$1)&lt;&gt;0,SUMIFS(データ集約!$P:$P,データ集約!$C:$C,$A$3,データ集約!$A:$A,L$1),"")</f>
        <v>53450</v>
      </c>
      <c r="M3" s="356">
        <f ca="1">IF(SUMIFS(データ集約!$P:$P,データ集約!$C:$C,$A$3,データ集約!$A:$A,M$1)&lt;&gt;0,SUMIFS(データ集約!$P:$P,データ集約!$C:$C,$A$3,データ集約!$A:$A,M$1),"")</f>
        <v>64600</v>
      </c>
      <c r="N3" s="356">
        <f ca="1">IF(SUMIFS(データ集約!$P:$P,データ集約!$C:$C,$A$3,データ集約!$A:$A,N$1)&lt;&gt;0,SUMIFS(データ集約!$P:$P,データ集約!$C:$C,$A$3,データ集約!$A:$A,N$1),"")</f>
        <v>44250</v>
      </c>
      <c r="O3" s="356">
        <f ca="1">IF(SUMIFS(データ集約!$P:$P,データ集約!$C:$C,$A$3,データ集約!$A:$A,O$1)&lt;&gt;0,SUMIFS(データ集約!$P:$P,データ集約!$C:$C,$A$3,データ集約!$A:$A,O$1),"")</f>
        <v>57650</v>
      </c>
      <c r="P3" s="356">
        <f ca="1">IF(SUMIFS(データ集約!$P:$P,データ集約!$C:$C,$A$3,データ集約!$A:$A,P$1)&lt;&gt;0,SUMIFS(データ集約!$P:$P,データ集約!$C:$C,$A$3,データ集約!$A:$A,P$1),"")</f>
        <v>48600</v>
      </c>
      <c r="Q3" s="356">
        <f ca="1">IF(SUMIFS(データ集約!$P:$P,データ集約!$C:$C,$A$3,データ集約!$A:$A,Q$1)&lt;&gt;0,SUMIFS(データ集約!$P:$P,データ集約!$C:$C,$A$3,データ集約!$A:$A,Q$1),"")</f>
        <v>62250</v>
      </c>
      <c r="R3" s="356">
        <f ca="1">IF(SUMIFS(データ集約!$P:$P,データ集約!$C:$C,$A$3,データ集約!$A:$A,R$1)&lt;&gt;0,SUMIFS(データ集約!$P:$P,データ集約!$C:$C,$A$3,データ集約!$A:$A,R$1),"")</f>
        <v>48200</v>
      </c>
      <c r="S3" s="356">
        <f ca="1">IF(SUMIFS(データ集約!$P:$P,データ集約!$C:$C,$A$3,データ集約!$A:$A,S$1)&lt;&gt;0,SUMIFS(データ集約!$P:$P,データ集約!$C:$C,$A$3,データ集約!$A:$A,S$1),"")</f>
        <v>62250</v>
      </c>
      <c r="T3" s="356">
        <f ca="1">IF(SUMIFS(データ集約!$P:$P,データ集約!$C:$C,$A$3,データ集約!$A:$A,T$1)&lt;&gt;0,SUMIFS(データ集約!$P:$P,データ集約!$C:$C,$A$3,データ集約!$A:$A,T$1),"")</f>
        <v>47400</v>
      </c>
      <c r="U3" s="356">
        <f ca="1">IF(SUMIFS(データ集約!$P:$P,データ集約!$C:$C,$A$3,データ集約!$A:$A,U$1)&lt;&gt;0,SUMIFS(データ集約!$P:$P,データ集約!$C:$C,$A$3,データ集約!$A:$A,U$1),"")</f>
        <v>51600</v>
      </c>
      <c r="V3" s="356">
        <f ca="1">IF(SUMIFS(データ集約!$P:$P,データ集約!$C:$C,$A$3,データ集約!$A:$A,V$1)&lt;&gt;0,SUMIFS(データ集約!$P:$P,データ集約!$C:$C,$A$3,データ集約!$A:$A,V$1),"")</f>
        <v>49250</v>
      </c>
      <c r="W3" s="356">
        <f ca="1">IF(SUMIFS(データ集約!$P:$P,データ集約!$C:$C,$A$3,データ集約!$A:$A,W$1)&lt;&gt;0,SUMIFS(データ集約!$P:$P,データ集約!$C:$C,$A$3,データ集約!$A:$A,W$1),"")</f>
        <v>57000</v>
      </c>
      <c r="X3" s="356">
        <f ca="1">IF(SUMIFS(データ集約!$P:$P,データ集約!$C:$C,$A$3,データ集約!$A:$A,X$1)&lt;&gt;0,SUMIFS(データ集約!$P:$P,データ集約!$C:$C,$A$3,データ集約!$A:$A,X$1),"")</f>
        <v>62250</v>
      </c>
      <c r="Y3" s="356">
        <f ca="1">IF(SUMIFS(データ集約!$P:$P,データ集約!$C:$C,$A$3,データ集約!$A:$A,Y$1)&lt;&gt;0,SUMIFS(データ集約!$P:$P,データ集約!$C:$C,$A$3,データ集約!$A:$A,Y$1),"")</f>
        <v>57000</v>
      </c>
      <c r="Z3" s="356">
        <f ca="1">IF(SUMIFS(データ集約!$P:$P,データ集約!$C:$C,$A$3,データ集約!$A:$A,Z$1)&lt;&gt;0,SUMIFS(データ集約!$P:$P,データ集約!$C:$C,$A$3,データ集約!$A:$A,Z$1),"")</f>
        <v>62250</v>
      </c>
      <c r="AA3" s="356">
        <f ca="1">IF(SUMIFS(データ集約!$P:$P,データ集約!$C:$C,$A$3,データ集約!$A:$A,AA$1)&lt;&gt;0,SUMIFS(データ集約!$P:$P,データ集約!$C:$C,$A$3,データ集約!$A:$A,AA$1),"")</f>
        <v>47400</v>
      </c>
      <c r="AB3" s="356">
        <f ca="1">IF(SUMIFS(データ集約!$P:$P,データ集約!$C:$C,$A$3,データ集約!$A:$A,AB$1)&lt;&gt;0,SUMIFS(データ集約!$P:$P,データ集約!$C:$C,$A$3,データ集約!$A:$A,AB$1),"")</f>
        <v>51600</v>
      </c>
      <c r="AC3" s="356">
        <f ca="1">IF(SUMIFS(データ集約!$P:$P,データ集約!$C:$C,$A$3,データ集約!$A:$A,AC$1)&lt;&gt;0,SUMIFS(データ集約!$P:$P,データ集約!$C:$C,$A$3,データ集約!$A:$A,AC$1),"")</f>
        <v>49250</v>
      </c>
      <c r="AD3" s="356">
        <f ca="1">IF(SUMIFS(データ集約!$P:$P,データ集約!$C:$C,$A$3,データ集約!$A:$A,AD$1)&lt;&gt;0,SUMIFS(データ集約!$P:$P,データ集約!$C:$C,$A$3,データ集約!$A:$A,AD$1),"")</f>
        <v>57000</v>
      </c>
      <c r="AE3" s="356" t="str">
        <f ca="1">IF(SUMIFS(データ集約!$P:$P,データ集約!$C:$C,$A$3,データ集約!$A:$A,AE$1)&lt;&gt;0,SUMIFS(データ集約!$P:$P,データ集約!$C:$C,$A$3,データ集約!$A:$A,AE$1),"")</f>
        <v/>
      </c>
      <c r="AF3" s="356" t="str">
        <f ca="1">IF(SUMIFS(データ集約!$P:$P,データ集約!$C:$C,$A$3,データ集約!$A:$A,AF$1)&lt;&gt;0,SUMIFS(データ集約!$P:$P,データ集約!$C:$C,$A$3,データ集約!$A:$A,AF$1),"")</f>
        <v/>
      </c>
      <c r="AG3" s="356" t="str">
        <f ca="1">IF(SUMIFS(データ集約!$P:$P,データ集約!$C:$C,$A$3,データ集約!$A:$A,AG$1)&lt;&gt;0,SUMIFS(データ集約!$P:$P,データ集約!$C:$C,$A$3,データ集約!$A:$A,AG$1),"")</f>
        <v/>
      </c>
    </row>
    <row r="4" spans="1:33" x14ac:dyDescent="0.4">
      <c r="A4" s="470"/>
      <c r="B4" s="44" t="s">
        <v>15</v>
      </c>
      <c r="C4" s="356">
        <f ca="1">IF(SUMIFS(データ集約!$Q:$Q,データ集約!$C:$C,$A$3,データ集約!$A:$A,C$1)&lt;&gt;0,SUMIFS(データ集約!$Q:$Q,データ集約!$C:$C,$A$3,データ集約!$A:$A,C$1),"")</f>
        <v>38149.999999998341</v>
      </c>
      <c r="D4" s="356">
        <f ca="1">IF(SUMIFS(データ集約!$Q:$Q,データ集約!$C:$C,$A$3,データ集約!$A:$A,D$1)&lt;&gt;0,SUMIFS(データ集約!$Q:$Q,データ集約!$C:$C,$A$3,データ集約!$A:$A,D$1),"")</f>
        <v>45299.999999998232</v>
      </c>
      <c r="E4" s="356">
        <f ca="1">IF(SUMIFS(データ集約!$Q:$Q,データ集約!$C:$C,$A$3,データ集約!$A:$A,E$1)&lt;&gt;0,SUMIFS(データ集約!$Q:$Q,データ集約!$C:$C,$A$3,データ集約!$A:$A,E$1),"")</f>
        <v>42299.999999998217</v>
      </c>
      <c r="F4" s="356">
        <f ca="1">IF(SUMIFS(データ集約!$Q:$Q,データ集約!$C:$C,$A$3,データ集約!$A:$A,F$1)&lt;&gt;0,SUMIFS(データ集約!$Q:$Q,データ集約!$C:$C,$A$3,データ集約!$A:$A,F$1),"")</f>
        <v>23899.999999998941</v>
      </c>
      <c r="G4" s="356">
        <f ca="1">IF(SUMIFS(データ集約!$Q:$Q,データ集約!$C:$C,$A$3,データ集約!$A:$A,G$1)&lt;&gt;0,SUMIFS(データ集約!$Q:$Q,データ集約!$C:$C,$A$3,データ集約!$A:$A,G$1),"")</f>
        <v>14699.999999999327</v>
      </c>
      <c r="H4" s="356">
        <f ca="1">IF(SUMIFS(データ集約!$Q:$Q,データ集約!$C:$C,$A$3,データ集約!$A:$A,H$1)&lt;&gt;0,SUMIFS(データ集約!$Q:$Q,データ集約!$C:$C,$A$3,データ集約!$A:$A,H$1),"")</f>
        <v>39799.999999998574</v>
      </c>
      <c r="I4" s="356">
        <f ca="1">IF(SUMIFS(データ集約!$Q:$Q,データ集約!$C:$C,$A$3,データ集約!$A:$A,I$1)&lt;&gt;0,SUMIFS(データ集約!$Q:$Q,データ集約!$C:$C,$A$3,データ集約!$A:$A,I$1),"")</f>
        <v>38749.999999998559</v>
      </c>
      <c r="J4" s="356">
        <f ca="1">IF(SUMIFS(データ集約!$Q:$Q,データ集約!$C:$C,$A$3,データ集約!$A:$A,J$1)&lt;&gt;0,SUMIFS(データ集約!$Q:$Q,データ集約!$C:$C,$A$3,データ集約!$A:$A,J$1),"")</f>
        <v>43999.999999998501</v>
      </c>
      <c r="K4" s="356">
        <f ca="1">IF(SUMIFS(データ集約!$Q:$Q,データ集約!$C:$C,$A$3,データ集約!$A:$A,K$1)&lt;&gt;0,SUMIFS(データ集約!$Q:$Q,データ集約!$C:$C,$A$3,データ集約!$A:$A,K$1),"")</f>
        <v>45049.999999998166</v>
      </c>
      <c r="L4" s="356">
        <f ca="1">IF(SUMIFS(データ集約!$Q:$Q,データ集約!$C:$C,$A$3,データ集約!$A:$A,L$1)&lt;&gt;0,SUMIFS(データ集約!$Q:$Q,データ集約!$C:$C,$A$3,データ集約!$A:$A,L$1),"")</f>
        <v>53449.999999997883</v>
      </c>
      <c r="M4" s="356">
        <f ca="1">IF(SUMIFS(データ集約!$Q:$Q,データ集約!$C:$C,$A$3,データ集約!$A:$A,M$1)&lt;&gt;0,SUMIFS(データ集約!$Q:$Q,データ集約!$C:$C,$A$3,データ集約!$A:$A,M$1),"")</f>
        <v>64599.999999997679</v>
      </c>
      <c r="N4" s="356">
        <f ca="1">IF(SUMIFS(データ集約!$Q:$Q,データ集約!$C:$C,$A$3,データ集約!$A:$A,N$1)&lt;&gt;0,SUMIFS(データ集約!$Q:$Q,データ集約!$C:$C,$A$3,データ集約!$A:$A,N$1),"")</f>
        <v>44249.999999998552</v>
      </c>
      <c r="O4" s="356">
        <f ca="1">IF(SUMIFS(データ集約!$Q:$Q,データ集約!$C:$C,$A$3,データ集約!$A:$A,O$1)&lt;&gt;0,SUMIFS(データ集約!$Q:$Q,データ集約!$C:$C,$A$3,データ集約!$A:$A,O$1),"")</f>
        <v>57649.999999997948</v>
      </c>
      <c r="P4" s="356">
        <f ca="1">IF(SUMIFS(データ集約!$Q:$Q,データ集約!$C:$C,$A$3,データ集約!$A:$A,P$1)&lt;&gt;0,SUMIFS(データ集約!$Q:$Q,データ集約!$C:$C,$A$3,データ集約!$A:$A,P$1),"")</f>
        <v>48599.999999998203</v>
      </c>
      <c r="Q4" s="356">
        <f ca="1">IF(SUMIFS(データ集約!$Q:$Q,データ集約!$C:$C,$A$3,データ集約!$A:$A,Q$1)&lt;&gt;0,SUMIFS(データ集約!$Q:$Q,データ集約!$C:$C,$A$3,データ集約!$A:$A,Q$1),"")</f>
        <v>62249.999999997592</v>
      </c>
      <c r="R4" s="356">
        <f ca="1">IF(SUMIFS(データ集約!$Q:$Q,データ集約!$C:$C,$A$3,データ集約!$A:$A,R$1)&lt;&gt;0,SUMIFS(データ集約!$Q:$Q,データ集約!$C:$C,$A$3,データ集約!$A:$A,R$1),"")</f>
        <v>48199.999999998217</v>
      </c>
      <c r="S4" s="356">
        <f ca="1">IF(SUMIFS(データ集約!$Q:$Q,データ集約!$C:$C,$A$3,データ集約!$A:$A,S$1)&lt;&gt;0,SUMIFS(データ集約!$Q:$Q,データ集約!$C:$C,$A$3,データ集約!$A:$A,S$1),"")</f>
        <v>62249.999999997592</v>
      </c>
      <c r="T4" s="356">
        <f ca="1">IF(SUMIFS(データ集約!$Q:$Q,データ集約!$C:$C,$A$3,データ集約!$A:$A,T$1)&lt;&gt;0,SUMIFS(データ集約!$Q:$Q,データ集約!$C:$C,$A$3,データ集約!$A:$A,T$1),"")</f>
        <v>47399.999999998239</v>
      </c>
      <c r="U4" s="356">
        <f ca="1">IF(SUMIFS(データ集約!$Q:$Q,データ集約!$C:$C,$A$3,データ集約!$A:$A,U$1)&lt;&gt;0,SUMIFS(データ集約!$Q:$Q,データ集約!$C:$C,$A$3,データ集約!$A:$A,U$1),"")</f>
        <v>51599.999999998268</v>
      </c>
      <c r="V4" s="356">
        <f ca="1">IF(SUMIFS(データ集約!$Q:$Q,データ集約!$C:$C,$A$3,データ集約!$A:$A,V$1)&lt;&gt;0,SUMIFS(データ集約!$Q:$Q,データ集約!$C:$C,$A$3,データ集約!$A:$A,V$1),"")</f>
        <v>49249.999999998225</v>
      </c>
      <c r="W4" s="356">
        <f ca="1">IF(SUMIFS(データ集約!$Q:$Q,データ集約!$C:$C,$A$3,データ集約!$A:$A,W$1)&lt;&gt;0,SUMIFS(データ集約!$Q:$Q,データ集約!$C:$C,$A$3,データ集約!$A:$A,W$1),"")</f>
        <v>56999.999999997926</v>
      </c>
      <c r="X4" s="356">
        <f ca="1">IF(SUMIFS(データ集約!$Q:$Q,データ集約!$C:$C,$A$3,データ集約!$A:$A,X$1)&lt;&gt;0,SUMIFS(データ集約!$Q:$Q,データ集約!$C:$C,$A$3,データ集約!$A:$A,X$1),"")</f>
        <v>62249.999999997592</v>
      </c>
      <c r="Y4" s="356">
        <f ca="1">IF(SUMIFS(データ集約!$Q:$Q,データ集約!$C:$C,$A$3,データ集約!$A:$A,Y$1)&lt;&gt;0,SUMIFS(データ集約!$Q:$Q,データ集約!$C:$C,$A$3,データ集約!$A:$A,Y$1),"")</f>
        <v>56999.999999997934</v>
      </c>
      <c r="Z4" s="356">
        <f ca="1">IF(SUMIFS(データ集約!$Q:$Q,データ集約!$C:$C,$A$3,データ集約!$A:$A,Z$1)&lt;&gt;0,SUMIFS(データ集約!$Q:$Q,データ集約!$C:$C,$A$3,データ集約!$A:$A,Z$1),"")</f>
        <v>62249.999999997592</v>
      </c>
      <c r="AA4" s="356">
        <f ca="1">IF(SUMIFS(データ集約!$Q:$Q,データ集約!$C:$C,$A$3,データ集約!$A:$A,AA$1)&lt;&gt;0,SUMIFS(データ集約!$Q:$Q,データ集約!$C:$C,$A$3,データ集約!$A:$A,AA$1),"")</f>
        <v>47399.999999998239</v>
      </c>
      <c r="AB4" s="356">
        <f ca="1">IF(SUMIFS(データ集約!$Q:$Q,データ集約!$C:$C,$A$3,データ集約!$A:$A,AB$1)&lt;&gt;0,SUMIFS(データ集約!$Q:$Q,データ集約!$C:$C,$A$3,データ集約!$A:$A,AB$1),"")</f>
        <v>51599.999999998268</v>
      </c>
      <c r="AC4" s="356">
        <f ca="1">IF(SUMIFS(データ集約!$Q:$Q,データ集約!$C:$C,$A$3,データ集約!$A:$A,AC$1)&lt;&gt;0,SUMIFS(データ集約!$Q:$Q,データ集約!$C:$C,$A$3,データ集約!$A:$A,AC$1),"")</f>
        <v>49249.999999998225</v>
      </c>
      <c r="AD4" s="356">
        <f ca="1">IF(SUMIFS(データ集約!$Q:$Q,データ集約!$C:$C,$A$3,データ集約!$A:$A,AD$1)&lt;&gt;0,SUMIFS(データ集約!$Q:$Q,データ集約!$C:$C,$A$3,データ集約!$A:$A,AD$1),"")</f>
        <v>56999.999999997926</v>
      </c>
      <c r="AE4" s="356" t="str">
        <f ca="1">IF(SUMIFS(データ集約!$Q:$Q,データ集約!$C:$C,$A$3,データ集約!$A:$A,AE$1)&lt;&gt;0,SUMIFS(データ集約!$Q:$Q,データ集約!$C:$C,$A$3,データ集約!$A:$A,AE$1),"")</f>
        <v/>
      </c>
      <c r="AF4" s="356" t="str">
        <f ca="1">IF(SUMIFS(データ集約!$Q:$Q,データ集約!$C:$C,$A$3,データ集約!$A:$A,AF$1)&lt;&gt;0,SUMIFS(データ集約!$Q:$Q,データ集約!$C:$C,$A$3,データ集約!$A:$A,AF$1),"")</f>
        <v/>
      </c>
      <c r="AG4" s="356" t="str">
        <f ca="1">IF(SUMIFS(データ集約!$Q:$Q,データ集約!$C:$C,$A$3,データ集約!$A:$A,AG$1)&lt;&gt;0,SUMIFS(データ集約!$Q:$Q,データ集約!$C:$C,$A$3,データ集約!$A:$A,AG$1),"")</f>
        <v/>
      </c>
    </row>
    <row r="5" spans="1:33" x14ac:dyDescent="0.4">
      <c r="A5" s="470"/>
      <c r="B5" s="44" t="s">
        <v>16</v>
      </c>
      <c r="C5" s="356">
        <f ca="1">IF(SUMIFS(データ集約!$R:$R,データ集約!$C:$C,$A$3,データ集約!$A:$A,C$1)&lt;&gt;0,SUMIFS(データ集約!$R:$R,データ集約!$C:$C,$A$3,データ集約!$A:$A,C$1),"")</f>
        <v>6750</v>
      </c>
      <c r="D5" s="356">
        <f ca="1">IF(SUMIFS(データ集約!$R:$R,データ集約!$C:$C,$A$3,データ集約!$A:$A,D$1)&lt;&gt;0,SUMIFS(データ集約!$R:$R,データ集約!$C:$C,$A$3,データ集約!$A:$A,D$1),"")</f>
        <v>250</v>
      </c>
      <c r="E5" s="356">
        <f ca="1">IF(SUMIFS(データ集約!$R:$R,データ集約!$C:$C,$A$3,データ集約!$A:$A,E$1)&lt;&gt;0,SUMIFS(データ集約!$R:$R,データ集約!$C:$C,$A$3,データ集約!$A:$A,E$1),"")</f>
        <v>-2750</v>
      </c>
      <c r="F5" s="356">
        <f ca="1">IF(SUMIFS(データ集約!$R:$R,データ集約!$C:$C,$A$3,データ集約!$A:$A,F$1)&lt;&gt;0,SUMIFS(データ集約!$R:$R,データ集約!$C:$C,$A$3,データ集約!$A:$A,F$1),"")</f>
        <v>-7750</v>
      </c>
      <c r="G5" s="356">
        <f ca="1">IF(SUMIFS(データ集約!$R:$R,データ集約!$C:$C,$A$3,データ集約!$A:$A,G$1)&lt;&gt;0,SUMIFS(データ集約!$R:$R,データ集約!$C:$C,$A$3,データ集約!$A:$A,G$1),"")</f>
        <v>-28500</v>
      </c>
      <c r="H5" s="356">
        <f ca="1">IF(SUMIFS(データ集約!$R:$R,データ集約!$C:$C,$A$3,データ集約!$A:$A,H$1)&lt;&gt;0,SUMIFS(データ集約!$R:$R,データ集約!$C:$C,$A$3,データ集約!$A:$A,H$1),"")</f>
        <v>-1050</v>
      </c>
      <c r="I5" s="356">
        <f ca="1">IF(SUMIFS(データ集約!$R:$R,データ集約!$C:$C,$A$3,データ集約!$A:$A,I$1)&lt;&gt;0,SUMIFS(データ集約!$R:$R,データ集約!$C:$C,$A$3,データ集約!$A:$A,I$1),"")</f>
        <v>-1050</v>
      </c>
      <c r="J5" s="356">
        <f ca="1">IF(SUMIFS(データ集約!$R:$R,データ集約!$C:$C,$A$3,データ集約!$A:$A,J$1)&lt;&gt;0,SUMIFS(データ集約!$R:$R,データ集約!$C:$C,$A$3,データ集約!$A:$A,J$1),"")</f>
        <v>3150</v>
      </c>
      <c r="K5" s="356" t="str">
        <f ca="1">IF(SUMIFS(データ集約!$R:$R,データ集約!$C:$C,$A$3,データ集約!$A:$A,K$1)&lt;&gt;0,SUMIFS(データ集約!$R:$R,データ集約!$C:$C,$A$3,データ集約!$A:$A,K$1),"")</f>
        <v/>
      </c>
      <c r="L5" s="356" t="str">
        <f ca="1">IF(SUMIFS(データ集約!$R:$R,データ集約!$C:$C,$A$3,データ集約!$A:$A,L$1)&lt;&gt;0,SUMIFS(データ集約!$R:$R,データ集約!$C:$C,$A$3,データ集約!$A:$A,L$1),"")</f>
        <v/>
      </c>
      <c r="M5" s="356" t="str">
        <f ca="1">IF(SUMIFS(データ集約!$R:$R,データ集約!$C:$C,$A$3,データ集約!$A:$A,M$1)&lt;&gt;0,SUMIFS(データ集約!$R:$R,データ集約!$C:$C,$A$3,データ集約!$A:$A,M$1),"")</f>
        <v/>
      </c>
      <c r="N5" s="356" t="str">
        <f ca="1">IF(SUMIFS(データ集約!$R:$R,データ集約!$C:$C,$A$3,データ集約!$A:$A,N$1)&lt;&gt;0,SUMIFS(データ集約!$R:$R,データ集約!$C:$C,$A$3,データ集約!$A:$A,N$1),"")</f>
        <v/>
      </c>
      <c r="O5" s="356" t="str">
        <f ca="1">IF(SUMIFS(データ集約!$R:$R,データ集約!$C:$C,$A$3,データ集約!$A:$A,O$1)&lt;&gt;0,SUMIFS(データ集約!$R:$R,データ集約!$C:$C,$A$3,データ集約!$A:$A,O$1),"")</f>
        <v/>
      </c>
      <c r="P5" s="356" t="str">
        <f ca="1">IF(SUMIFS(データ集約!$R:$R,データ集約!$C:$C,$A$3,データ集約!$A:$A,P$1)&lt;&gt;0,SUMIFS(データ集約!$R:$R,データ集約!$C:$C,$A$3,データ集約!$A:$A,P$1),"")</f>
        <v/>
      </c>
      <c r="Q5" s="356" t="str">
        <f ca="1">IF(SUMIFS(データ集約!$R:$R,データ集約!$C:$C,$A$3,データ集約!$A:$A,Q$1)&lt;&gt;0,SUMIFS(データ集約!$R:$R,データ集約!$C:$C,$A$3,データ集約!$A:$A,Q$1),"")</f>
        <v/>
      </c>
      <c r="R5" s="356" t="str">
        <f ca="1">IF(SUMIFS(データ集約!$R:$R,データ集約!$C:$C,$A$3,データ集約!$A:$A,R$1)&lt;&gt;0,SUMIFS(データ集約!$R:$R,データ集約!$C:$C,$A$3,データ集約!$A:$A,R$1),"")</f>
        <v/>
      </c>
      <c r="S5" s="356" t="str">
        <f ca="1">IF(SUMIFS(データ集約!$R:$R,データ集約!$C:$C,$A$3,データ集約!$A:$A,S$1)&lt;&gt;0,SUMIFS(データ集約!$R:$R,データ集約!$C:$C,$A$3,データ集約!$A:$A,S$1),"")</f>
        <v/>
      </c>
      <c r="T5" s="356" t="str">
        <f ca="1">IF(SUMIFS(データ集約!$R:$R,データ集約!$C:$C,$A$3,データ集約!$A:$A,T$1)&lt;&gt;0,SUMIFS(データ集約!$R:$R,データ集約!$C:$C,$A$3,データ集約!$A:$A,T$1),"")</f>
        <v/>
      </c>
      <c r="U5" s="356" t="str">
        <f ca="1">IF(SUMIFS(データ集約!$R:$R,データ集約!$C:$C,$A$3,データ集約!$A:$A,U$1)&lt;&gt;0,SUMIFS(データ集約!$R:$R,データ集約!$C:$C,$A$3,データ集約!$A:$A,U$1),"")</f>
        <v/>
      </c>
      <c r="V5" s="356" t="str">
        <f ca="1">IF(SUMIFS(データ集約!$R:$R,データ集約!$C:$C,$A$3,データ集約!$A:$A,V$1)&lt;&gt;0,SUMIFS(データ集約!$R:$R,データ集約!$C:$C,$A$3,データ集約!$A:$A,V$1),"")</f>
        <v/>
      </c>
      <c r="W5" s="356" t="str">
        <f ca="1">IF(SUMIFS(データ集約!$R:$R,データ集約!$C:$C,$A$3,データ集約!$A:$A,W$1)&lt;&gt;0,SUMIFS(データ集約!$R:$R,データ集約!$C:$C,$A$3,データ集約!$A:$A,W$1),"")</f>
        <v/>
      </c>
      <c r="X5" s="356" t="str">
        <f ca="1">IF(SUMIFS(データ集約!$R:$R,データ集約!$C:$C,$A$3,データ集約!$A:$A,X$1)&lt;&gt;0,SUMIFS(データ集約!$R:$R,データ集約!$C:$C,$A$3,データ集約!$A:$A,X$1),"")</f>
        <v/>
      </c>
      <c r="Y5" s="356" t="str">
        <f ca="1">IF(SUMIFS(データ集約!$R:$R,データ集約!$C:$C,$A$3,データ集約!$A:$A,Y$1)&lt;&gt;0,SUMIFS(データ集約!$R:$R,データ集約!$C:$C,$A$3,データ集約!$A:$A,Y$1),"")</f>
        <v/>
      </c>
      <c r="Z5" s="356" t="str">
        <f ca="1">IF(SUMIFS(データ集約!$R:$R,データ集約!$C:$C,$A$3,データ集約!$A:$A,Z$1)&lt;&gt;0,SUMIFS(データ集約!$R:$R,データ集約!$C:$C,$A$3,データ集約!$A:$A,Z$1),"")</f>
        <v/>
      </c>
      <c r="AA5" s="356" t="str">
        <f ca="1">IF(SUMIFS(データ集約!$R:$R,データ集約!$C:$C,$A$3,データ集約!$A:$A,AA$1)&lt;&gt;0,SUMIFS(データ集約!$R:$R,データ集約!$C:$C,$A$3,データ集約!$A:$A,AA$1),"")</f>
        <v/>
      </c>
      <c r="AB5" s="356" t="str">
        <f ca="1">IF(SUMIFS(データ集約!$R:$R,データ集約!$C:$C,$A$3,データ集約!$A:$A,AB$1)&lt;&gt;0,SUMIFS(データ集約!$R:$R,データ集約!$C:$C,$A$3,データ集約!$A:$A,AB$1),"")</f>
        <v/>
      </c>
      <c r="AC5" s="356" t="str">
        <f ca="1">IF(SUMIFS(データ集約!$R:$R,データ集約!$C:$C,$A$3,データ集約!$A:$A,AC$1)&lt;&gt;0,SUMIFS(データ集約!$R:$R,データ集約!$C:$C,$A$3,データ集約!$A:$A,AC$1),"")</f>
        <v/>
      </c>
      <c r="AD5" s="356" t="str">
        <f ca="1">IF(SUMIFS(データ集約!$R:$R,データ集約!$C:$C,$A$3,データ集約!$A:$A,AD$1)&lt;&gt;0,SUMIFS(データ集約!$R:$R,データ集約!$C:$C,$A$3,データ集約!$A:$A,AD$1),"")</f>
        <v/>
      </c>
      <c r="AE5" s="356" t="str">
        <f ca="1">IF(SUMIFS(データ集約!$R:$R,データ集約!$C:$C,$A$3,データ集約!$A:$A,AE$1)&lt;&gt;0,SUMIFS(データ集約!$R:$R,データ集約!$C:$C,$A$3,データ集約!$A:$A,AE$1),"")</f>
        <v/>
      </c>
      <c r="AF5" s="356" t="str">
        <f ca="1">IF(SUMIFS(データ集約!$R:$R,データ集約!$C:$C,$A$3,データ集約!$A:$A,AF$1)&lt;&gt;0,SUMIFS(データ集約!$R:$R,データ集約!$C:$C,$A$3,データ集約!$A:$A,AF$1),"")</f>
        <v/>
      </c>
      <c r="AG5" s="356" t="str">
        <f ca="1">IF(SUMIFS(データ集約!$R:$R,データ集約!$C:$C,$A$3,データ集約!$A:$A,AG$1)&lt;&gt;0,SUMIFS(データ集約!$R:$R,データ集約!$C:$C,$A$3,データ集約!$A:$A,AG$1),"")</f>
        <v/>
      </c>
    </row>
    <row r="6" spans="1:33" x14ac:dyDescent="0.4">
      <c r="A6" s="470"/>
      <c r="B6" s="148" t="s">
        <v>107</v>
      </c>
      <c r="C6" s="357">
        <f ca="1">C3</f>
        <v>31400</v>
      </c>
      <c r="D6" s="357">
        <f ca="1">IFERROR(C6+D3,"")</f>
        <v>76450</v>
      </c>
      <c r="E6" s="357">
        <f t="shared" ref="E6:AG6" ca="1" si="30">IFERROR(D6+E3,"")</f>
        <v>121500</v>
      </c>
      <c r="F6" s="357">
        <f t="shared" ca="1" si="30"/>
        <v>153150</v>
      </c>
      <c r="G6" s="357">
        <f t="shared" ca="1" si="30"/>
        <v>196350</v>
      </c>
      <c r="H6" s="357">
        <f t="shared" ca="1" si="30"/>
        <v>237200</v>
      </c>
      <c r="I6" s="357">
        <f t="shared" ca="1" si="30"/>
        <v>277000</v>
      </c>
      <c r="J6" s="357">
        <f t="shared" ca="1" si="30"/>
        <v>317850</v>
      </c>
      <c r="K6" s="357">
        <f t="shared" ca="1" si="30"/>
        <v>362900</v>
      </c>
      <c r="L6" s="357">
        <f t="shared" ca="1" si="30"/>
        <v>416350</v>
      </c>
      <c r="M6" s="357">
        <f t="shared" ca="1" si="30"/>
        <v>480950</v>
      </c>
      <c r="N6" s="357">
        <f t="shared" ca="1" si="30"/>
        <v>525200</v>
      </c>
      <c r="O6" s="357">
        <f t="shared" ca="1" si="30"/>
        <v>582850</v>
      </c>
      <c r="P6" s="357">
        <f t="shared" ca="1" si="30"/>
        <v>631450</v>
      </c>
      <c r="Q6" s="357">
        <f t="shared" ca="1" si="30"/>
        <v>693700</v>
      </c>
      <c r="R6" s="357">
        <f t="shared" ca="1" si="30"/>
        <v>741900</v>
      </c>
      <c r="S6" s="357">
        <f t="shared" ca="1" si="30"/>
        <v>804150</v>
      </c>
      <c r="T6" s="357">
        <f t="shared" ca="1" si="30"/>
        <v>851550</v>
      </c>
      <c r="U6" s="357">
        <f t="shared" ca="1" si="30"/>
        <v>903150</v>
      </c>
      <c r="V6" s="357">
        <f t="shared" ca="1" si="30"/>
        <v>952400</v>
      </c>
      <c r="W6" s="357">
        <f t="shared" ca="1" si="30"/>
        <v>1009400</v>
      </c>
      <c r="X6" s="357">
        <f t="shared" ca="1" si="30"/>
        <v>1071650</v>
      </c>
      <c r="Y6" s="357">
        <f t="shared" ca="1" si="30"/>
        <v>1128650</v>
      </c>
      <c r="Z6" s="357">
        <f t="shared" ca="1" si="30"/>
        <v>1190900</v>
      </c>
      <c r="AA6" s="357">
        <f t="shared" ca="1" si="30"/>
        <v>1238300</v>
      </c>
      <c r="AB6" s="357">
        <f t="shared" ca="1" si="30"/>
        <v>1289900</v>
      </c>
      <c r="AC6" s="357">
        <f t="shared" ca="1" si="30"/>
        <v>1339150</v>
      </c>
      <c r="AD6" s="357">
        <f t="shared" ca="1" si="30"/>
        <v>1396150</v>
      </c>
      <c r="AE6" s="357" t="str">
        <f t="shared" ca="1" si="30"/>
        <v/>
      </c>
      <c r="AF6" s="357" t="str">
        <f t="shared" ca="1" si="30"/>
        <v/>
      </c>
      <c r="AG6" s="357" t="str">
        <f t="shared" ca="1" si="30"/>
        <v/>
      </c>
    </row>
    <row r="7" spans="1:33" x14ac:dyDescent="0.4">
      <c r="A7" s="470"/>
      <c r="B7" s="148" t="s">
        <v>105</v>
      </c>
      <c r="C7" s="357">
        <f ca="1">C4</f>
        <v>38149.999999998341</v>
      </c>
      <c r="D7" s="357">
        <f ca="1">IFERROR(C7+D4,"")</f>
        <v>83449.999999996566</v>
      </c>
      <c r="E7" s="357">
        <f t="shared" ref="E7:AG7" ca="1" si="31">IFERROR(D7+E4,"")</f>
        <v>125749.99999999479</v>
      </c>
      <c r="F7" s="357">
        <f t="shared" ca="1" si="31"/>
        <v>149649.99999999374</v>
      </c>
      <c r="G7" s="357">
        <f t="shared" ca="1" si="31"/>
        <v>164349.99999999307</v>
      </c>
      <c r="H7" s="357">
        <f t="shared" ca="1" si="31"/>
        <v>204149.99999999165</v>
      </c>
      <c r="I7" s="357">
        <f t="shared" ca="1" si="31"/>
        <v>242899.99999999022</v>
      </c>
      <c r="J7" s="357">
        <f t="shared" ca="1" si="31"/>
        <v>286899.99999998871</v>
      </c>
      <c r="K7" s="357">
        <f t="shared" ca="1" si="31"/>
        <v>331949.99999998685</v>
      </c>
      <c r="L7" s="357">
        <f t="shared" ca="1" si="31"/>
        <v>385399.99999998475</v>
      </c>
      <c r="M7" s="357">
        <f t="shared" ca="1" si="31"/>
        <v>449999.99999998242</v>
      </c>
      <c r="N7" s="357">
        <f t="shared" ca="1" si="31"/>
        <v>494249.99999998097</v>
      </c>
      <c r="O7" s="357">
        <f t="shared" ca="1" si="31"/>
        <v>551899.99999997893</v>
      </c>
      <c r="P7" s="357">
        <f t="shared" ca="1" si="31"/>
        <v>600499.99999997718</v>
      </c>
      <c r="Q7" s="357">
        <f t="shared" ca="1" si="31"/>
        <v>662749.99999997474</v>
      </c>
      <c r="R7" s="357">
        <f t="shared" ca="1" si="31"/>
        <v>710949.99999997299</v>
      </c>
      <c r="S7" s="357">
        <f t="shared" ca="1" si="31"/>
        <v>773199.99999997055</v>
      </c>
      <c r="T7" s="357">
        <f t="shared" ca="1" si="31"/>
        <v>820599.9999999688</v>
      </c>
      <c r="U7" s="357">
        <f t="shared" ca="1" si="31"/>
        <v>872199.99999996705</v>
      </c>
      <c r="V7" s="357">
        <f t="shared" ca="1" si="31"/>
        <v>921449.99999996531</v>
      </c>
      <c r="W7" s="357">
        <f t="shared" ca="1" si="31"/>
        <v>978449.99999996321</v>
      </c>
      <c r="X7" s="357">
        <f t="shared" ca="1" si="31"/>
        <v>1040699.9999999608</v>
      </c>
      <c r="Y7" s="357">
        <f t="shared" ca="1" si="31"/>
        <v>1097699.9999999588</v>
      </c>
      <c r="Z7" s="357">
        <f t="shared" ca="1" si="31"/>
        <v>1159949.9999999565</v>
      </c>
      <c r="AA7" s="357">
        <f t="shared" ca="1" si="31"/>
        <v>1207349.9999999546</v>
      </c>
      <c r="AB7" s="357">
        <f t="shared" ca="1" si="31"/>
        <v>1258949.999999953</v>
      </c>
      <c r="AC7" s="357">
        <f t="shared" ca="1" si="31"/>
        <v>1308199.9999999511</v>
      </c>
      <c r="AD7" s="357">
        <f t="shared" ca="1" si="31"/>
        <v>1365199.999999949</v>
      </c>
      <c r="AE7" s="357" t="str">
        <f t="shared" ca="1" si="31"/>
        <v/>
      </c>
      <c r="AF7" s="357" t="str">
        <f t="shared" ca="1" si="31"/>
        <v/>
      </c>
      <c r="AG7" s="357" t="str">
        <f t="shared" ca="1" si="31"/>
        <v/>
      </c>
    </row>
    <row r="8" spans="1:33" x14ac:dyDescent="0.4">
      <c r="A8" s="471"/>
      <c r="B8" s="148" t="s">
        <v>106</v>
      </c>
      <c r="C8" s="357">
        <f ca="1">IFERROR(C7-C6,"")</f>
        <v>6749.9999999983411</v>
      </c>
      <c r="D8" s="357">
        <f ca="1">IFERROR(D7-D6,"")</f>
        <v>6999.9999999965657</v>
      </c>
      <c r="E8" s="357">
        <f t="shared" ref="E8:AG8" ca="1" si="32">IFERROR(E7-E6,"")</f>
        <v>4249.9999999947904</v>
      </c>
      <c r="F8" s="357">
        <f t="shared" ca="1" si="32"/>
        <v>-3500.0000000062573</v>
      </c>
      <c r="G8" s="357">
        <f t="shared" ca="1" si="32"/>
        <v>-32000.000000006927</v>
      </c>
      <c r="H8" s="357">
        <f t="shared" ca="1" si="32"/>
        <v>-33050.000000008353</v>
      </c>
      <c r="I8" s="357">
        <f t="shared" ca="1" si="32"/>
        <v>-34100.000000009779</v>
      </c>
      <c r="J8" s="357">
        <f t="shared" ca="1" si="32"/>
        <v>-30950.000000011292</v>
      </c>
      <c r="K8" s="357">
        <f t="shared" ca="1" si="32"/>
        <v>-30950.000000013155</v>
      </c>
      <c r="L8" s="357">
        <f t="shared" ca="1" si="32"/>
        <v>-30950.00000001525</v>
      </c>
      <c r="M8" s="357">
        <f t="shared" ca="1" si="32"/>
        <v>-30950.000000017579</v>
      </c>
      <c r="N8" s="357">
        <f t="shared" ca="1" si="32"/>
        <v>-30950.000000019034</v>
      </c>
      <c r="O8" s="357">
        <f t="shared" ca="1" si="32"/>
        <v>-30950.000000021071</v>
      </c>
      <c r="P8" s="357">
        <f t="shared" ca="1" si="32"/>
        <v>-30950.000000022817</v>
      </c>
      <c r="Q8" s="357">
        <f t="shared" ca="1" si="32"/>
        <v>-30950.000000025262</v>
      </c>
      <c r="R8" s="357">
        <f t="shared" ca="1" si="32"/>
        <v>-30950.000000027008</v>
      </c>
      <c r="S8" s="357">
        <f t="shared" ca="1" si="32"/>
        <v>-30950.000000029453</v>
      </c>
      <c r="T8" s="357">
        <f t="shared" ca="1" si="32"/>
        <v>-30950.000000031199</v>
      </c>
      <c r="U8" s="357">
        <f t="shared" ca="1" si="32"/>
        <v>-30950.000000032946</v>
      </c>
      <c r="V8" s="357">
        <f t="shared" ca="1" si="32"/>
        <v>-30950.000000034692</v>
      </c>
      <c r="W8" s="357">
        <f t="shared" ca="1" si="32"/>
        <v>-30950.000000036787</v>
      </c>
      <c r="X8" s="357">
        <f t="shared" ca="1" si="32"/>
        <v>-30950.000000039232</v>
      </c>
      <c r="Y8" s="357">
        <f t="shared" ca="1" si="32"/>
        <v>-30950.000000041211</v>
      </c>
      <c r="Z8" s="357">
        <f t="shared" ca="1" si="32"/>
        <v>-30950.000000043539</v>
      </c>
      <c r="AA8" s="357">
        <f t="shared" ca="1" si="32"/>
        <v>-30950.000000045402</v>
      </c>
      <c r="AB8" s="357">
        <f t="shared" ca="1" si="32"/>
        <v>-30950.000000047032</v>
      </c>
      <c r="AC8" s="357">
        <f t="shared" ca="1" si="32"/>
        <v>-30950.000000048894</v>
      </c>
      <c r="AD8" s="357">
        <f t="shared" ca="1" si="32"/>
        <v>-30950.00000005099</v>
      </c>
      <c r="AE8" s="357" t="str">
        <f t="shared" ca="1" si="32"/>
        <v/>
      </c>
      <c r="AF8" s="357" t="str">
        <f t="shared" ca="1" si="32"/>
        <v/>
      </c>
      <c r="AG8" s="357" t="str">
        <f t="shared" ca="1" si="32"/>
        <v/>
      </c>
    </row>
    <row r="11" spans="1:33" x14ac:dyDescent="0.4">
      <c r="G11" s="45"/>
      <c r="L11" s="41" t="s">
        <v>235</v>
      </c>
    </row>
    <row r="17" spans="1:19" x14ac:dyDescent="0.4">
      <c r="L17" s="44"/>
      <c r="M17" s="44" t="s">
        <v>161</v>
      </c>
    </row>
    <row r="18" spans="1:19" x14ac:dyDescent="0.4">
      <c r="L18" s="44" t="s">
        <v>14</v>
      </c>
      <c r="M18" s="162">
        <f t="shared" ref="M18:M23" ca="1" si="33">AVERAGE(C3:AG3)</f>
        <v>49862.5</v>
      </c>
    </row>
    <row r="19" spans="1:19" x14ac:dyDescent="0.4">
      <c r="L19" s="44" t="s">
        <v>15</v>
      </c>
      <c r="M19" s="162">
        <f t="shared" ca="1" si="33"/>
        <v>48757.142857141036</v>
      </c>
    </row>
    <row r="20" spans="1:19" x14ac:dyDescent="0.4">
      <c r="L20" s="44" t="s">
        <v>16</v>
      </c>
      <c r="M20" s="162">
        <f t="shared" ca="1" si="33"/>
        <v>-3868.75</v>
      </c>
    </row>
    <row r="21" spans="1:19" x14ac:dyDescent="0.4">
      <c r="L21" s="44" t="s">
        <v>107</v>
      </c>
      <c r="M21" s="162">
        <f t="shared" ca="1" si="33"/>
        <v>679341.07142857148</v>
      </c>
    </row>
    <row r="22" spans="1:19" x14ac:dyDescent="0.4">
      <c r="L22" s="44" t="s">
        <v>162</v>
      </c>
      <c r="M22" s="162">
        <f t="shared" ca="1" si="33"/>
        <v>653105.35714283225</v>
      </c>
    </row>
    <row r="23" spans="1:19" x14ac:dyDescent="0.4">
      <c r="L23" s="44" t="s">
        <v>163</v>
      </c>
      <c r="M23" s="162">
        <f t="shared" ca="1" si="33"/>
        <v>-26235.714285739123</v>
      </c>
    </row>
    <row r="25" spans="1:19" ht="20.100000000000001" customHeight="1" x14ac:dyDescent="0.4">
      <c r="A25" s="464" t="s">
        <v>100</v>
      </c>
      <c r="B25" s="464"/>
      <c r="C25" s="467" t="s">
        <v>17</v>
      </c>
      <c r="D25" s="467" t="s">
        <v>18</v>
      </c>
      <c r="E25" s="467" t="s">
        <v>19</v>
      </c>
      <c r="F25" s="467" t="s">
        <v>20</v>
      </c>
      <c r="G25" s="467" t="s">
        <v>21</v>
      </c>
      <c r="H25" s="467" t="s">
        <v>22</v>
      </c>
      <c r="I25" s="467" t="s">
        <v>23</v>
      </c>
      <c r="K25" s="464" t="s">
        <v>101</v>
      </c>
      <c r="L25" s="464"/>
      <c r="M25" s="467" t="s">
        <v>17</v>
      </c>
      <c r="N25" s="467" t="s">
        <v>18</v>
      </c>
      <c r="O25" s="467" t="s">
        <v>19</v>
      </c>
      <c r="P25" s="467" t="s">
        <v>20</v>
      </c>
      <c r="Q25" s="467" t="s">
        <v>21</v>
      </c>
      <c r="R25" s="467" t="s">
        <v>22</v>
      </c>
      <c r="S25" s="467" t="s">
        <v>23</v>
      </c>
    </row>
    <row r="26" spans="1:19" x14ac:dyDescent="0.4">
      <c r="A26" s="465"/>
      <c r="B26" s="465"/>
      <c r="C26" s="468"/>
      <c r="D26" s="468"/>
      <c r="E26" s="468"/>
      <c r="F26" s="468"/>
      <c r="G26" s="468"/>
      <c r="H26" s="468"/>
      <c r="I26" s="468"/>
      <c r="K26" s="465"/>
      <c r="L26" s="465"/>
      <c r="M26" s="468"/>
      <c r="N26" s="468"/>
      <c r="O26" s="468"/>
      <c r="P26" s="468"/>
      <c r="Q26" s="468"/>
      <c r="R26" s="468"/>
      <c r="S26" s="468"/>
    </row>
    <row r="27" spans="1:19" x14ac:dyDescent="0.4">
      <c r="A27" s="466" t="s">
        <v>380</v>
      </c>
      <c r="B27" s="44" t="s">
        <v>14</v>
      </c>
      <c r="C27" s="207">
        <f ca="1">IF(OR($A27="作業時間",$A27="人件費"),AVERAGEIFS(データ集約!$U:$U,データ集約!$B:$B,C$25,データ集約!$C:$C,$A$27),AVERAGEIFS(データ集約!$P:$P,データ集約!$B:$B,C$25,データ集約!$C:$C,$A$27))</f>
        <v>39800</v>
      </c>
      <c r="D27" s="207">
        <f ca="1">IF(OR($A27="作業時間",$A27="人件費"),AVERAGEIFS(データ集約!$U:$U,データ集約!$B:$B,D$25,データ集約!$C:$C,$A$27),AVERAGEIFS(データ集約!$P:$P,データ集約!$B:$B,D$25,データ集約!$C:$C,$A$27))</f>
        <v>51.140065146579808</v>
      </c>
      <c r="E27" s="207">
        <f ca="1">IF(OR($A27="作業時間",$A27="人件費"),AVERAGEIFS(データ集約!$U:$U,データ集約!$B:$B,E$25,データ集約!$C:$C,$A$27),AVERAGEIFS(データ集約!$P:$P,データ集約!$B:$B,E$25,データ集約!$C:$C,$A$27))</f>
        <v>11326.491477272728</v>
      </c>
      <c r="F27" s="207">
        <f ca="1">IF(OR($A27="作業時間",$A27="人件費"),AVERAGEIFS(データ集約!$U:$U,データ集約!$B:$B,F$25,データ集約!$C:$C,$A$27),AVERAGEIFS(データ集約!$P:$P,データ集約!$B:$B,F$25,データ集約!$C:$C,$A$27))</f>
        <v>13420.704134366924</v>
      </c>
      <c r="G27" s="207">
        <f ca="1">IF(OR($A27="作業時間",$A27="人件費"),AVERAGEIFS(データ集約!$U:$U,データ集約!$B:$B,G$25,データ集約!$C:$C,$A$27),AVERAGEIFS(データ集約!$P:$P,データ集約!$B:$B,G$25,データ集約!$C:$C,$A$27))</f>
        <v>16205.332167832168</v>
      </c>
      <c r="H27" s="207">
        <f ca="1">IF(OR($A27="作業時間",$A27="人件費"),AVERAGEIFS(データ集約!$U:$U,データ集約!$B:$B,H$25,データ集約!$C:$C,$A$27),AVERAGEIFS(データ集約!$P:$P,データ集約!$B:$B,H$25,データ集約!$C:$C,$A$27))</f>
        <v>7479.8543689320386</v>
      </c>
      <c r="I27" s="207">
        <f ca="1">IF(OR($A27="作業時間",$A27="人件費"),AVERAGEIFS(データ集約!$U:$U,データ集約!$B:$B,I$25,データ集約!$C:$C,$A$27),AVERAGEIFS(データ集約!$P:$P,データ集約!$B:$B,I$25,データ集約!$C:$C,$A$27))</f>
        <v>105.28350515463917</v>
      </c>
      <c r="K27" s="466" t="s">
        <v>12</v>
      </c>
      <c r="L27" s="44" t="s">
        <v>14</v>
      </c>
      <c r="M27" s="205">
        <f ca="1">SUMIFS(データ集約!$P$2:$P$1024,データ集約!$B$2:$B$1024,M$25,データ集約!$C$2:$C$1024,$K$27)</f>
        <v>1</v>
      </c>
      <c r="N27" s="205">
        <f ca="1">SUMIFS(データ集約!$P$2:$P$1024,データ集約!$B$2:$B$1024,N$25,データ集約!$C$2:$C$1024,$K$27)</f>
        <v>614</v>
      </c>
      <c r="O27" s="205">
        <f ca="1">SUMIFS(データ集約!$P$2:$P$1024,データ集約!$B$2:$B$1024,O$25,データ集約!$C$2:$C$1024,$K$27)</f>
        <v>354</v>
      </c>
      <c r="P27" s="205">
        <f ca="1">SUMIFS(データ集約!$P$2:$P$1024,データ集約!$B$2:$B$1024,P$25,データ集約!$C$2:$C$1024,$K$27)</f>
        <v>389</v>
      </c>
      <c r="Q27" s="205">
        <f ca="1">SUMIFS(データ集約!$P$2:$P$1024,データ集約!$B$2:$B$1024,Q$25,データ集約!$C$2:$C$1024,$K$27)</f>
        <v>288</v>
      </c>
      <c r="R27" s="205">
        <f ca="1">SUMIFS(データ集約!$P$2:$P$1024,データ集約!$B$2:$B$1024,R$25,データ集約!$C$2:$C$1024,$K$27)</f>
        <v>209</v>
      </c>
      <c r="S27" s="205">
        <f ca="1">SUMIFS(データ集約!$P$2:$P$1024,データ集約!$B$2:$B$1024,S$25,データ集約!$C$2:$C$1024,$K$27)</f>
        <v>388</v>
      </c>
    </row>
    <row r="28" spans="1:19" x14ac:dyDescent="0.4">
      <c r="A28" s="466"/>
      <c r="B28" s="44" t="s">
        <v>15</v>
      </c>
      <c r="C28" s="207">
        <f ca="1">IF(OR($A27="作業時間",$A27="人件費"),AVERAGEIFS(データ集約!$V$2:$V$1024,データ集約!$B$2:$B$1024,C$25,データ集約!$C$2:$C$1024,$A$27),AVERAGEIFS(データ集約!$Q$2:$Q$1024,データ集約!$B$2:$B$1024,C$25,データ集約!$C$2:$C$1024,$A$27))</f>
        <v>38749.999999998559</v>
      </c>
      <c r="D28" s="207">
        <f ca="1">IF(OR($A27="作業時間",$A27="人件費"),AVERAGEIFS(データ集約!$V$2:$V$1024,データ集約!$B$2:$B$1024,D$25,データ集約!$C$2:$C$1024,$A$27),AVERAGEIFS(データ集約!$Q$2:$Q$1024,データ集約!$B$2:$B$1024,D$25,データ集約!$C$2:$C$1024,$A$27))</f>
        <v>79.645093945716781</v>
      </c>
      <c r="E28" s="207">
        <f ca="1">IF(OR($A27="作業時間",$A27="人件費"),AVERAGEIFS(データ集約!$V$2:$V$1024,データ集約!$B$2:$B$1024,E$25,データ集約!$C$2:$C$1024,$A$27),AVERAGEIFS(データ集約!$Q$2:$Q$1024,データ集約!$B$2:$B$1024,E$25,データ集約!$C$2:$C$1024,$A$27))</f>
        <v>11326.302816900947</v>
      </c>
      <c r="F28" s="207">
        <f ca="1">IF(OR($A27="作業時間",$A27="人件費"),AVERAGEIFS(データ集約!$V$2:$V$1024,データ集約!$B$2:$B$1024,F$25,データ集約!$C$2:$C$1024,$A$27),AVERAGEIFS(データ集約!$Q$2:$Q$1024,データ集約!$B$2:$B$1024,F$25,データ集約!$C$2:$C$1024,$A$27))</f>
        <v>13414.593596058581</v>
      </c>
      <c r="G28" s="207">
        <f ca="1">IF(OR($A27="作業時間",$A27="人件費"),AVERAGEIFS(データ集約!$V$2:$V$1024,データ集約!$B$2:$B$1024,G$25,データ集約!$C$2:$C$1024,$A$27),AVERAGEIFS(データ集約!$Q$2:$Q$1024,データ集約!$B$2:$B$1024,G$25,データ集約!$C$2:$C$1024,$A$27))</f>
        <v>16191.783216782635</v>
      </c>
      <c r="H28" s="207">
        <f ca="1">IF(OR($A27="作業時間",$A27="人件費"),AVERAGEIFS(データ集約!$V$2:$V$1024,データ集約!$B$2:$B$1024,H$25,データ集約!$C$2:$C$1024,$A$27),AVERAGEIFS(データ集約!$Q$2:$Q$1024,データ集約!$B$2:$B$1024,H$25,データ集約!$C$2:$C$1024,$A$27))</f>
        <v>7401.8248175180061</v>
      </c>
      <c r="I28" s="207">
        <f ca="1">IF(OR($A27="作業時間",$A27="人件費"),AVERAGEIFS(データ集約!$V$2:$V$1024,データ集約!$B$2:$B$1024,I$25,データ集約!$C$2:$C$1024,$A$27),AVERAGEIFS(データ集約!$Q$2:$Q$1024,データ集約!$B$2:$B$1024,I$25,データ集約!$C$2:$C$1024,$A$27))</f>
        <v>102.5773195876252</v>
      </c>
      <c r="K28" s="466"/>
      <c r="L28" s="44" t="s">
        <v>15</v>
      </c>
      <c r="M28" s="205">
        <f ca="1">SUMIFS(データ集約!$Q$2:$Q$1024,データ集約!$B$2:$B$1024,M$25,データ集約!$C$2:$C$1024,$K$27)</f>
        <v>1</v>
      </c>
      <c r="N28" s="205">
        <f ca="1">SUMIFS(データ集約!$Q$2:$Q$1024,データ集約!$B$2:$B$1024,N$25,データ集約!$C$2:$C$1024,$K$27)</f>
        <v>479</v>
      </c>
      <c r="O28" s="205">
        <f ca="1">SUMIFS(データ集約!$Q$2:$Q$1024,データ集約!$B$2:$B$1024,O$25,データ集約!$C$2:$C$1024,$K$27)</f>
        <v>357</v>
      </c>
      <c r="P28" s="205">
        <f ca="1">SUMIFS(データ集約!$Q$2:$Q$1024,データ集約!$B$2:$B$1024,P$25,データ集約!$C$2:$C$1024,$K$27)</f>
        <v>408</v>
      </c>
      <c r="Q28" s="205">
        <f ca="1">SUMIFS(データ集約!$Q$2:$Q$1024,データ集約!$B$2:$B$1024,Q$25,データ集約!$C$2:$C$1024,$K$27)</f>
        <v>288</v>
      </c>
      <c r="R28" s="205">
        <f ca="1">SUMIFS(データ集約!$Q$2:$Q$1024,データ集約!$B$2:$B$1024,R$25,データ集約!$C$2:$C$1024,$K$27)</f>
        <v>277</v>
      </c>
      <c r="S28" s="205">
        <f ca="1">SUMIFS(データ集約!$Q$2:$Q$1024,データ集約!$B$2:$B$1024,S$25,データ集約!$C$2:$C$1024,$K$27)</f>
        <v>388</v>
      </c>
    </row>
    <row r="29" spans="1:19" x14ac:dyDescent="0.4">
      <c r="A29" s="466"/>
      <c r="B29" s="44" t="s">
        <v>16</v>
      </c>
      <c r="C29" s="207">
        <f ca="1">C28-C27</f>
        <v>-1050.0000000014406</v>
      </c>
      <c r="D29" s="207">
        <f t="shared" ref="D29:I29" ca="1" si="34">D28-D27</f>
        <v>28.505028799136973</v>
      </c>
      <c r="E29" s="207">
        <f t="shared" ca="1" si="34"/>
        <v>-0.18866037178122497</v>
      </c>
      <c r="F29" s="207">
        <f t="shared" ca="1" si="34"/>
        <v>-6.1105383083431661</v>
      </c>
      <c r="G29" s="207">
        <f t="shared" ca="1" si="34"/>
        <v>-13.548951049533571</v>
      </c>
      <c r="H29" s="207">
        <f t="shared" ca="1" si="34"/>
        <v>-78.029551414032539</v>
      </c>
      <c r="I29" s="207">
        <f t="shared" ca="1" si="34"/>
        <v>-2.7061855670139749</v>
      </c>
      <c r="K29" s="466"/>
      <c r="L29" s="44" t="s">
        <v>16</v>
      </c>
      <c r="M29" s="205">
        <f ca="1">M28-M27</f>
        <v>0</v>
      </c>
      <c r="N29" s="205">
        <f t="shared" ref="N29:S29" ca="1" si="35">N28-N27</f>
        <v>-135</v>
      </c>
      <c r="O29" s="205">
        <f t="shared" ca="1" si="35"/>
        <v>3</v>
      </c>
      <c r="P29" s="205">
        <f t="shared" ca="1" si="35"/>
        <v>19</v>
      </c>
      <c r="Q29" s="205">
        <f t="shared" ca="1" si="35"/>
        <v>0</v>
      </c>
      <c r="R29" s="205">
        <f t="shared" ca="1" si="35"/>
        <v>68</v>
      </c>
      <c r="S29" s="205">
        <f t="shared" ca="1" si="35"/>
        <v>0</v>
      </c>
    </row>
    <row r="44" spans="1:19" x14ac:dyDescent="0.4">
      <c r="A44" s="464" t="s">
        <v>102</v>
      </c>
      <c r="B44" s="464"/>
      <c r="C44" s="472">
        <f>データ集約!I2</f>
        <v>1</v>
      </c>
      <c r="D44" s="472">
        <f>C44+1</f>
        <v>2</v>
      </c>
      <c r="E44" s="472">
        <f t="shared" ref="E44:I44" si="36">D44+1</f>
        <v>3</v>
      </c>
      <c r="F44" s="472">
        <f t="shared" si="36"/>
        <v>4</v>
      </c>
      <c r="G44" s="472">
        <f t="shared" si="36"/>
        <v>5</v>
      </c>
      <c r="H44" s="472">
        <f t="shared" si="36"/>
        <v>6</v>
      </c>
      <c r="I44" s="472">
        <f t="shared" si="36"/>
        <v>7</v>
      </c>
      <c r="K44" s="464" t="s">
        <v>103</v>
      </c>
      <c r="L44" s="464"/>
      <c r="M44" s="472">
        <f>C44</f>
        <v>1</v>
      </c>
      <c r="N44" s="472">
        <f t="shared" ref="N44:S44" si="37">D44</f>
        <v>2</v>
      </c>
      <c r="O44" s="472">
        <f t="shared" si="37"/>
        <v>3</v>
      </c>
      <c r="P44" s="472">
        <f t="shared" si="37"/>
        <v>4</v>
      </c>
      <c r="Q44" s="472">
        <f t="shared" si="37"/>
        <v>5</v>
      </c>
      <c r="R44" s="472">
        <f t="shared" si="37"/>
        <v>6</v>
      </c>
      <c r="S44" s="472">
        <f t="shared" si="37"/>
        <v>7</v>
      </c>
    </row>
    <row r="45" spans="1:19" x14ac:dyDescent="0.4">
      <c r="A45" s="465"/>
      <c r="B45" s="465"/>
      <c r="C45" s="473"/>
      <c r="D45" s="473"/>
      <c r="E45" s="473"/>
      <c r="F45" s="473"/>
      <c r="G45" s="473"/>
      <c r="H45" s="473"/>
      <c r="I45" s="473"/>
      <c r="K45" s="465"/>
      <c r="L45" s="465"/>
      <c r="M45" s="473"/>
      <c r="N45" s="473"/>
      <c r="O45" s="473"/>
      <c r="P45" s="473"/>
      <c r="Q45" s="473"/>
      <c r="R45" s="473"/>
      <c r="S45" s="473"/>
    </row>
    <row r="46" spans="1:19" x14ac:dyDescent="0.4">
      <c r="A46" s="466" t="s">
        <v>12</v>
      </c>
      <c r="B46" s="44" t="s">
        <v>14</v>
      </c>
      <c r="C46" s="207">
        <f ca="1">IF(OR($A46="作業時間",$A46="人件費"),AVERAGEIFS(データ集約!$J$2:$J$1024,データ集約!$I$2:$I$1024,C$44,データ集約!$C$2:$C$1024,$A$46),AVERAGEIFS(データ集約!$E$2:$E$1024,データ集約!$I$2:$I$1024,C$44,データ集約!$C$2:$C$1024,$A$46))</f>
        <v>369</v>
      </c>
      <c r="D46" s="207">
        <f ca="1">IF(OR($A46="作業時間",$A46="人件費"),AVERAGEIFS(データ集約!$J$2:$J$1024,データ集約!$I$2:$I$1024,D$44,データ集約!$C$2:$C$1024,$A$46),AVERAGEIFS(データ集約!$E$2:$E$1024,データ集約!$I$2:$I$1024,D$44,データ集約!$C$2:$C$1024,$A$46))</f>
        <v>66.333333333333329</v>
      </c>
      <c r="E46" s="207" t="e">
        <f ca="1">IF(OR($A46="作業時間",$A46="人件費"),AVERAGEIFS(データ集約!$J$2:$J$1024,データ集約!$I$2:$I$1024,E$44,データ集約!$C$2:$C$1024,$A$46),AVERAGEIFS(データ集約!$E$2:$E$1024,データ集約!$I$2:$I$1024,E$44,データ集約!$C$2:$C$1024,$A$46))</f>
        <v>#DIV/0!</v>
      </c>
      <c r="F46" s="207" t="e">
        <f ca="1">IF(OR($A46="作業時間",$A46="人件費"),AVERAGEIFS(データ集約!$J$2:$J$1024,データ集約!$I$2:$I$1024,F$44,データ集約!$C$2:$C$1024,$A$46),AVERAGEIFS(データ集約!$E$2:$E$1024,データ集約!$I$2:$I$1024,F$44,データ集約!$C$2:$C$1024,$A$46))</f>
        <v>#DIV/0!</v>
      </c>
      <c r="G46" s="207" t="e">
        <f ca="1">IF(OR($A46="作業時間",$A46="人件費"),AVERAGEIFS(データ集約!$J$2:$J$1024,データ集約!$I$2:$I$1024,G$44,データ集約!$C$2:$C$1024,$A$46),AVERAGEIFS(データ集約!$E$2:$E$1024,データ集約!$I$2:$I$1024,G$44,データ集約!$C$2:$C$1024,$A$46))</f>
        <v>#DIV/0!</v>
      </c>
      <c r="H46" s="207" t="e">
        <f>IF(OR($A46="作業時間",$A46="人件費"),AVERAGEIFS(データ集約!$J$2:$J$1024,データ集約!$I$2:$I$1024,H$44,データ集約!$C$2:$C$1024,$A$46),AVERAGEIFS(データ集約!$E$2:$E$1024,データ集約!$I$2:$I$1024,H$44,データ集約!$C$2:$C$1024,$A$46))</f>
        <v>#DIV/0!</v>
      </c>
      <c r="I46" s="207" t="e">
        <f>IF(OR($A46="作業時間",$A46="人件費"),AVERAGEIFS(データ集約!$J$2:$J$1024,データ集約!$I$2:$I$1024,I$44,データ集約!$C$2:$C$1024,$A$46),AVERAGEIFS(データ集約!$E$2:$E$1024,データ集約!$I$2:$I$1024,I$44,データ集約!$C$2:$C$1024,$A$46))</f>
        <v>#DIV/0!</v>
      </c>
      <c r="K46" s="466" t="s">
        <v>7</v>
      </c>
      <c r="L46" s="44" t="s">
        <v>14</v>
      </c>
      <c r="M46" s="205">
        <f ca="1">SUMIFS(データ集約!$E$2:$E$1024,データ集約!$I$2:$I$1024,M$44,データ集約!$C$2:$C$1024,$K$46)</f>
        <v>179</v>
      </c>
      <c r="N46" s="205">
        <f ca="1">SUMIFS(データ集約!$E$2:$E$1024,データ集約!$I$2:$I$1024,N$44,データ集約!$C$2:$C$1024,$K$46)</f>
        <v>301</v>
      </c>
      <c r="O46" s="205">
        <f ca="1">SUMIFS(データ集約!$E$2:$E$1024,データ集約!$I$2:$I$1024,O$44,データ集約!$C$2:$C$1024,$K$46)</f>
        <v>347</v>
      </c>
      <c r="P46" s="205">
        <f ca="1">SUMIFS(データ集約!$E$2:$E$1024,データ集約!$I$2:$I$1024,P$44,データ集約!$C$2:$C$1024,$K$46)</f>
        <v>355</v>
      </c>
      <c r="Q46" s="205">
        <f ca="1">SUMIFS(データ集約!$E$2:$E$1024,データ集約!$I$2:$I$1024,Q$44,データ集約!$C$2:$C$1024,$K$46)</f>
        <v>97</v>
      </c>
      <c r="R46" s="205">
        <f>SUMIFS(データ集約!$E$2:$E$1024,データ集約!$I$2:$I$1024,R$44,データ集約!$C$2:$C$1024,$K$46)</f>
        <v>0</v>
      </c>
      <c r="S46" s="205">
        <f>SUMIFS(データ集約!$E$2:$E$1024,データ集約!$I$2:$I$1024,S$44,データ集約!$C$2:$C$1024,$K$46)</f>
        <v>0</v>
      </c>
    </row>
    <row r="47" spans="1:19" x14ac:dyDescent="0.4">
      <c r="A47" s="466"/>
      <c r="B47" s="44" t="s">
        <v>15</v>
      </c>
      <c r="C47" s="207">
        <f ca="1">IF(OR($A46="作業時間",$A46="人件費"),AVERAGEIFS(データ集約!$K$2:$K$1024,データ集約!$I$2:$I$1024,C$44,データ集約!$C$2:$C$1024,$A$46),AVERAGEIFS(データ集約!$F$2:$F$1024,データ集約!$I$2:$I$1024,C$44,データ集約!$C$2:$C$1024,$A$46))</f>
        <v>360</v>
      </c>
      <c r="D47" s="207">
        <f ca="1">IF(OR($A46="作業時間",$A46="人件費"),AVERAGEIFS(データ集約!$K$2:$K$1024,データ集約!$I$2:$I$1024,D$44,データ集約!$C$2:$C$1024,$A$46),AVERAGEIFS(データ集約!$F$2:$F$1024,データ集約!$I$2:$I$1024,D$44,データ集約!$C$2:$C$1024,$A$46))</f>
        <v>56.857142857142854</v>
      </c>
      <c r="E47" s="207">
        <f ca="1">IF(OR($A46="作業時間",$A46="人件費"),AVERAGEIFS(データ集約!$K$2:$K$1024,データ集約!$I$2:$I$1024,E$44,データ集約!$C$2:$C$1024,$A$46),AVERAGEIFS(データ集約!$F$2:$F$1024,データ集約!$I$2:$I$1024,E$44,データ集約!$C$2:$C$1024,$A$46))</f>
        <v>0</v>
      </c>
      <c r="F47" s="207">
        <f ca="1">IF(OR($A46="作業時間",$A46="人件費"),AVERAGEIFS(データ集約!$K$2:$K$1024,データ集約!$I$2:$I$1024,F$44,データ集約!$C$2:$C$1024,$A$46),AVERAGEIFS(データ集約!$F$2:$F$1024,データ集約!$I$2:$I$1024,F$44,データ集約!$C$2:$C$1024,$A$46))</f>
        <v>0</v>
      </c>
      <c r="G47" s="207">
        <f ca="1">IF(OR($A46="作業時間",$A46="人件費"),AVERAGEIFS(データ集約!$K$2:$K$1024,データ集約!$I$2:$I$1024,G$44,データ集約!$C$2:$C$1024,$A$46),AVERAGEIFS(データ集約!$F$2:$F$1024,データ集約!$I$2:$I$1024,G$44,データ集約!$C$2:$C$1024,$A$46))</f>
        <v>0</v>
      </c>
      <c r="H47" s="207" t="e">
        <f>IF(OR($A46="作業時間",$A46="人件費"),AVERAGEIFS(データ集約!$K$2:$K$1024,データ集約!$I$2:$I$1024,H$44,データ集約!$C$2:$C$1024,$A$46),AVERAGEIFS(データ集約!$F$2:$F$1024,データ集約!$I$2:$I$1024,H$44,データ集約!$C$2:$C$1024,$A$46))</f>
        <v>#DIV/0!</v>
      </c>
      <c r="I47" s="207" t="e">
        <f>IF(OR($A46="作業時間",$A46="人件費"),AVERAGEIFS(データ集約!$K$2:$K$1024,データ集約!$I$2:$I$1024,I$44,データ集約!$C$2:$C$1024,$A$46),AVERAGEIFS(データ集約!$F$2:$F$1024,データ集約!$I$2:$I$1024,I$44,データ集約!$C$2:$C$1024,$A$46))</f>
        <v>#DIV/0!</v>
      </c>
      <c r="K47" s="466"/>
      <c r="L47" s="44" t="s">
        <v>15</v>
      </c>
      <c r="M47" s="205">
        <f ca="1">SUMIFS(データ集約!$F$2:$F$1024,データ集約!$I$2:$I$1024,M$44,データ集約!$C$2:$C$1024,$K$46)</f>
        <v>148.99999999999369</v>
      </c>
      <c r="N47" s="205">
        <f ca="1">SUMIFS(データ集約!$F$2:$F$1024,データ集約!$I$2:$I$1024,N$44,データ集約!$C$2:$C$1024,$K$46)</f>
        <v>301.99999999998886</v>
      </c>
      <c r="O47" s="205">
        <f ca="1">SUMIFS(データ集約!$F$2:$F$1024,データ集約!$I$2:$I$1024,O$44,データ集約!$C$2:$C$1024,$K$46)</f>
        <v>346.99999999998704</v>
      </c>
      <c r="P47" s="205">
        <f ca="1">SUMIFS(データ集約!$F$2:$F$1024,データ集約!$I$2:$I$1024,P$44,データ集約!$C$2:$C$1024,$K$46)</f>
        <v>354.99999999998676</v>
      </c>
      <c r="Q47" s="205">
        <f ca="1">SUMIFS(データ集約!$F$2:$F$1024,データ集約!$I$2:$I$1024,Q$44,データ集約!$C$2:$C$1024,$K$46)</f>
        <v>96.999999999996504</v>
      </c>
      <c r="R47" s="205">
        <f>SUMIFS(データ集約!$F$2:$F$1024,データ集約!$I$2:$I$1024,R$44,データ集約!$C$2:$C$1024,$K$46)</f>
        <v>0</v>
      </c>
      <c r="S47" s="205">
        <f>SUMIFS(データ集約!$F$2:$F$1024,データ集約!$I$2:$I$1024,S$44,データ集約!$C$2:$C$1024,$K$46)</f>
        <v>0</v>
      </c>
    </row>
    <row r="48" spans="1:19" x14ac:dyDescent="0.4">
      <c r="A48" s="466"/>
      <c r="B48" s="44" t="s">
        <v>16</v>
      </c>
      <c r="C48" s="207">
        <f ca="1">C47-C46</f>
        <v>-9</v>
      </c>
      <c r="D48" s="207">
        <f t="shared" ref="D48:I48" ca="1" si="38">D47-D46</f>
        <v>-9.4761904761904745</v>
      </c>
      <c r="E48" s="207" t="e">
        <f t="shared" ca="1" si="38"/>
        <v>#DIV/0!</v>
      </c>
      <c r="F48" s="207" t="e">
        <f t="shared" ca="1" si="38"/>
        <v>#DIV/0!</v>
      </c>
      <c r="G48" s="207" t="e">
        <f t="shared" ca="1" si="38"/>
        <v>#DIV/0!</v>
      </c>
      <c r="H48" s="207" t="e">
        <f t="shared" si="38"/>
        <v>#DIV/0!</v>
      </c>
      <c r="I48" s="207" t="e">
        <f t="shared" si="38"/>
        <v>#DIV/0!</v>
      </c>
      <c r="K48" s="466"/>
      <c r="L48" s="44" t="s">
        <v>16</v>
      </c>
      <c r="M48" s="205">
        <f ca="1">M47-M46</f>
        <v>-30.00000000000631</v>
      </c>
      <c r="N48" s="205">
        <f t="shared" ref="N48:S48" ca="1" si="39">N47-N46</f>
        <v>0.99999999998885869</v>
      </c>
      <c r="O48" s="205">
        <f t="shared" ca="1" si="39"/>
        <v>-1.2960299500264227E-11</v>
      </c>
      <c r="P48" s="205">
        <f t="shared" ca="1" si="39"/>
        <v>-1.3244516594568267E-11</v>
      </c>
      <c r="Q48" s="205">
        <f t="shared" ca="1" si="39"/>
        <v>-3.4958702599396929E-12</v>
      </c>
      <c r="R48" s="205">
        <f t="shared" si="39"/>
        <v>0</v>
      </c>
      <c r="S48" s="205">
        <f t="shared" si="39"/>
        <v>0</v>
      </c>
    </row>
  </sheetData>
  <mergeCells count="38">
    <mergeCell ref="S44:S45"/>
    <mergeCell ref="A46:A48"/>
    <mergeCell ref="K46:K48"/>
    <mergeCell ref="A44:B45"/>
    <mergeCell ref="C44:C45"/>
    <mergeCell ref="D44:D45"/>
    <mergeCell ref="E44:E45"/>
    <mergeCell ref="F44:F45"/>
    <mergeCell ref="K44:L45"/>
    <mergeCell ref="M44:M45"/>
    <mergeCell ref="N44:N45"/>
    <mergeCell ref="O44:O45"/>
    <mergeCell ref="P44:P45"/>
    <mergeCell ref="Q44:Q45"/>
    <mergeCell ref="R44:R45"/>
    <mergeCell ref="G44:G45"/>
    <mergeCell ref="D25:D26"/>
    <mergeCell ref="E25:E26"/>
    <mergeCell ref="F25:F26"/>
    <mergeCell ref="H44:H45"/>
    <mergeCell ref="I44:I45"/>
    <mergeCell ref="G25:G26"/>
    <mergeCell ref="H25:H26"/>
    <mergeCell ref="I25:I26"/>
    <mergeCell ref="Q25:Q26"/>
    <mergeCell ref="R25:R26"/>
    <mergeCell ref="S25:S26"/>
    <mergeCell ref="K27:K29"/>
    <mergeCell ref="K25:L26"/>
    <mergeCell ref="M25:M26"/>
    <mergeCell ref="N25:N26"/>
    <mergeCell ref="O25:O26"/>
    <mergeCell ref="P25:P26"/>
    <mergeCell ref="A1:B2"/>
    <mergeCell ref="A25:B26"/>
    <mergeCell ref="A27:A29"/>
    <mergeCell ref="C25:C26"/>
    <mergeCell ref="A3:A8"/>
  </mergeCells>
  <phoneticPr fontId="15"/>
  <dataValidations count="1">
    <dataValidation type="list" allowBlank="1" showInputMessage="1" showErrorMessage="1" sqref="A46:A48 A27:A29 K27:K29 K46:K48 A3" xr:uid="{23A4BE74-5B38-4EDF-B656-24508A8685ED}">
      <formula1>"作業時間,人件費,出荷数,1cs人件費,人時生産性"</formula1>
    </dataValidation>
  </dataValidations>
  <pageMargins left="0.69930555555555596" right="0.69930555555555596"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tabColor rgb="FF92D050"/>
    <pageSetUpPr fitToPage="1"/>
  </sheetPr>
  <dimension ref="A1:AZ52"/>
  <sheetViews>
    <sheetView zoomScale="113" zoomScaleNormal="100" workbookViewId="0">
      <pane xSplit="1" ySplit="10" topLeftCell="B20" activePane="bottomRight" state="frozen"/>
      <selection pane="topRight"/>
      <selection pane="bottomLeft"/>
      <selection pane="bottomRight" activeCell="B27" sqref="B27:I27"/>
    </sheetView>
  </sheetViews>
  <sheetFormatPr defaultColWidth="11.44140625" defaultRowHeight="11.25" outlineLevelRow="1" outlineLevelCol="1" x14ac:dyDescent="0.4"/>
  <cols>
    <col min="1" max="1" width="12.21875" style="6" customWidth="1"/>
    <col min="2" max="32" width="3.6640625" style="6" customWidth="1"/>
    <col min="33" max="33" width="10.33203125" style="6" customWidth="1"/>
    <col min="34" max="34" width="7.109375" style="6" customWidth="1"/>
    <col min="35" max="35" width="4.6640625" style="6" customWidth="1" outlineLevel="1"/>
    <col min="36" max="52" width="9.88671875" style="6" customWidth="1" outlineLevel="1"/>
    <col min="53" max="16384" width="11.44140625" style="6"/>
  </cols>
  <sheetData>
    <row r="1" spans="1:52" ht="24" x14ac:dyDescent="0.4">
      <c r="A1" s="496" t="s">
        <v>26</v>
      </c>
      <c r="B1" s="496"/>
      <c r="C1" s="496"/>
      <c r="D1" s="496"/>
      <c r="E1" s="496"/>
      <c r="F1" s="496"/>
      <c r="G1" s="496"/>
      <c r="H1" s="496"/>
      <c r="I1" s="496"/>
      <c r="J1" s="496"/>
      <c r="K1" s="496"/>
      <c r="L1" s="496"/>
      <c r="M1" s="496"/>
      <c r="N1" s="496"/>
      <c r="O1" s="496"/>
      <c r="P1" s="496"/>
      <c r="Q1" s="496"/>
      <c r="R1" s="496"/>
      <c r="S1" s="496"/>
      <c r="T1" s="496"/>
      <c r="U1" s="496"/>
      <c r="V1" s="496"/>
      <c r="W1" s="496"/>
      <c r="X1" s="496"/>
      <c r="Y1" s="496"/>
      <c r="Z1" s="496"/>
      <c r="AA1" s="496"/>
      <c r="AB1" s="496"/>
      <c r="AC1" s="496"/>
      <c r="AD1" s="496"/>
      <c r="AE1" s="496"/>
      <c r="AF1" s="496"/>
      <c r="AG1" s="496"/>
    </row>
    <row r="2" spans="1:52" ht="8.25" customHeight="1" x14ac:dyDescent="0.4">
      <c r="A2" s="7"/>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row>
    <row r="3" spans="1:52" ht="14.25" customHeight="1" x14ac:dyDescent="0.4">
      <c r="A3" s="8"/>
      <c r="B3" s="9" t="s">
        <v>27</v>
      </c>
      <c r="C3" s="497" t="s">
        <v>7</v>
      </c>
      <c r="D3" s="497"/>
      <c r="E3" s="497"/>
      <c r="F3" s="9" t="s">
        <v>28</v>
      </c>
      <c r="G3" s="8"/>
      <c r="H3" s="9" t="s">
        <v>27</v>
      </c>
      <c r="I3" s="497" t="s">
        <v>7</v>
      </c>
      <c r="J3" s="497"/>
      <c r="K3" s="497"/>
      <c r="L3" s="9" t="s">
        <v>28</v>
      </c>
      <c r="N3" s="9" t="s">
        <v>27</v>
      </c>
      <c r="O3" s="497" t="s">
        <v>7</v>
      </c>
      <c r="P3" s="497"/>
      <c r="Q3" s="497"/>
      <c r="R3" s="9" t="s">
        <v>28</v>
      </c>
      <c r="T3" s="9" t="s">
        <v>27</v>
      </c>
      <c r="U3" s="497" t="s">
        <v>7</v>
      </c>
      <c r="V3" s="497"/>
      <c r="W3" s="497"/>
      <c r="X3" s="9" t="s">
        <v>28</v>
      </c>
    </row>
    <row r="4" spans="1:52" ht="12.75" customHeight="1" x14ac:dyDescent="0.4">
      <c r="A4" s="8"/>
      <c r="B4" s="10" t="s">
        <v>29</v>
      </c>
      <c r="C4" s="497" t="s">
        <v>33</v>
      </c>
      <c r="D4" s="497"/>
      <c r="E4" s="497"/>
      <c r="F4" s="50">
        <v>8</v>
      </c>
      <c r="G4" s="8"/>
      <c r="H4" s="10" t="s">
        <v>30</v>
      </c>
      <c r="I4" s="497" t="s">
        <v>31</v>
      </c>
      <c r="J4" s="497"/>
      <c r="K4" s="497"/>
      <c r="L4" s="50">
        <v>7</v>
      </c>
      <c r="N4" s="10" t="s">
        <v>32</v>
      </c>
      <c r="O4" s="497" t="s">
        <v>44</v>
      </c>
      <c r="P4" s="497"/>
      <c r="Q4" s="497"/>
      <c r="R4" s="50">
        <v>8</v>
      </c>
      <c r="T4" s="10" t="s">
        <v>34</v>
      </c>
      <c r="U4" s="497" t="s">
        <v>39</v>
      </c>
      <c r="V4" s="497"/>
      <c r="W4" s="497"/>
      <c r="X4" s="50">
        <v>4</v>
      </c>
      <c r="Y4" s="181"/>
      <c r="Z4" s="182" t="s">
        <v>386</v>
      </c>
      <c r="AA4" s="182"/>
      <c r="AB4" s="182"/>
      <c r="AC4" s="183"/>
      <c r="AD4" s="183"/>
      <c r="AE4" s="182"/>
      <c r="AF4" s="8"/>
      <c r="AG4" s="8"/>
      <c r="AH4" s="51"/>
      <c r="AI4" s="51"/>
      <c r="AJ4" s="231"/>
      <c r="AK4" s="231"/>
      <c r="AL4" s="232"/>
      <c r="AM4" s="233"/>
      <c r="AN4" s="234"/>
      <c r="AO4" s="234"/>
      <c r="AP4" s="234"/>
      <c r="AQ4" s="234"/>
      <c r="AR4" s="234"/>
      <c r="AS4" s="234"/>
      <c r="AT4" s="234"/>
      <c r="AU4" s="234"/>
      <c r="AV4" s="234"/>
      <c r="AW4" s="234"/>
      <c r="AX4" s="234"/>
      <c r="AY4" s="234"/>
      <c r="AZ4" s="234"/>
    </row>
    <row r="5" spans="1:52" ht="12.75" customHeight="1" x14ac:dyDescent="0.4">
      <c r="A5" s="8"/>
      <c r="B5" s="10" t="s">
        <v>35</v>
      </c>
      <c r="C5" s="497" t="s">
        <v>88</v>
      </c>
      <c r="D5" s="497"/>
      <c r="E5" s="497"/>
      <c r="F5" s="50">
        <v>4</v>
      </c>
      <c r="G5" s="8"/>
      <c r="H5" s="10" t="s">
        <v>36</v>
      </c>
      <c r="I5" s="497" t="s">
        <v>82</v>
      </c>
      <c r="J5" s="497"/>
      <c r="K5" s="497"/>
      <c r="L5" s="50">
        <v>8</v>
      </c>
      <c r="N5" s="10" t="s">
        <v>38</v>
      </c>
      <c r="O5" s="498" t="s">
        <v>87</v>
      </c>
      <c r="P5" s="497"/>
      <c r="Q5" s="497"/>
      <c r="R5" s="50">
        <v>4</v>
      </c>
      <c r="T5" s="50" t="s">
        <v>80</v>
      </c>
      <c r="U5" s="498" t="s">
        <v>86</v>
      </c>
      <c r="V5" s="497"/>
      <c r="W5" s="497"/>
      <c r="X5" s="50">
        <v>5</v>
      </c>
      <c r="Y5" s="348"/>
      <c r="Z5" s="182" t="s">
        <v>404</v>
      </c>
      <c r="AA5" s="182"/>
      <c r="AB5" s="182"/>
      <c r="AC5" s="183"/>
      <c r="AD5" s="183"/>
      <c r="AE5" s="182"/>
      <c r="AF5" s="8"/>
      <c r="AG5" s="8"/>
      <c r="AH5" s="51"/>
      <c r="AI5" s="51"/>
      <c r="AJ5" s="52"/>
      <c r="AK5" s="8"/>
      <c r="AL5" s="8"/>
      <c r="AM5" s="51"/>
      <c r="AQ5" s="497" t="s">
        <v>40</v>
      </c>
      <c r="AR5" s="497"/>
    </row>
    <row r="6" spans="1:52" ht="12.75" customHeight="1" x14ac:dyDescent="0.4">
      <c r="A6" s="8"/>
      <c r="B6" s="10" t="s">
        <v>41</v>
      </c>
      <c r="C6" s="497" t="s">
        <v>89</v>
      </c>
      <c r="D6" s="497"/>
      <c r="E6" s="497"/>
      <c r="F6" s="50">
        <v>5</v>
      </c>
      <c r="G6" s="8"/>
      <c r="H6" s="10" t="s">
        <v>42</v>
      </c>
      <c r="I6" s="497" t="s">
        <v>37</v>
      </c>
      <c r="J6" s="497"/>
      <c r="K6" s="497"/>
      <c r="L6" s="50">
        <v>7</v>
      </c>
      <c r="N6" s="10" t="s">
        <v>43</v>
      </c>
      <c r="O6" s="499" t="s">
        <v>90</v>
      </c>
      <c r="P6" s="499"/>
      <c r="Q6" s="499"/>
      <c r="R6" s="50">
        <v>5</v>
      </c>
      <c r="T6" s="50" t="s">
        <v>81</v>
      </c>
      <c r="U6" s="497" t="s">
        <v>373</v>
      </c>
      <c r="V6" s="497"/>
      <c r="W6" s="497"/>
      <c r="X6" s="50">
        <v>8</v>
      </c>
      <c r="Z6" s="8"/>
      <c r="AA6" s="8"/>
      <c r="AB6" s="8"/>
      <c r="AC6" s="51"/>
      <c r="AD6" s="51"/>
      <c r="AE6" s="8"/>
      <c r="AF6" s="8"/>
      <c r="AG6" s="8"/>
      <c r="AH6" s="51"/>
      <c r="AI6" s="51"/>
      <c r="AJ6" s="53"/>
      <c r="AK6" s="221"/>
      <c r="AL6" s="53"/>
      <c r="AM6" s="51"/>
      <c r="AQ6" s="29">
        <v>250</v>
      </c>
      <c r="AR6" s="29">
        <v>250</v>
      </c>
    </row>
    <row r="7" spans="1:52" ht="9.9499999999999993" customHeight="1" thickBot="1" x14ac:dyDescent="0.45">
      <c r="C7" s="11"/>
      <c r="D7" s="12"/>
    </row>
    <row r="8" spans="1:52" ht="15.75" customHeight="1" thickBot="1" x14ac:dyDescent="0.45">
      <c r="A8" s="500" t="s">
        <v>384</v>
      </c>
      <c r="B8" s="501"/>
      <c r="C8" s="501"/>
      <c r="D8" s="501"/>
      <c r="E8" s="501"/>
      <c r="F8" s="501"/>
      <c r="G8" s="501"/>
      <c r="H8" s="501"/>
      <c r="I8" s="501"/>
      <c r="J8" s="501"/>
      <c r="K8" s="501"/>
      <c r="L8" s="501"/>
      <c r="M8" s="501"/>
      <c r="N8" s="501"/>
      <c r="O8" s="501"/>
      <c r="P8" s="501"/>
      <c r="Q8" s="502" t="s">
        <v>411</v>
      </c>
      <c r="R8" s="502"/>
      <c r="S8" s="502"/>
      <c r="T8" s="502"/>
      <c r="U8" s="502"/>
      <c r="V8" s="502"/>
      <c r="W8" s="502"/>
      <c r="X8" s="502"/>
      <c r="Y8" s="502"/>
      <c r="Z8" s="502"/>
      <c r="AA8" s="502"/>
      <c r="AB8" s="502"/>
      <c r="AC8" s="502"/>
      <c r="AD8" s="502"/>
      <c r="AE8" s="502"/>
      <c r="AF8" s="502"/>
      <c r="AG8" s="503"/>
      <c r="AI8" s="479" t="s">
        <v>45</v>
      </c>
      <c r="AJ8" s="480"/>
      <c r="AK8" s="480"/>
      <c r="AL8" s="480"/>
      <c r="AM8" s="480"/>
      <c r="AN8" s="480"/>
      <c r="AO8" s="480"/>
      <c r="AP8" s="480"/>
      <c r="AQ8" s="480"/>
      <c r="AR8" s="480"/>
      <c r="AS8" s="480"/>
      <c r="AT8" s="480"/>
      <c r="AU8" s="480"/>
      <c r="AV8" s="480"/>
      <c r="AW8" s="480"/>
      <c r="AX8" s="480"/>
      <c r="AY8" s="480"/>
      <c r="AZ8" s="481"/>
    </row>
    <row r="9" spans="1:52" x14ac:dyDescent="0.4">
      <c r="A9" s="474" t="s">
        <v>46</v>
      </c>
      <c r="B9" s="13">
        <f>HYPERLINK("#'"&amp;TEXT(DATE($A$8,$Q$8,1),"d日(aaa)")&amp;"'!A1",DATE($A$8,$Q$8,1))</f>
        <v>44593</v>
      </c>
      <c r="C9" s="13">
        <f>IF(MONTH(B9+1)&lt;&gt;VALUE(SUBSTITUTE($Q$8,"月","")),"",HYPERLINK("#'"&amp;TEXT(B9+1,"d日(aaa)")&amp;"'!G1",B9+1))</f>
        <v>44594</v>
      </c>
      <c r="D9" s="14">
        <f t="shared" ref="D9:AB9" si="0">IF(MONTH(C9+1)&lt;&gt;VALUE(SUBSTITUTE($Q$8,"月","")),"",HYPERLINK("#'"&amp;TEXT(C9+1,"d日(aaa)")&amp;"'!G1",C9+1))</f>
        <v>44595</v>
      </c>
      <c r="E9" s="14">
        <f t="shared" si="0"/>
        <v>44596</v>
      </c>
      <c r="F9" s="14">
        <f t="shared" si="0"/>
        <v>44597</v>
      </c>
      <c r="G9" s="14">
        <f t="shared" si="0"/>
        <v>44598</v>
      </c>
      <c r="H9" s="14">
        <f t="shared" si="0"/>
        <v>44599</v>
      </c>
      <c r="I9" s="14">
        <f t="shared" si="0"/>
        <v>44600</v>
      </c>
      <c r="J9" s="14">
        <f t="shared" si="0"/>
        <v>44601</v>
      </c>
      <c r="K9" s="14">
        <f t="shared" si="0"/>
        <v>44602</v>
      </c>
      <c r="L9" s="14">
        <f t="shared" si="0"/>
        <v>44603</v>
      </c>
      <c r="M9" s="14">
        <f t="shared" si="0"/>
        <v>44604</v>
      </c>
      <c r="N9" s="14">
        <f t="shared" si="0"/>
        <v>44605</v>
      </c>
      <c r="O9" s="14">
        <f t="shared" si="0"/>
        <v>44606</v>
      </c>
      <c r="P9" s="14">
        <f t="shared" si="0"/>
        <v>44607</v>
      </c>
      <c r="Q9" s="14">
        <f t="shared" si="0"/>
        <v>44608</v>
      </c>
      <c r="R9" s="14">
        <f t="shared" si="0"/>
        <v>44609</v>
      </c>
      <c r="S9" s="14">
        <f t="shared" si="0"/>
        <v>44610</v>
      </c>
      <c r="T9" s="14">
        <f t="shared" si="0"/>
        <v>44611</v>
      </c>
      <c r="U9" s="14">
        <f t="shared" si="0"/>
        <v>44612</v>
      </c>
      <c r="V9" s="14">
        <f t="shared" si="0"/>
        <v>44613</v>
      </c>
      <c r="W9" s="14">
        <f t="shared" si="0"/>
        <v>44614</v>
      </c>
      <c r="X9" s="14">
        <f t="shared" si="0"/>
        <v>44615</v>
      </c>
      <c r="Y9" s="14">
        <f t="shared" si="0"/>
        <v>44616</v>
      </c>
      <c r="Z9" s="14">
        <f t="shared" si="0"/>
        <v>44617</v>
      </c>
      <c r="AA9" s="14">
        <f t="shared" si="0"/>
        <v>44618</v>
      </c>
      <c r="AB9" s="14">
        <f t="shared" si="0"/>
        <v>44619</v>
      </c>
      <c r="AC9" s="14">
        <f>IFERROR(IF(MONTH(AB9+1)&lt;&gt;VALUE(SUBSTITUTE($Q$8,"月","")),"",HYPERLINK("#'"&amp;TEXT(AB9+1,"d日(aaa)")&amp;"'!G1",AB9+1)),"")</f>
        <v>44620</v>
      </c>
      <c r="AD9" s="14" t="str">
        <f t="shared" ref="AD9:AF9" si="1">IFERROR(IF(MONTH(AC9+1)&lt;&gt;VALUE(SUBSTITUTE($Q$8,"月","")),"",HYPERLINK("#'"&amp;TEXT(AC9+1,"d日(aaa)")&amp;"'!G1",AC9+1)),"")</f>
        <v/>
      </c>
      <c r="AE9" s="14" t="str">
        <f t="shared" si="1"/>
        <v/>
      </c>
      <c r="AF9" s="14" t="str">
        <f t="shared" si="1"/>
        <v/>
      </c>
      <c r="AG9" s="493" t="s">
        <v>47</v>
      </c>
      <c r="AI9" s="294"/>
      <c r="AJ9" s="295" t="s">
        <v>29</v>
      </c>
      <c r="AK9" s="295" t="s">
        <v>35</v>
      </c>
      <c r="AL9" s="295" t="s">
        <v>41</v>
      </c>
      <c r="AM9" s="295" t="s">
        <v>30</v>
      </c>
      <c r="AN9" s="295" t="s">
        <v>36</v>
      </c>
      <c r="AO9" s="295" t="s">
        <v>42</v>
      </c>
      <c r="AP9" s="295" t="s">
        <v>32</v>
      </c>
      <c r="AQ9" s="295" t="s">
        <v>38</v>
      </c>
      <c r="AR9" s="295" t="s">
        <v>43</v>
      </c>
      <c r="AS9" s="295" t="s">
        <v>34</v>
      </c>
      <c r="AT9" s="295" t="s">
        <v>80</v>
      </c>
      <c r="AU9" s="306" t="s">
        <v>81</v>
      </c>
      <c r="AV9" s="482"/>
      <c r="AW9" s="483"/>
      <c r="AX9" s="483"/>
      <c r="AY9" s="483"/>
      <c r="AZ9" s="484"/>
    </row>
    <row r="10" spans="1:52" ht="12" thickBot="1" x14ac:dyDescent="0.45">
      <c r="A10" s="475"/>
      <c r="B10" s="354" t="str">
        <f>TEXT(B9,"aaa")</f>
        <v>火</v>
      </c>
      <c r="C10" s="346" t="str">
        <f>IF(C9&lt;&gt;"",TEXT(C9,"aaa"),"")</f>
        <v>水</v>
      </c>
      <c r="D10" s="325" t="str">
        <f t="shared" ref="D10:AF10" si="2">IF(D9&lt;&gt;"",TEXT(D9,"aaa"),"")</f>
        <v>木</v>
      </c>
      <c r="E10" s="325" t="str">
        <f t="shared" si="2"/>
        <v>金</v>
      </c>
      <c r="F10" s="334" t="str">
        <f t="shared" si="2"/>
        <v>土</v>
      </c>
      <c r="G10" s="334" t="str">
        <f t="shared" si="2"/>
        <v>日</v>
      </c>
      <c r="H10" s="334" t="str">
        <f t="shared" si="2"/>
        <v>月</v>
      </c>
      <c r="I10" s="325" t="str">
        <f t="shared" si="2"/>
        <v>火</v>
      </c>
      <c r="J10" s="346" t="str">
        <f t="shared" si="2"/>
        <v>水</v>
      </c>
      <c r="K10" s="325" t="str">
        <f t="shared" si="2"/>
        <v>木</v>
      </c>
      <c r="L10" s="347" t="str">
        <f t="shared" si="2"/>
        <v>金</v>
      </c>
      <c r="M10" s="334" t="str">
        <f t="shared" si="2"/>
        <v>土</v>
      </c>
      <c r="N10" s="334" t="str">
        <f t="shared" si="2"/>
        <v>日</v>
      </c>
      <c r="O10" s="325" t="str">
        <f t="shared" si="2"/>
        <v>月</v>
      </c>
      <c r="P10" s="325" t="str">
        <f t="shared" si="2"/>
        <v>火</v>
      </c>
      <c r="Q10" s="346" t="str">
        <f t="shared" si="2"/>
        <v>水</v>
      </c>
      <c r="R10" s="325" t="str">
        <f t="shared" si="2"/>
        <v>木</v>
      </c>
      <c r="S10" s="325" t="str">
        <f t="shared" si="2"/>
        <v>金</v>
      </c>
      <c r="T10" s="325" t="str">
        <f t="shared" si="2"/>
        <v>土</v>
      </c>
      <c r="U10" s="334" t="str">
        <f t="shared" si="2"/>
        <v>日</v>
      </c>
      <c r="V10" s="334" t="str">
        <f t="shared" si="2"/>
        <v>月</v>
      </c>
      <c r="W10" s="325" t="str">
        <f t="shared" si="2"/>
        <v>火</v>
      </c>
      <c r="X10" s="355" t="str">
        <f t="shared" si="2"/>
        <v>水</v>
      </c>
      <c r="Y10" s="325" t="str">
        <f t="shared" si="2"/>
        <v>木</v>
      </c>
      <c r="Z10" s="334" t="str">
        <f t="shared" si="2"/>
        <v>金</v>
      </c>
      <c r="AA10" s="325" t="str">
        <f t="shared" si="2"/>
        <v>土</v>
      </c>
      <c r="AB10" s="334" t="str">
        <f t="shared" si="2"/>
        <v>日</v>
      </c>
      <c r="AC10" s="334" t="str">
        <f t="shared" si="2"/>
        <v>月</v>
      </c>
      <c r="AD10" s="334" t="str">
        <f t="shared" si="2"/>
        <v/>
      </c>
      <c r="AE10" s="325" t="str">
        <f t="shared" si="2"/>
        <v/>
      </c>
      <c r="AF10" s="325" t="str">
        <f t="shared" si="2"/>
        <v/>
      </c>
      <c r="AG10" s="494"/>
      <c r="AI10" s="57" t="s">
        <v>48</v>
      </c>
      <c r="AJ10" s="54">
        <f>F4</f>
        <v>8</v>
      </c>
      <c r="AK10" s="54">
        <f>F5</f>
        <v>4</v>
      </c>
      <c r="AL10" s="54">
        <f>F6</f>
        <v>5</v>
      </c>
      <c r="AM10" s="54">
        <f>L4</f>
        <v>7</v>
      </c>
      <c r="AN10" s="54">
        <f>L5</f>
        <v>8</v>
      </c>
      <c r="AO10" s="54">
        <f>L6</f>
        <v>7</v>
      </c>
      <c r="AP10" s="54">
        <f>R4</f>
        <v>8</v>
      </c>
      <c r="AQ10" s="54">
        <f>R5</f>
        <v>4</v>
      </c>
      <c r="AR10" s="54">
        <f>R6</f>
        <v>5</v>
      </c>
      <c r="AS10" s="54">
        <f>X4</f>
        <v>4</v>
      </c>
      <c r="AT10" s="54">
        <f>X5</f>
        <v>5</v>
      </c>
      <c r="AU10" s="307">
        <f>X6</f>
        <v>8</v>
      </c>
      <c r="AV10" s="485"/>
      <c r="AW10" s="486"/>
      <c r="AX10" s="486"/>
      <c r="AY10" s="486"/>
      <c r="AZ10" s="487"/>
    </row>
    <row r="11" spans="1:52" ht="24.6" customHeight="1" thickTop="1" thickBot="1" x14ac:dyDescent="0.45">
      <c r="A11" s="514" t="s">
        <v>49</v>
      </c>
      <c r="B11" s="329" t="s">
        <v>220</v>
      </c>
      <c r="C11" s="329" t="s">
        <v>220</v>
      </c>
      <c r="D11" s="329" t="s">
        <v>220</v>
      </c>
      <c r="E11" s="329" t="s">
        <v>220</v>
      </c>
      <c r="F11" s="329" t="s">
        <v>220</v>
      </c>
      <c r="G11" s="329"/>
      <c r="H11" s="329" t="s">
        <v>220</v>
      </c>
      <c r="I11" s="358"/>
      <c r="J11" s="329" t="s">
        <v>220</v>
      </c>
      <c r="K11" s="329" t="s">
        <v>220</v>
      </c>
      <c r="L11" s="329" t="s">
        <v>220</v>
      </c>
      <c r="M11" s="329"/>
      <c r="N11" s="329"/>
      <c r="O11" s="329" t="s">
        <v>220</v>
      </c>
      <c r="P11" s="329" t="s">
        <v>220</v>
      </c>
      <c r="Q11" s="329" t="s">
        <v>220</v>
      </c>
      <c r="R11" s="329" t="s">
        <v>220</v>
      </c>
      <c r="S11" s="329" t="s">
        <v>220</v>
      </c>
      <c r="T11" s="358"/>
      <c r="U11" s="358"/>
      <c r="V11" s="329" t="s">
        <v>220</v>
      </c>
      <c r="W11" s="329" t="s">
        <v>220</v>
      </c>
      <c r="X11" s="329"/>
      <c r="Y11" s="329" t="s">
        <v>220</v>
      </c>
      <c r="Z11" s="329" t="s">
        <v>220</v>
      </c>
      <c r="AA11" s="329" t="s">
        <v>220</v>
      </c>
      <c r="AB11" s="329"/>
      <c r="AC11" s="329" t="s">
        <v>220</v>
      </c>
      <c r="AD11" s="329"/>
      <c r="AE11" s="329"/>
      <c r="AF11" s="329"/>
      <c r="AG11" s="495">
        <f>COUNTA(B11:AF11)</f>
        <v>20</v>
      </c>
      <c r="AI11" s="57"/>
      <c r="AJ11" s="54" t="str">
        <f>C4</f>
        <v>7:00～16:00</v>
      </c>
      <c r="AK11" s="54" t="str">
        <f>C5</f>
        <v>8:00～12:00</v>
      </c>
      <c r="AL11" s="56" t="str">
        <f>C6</f>
        <v>8:00～14:00</v>
      </c>
      <c r="AM11" s="54" t="str">
        <f>I4</f>
        <v>8:00～16:00</v>
      </c>
      <c r="AN11" s="54" t="str">
        <f>I5</f>
        <v>8:00～17:00</v>
      </c>
      <c r="AO11" s="54" t="str">
        <f>I6</f>
        <v>9:00～17:00</v>
      </c>
      <c r="AP11" s="54" t="str">
        <f>O4</f>
        <v>9:00～18:00</v>
      </c>
      <c r="AQ11" s="54" t="str">
        <f>O5</f>
        <v>10:00～14:00</v>
      </c>
      <c r="AR11" s="54" t="str">
        <f>O6</f>
        <v>12:00～17:00</v>
      </c>
      <c r="AS11" s="55" t="str">
        <f>U4</f>
        <v>13:00～17:00</v>
      </c>
      <c r="AT11" s="55" t="str">
        <f>U5</f>
        <v>13:00～18:00</v>
      </c>
      <c r="AU11" s="308" t="str">
        <f>U6</f>
        <v>8:30～17:30</v>
      </c>
      <c r="AV11" s="488"/>
      <c r="AW11" s="489"/>
      <c r="AX11" s="489"/>
      <c r="AY11" s="489"/>
      <c r="AZ11" s="490"/>
    </row>
    <row r="12" spans="1:52" ht="24" customHeight="1" thickBot="1" x14ac:dyDescent="0.45">
      <c r="A12" s="515"/>
      <c r="B12" s="335"/>
      <c r="C12" s="336"/>
      <c r="D12" s="336"/>
      <c r="E12" s="336"/>
      <c r="F12" s="336"/>
      <c r="G12" s="336"/>
      <c r="H12" s="336"/>
      <c r="I12" s="336"/>
      <c r="J12" s="336" t="s">
        <v>416</v>
      </c>
      <c r="K12" s="336"/>
      <c r="L12" s="336"/>
      <c r="M12" s="336"/>
      <c r="N12" s="336"/>
      <c r="O12" s="336"/>
      <c r="P12" s="336"/>
      <c r="Q12" s="336"/>
      <c r="R12" s="336"/>
      <c r="S12" s="336"/>
      <c r="T12" s="336"/>
      <c r="U12" s="336"/>
      <c r="V12" s="336"/>
      <c r="W12" s="336" t="s">
        <v>417</v>
      </c>
      <c r="X12" s="336"/>
      <c r="Y12" s="336"/>
      <c r="Z12" s="336"/>
      <c r="AA12" s="336"/>
      <c r="AB12" s="336"/>
      <c r="AC12" s="336"/>
      <c r="AD12" s="336"/>
      <c r="AE12" s="336"/>
      <c r="AF12" s="336"/>
      <c r="AG12" s="494"/>
      <c r="AI12" s="15" t="s">
        <v>50</v>
      </c>
      <c r="AJ12" s="16" t="str">
        <f>A17</f>
        <v>ズオン バン フン</v>
      </c>
      <c r="AK12" s="17" t="str">
        <f>A19</f>
        <v>ディン コン ベト</v>
      </c>
      <c r="AL12" s="17" t="str">
        <f>A21</f>
        <v>チャモ</v>
      </c>
      <c r="AM12" s="17" t="str">
        <f>A23</f>
        <v>ホン ゴック</v>
      </c>
      <c r="AN12" s="17" t="str">
        <f>A25</f>
        <v>サンミン</v>
      </c>
      <c r="AO12" s="17" t="str">
        <f>A27</f>
        <v>ハルシャナ</v>
      </c>
      <c r="AP12" s="17" t="str">
        <f>A29</f>
        <v>ユウ</v>
      </c>
      <c r="AQ12" s="17" t="str">
        <f>A31</f>
        <v>イスリ</v>
      </c>
      <c r="AR12" s="17" t="str">
        <f>A33</f>
        <v>インディカ</v>
      </c>
      <c r="AS12" s="17" t="str">
        <f>A35</f>
        <v>チャトランガ</v>
      </c>
      <c r="AT12" s="17">
        <f>A37</f>
        <v>0</v>
      </c>
      <c r="AU12" s="296">
        <f>A39</f>
        <v>0</v>
      </c>
      <c r="AV12" s="301">
        <f>A41</f>
        <v>0</v>
      </c>
      <c r="AW12" s="301">
        <f>A43</f>
        <v>0</v>
      </c>
      <c r="AX12" s="301">
        <f>A45</f>
        <v>0</v>
      </c>
      <c r="AY12" s="301">
        <f>A47</f>
        <v>0</v>
      </c>
      <c r="AZ12" s="302">
        <f>A49</f>
        <v>0</v>
      </c>
    </row>
    <row r="13" spans="1:52" ht="24" customHeight="1" thickTop="1" thickBot="1" x14ac:dyDescent="0.45">
      <c r="A13" s="514" t="s">
        <v>52</v>
      </c>
      <c r="B13" s="329"/>
      <c r="C13" s="329"/>
      <c r="D13" s="329"/>
      <c r="E13" s="329" t="s">
        <v>220</v>
      </c>
      <c r="F13" s="329" t="s">
        <v>220</v>
      </c>
      <c r="G13" s="329" t="s">
        <v>220</v>
      </c>
      <c r="H13" s="329" t="s">
        <v>220</v>
      </c>
      <c r="I13" s="329" t="s">
        <v>220</v>
      </c>
      <c r="J13" s="329"/>
      <c r="K13" s="329"/>
      <c r="L13" s="329" t="s">
        <v>220</v>
      </c>
      <c r="M13" s="329" t="s">
        <v>220</v>
      </c>
      <c r="N13" s="329" t="s">
        <v>220</v>
      </c>
      <c r="O13" s="329" t="s">
        <v>220</v>
      </c>
      <c r="P13" s="329"/>
      <c r="Q13" s="329" t="s">
        <v>220</v>
      </c>
      <c r="R13" s="329"/>
      <c r="S13" s="329" t="s">
        <v>220</v>
      </c>
      <c r="T13" s="329" t="s">
        <v>220</v>
      </c>
      <c r="U13" s="329" t="s">
        <v>220</v>
      </c>
      <c r="V13" s="329"/>
      <c r="W13" s="329" t="s">
        <v>220</v>
      </c>
      <c r="X13" s="329" t="s">
        <v>220</v>
      </c>
      <c r="Y13" s="329"/>
      <c r="Z13" s="329" t="s">
        <v>220</v>
      </c>
      <c r="AA13" s="329" t="s">
        <v>220</v>
      </c>
      <c r="AB13" s="329"/>
      <c r="AC13" s="329" t="s">
        <v>220</v>
      </c>
      <c r="AD13" s="329"/>
      <c r="AE13" s="329"/>
      <c r="AF13" s="329"/>
      <c r="AG13" s="495">
        <f>COUNTA(B13:AF13)</f>
        <v>18</v>
      </c>
      <c r="AI13" s="18" t="s">
        <v>51</v>
      </c>
      <c r="AJ13" s="19">
        <v>1200</v>
      </c>
      <c r="AK13" s="20">
        <v>1100</v>
      </c>
      <c r="AL13" s="20">
        <v>1150</v>
      </c>
      <c r="AM13" s="20">
        <v>1100</v>
      </c>
      <c r="AN13" s="20">
        <v>1050</v>
      </c>
      <c r="AO13" s="20">
        <v>1050</v>
      </c>
      <c r="AP13" s="20">
        <v>1050</v>
      </c>
      <c r="AQ13" s="20">
        <v>1050</v>
      </c>
      <c r="AR13" s="20">
        <v>1050</v>
      </c>
      <c r="AS13" s="20">
        <v>1050</v>
      </c>
      <c r="AT13" s="20">
        <v>1050</v>
      </c>
      <c r="AU13" s="297">
        <v>1050</v>
      </c>
      <c r="AV13" s="20">
        <v>1050</v>
      </c>
      <c r="AW13" s="20">
        <v>1050</v>
      </c>
      <c r="AX13" s="20">
        <v>1050</v>
      </c>
      <c r="AY13" s="20">
        <v>1050</v>
      </c>
      <c r="AZ13" s="30">
        <v>1050</v>
      </c>
    </row>
    <row r="14" spans="1:52" ht="24" customHeight="1" thickBot="1" x14ac:dyDescent="0.45">
      <c r="A14" s="516"/>
      <c r="B14" s="336"/>
      <c r="C14" s="336"/>
      <c r="D14" s="336"/>
      <c r="E14" s="336"/>
      <c r="F14" s="336"/>
      <c r="G14" s="336"/>
      <c r="H14" s="336"/>
      <c r="I14" s="336"/>
      <c r="J14" s="336"/>
      <c r="K14" s="336"/>
      <c r="L14" s="336"/>
      <c r="M14" s="336"/>
      <c r="N14" s="336"/>
      <c r="O14" s="336"/>
      <c r="P14" s="336"/>
      <c r="Q14" s="336" t="s">
        <v>416</v>
      </c>
      <c r="R14" s="336"/>
      <c r="S14" s="336"/>
      <c r="T14" s="336"/>
      <c r="U14" s="336"/>
      <c r="V14" s="336"/>
      <c r="W14" s="336" t="s">
        <v>417</v>
      </c>
      <c r="X14" s="336"/>
      <c r="Y14" s="336"/>
      <c r="Z14" s="336"/>
      <c r="AA14" s="336"/>
      <c r="AB14" s="336"/>
      <c r="AC14" s="336"/>
      <c r="AD14" s="336"/>
      <c r="AE14" s="336"/>
      <c r="AF14" s="336"/>
      <c r="AG14" s="494"/>
      <c r="AI14" s="21" t="s">
        <v>29</v>
      </c>
      <c r="AJ14" s="22">
        <f t="shared" ref="AJ14:AJ23" si="3">COUNTIF($B$17:$AF$17,$AI14)*(HLOOKUP($AI14,$AJ$9:$AU$10,2)*AJ$13)</f>
        <v>0</v>
      </c>
      <c r="AK14" s="22">
        <f t="shared" ref="AK14:AK23" si="4">COUNTIF($B$19:$AF$19,$AI14)*(HLOOKUP($AI14,$AJ$9:$AU$10,2)*AK$13)</f>
        <v>0</v>
      </c>
      <c r="AL14" s="22">
        <f t="shared" ref="AL14:AL23" si="5">COUNTIF($B$21:$AF$21,$AI14)*(HLOOKUP($AI14,$AJ$9:$AU$10,2)*AL$13)</f>
        <v>0</v>
      </c>
      <c r="AM14" s="22">
        <f t="shared" ref="AM14:AM23" si="6">COUNTIF($B$23:$AF$23,$AI14)*(HLOOKUP($AI14,$AJ$9:$AU$10,2)*AM$13)</f>
        <v>0</v>
      </c>
      <c r="AN14" s="22">
        <f t="shared" ref="AN14:AN23" si="7">COUNTIF($B$25:$AF$25,$AI14)*(HLOOKUP($AI14,$AJ$9:$AU$10,2)*AN$13)</f>
        <v>0</v>
      </c>
      <c r="AO14" s="22">
        <f t="shared" ref="AO14:AO23" si="8">COUNTIF($B$27:$AF$27,$AI14)*(HLOOKUP($AI14,$AJ$9:$AU$10,2)*AO$13)</f>
        <v>0</v>
      </c>
      <c r="AP14" s="22">
        <f t="shared" ref="AP14:AP23" si="9">COUNTIF($B$29:$AF$29,$AI14)*(HLOOKUP($AI14,$AJ$9:$AU$10,2)*AP$13)</f>
        <v>0</v>
      </c>
      <c r="AQ14" s="22">
        <f t="shared" ref="AQ14:AQ23" si="10">COUNTIF($B$31:$AF$31,$AI14)*(HLOOKUP($AI14,$AJ$9:$AU$10,2)*AQ$13)</f>
        <v>0</v>
      </c>
      <c r="AR14" s="22">
        <f t="shared" ref="AR14:AR25" si="11">COUNTIF($B$33:$AF$33,$AI14)*(HLOOKUP($AI14,$AJ$9:$AU$10,2)*AR$13)</f>
        <v>0</v>
      </c>
      <c r="AS14" s="22">
        <f>COUNTIF($B$35:$AF$35,$AI14)*(HLOOKUP($AI14,$AJ$9:$AU$10,2)*AS$13)</f>
        <v>0</v>
      </c>
      <c r="AT14" s="22">
        <f t="shared" ref="AT14:AT23" si="12">COUNTIF($B$37:$AF$37,$AI14)*(HLOOKUP($AI14,$AJ$9:$AU$10,2)*AT$13)</f>
        <v>0</v>
      </c>
      <c r="AU14" s="298">
        <f t="shared" ref="AU14:AU23" si="13">COUNTIF($B$39:$AF$39,$AI14)*(HLOOKUP($AI14,$AJ$9:$AU$10,2)*AU$13)</f>
        <v>0</v>
      </c>
      <c r="AV14" s="303">
        <f>COUNTIF($B$41:$AF$41,$AI14)*(HLOOKUP($AI14,$AJ$9:$AU$10,2)*AV$13)</f>
        <v>0</v>
      </c>
      <c r="AW14" s="303">
        <f>COUNTIF($B$43:$AF$43,$AI14)*(HLOOKUP($AI14,$AJ$9:$AU$10,2)*AW$13)</f>
        <v>0</v>
      </c>
      <c r="AX14" s="303">
        <f>COUNTIF($B$45:$AF$45,$AI14)*(HLOOKUP($AI14,$AJ$9:$AU$10,2)*AX$13)</f>
        <v>0</v>
      </c>
      <c r="AY14" s="303">
        <f>COUNTIF($B$47:$AF$47,$AI14)*(HLOOKUP($AI14,$AJ$9:$AU$10,2)*AY$13)</f>
        <v>0</v>
      </c>
      <c r="AZ14" s="304">
        <f>COUNTIF($B$49:$AF$49,$AI14)*(HLOOKUP($AI14,$AJ$9:$AU$10,2)*AZ$13)</f>
        <v>0</v>
      </c>
    </row>
    <row r="15" spans="1:52" ht="24" customHeight="1" outlineLevel="1" thickTop="1" x14ac:dyDescent="0.4">
      <c r="A15" s="514" t="s">
        <v>10</v>
      </c>
      <c r="B15" s="332" t="s">
        <v>220</v>
      </c>
      <c r="C15" s="332" t="s">
        <v>220</v>
      </c>
      <c r="D15" s="332" t="s">
        <v>220</v>
      </c>
      <c r="E15" s="332"/>
      <c r="F15" s="332"/>
      <c r="G15" s="332"/>
      <c r="H15" s="332" t="s">
        <v>220</v>
      </c>
      <c r="I15" s="332" t="s">
        <v>220</v>
      </c>
      <c r="J15" s="332" t="s">
        <v>220</v>
      </c>
      <c r="K15" s="332" t="s">
        <v>220</v>
      </c>
      <c r="L15" s="332"/>
      <c r="M15" s="332" t="s">
        <v>220</v>
      </c>
      <c r="N15" s="332" t="s">
        <v>220</v>
      </c>
      <c r="O15" s="332"/>
      <c r="P15" s="332" t="s">
        <v>220</v>
      </c>
      <c r="Q15" s="332"/>
      <c r="R15" s="332"/>
      <c r="S15" s="332"/>
      <c r="T15" s="332" t="s">
        <v>220</v>
      </c>
      <c r="U15" s="332" t="s">
        <v>220</v>
      </c>
      <c r="V15" s="332" t="s">
        <v>220</v>
      </c>
      <c r="W15" s="332" t="s">
        <v>220</v>
      </c>
      <c r="X15" s="332" t="s">
        <v>220</v>
      </c>
      <c r="Y15" s="332" t="s">
        <v>220</v>
      </c>
      <c r="Z15" s="332"/>
      <c r="AA15" s="332"/>
      <c r="AB15" s="332" t="s">
        <v>220</v>
      </c>
      <c r="AC15" s="332"/>
      <c r="AD15" s="332"/>
      <c r="AE15" s="332"/>
      <c r="AF15" s="337"/>
      <c r="AG15" s="495">
        <f>COUNTA(B15:AF15)</f>
        <v>17</v>
      </c>
      <c r="AI15" s="21" t="s">
        <v>35</v>
      </c>
      <c r="AJ15" s="22">
        <f t="shared" si="3"/>
        <v>0</v>
      </c>
      <c r="AK15" s="22">
        <f t="shared" si="4"/>
        <v>0</v>
      </c>
      <c r="AL15" s="22">
        <f t="shared" si="5"/>
        <v>18400</v>
      </c>
      <c r="AM15" s="22">
        <f t="shared" si="6"/>
        <v>0</v>
      </c>
      <c r="AN15" s="22">
        <f t="shared" si="7"/>
        <v>4200</v>
      </c>
      <c r="AO15" s="22">
        <f t="shared" si="8"/>
        <v>0</v>
      </c>
      <c r="AP15" s="22">
        <f t="shared" si="9"/>
        <v>0</v>
      </c>
      <c r="AQ15" s="22">
        <f t="shared" si="10"/>
        <v>0</v>
      </c>
      <c r="AR15" s="22">
        <f t="shared" si="11"/>
        <v>0</v>
      </c>
      <c r="AS15" s="22">
        <f t="shared" ref="AS15:AS25" si="14">COUNTIF($B$35:$AF$35,$AI15)*(HLOOKUP($AI15,$AJ$9:$AU$10,2)*AS$13)</f>
        <v>0</v>
      </c>
      <c r="AT15" s="22">
        <f t="shared" si="12"/>
        <v>0</v>
      </c>
      <c r="AU15" s="298">
        <f t="shared" si="13"/>
        <v>0</v>
      </c>
      <c r="AV15" s="303">
        <f t="shared" ref="AV15:AV25" si="15">COUNTIF($B$41:$AF$41,$AI15)*(HLOOKUP($AI15,$AJ$9:$AU$10,2)*AV$13)</f>
        <v>0</v>
      </c>
      <c r="AW15" s="303">
        <f t="shared" ref="AW15:AW25" si="16">COUNTIF($B$43:$AF$43,$AI15)*(HLOOKUP($AI15,$AJ$9:$AU$10,2)*AW$13)</f>
        <v>0</v>
      </c>
      <c r="AX15" s="303">
        <f t="shared" ref="AX15:AX25" si="17">COUNTIF($B$45:$AF$45,$AI15)*(HLOOKUP($AI15,$AJ$9:$AU$10,2)*AX$13)</f>
        <v>0</v>
      </c>
      <c r="AY15" s="303">
        <f t="shared" ref="AY15:AY25" si="18">COUNTIF($B$47:$AF$47,$AI15)*(HLOOKUP($AI15,$AJ$9:$AU$10,2)*AY$13)</f>
        <v>0</v>
      </c>
      <c r="AZ15" s="304">
        <f t="shared" ref="AZ15:AZ25" si="19">COUNTIF($B$49:$AF$49,$AI15)*(HLOOKUP($AI15,$AJ$9:$AU$10,2)*AZ$13)</f>
        <v>0</v>
      </c>
    </row>
    <row r="16" spans="1:52" ht="24" customHeight="1" outlineLevel="1" thickBot="1" x14ac:dyDescent="0.45">
      <c r="A16" s="515"/>
      <c r="B16" s="338"/>
      <c r="C16" s="338"/>
      <c r="D16" s="338"/>
      <c r="E16" s="338"/>
      <c r="F16" s="338"/>
      <c r="G16" s="338"/>
      <c r="H16" s="338"/>
      <c r="I16" s="338"/>
      <c r="J16" s="338"/>
      <c r="K16" s="338" t="s">
        <v>416</v>
      </c>
      <c r="L16" s="338"/>
      <c r="M16" s="338"/>
      <c r="N16" s="338"/>
      <c r="O16" s="338"/>
      <c r="P16" s="338"/>
      <c r="Q16" s="338"/>
      <c r="R16" s="338"/>
      <c r="S16" s="338"/>
      <c r="T16" s="338"/>
      <c r="U16" s="338"/>
      <c r="V16" s="338"/>
      <c r="W16" s="338" t="s">
        <v>417</v>
      </c>
      <c r="X16" s="338"/>
      <c r="Y16" s="338"/>
      <c r="Z16" s="338"/>
      <c r="AA16" s="338"/>
      <c r="AB16" s="338"/>
      <c r="AC16" s="338"/>
      <c r="AD16" s="338"/>
      <c r="AE16" s="338"/>
      <c r="AF16" s="339"/>
      <c r="AG16" s="494"/>
      <c r="AI16" s="21" t="s">
        <v>41</v>
      </c>
      <c r="AJ16" s="22">
        <f t="shared" si="3"/>
        <v>0</v>
      </c>
      <c r="AK16" s="22">
        <f t="shared" si="4"/>
        <v>0</v>
      </c>
      <c r="AL16" s="22">
        <f t="shared" si="5"/>
        <v>0</v>
      </c>
      <c r="AM16" s="22">
        <f t="shared" si="6"/>
        <v>0</v>
      </c>
      <c r="AN16" s="22">
        <f t="shared" si="7"/>
        <v>0</v>
      </c>
      <c r="AO16" s="22">
        <f t="shared" si="8"/>
        <v>0</v>
      </c>
      <c r="AP16" s="22">
        <f t="shared" si="9"/>
        <v>0</v>
      </c>
      <c r="AQ16" s="22">
        <f t="shared" si="10"/>
        <v>0</v>
      </c>
      <c r="AR16" s="22">
        <f t="shared" si="11"/>
        <v>0</v>
      </c>
      <c r="AS16" s="22">
        <f t="shared" si="14"/>
        <v>0</v>
      </c>
      <c r="AT16" s="22">
        <f t="shared" si="12"/>
        <v>0</v>
      </c>
      <c r="AU16" s="298">
        <f t="shared" si="13"/>
        <v>0</v>
      </c>
      <c r="AV16" s="303">
        <f t="shared" si="15"/>
        <v>0</v>
      </c>
      <c r="AW16" s="303">
        <f t="shared" si="16"/>
        <v>0</v>
      </c>
      <c r="AX16" s="303">
        <f t="shared" si="17"/>
        <v>0</v>
      </c>
      <c r="AY16" s="303">
        <f t="shared" si="18"/>
        <v>0</v>
      </c>
      <c r="AZ16" s="304">
        <f t="shared" si="19"/>
        <v>0</v>
      </c>
    </row>
    <row r="17" spans="1:52" ht="24" customHeight="1" thickTop="1" x14ac:dyDescent="0.4">
      <c r="A17" s="519" t="s">
        <v>8</v>
      </c>
      <c r="B17" s="330" t="s">
        <v>412</v>
      </c>
      <c r="C17" s="330" t="s">
        <v>412</v>
      </c>
      <c r="D17" s="330" t="s">
        <v>412</v>
      </c>
      <c r="E17" s="330"/>
      <c r="F17" s="330"/>
      <c r="G17" s="330" t="s">
        <v>412</v>
      </c>
      <c r="H17" s="330" t="s">
        <v>412</v>
      </c>
      <c r="I17" s="330" t="s">
        <v>412</v>
      </c>
      <c r="J17" s="330" t="s">
        <v>412</v>
      </c>
      <c r="K17" s="330" t="s">
        <v>412</v>
      </c>
      <c r="L17" s="330"/>
      <c r="M17" s="330"/>
      <c r="N17" s="330" t="s">
        <v>412</v>
      </c>
      <c r="O17" s="330" t="s">
        <v>412</v>
      </c>
      <c r="P17" s="330" t="s">
        <v>412</v>
      </c>
      <c r="Q17" s="330" t="s">
        <v>412</v>
      </c>
      <c r="R17" s="330" t="s">
        <v>412</v>
      </c>
      <c r="S17" s="330"/>
      <c r="T17" s="330"/>
      <c r="U17" s="330" t="s">
        <v>412</v>
      </c>
      <c r="V17" s="330" t="s">
        <v>412</v>
      </c>
      <c r="W17" s="330" t="s">
        <v>412</v>
      </c>
      <c r="X17" s="330" t="s">
        <v>412</v>
      </c>
      <c r="Y17" s="330" t="s">
        <v>412</v>
      </c>
      <c r="Z17" s="330"/>
      <c r="AA17" s="330"/>
      <c r="AB17" s="330" t="s">
        <v>412</v>
      </c>
      <c r="AC17" s="330" t="s">
        <v>412</v>
      </c>
      <c r="AD17" s="330"/>
      <c r="AE17" s="330"/>
      <c r="AF17" s="330"/>
      <c r="AG17" s="495">
        <f t="shared" ref="AG17:AG21" si="20">COUNTA(B17:AF17)</f>
        <v>20</v>
      </c>
      <c r="AI17" s="21" t="s">
        <v>30</v>
      </c>
      <c r="AJ17" s="22">
        <f t="shared" si="3"/>
        <v>0</v>
      </c>
      <c r="AK17" s="22">
        <f t="shared" si="4"/>
        <v>0</v>
      </c>
      <c r="AL17" s="22">
        <f t="shared" si="5"/>
        <v>0</v>
      </c>
      <c r="AM17" s="22">
        <f t="shared" si="6"/>
        <v>0</v>
      </c>
      <c r="AN17" s="22">
        <f t="shared" si="7"/>
        <v>0</v>
      </c>
      <c r="AO17" s="22">
        <f t="shared" si="8"/>
        <v>0</v>
      </c>
      <c r="AP17" s="22">
        <f t="shared" si="9"/>
        <v>0</v>
      </c>
      <c r="AQ17" s="22">
        <f t="shared" si="10"/>
        <v>0</v>
      </c>
      <c r="AR17" s="22">
        <f t="shared" si="11"/>
        <v>0</v>
      </c>
      <c r="AS17" s="22">
        <f t="shared" si="14"/>
        <v>0</v>
      </c>
      <c r="AT17" s="22">
        <f t="shared" si="12"/>
        <v>0</v>
      </c>
      <c r="AU17" s="298">
        <f t="shared" si="13"/>
        <v>0</v>
      </c>
      <c r="AV17" s="303">
        <f t="shared" si="15"/>
        <v>0</v>
      </c>
      <c r="AW17" s="303">
        <f t="shared" si="16"/>
        <v>0</v>
      </c>
      <c r="AX17" s="303">
        <f t="shared" si="17"/>
        <v>0</v>
      </c>
      <c r="AY17" s="303">
        <f t="shared" si="18"/>
        <v>0</v>
      </c>
      <c r="AZ17" s="304">
        <f t="shared" si="19"/>
        <v>0</v>
      </c>
    </row>
    <row r="18" spans="1:52" ht="24" customHeight="1" thickBot="1" x14ac:dyDescent="0.45">
      <c r="A18" s="520"/>
      <c r="B18" s="340"/>
      <c r="C18" s="340"/>
      <c r="D18" s="340"/>
      <c r="E18" s="340"/>
      <c r="F18" s="340"/>
      <c r="G18" s="340"/>
      <c r="H18" s="340"/>
      <c r="I18" s="340"/>
      <c r="J18" s="340"/>
      <c r="K18" s="340"/>
      <c r="L18" s="340"/>
      <c r="M18" s="340"/>
      <c r="N18" s="340"/>
      <c r="O18" s="340"/>
      <c r="P18" s="340"/>
      <c r="Q18" s="340"/>
      <c r="R18" s="340"/>
      <c r="S18" s="340"/>
      <c r="T18" s="340"/>
      <c r="U18" s="340"/>
      <c r="V18" s="340"/>
      <c r="W18" s="340"/>
      <c r="X18" s="340"/>
      <c r="Y18" s="340"/>
      <c r="Z18" s="340"/>
      <c r="AA18" s="340"/>
      <c r="AB18" s="340"/>
      <c r="AC18" s="340"/>
      <c r="AD18" s="340"/>
      <c r="AE18" s="340"/>
      <c r="AF18" s="340"/>
      <c r="AG18" s="494"/>
      <c r="AI18" s="21" t="s">
        <v>36</v>
      </c>
      <c r="AJ18" s="22">
        <f t="shared" si="3"/>
        <v>192000</v>
      </c>
      <c r="AK18" s="22">
        <f t="shared" si="4"/>
        <v>167200</v>
      </c>
      <c r="AL18" s="22">
        <f t="shared" si="5"/>
        <v>184000</v>
      </c>
      <c r="AM18" s="22">
        <f t="shared" si="6"/>
        <v>88000</v>
      </c>
      <c r="AN18" s="22">
        <f t="shared" si="7"/>
        <v>168000</v>
      </c>
      <c r="AO18" s="22">
        <f t="shared" si="8"/>
        <v>142800</v>
      </c>
      <c r="AP18" s="22">
        <f t="shared" si="9"/>
        <v>75600</v>
      </c>
      <c r="AQ18" s="22">
        <f t="shared" si="10"/>
        <v>0</v>
      </c>
      <c r="AR18" s="22">
        <f t="shared" si="11"/>
        <v>0</v>
      </c>
      <c r="AS18" s="22">
        <f t="shared" si="14"/>
        <v>0</v>
      </c>
      <c r="AT18" s="22">
        <f>COUNTIF($B$37:$AF$37,$AI18)*(HLOOKUP($AI18,$AJ$9:$AU$10,2)*AT$13)</f>
        <v>0</v>
      </c>
      <c r="AU18" s="298">
        <f t="shared" si="13"/>
        <v>0</v>
      </c>
      <c r="AV18" s="303">
        <f t="shared" si="15"/>
        <v>0</v>
      </c>
      <c r="AW18" s="303">
        <f t="shared" si="16"/>
        <v>0</v>
      </c>
      <c r="AX18" s="303">
        <f t="shared" si="17"/>
        <v>0</v>
      </c>
      <c r="AY18" s="303">
        <f t="shared" si="18"/>
        <v>0</v>
      </c>
      <c r="AZ18" s="304">
        <f t="shared" si="19"/>
        <v>0</v>
      </c>
    </row>
    <row r="19" spans="1:52" ht="24" customHeight="1" thickTop="1" x14ac:dyDescent="0.4">
      <c r="A19" s="510" t="s">
        <v>9</v>
      </c>
      <c r="B19" s="326"/>
      <c r="C19" s="326"/>
      <c r="D19" s="326"/>
      <c r="E19" s="326" t="s">
        <v>412</v>
      </c>
      <c r="F19" s="326" t="s">
        <v>412</v>
      </c>
      <c r="G19" s="326" t="s">
        <v>412</v>
      </c>
      <c r="H19" s="326"/>
      <c r="I19" s="326"/>
      <c r="J19" s="326"/>
      <c r="K19" s="326"/>
      <c r="L19" s="326" t="s">
        <v>412</v>
      </c>
      <c r="M19" s="326" t="s">
        <v>412</v>
      </c>
      <c r="N19" s="326" t="s">
        <v>412</v>
      </c>
      <c r="O19" s="326" t="s">
        <v>412</v>
      </c>
      <c r="P19" s="326" t="s">
        <v>412</v>
      </c>
      <c r="Q19" s="326"/>
      <c r="R19" s="326" t="s">
        <v>412</v>
      </c>
      <c r="S19" s="326" t="s">
        <v>412</v>
      </c>
      <c r="T19" s="326" t="s">
        <v>412</v>
      </c>
      <c r="U19" s="326" t="s">
        <v>412</v>
      </c>
      <c r="V19" s="326" t="s">
        <v>412</v>
      </c>
      <c r="W19" s="326" t="s">
        <v>412</v>
      </c>
      <c r="X19" s="326"/>
      <c r="Y19" s="326" t="s">
        <v>412</v>
      </c>
      <c r="Z19" s="326" t="s">
        <v>412</v>
      </c>
      <c r="AA19" s="326" t="s">
        <v>412</v>
      </c>
      <c r="AB19" s="326" t="s">
        <v>412</v>
      </c>
      <c r="AC19" s="326" t="s">
        <v>412</v>
      </c>
      <c r="AD19" s="326"/>
      <c r="AE19" s="326"/>
      <c r="AF19" s="326"/>
      <c r="AG19" s="495">
        <f t="shared" si="20"/>
        <v>19</v>
      </c>
      <c r="AI19" s="21" t="s">
        <v>42</v>
      </c>
      <c r="AJ19" s="22">
        <f t="shared" si="3"/>
        <v>0</v>
      </c>
      <c r="AK19" s="22">
        <f t="shared" si="4"/>
        <v>0</v>
      </c>
      <c r="AL19" s="22">
        <f t="shared" si="5"/>
        <v>0</v>
      </c>
      <c r="AM19" s="22">
        <f t="shared" si="6"/>
        <v>0</v>
      </c>
      <c r="AN19" s="22">
        <f t="shared" si="7"/>
        <v>0</v>
      </c>
      <c r="AO19" s="22">
        <f t="shared" si="8"/>
        <v>0</v>
      </c>
      <c r="AP19" s="22">
        <f t="shared" si="9"/>
        <v>0</v>
      </c>
      <c r="AQ19" s="22">
        <f t="shared" si="10"/>
        <v>0</v>
      </c>
      <c r="AR19" s="22">
        <f t="shared" si="11"/>
        <v>161700</v>
      </c>
      <c r="AS19" s="22">
        <f t="shared" si="14"/>
        <v>0</v>
      </c>
      <c r="AT19" s="22">
        <f t="shared" si="12"/>
        <v>0</v>
      </c>
      <c r="AU19" s="298">
        <f t="shared" si="13"/>
        <v>0</v>
      </c>
      <c r="AV19" s="303">
        <f t="shared" si="15"/>
        <v>0</v>
      </c>
      <c r="AW19" s="303">
        <f t="shared" si="16"/>
        <v>0</v>
      </c>
      <c r="AX19" s="303">
        <f t="shared" si="17"/>
        <v>0</v>
      </c>
      <c r="AY19" s="303">
        <f t="shared" si="18"/>
        <v>0</v>
      </c>
      <c r="AZ19" s="304">
        <f t="shared" si="19"/>
        <v>0</v>
      </c>
    </row>
    <row r="20" spans="1:52" ht="24" customHeight="1" thickBot="1" x14ac:dyDescent="0.45">
      <c r="A20" s="511"/>
      <c r="B20" s="341"/>
      <c r="C20" s="341"/>
      <c r="D20" s="341"/>
      <c r="E20" s="341"/>
      <c r="F20" s="341"/>
      <c r="G20" s="341"/>
      <c r="H20" s="341"/>
      <c r="I20" s="342"/>
      <c r="J20" s="341"/>
      <c r="K20" s="341"/>
      <c r="L20" s="341"/>
      <c r="M20" s="341"/>
      <c r="N20" s="341"/>
      <c r="O20" s="341"/>
      <c r="P20" s="341"/>
      <c r="Q20" s="341"/>
      <c r="R20" s="341"/>
      <c r="S20" s="341"/>
      <c r="T20" s="341"/>
      <c r="U20" s="341"/>
      <c r="V20" s="341"/>
      <c r="W20" s="341"/>
      <c r="X20" s="341"/>
      <c r="Y20" s="341"/>
      <c r="Z20" s="341"/>
      <c r="AA20" s="341"/>
      <c r="AB20" s="341"/>
      <c r="AC20" s="341"/>
      <c r="AD20" s="341"/>
      <c r="AE20" s="341"/>
      <c r="AF20" s="341"/>
      <c r="AG20" s="494"/>
      <c r="AI20" s="23" t="s">
        <v>32</v>
      </c>
      <c r="AJ20" s="22">
        <f t="shared" si="3"/>
        <v>0</v>
      </c>
      <c r="AK20" s="22">
        <f t="shared" si="4"/>
        <v>0</v>
      </c>
      <c r="AL20" s="22">
        <f t="shared" si="5"/>
        <v>0</v>
      </c>
      <c r="AM20" s="22">
        <f t="shared" si="6"/>
        <v>0</v>
      </c>
      <c r="AN20" s="22">
        <f t="shared" si="7"/>
        <v>0</v>
      </c>
      <c r="AO20" s="22">
        <f t="shared" si="8"/>
        <v>0</v>
      </c>
      <c r="AP20" s="22">
        <f t="shared" si="9"/>
        <v>0</v>
      </c>
      <c r="AQ20" s="22">
        <f t="shared" si="10"/>
        <v>0</v>
      </c>
      <c r="AR20" s="22">
        <f t="shared" si="11"/>
        <v>0</v>
      </c>
      <c r="AS20" s="22">
        <f t="shared" si="14"/>
        <v>0</v>
      </c>
      <c r="AT20" s="22">
        <f t="shared" si="12"/>
        <v>0</v>
      </c>
      <c r="AU20" s="298">
        <f t="shared" si="13"/>
        <v>0</v>
      </c>
      <c r="AV20" s="303">
        <f t="shared" si="15"/>
        <v>0</v>
      </c>
      <c r="AW20" s="303">
        <f t="shared" si="16"/>
        <v>0</v>
      </c>
      <c r="AX20" s="303">
        <f t="shared" si="17"/>
        <v>0</v>
      </c>
      <c r="AY20" s="303">
        <f t="shared" si="18"/>
        <v>0</v>
      </c>
      <c r="AZ20" s="304">
        <f t="shared" si="19"/>
        <v>0</v>
      </c>
    </row>
    <row r="21" spans="1:52" ht="24" customHeight="1" thickTop="1" x14ac:dyDescent="0.4">
      <c r="A21" s="519" t="s">
        <v>381</v>
      </c>
      <c r="B21" s="330" t="s">
        <v>412</v>
      </c>
      <c r="C21" s="330" t="s">
        <v>412</v>
      </c>
      <c r="D21" s="330" t="s">
        <v>412</v>
      </c>
      <c r="E21" s="330" t="s">
        <v>412</v>
      </c>
      <c r="F21" s="330" t="s">
        <v>356</v>
      </c>
      <c r="G21" s="330"/>
      <c r="H21" s="330" t="s">
        <v>412</v>
      </c>
      <c r="I21" s="330" t="s">
        <v>412</v>
      </c>
      <c r="J21" s="330" t="s">
        <v>412</v>
      </c>
      <c r="K21" s="330" t="s">
        <v>412</v>
      </c>
      <c r="L21" s="330" t="s">
        <v>412</v>
      </c>
      <c r="M21" s="330" t="s">
        <v>356</v>
      </c>
      <c r="N21" s="330"/>
      <c r="O21" s="330" t="s">
        <v>412</v>
      </c>
      <c r="P21" s="330" t="s">
        <v>412</v>
      </c>
      <c r="Q21" s="330" t="s">
        <v>412</v>
      </c>
      <c r="R21" s="330" t="s">
        <v>412</v>
      </c>
      <c r="S21" s="330" t="s">
        <v>412</v>
      </c>
      <c r="T21" s="330" t="s">
        <v>356</v>
      </c>
      <c r="U21" s="330"/>
      <c r="V21" s="330" t="s">
        <v>412</v>
      </c>
      <c r="W21" s="330" t="s">
        <v>412</v>
      </c>
      <c r="X21" s="330" t="s">
        <v>412</v>
      </c>
      <c r="Y21" s="330" t="s">
        <v>412</v>
      </c>
      <c r="Z21" s="330" t="s">
        <v>412</v>
      </c>
      <c r="AA21" s="330" t="s">
        <v>356</v>
      </c>
      <c r="AB21" s="330"/>
      <c r="AC21" s="330" t="s">
        <v>412</v>
      </c>
      <c r="AD21" s="330"/>
      <c r="AE21" s="330"/>
      <c r="AF21" s="330"/>
      <c r="AG21" s="476">
        <f t="shared" si="20"/>
        <v>24</v>
      </c>
      <c r="AI21" s="23" t="s">
        <v>38</v>
      </c>
      <c r="AJ21" s="22">
        <f t="shared" si="3"/>
        <v>0</v>
      </c>
      <c r="AK21" s="22">
        <f t="shared" si="4"/>
        <v>0</v>
      </c>
      <c r="AL21" s="22">
        <f t="shared" si="5"/>
        <v>0</v>
      </c>
      <c r="AM21" s="22">
        <f t="shared" si="6"/>
        <v>0</v>
      </c>
      <c r="AN21" s="22">
        <f t="shared" si="7"/>
        <v>0</v>
      </c>
      <c r="AO21" s="22">
        <f t="shared" si="8"/>
        <v>0</v>
      </c>
      <c r="AP21" s="22">
        <f t="shared" si="9"/>
        <v>0</v>
      </c>
      <c r="AQ21" s="22">
        <f t="shared" si="10"/>
        <v>0</v>
      </c>
      <c r="AR21" s="22">
        <f t="shared" si="11"/>
        <v>0</v>
      </c>
      <c r="AS21" s="22">
        <f t="shared" si="14"/>
        <v>0</v>
      </c>
      <c r="AT21" s="22">
        <f t="shared" si="12"/>
        <v>0</v>
      </c>
      <c r="AU21" s="298">
        <f t="shared" si="13"/>
        <v>0</v>
      </c>
      <c r="AV21" s="303">
        <f t="shared" si="15"/>
        <v>0</v>
      </c>
      <c r="AW21" s="303">
        <f t="shared" si="16"/>
        <v>0</v>
      </c>
      <c r="AX21" s="303">
        <f t="shared" si="17"/>
        <v>0</v>
      </c>
      <c r="AY21" s="303">
        <f t="shared" si="18"/>
        <v>0</v>
      </c>
      <c r="AZ21" s="304">
        <f t="shared" si="19"/>
        <v>0</v>
      </c>
    </row>
    <row r="22" spans="1:52" ht="24" customHeight="1" thickBot="1" x14ac:dyDescent="0.45">
      <c r="A22" s="520"/>
      <c r="B22" s="340"/>
      <c r="C22" s="340"/>
      <c r="D22" s="340"/>
      <c r="E22" s="340"/>
      <c r="F22" s="340"/>
      <c r="G22" s="340"/>
      <c r="H22" s="340"/>
      <c r="I22" s="340"/>
      <c r="J22" s="340"/>
      <c r="K22" s="340"/>
      <c r="L22" s="340"/>
      <c r="M22" s="340"/>
      <c r="N22" s="340"/>
      <c r="O22" s="340"/>
      <c r="P22" s="340"/>
      <c r="Q22" s="340"/>
      <c r="R22" s="340"/>
      <c r="S22" s="340"/>
      <c r="T22" s="340"/>
      <c r="U22" s="340"/>
      <c r="V22" s="340"/>
      <c r="W22" s="340"/>
      <c r="X22" s="340"/>
      <c r="Y22" s="340"/>
      <c r="Z22" s="340"/>
      <c r="AA22" s="340"/>
      <c r="AB22" s="340"/>
      <c r="AC22" s="340"/>
      <c r="AD22" s="340"/>
      <c r="AE22" s="340"/>
      <c r="AF22" s="340"/>
      <c r="AG22" s="478"/>
      <c r="AI22" s="23" t="s">
        <v>43</v>
      </c>
      <c r="AJ22" s="22">
        <f t="shared" si="3"/>
        <v>0</v>
      </c>
      <c r="AK22" s="22">
        <f t="shared" si="4"/>
        <v>0</v>
      </c>
      <c r="AL22" s="22">
        <f t="shared" si="5"/>
        <v>0</v>
      </c>
      <c r="AM22" s="22">
        <f t="shared" si="6"/>
        <v>0</v>
      </c>
      <c r="AN22" s="22">
        <f t="shared" si="7"/>
        <v>0</v>
      </c>
      <c r="AO22" s="22">
        <f t="shared" si="8"/>
        <v>0</v>
      </c>
      <c r="AP22" s="22">
        <f t="shared" si="9"/>
        <v>0</v>
      </c>
      <c r="AQ22" s="22">
        <f t="shared" si="10"/>
        <v>0</v>
      </c>
      <c r="AR22" s="22">
        <f t="shared" si="11"/>
        <v>0</v>
      </c>
      <c r="AS22" s="22">
        <f t="shared" si="14"/>
        <v>0</v>
      </c>
      <c r="AT22" s="22">
        <f t="shared" si="12"/>
        <v>0</v>
      </c>
      <c r="AU22" s="298">
        <f t="shared" si="13"/>
        <v>0</v>
      </c>
      <c r="AV22" s="303">
        <f t="shared" si="15"/>
        <v>0</v>
      </c>
      <c r="AW22" s="303">
        <f t="shared" si="16"/>
        <v>0</v>
      </c>
      <c r="AX22" s="303">
        <f t="shared" si="17"/>
        <v>0</v>
      </c>
      <c r="AY22" s="303">
        <f t="shared" si="18"/>
        <v>0</v>
      </c>
      <c r="AZ22" s="304">
        <f t="shared" si="19"/>
        <v>0</v>
      </c>
    </row>
    <row r="23" spans="1:52" ht="24" customHeight="1" thickTop="1" x14ac:dyDescent="0.4">
      <c r="A23" s="510" t="s">
        <v>188</v>
      </c>
      <c r="B23" s="326"/>
      <c r="C23" s="326"/>
      <c r="D23" s="326"/>
      <c r="E23" s="326"/>
      <c r="F23" s="326" t="s">
        <v>412</v>
      </c>
      <c r="G23" s="326" t="s">
        <v>412</v>
      </c>
      <c r="H23" s="326"/>
      <c r="I23" s="326"/>
      <c r="J23" s="326"/>
      <c r="K23" s="326"/>
      <c r="L23" s="326" t="s">
        <v>412</v>
      </c>
      <c r="M23" s="326" t="s">
        <v>412</v>
      </c>
      <c r="N23" s="326" t="s">
        <v>412</v>
      </c>
      <c r="O23" s="326"/>
      <c r="P23" s="326"/>
      <c r="Q23" s="326"/>
      <c r="R23" s="326"/>
      <c r="S23" s="326"/>
      <c r="T23" s="326" t="s">
        <v>412</v>
      </c>
      <c r="U23" s="326" t="s">
        <v>412</v>
      </c>
      <c r="V23" s="326"/>
      <c r="W23" s="326"/>
      <c r="X23" s="326" t="s">
        <v>412</v>
      </c>
      <c r="Y23" s="326"/>
      <c r="Z23" s="326"/>
      <c r="AA23" s="326" t="s">
        <v>412</v>
      </c>
      <c r="AB23" s="326" t="s">
        <v>412</v>
      </c>
      <c r="AC23" s="326"/>
      <c r="AD23" s="326"/>
      <c r="AE23" s="326"/>
      <c r="AF23" s="326"/>
      <c r="AG23" s="476">
        <f t="shared" ref="AG23:AG27" si="21">COUNTA(B23:AF23)</f>
        <v>10</v>
      </c>
      <c r="AI23" s="23" t="s">
        <v>34</v>
      </c>
      <c r="AJ23" s="22">
        <f t="shared" si="3"/>
        <v>0</v>
      </c>
      <c r="AK23" s="22">
        <f t="shared" si="4"/>
        <v>0</v>
      </c>
      <c r="AL23" s="22">
        <f t="shared" si="5"/>
        <v>0</v>
      </c>
      <c r="AM23" s="22">
        <f t="shared" si="6"/>
        <v>0</v>
      </c>
      <c r="AN23" s="22">
        <f t="shared" si="7"/>
        <v>0</v>
      </c>
      <c r="AO23" s="22">
        <f t="shared" si="8"/>
        <v>0</v>
      </c>
      <c r="AP23" s="22">
        <f t="shared" si="9"/>
        <v>0</v>
      </c>
      <c r="AQ23" s="22">
        <f t="shared" si="10"/>
        <v>0</v>
      </c>
      <c r="AR23" s="22">
        <f t="shared" si="11"/>
        <v>0</v>
      </c>
      <c r="AS23" s="22">
        <f t="shared" si="14"/>
        <v>0</v>
      </c>
      <c r="AT23" s="22">
        <f t="shared" si="12"/>
        <v>0</v>
      </c>
      <c r="AU23" s="298">
        <f t="shared" si="13"/>
        <v>0</v>
      </c>
      <c r="AV23" s="303">
        <f t="shared" si="15"/>
        <v>0</v>
      </c>
      <c r="AW23" s="303">
        <f t="shared" si="16"/>
        <v>0</v>
      </c>
      <c r="AX23" s="303">
        <f t="shared" si="17"/>
        <v>0</v>
      </c>
      <c r="AY23" s="303">
        <f t="shared" si="18"/>
        <v>0</v>
      </c>
      <c r="AZ23" s="304">
        <f t="shared" si="19"/>
        <v>0</v>
      </c>
    </row>
    <row r="24" spans="1:52" ht="24" customHeight="1" thickBot="1" x14ac:dyDescent="0.45">
      <c r="A24" s="511"/>
      <c r="B24" s="341"/>
      <c r="C24" s="341"/>
      <c r="D24" s="341"/>
      <c r="E24" s="341"/>
      <c r="F24" s="341"/>
      <c r="G24" s="341"/>
      <c r="H24" s="341"/>
      <c r="I24" s="341"/>
      <c r="J24" s="341"/>
      <c r="K24" s="341"/>
      <c r="L24" s="341"/>
      <c r="M24" s="341"/>
      <c r="N24" s="341"/>
      <c r="O24" s="341"/>
      <c r="P24" s="341"/>
      <c r="Q24" s="341"/>
      <c r="R24" s="341"/>
      <c r="S24" s="341"/>
      <c r="T24" s="341"/>
      <c r="U24" s="341"/>
      <c r="V24" s="341"/>
      <c r="W24" s="341"/>
      <c r="X24" s="341"/>
      <c r="Y24" s="341"/>
      <c r="Z24" s="341"/>
      <c r="AA24" s="341"/>
      <c r="AB24" s="341"/>
      <c r="AC24" s="341"/>
      <c r="AD24" s="341"/>
      <c r="AE24" s="341"/>
      <c r="AF24" s="341"/>
      <c r="AG24" s="478"/>
      <c r="AI24" s="23" t="s">
        <v>80</v>
      </c>
      <c r="AJ24" s="22">
        <f t="shared" ref="AJ24:AJ25" si="22">COUNTIF($B$17:$AF$17,$AI24)*(HLOOKUP($AI24,$AJ$9:$AU$10,2)*AJ$13)</f>
        <v>0</v>
      </c>
      <c r="AK24" s="22">
        <f t="shared" ref="AK24:AK25" si="23">COUNTIF($B$19:$AF$19,$AI24)*(HLOOKUP($AI24,$AJ$9:$AU$10,2)*AK$13)</f>
        <v>0</v>
      </c>
      <c r="AL24" s="22">
        <f t="shared" ref="AL24:AL25" si="24">COUNTIF($B$21:$AF$21,$AI24)*(HLOOKUP($AI24,$AJ$9:$AU$10,2)*AL$13)</f>
        <v>0</v>
      </c>
      <c r="AM24" s="22">
        <f t="shared" ref="AM24:AM25" si="25">COUNTIF($B$23:$AF$23,$AI24)*(HLOOKUP($AI24,$AJ$9:$AU$10,2)*AM$13)</f>
        <v>0</v>
      </c>
      <c r="AN24" s="22">
        <f t="shared" ref="AN24:AN25" si="26">COUNTIF($B$25:$AF$25,$AI24)*(HLOOKUP($AI24,$AJ$9:$AU$10,2)*AN$13)</f>
        <v>0</v>
      </c>
      <c r="AO24" s="22">
        <f t="shared" ref="AO24:AO25" si="27">COUNTIF($B$27:$AF$27,$AI24)*(HLOOKUP($AI24,$AJ$9:$AU$10,2)*AO$13)</f>
        <v>0</v>
      </c>
      <c r="AP24" s="22">
        <f t="shared" ref="AP24:AP25" si="28">COUNTIF($B$29:$AF$29,$AI24)*(HLOOKUP($AI24,$AJ$9:$AU$10,2)*AP$13)</f>
        <v>0</v>
      </c>
      <c r="AQ24" s="22">
        <f t="shared" ref="AQ24:AQ25" si="29">COUNTIF($B$31:$AF$31,$AI24)*(HLOOKUP($AI24,$AJ$9:$AU$10,2)*AQ$13)</f>
        <v>84000</v>
      </c>
      <c r="AR24" s="22">
        <f t="shared" si="11"/>
        <v>0</v>
      </c>
      <c r="AS24" s="22">
        <f t="shared" si="14"/>
        <v>110250</v>
      </c>
      <c r="AT24" s="22">
        <f t="shared" ref="AT24:AT25" si="30">COUNTIF($B$37:$AF$37,$AI24)*(HLOOKUP($AI24,$AJ$9:$AU$10,2)*AT$13)</f>
        <v>0</v>
      </c>
      <c r="AU24" s="298">
        <f t="shared" ref="AU24:AU25" si="31">COUNTIF($B$39:$AF$39,$AI24)*(HLOOKUP($AI24,$AJ$9:$AU$10,2)*AU$13)</f>
        <v>0</v>
      </c>
      <c r="AV24" s="303">
        <f t="shared" si="15"/>
        <v>0</v>
      </c>
      <c r="AW24" s="303">
        <f t="shared" si="16"/>
        <v>0</v>
      </c>
      <c r="AX24" s="303">
        <f t="shared" si="17"/>
        <v>0</v>
      </c>
      <c r="AY24" s="303">
        <f t="shared" si="18"/>
        <v>0</v>
      </c>
      <c r="AZ24" s="304">
        <f t="shared" si="19"/>
        <v>0</v>
      </c>
    </row>
    <row r="25" spans="1:52" ht="24" customHeight="1" thickTop="1" x14ac:dyDescent="0.4">
      <c r="A25" s="517" t="s">
        <v>413</v>
      </c>
      <c r="B25" s="330"/>
      <c r="C25" s="330"/>
      <c r="D25" s="330" t="s">
        <v>412</v>
      </c>
      <c r="E25" s="330" t="s">
        <v>412</v>
      </c>
      <c r="F25" s="330" t="s">
        <v>412</v>
      </c>
      <c r="G25" s="330"/>
      <c r="H25" s="330" t="s">
        <v>412</v>
      </c>
      <c r="I25" s="330" t="s">
        <v>356</v>
      </c>
      <c r="J25" s="330"/>
      <c r="K25" s="330" t="s">
        <v>412</v>
      </c>
      <c r="L25" s="330" t="s">
        <v>412</v>
      </c>
      <c r="M25" s="330" t="s">
        <v>412</v>
      </c>
      <c r="N25" s="330" t="s">
        <v>412</v>
      </c>
      <c r="O25" s="330"/>
      <c r="P25" s="330" t="s">
        <v>412</v>
      </c>
      <c r="Q25" s="330" t="s">
        <v>412</v>
      </c>
      <c r="R25" s="330" t="s">
        <v>412</v>
      </c>
      <c r="S25" s="330" t="s">
        <v>412</v>
      </c>
      <c r="T25" s="330" t="s">
        <v>412</v>
      </c>
      <c r="U25" s="330"/>
      <c r="V25" s="330" t="s">
        <v>412</v>
      </c>
      <c r="W25" s="330" t="s">
        <v>412</v>
      </c>
      <c r="X25" s="330" t="s">
        <v>412</v>
      </c>
      <c r="Y25" s="330" t="s">
        <v>412</v>
      </c>
      <c r="Z25" s="330" t="s">
        <v>412</v>
      </c>
      <c r="AA25" s="330" t="s">
        <v>412</v>
      </c>
      <c r="AB25" s="330"/>
      <c r="AC25" s="330" t="s">
        <v>412</v>
      </c>
      <c r="AD25" s="330"/>
      <c r="AE25" s="330"/>
      <c r="AF25" s="330"/>
      <c r="AG25" s="512">
        <f t="shared" si="21"/>
        <v>21</v>
      </c>
      <c r="AI25" s="23" t="s">
        <v>81</v>
      </c>
      <c r="AJ25" s="22">
        <f t="shared" si="22"/>
        <v>0</v>
      </c>
      <c r="AK25" s="22">
        <f t="shared" si="23"/>
        <v>0</v>
      </c>
      <c r="AL25" s="22">
        <f t="shared" si="24"/>
        <v>0</v>
      </c>
      <c r="AM25" s="22">
        <f t="shared" si="25"/>
        <v>0</v>
      </c>
      <c r="AN25" s="22">
        <f t="shared" si="26"/>
        <v>0</v>
      </c>
      <c r="AO25" s="22">
        <f t="shared" si="27"/>
        <v>0</v>
      </c>
      <c r="AP25" s="22">
        <f t="shared" si="28"/>
        <v>0</v>
      </c>
      <c r="AQ25" s="22">
        <f t="shared" si="29"/>
        <v>0</v>
      </c>
      <c r="AR25" s="22">
        <f t="shared" si="11"/>
        <v>0</v>
      </c>
      <c r="AS25" s="22">
        <f t="shared" si="14"/>
        <v>0</v>
      </c>
      <c r="AT25" s="22">
        <f t="shared" si="30"/>
        <v>0</v>
      </c>
      <c r="AU25" s="298">
        <f t="shared" si="31"/>
        <v>0</v>
      </c>
      <c r="AV25" s="303">
        <f t="shared" si="15"/>
        <v>0</v>
      </c>
      <c r="AW25" s="303">
        <f t="shared" si="16"/>
        <v>0</v>
      </c>
      <c r="AX25" s="303">
        <f t="shared" si="17"/>
        <v>0</v>
      </c>
      <c r="AY25" s="303">
        <f t="shared" si="18"/>
        <v>0</v>
      </c>
      <c r="AZ25" s="304">
        <f t="shared" si="19"/>
        <v>0</v>
      </c>
    </row>
    <row r="26" spans="1:52" ht="24" customHeight="1" thickBot="1" x14ac:dyDescent="0.45">
      <c r="A26" s="518"/>
      <c r="B26" s="328"/>
      <c r="C26" s="328"/>
      <c r="D26" s="328"/>
      <c r="E26" s="328"/>
      <c r="F26" s="328"/>
      <c r="G26" s="328"/>
      <c r="H26" s="328"/>
      <c r="I26" s="328"/>
      <c r="J26" s="328"/>
      <c r="K26" s="328"/>
      <c r="L26" s="328"/>
      <c r="M26" s="328"/>
      <c r="N26" s="328"/>
      <c r="O26" s="328"/>
      <c r="P26" s="328"/>
      <c r="Q26" s="328"/>
      <c r="R26" s="328"/>
      <c r="S26" s="328"/>
      <c r="T26" s="328"/>
      <c r="U26" s="328"/>
      <c r="V26" s="328"/>
      <c r="W26" s="328"/>
      <c r="X26" s="328"/>
      <c r="Y26" s="328"/>
      <c r="Z26" s="328"/>
      <c r="AA26" s="328"/>
      <c r="AB26" s="328"/>
      <c r="AC26" s="328"/>
      <c r="AD26" s="328"/>
      <c r="AE26" s="328"/>
      <c r="AF26" s="328"/>
      <c r="AG26" s="494"/>
      <c r="AI26" s="23" t="s">
        <v>53</v>
      </c>
      <c r="AJ26" s="24">
        <f t="shared" ref="AJ26:AU26" si="32">IFERROR(INDEX($AG:$AG,MATCH(AJ12,$A:$A,0))*$AQ$6,0)</f>
        <v>5000</v>
      </c>
      <c r="AK26" s="24">
        <f t="shared" si="32"/>
        <v>4750</v>
      </c>
      <c r="AL26" s="24">
        <f t="shared" si="32"/>
        <v>6000</v>
      </c>
      <c r="AM26" s="24">
        <f t="shared" si="32"/>
        <v>2500</v>
      </c>
      <c r="AN26" s="24">
        <f t="shared" si="32"/>
        <v>5250</v>
      </c>
      <c r="AO26" s="24">
        <f t="shared" si="32"/>
        <v>4250</v>
      </c>
      <c r="AP26" s="24">
        <f t="shared" si="32"/>
        <v>2250</v>
      </c>
      <c r="AQ26" s="24">
        <f t="shared" si="32"/>
        <v>4000</v>
      </c>
      <c r="AR26" s="22">
        <f t="shared" si="32"/>
        <v>5500</v>
      </c>
      <c r="AS26" s="22">
        <f t="shared" si="32"/>
        <v>5250</v>
      </c>
      <c r="AT26" s="24">
        <f t="shared" si="32"/>
        <v>0</v>
      </c>
      <c r="AU26" s="299">
        <f t="shared" si="32"/>
        <v>0</v>
      </c>
      <c r="AV26" s="305">
        <f t="shared" ref="AV26:AZ26" si="33">IFERROR(INDEX($AG:$AG,MATCH(AV12,$A:$A,0))*$AQ$6,0)</f>
        <v>0</v>
      </c>
      <c r="AW26" s="305">
        <f t="shared" si="33"/>
        <v>0</v>
      </c>
      <c r="AX26" s="305">
        <f t="shared" si="33"/>
        <v>0</v>
      </c>
      <c r="AY26" s="305">
        <f t="shared" si="33"/>
        <v>0</v>
      </c>
      <c r="AZ26" s="31">
        <f t="shared" si="33"/>
        <v>0</v>
      </c>
    </row>
    <row r="27" spans="1:52" ht="24" customHeight="1" thickTop="1" thickBot="1" x14ac:dyDescent="0.45">
      <c r="A27" s="506" t="s">
        <v>385</v>
      </c>
      <c r="B27" s="326"/>
      <c r="C27" s="326"/>
      <c r="D27" s="326"/>
      <c r="E27" s="326"/>
      <c r="F27" s="326"/>
      <c r="G27" s="326"/>
      <c r="H27" s="326"/>
      <c r="I27" s="326"/>
      <c r="J27" s="326"/>
      <c r="K27" s="326" t="s">
        <v>412</v>
      </c>
      <c r="L27" s="326" t="s">
        <v>412</v>
      </c>
      <c r="M27" s="326" t="s">
        <v>412</v>
      </c>
      <c r="N27" s="326" t="s">
        <v>412</v>
      </c>
      <c r="O27" s="326" t="s">
        <v>412</v>
      </c>
      <c r="P27" s="326" t="s">
        <v>412</v>
      </c>
      <c r="Q27" s="326"/>
      <c r="R27" s="326" t="s">
        <v>412</v>
      </c>
      <c r="S27" s="326" t="s">
        <v>412</v>
      </c>
      <c r="T27" s="326" t="s">
        <v>412</v>
      </c>
      <c r="U27" s="326" t="s">
        <v>412</v>
      </c>
      <c r="V27" s="326" t="s">
        <v>412</v>
      </c>
      <c r="W27" s="326" t="s">
        <v>412</v>
      </c>
      <c r="X27" s="326"/>
      <c r="Y27" s="326" t="s">
        <v>412</v>
      </c>
      <c r="Z27" s="326" t="s">
        <v>412</v>
      </c>
      <c r="AA27" s="326" t="s">
        <v>412</v>
      </c>
      <c r="AB27" s="326" t="s">
        <v>412</v>
      </c>
      <c r="AC27" s="326" t="s">
        <v>412</v>
      </c>
      <c r="AD27" s="326"/>
      <c r="AE27" s="326"/>
      <c r="AF27" s="326"/>
      <c r="AG27" s="476">
        <f t="shared" si="21"/>
        <v>17</v>
      </c>
      <c r="AI27" s="18" t="s">
        <v>54</v>
      </c>
      <c r="AJ27" s="25">
        <f t="shared" ref="AJ27:AS27" si="34">SUM(AJ14:AJ26)</f>
        <v>197000</v>
      </c>
      <c r="AK27" s="26">
        <f t="shared" si="34"/>
        <v>171950</v>
      </c>
      <c r="AL27" s="26">
        <f t="shared" si="34"/>
        <v>208400</v>
      </c>
      <c r="AM27" s="26">
        <f t="shared" si="34"/>
        <v>90500</v>
      </c>
      <c r="AN27" s="26">
        <f t="shared" si="34"/>
        <v>177450</v>
      </c>
      <c r="AO27" s="26">
        <f t="shared" si="34"/>
        <v>147050</v>
      </c>
      <c r="AP27" s="26">
        <f t="shared" si="34"/>
        <v>77850</v>
      </c>
      <c r="AQ27" s="26">
        <f t="shared" si="34"/>
        <v>88000</v>
      </c>
      <c r="AR27" s="26">
        <f t="shared" si="34"/>
        <v>167200</v>
      </c>
      <c r="AS27" s="26">
        <f t="shared" si="34"/>
        <v>115500</v>
      </c>
      <c r="AT27" s="26">
        <f>SUM(AT14:AT26)</f>
        <v>0</v>
      </c>
      <c r="AU27" s="300">
        <f>SUM(AU14:AU26)</f>
        <v>0</v>
      </c>
      <c r="AV27" s="26">
        <f t="shared" ref="AV27:AZ27" si="35">SUM(AV14:AV26)</f>
        <v>0</v>
      </c>
      <c r="AW27" s="26">
        <f t="shared" si="35"/>
        <v>0</v>
      </c>
      <c r="AX27" s="26">
        <f t="shared" si="35"/>
        <v>0</v>
      </c>
      <c r="AY27" s="26">
        <f t="shared" si="35"/>
        <v>0</v>
      </c>
      <c r="AZ27" s="32">
        <f t="shared" si="35"/>
        <v>0</v>
      </c>
    </row>
    <row r="28" spans="1:52" ht="24" customHeight="1" thickBot="1" x14ac:dyDescent="0.45">
      <c r="A28" s="507"/>
      <c r="B28" s="341"/>
      <c r="C28" s="341"/>
      <c r="D28" s="341"/>
      <c r="E28" s="341"/>
      <c r="F28" s="341"/>
      <c r="G28" s="341"/>
      <c r="H28" s="341"/>
      <c r="I28" s="341"/>
      <c r="J28" s="341"/>
      <c r="K28" s="341"/>
      <c r="L28" s="341"/>
      <c r="M28" s="341"/>
      <c r="N28" s="341"/>
      <c r="O28" s="341"/>
      <c r="P28" s="341"/>
      <c r="Q28" s="341"/>
      <c r="R28" s="341"/>
      <c r="S28" s="341"/>
      <c r="T28" s="341"/>
      <c r="U28" s="341"/>
      <c r="V28" s="341"/>
      <c r="W28" s="341"/>
      <c r="X28" s="341"/>
      <c r="Y28" s="341"/>
      <c r="Z28" s="341"/>
      <c r="AA28" s="341"/>
      <c r="AB28" s="341"/>
      <c r="AC28" s="341"/>
      <c r="AD28" s="341"/>
      <c r="AE28" s="341"/>
      <c r="AF28" s="341"/>
      <c r="AG28" s="478"/>
      <c r="AJ28" s="230"/>
      <c r="AP28" s="33"/>
    </row>
    <row r="29" spans="1:52" ht="24" customHeight="1" thickTop="1" thickBot="1" x14ac:dyDescent="0.45">
      <c r="A29" s="519" t="s">
        <v>414</v>
      </c>
      <c r="B29" s="333"/>
      <c r="C29" s="333" t="s">
        <v>412</v>
      </c>
      <c r="D29" s="333"/>
      <c r="E29" s="333"/>
      <c r="F29" s="333"/>
      <c r="G29" s="333" t="s">
        <v>412</v>
      </c>
      <c r="H29" s="333"/>
      <c r="I29" s="333"/>
      <c r="J29" s="333" t="s">
        <v>412</v>
      </c>
      <c r="K29" s="333"/>
      <c r="L29" s="333" t="s">
        <v>412</v>
      </c>
      <c r="M29" s="333"/>
      <c r="N29" s="333" t="s">
        <v>412</v>
      </c>
      <c r="O29" s="333"/>
      <c r="P29" s="333"/>
      <c r="Q29" s="333" t="s">
        <v>412</v>
      </c>
      <c r="R29" s="333"/>
      <c r="S29" s="333"/>
      <c r="T29" s="333"/>
      <c r="U29" s="333" t="s">
        <v>412</v>
      </c>
      <c r="V29" s="333"/>
      <c r="W29" s="333"/>
      <c r="X29" s="333" t="s">
        <v>412</v>
      </c>
      <c r="Y29" s="333"/>
      <c r="Z29" s="333"/>
      <c r="AA29" s="333"/>
      <c r="AB29" s="333" t="s">
        <v>412</v>
      </c>
      <c r="AC29" s="333"/>
      <c r="AD29" s="333"/>
      <c r="AE29" s="333"/>
      <c r="AF29" s="333"/>
      <c r="AG29" s="476">
        <f t="shared" ref="AG29:AG33" si="36">COUNTA(B29:AF29)</f>
        <v>9</v>
      </c>
      <c r="AJ29" s="491" t="s">
        <v>55</v>
      </c>
      <c r="AK29" s="492"/>
      <c r="AL29" s="27">
        <f>SUM(AJ27:AZ27)-SUM(AJ26:AZ26)</f>
        <v>1396150</v>
      </c>
    </row>
    <row r="30" spans="1:52" ht="24" customHeight="1" thickBot="1" x14ac:dyDescent="0.45">
      <c r="A30" s="520"/>
      <c r="B30" s="328"/>
      <c r="C30" s="328"/>
      <c r="D30" s="328"/>
      <c r="E30" s="328"/>
      <c r="F30" s="328"/>
      <c r="G30" s="328"/>
      <c r="H30" s="328"/>
      <c r="I30" s="328"/>
      <c r="J30" s="328"/>
      <c r="K30" s="328"/>
      <c r="L30" s="328"/>
      <c r="M30" s="328"/>
      <c r="N30" s="328"/>
      <c r="O30" s="328"/>
      <c r="P30" s="328"/>
      <c r="Q30" s="328"/>
      <c r="R30" s="328"/>
      <c r="S30" s="328"/>
      <c r="T30" s="328"/>
      <c r="U30" s="328"/>
      <c r="V30" s="328"/>
      <c r="W30" s="328"/>
      <c r="X30" s="328"/>
      <c r="Y30" s="328"/>
      <c r="Z30" s="328"/>
      <c r="AA30" s="328"/>
      <c r="AB30" s="328"/>
      <c r="AC30" s="328"/>
      <c r="AD30" s="328"/>
      <c r="AE30" s="328"/>
      <c r="AF30" s="328"/>
      <c r="AG30" s="478"/>
    </row>
    <row r="31" spans="1:52" ht="24" customHeight="1" thickTop="1" x14ac:dyDescent="0.4">
      <c r="A31" s="506" t="s">
        <v>382</v>
      </c>
      <c r="B31" s="326" t="s">
        <v>80</v>
      </c>
      <c r="C31" s="326" t="s">
        <v>80</v>
      </c>
      <c r="D31" s="326" t="s">
        <v>80</v>
      </c>
      <c r="E31" s="326"/>
      <c r="F31" s="326"/>
      <c r="G31" s="326"/>
      <c r="H31" s="326" t="s">
        <v>80</v>
      </c>
      <c r="I31" s="326" t="s">
        <v>80</v>
      </c>
      <c r="J31" s="326" t="s">
        <v>80</v>
      </c>
      <c r="K31" s="326" t="s">
        <v>80</v>
      </c>
      <c r="L31" s="326"/>
      <c r="M31" s="326"/>
      <c r="N31" s="326"/>
      <c r="O31" s="326" t="s">
        <v>80</v>
      </c>
      <c r="P31" s="326" t="s">
        <v>80</v>
      </c>
      <c r="Q31" s="326"/>
      <c r="R31" s="326" t="s">
        <v>80</v>
      </c>
      <c r="S31" s="326"/>
      <c r="T31" s="326" t="s">
        <v>80</v>
      </c>
      <c r="U31" s="326"/>
      <c r="V31" s="326" t="s">
        <v>80</v>
      </c>
      <c r="W31" s="326" t="s">
        <v>80</v>
      </c>
      <c r="X31" s="326"/>
      <c r="Y31" s="326" t="s">
        <v>80</v>
      </c>
      <c r="Z31" s="326"/>
      <c r="AA31" s="326" t="s">
        <v>80</v>
      </c>
      <c r="AB31" s="326"/>
      <c r="AC31" s="326" t="s">
        <v>80</v>
      </c>
      <c r="AD31" s="326"/>
      <c r="AE31" s="326"/>
      <c r="AF31" s="326"/>
      <c r="AG31" s="476">
        <f t="shared" si="36"/>
        <v>16</v>
      </c>
    </row>
    <row r="32" spans="1:52" ht="24" customHeight="1" thickBot="1" x14ac:dyDescent="0.45">
      <c r="A32" s="507"/>
      <c r="B32" s="341"/>
      <c r="C32" s="341"/>
      <c r="D32" s="341"/>
      <c r="E32" s="341"/>
      <c r="F32" s="341"/>
      <c r="G32" s="341"/>
      <c r="H32" s="341"/>
      <c r="I32" s="341"/>
      <c r="J32" s="341"/>
      <c r="K32" s="341"/>
      <c r="L32" s="341"/>
      <c r="M32" s="341"/>
      <c r="N32" s="341"/>
      <c r="O32" s="341"/>
      <c r="P32" s="341"/>
      <c r="Q32" s="341"/>
      <c r="R32" s="341"/>
      <c r="S32" s="341"/>
      <c r="T32" s="341"/>
      <c r="U32" s="341"/>
      <c r="V32" s="341"/>
      <c r="W32" s="341"/>
      <c r="X32" s="341"/>
      <c r="Y32" s="341"/>
      <c r="Z32" s="341"/>
      <c r="AA32" s="341"/>
      <c r="AB32" s="341"/>
      <c r="AC32" s="341"/>
      <c r="AD32" s="341"/>
      <c r="AE32" s="341"/>
      <c r="AF32" s="341"/>
      <c r="AG32" s="478"/>
      <c r="AM32" s="28"/>
      <c r="AN32" s="28"/>
      <c r="AO32" s="28"/>
      <c r="AP32" s="28"/>
    </row>
    <row r="33" spans="1:33" ht="24" customHeight="1" thickTop="1" x14ac:dyDescent="0.4">
      <c r="A33" s="508" t="s">
        <v>383</v>
      </c>
      <c r="B33" s="330" t="s">
        <v>42</v>
      </c>
      <c r="C33" s="330" t="s">
        <v>42</v>
      </c>
      <c r="D33" s="330" t="s">
        <v>42</v>
      </c>
      <c r="E33" s="330"/>
      <c r="F33" s="330" t="s">
        <v>42</v>
      </c>
      <c r="G33" s="330"/>
      <c r="H33" s="330" t="s">
        <v>415</v>
      </c>
      <c r="I33" s="330" t="s">
        <v>42</v>
      </c>
      <c r="J33" s="330" t="s">
        <v>42</v>
      </c>
      <c r="K33" s="330" t="s">
        <v>42</v>
      </c>
      <c r="L33" s="330" t="s">
        <v>42</v>
      </c>
      <c r="M33" s="330"/>
      <c r="N33" s="330"/>
      <c r="O33" s="330" t="s">
        <v>415</v>
      </c>
      <c r="P33" s="330" t="s">
        <v>42</v>
      </c>
      <c r="Q33" s="330" t="s">
        <v>42</v>
      </c>
      <c r="R33" s="330" t="s">
        <v>42</v>
      </c>
      <c r="S33" s="330" t="s">
        <v>42</v>
      </c>
      <c r="T33" s="330" t="s">
        <v>415</v>
      </c>
      <c r="U33" s="330"/>
      <c r="V33" s="330" t="s">
        <v>415</v>
      </c>
      <c r="W33" s="330" t="s">
        <v>42</v>
      </c>
      <c r="X33" s="330" t="s">
        <v>42</v>
      </c>
      <c r="Y33" s="330" t="s">
        <v>42</v>
      </c>
      <c r="Z33" s="330" t="s">
        <v>42</v>
      </c>
      <c r="AA33" s="330" t="s">
        <v>42</v>
      </c>
      <c r="AB33" s="330"/>
      <c r="AC33" s="330" t="s">
        <v>415</v>
      </c>
      <c r="AD33" s="330"/>
      <c r="AE33" s="330"/>
      <c r="AF33" s="330"/>
      <c r="AG33" s="476">
        <f t="shared" si="36"/>
        <v>22</v>
      </c>
    </row>
    <row r="34" spans="1:33" ht="24" customHeight="1" thickBot="1" x14ac:dyDescent="0.45">
      <c r="A34" s="509"/>
      <c r="B34" s="328"/>
      <c r="C34" s="328"/>
      <c r="D34" s="328"/>
      <c r="E34" s="328"/>
      <c r="F34" s="328"/>
      <c r="G34" s="328"/>
      <c r="H34" s="328"/>
      <c r="I34" s="328"/>
      <c r="J34" s="328"/>
      <c r="K34" s="328"/>
      <c r="L34" s="328"/>
      <c r="M34" s="328"/>
      <c r="N34" s="328"/>
      <c r="O34" s="328"/>
      <c r="P34" s="328"/>
      <c r="Q34" s="328"/>
      <c r="R34" s="328"/>
      <c r="S34" s="328"/>
      <c r="T34" s="328"/>
      <c r="U34" s="328"/>
      <c r="V34" s="328"/>
      <c r="W34" s="328"/>
      <c r="X34" s="328"/>
      <c r="Y34" s="328"/>
      <c r="Z34" s="328"/>
      <c r="AA34" s="328"/>
      <c r="AB34" s="328"/>
      <c r="AC34" s="328"/>
      <c r="AD34" s="328"/>
      <c r="AE34" s="328"/>
      <c r="AF34" s="328"/>
      <c r="AG34" s="478"/>
    </row>
    <row r="35" spans="1:33" ht="24" customHeight="1" outlineLevel="1" thickTop="1" x14ac:dyDescent="0.4">
      <c r="A35" s="510" t="s">
        <v>418</v>
      </c>
      <c r="B35" s="326"/>
      <c r="C35" s="326" t="s">
        <v>419</v>
      </c>
      <c r="D35" s="326" t="s">
        <v>419</v>
      </c>
      <c r="E35" s="326" t="s">
        <v>419</v>
      </c>
      <c r="F35" s="326" t="s">
        <v>419</v>
      </c>
      <c r="G35" s="326" t="s">
        <v>419</v>
      </c>
      <c r="H35" s="326"/>
      <c r="I35" s="326" t="s">
        <v>419</v>
      </c>
      <c r="J35" s="326" t="s">
        <v>419</v>
      </c>
      <c r="K35" s="326" t="s">
        <v>419</v>
      </c>
      <c r="L35" s="326" t="s">
        <v>419</v>
      </c>
      <c r="M35" s="326" t="s">
        <v>419</v>
      </c>
      <c r="N35" s="326" t="s">
        <v>419</v>
      </c>
      <c r="O35" s="326"/>
      <c r="P35" s="326" t="s">
        <v>419</v>
      </c>
      <c r="Q35" s="326" t="s">
        <v>419</v>
      </c>
      <c r="R35" s="326" t="s">
        <v>419</v>
      </c>
      <c r="S35" s="326" t="s">
        <v>419</v>
      </c>
      <c r="T35" s="326"/>
      <c r="U35" s="326" t="s">
        <v>419</v>
      </c>
      <c r="V35" s="326"/>
      <c r="W35" s="326" t="s">
        <v>419</v>
      </c>
      <c r="X35" s="326" t="s">
        <v>419</v>
      </c>
      <c r="Y35" s="326" t="s">
        <v>419</v>
      </c>
      <c r="Z35" s="326" t="s">
        <v>419</v>
      </c>
      <c r="AA35" s="326"/>
      <c r="AB35" s="326" t="s">
        <v>419</v>
      </c>
      <c r="AC35" s="326"/>
      <c r="AD35" s="326"/>
      <c r="AE35" s="326"/>
      <c r="AF35" s="326"/>
      <c r="AG35" s="476">
        <f t="shared" ref="AG35:AG39" si="37">COUNTA(B35:AF35)</f>
        <v>21</v>
      </c>
    </row>
    <row r="36" spans="1:33" ht="24" customHeight="1" outlineLevel="1" thickBot="1" x14ac:dyDescent="0.45">
      <c r="A36" s="511"/>
      <c r="B36" s="341"/>
      <c r="C36" s="341"/>
      <c r="D36" s="341"/>
      <c r="E36" s="341"/>
      <c r="F36" s="341"/>
      <c r="G36" s="341"/>
      <c r="H36" s="341"/>
      <c r="I36" s="341"/>
      <c r="J36" s="341"/>
      <c r="K36" s="341"/>
      <c r="L36" s="341"/>
      <c r="M36" s="341"/>
      <c r="N36" s="341"/>
      <c r="O36" s="341"/>
      <c r="P36" s="341"/>
      <c r="Q36" s="341"/>
      <c r="R36" s="341"/>
      <c r="S36" s="341"/>
      <c r="T36" s="341"/>
      <c r="U36" s="341"/>
      <c r="V36" s="341"/>
      <c r="W36" s="341"/>
      <c r="X36" s="341"/>
      <c r="Y36" s="341"/>
      <c r="Z36" s="341"/>
      <c r="AA36" s="341"/>
      <c r="AB36" s="341"/>
      <c r="AC36" s="341"/>
      <c r="AD36" s="341"/>
      <c r="AE36" s="341"/>
      <c r="AF36" s="341"/>
      <c r="AG36" s="478"/>
    </row>
    <row r="37" spans="1:33" ht="24" customHeight="1" outlineLevel="1" thickTop="1" x14ac:dyDescent="0.4">
      <c r="A37" s="508"/>
      <c r="B37" s="330"/>
      <c r="C37" s="330"/>
      <c r="D37" s="330"/>
      <c r="E37" s="330"/>
      <c r="F37" s="330"/>
      <c r="G37" s="330"/>
      <c r="H37" s="330"/>
      <c r="I37" s="330"/>
      <c r="J37" s="330"/>
      <c r="K37" s="330"/>
      <c r="L37" s="330"/>
      <c r="M37" s="330"/>
      <c r="N37" s="330"/>
      <c r="O37" s="330"/>
      <c r="P37" s="330"/>
      <c r="Q37" s="330"/>
      <c r="R37" s="330"/>
      <c r="S37" s="330"/>
      <c r="T37" s="330"/>
      <c r="U37" s="330"/>
      <c r="V37" s="330"/>
      <c r="W37" s="330"/>
      <c r="X37" s="330"/>
      <c r="Y37" s="330"/>
      <c r="Z37" s="330"/>
      <c r="AA37" s="330"/>
      <c r="AB37" s="330"/>
      <c r="AC37" s="330"/>
      <c r="AD37" s="330"/>
      <c r="AE37" s="330"/>
      <c r="AF37" s="330"/>
      <c r="AG37" s="476">
        <f t="shared" si="37"/>
        <v>0</v>
      </c>
    </row>
    <row r="38" spans="1:33" ht="24" customHeight="1" outlineLevel="1" thickBot="1" x14ac:dyDescent="0.45">
      <c r="A38" s="509"/>
      <c r="B38" s="328"/>
      <c r="C38" s="328"/>
      <c r="D38" s="328"/>
      <c r="E38" s="328"/>
      <c r="F38" s="328"/>
      <c r="G38" s="328"/>
      <c r="H38" s="328"/>
      <c r="I38" s="328"/>
      <c r="J38" s="328"/>
      <c r="K38" s="328"/>
      <c r="L38" s="328"/>
      <c r="M38" s="328"/>
      <c r="N38" s="328"/>
      <c r="O38" s="328"/>
      <c r="P38" s="328"/>
      <c r="Q38" s="328"/>
      <c r="R38" s="328"/>
      <c r="S38" s="328"/>
      <c r="T38" s="328"/>
      <c r="U38" s="328"/>
      <c r="V38" s="328"/>
      <c r="W38" s="328"/>
      <c r="X38" s="328"/>
      <c r="Y38" s="328"/>
      <c r="Z38" s="328"/>
      <c r="AA38" s="328"/>
      <c r="AB38" s="328"/>
      <c r="AC38" s="328"/>
      <c r="AD38" s="328"/>
      <c r="AE38" s="328"/>
      <c r="AF38" s="328"/>
      <c r="AG38" s="478"/>
    </row>
    <row r="39" spans="1:33" ht="24" customHeight="1" outlineLevel="1" thickTop="1" x14ac:dyDescent="0.4">
      <c r="A39" s="504"/>
      <c r="B39" s="331"/>
      <c r="C39" s="331"/>
      <c r="D39" s="331"/>
      <c r="E39" s="331"/>
      <c r="F39" s="331"/>
      <c r="G39" s="331"/>
      <c r="H39" s="331"/>
      <c r="I39" s="331"/>
      <c r="J39" s="331"/>
      <c r="K39" s="331"/>
      <c r="L39" s="331"/>
      <c r="M39" s="331"/>
      <c r="N39" s="331"/>
      <c r="O39" s="331"/>
      <c r="P39" s="331"/>
      <c r="Q39" s="331"/>
      <c r="R39" s="331"/>
      <c r="S39" s="331"/>
      <c r="T39" s="331"/>
      <c r="U39" s="331"/>
      <c r="V39" s="331"/>
      <c r="W39" s="331"/>
      <c r="X39" s="331"/>
      <c r="Y39" s="331"/>
      <c r="Z39" s="331"/>
      <c r="AA39" s="331"/>
      <c r="AB39" s="331"/>
      <c r="AC39" s="331"/>
      <c r="AD39" s="331"/>
      <c r="AE39" s="331"/>
      <c r="AF39" s="343"/>
      <c r="AG39" s="476">
        <f t="shared" si="37"/>
        <v>0</v>
      </c>
    </row>
    <row r="40" spans="1:33" ht="24" customHeight="1" outlineLevel="1" thickBot="1" x14ac:dyDescent="0.45">
      <c r="A40" s="513"/>
      <c r="B40" s="344"/>
      <c r="C40" s="344"/>
      <c r="D40" s="344"/>
      <c r="E40" s="344"/>
      <c r="F40" s="344"/>
      <c r="G40" s="344"/>
      <c r="H40" s="344"/>
      <c r="I40" s="344"/>
      <c r="J40" s="344"/>
      <c r="K40" s="344"/>
      <c r="L40" s="344"/>
      <c r="M40" s="344"/>
      <c r="N40" s="344"/>
      <c r="O40" s="344"/>
      <c r="P40" s="344"/>
      <c r="Q40" s="344"/>
      <c r="R40" s="344"/>
      <c r="S40" s="344"/>
      <c r="T40" s="344"/>
      <c r="U40" s="344"/>
      <c r="V40" s="344"/>
      <c r="W40" s="344"/>
      <c r="X40" s="344"/>
      <c r="Y40" s="344"/>
      <c r="Z40" s="344"/>
      <c r="AA40" s="344"/>
      <c r="AB40" s="344"/>
      <c r="AC40" s="344"/>
      <c r="AD40" s="344"/>
      <c r="AE40" s="344"/>
      <c r="AF40" s="345"/>
      <c r="AG40" s="477"/>
    </row>
    <row r="41" spans="1:33" ht="24" customHeight="1" outlineLevel="1" thickTop="1" x14ac:dyDescent="0.4">
      <c r="A41" s="508"/>
      <c r="B41" s="330"/>
      <c r="C41" s="330"/>
      <c r="D41" s="330"/>
      <c r="E41" s="330"/>
      <c r="F41" s="330"/>
      <c r="G41" s="330"/>
      <c r="H41" s="330"/>
      <c r="I41" s="330"/>
      <c r="J41" s="330"/>
      <c r="K41" s="330"/>
      <c r="L41" s="330"/>
      <c r="M41" s="330"/>
      <c r="N41" s="330"/>
      <c r="O41" s="330"/>
      <c r="P41" s="330"/>
      <c r="Q41" s="330"/>
      <c r="R41" s="330"/>
      <c r="S41" s="330"/>
      <c r="T41" s="330"/>
      <c r="U41" s="330"/>
      <c r="V41" s="330"/>
      <c r="W41" s="330"/>
      <c r="X41" s="330"/>
      <c r="Y41" s="330"/>
      <c r="Z41" s="330"/>
      <c r="AA41" s="330"/>
      <c r="AB41" s="330"/>
      <c r="AC41" s="330"/>
      <c r="AD41" s="330"/>
      <c r="AE41" s="330"/>
      <c r="AF41" s="330"/>
      <c r="AG41" s="476">
        <f t="shared" ref="AG41" si="38">COUNTA(B41:AF41)</f>
        <v>0</v>
      </c>
    </row>
    <row r="42" spans="1:33" ht="24" customHeight="1" outlineLevel="1" thickBot="1" x14ac:dyDescent="0.45">
      <c r="A42" s="509"/>
      <c r="B42" s="328"/>
      <c r="C42" s="328"/>
      <c r="D42" s="328"/>
      <c r="E42" s="328"/>
      <c r="F42" s="328"/>
      <c r="G42" s="328"/>
      <c r="H42" s="328"/>
      <c r="I42" s="328"/>
      <c r="J42" s="328"/>
      <c r="K42" s="328"/>
      <c r="L42" s="328"/>
      <c r="M42" s="328"/>
      <c r="N42" s="328"/>
      <c r="O42" s="328"/>
      <c r="P42" s="328"/>
      <c r="Q42" s="328"/>
      <c r="R42" s="328"/>
      <c r="S42" s="328"/>
      <c r="T42" s="328"/>
      <c r="U42" s="328"/>
      <c r="V42" s="328"/>
      <c r="W42" s="328"/>
      <c r="X42" s="328"/>
      <c r="Y42" s="328"/>
      <c r="Z42" s="328"/>
      <c r="AA42" s="328"/>
      <c r="AB42" s="328"/>
      <c r="AC42" s="328"/>
      <c r="AD42" s="328"/>
      <c r="AE42" s="328"/>
      <c r="AF42" s="328"/>
      <c r="AG42" s="478"/>
    </row>
    <row r="43" spans="1:33" ht="24" customHeight="1" outlineLevel="1" thickTop="1" x14ac:dyDescent="0.4">
      <c r="A43" s="504"/>
      <c r="B43" s="331"/>
      <c r="C43" s="331"/>
      <c r="D43" s="331"/>
      <c r="E43" s="331"/>
      <c r="F43" s="331"/>
      <c r="G43" s="331"/>
      <c r="H43" s="331"/>
      <c r="I43" s="331"/>
      <c r="J43" s="331"/>
      <c r="K43" s="331"/>
      <c r="L43" s="331"/>
      <c r="M43" s="331"/>
      <c r="N43" s="331"/>
      <c r="O43" s="331"/>
      <c r="P43" s="331"/>
      <c r="Q43" s="331"/>
      <c r="R43" s="331"/>
      <c r="S43" s="331"/>
      <c r="T43" s="331"/>
      <c r="U43" s="331"/>
      <c r="V43" s="331"/>
      <c r="W43" s="331"/>
      <c r="X43" s="331"/>
      <c r="Y43" s="331"/>
      <c r="Z43" s="331"/>
      <c r="AA43" s="331"/>
      <c r="AB43" s="331"/>
      <c r="AC43" s="331"/>
      <c r="AD43" s="331"/>
      <c r="AE43" s="331"/>
      <c r="AF43" s="331"/>
      <c r="AG43" s="476">
        <f t="shared" ref="AG43" si="39">COUNTA(B43:AF43)</f>
        <v>0</v>
      </c>
    </row>
    <row r="44" spans="1:33" ht="24" customHeight="1" outlineLevel="1" thickBot="1" x14ac:dyDescent="0.45">
      <c r="A44" s="505"/>
      <c r="B44" s="327"/>
      <c r="C44" s="327"/>
      <c r="D44" s="327"/>
      <c r="E44" s="327"/>
      <c r="F44" s="327"/>
      <c r="G44" s="327"/>
      <c r="H44" s="327"/>
      <c r="I44" s="327"/>
      <c r="J44" s="327"/>
      <c r="K44" s="327"/>
      <c r="L44" s="327"/>
      <c r="M44" s="327"/>
      <c r="N44" s="327"/>
      <c r="O44" s="327"/>
      <c r="P44" s="327"/>
      <c r="Q44" s="327"/>
      <c r="R44" s="327"/>
      <c r="S44" s="327"/>
      <c r="T44" s="327"/>
      <c r="U44" s="327"/>
      <c r="V44" s="327"/>
      <c r="W44" s="327"/>
      <c r="X44" s="327"/>
      <c r="Y44" s="327"/>
      <c r="Z44" s="327"/>
      <c r="AA44" s="327"/>
      <c r="AB44" s="327"/>
      <c r="AC44" s="327"/>
      <c r="AD44" s="327"/>
      <c r="AE44" s="327"/>
      <c r="AF44" s="327"/>
      <c r="AG44" s="477"/>
    </row>
    <row r="45" spans="1:33" ht="24" customHeight="1" outlineLevel="1" thickTop="1" x14ac:dyDescent="0.4">
      <c r="A45" s="508"/>
      <c r="B45" s="330"/>
      <c r="C45" s="330"/>
      <c r="D45" s="330"/>
      <c r="E45" s="330"/>
      <c r="F45" s="330"/>
      <c r="G45" s="330"/>
      <c r="H45" s="330"/>
      <c r="I45" s="330"/>
      <c r="J45" s="330"/>
      <c r="K45" s="330"/>
      <c r="L45" s="330"/>
      <c r="M45" s="330"/>
      <c r="N45" s="330"/>
      <c r="O45" s="330"/>
      <c r="P45" s="330"/>
      <c r="Q45" s="330"/>
      <c r="R45" s="330"/>
      <c r="S45" s="330"/>
      <c r="T45" s="330"/>
      <c r="U45" s="330"/>
      <c r="V45" s="330"/>
      <c r="W45" s="330"/>
      <c r="X45" s="330"/>
      <c r="Y45" s="330"/>
      <c r="Z45" s="330"/>
      <c r="AA45" s="330"/>
      <c r="AB45" s="330"/>
      <c r="AC45" s="330"/>
      <c r="AD45" s="330"/>
      <c r="AE45" s="330"/>
      <c r="AF45" s="330"/>
      <c r="AG45" s="476">
        <f t="shared" ref="AG45" si="40">COUNTA(B45:AF45)</f>
        <v>0</v>
      </c>
    </row>
    <row r="46" spans="1:33" ht="24" customHeight="1" outlineLevel="1" thickBot="1" x14ac:dyDescent="0.45">
      <c r="A46" s="509"/>
      <c r="B46" s="328"/>
      <c r="C46" s="328"/>
      <c r="D46" s="328"/>
      <c r="E46" s="328"/>
      <c r="F46" s="328"/>
      <c r="G46" s="328"/>
      <c r="H46" s="328"/>
      <c r="I46" s="328"/>
      <c r="J46" s="328"/>
      <c r="K46" s="328"/>
      <c r="L46" s="328"/>
      <c r="M46" s="328"/>
      <c r="N46" s="328"/>
      <c r="O46" s="328"/>
      <c r="P46" s="328"/>
      <c r="Q46" s="328"/>
      <c r="R46" s="328"/>
      <c r="S46" s="328"/>
      <c r="T46" s="328"/>
      <c r="U46" s="328"/>
      <c r="V46" s="328"/>
      <c r="W46" s="328"/>
      <c r="X46" s="328"/>
      <c r="Y46" s="328"/>
      <c r="Z46" s="328"/>
      <c r="AA46" s="328"/>
      <c r="AB46" s="328"/>
      <c r="AC46" s="328"/>
      <c r="AD46" s="328"/>
      <c r="AE46" s="328"/>
      <c r="AF46" s="328"/>
      <c r="AG46" s="478"/>
    </row>
    <row r="47" spans="1:33" ht="24" customHeight="1" outlineLevel="1" thickTop="1" x14ac:dyDescent="0.4">
      <c r="A47" s="504"/>
      <c r="B47" s="331"/>
      <c r="C47" s="331"/>
      <c r="D47" s="331"/>
      <c r="E47" s="331"/>
      <c r="F47" s="331"/>
      <c r="G47" s="331"/>
      <c r="H47" s="331"/>
      <c r="I47" s="331"/>
      <c r="J47" s="331"/>
      <c r="K47" s="331"/>
      <c r="L47" s="331"/>
      <c r="M47" s="331"/>
      <c r="N47" s="331"/>
      <c r="O47" s="331"/>
      <c r="P47" s="331"/>
      <c r="Q47" s="331"/>
      <c r="R47" s="331"/>
      <c r="S47" s="331"/>
      <c r="T47" s="331"/>
      <c r="U47" s="331"/>
      <c r="V47" s="331"/>
      <c r="W47" s="331"/>
      <c r="X47" s="331"/>
      <c r="Y47" s="331"/>
      <c r="Z47" s="331"/>
      <c r="AA47" s="331"/>
      <c r="AB47" s="331"/>
      <c r="AC47" s="331"/>
      <c r="AD47" s="331"/>
      <c r="AE47" s="331"/>
      <c r="AF47" s="331"/>
      <c r="AG47" s="476">
        <f t="shared" ref="AG47" si="41">COUNTA(B47:AF47)</f>
        <v>0</v>
      </c>
    </row>
    <row r="48" spans="1:33" ht="24" customHeight="1" outlineLevel="1" thickBot="1" x14ac:dyDescent="0.45">
      <c r="A48" s="505"/>
      <c r="B48" s="327"/>
      <c r="C48" s="327"/>
      <c r="D48" s="327"/>
      <c r="E48" s="327"/>
      <c r="F48" s="327"/>
      <c r="G48" s="327"/>
      <c r="H48" s="327"/>
      <c r="I48" s="327"/>
      <c r="J48" s="327"/>
      <c r="K48" s="327"/>
      <c r="L48" s="327"/>
      <c r="M48" s="327"/>
      <c r="N48" s="327"/>
      <c r="O48" s="327"/>
      <c r="P48" s="327"/>
      <c r="Q48" s="327"/>
      <c r="R48" s="327"/>
      <c r="S48" s="327"/>
      <c r="T48" s="327"/>
      <c r="U48" s="327"/>
      <c r="V48" s="327"/>
      <c r="W48" s="327"/>
      <c r="X48" s="327"/>
      <c r="Y48" s="327"/>
      <c r="Z48" s="327"/>
      <c r="AA48" s="327"/>
      <c r="AB48" s="327"/>
      <c r="AC48" s="327"/>
      <c r="AD48" s="327"/>
      <c r="AE48" s="327"/>
      <c r="AF48" s="327"/>
      <c r="AG48" s="477"/>
    </row>
    <row r="49" spans="1:33" ht="24" customHeight="1" outlineLevel="1" thickTop="1" x14ac:dyDescent="0.4">
      <c r="A49" s="508"/>
      <c r="B49" s="330"/>
      <c r="C49" s="330"/>
      <c r="D49" s="330"/>
      <c r="E49" s="330"/>
      <c r="F49" s="330"/>
      <c r="G49" s="330"/>
      <c r="H49" s="330"/>
      <c r="I49" s="330"/>
      <c r="J49" s="330"/>
      <c r="K49" s="330"/>
      <c r="L49" s="330"/>
      <c r="M49" s="330"/>
      <c r="N49" s="330"/>
      <c r="O49" s="330"/>
      <c r="P49" s="330"/>
      <c r="Q49" s="330"/>
      <c r="R49" s="330"/>
      <c r="S49" s="330"/>
      <c r="T49" s="330"/>
      <c r="U49" s="330"/>
      <c r="V49" s="330"/>
      <c r="W49" s="330"/>
      <c r="X49" s="330"/>
      <c r="Y49" s="330"/>
      <c r="Z49" s="330"/>
      <c r="AA49" s="330"/>
      <c r="AB49" s="330"/>
      <c r="AC49" s="330"/>
      <c r="AD49" s="330"/>
      <c r="AE49" s="330"/>
      <c r="AF49" s="330"/>
      <c r="AG49" s="476">
        <f t="shared" ref="AG49" si="42">COUNTA(B49:AF49)</f>
        <v>0</v>
      </c>
    </row>
    <row r="50" spans="1:33" ht="24" customHeight="1" outlineLevel="1" thickBot="1" x14ac:dyDescent="0.45">
      <c r="A50" s="509"/>
      <c r="B50" s="328"/>
      <c r="C50" s="328"/>
      <c r="D50" s="328"/>
      <c r="E50" s="328"/>
      <c r="F50" s="328"/>
      <c r="G50" s="328"/>
      <c r="H50" s="328"/>
      <c r="I50" s="328"/>
      <c r="J50" s="328"/>
      <c r="K50" s="328"/>
      <c r="L50" s="328"/>
      <c r="M50" s="328"/>
      <c r="N50" s="328"/>
      <c r="O50" s="328"/>
      <c r="P50" s="328"/>
      <c r="Q50" s="328"/>
      <c r="R50" s="328"/>
      <c r="S50" s="328"/>
      <c r="T50" s="328"/>
      <c r="U50" s="328"/>
      <c r="V50" s="328"/>
      <c r="W50" s="328"/>
      <c r="X50" s="328"/>
      <c r="Y50" s="328"/>
      <c r="Z50" s="328"/>
      <c r="AA50" s="328"/>
      <c r="AB50" s="328"/>
      <c r="AC50" s="328"/>
      <c r="AD50" s="328"/>
      <c r="AE50" s="328"/>
      <c r="AF50" s="328"/>
      <c r="AG50" s="478"/>
    </row>
    <row r="51" spans="1:33" ht="21.75" customHeight="1" outlineLevel="1" thickTop="1" thickBot="1" x14ac:dyDescent="0.45">
      <c r="A51" s="59" t="s">
        <v>56</v>
      </c>
      <c r="B51" s="60">
        <f>COUNTA(B11:B50)</f>
        <v>6</v>
      </c>
      <c r="C51" s="60">
        <f t="shared" ref="C51:AF51" si="43">COUNTA(C11:C50)</f>
        <v>8</v>
      </c>
      <c r="D51" s="60">
        <f t="shared" si="43"/>
        <v>8</v>
      </c>
      <c r="E51" s="60">
        <f t="shared" si="43"/>
        <v>6</v>
      </c>
      <c r="F51" s="60">
        <f t="shared" si="43"/>
        <v>8</v>
      </c>
      <c r="G51" s="60">
        <f t="shared" si="43"/>
        <v>6</v>
      </c>
      <c r="H51" s="60">
        <f t="shared" si="43"/>
        <v>8</v>
      </c>
      <c r="I51" s="60">
        <f t="shared" si="43"/>
        <v>8</v>
      </c>
      <c r="J51" s="60">
        <f t="shared" si="43"/>
        <v>9</v>
      </c>
      <c r="K51" s="60">
        <f t="shared" si="43"/>
        <v>10</v>
      </c>
      <c r="L51" s="60">
        <f t="shared" si="43"/>
        <v>10</v>
      </c>
      <c r="M51" s="60">
        <f t="shared" si="43"/>
        <v>8</v>
      </c>
      <c r="N51" s="60">
        <f t="shared" si="43"/>
        <v>9</v>
      </c>
      <c r="O51" s="60">
        <f t="shared" si="43"/>
        <v>8</v>
      </c>
      <c r="P51" s="60">
        <f t="shared" si="43"/>
        <v>10</v>
      </c>
      <c r="Q51" s="60">
        <f t="shared" si="43"/>
        <v>9</v>
      </c>
      <c r="R51" s="60">
        <f t="shared" si="43"/>
        <v>9</v>
      </c>
      <c r="S51" s="60">
        <f t="shared" si="43"/>
        <v>8</v>
      </c>
      <c r="T51" s="60">
        <f t="shared" si="43"/>
        <v>9</v>
      </c>
      <c r="U51" s="60">
        <f t="shared" si="43"/>
        <v>8</v>
      </c>
      <c r="V51" s="60">
        <f t="shared" si="43"/>
        <v>9</v>
      </c>
      <c r="W51" s="60">
        <f t="shared" si="43"/>
        <v>14</v>
      </c>
      <c r="X51" s="60">
        <f t="shared" si="43"/>
        <v>9</v>
      </c>
      <c r="Y51" s="60">
        <f t="shared" si="43"/>
        <v>10</v>
      </c>
      <c r="Z51" s="60">
        <f t="shared" si="43"/>
        <v>8</v>
      </c>
      <c r="AA51" s="60">
        <f t="shared" si="43"/>
        <v>9</v>
      </c>
      <c r="AB51" s="60">
        <f t="shared" si="43"/>
        <v>7</v>
      </c>
      <c r="AC51" s="60">
        <f t="shared" si="43"/>
        <v>9</v>
      </c>
      <c r="AD51" s="60">
        <f t="shared" si="43"/>
        <v>0</v>
      </c>
      <c r="AE51" s="60">
        <f t="shared" si="43"/>
        <v>0</v>
      </c>
      <c r="AF51" s="60">
        <f t="shared" si="43"/>
        <v>0</v>
      </c>
      <c r="AG51" s="61">
        <f>COUNTA(B51:AF51)</f>
        <v>31</v>
      </c>
    </row>
    <row r="52" spans="1:33" ht="29.25" customHeight="1" x14ac:dyDescent="0.4"/>
  </sheetData>
  <mergeCells count="65">
    <mergeCell ref="A11:A12"/>
    <mergeCell ref="A13:A14"/>
    <mergeCell ref="A25:A26"/>
    <mergeCell ref="A27:A28"/>
    <mergeCell ref="A29:A30"/>
    <mergeCell ref="A15:A16"/>
    <mergeCell ref="A17:A18"/>
    <mergeCell ref="A19:A20"/>
    <mergeCell ref="A21:A22"/>
    <mergeCell ref="A23:A24"/>
    <mergeCell ref="A49:A50"/>
    <mergeCell ref="A41:A42"/>
    <mergeCell ref="A43:A44"/>
    <mergeCell ref="A45:A46"/>
    <mergeCell ref="A37:A38"/>
    <mergeCell ref="A39:A40"/>
    <mergeCell ref="AG33:AG34"/>
    <mergeCell ref="AG35:AG36"/>
    <mergeCell ref="AG15:AG16"/>
    <mergeCell ref="AG37:AG38"/>
    <mergeCell ref="A47:A48"/>
    <mergeCell ref="A31:A32"/>
    <mergeCell ref="A33:A34"/>
    <mergeCell ref="A35:A36"/>
    <mergeCell ref="AG23:AG24"/>
    <mergeCell ref="AG25:AG26"/>
    <mergeCell ref="AG27:AG28"/>
    <mergeCell ref="AG29:AG30"/>
    <mergeCell ref="AG31:AG32"/>
    <mergeCell ref="AQ5:AR5"/>
    <mergeCell ref="C6:E6"/>
    <mergeCell ref="I6:K6"/>
    <mergeCell ref="O6:Q6"/>
    <mergeCell ref="A8:P8"/>
    <mergeCell ref="Q8:AG8"/>
    <mergeCell ref="U6:W6"/>
    <mergeCell ref="C4:E4"/>
    <mergeCell ref="I4:K4"/>
    <mergeCell ref="O4:Q4"/>
    <mergeCell ref="U4:W4"/>
    <mergeCell ref="C5:E5"/>
    <mergeCell ref="I5:K5"/>
    <mergeCell ref="O5:Q5"/>
    <mergeCell ref="U5:W5"/>
    <mergeCell ref="A1:AG1"/>
    <mergeCell ref="C3:E3"/>
    <mergeCell ref="I3:K3"/>
    <mergeCell ref="O3:Q3"/>
    <mergeCell ref="U3:W3"/>
    <mergeCell ref="A9:A10"/>
    <mergeCell ref="AG47:AG48"/>
    <mergeCell ref="AG49:AG50"/>
    <mergeCell ref="AI8:AZ8"/>
    <mergeCell ref="AV9:AZ11"/>
    <mergeCell ref="AG41:AG42"/>
    <mergeCell ref="AG43:AG44"/>
    <mergeCell ref="AG45:AG46"/>
    <mergeCell ref="AJ29:AK29"/>
    <mergeCell ref="AG39:AG40"/>
    <mergeCell ref="AG9:AG10"/>
    <mergeCell ref="AG11:AG12"/>
    <mergeCell ref="AG13:AG14"/>
    <mergeCell ref="AG17:AG18"/>
    <mergeCell ref="AG19:AG20"/>
    <mergeCell ref="AG21:AG22"/>
  </mergeCells>
  <phoneticPr fontId="15"/>
  <conditionalFormatting sqref="B10:AF10">
    <cfRule type="expression" dxfId="124" priority="1">
      <formula>B$10="日"</formula>
    </cfRule>
  </conditionalFormatting>
  <printOptions horizontalCentered="1" verticalCentered="1"/>
  <pageMargins left="0.23622047244094491" right="0.23622047244094491" top="0.19685039370078741" bottom="0.19685039370078741" header="0.31496062992125984" footer="0.31496062992125984"/>
  <pageSetup paperSize="8" scale="72" orientation="landscape" r:id="rId1"/>
  <colBreaks count="1" manualBreakCount="1">
    <brk id="33"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macro="[0]!印刷一部">
                <anchor moveWithCells="1" sizeWithCells="1">
                  <from>
                    <xdr:col>31</xdr:col>
                    <xdr:colOff>104775</xdr:colOff>
                    <xdr:row>0</xdr:row>
                    <xdr:rowOff>209550</xdr:rowOff>
                  </from>
                  <to>
                    <xdr:col>32</xdr:col>
                    <xdr:colOff>723900</xdr:colOff>
                    <xdr:row>2</xdr:row>
                    <xdr:rowOff>47625</xdr:rowOff>
                  </to>
                </anchor>
              </controlPr>
            </control>
          </mc:Choice>
        </mc:AlternateContent>
        <mc:AlternateContent xmlns:mc="http://schemas.openxmlformats.org/markup-compatibility/2006">
          <mc:Choice Requires="x14">
            <control shapeId="7170" r:id="rId5" name="Button 2">
              <controlPr defaultSize="0" print="0" autoFill="0" autoPict="0" macro="[0]!印刷全部">
                <anchor moveWithCells="1" sizeWithCells="1">
                  <from>
                    <xdr:col>31</xdr:col>
                    <xdr:colOff>104775</xdr:colOff>
                    <xdr:row>2</xdr:row>
                    <xdr:rowOff>123825</xdr:rowOff>
                  </from>
                  <to>
                    <xdr:col>32</xdr:col>
                    <xdr:colOff>723900</xdr:colOff>
                    <xdr:row>4</xdr:row>
                    <xdr:rowOff>28575</xdr:rowOff>
                  </to>
                </anchor>
              </controlPr>
            </control>
          </mc:Choice>
        </mc:AlternateContent>
        <mc:AlternateContent xmlns:mc="http://schemas.openxmlformats.org/markup-compatibility/2006">
          <mc:Choice Requires="x14">
            <control shapeId="7173" r:id="rId6" name="Button 5">
              <controlPr defaultSize="0" print="0" autoFill="0" autoPict="0" macro="[0]!リセット">
                <anchor moveWithCells="1" sizeWithCells="1">
                  <from>
                    <xdr:col>31</xdr:col>
                    <xdr:colOff>104775</xdr:colOff>
                    <xdr:row>4</xdr:row>
                    <xdr:rowOff>95250</xdr:rowOff>
                  </from>
                  <to>
                    <xdr:col>32</xdr:col>
                    <xdr:colOff>723900</xdr:colOff>
                    <xdr:row>6</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6" id="{B53D79D7-787D-4294-9B67-4FA8D5D1B363}">
            <xm:f>INDEX('28時間管理'!I$3:I$26,MATCH($A17,'28時間管理'!$A$3:$A$26,0)+1,1)&gt;28</xm:f>
            <x14:dxf>
              <fill>
                <patternFill patternType="solid">
                  <bgColor rgb="FFFF0000"/>
                </patternFill>
              </fill>
            </x14:dxf>
          </x14:cfRule>
          <xm:sqref>B37:AF37 B39:AF39 B17:AF17 B31:AF31 B23:AF23 B33:AF33 B35:AF35 B41:AF41 B43:AF43 B45:AF45 B47:AF47 B49:AF49 B19:AF19 B21:AF21 B27:AF27 B29:AF29 B25:AF25</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pageSetUpPr fitToPage="1"/>
  </sheetPr>
  <dimension ref="A1:AF95"/>
  <sheetViews>
    <sheetView zoomScale="85" zoomScaleNormal="85" workbookViewId="0">
      <pane xSplit="1" ySplit="5" topLeftCell="B12" activePane="bottomRight" state="frozen"/>
      <selection activeCell="R8" sqref="R8"/>
      <selection pane="topRight" activeCell="R8" sqref="R8"/>
      <selection pane="bottomLeft" activeCell="R8" sqref="R8"/>
      <selection pane="bottomRight" activeCell="R10" sqref="R10:R28"/>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70" collapsed="1"/>
    <col min="32" max="32" width="9.33203125" style="70" customWidth="1"/>
    <col min="33" max="16384" width="10.6640625" style="70"/>
  </cols>
  <sheetData>
    <row r="1" spans="1:32" s="62" customFormat="1" ht="35.25" customHeight="1" thickBot="1" x14ac:dyDescent="0.45">
      <c r="A1" s="532">
        <f>月シフト!B9</f>
        <v>44593</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f>A1</f>
        <v>44593</v>
      </c>
      <c r="W1" s="530"/>
      <c r="X1" s="530"/>
      <c r="Y1" s="530"/>
    </row>
    <row r="2" spans="1:32" ht="18.600000000000001" customHeight="1" thickBot="1" x14ac:dyDescent="0.45">
      <c r="A2" s="63"/>
      <c r="B2" s="537" t="s">
        <v>57</v>
      </c>
      <c r="C2" s="538"/>
      <c r="D2" s="538"/>
      <c r="E2" s="538"/>
      <c r="F2" s="538"/>
      <c r="G2" s="538"/>
      <c r="H2" s="538"/>
      <c r="I2" s="538"/>
      <c r="J2" s="538"/>
      <c r="K2" s="538"/>
      <c r="L2" s="538"/>
      <c r="M2" s="538"/>
      <c r="N2" s="539"/>
      <c r="O2" s="64">
        <v>614</v>
      </c>
      <c r="P2" s="65" t="s">
        <v>58</v>
      </c>
      <c r="Q2" s="66" t="s">
        <v>79</v>
      </c>
      <c r="R2" s="67" t="s">
        <v>59</v>
      </c>
      <c r="S2" s="68" t="s">
        <v>59</v>
      </c>
      <c r="T2" s="535" t="s">
        <v>295</v>
      </c>
      <c r="U2" s="69"/>
      <c r="V2" s="103" t="s">
        <v>75</v>
      </c>
      <c r="AA2" s="103" t="s">
        <v>76</v>
      </c>
      <c r="AB2" s="178"/>
      <c r="AC2" s="178"/>
      <c r="AD2" s="178"/>
    </row>
    <row r="3" spans="1:32" ht="18.600000000000001" customHeight="1" x14ac:dyDescent="0.4">
      <c r="A3" s="71" t="s">
        <v>84</v>
      </c>
      <c r="B3" s="142" t="str" cm="1">
        <f t="array" ref="B3">IFERROR(INDEX(月シフト!$A$17:$A$50,MATCH(LARGE((月シフト!$B$17:$B$50&lt;&gt;"")*1/ROW(月シフト!$B$17:$B$50),B38),1/ROW(月シフト!$B$17:$B$50),0),1),"")</f>
        <v>ズオン バン フン</v>
      </c>
      <c r="C3" s="142" t="str" cm="1">
        <f t="array" ref="C3">IFERROR(INDEX(月シフト!$A$17:$A$50,MATCH(LARGE((月シフト!$B$17:$B$50&lt;&gt;"")*1/ROW(月シフト!$B$17:$B$50),C38),1/ROW(月シフト!$B$17:$B$50),0),1),"")</f>
        <v>チャモ</v>
      </c>
      <c r="D3" s="142" t="str" cm="1">
        <f t="array" ref="D3">IFERROR(INDEX(月シフト!$A$17:$A$50,MATCH(LARGE((月シフト!$B$17:$B$50&lt;&gt;"")*1/ROW(月シフト!$B$17:$B$50),D38),1/ROW(月シフト!$B$17:$B$50),0),1),"")</f>
        <v>イスリ</v>
      </c>
      <c r="E3" s="142" t="str" cm="1">
        <f t="array" ref="E3">IFERROR(INDEX(月シフト!$A$17:$A$50,MATCH(LARGE((月シフト!$B$17:$B$50&lt;&gt;"")*1/ROW(月シフト!$B$17:$B$50),E38),1/ROW(月シフト!$B$17:$B$50),0),1),"")</f>
        <v>インディカ</v>
      </c>
      <c r="F3" s="142" t="str" cm="1">
        <f t="array" ref="F3">IFERROR(INDEX(月シフト!$A$17:$A$50,MATCH(LARGE((月シフト!$B$17:$B$50&lt;&gt;"")*1/ROW(月シフト!$B$17:$B$50),F38),1/ROW(月シフト!$B$17:$B$50),0),1),"")</f>
        <v/>
      </c>
      <c r="G3" s="224" t="str" cm="1">
        <f t="array" ref="G3">IFERROR(INDEX(月シフト!$A$17:$A$50,MATCH(LARGE((月シフト!$B$17:$B$50&lt;&gt;"")*1/ROW(月シフト!$B$17:$B$50),G38),1/ROW(月シフト!$B$17:$B$50),0),1),"")</f>
        <v/>
      </c>
      <c r="H3" s="224" t="str" cm="1">
        <f t="array" ref="H3">IFERROR(INDEX(月シフト!$A$17:$A$50,MATCH(LARGE((月シフト!$B$17:$B$50&lt;&gt;"")*1/ROW(月シフト!$B$17:$B$50),H38),1/ROW(月シフト!$B$17:$B$50),0),1),"")</f>
        <v/>
      </c>
      <c r="I3" s="224" t="str" cm="1">
        <f t="array" ref="I3">IFERROR(INDEX(月シフト!$A$17:$A$50,MATCH(LARGE((月シフト!$B$17:$B$50&lt;&gt;"")*1/ROW(月シフト!$B$17:$B$50),I38),1/ROW(月シフト!$B$17:$B$50),0),1),"")</f>
        <v/>
      </c>
      <c r="J3" s="224" t="str" cm="1">
        <f t="array" ref="J3">IFERROR(INDEX(月シフト!$A$17:$A$50,MATCH(LARGE((月シフト!$B$17:$B$50&lt;&gt;"")*1/ROW(月シフト!$B$17:$B$50),J38),1/ROW(月シフト!$B$17:$B$50),0),1),"")</f>
        <v/>
      </c>
      <c r="K3" s="224" t="str" cm="1">
        <f t="array" ref="K3">IFERROR(INDEX(月シフト!$A$17:$A$50,MATCH(LARGE((月シフト!$B$17:$B$50&lt;&gt;"")*1/ROW(月シフト!$B$17:$B$50),K38),1/ROW(月シフト!$B$17:$B$50),0),1),"")</f>
        <v/>
      </c>
      <c r="L3" s="224" t="str" cm="1">
        <f t="array" ref="L3">IFERROR(INDEX(月シフト!$A$17:$A$50,MATCH(LARGE((月シフト!$B$17:$B$50&lt;&gt;"")*1/ROW(月シフト!$B$17:$B$50),L38),1/ROW(月シフト!$B$17:$B$50),0),1),"")</f>
        <v/>
      </c>
      <c r="M3" s="224" t="str" cm="1">
        <f t="array" ref="M3">IFERROR(INDEX(月シフト!$A$17:$A$50,MATCH(LARGE((月シフト!$B$17:$B$50&lt;&gt;"")*1/ROW(月シフト!$B$17:$B$50),M38),1/ROW(月シフト!$B$17:$B$50),0),1),"")</f>
        <v/>
      </c>
      <c r="N3" s="224" t="str" cm="1">
        <f t="array" ref="N3">IFERROR(INDEX(月シフト!$A$17:$A$50,MATCH(LARGE((月シフト!$B$17:$B$50&lt;&gt;"")*1/ROW(月シフト!$B$17:$B$50),N38),1/ROW(月シフト!$B$17:$B$50),0),1),"")</f>
        <v/>
      </c>
      <c r="O3" s="224" t="str" cm="1">
        <f t="array" ref="O3">IFERROR(INDEX(月シフト!$A$17:$A$50,MATCH(LARGE((月シフト!$B$17:$B$50&lt;&gt;"")*1/ROW(月シフト!$B$17:$B$50),O38),1/ROW(月シフト!$B$17:$B$50),0),1),"")</f>
        <v/>
      </c>
      <c r="P3" s="310" t="str" cm="1">
        <f t="array" ref="P3">IFERROR(INDEX(月シフト!$A$17:$A$50,MATCH(LARGE((月シフト!$B$17:$B$50&lt;&gt;"")*1/ROW(月シフト!$B$17:$B$50),P38),1/ROW(月シフト!$B$17:$B$50),0),1),"")</f>
        <v/>
      </c>
      <c r="Q3" s="143" t="str">
        <f t="array" ref="Q3">IFERROR(INDEX(月シフト!$A$11:$A$16,MATCH(LARGE((月シフト!$B$11:$B$16&lt;&gt;"")*1/ROW(月シフト!$B$11:$B$16),1),1/ROW(月シフト!$B$11:$B$16),0),1),"")</f>
        <v>矢代</v>
      </c>
      <c r="R3" s="144" t="str">
        <f t="array" ref="R3">IFERROR(INDEX(月シフト!$A$11:$A$16,MATCH(LARGE((月シフト!$B$11:$B$16&lt;&gt;"")*1/ROW(月シフト!$B$11:$B$16),2),1/ROW(月シフト!$B$11:$B$16),0),1),"")</f>
        <v>マーダワ</v>
      </c>
      <c r="S3" s="145" t="str">
        <f t="array" ref="S3">IFERROR(INDEX(月シフト!$A$11:$A$16,MATCH(LARGE((月シフト!$B$11:$B$16&lt;&gt;"")*1/ROW(月シフト!$B$11:$B$16),3),1/ROW(月シフト!$B$11:$B$16),0),1),"")</f>
        <v/>
      </c>
      <c r="T3" s="536"/>
      <c r="V3" s="105" t="s">
        <v>3</v>
      </c>
      <c r="W3" s="106" t="s">
        <v>14</v>
      </c>
      <c r="X3" s="106" t="s">
        <v>15</v>
      </c>
      <c r="Y3" s="107" t="s">
        <v>16</v>
      </c>
      <c r="AA3" s="105" t="s">
        <v>3</v>
      </c>
      <c r="AB3" s="106" t="s">
        <v>14</v>
      </c>
      <c r="AC3" s="106" t="s">
        <v>15</v>
      </c>
      <c r="AD3" s="107" t="s">
        <v>16</v>
      </c>
    </row>
    <row r="4" spans="1:32" ht="18.600000000000001" customHeight="1" x14ac:dyDescent="0.4">
      <c r="A4" s="72" t="s">
        <v>85</v>
      </c>
      <c r="B4" s="73"/>
      <c r="C4" s="73"/>
      <c r="D4" s="73"/>
      <c r="E4" s="73"/>
      <c r="F4" s="73"/>
      <c r="G4" s="225"/>
      <c r="H4" s="225"/>
      <c r="I4" s="225"/>
      <c r="J4" s="225"/>
      <c r="K4" s="225"/>
      <c r="L4" s="225"/>
      <c r="M4" s="225"/>
      <c r="N4" s="225"/>
      <c r="O4" s="225"/>
      <c r="P4" s="311"/>
      <c r="Q4" s="74"/>
      <c r="R4" s="75"/>
      <c r="S4" s="76"/>
      <c r="T4" s="77"/>
      <c r="V4" s="109" t="str">
        <f>IF(AND(B$3="",B$6=""),"",IF(B$3="",B$6,B$3))</f>
        <v>ズオン バン フン</v>
      </c>
      <c r="W4" s="110">
        <f>IF(AND(B$6&lt;&gt;"",B$3=""),0,IFERROR(HLOOKUP(INDEX(月シフト!$B$17:$AF$50,MATCH($V4,月シフト!$A$17:$A$50,0),MATCH($V$1,月シフト!$B$9:$AF$9,0)),月シフト!$AJ$9:$AU$10,2,0),""))</f>
        <v>8</v>
      </c>
      <c r="X4" s="111">
        <f ca="1">B33</f>
        <v>8.9999999999996749</v>
      </c>
      <c r="Y4" s="112">
        <f ca="1">IF(V4="","",X4-W4)</f>
        <v>0.99999999999967493</v>
      </c>
      <c r="AA4" s="109" t="str">
        <f t="shared" ref="AA4:AA13" si="0">IF(V4="","",V4)</f>
        <v>ズオン バン フン</v>
      </c>
      <c r="AB4" s="114">
        <f>IFERROR(HLOOKUP($V4,月シフト!$AJ$12:$AZ$13,2,0)*W4,"")</f>
        <v>9600</v>
      </c>
      <c r="AC4" s="114">
        <f ca="1">IFERROR(HLOOKUP($V4,月シフト!$AJ$12:$AZ$13,2,0)*X4,"")</f>
        <v>10799.999999999611</v>
      </c>
      <c r="AD4" s="115">
        <f ca="1">IFERROR(ROUND(AC4,0)-ROUND(AB4,0),"")</f>
        <v>1200</v>
      </c>
    </row>
    <row r="5" spans="1:32" ht="18.600000000000001" customHeight="1" thickBot="1" x14ac:dyDescent="0.45">
      <c r="A5" s="78" t="s">
        <v>83</v>
      </c>
      <c r="B5" s="79" t="str">
        <f>IF(B3="","",HLOOKUP(INDEX(月シフト!$B$11:$AF$50,MATCH(B$3,月シフト!$A$11:$A$50,0),MATCH($A$1,月シフト!$B$9:$AF$9,0)),月シフト!$AJ$9:$AU$11,3,0))</f>
        <v>8:00～17:00</v>
      </c>
      <c r="C5" s="79" t="str">
        <f>IF(C3="","",HLOOKUP(INDEX(月シフト!$B$11:$AF$50,MATCH(C$3,月シフト!$A$11:$A$50,0),MATCH($A$1,月シフト!$B$9:$AF$9,0)),月シフト!$AJ$9:$AU$11,3,0))</f>
        <v>8:00～17:00</v>
      </c>
      <c r="D5" s="79" t="str">
        <f>IF(D3="","",HLOOKUP(INDEX(月シフト!$B$11:$AF$50,MATCH(D$3,月シフト!$A$11:$A$50,0),MATCH($A$1,月シフト!$B$9:$AF$9,0)),月シフト!$AJ$9:$AU$11,3,0))</f>
        <v>13:00～18:00</v>
      </c>
      <c r="E5" s="79" t="str">
        <f>IF(E3="","",HLOOKUP(INDEX(月シフト!$B$11:$AF$50,MATCH(E$3,月シフト!$A$11:$A$50,0),MATCH($A$1,月シフト!$B$9:$AF$9,0)),月シフト!$AJ$9:$AU$11,3,0))</f>
        <v>9:00～17:00</v>
      </c>
      <c r="F5" s="79" t="str">
        <f>IF(F3="","",HLOOKUP(INDEX(月シフト!$B$11:$AF$50,MATCH(F$3,月シフト!$A$11:$A$50,0),MATCH($A$1,月シフト!$B$9:$AF$9,0)),月シフト!$AJ$9:$AU$11,3,0))</f>
        <v/>
      </c>
      <c r="G5" s="226" t="str">
        <f>IF(G3="","",HLOOKUP(INDEX(月シフト!$B$11:$AF$50,MATCH(G$3,月シフト!$A$11:$A$50,0),MATCH($A$1,月シフト!$B$9:$AF$9,0)),月シフト!$AJ$9:$AU$11,3,0))</f>
        <v/>
      </c>
      <c r="H5" s="226" t="str">
        <f>IF(H3="","",HLOOKUP(INDEX(月シフト!$B$11:$AF$50,MATCH(H$3,月シフト!$A$11:$A$50,0),MATCH($A$1,月シフト!$B$9:$AF$9,0)),月シフト!$AJ$9:$AU$11,3,0))</f>
        <v/>
      </c>
      <c r="I5" s="226" t="str">
        <f>IF(I3="","",HLOOKUP(INDEX(月シフト!$B$11:$AF$50,MATCH(I$3,月シフト!$A$11:$A$50,0),MATCH($A$1,月シフト!$B$9:$AF$9,0)),月シフト!$AJ$9:$AU$11,3,0))</f>
        <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83"/>
      <c r="V5" s="109" t="str">
        <f>IF(AND(C$3="",C$6=""),"",IF(C$3="",C$6,C$3))</f>
        <v>チャモ</v>
      </c>
      <c r="W5" s="110">
        <f>IF(AND(B$6&lt;&gt;"",B$3=""),0,IFERROR(HLOOKUP(INDEX(月シフト!$B$17:$AF$50,MATCH($V5,月シフト!$A$17:$A$50,0),MATCH($V$1,月シフト!$B$9:$AF$9,0)),月シフト!$AJ$9:$AU$10,2,0),""))</f>
        <v>8</v>
      </c>
      <c r="X5" s="110">
        <f ca="1">C33</f>
        <v>10.999999999999547</v>
      </c>
      <c r="Y5" s="112">
        <f t="shared" ref="Y5:Y10" ca="1" si="1">IF(V5="","",X5-W5)</f>
        <v>2.999999999999547</v>
      </c>
      <c r="Z5" s="178"/>
      <c r="AA5" s="109" t="str">
        <f t="shared" si="0"/>
        <v>チャモ</v>
      </c>
      <c r="AB5" s="114">
        <f>IFERROR(HLOOKUP($V5,月シフト!$AJ$12:$AZ$13,2,0)*W5,"")</f>
        <v>9200</v>
      </c>
      <c r="AC5" s="114">
        <f ca="1">IFERROR(HLOOKUP($V5,月シフト!$AJ$12:$AZ$13,2,0)*X5,"")</f>
        <v>12649.99999999948</v>
      </c>
      <c r="AD5" s="115">
        <f t="shared" ref="AD5:AD10" ca="1" si="2">IFERROR(ROUND(AC5,0)-ROUND(AB5,0),"")</f>
        <v>3450</v>
      </c>
    </row>
    <row r="6" spans="1:32" ht="18.600000000000001" customHeight="1" x14ac:dyDescent="0.4">
      <c r="A6" s="137">
        <v>0.29166666666666669</v>
      </c>
      <c r="B6" s="84"/>
      <c r="C6" s="85"/>
      <c r="D6" s="85"/>
      <c r="E6" s="85"/>
      <c r="F6" s="85"/>
      <c r="G6" s="85"/>
      <c r="H6" s="85"/>
      <c r="I6" s="85"/>
      <c r="J6" s="85"/>
      <c r="K6" s="85"/>
      <c r="L6" s="85"/>
      <c r="M6" s="85"/>
      <c r="N6" s="85"/>
      <c r="O6" s="85"/>
      <c r="P6" s="313"/>
      <c r="Q6" s="84"/>
      <c r="R6" s="323"/>
      <c r="S6" s="86"/>
      <c r="T6" s="87" t="s">
        <v>194</v>
      </c>
      <c r="U6" s="88"/>
      <c r="V6" s="109" t="str">
        <f>IF(AND(D$3="",D$6=""),"",IF(D$3="",D$6,D$3))</f>
        <v>イスリ</v>
      </c>
      <c r="W6" s="110">
        <f>IF(AND(B$6&lt;&gt;"",B$3=""),0,IFERROR(HLOOKUP(INDEX(月シフト!$B$17:$AF$50,MATCH($V6,月シフト!$A$17:$A$50,0),MATCH($V$1,月シフト!$B$9:$AF$9,0)),月シフト!$AJ$9:$AU$10,2,0),""))</f>
        <v>5</v>
      </c>
      <c r="X6" s="110">
        <f ca="1">D33</f>
        <v>4.9999999999996838</v>
      </c>
      <c r="Y6" s="112">
        <f t="shared" ca="1" si="1"/>
        <v>-3.1619151741324458E-13</v>
      </c>
      <c r="Z6" s="101"/>
      <c r="AA6" s="109" t="str">
        <f t="shared" si="0"/>
        <v>イスリ</v>
      </c>
      <c r="AB6" s="114">
        <f>IFERROR(HLOOKUP($V6,月シフト!$AJ$12:$AZ$13,2,0)*W6,"")</f>
        <v>5250</v>
      </c>
      <c r="AC6" s="114">
        <f ca="1">IFERROR(HLOOKUP($V6,月シフト!$AJ$12:$AZ$13,2,0)*X6,"")</f>
        <v>5249.999999999668</v>
      </c>
      <c r="AD6" s="115">
        <f t="shared" ca="1" si="2"/>
        <v>0</v>
      </c>
      <c r="AF6" s="70" t="s">
        <v>61</v>
      </c>
    </row>
    <row r="7" spans="1:32" ht="18.600000000000001" customHeight="1" x14ac:dyDescent="0.4">
      <c r="A7" s="138">
        <v>0.3125</v>
      </c>
      <c r="B7" s="132"/>
      <c r="C7" s="133"/>
      <c r="D7" s="133"/>
      <c r="E7" s="133"/>
      <c r="F7" s="133"/>
      <c r="G7" s="133"/>
      <c r="H7" s="133"/>
      <c r="I7" s="133"/>
      <c r="J7" s="133"/>
      <c r="K7" s="133"/>
      <c r="L7" s="133"/>
      <c r="M7" s="133"/>
      <c r="N7" s="133"/>
      <c r="O7" s="133"/>
      <c r="P7" s="309"/>
      <c r="Q7" s="132"/>
      <c r="R7" s="223"/>
      <c r="S7" s="134"/>
      <c r="T7" s="135" t="s">
        <v>743</v>
      </c>
      <c r="U7" s="88"/>
      <c r="V7" s="109" t="str">
        <f>IF(AND(E$3="",E$6=""),"",IF(E$3="",E$6,E$3))</f>
        <v>インディカ</v>
      </c>
      <c r="W7" s="110">
        <f>IF(AND(B$6&lt;&gt;"",B$3=""),0,IFERROR(HLOOKUP(INDEX(月シフト!$B$17:$AF$50,MATCH($V7,月シフト!$A$17:$A$50,0),MATCH($V$1,月シフト!$B$9:$AF$9,0)),月シフト!$AJ$9:$AU$10,2,0),""))</f>
        <v>7</v>
      </c>
      <c r="X7" s="110">
        <f ca="1">E33</f>
        <v>8.9999999999995985</v>
      </c>
      <c r="Y7" s="112">
        <f t="shared" ca="1" si="1"/>
        <v>1.9999999999995985</v>
      </c>
      <c r="Z7" s="113"/>
      <c r="AA7" s="109" t="str">
        <f t="shared" si="0"/>
        <v>インディカ</v>
      </c>
      <c r="AB7" s="114">
        <f>IFERROR(HLOOKUP($V7,月シフト!$AJ$12:$AZ$13,2,0)*W7,"")</f>
        <v>7350</v>
      </c>
      <c r="AC7" s="114">
        <f ca="1">IFERROR(HLOOKUP($V7,月シフト!$AJ$12:$AZ$13,2,0)*X7,"")</f>
        <v>9449.999999999578</v>
      </c>
      <c r="AD7" s="115">
        <f t="shared" ca="1" si="2"/>
        <v>2100</v>
      </c>
      <c r="AF7" s="89" t="s">
        <v>64</v>
      </c>
    </row>
    <row r="8" spans="1:32" ht="18.600000000000001" customHeight="1" x14ac:dyDescent="0.4">
      <c r="A8" s="139">
        <v>0.33333333333333298</v>
      </c>
      <c r="B8" s="90" t="s">
        <v>62</v>
      </c>
      <c r="C8" s="91" t="s">
        <v>62</v>
      </c>
      <c r="D8" s="91"/>
      <c r="E8" s="91"/>
      <c r="F8" s="91"/>
      <c r="G8" s="91"/>
      <c r="H8" s="91"/>
      <c r="I8" s="91"/>
      <c r="J8" s="91"/>
      <c r="K8" s="91"/>
      <c r="L8" s="91"/>
      <c r="M8" s="91"/>
      <c r="N8" s="91"/>
      <c r="O8" s="91"/>
      <c r="P8" s="314"/>
      <c r="Q8" s="90"/>
      <c r="R8" s="222"/>
      <c r="S8" s="92"/>
      <c r="T8" s="203" t="s">
        <v>744</v>
      </c>
      <c r="U8" s="88"/>
      <c r="V8" s="109" t="str">
        <f>IF(AND(F$3="",F$6=""),"",IF(F$3="",F$6,F$3))</f>
        <v/>
      </c>
      <c r="W8" s="110" t="str">
        <f>IF(AND(B$6&lt;&gt;"",B$3=""),0,IFERROR(HLOOKUP(INDEX(月シフト!$B$17:$AF$50,MATCH($V8,月シフト!$A$17:$A$50,0),MATCH($V$1,月シフト!$B$9:$AF$9,0)),月シフト!$AJ$9:$AU$10,2,0),""))</f>
        <v/>
      </c>
      <c r="X8" s="110" t="str">
        <f ca="1">F33</f>
        <v/>
      </c>
      <c r="Y8" s="112" t="str">
        <f t="shared" si="1"/>
        <v/>
      </c>
      <c r="AA8" s="109" t="str">
        <f t="shared" si="0"/>
        <v/>
      </c>
      <c r="AB8" s="114" t="str">
        <f>IFERROR(HLOOKUP($V8,月シフト!$AJ$12:$AZ$13,2,0)*W8,"")</f>
        <v/>
      </c>
      <c r="AC8" s="114" t="str">
        <f ca="1">IFERROR(HLOOKUP($V8,月シフト!$AJ$12:$AZ$13,2,0)*X8,"")</f>
        <v/>
      </c>
      <c r="AD8" s="115" t="str">
        <f t="shared" ca="1" si="2"/>
        <v/>
      </c>
      <c r="AF8" s="89" t="s">
        <v>62</v>
      </c>
    </row>
    <row r="9" spans="1:32" ht="18.600000000000001" customHeight="1" x14ac:dyDescent="0.4">
      <c r="A9" s="138">
        <v>0.35416666666666602</v>
      </c>
      <c r="B9" s="132" t="s">
        <v>64</v>
      </c>
      <c r="C9" s="133" t="s">
        <v>64</v>
      </c>
      <c r="D9" s="133"/>
      <c r="E9" s="133"/>
      <c r="F9" s="133"/>
      <c r="G9" s="133"/>
      <c r="H9" s="133"/>
      <c r="I9" s="133"/>
      <c r="J9" s="133"/>
      <c r="K9" s="133"/>
      <c r="L9" s="133"/>
      <c r="M9" s="133"/>
      <c r="N9" s="133"/>
      <c r="O9" s="133"/>
      <c r="P9" s="309"/>
      <c r="Q9" s="132"/>
      <c r="R9" s="223"/>
      <c r="S9" s="134"/>
      <c r="T9" s="136"/>
      <c r="U9" s="88"/>
      <c r="V9" s="109" t="str">
        <f>IF(AND(G$3="",G$6=""),"",IF(G$3="",G$6,G$3))</f>
        <v/>
      </c>
      <c r="W9" s="110" t="str">
        <f>IF(AND(B$6&lt;&gt;"",B$3=""),0,IFERROR(HLOOKUP(INDEX(月シフト!$B$17:$AF$50,MATCH($V9,月シフト!$A$17:$A$50,0),MATCH($V$1,月シフト!$B$9:$AF$9,0)),月シフト!$AJ$9:$AU$10,2,0),""))</f>
        <v/>
      </c>
      <c r="X9" s="110" t="str">
        <f ca="1">G33</f>
        <v/>
      </c>
      <c r="Y9" s="112" t="str">
        <f t="shared" si="1"/>
        <v/>
      </c>
      <c r="AA9" s="109" t="str">
        <f t="shared" si="0"/>
        <v/>
      </c>
      <c r="AB9" s="114" t="str">
        <f>IFERROR(HLOOKUP($V9,月シフト!$AJ$12:$AZ$13,2,0)*W9,"")</f>
        <v/>
      </c>
      <c r="AC9" s="114" t="str">
        <f ca="1">IFERROR(HLOOKUP($V9,月シフト!$AJ$12:$AZ$13,2,0)*X9,"")</f>
        <v/>
      </c>
      <c r="AD9" s="115" t="str">
        <f t="shared" ca="1" si="2"/>
        <v/>
      </c>
      <c r="AF9" s="89" t="s">
        <v>65</v>
      </c>
    </row>
    <row r="10" spans="1:32" ht="18.600000000000001" customHeight="1" x14ac:dyDescent="0.4">
      <c r="A10" s="139">
        <v>0.375</v>
      </c>
      <c r="B10" s="90" t="s">
        <v>65</v>
      </c>
      <c r="C10" s="91" t="s">
        <v>65</v>
      </c>
      <c r="D10" s="91"/>
      <c r="E10" s="91" t="s">
        <v>65</v>
      </c>
      <c r="F10" s="91"/>
      <c r="G10" s="91"/>
      <c r="H10" s="91"/>
      <c r="I10" s="91"/>
      <c r="J10" s="91"/>
      <c r="K10" s="91"/>
      <c r="L10" s="91"/>
      <c r="M10" s="91"/>
      <c r="N10" s="91"/>
      <c r="O10" s="91"/>
      <c r="P10" s="314"/>
      <c r="Q10" s="90" t="s">
        <v>813</v>
      </c>
      <c r="R10" s="222" t="s">
        <v>813</v>
      </c>
      <c r="S10" s="92"/>
      <c r="T10" s="93"/>
      <c r="U10" s="88"/>
      <c r="V10" s="109" t="str">
        <f>IF(AND(H$3="",H$6=""),"",IF(H$3="",H$6,H$3))</f>
        <v/>
      </c>
      <c r="W10" s="117" t="str">
        <f>IF(AND(B$6&lt;&gt;"",B$3=""),0,IFERROR(HLOOKUP(INDEX(月シフト!$B$17:$AF$50,MATCH($V10,月シフト!$A$17:$A$50,0),MATCH($V$1,月シフト!$B$9:$AF$9,0)),月シフト!$AJ$9:$AU$10,2,0),""))</f>
        <v/>
      </c>
      <c r="X10" s="110" t="str">
        <f ca="1">H33</f>
        <v/>
      </c>
      <c r="Y10" s="118" t="str">
        <f t="shared" si="1"/>
        <v/>
      </c>
      <c r="AA10" s="109" t="str">
        <f t="shared" si="0"/>
        <v/>
      </c>
      <c r="AB10" s="114" t="str">
        <f>IFERROR(HLOOKUP($V10,月シフト!$AJ$12:$AZ$13,2,0)*W10,"")</f>
        <v/>
      </c>
      <c r="AC10" s="114" t="str">
        <f ca="1">IFERROR(HLOOKUP($V10,月シフト!$AJ$12:$AZ$13,2,0)*X10,"")</f>
        <v/>
      </c>
      <c r="AD10" s="115" t="str">
        <f t="shared" ca="1" si="2"/>
        <v/>
      </c>
      <c r="AF10" s="89" t="s">
        <v>91</v>
      </c>
    </row>
    <row r="11" spans="1:32" ht="18" customHeight="1" x14ac:dyDescent="0.4">
      <c r="A11" s="138">
        <v>0.39583333333333298</v>
      </c>
      <c r="B11" s="132" t="s">
        <v>64</v>
      </c>
      <c r="C11" s="133" t="s">
        <v>64</v>
      </c>
      <c r="D11" s="133"/>
      <c r="E11" s="133" t="s">
        <v>64</v>
      </c>
      <c r="F11" s="133"/>
      <c r="G11" s="133"/>
      <c r="H11" s="133"/>
      <c r="I11" s="133"/>
      <c r="J11" s="133"/>
      <c r="K11" s="133"/>
      <c r="L11" s="133"/>
      <c r="M11" s="133"/>
      <c r="N11" s="133"/>
      <c r="O11" s="133"/>
      <c r="P11" s="309"/>
      <c r="Q11" s="132" t="s">
        <v>63</v>
      </c>
      <c r="R11" s="223" t="s">
        <v>63</v>
      </c>
      <c r="S11" s="134"/>
      <c r="T11" s="136"/>
      <c r="U11" s="88"/>
      <c r="V11" s="109" t="str">
        <f>IF(AND(I$3="",I$6=""),"",IF(I$3="",I$6,I$3))</f>
        <v/>
      </c>
      <c r="W11" s="117" t="str">
        <f>IF(AND(B$6&lt;&gt;"",B$3=""),0,IFERROR(HLOOKUP(INDEX(月シフト!$B$17:$AF$50,MATCH($V11,月シフト!$A$17:$A$50,0),MATCH($V$1,月シフト!$B$9:$AF$9,0)),月シフト!$AJ$9:$AU$10,2,0),""))</f>
        <v/>
      </c>
      <c r="X11" s="110" t="str">
        <f ca="1">I33</f>
        <v/>
      </c>
      <c r="Y11" s="118" t="str">
        <f t="shared" ref="Y11:Y13" si="3">IF(V11="","",X11-W11)</f>
        <v/>
      </c>
      <c r="AA11" s="109" t="str">
        <f t="shared" si="0"/>
        <v/>
      </c>
      <c r="AB11" s="114" t="str">
        <f>IFERROR(HLOOKUP($V11,月シフト!$AJ$12:$AZ$13,2,0)*W11,"")</f>
        <v/>
      </c>
      <c r="AC11" s="114" t="str">
        <f ca="1">IFERROR(HLOOKUP($V11,月シフト!$AJ$12:$AZ$13,2,0)*X11,"")</f>
        <v/>
      </c>
      <c r="AD11" s="115" t="str">
        <f ca="1">IFERROR(ROUND(AC11,0)-ROUND(AB11,0),"")</f>
        <v/>
      </c>
      <c r="AF11" s="89" t="s">
        <v>62</v>
      </c>
    </row>
    <row r="12" spans="1:32" ht="18" customHeight="1" x14ac:dyDescent="0.4">
      <c r="A12" s="139">
        <v>0.41666666666666702</v>
      </c>
      <c r="B12" s="90" t="s">
        <v>64</v>
      </c>
      <c r="C12" s="91" t="s">
        <v>64</v>
      </c>
      <c r="D12" s="91"/>
      <c r="E12" s="91" t="s">
        <v>64</v>
      </c>
      <c r="F12" s="91"/>
      <c r="G12" s="91"/>
      <c r="H12" s="91"/>
      <c r="I12" s="91"/>
      <c r="J12" s="91"/>
      <c r="K12" s="91"/>
      <c r="L12" s="91"/>
      <c r="M12" s="91"/>
      <c r="N12" s="91"/>
      <c r="O12" s="91"/>
      <c r="P12" s="314"/>
      <c r="Q12" s="90" t="s">
        <v>814</v>
      </c>
      <c r="R12" s="222" t="s">
        <v>814</v>
      </c>
      <c r="S12" s="92"/>
      <c r="T12" s="93"/>
      <c r="U12" s="88"/>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
        <v>65</v>
      </c>
    </row>
    <row r="13" spans="1:32" ht="18" customHeight="1" x14ac:dyDescent="0.4">
      <c r="A13" s="138">
        <v>0.4375</v>
      </c>
      <c r="B13" s="132" t="s">
        <v>68</v>
      </c>
      <c r="C13" s="133" t="s">
        <v>68</v>
      </c>
      <c r="D13" s="133"/>
      <c r="E13" s="133" t="s">
        <v>68</v>
      </c>
      <c r="F13" s="133"/>
      <c r="G13" s="133"/>
      <c r="H13" s="133"/>
      <c r="I13" s="133"/>
      <c r="J13" s="133"/>
      <c r="K13" s="133"/>
      <c r="L13" s="133"/>
      <c r="M13" s="133"/>
      <c r="N13" s="133"/>
      <c r="O13" s="133"/>
      <c r="P13" s="309"/>
      <c r="Q13" s="132" t="s">
        <v>815</v>
      </c>
      <c r="R13" s="223" t="s">
        <v>815</v>
      </c>
      <c r="S13" s="134"/>
      <c r="T13" s="136"/>
      <c r="U13" s="88"/>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
        <v>67</v>
      </c>
    </row>
    <row r="14" spans="1:32" ht="18" customHeight="1" x14ac:dyDescent="0.4">
      <c r="A14" s="139">
        <v>0.45833333333333298</v>
      </c>
      <c r="B14" s="90" t="s">
        <v>64</v>
      </c>
      <c r="C14" s="91" t="s">
        <v>64</v>
      </c>
      <c r="D14" s="91"/>
      <c r="E14" s="91" t="s">
        <v>64</v>
      </c>
      <c r="F14" s="91"/>
      <c r="G14" s="91"/>
      <c r="H14" s="91"/>
      <c r="I14" s="91"/>
      <c r="J14" s="91"/>
      <c r="K14" s="91"/>
      <c r="L14" s="91"/>
      <c r="M14" s="91"/>
      <c r="N14" s="91"/>
      <c r="O14" s="91"/>
      <c r="P14" s="314"/>
      <c r="Q14" s="90" t="s">
        <v>816</v>
      </c>
      <c r="R14" s="222" t="s">
        <v>816</v>
      </c>
      <c r="S14" s="92"/>
      <c r="T14" s="93" t="s">
        <v>745</v>
      </c>
      <c r="U14" s="88"/>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
        <v>68</v>
      </c>
    </row>
    <row r="15" spans="1:32" ht="18" customHeight="1" x14ac:dyDescent="0.4">
      <c r="A15" s="138">
        <v>0.47916666666666602</v>
      </c>
      <c r="B15" s="132" t="s">
        <v>64</v>
      </c>
      <c r="C15" s="133" t="s">
        <v>64</v>
      </c>
      <c r="D15" s="133"/>
      <c r="E15" s="133" t="s">
        <v>64</v>
      </c>
      <c r="F15" s="133"/>
      <c r="G15" s="133"/>
      <c r="H15" s="133"/>
      <c r="I15" s="133"/>
      <c r="J15" s="133"/>
      <c r="K15" s="133"/>
      <c r="L15" s="133"/>
      <c r="M15" s="133"/>
      <c r="N15" s="133"/>
      <c r="O15" s="133"/>
      <c r="P15" s="309"/>
      <c r="Q15" s="132" t="s">
        <v>813</v>
      </c>
      <c r="R15" s="223" t="s">
        <v>813</v>
      </c>
      <c r="S15" s="134"/>
      <c r="T15" s="136" t="s">
        <v>746</v>
      </c>
      <c r="U15" s="88"/>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
        <v>70</v>
      </c>
    </row>
    <row r="16" spans="1:32" ht="18" customHeight="1" x14ac:dyDescent="0.4">
      <c r="A16" s="139">
        <v>0.5</v>
      </c>
      <c r="B16" s="90" t="s">
        <v>69</v>
      </c>
      <c r="C16" s="91" t="s">
        <v>69</v>
      </c>
      <c r="D16" s="91"/>
      <c r="E16" s="91" t="s">
        <v>69</v>
      </c>
      <c r="F16" s="91"/>
      <c r="G16" s="91"/>
      <c r="H16" s="91"/>
      <c r="I16" s="91"/>
      <c r="J16" s="91"/>
      <c r="K16" s="91"/>
      <c r="L16" s="91"/>
      <c r="M16" s="91"/>
      <c r="N16" s="91"/>
      <c r="O16" s="91"/>
      <c r="P16" s="314"/>
      <c r="Q16" s="90" t="s">
        <v>69</v>
      </c>
      <c r="R16" s="222" t="s">
        <v>69</v>
      </c>
      <c r="S16" s="92"/>
      <c r="T16" s="93" t="s">
        <v>201</v>
      </c>
      <c r="U16" s="88"/>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
        <v>71</v>
      </c>
    </row>
    <row r="17" spans="1:32" ht="18" customHeight="1" x14ac:dyDescent="0.4">
      <c r="A17" s="138">
        <v>0.52083333333333304</v>
      </c>
      <c r="B17" s="132" t="s">
        <v>69</v>
      </c>
      <c r="C17" s="133" t="s">
        <v>69</v>
      </c>
      <c r="D17" s="133"/>
      <c r="E17" s="133" t="s">
        <v>69</v>
      </c>
      <c r="F17" s="133"/>
      <c r="G17" s="133"/>
      <c r="H17" s="133"/>
      <c r="I17" s="133"/>
      <c r="J17" s="133"/>
      <c r="K17" s="133"/>
      <c r="L17" s="133"/>
      <c r="M17" s="133"/>
      <c r="N17" s="133"/>
      <c r="O17" s="133"/>
      <c r="P17" s="309"/>
      <c r="Q17" s="132" t="s">
        <v>69</v>
      </c>
      <c r="R17" s="223" t="s">
        <v>69</v>
      </c>
      <c r="S17" s="134"/>
      <c r="T17" s="172"/>
      <c r="U17" s="88"/>
      <c r="V17" s="109" t="str">
        <f>IF(AND(O$3="",O$6=""),"",IF(O$3="",O$6,O$3))</f>
        <v/>
      </c>
      <c r="W17" s="117" t="str">
        <f>IF(AND(B$6&lt;&gt;"",B$3=""),0,IFERROR(HLOOKUP(INDEX(月シフト!$B$17:$AF$50,MATCH($V17,月シフト!$A$17:$A$50,0),MATCH($V$1,月シフト!$B$9:$AF$9,0)),月シフト!$AJ$9:$AU$10,2,0),""))</f>
        <v/>
      </c>
      <c r="X17" s="110" t="str">
        <f ca="1">O33</f>
        <v/>
      </c>
      <c r="Y17" s="118" t="str">
        <f t="shared" si="5"/>
        <v/>
      </c>
      <c r="AA17" s="109" t="str">
        <f t="shared" si="6"/>
        <v/>
      </c>
      <c r="AB17" s="114" t="str">
        <f>IFERROR(HLOOKUP($V17,月シフト!$AJ$12:$AZ$13,2,0)*W17,"")</f>
        <v/>
      </c>
      <c r="AC17" s="114" t="str">
        <f ca="1">IFERROR(HLOOKUP($V17,月シフト!$AJ$12:$AZ$13,2,0)*X17,"")</f>
        <v/>
      </c>
      <c r="AD17" s="115" t="str">
        <f t="shared" ca="1" si="7"/>
        <v/>
      </c>
      <c r="AF17" s="89" t="s">
        <v>63</v>
      </c>
    </row>
    <row r="18" spans="1:32" ht="18" customHeight="1" thickBot="1" x14ac:dyDescent="0.45">
      <c r="A18" s="139">
        <v>0.54166666666666596</v>
      </c>
      <c r="B18" s="90" t="s">
        <v>70</v>
      </c>
      <c r="C18" s="91" t="s">
        <v>70</v>
      </c>
      <c r="D18" s="91" t="s">
        <v>70</v>
      </c>
      <c r="E18" s="91" t="s">
        <v>70</v>
      </c>
      <c r="F18" s="91"/>
      <c r="G18" s="91"/>
      <c r="H18" s="91"/>
      <c r="I18" s="91"/>
      <c r="J18" s="91"/>
      <c r="K18" s="91"/>
      <c r="L18" s="91"/>
      <c r="M18" s="91"/>
      <c r="N18" s="91"/>
      <c r="O18" s="91"/>
      <c r="P18" s="314"/>
      <c r="Q18" s="90" t="s">
        <v>817</v>
      </c>
      <c r="R18" s="222" t="s">
        <v>817</v>
      </c>
      <c r="S18" s="92"/>
      <c r="T18" s="93"/>
      <c r="U18" s="88"/>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
        <v>66</v>
      </c>
    </row>
    <row r="19" spans="1:32" ht="18" customHeight="1" thickTop="1" thickBot="1" x14ac:dyDescent="0.45">
      <c r="A19" s="138">
        <v>0.562499999999999</v>
      </c>
      <c r="B19" s="132" t="s">
        <v>64</v>
      </c>
      <c r="C19" s="133" t="s">
        <v>64</v>
      </c>
      <c r="D19" s="133" t="s">
        <v>64</v>
      </c>
      <c r="E19" s="133" t="s">
        <v>64</v>
      </c>
      <c r="F19" s="133"/>
      <c r="G19" s="133"/>
      <c r="H19" s="133"/>
      <c r="I19" s="133"/>
      <c r="J19" s="133"/>
      <c r="K19" s="133"/>
      <c r="L19" s="133"/>
      <c r="M19" s="133"/>
      <c r="N19" s="133"/>
      <c r="O19" s="133"/>
      <c r="P19" s="309"/>
      <c r="Q19" s="132" t="s">
        <v>64</v>
      </c>
      <c r="R19" s="223" t="s">
        <v>64</v>
      </c>
      <c r="S19" s="134"/>
      <c r="T19" s="136"/>
      <c r="U19" s="88"/>
      <c r="V19" s="119" t="s">
        <v>54</v>
      </c>
      <c r="W19" s="120">
        <f>SUM(W4:W18)</f>
        <v>28</v>
      </c>
      <c r="X19" s="120">
        <f ca="1">SUM(X4:X18)</f>
        <v>33.999999999998508</v>
      </c>
      <c r="Y19" s="121">
        <f ca="1">IF(V19="","",X19-W19)</f>
        <v>5.9999999999985079</v>
      </c>
      <c r="AA19" s="119" t="s">
        <v>54</v>
      </c>
      <c r="AB19" s="122">
        <f>SUM(AB4:AB18)</f>
        <v>31400</v>
      </c>
      <c r="AC19" s="122">
        <f t="shared" ref="AC19:AD19" ca="1" si="8">SUM(AC4:AC18)</f>
        <v>38149.999999998341</v>
      </c>
      <c r="AD19" s="123">
        <f t="shared" ca="1" si="8"/>
        <v>6750</v>
      </c>
      <c r="AF19" s="94" t="s">
        <v>98</v>
      </c>
    </row>
    <row r="20" spans="1:32" ht="18" customHeight="1" thickBot="1" x14ac:dyDescent="0.45">
      <c r="A20" s="139">
        <v>0.58333333333333104</v>
      </c>
      <c r="B20" s="90" t="s">
        <v>64</v>
      </c>
      <c r="C20" s="91" t="s">
        <v>64</v>
      </c>
      <c r="D20" s="91" t="s">
        <v>64</v>
      </c>
      <c r="E20" s="91" t="s">
        <v>64</v>
      </c>
      <c r="F20" s="91"/>
      <c r="G20" s="91"/>
      <c r="H20" s="91"/>
      <c r="I20" s="91"/>
      <c r="J20" s="91"/>
      <c r="K20" s="91"/>
      <c r="L20" s="91"/>
      <c r="M20" s="91"/>
      <c r="N20" s="91"/>
      <c r="O20" s="91"/>
      <c r="P20" s="314"/>
      <c r="Q20" s="90" t="s">
        <v>815</v>
      </c>
      <c r="R20" s="222" t="s">
        <v>815</v>
      </c>
      <c r="S20" s="92"/>
      <c r="T20" s="93"/>
      <c r="U20" s="88"/>
      <c r="V20" s="103" t="s">
        <v>77</v>
      </c>
      <c r="W20" s="70"/>
      <c r="Z20" s="101"/>
      <c r="AA20" s="103" t="s">
        <v>78</v>
      </c>
      <c r="AF20" s="89" t="s">
        <v>72</v>
      </c>
    </row>
    <row r="21" spans="1:32" ht="18" customHeight="1" x14ac:dyDescent="0.4">
      <c r="A21" s="138">
        <v>0.60416666666666297</v>
      </c>
      <c r="B21" s="132" t="s">
        <v>740</v>
      </c>
      <c r="C21" s="133" t="s">
        <v>740</v>
      </c>
      <c r="D21" s="133" t="s">
        <v>740</v>
      </c>
      <c r="E21" s="133" t="s">
        <v>740</v>
      </c>
      <c r="F21" s="133"/>
      <c r="G21" s="133"/>
      <c r="H21" s="133"/>
      <c r="I21" s="133"/>
      <c r="J21" s="133"/>
      <c r="K21" s="133"/>
      <c r="L21" s="133"/>
      <c r="M21" s="133"/>
      <c r="N21" s="133"/>
      <c r="O21" s="133"/>
      <c r="P21" s="309"/>
      <c r="Q21" s="132" t="s">
        <v>818</v>
      </c>
      <c r="R21" s="223" t="s">
        <v>818</v>
      </c>
      <c r="S21" s="134"/>
      <c r="T21" s="136" t="s">
        <v>747</v>
      </c>
      <c r="U21" s="88"/>
      <c r="V21" s="105" t="s">
        <v>3</v>
      </c>
      <c r="W21" s="106" t="s">
        <v>14</v>
      </c>
      <c r="X21" s="106" t="s">
        <v>15</v>
      </c>
      <c r="Y21" s="107" t="s">
        <v>16</v>
      </c>
      <c r="Z21" s="108"/>
      <c r="AA21" s="105" t="s">
        <v>3</v>
      </c>
      <c r="AB21" s="106" t="s">
        <v>14</v>
      </c>
      <c r="AC21" s="106" t="s">
        <v>15</v>
      </c>
      <c r="AD21" s="107" t="s">
        <v>16</v>
      </c>
      <c r="AF21" s="95" t="s">
        <v>69</v>
      </c>
    </row>
    <row r="22" spans="1:32" ht="18" customHeight="1" thickBot="1" x14ac:dyDescent="0.45">
      <c r="A22" s="139">
        <v>0.624999999999995</v>
      </c>
      <c r="B22" s="90" t="s">
        <v>64</v>
      </c>
      <c r="C22" s="91" t="s">
        <v>64</v>
      </c>
      <c r="D22" s="91" t="s">
        <v>64</v>
      </c>
      <c r="E22" s="91" t="s">
        <v>64</v>
      </c>
      <c r="F22" s="91"/>
      <c r="G22" s="91"/>
      <c r="H22" s="91"/>
      <c r="I22" s="91"/>
      <c r="J22" s="91"/>
      <c r="K22" s="91"/>
      <c r="L22" s="91"/>
      <c r="M22" s="91"/>
      <c r="N22" s="91"/>
      <c r="O22" s="91"/>
      <c r="P22" s="314"/>
      <c r="Q22" s="90" t="s">
        <v>70</v>
      </c>
      <c r="R22" s="222" t="s">
        <v>70</v>
      </c>
      <c r="S22" s="92"/>
      <c r="T22" s="93"/>
      <c r="U22" s="88"/>
      <c r="V22" s="160" t="s">
        <v>13</v>
      </c>
      <c r="W22" s="127">
        <f>IF(O2="","",O2)</f>
        <v>614</v>
      </c>
      <c r="X22" s="127">
        <v>479</v>
      </c>
      <c r="Y22" s="161">
        <f>IFERROR(X22-W22,"")</f>
        <v>-135</v>
      </c>
      <c r="AA22" s="126" t="s">
        <v>13</v>
      </c>
      <c r="AB22" s="128">
        <f>IF(W22="","",AB19/W22)</f>
        <v>51.140065146579808</v>
      </c>
      <c r="AC22" s="128">
        <f ca="1">IF(X22="","",AC19/X22)</f>
        <v>79.645093945716781</v>
      </c>
      <c r="AD22" s="129">
        <f ca="1">IFERROR(AC22-AB22,"")</f>
        <v>28.505028799136973</v>
      </c>
      <c r="AF22" s="95" t="s">
        <v>73</v>
      </c>
    </row>
    <row r="23" spans="1:32" ht="18" customHeight="1" thickBot="1" x14ac:dyDescent="0.45">
      <c r="A23" s="138">
        <v>0.64583333333332704</v>
      </c>
      <c r="B23" s="132" t="s">
        <v>64</v>
      </c>
      <c r="C23" s="133" t="s">
        <v>64</v>
      </c>
      <c r="D23" s="133" t="s">
        <v>64</v>
      </c>
      <c r="E23" s="133" t="s">
        <v>64</v>
      </c>
      <c r="F23" s="133"/>
      <c r="G23" s="133"/>
      <c r="H23" s="133"/>
      <c r="I23" s="133"/>
      <c r="J23" s="133"/>
      <c r="K23" s="133"/>
      <c r="L23" s="133"/>
      <c r="M23" s="133"/>
      <c r="N23" s="133"/>
      <c r="O23" s="133"/>
      <c r="P23" s="309"/>
      <c r="Q23" s="132" t="s">
        <v>64</v>
      </c>
      <c r="R23" s="223" t="s">
        <v>64</v>
      </c>
      <c r="S23" s="134"/>
      <c r="T23" s="136"/>
      <c r="U23" s="88"/>
      <c r="V23" s="103" t="s">
        <v>104</v>
      </c>
      <c r="W23" s="70"/>
      <c r="AF23" s="95" t="s">
        <v>95</v>
      </c>
    </row>
    <row r="24" spans="1:32" ht="18" customHeight="1" x14ac:dyDescent="0.4">
      <c r="A24" s="139">
        <v>0.66666666666665897</v>
      </c>
      <c r="B24" s="90" t="s">
        <v>64</v>
      </c>
      <c r="C24" s="91" t="s">
        <v>64</v>
      </c>
      <c r="D24" s="91" t="s">
        <v>64</v>
      </c>
      <c r="E24" s="91" t="s">
        <v>64</v>
      </c>
      <c r="F24" s="91"/>
      <c r="G24" s="91"/>
      <c r="H24" s="91"/>
      <c r="I24" s="91"/>
      <c r="J24" s="91"/>
      <c r="K24" s="91"/>
      <c r="L24" s="91"/>
      <c r="M24" s="91"/>
      <c r="N24" s="91"/>
      <c r="O24" s="91"/>
      <c r="P24" s="314"/>
      <c r="Q24" s="90" t="s">
        <v>819</v>
      </c>
      <c r="R24" s="222" t="s">
        <v>819</v>
      </c>
      <c r="S24" s="92"/>
      <c r="T24" s="93" t="s">
        <v>748</v>
      </c>
      <c r="U24" s="88"/>
      <c r="V24" s="105" t="s">
        <v>3</v>
      </c>
      <c r="W24" s="106" t="s">
        <v>14</v>
      </c>
      <c r="X24" s="106" t="s">
        <v>15</v>
      </c>
      <c r="Y24" s="107" t="s">
        <v>16</v>
      </c>
      <c r="AF24" s="95" t="s">
        <v>92</v>
      </c>
    </row>
    <row r="25" spans="1:32" ht="18" customHeight="1" thickBot="1" x14ac:dyDescent="0.45">
      <c r="A25" s="138">
        <v>0.68749999999999101</v>
      </c>
      <c r="B25" s="132" t="s">
        <v>742</v>
      </c>
      <c r="C25" s="133" t="s">
        <v>742</v>
      </c>
      <c r="D25" s="133" t="s">
        <v>64</v>
      </c>
      <c r="E25" s="133" t="s">
        <v>742</v>
      </c>
      <c r="F25" s="133"/>
      <c r="G25" s="133"/>
      <c r="H25" s="133"/>
      <c r="I25" s="133"/>
      <c r="J25" s="133"/>
      <c r="K25" s="133"/>
      <c r="L25" s="133"/>
      <c r="M25" s="133"/>
      <c r="N25" s="133"/>
      <c r="O25" s="133"/>
      <c r="P25" s="309"/>
      <c r="Q25" s="132" t="s">
        <v>816</v>
      </c>
      <c r="R25" s="223" t="s">
        <v>816</v>
      </c>
      <c r="S25" s="134"/>
      <c r="T25" s="136"/>
      <c r="U25" s="88"/>
      <c r="V25" s="126" t="s">
        <v>13</v>
      </c>
      <c r="W25" s="163">
        <f>IF(W22="","",W22/W19)</f>
        <v>21.928571428571427</v>
      </c>
      <c r="X25" s="163">
        <f ca="1">IF(X22="","",X22/X19)</f>
        <v>14.088235294118265</v>
      </c>
      <c r="Y25" s="164">
        <f ca="1">IFERROR(X25-W25,"")</f>
        <v>-7.8403361344531621</v>
      </c>
      <c r="AF25" s="95" t="s">
        <v>99</v>
      </c>
    </row>
    <row r="26" spans="1:32" ht="18" customHeight="1" thickBot="1" x14ac:dyDescent="0.45">
      <c r="A26" s="139">
        <v>0.70833333333332205</v>
      </c>
      <c r="B26" s="90" t="s">
        <v>741</v>
      </c>
      <c r="C26" s="91" t="s">
        <v>741</v>
      </c>
      <c r="D26" s="91" t="s">
        <v>64</v>
      </c>
      <c r="E26" s="91" t="s">
        <v>741</v>
      </c>
      <c r="F26" s="91"/>
      <c r="G26" s="91"/>
      <c r="H26" s="91"/>
      <c r="I26" s="91"/>
      <c r="J26" s="91"/>
      <c r="K26" s="91"/>
      <c r="L26" s="91"/>
      <c r="M26" s="91"/>
      <c r="N26" s="91"/>
      <c r="O26" s="91"/>
      <c r="P26" s="314"/>
      <c r="Q26" s="90" t="s">
        <v>820</v>
      </c>
      <c r="R26" s="222" t="s">
        <v>820</v>
      </c>
      <c r="S26" s="92"/>
      <c r="T26" s="93"/>
      <c r="U26" s="88"/>
      <c r="V26" s="130" t="s">
        <v>164</v>
      </c>
      <c r="W26" s="322"/>
      <c r="X26" s="322"/>
      <c r="Y26" s="322"/>
      <c r="AF26" s="95" t="s">
        <v>97</v>
      </c>
    </row>
    <row r="27" spans="1:32" ht="18" customHeight="1" x14ac:dyDescent="0.4">
      <c r="A27" s="138">
        <v>0.72916666666665397</v>
      </c>
      <c r="B27" s="132" t="s">
        <v>74</v>
      </c>
      <c r="C27" s="133" t="s">
        <v>74</v>
      </c>
      <c r="D27" s="133" t="s">
        <v>740</v>
      </c>
      <c r="E27" s="133" t="s">
        <v>74</v>
      </c>
      <c r="F27" s="133"/>
      <c r="G27" s="133"/>
      <c r="H27" s="133"/>
      <c r="I27" s="133"/>
      <c r="J27" s="133"/>
      <c r="K27" s="133"/>
      <c r="L27" s="133"/>
      <c r="M27" s="133"/>
      <c r="N27" s="133"/>
      <c r="O27" s="133"/>
      <c r="P27" s="309"/>
      <c r="Q27" s="132" t="s">
        <v>72</v>
      </c>
      <c r="R27" s="223" t="s">
        <v>72</v>
      </c>
      <c r="S27" s="134"/>
      <c r="T27" s="136"/>
      <c r="U27" s="88"/>
      <c r="V27" s="524"/>
      <c r="W27" s="525"/>
      <c r="X27" s="525"/>
      <c r="Y27" s="526"/>
      <c r="AF27" s="95"/>
    </row>
    <row r="28" spans="1:32" ht="18" customHeight="1" x14ac:dyDescent="0.4">
      <c r="A28" s="139">
        <v>0.74999999999998601</v>
      </c>
      <c r="B28" s="90" t="s">
        <v>74</v>
      </c>
      <c r="C28" s="91" t="s">
        <v>74</v>
      </c>
      <c r="D28" s="91" t="s">
        <v>71</v>
      </c>
      <c r="E28" s="91" t="s">
        <v>74</v>
      </c>
      <c r="F28" s="91"/>
      <c r="G28" s="91"/>
      <c r="H28" s="91"/>
      <c r="I28" s="91"/>
      <c r="J28" s="91"/>
      <c r="K28" s="91"/>
      <c r="L28" s="91"/>
      <c r="M28" s="91"/>
      <c r="N28" s="91"/>
      <c r="O28" s="91"/>
      <c r="P28" s="314"/>
      <c r="Q28" s="90" t="s">
        <v>821</v>
      </c>
      <c r="R28" s="222" t="s">
        <v>821</v>
      </c>
      <c r="S28" s="92"/>
      <c r="T28" s="93"/>
      <c r="U28" s="88"/>
      <c r="V28" s="527"/>
      <c r="W28" s="528"/>
      <c r="X28" s="528"/>
      <c r="Y28" s="529"/>
      <c r="AA28" s="177"/>
      <c r="AB28" s="177"/>
      <c r="AC28" s="177"/>
      <c r="AD28" s="177"/>
      <c r="AF28" s="95" t="s">
        <v>74</v>
      </c>
    </row>
    <row r="29" spans="1:32" ht="18" customHeight="1" thickBot="1" x14ac:dyDescent="0.45">
      <c r="A29" s="138">
        <v>0.77083333333331805</v>
      </c>
      <c r="B29" s="132"/>
      <c r="C29" s="133" t="s">
        <v>74</v>
      </c>
      <c r="D29" s="133"/>
      <c r="E29" s="133" t="s">
        <v>74</v>
      </c>
      <c r="F29" s="133"/>
      <c r="G29" s="133"/>
      <c r="H29" s="133"/>
      <c r="I29" s="133"/>
      <c r="J29" s="133"/>
      <c r="K29" s="133"/>
      <c r="L29" s="133"/>
      <c r="M29" s="133"/>
      <c r="N29" s="133"/>
      <c r="O29" s="133"/>
      <c r="P29" s="309"/>
      <c r="Q29" s="132"/>
      <c r="R29" s="223"/>
      <c r="S29" s="134"/>
      <c r="T29" s="136"/>
      <c r="U29" s="88"/>
      <c r="V29" s="521"/>
      <c r="W29" s="522"/>
      <c r="X29" s="522"/>
      <c r="Y29" s="523"/>
      <c r="AA29" s="177"/>
      <c r="AB29" s="177"/>
      <c r="AC29" s="177"/>
      <c r="AD29" s="177"/>
      <c r="AF29" s="95" t="s">
        <v>74</v>
      </c>
    </row>
    <row r="30" spans="1:32" ht="18" customHeight="1" thickBot="1" x14ac:dyDescent="0.45">
      <c r="A30" s="139">
        <v>0.79166666666664998</v>
      </c>
      <c r="B30" s="90"/>
      <c r="C30" s="91" t="s">
        <v>74</v>
      </c>
      <c r="D30" s="91"/>
      <c r="E30" s="91" t="s">
        <v>74</v>
      </c>
      <c r="F30" s="91"/>
      <c r="G30" s="91"/>
      <c r="H30" s="91"/>
      <c r="I30" s="91"/>
      <c r="J30" s="91"/>
      <c r="K30" s="91"/>
      <c r="L30" s="91"/>
      <c r="M30" s="91"/>
      <c r="N30" s="91"/>
      <c r="O30" s="91"/>
      <c r="P30" s="314"/>
      <c r="Q30" s="90"/>
      <c r="R30" s="222"/>
      <c r="S30" s="92"/>
      <c r="T30" s="93"/>
      <c r="U30" s="88"/>
      <c r="V30" s="130" t="s">
        <v>236</v>
      </c>
      <c r="W30" s="320"/>
      <c r="X30" s="320"/>
      <c r="Y30" s="321"/>
      <c r="AA30" s="177"/>
      <c r="AB30" s="177"/>
      <c r="AC30" s="177"/>
      <c r="AD30" s="177"/>
      <c r="AF30" s="95" t="s">
        <v>74</v>
      </c>
    </row>
    <row r="31" spans="1:32" ht="18" customHeight="1" x14ac:dyDescent="0.4">
      <c r="A31" s="138">
        <v>0.81249999999998201</v>
      </c>
      <c r="B31" s="132"/>
      <c r="C31" s="133" t="s">
        <v>74</v>
      </c>
      <c r="D31" s="133"/>
      <c r="E31" s="133"/>
      <c r="F31" s="133"/>
      <c r="G31" s="133"/>
      <c r="H31" s="133"/>
      <c r="I31" s="133"/>
      <c r="J31" s="133"/>
      <c r="K31" s="133"/>
      <c r="L31" s="133"/>
      <c r="M31" s="133"/>
      <c r="N31" s="133"/>
      <c r="O31" s="133"/>
      <c r="P31" s="309"/>
      <c r="Q31" s="132"/>
      <c r="R31" s="223"/>
      <c r="S31" s="134"/>
      <c r="T31" s="136"/>
      <c r="U31" s="88"/>
      <c r="V31" s="524"/>
      <c r="W31" s="525"/>
      <c r="X31" s="525"/>
      <c r="Y31" s="526"/>
      <c r="AA31" s="177"/>
      <c r="AB31" s="177"/>
      <c r="AC31" s="177"/>
      <c r="AD31" s="177"/>
      <c r="AF31" s="95" t="s">
        <v>74</v>
      </c>
    </row>
    <row r="32" spans="1:32" ht="18" customHeight="1" thickBot="1" x14ac:dyDescent="0.45">
      <c r="A32" s="140">
        <v>0.83333333333331405</v>
      </c>
      <c r="B32" s="96"/>
      <c r="C32" s="97" t="s">
        <v>74</v>
      </c>
      <c r="D32" s="97"/>
      <c r="E32" s="97"/>
      <c r="F32" s="97"/>
      <c r="G32" s="97"/>
      <c r="H32" s="97"/>
      <c r="I32" s="97"/>
      <c r="J32" s="97"/>
      <c r="K32" s="97"/>
      <c r="L32" s="97"/>
      <c r="M32" s="97"/>
      <c r="N32" s="97"/>
      <c r="O32" s="97"/>
      <c r="P32" s="315"/>
      <c r="Q32" s="96"/>
      <c r="R32" s="324"/>
      <c r="S32" s="98"/>
      <c r="T32" s="99" t="s">
        <v>749</v>
      </c>
      <c r="U32" s="88"/>
      <c r="V32" s="527"/>
      <c r="W32" s="528"/>
      <c r="X32" s="528"/>
      <c r="Y32" s="529"/>
      <c r="AA32" s="177"/>
      <c r="AB32" s="177"/>
      <c r="AC32" s="177"/>
      <c r="AD32" s="177"/>
      <c r="AF32" s="95" t="s">
        <v>74</v>
      </c>
    </row>
    <row r="33" spans="1:32" ht="18" customHeight="1" thickBot="1" x14ac:dyDescent="0.45">
      <c r="A33" s="173" t="s">
        <v>165</v>
      </c>
      <c r="B33" s="111" cm="1">
        <f t="array" aca="1" ref="B33" ca="1">IF(B36&lt;&gt;0,B36,IFERROR(IF(B4="欠勤",0,IF(B3="","",B37*24-INDIRECT(ADDRESS(MATCH(0,INDEX(0/(B$6:B$32&lt;&gt;""),),0)+5,1))*24-COUNTIF(B6:B32,"休憩")*0.5)),0))</f>
        <v>8.9999999999996749</v>
      </c>
      <c r="C33" s="111" cm="1">
        <f t="array" aca="1" ref="C33" ca="1">IF(C36&lt;&gt;0,C36,IFERROR(IF(C4="欠勤",0,IF(C3="","",C37*24-INDIRECT(ADDRESS(MATCH(0,INDEX(0/(C$6:C$32&lt;&gt;""),),0)+5,1))*24-COUNTIF(C6:C32,"休憩")*0.5)),0))</f>
        <v>10.999999999999547</v>
      </c>
      <c r="D33" s="111" cm="1">
        <f t="array" aca="1" ref="D33" ca="1">IF(D36&lt;&gt;0,D36,IFERROR(IF(D4="欠勤",0,IF(D3="","",D37*24-INDIRECT(ADDRESS(MATCH(0,INDEX(0/(D$6:D$32&lt;&gt;""),),0)+5,1))*24-COUNTIF(D6:D32,"休憩")*0.5)),0))</f>
        <v>4.9999999999996838</v>
      </c>
      <c r="E33" s="111" cm="1">
        <f t="array" aca="1" ref="E33" ca="1">IF(E36&lt;&gt;0,E36,IFERROR(IF(E4="欠勤",0,IF(E3="","",E37*24-INDIRECT(ADDRESS(MATCH(0,INDEX(0/(E$6:E$32&lt;&gt;""),),0)+5,1))*24-COUNTIF(E6:E32,"休憩")*0.5)),0))</f>
        <v>8.9999999999995985</v>
      </c>
      <c r="F33" s="111" t="str" cm="1">
        <f t="array" aca="1" ref="F33" ca="1">IF(F36&lt;&gt;0,F36,IFERROR(IF(F4="欠勤",0,IF(F3="","",F37*24-INDIRECT(ADDRESS(MATCH(0,INDEX(0/(F$6:F$32&lt;&gt;""),),0)+5,1))*24-COUNTIF(F6:F32,"休憩")*0.5)),0))</f>
        <v/>
      </c>
      <c r="G33" s="227" t="str" cm="1">
        <f t="array" aca="1" ref="G33" ca="1">IF(G36&lt;&gt;0,G36,IFERROR(IF(G4="欠勤",0,IF(G3="","",G37*24-INDIRECT(ADDRESS(MATCH(0,INDEX(0/(G$6:G$32&lt;&gt;""),),0)+5,1))*24-COUNTIF(G6:G32,"休憩")*0.5)),0))</f>
        <v/>
      </c>
      <c r="H33" s="228" t="str" cm="1">
        <f t="array" aca="1" ref="H33" ca="1">IF(H36&lt;&gt;0,H36,IFERROR(IF(H4="欠勤",0,IF(H3="","",H37*24-INDIRECT(ADDRESS(MATCH(0,INDEX(0/(H$6:H$32&lt;&gt;""),),0)+5,1))*24-COUNTIF(H6:H32,"休憩")*0.5)),0))</f>
        <v/>
      </c>
      <c r="I33" s="228" t="str" cm="1">
        <f t="array" aca="1" ref="I33" ca="1">IF(I36&lt;&gt;0,I36,IFERROR(IF(I4="欠勤",0,IF(I3="","",I37*24-INDIRECT(ADDRESS(MATCH(0,INDEX(0/(I$6:I$32&lt;&gt;""),),0)+5,1))*24-COUNTIF(I6:I32,"休憩")*0.5)),0))</f>
        <v/>
      </c>
      <c r="J33" s="228" t="str" cm="1">
        <f t="array" aca="1" ref="J33" ca="1">IF(J36&lt;&gt;0,J36,IFERROR(IF(J4="欠勤",0,IF(J3="","",J37*24-INDIRECT(ADDRESS(MATCH(0,INDEX(0/(J$6:J$32&lt;&gt;""),),0)+5,1))*24-COUNTIF(J6:J32,"休憩")*0.5)),0))</f>
        <v/>
      </c>
      <c r="K33" s="228" t="str" cm="1">
        <f t="array" aca="1" ref="K33" ca="1">IF(K36&lt;&gt;0,K36,IFERROR(IF(K4="欠勤",0,IF(K3="","",K37*24-INDIRECT(ADDRESS(MATCH(0,INDEX(0/(K$6:K$32&lt;&gt;""),),0)+5,1))*24-COUNTIF(K6:K32,"休憩")*0.5)),0))</f>
        <v/>
      </c>
      <c r="L33" s="228" t="str" cm="1">
        <f t="array" aca="1" ref="L33" ca="1">IF(L36&lt;&gt;0,L36,IFERROR(IF(L4="欠勤",0,IF(L3="","",L37*24-INDIRECT(ADDRESS(MATCH(0,INDEX(0/(L$6:L$32&lt;&gt;""),),0)+5,1))*24-COUNTIF(L6:L32,"休憩")*0.5)),0))</f>
        <v/>
      </c>
      <c r="M33" s="228" t="str" cm="1">
        <f t="array" aca="1" ref="M33" ca="1">IF(M36&lt;&gt;0,M36,IFERROR(IF(M4="欠勤",0,IF(M3="","",M37*24-INDIRECT(ADDRESS(MATCH(0,INDEX(0/(M$6:M$32&lt;&gt;""),),0)+5,1))*24-COUNTIF(M6:M32,"休憩")*0.5)),0))</f>
        <v/>
      </c>
      <c r="N33" s="228" t="str" cm="1">
        <f t="array" aca="1" ref="N33" ca="1">IF(N36&lt;&gt;0,N36,IFERROR(IF(N4="欠勤",0,IF(N3="","",N37*24-INDIRECT(ADDRESS(MATCH(0,INDEX(0/(N$6:N$32&lt;&gt;""),),0)+5,1))*24-COUNTIF(N6:N32,"休憩")*0.5)),0))</f>
        <v/>
      </c>
      <c r="O33" s="228" t="str" cm="1">
        <f t="array" aca="1" ref="O33" ca="1">IF(O36&lt;&gt;0,O36,IFERROR(IF(O4="欠勤",0,IF(O3="","",O37*24-INDIRECT(ADDRESS(MATCH(0,INDEX(0/(O$6:O$32&lt;&gt;""),),0)+5,1))*24-COUNTIF(O6:O32,"休憩")*0.5)),0))</f>
        <v/>
      </c>
      <c r="P33" s="316" t="str" cm="1">
        <f t="array" aca="1" ref="P33" ca="1">IF(P36&lt;&gt;0,P36,IFERROR(IF(P4="欠勤",0,IF(P3="","",P37*24-INDIRECT(ADDRESS(MATCH(0,INDEX(0/(P$6:P$32&lt;&gt;""),),0)+5,1))*24-COUNTIF(P6:P32,"休憩")*0.5)),0))</f>
        <v/>
      </c>
      <c r="Q33" s="168"/>
      <c r="R33" s="169"/>
      <c r="S33" s="170"/>
      <c r="T33" s="171"/>
      <c r="U33" s="88"/>
      <c r="V33" s="521"/>
      <c r="W33" s="522"/>
      <c r="X33" s="522"/>
      <c r="Y33" s="523"/>
      <c r="AA33" s="177"/>
      <c r="AB33" s="177"/>
      <c r="AC33" s="177"/>
      <c r="AD33" s="177"/>
      <c r="AF33" s="95" t="s">
        <v>74</v>
      </c>
    </row>
    <row r="34" spans="1:32" ht="18" customHeight="1" x14ac:dyDescent="0.4">
      <c r="A34" s="533" t="str">
        <f>"出荷の合計　　→　"&amp;O2&amp;"ｃｓ"</f>
        <v>出荷の合計　　→　614ｃｓ</v>
      </c>
      <c r="B34" s="533"/>
      <c r="C34" s="533"/>
      <c r="D34" s="533"/>
      <c r="E34" s="533"/>
      <c r="F34" s="533"/>
      <c r="G34" s="533"/>
      <c r="H34" s="533"/>
      <c r="I34" s="533"/>
      <c r="J34" s="533"/>
      <c r="K34" s="533"/>
      <c r="L34" s="533"/>
      <c r="M34" s="533"/>
      <c r="N34" s="533"/>
      <c r="O34" s="533"/>
      <c r="P34" s="533"/>
      <c r="Q34" s="533"/>
      <c r="R34" s="533"/>
      <c r="S34" s="533"/>
      <c r="T34" s="533"/>
      <c r="U34" s="165"/>
      <c r="AF34" s="95" t="s">
        <v>74</v>
      </c>
    </row>
    <row r="35" spans="1:32" ht="18" customHeight="1" x14ac:dyDescent="0.4">
      <c r="A35" s="534" t="str">
        <f ca="1">"1ケース当たりの人件費　"&amp;ROUND(AC19/O2,0)&amp;"円"</f>
        <v>1ケース当たりの人件費　62円</v>
      </c>
      <c r="B35" s="534"/>
      <c r="C35" s="534"/>
      <c r="D35" s="534"/>
      <c r="E35" s="534"/>
      <c r="F35" s="534"/>
      <c r="G35" s="534"/>
      <c r="H35" s="534"/>
      <c r="I35" s="534"/>
      <c r="J35" s="534"/>
      <c r="K35" s="534"/>
      <c r="L35" s="534"/>
      <c r="M35" s="534"/>
      <c r="N35" s="534"/>
      <c r="O35" s="534"/>
      <c r="P35" s="534"/>
      <c r="Q35" s="534"/>
      <c r="R35" s="534"/>
      <c r="S35" s="534"/>
      <c r="T35" s="534"/>
      <c r="U35" s="165"/>
      <c r="AF35" s="95" t="s">
        <v>74</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U36" s="165"/>
      <c r="AF36" s="95" t="s">
        <v>74</v>
      </c>
    </row>
    <row r="37" spans="1:32" ht="18" hidden="1" customHeight="1" x14ac:dyDescent="0.4">
      <c r="A37" s="167"/>
      <c r="B37" s="167" cm="1">
        <f t="array" aca="1" ref="B37" ca="1">IF(INDIRECT(ADDRESS(MATCH("",B$1:B$32,-1),2))="休憩",INDIRECT(ADDRESS(MATCH("",B$1:B$32,-1)+1,1)),INDIRECT(ADDRESS(MATCH("",B$1:B$32,-1),1)))</f>
        <v>0.74999999999998601</v>
      </c>
      <c r="C37" s="167" cm="1">
        <f t="array" aca="1" ref="C37" ca="1">IF(INDIRECT(ADDRESS(MATCH("",C$1:C$32,-1),3))="休憩",INDIRECT(ADDRESS(MATCH("",C$1:C$32,-1)+1,1)),INDIRECT(ADDRESS(MATCH("",C$1:C$32,-1),1)))</f>
        <v>0.83333333333331405</v>
      </c>
      <c r="D37" s="167" cm="1">
        <f t="array" aca="1" ref="D37" ca="1">IF(INDIRECT(ADDRESS(MATCH("",D$1:D$32,-1),4))="休憩",INDIRECT(ADDRESS(MATCH("",D$1:D$32,-1)+1,1)),INDIRECT(ADDRESS(MATCH("",D$1:D$32,-1),1)))</f>
        <v>0.74999999999998601</v>
      </c>
      <c r="E37" s="167" cm="1">
        <f t="array" aca="1" ref="E37" ca="1">IF(INDIRECT(ADDRESS(MATCH("",E$1:E$32,-1),5))="休憩",INDIRECT(ADDRESS(MATCH("",E$1:E$32,-1)+1,1)),INDIRECT(ADDRESS(MATCH("",E$1:E$32,-1),1)))</f>
        <v>0.79166666666664998</v>
      </c>
      <c r="F37" s="167" t="str" cm="1">
        <f t="array" aca="1" ref="F37" ca="1">IF(INDIRECT(ADDRESS(MATCH("",F$1:F$32,-1),6))="休憩",INDIRECT(ADDRESS(MATCH("",F$1:F$32,-1)+1,1)),INDIRECT(ADDRESS(MATCH("",F$1:F$32,-1),1)))</f>
        <v>名前</v>
      </c>
      <c r="G37" s="167" t="str" cm="1">
        <f t="array" aca="1" ref="G37" ca="1">IF(INDIRECT(ADDRESS(MATCH("",G$1:G$32,-1),7))="休憩",INDIRECT(ADDRESS(MATCH("",G$1:G$32,-1)+1,1)),INDIRECT(ADDRESS(MATCH("",G$1:G$32,-1),1)))</f>
        <v>名前</v>
      </c>
      <c r="H37" s="167" t="str" cm="1">
        <f t="array" aca="1" ref="H37" ca="1">IF(INDIRECT(ADDRESS(MATCH("",H$1:H$32,-1),8))="休憩",INDIRECT(ADDRESS(MATCH("",H$1:H$32,-1)+1,1)),INDIRECT(ADDRESS(MATCH("",H$1:H$32,-1),1)))</f>
        <v>名前</v>
      </c>
      <c r="I37" s="220" t="str" cm="1">
        <f t="array" aca="1" ref="I37" ca="1">IF(INDIRECT(ADDRESS(MATCH("",I$1:I$32,-1),8))="休憩",INDIRECT(ADDRESS(MATCH("",I$1:I$32,-1)+1,1)),INDIRECT(ADDRESS(MATCH("",I$1:I$32,-1),1)))</f>
        <v>名前</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U37" s="165"/>
      <c r="AF37" s="95" t="s">
        <v>74</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U38" s="165"/>
      <c r="AF38" s="95" t="s">
        <v>74</v>
      </c>
    </row>
    <row r="39" spans="1:32" ht="18" customHeight="1" x14ac:dyDescent="0.4">
      <c r="A39" s="167"/>
      <c r="Q39" s="167"/>
      <c r="R39" s="167"/>
      <c r="S39" s="167"/>
      <c r="T39" s="167"/>
      <c r="U39" s="165"/>
      <c r="AF39" s="95" t="s">
        <v>74</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U40" s="165"/>
      <c r="AF40" s="95" t="s">
        <v>74</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U41" s="165"/>
      <c r="AF41" s="95" t="s">
        <v>74</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U42" s="165"/>
      <c r="AF42" s="95" t="s">
        <v>74</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U43" s="165"/>
      <c r="AF43" s="95" t="s">
        <v>74</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U44" s="165"/>
      <c r="AF44" s="95" t="s">
        <v>74</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U45" s="165"/>
      <c r="AF45" s="95" t="s">
        <v>74</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U46" s="165"/>
      <c r="AF46" s="95" t="s">
        <v>74</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U47" s="165"/>
      <c r="AF47" s="95" t="s">
        <v>74</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U48" s="165"/>
      <c r="AF48" s="95" t="s">
        <v>74</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U49" s="165"/>
      <c r="AF49" s="95" t="s">
        <v>74</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U50" s="165"/>
      <c r="AF50" s="95" t="s">
        <v>74</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U51" s="165"/>
      <c r="AF51" s="95" t="s">
        <v>74</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U52" s="165"/>
      <c r="AF52" s="95" t="s">
        <v>74</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U53" s="165"/>
      <c r="AF53" s="95" t="s">
        <v>74</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U54" s="165"/>
      <c r="AF54" s="95" t="s">
        <v>74</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U55" s="165"/>
      <c r="AF55" s="95" t="s">
        <v>74</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U56" s="165"/>
      <c r="AF56" s="95" t="s">
        <v>74</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U57" s="165"/>
      <c r="V57" s="101"/>
      <c r="AF57" s="95" t="s">
        <v>74</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U58" s="165"/>
      <c r="V58" s="116"/>
      <c r="AF58" s="95" t="s">
        <v>74</v>
      </c>
    </row>
    <row r="59" spans="1:32" ht="18" customHeight="1" x14ac:dyDescent="0.4">
      <c r="S59" s="108"/>
      <c r="T59" s="116"/>
      <c r="U59" s="165"/>
      <c r="V59" s="116"/>
      <c r="AF59" s="95"/>
    </row>
    <row r="60" spans="1:32" ht="18" customHeight="1" x14ac:dyDescent="0.4">
      <c r="U60" s="100"/>
      <c r="V60" s="116"/>
    </row>
    <row r="61" spans="1:32" ht="18" customHeight="1" x14ac:dyDescent="0.4">
      <c r="U61" s="100"/>
      <c r="V61" s="116"/>
    </row>
    <row r="62" spans="1:32" x14ac:dyDescent="0.4">
      <c r="V62" s="116"/>
    </row>
    <row r="63" spans="1:32" x14ac:dyDescent="0.4">
      <c r="V63" s="116"/>
    </row>
    <row r="64" spans="1:32" ht="15.95" customHeight="1" x14ac:dyDescent="0.4">
      <c r="V64" s="116"/>
    </row>
    <row r="65" spans="1:28" ht="15.95" customHeight="1" x14ac:dyDescent="0.4">
      <c r="V65" s="116"/>
    </row>
    <row r="66" spans="1:28" ht="15.95" customHeight="1" x14ac:dyDescent="0.4">
      <c r="V66" s="116"/>
      <c r="AB66" s="124"/>
    </row>
    <row r="67" spans="1:28" ht="15.95" customHeight="1" x14ac:dyDescent="0.4">
      <c r="V67" s="116"/>
      <c r="AB67" s="125"/>
    </row>
    <row r="68" spans="1:28" ht="15.95" customHeight="1" x14ac:dyDescent="0.4">
      <c r="V68" s="116"/>
      <c r="AB68" s="125"/>
    </row>
    <row r="69" spans="1:28" ht="15.95" customHeight="1" x14ac:dyDescent="0.4">
      <c r="V69" s="116"/>
      <c r="AB69" s="125"/>
    </row>
    <row r="70" spans="1:28" ht="15.95" customHeight="1" x14ac:dyDescent="0.4">
      <c r="V70" s="116"/>
      <c r="AB70" s="125"/>
    </row>
    <row r="71" spans="1:28" ht="15.95" customHeight="1" x14ac:dyDescent="0.4">
      <c r="A71" s="101"/>
      <c r="B71" s="130"/>
      <c r="C71" s="130"/>
      <c r="D71" s="130"/>
      <c r="E71" s="130"/>
      <c r="V71" s="116"/>
      <c r="AB71" s="125"/>
    </row>
    <row r="72" spans="1:28" ht="15.95" customHeight="1" x14ac:dyDescent="0.4">
      <c r="A72" s="101"/>
      <c r="B72" s="531"/>
      <c r="C72" s="531"/>
      <c r="D72" s="531"/>
      <c r="E72" s="531"/>
      <c r="V72" s="116"/>
      <c r="AB72" s="125"/>
    </row>
    <row r="73" spans="1:28" ht="15.95" customHeight="1" x14ac:dyDescent="0.4">
      <c r="A73" s="101"/>
      <c r="B73" s="531"/>
      <c r="C73" s="531"/>
      <c r="D73" s="531"/>
      <c r="E73" s="531"/>
      <c r="V73" s="116"/>
      <c r="AB73" s="125"/>
    </row>
    <row r="74" spans="1:28" ht="15.95" customHeight="1" x14ac:dyDescent="0.4">
      <c r="A74" s="101"/>
      <c r="B74" s="531"/>
      <c r="C74" s="531"/>
      <c r="D74" s="531"/>
      <c r="E74" s="531"/>
      <c r="V74" s="116"/>
      <c r="AB74" s="125"/>
    </row>
    <row r="75" spans="1:28" ht="15.95" customHeight="1" x14ac:dyDescent="0.4">
      <c r="A75" s="101"/>
      <c r="B75" s="531"/>
      <c r="C75" s="531"/>
      <c r="D75" s="531"/>
      <c r="E75" s="531"/>
      <c r="V75" s="116"/>
      <c r="AB75" s="125"/>
    </row>
    <row r="76" spans="1:28" ht="15.95" customHeight="1" x14ac:dyDescent="0.4">
      <c r="A76" s="101"/>
      <c r="B76" s="531"/>
      <c r="C76" s="531"/>
      <c r="D76" s="531"/>
      <c r="E76" s="531"/>
      <c r="V76" s="116"/>
      <c r="AB76" s="125"/>
    </row>
    <row r="77" spans="1:28" ht="15.95" customHeight="1" x14ac:dyDescent="0.4">
      <c r="A77" s="101"/>
      <c r="B77" s="531"/>
      <c r="C77" s="531"/>
      <c r="D77" s="531"/>
      <c r="E77" s="531"/>
      <c r="V77" s="116"/>
    </row>
    <row r="78" spans="1:28" ht="15.95" customHeight="1" x14ac:dyDescent="0.4">
      <c r="A78" s="101"/>
      <c r="B78" s="101"/>
      <c r="C78" s="101"/>
      <c r="D78" s="101"/>
      <c r="E78" s="101"/>
      <c r="X78" s="131"/>
    </row>
    <row r="79" spans="1:28" ht="15.95" customHeight="1" x14ac:dyDescent="0.4">
      <c r="X79" s="131"/>
    </row>
    <row r="80" spans="1:28" ht="15.95" customHeight="1" x14ac:dyDescent="0.4">
      <c r="X80" s="131"/>
    </row>
    <row r="81" spans="24:28" ht="15.95" customHeight="1" x14ac:dyDescent="0.4">
      <c r="X81" s="131"/>
    </row>
    <row r="82" spans="24:28" ht="15.95" customHeight="1" x14ac:dyDescent="0.4">
      <c r="X82" s="131"/>
    </row>
    <row r="83" spans="24:28" ht="15.95" customHeight="1" x14ac:dyDescent="0.4">
      <c r="X83" s="131"/>
    </row>
    <row r="84" spans="24:28" ht="15.95" customHeight="1" x14ac:dyDescent="0.4">
      <c r="X84" s="131"/>
    </row>
    <row r="85" spans="24:28" ht="15.95" customHeight="1" x14ac:dyDescent="0.4">
      <c r="X85" s="131"/>
      <c r="Y85" s="131"/>
      <c r="Z85" s="131"/>
      <c r="AA85" s="131"/>
      <c r="AB85" s="131"/>
    </row>
    <row r="86" spans="24:28" ht="15.95" customHeight="1" x14ac:dyDescent="0.4"/>
    <row r="87" spans="24:28" ht="15.95" customHeight="1" x14ac:dyDescent="0.4"/>
    <row r="88" spans="24:28" ht="15.95" customHeight="1" x14ac:dyDescent="0.4"/>
    <row r="89" spans="24:28" ht="15.95" customHeight="1" x14ac:dyDescent="0.4"/>
    <row r="90" spans="24:28" ht="15.95" customHeight="1" x14ac:dyDescent="0.4"/>
    <row r="91" spans="24:28" ht="15.95" customHeight="1" x14ac:dyDescent="0.4"/>
    <row r="92" spans="24:28" ht="15.95" customHeight="1" x14ac:dyDescent="0.4"/>
    <row r="93" spans="24:28" ht="15.95" customHeight="1" x14ac:dyDescent="0.4"/>
    <row r="94" spans="24:28" ht="15.95" customHeight="1" x14ac:dyDescent="0.4"/>
    <row r="95" spans="24:28" ht="15.95" customHeight="1" x14ac:dyDescent="0.4"/>
  </sheetData>
  <sheetProtection sheet="1" objects="1" scenarios="1" formatColumns="0" selectLockedCells="1"/>
  <mergeCells count="18">
    <mergeCell ref="B77:E77"/>
    <mergeCell ref="A1:T1"/>
    <mergeCell ref="B72:E72"/>
    <mergeCell ref="B73:E73"/>
    <mergeCell ref="B74:E74"/>
    <mergeCell ref="B75:E75"/>
    <mergeCell ref="A34:T34"/>
    <mergeCell ref="A35:T35"/>
    <mergeCell ref="T2:T3"/>
    <mergeCell ref="B2:N2"/>
    <mergeCell ref="V29:Y29"/>
    <mergeCell ref="V27:Y27"/>
    <mergeCell ref="V28:Y28"/>
    <mergeCell ref="V1:Y1"/>
    <mergeCell ref="B76:E76"/>
    <mergeCell ref="V31:Y31"/>
    <mergeCell ref="V32:Y32"/>
    <mergeCell ref="V33:Y33"/>
  </mergeCells>
  <phoneticPr fontId="15"/>
  <conditionalFormatting sqref="A33 A6:T9 A29:T32 A10:P28 S10:T28">
    <cfRule type="cellIs" dxfId="122" priority="5" operator="equal">
      <formula>"休憩"</formula>
    </cfRule>
  </conditionalFormatting>
  <conditionalFormatting sqref="Y19">
    <cfRule type="cellIs" dxfId="121" priority="4" operator="lessThan">
      <formula>0</formula>
    </cfRule>
  </conditionalFormatting>
  <conditionalFormatting sqref="Q10:Q28">
    <cfRule type="cellIs" dxfId="120" priority="3" operator="equal">
      <formula>"休憩"</formula>
    </cfRule>
  </conditionalFormatting>
  <conditionalFormatting sqref="R10:R28">
    <cfRule type="cellIs" dxfId="119" priority="1" operator="equal">
      <formula>"休憩"</formula>
    </cfRule>
  </conditionalFormatting>
  <dataValidations count="1">
    <dataValidation type="list" allowBlank="1" showInputMessage="1" sqref="B6:S32" xr:uid="{00000000-0002-0000-0500-000000000000}">
      <formula1>$AF$7:$AF$58</formula1>
    </dataValidation>
  </dataValidations>
  <printOptions horizontalCentered="1" verticalCentered="1"/>
  <pageMargins left="0.235416666666667" right="0.235416666666667" top="0.74791666666666701" bottom="0.74791666666666701" header="0.31388888888888899" footer="0.31388888888888899"/>
  <pageSetup paperSize="9" scale="53"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44DCB6-941E-4A66-A32B-5556E1FD0D06}">
  <sheetPr codeName="Sheet8">
    <pageSetUpPr fitToPage="1"/>
  </sheetPr>
  <dimension ref="A1:AF95"/>
  <sheetViews>
    <sheetView zoomScale="85" zoomScaleNormal="85" workbookViewId="0">
      <pane xSplit="1" ySplit="5" topLeftCell="B12" activePane="bottomRight" state="frozen"/>
      <selection activeCell="R8" sqref="R8"/>
      <selection pane="topRight" activeCell="R8" sqref="R8"/>
      <selection pane="bottomLeft" activeCell="R8" sqref="R8"/>
      <selection pane="bottomRight" activeCell="Q8" sqref="Q8:Q26"/>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4" width="9.77734375" style="70" customWidth="1"/>
    <col min="25" max="25" width="9.77734375" style="2" customWidth="1"/>
    <col min="26" max="26" width="3.77734375" style="2" customWidth="1"/>
    <col min="27" max="30" width="9.77734375" style="2"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f>月シフト!C9</f>
        <v>44594</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f>A1</f>
        <v>44594</v>
      </c>
      <c r="W1" s="530"/>
      <c r="X1" s="530"/>
      <c r="Y1" s="530"/>
      <c r="AF1" s="62"/>
    </row>
    <row r="2" spans="1:32" ht="18.600000000000001" customHeight="1" thickBot="1" x14ac:dyDescent="0.45">
      <c r="A2" s="63"/>
      <c r="B2" s="537" t="s">
        <v>57</v>
      </c>
      <c r="C2" s="538"/>
      <c r="D2" s="538"/>
      <c r="E2" s="538"/>
      <c r="F2" s="538"/>
      <c r="G2" s="538"/>
      <c r="H2" s="538"/>
      <c r="I2" s="538"/>
      <c r="J2" s="538"/>
      <c r="K2" s="538"/>
      <c r="L2" s="538"/>
      <c r="M2" s="538"/>
      <c r="N2" s="539"/>
      <c r="O2" s="64">
        <v>352</v>
      </c>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IFERROR(INDEX(月シフト!$A$17:$A$50,MATCH(LARGE((月シフト!$C$17:$C$50&lt;&gt;"")*1/ROW(月シフト!$C$17:$C$50),B38),1/ROW(月シフト!$C$17:$C$50),0),1),"")</f>
        <v>ズオン バン フン</v>
      </c>
      <c r="C3" s="142" t="str" cm="1">
        <f t="array" ref="C3">IFERROR(INDEX(月シフト!$A$17:$A$50,MATCH(LARGE((月シフト!$C$17:$C$50&lt;&gt;"")*1/ROW(月シフト!$C$17:$C$50),C38),1/ROW(月シフト!$C$17:$C$50),0),1),"")</f>
        <v>チャモ</v>
      </c>
      <c r="D3" s="142" t="str" cm="1">
        <f t="array" ref="D3">IFERROR(INDEX(月シフト!$A$17:$A$50,MATCH(LARGE((月シフト!$C$17:$C$50&lt;&gt;"")*1/ROW(月シフト!$C$17:$C$50),D38),1/ROW(月シフト!$C$17:$C$50),0),1),"")</f>
        <v>ユウ</v>
      </c>
      <c r="E3" s="142" t="str" cm="1">
        <f t="array" ref="E3">IFERROR(INDEX(月シフト!$A$17:$A$50,MATCH(LARGE((月シフト!$C$17:$C$50&lt;&gt;"")*1/ROW(月シフト!$C$17:$C$50),E38),1/ROW(月シフト!$C$17:$C$50),0),1),"")</f>
        <v>イスリ</v>
      </c>
      <c r="F3" s="142" t="str" cm="1">
        <f t="array" ref="F3">IFERROR(INDEX(月シフト!$A$17:$A$50,MATCH(LARGE((月シフト!$C$17:$C$50&lt;&gt;"")*1/ROW(月シフト!$C$17:$C$50),F38),1/ROW(月シフト!$C$17:$C$50),0),1),"")</f>
        <v>インディカ</v>
      </c>
      <c r="G3" s="224" t="str" cm="1">
        <f t="array" ref="G3">IFERROR(INDEX(月シフト!$A$17:$A$50,MATCH(LARGE((月シフト!$C$17:$C$50&lt;&gt;"")*1/ROW(月シフト!$C$17:$C$50),G38),1/ROW(月シフト!$C$17:$C$50),0),1),"")</f>
        <v>チャトランガ</v>
      </c>
      <c r="H3" s="224" t="str" cm="1">
        <f t="array" ref="H3">IFERROR(INDEX(月シフト!$A$17:$A$50,MATCH(LARGE((月シフト!$C$17:$C$50&lt;&gt;"")*1/ROW(月シフト!$C$17:$C$50),H38),1/ROW(月シフト!$C$17:$C$50),0),1),"")</f>
        <v/>
      </c>
      <c r="I3" s="224" t="str" cm="1">
        <f t="array" ref="I3">IFERROR(INDEX(月シフト!$A$17:$A$50,MATCH(LARGE((月シフト!$C$17:$C$50&lt;&gt;"")*1/ROW(月シフト!$C$17:$C$50),I38),1/ROW(月シフト!$C$17:$C$50),0),1),"")</f>
        <v/>
      </c>
      <c r="J3" s="224" t="str" cm="1">
        <f t="array" ref="J3">IFERROR(INDEX(月シフト!$A$17:$A$50,MATCH(LARGE((月シフト!$C$17:$C$50&lt;&gt;"")*1/ROW(月シフト!$C$17:$C$50),J38),1/ROW(月シフト!$C$17:$C$50),0),1),"")</f>
        <v/>
      </c>
      <c r="K3" s="224" t="str" cm="1">
        <f t="array" ref="K3">IFERROR(INDEX(月シフト!$A$17:$A$50,MATCH(LARGE((月シフト!$C$17:$C$50&lt;&gt;"")*1/ROW(月シフト!$C$17:$C$50),K38),1/ROW(月シフト!$C$17:$C$50),0),1),"")</f>
        <v/>
      </c>
      <c r="L3" s="224" t="str" cm="1">
        <f t="array" ref="L3">IFERROR(INDEX(月シフト!$A$17:$A$50,MATCH(LARGE((月シフト!$C$17:$C$50&lt;&gt;"")*1/ROW(月シフト!$C$17:$C$50),L38),1/ROW(月シフト!$C$17:$C$50),0),1),"")</f>
        <v/>
      </c>
      <c r="M3" s="224" t="str" cm="1">
        <f t="array" ref="M3">IFERROR(INDEX(月シフト!$A$17:$A$50,MATCH(LARGE((月シフト!$C$17:$C$50&lt;&gt;"")*1/ROW(月シフト!$C$17:$C$50),M38),1/ROW(月シフト!$C$17:$C$50),0),1),"")</f>
        <v/>
      </c>
      <c r="N3" s="224" t="str" cm="1">
        <f t="array" ref="N3">IFERROR(INDEX(月シフト!$A$17:$A$50,MATCH(LARGE((月シフト!$C$17:$C$50&lt;&gt;"")*1/ROW(月シフト!$C$17:$C$50),N38),1/ROW(月シフト!$C$17:$C$50),0),1),"")</f>
        <v/>
      </c>
      <c r="O3" s="224" t="str" cm="1">
        <f t="array" ref="O3">IFERROR(INDEX(月シフト!$A$17:$A$50,MATCH(LARGE((月シフト!$C$17:$C$50&lt;&gt;"")*1/ROW(月シフト!$C$17:$C$50),O38),1/ROW(月シフト!$C$17:$C$50),0),1),"")</f>
        <v/>
      </c>
      <c r="P3" s="310" t="str" cm="1">
        <f t="array" ref="P3">IFERROR(INDEX(月シフト!$A$17:$A$50,MATCH(LARGE((月シフト!$C$17:$C$50&lt;&gt;"")*1/ROW(月シフト!$C$17:$C$50),P38),1/ROW(月シフト!$C$17:$C$50),0),1),"")</f>
        <v/>
      </c>
      <c r="Q3" s="143" t="str">
        <f t="array" ref="Q3">IFERROR(INDEX(月シフト!$A$11:$A$16,MATCH(LARGE((月シフト!$C$11:$C$16&lt;&gt;"")*1/ROW(月シフト!$C$11:$C$16),1),1/ROW(月シフト!$C$11:$C$16),0),1),"")</f>
        <v>矢代</v>
      </c>
      <c r="R3" s="144" t="str">
        <f t="array" ref="R3">IFERROR(INDEX(月シフト!$A$11:$A$16,MATCH(LARGE((月シフト!$C$11:$C$16&lt;&gt;"")*1/ROW(月シフト!$C$11:$C$16),2),1/ROW(月シフト!$C$11:$C$16),0),1),"")</f>
        <v>マーダワ</v>
      </c>
      <c r="S3" s="145" t="str">
        <f t="array" ref="S3">IFERROR(INDEX(月シフト!$A$11:$A$16,MATCH(LARGE((月シフト!$C$11:$C$16&lt;&gt;"")*1/ROW(月シフト!$C$11:$C$16),3),1/ROW(月シフト!$C$11:$C$16),0),1),"")</f>
        <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c r="C4" s="73"/>
      <c r="D4" s="73"/>
      <c r="E4" s="73"/>
      <c r="F4" s="73"/>
      <c r="G4" s="225" t="s">
        <v>810</v>
      </c>
      <c r="H4" s="225"/>
      <c r="I4" s="225"/>
      <c r="J4" s="225"/>
      <c r="K4" s="225"/>
      <c r="L4" s="225"/>
      <c r="M4" s="225"/>
      <c r="N4" s="225"/>
      <c r="O4" s="225"/>
      <c r="P4" s="311"/>
      <c r="Q4" s="74"/>
      <c r="R4" s="75"/>
      <c r="S4" s="76"/>
      <c r="T4" s="146"/>
      <c r="V4" s="109" t="str">
        <f>IF(AND(B$3="",B$6=""),"",IF(B$3="",B$6,B$3))</f>
        <v>ズオン バン フン</v>
      </c>
      <c r="W4" s="110">
        <f>IF(AND(B$6&lt;&gt;"",B$3=""),0,IFERROR(HLOOKUP(INDEX(月シフト!$B$17:$AF$50,MATCH($V4,月シフト!$A$17:$A$50,0),MATCH($V$1,月シフト!$B$9:$AF$9,0)),月シフト!$AJ$9:$AU$10,2,0),""))</f>
        <v>8</v>
      </c>
      <c r="X4" s="111">
        <f ca="1">B33</f>
        <v>7.9999999999998153</v>
      </c>
      <c r="Y4" s="112">
        <f ca="1">IF(V4="","",X4-W4)</f>
        <v>-1.8474111129762605E-13</v>
      </c>
      <c r="AA4" s="109" t="str">
        <f t="shared" ref="AA4:AA13" si="0">IF(V4="","",V4)</f>
        <v>ズオン バン フン</v>
      </c>
      <c r="AB4" s="114">
        <f>IFERROR(HLOOKUP($V4,月シフト!$AJ$12:$AZ$13,2,0)*W4,"")</f>
        <v>9600</v>
      </c>
      <c r="AC4" s="114">
        <f ca="1">IFERROR(HLOOKUP($V4,月シフト!$AJ$12:$AZ$13,2,0)*X4,"")</f>
        <v>9599.9999999997781</v>
      </c>
      <c r="AD4" s="115">
        <f ca="1">IFERROR(ROUND(AC4,0)-ROUND(AB4,0),"")</f>
        <v>0</v>
      </c>
    </row>
    <row r="5" spans="1:32" ht="18.600000000000001" customHeight="1" thickBot="1" x14ac:dyDescent="0.45">
      <c r="A5" s="78" t="s">
        <v>83</v>
      </c>
      <c r="B5" s="79" t="str">
        <f>IF(B3="","",HLOOKUP(INDEX(月シフト!$B$11:$AF$50,MATCH(B$3,月シフト!$A$11:$A$50,0),MATCH($A$1,月シフト!$B$9:$AF$9,0)),月シフト!$AJ$9:$AU$11,3,0))</f>
        <v>8:00～17:00</v>
      </c>
      <c r="C5" s="79" t="str">
        <f>IF(C3="","",HLOOKUP(INDEX(月シフト!$B$11:$AF$50,MATCH(C$3,月シフト!$A$11:$A$50,0),MATCH($A$1,月シフト!$B$9:$AF$9,0)),月シフト!$AJ$9:$AU$11,3,0))</f>
        <v>8:00～17:00</v>
      </c>
      <c r="D5" s="79" t="str">
        <f>IF(D3="","",HLOOKUP(INDEX(月シフト!$B$11:$AF$50,MATCH(D$3,月シフト!$A$11:$A$50,0),MATCH($A$1,月シフト!$B$9:$AF$9,0)),月シフト!$AJ$9:$AU$11,3,0))</f>
        <v>8:00～17:00</v>
      </c>
      <c r="E5" s="79" t="str">
        <f>IF(E3="","",HLOOKUP(INDEX(月シフト!$B$11:$AF$50,MATCH(E$3,月シフト!$A$11:$A$50,0),MATCH($A$1,月シフト!$B$9:$AF$9,0)),月シフト!$AJ$9:$AU$11,3,0))</f>
        <v>13:00～18:00</v>
      </c>
      <c r="F5" s="79" t="str">
        <f>IF(F3="","",HLOOKUP(INDEX(月シフト!$B$11:$AF$50,MATCH(F$3,月シフト!$A$11:$A$50,0),MATCH($A$1,月シフト!$B$9:$AF$9,0)),月シフト!$AJ$9:$AU$11,3,0))</f>
        <v>9:00～17:00</v>
      </c>
      <c r="G5" s="226" t="str">
        <f>IF(G3="","",HLOOKUP(INDEX(月シフト!$B$11:$AF$50,MATCH(G$3,月シフト!$A$11:$A$50,0),MATCH($A$1,月シフト!$B$9:$AF$9,0)),月シフト!$AJ$9:$AU$11,3,0))</f>
        <v>13:00～18:00</v>
      </c>
      <c r="H5" s="226" t="str">
        <f>IF(H3="","",HLOOKUP(INDEX(月シフト!$B$11:$AF$50,MATCH(H$3,月シフト!$A$11:$A$50,0),MATCH($A$1,月シフト!$B$9:$AF$9,0)),月シフト!$AJ$9:$AU$11,3,0))</f>
        <v/>
      </c>
      <c r="I5" s="226" t="str">
        <f>IF(I3="","",HLOOKUP(INDEX(月シフト!$B$11:$AF$50,MATCH(I$3,月シフト!$A$11:$A$50,0),MATCH($A$1,月シフト!$B$9:$AF$9,0)),月シフト!$AJ$9:$AU$11,3,0))</f>
        <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チャモ</v>
      </c>
      <c r="W5" s="110">
        <f>IF(AND(B$6&lt;&gt;"",B$3=""),0,IFERROR(HLOOKUP(INDEX(月シフト!$B$17:$AF$50,MATCH($V5,月シフト!$A$17:$A$50,0),MATCH($V$1,月シフト!$B$9:$AF$9,0)),月シフト!$AJ$9:$AU$10,2,0),""))</f>
        <v>8</v>
      </c>
      <c r="X5" s="110">
        <f ca="1">C33</f>
        <v>10.499999999999575</v>
      </c>
      <c r="Y5" s="112">
        <f t="shared" ref="Y5:Y10" ca="1" si="1">IF(V5="","",X5-W5)</f>
        <v>2.4999999999995755</v>
      </c>
      <c r="Z5" s="178"/>
      <c r="AA5" s="109" t="str">
        <f t="shared" si="0"/>
        <v>チャモ</v>
      </c>
      <c r="AB5" s="114">
        <f>IFERROR(HLOOKUP($V5,月シフト!$AJ$12:$AZ$13,2,0)*W5,"")</f>
        <v>9200</v>
      </c>
      <c r="AC5" s="114">
        <f ca="1">IFERROR(HLOOKUP($V5,月シフト!$AJ$12:$AZ$13,2,0)*X5,"")</f>
        <v>12074.999999999513</v>
      </c>
      <c r="AD5" s="115">
        <f t="shared" ref="AD5:AD10" ca="1" si="2">IFERROR(ROUND(AC5,0)-ROUND(AB5,0),"")</f>
        <v>2875</v>
      </c>
    </row>
    <row r="6" spans="1:32" ht="18.600000000000001" customHeight="1" x14ac:dyDescent="0.4">
      <c r="A6" s="137">
        <v>0.29166666666666669</v>
      </c>
      <c r="B6" s="84" t="s">
        <v>74</v>
      </c>
      <c r="C6" s="85"/>
      <c r="D6" s="85"/>
      <c r="E6" s="85"/>
      <c r="F6" s="85"/>
      <c r="G6" s="85"/>
      <c r="H6" s="85"/>
      <c r="I6" s="85"/>
      <c r="J6" s="85"/>
      <c r="K6" s="85"/>
      <c r="L6" s="85"/>
      <c r="M6" s="85"/>
      <c r="N6" s="85"/>
      <c r="O6" s="85"/>
      <c r="P6" s="313"/>
      <c r="Q6" s="84"/>
      <c r="R6" s="323"/>
      <c r="S6" s="86"/>
      <c r="T6" s="87" t="s">
        <v>194</v>
      </c>
      <c r="V6" s="109" t="str">
        <f>IF(AND(D$3="",D$6=""),"",IF(D$3="",D$6,D$3))</f>
        <v>ユウ</v>
      </c>
      <c r="W6" s="110">
        <f>IF(AND(B$6&lt;&gt;"",B$3=""),0,IFERROR(HLOOKUP(INDEX(月シフト!$B$17:$AF$50,MATCH($V6,月シフト!$A$17:$A$50,0),MATCH($V$1,月シフト!$B$9:$AF$9,0)),月シフト!$AJ$9:$AU$10,2,0),""))</f>
        <v>8</v>
      </c>
      <c r="X6" s="110">
        <f ca="1">D33</f>
        <v>9.9999999999996074</v>
      </c>
      <c r="Y6" s="112">
        <f t="shared" ca="1" si="1"/>
        <v>1.9999999999996074</v>
      </c>
      <c r="Z6" s="141"/>
      <c r="AA6" s="109" t="str">
        <f t="shared" si="0"/>
        <v>ユウ</v>
      </c>
      <c r="AB6" s="114">
        <f>IFERROR(HLOOKUP($V6,月シフト!$AJ$12:$AZ$13,2,0)*W6,"")</f>
        <v>8400</v>
      </c>
      <c r="AC6" s="114">
        <f ca="1">IFERROR(HLOOKUP($V6,月シフト!$AJ$12:$AZ$13,2,0)*X6,"")</f>
        <v>10499.999999999587</v>
      </c>
      <c r="AD6" s="115">
        <f t="shared" ca="1" si="2"/>
        <v>2100</v>
      </c>
      <c r="AF6" s="70" t="str">
        <f>'1日(火)'!AF6</f>
        <v>リスト</v>
      </c>
    </row>
    <row r="7" spans="1:32" ht="18.600000000000001" customHeight="1" x14ac:dyDescent="0.4">
      <c r="A7" s="138">
        <v>0.3125</v>
      </c>
      <c r="B7" s="132" t="s">
        <v>74</v>
      </c>
      <c r="C7" s="133"/>
      <c r="D7" s="133"/>
      <c r="E7" s="133"/>
      <c r="F7" s="133"/>
      <c r="G7" s="133"/>
      <c r="H7" s="133"/>
      <c r="I7" s="133"/>
      <c r="J7" s="133"/>
      <c r="K7" s="133"/>
      <c r="L7" s="133"/>
      <c r="M7" s="133"/>
      <c r="N7" s="133"/>
      <c r="O7" s="133"/>
      <c r="P7" s="309"/>
      <c r="Q7" s="132"/>
      <c r="R7" s="223"/>
      <c r="S7" s="134"/>
      <c r="T7" s="135" t="s">
        <v>750</v>
      </c>
      <c r="V7" s="109" t="str">
        <f>IF(AND(E$3="",E$6=""),"",IF(E$3="",E$6,E$3))</f>
        <v>イスリ</v>
      </c>
      <c r="W7" s="110">
        <f>IF(AND(B$6&lt;&gt;"",B$3=""),0,IFERROR(HLOOKUP(INDEX(月シフト!$B$17:$AF$50,MATCH($V7,月シフト!$A$17:$A$50,0),MATCH($V$1,月シフト!$B$9:$AF$9,0)),月シフト!$AJ$9:$AU$10,2,0),""))</f>
        <v>5</v>
      </c>
      <c r="X7" s="110">
        <f ca="1">E33</f>
        <v>5.4999999999996518</v>
      </c>
      <c r="Y7" s="112">
        <f t="shared" ca="1" si="1"/>
        <v>0.49999999999965183</v>
      </c>
      <c r="Z7" s="113"/>
      <c r="AA7" s="109" t="str">
        <f t="shared" si="0"/>
        <v>イスリ</v>
      </c>
      <c r="AB7" s="114">
        <f>IFERROR(HLOOKUP($V7,月シフト!$AJ$12:$AZ$13,2,0)*W7,"")</f>
        <v>5250</v>
      </c>
      <c r="AC7" s="114">
        <f ca="1">IFERROR(HLOOKUP($V7,月シフト!$AJ$12:$AZ$13,2,0)*X7,"")</f>
        <v>5774.9999999996344</v>
      </c>
      <c r="AD7" s="115">
        <f t="shared" ca="1" si="2"/>
        <v>525</v>
      </c>
      <c r="AF7" s="89" t="str">
        <f>'1日(火)'!AF7</f>
        <v>↓</v>
      </c>
    </row>
    <row r="8" spans="1:32" ht="18.600000000000001" customHeight="1" x14ac:dyDescent="0.4">
      <c r="A8" s="139">
        <v>0.33333333333333298</v>
      </c>
      <c r="B8" s="90" t="s">
        <v>62</v>
      </c>
      <c r="C8" s="91" t="s">
        <v>62</v>
      </c>
      <c r="D8" s="91" t="s">
        <v>62</v>
      </c>
      <c r="E8" s="91"/>
      <c r="F8" s="91"/>
      <c r="G8" s="91"/>
      <c r="H8" s="91"/>
      <c r="I8" s="91"/>
      <c r="J8" s="91"/>
      <c r="K8" s="91"/>
      <c r="L8" s="91"/>
      <c r="M8" s="91"/>
      <c r="N8" s="91"/>
      <c r="O8" s="91"/>
      <c r="P8" s="314"/>
      <c r="Q8" s="90" t="s">
        <v>813</v>
      </c>
      <c r="R8" s="222" t="s">
        <v>813</v>
      </c>
      <c r="S8" s="92"/>
      <c r="T8" s="203" t="s">
        <v>744</v>
      </c>
      <c r="V8" s="109" t="str">
        <f>IF(AND(F$3="",F$6=""),"",IF(F$3="",F$6,F$3))</f>
        <v>インディカ</v>
      </c>
      <c r="W8" s="110">
        <f>IF(AND(B$6&lt;&gt;"",B$3=""),0,IFERROR(HLOOKUP(INDEX(月シフト!$B$17:$AF$50,MATCH($V8,月シフト!$A$17:$A$50,0),MATCH($V$1,月シフト!$B$9:$AF$9,0)),月シフト!$AJ$9:$AU$10,2,0),""))</f>
        <v>7</v>
      </c>
      <c r="X8" s="110">
        <f ca="1">F33</f>
        <v>6.99999999999973</v>
      </c>
      <c r="Y8" s="112">
        <f t="shared" ca="1" si="1"/>
        <v>-2.7000623958883807E-13</v>
      </c>
      <c r="Z8" s="70"/>
      <c r="AA8" s="109" t="str">
        <f t="shared" si="0"/>
        <v>インディカ</v>
      </c>
      <c r="AB8" s="114">
        <f>IFERROR(HLOOKUP($V8,月シフト!$AJ$12:$AZ$13,2,0)*W8,"")</f>
        <v>7350</v>
      </c>
      <c r="AC8" s="114">
        <f ca="1">IFERROR(HLOOKUP($V8,月シフト!$AJ$12:$AZ$13,2,0)*X8,"")</f>
        <v>7349.9999999997162</v>
      </c>
      <c r="AD8" s="115">
        <f t="shared" ca="1" si="2"/>
        <v>0</v>
      </c>
      <c r="AF8" s="89" t="str">
        <f>'1日(火)'!AF8</f>
        <v>荷物整理</v>
      </c>
    </row>
    <row r="9" spans="1:32" ht="18.600000000000001" customHeight="1" x14ac:dyDescent="0.4">
      <c r="A9" s="138">
        <v>0.35416666666666602</v>
      </c>
      <c r="B9" s="132" t="s">
        <v>64</v>
      </c>
      <c r="C9" s="133" t="s">
        <v>64</v>
      </c>
      <c r="D9" s="133" t="s">
        <v>64</v>
      </c>
      <c r="E9" s="133"/>
      <c r="F9" s="133"/>
      <c r="G9" s="133"/>
      <c r="H9" s="133"/>
      <c r="I9" s="133"/>
      <c r="J9" s="133"/>
      <c r="K9" s="133"/>
      <c r="L9" s="133"/>
      <c r="M9" s="133"/>
      <c r="N9" s="133"/>
      <c r="O9" s="133"/>
      <c r="P9" s="309"/>
      <c r="Q9" s="132" t="s">
        <v>63</v>
      </c>
      <c r="R9" s="223" t="s">
        <v>63</v>
      </c>
      <c r="S9" s="134"/>
      <c r="T9" s="136"/>
      <c r="V9" s="109" t="str">
        <f>IF(AND(G$3="",G$6=""),"",IF(G$3="",G$6,G$3))</f>
        <v>チャトランガ</v>
      </c>
      <c r="W9" s="110">
        <f>IF(AND(B$6&lt;&gt;"",B$3=""),0,IFERROR(HLOOKUP(INDEX(月シフト!$B$17:$AF$50,MATCH($V9,月シフト!$A$17:$A$50,0),MATCH($V$1,月シフト!$B$9:$AF$9,0)),月シフト!$AJ$9:$AU$10,2,0),""))</f>
        <v>5</v>
      </c>
      <c r="X9" s="110">
        <f ca="1">G33</f>
        <v>0</v>
      </c>
      <c r="Y9" s="112">
        <f t="shared" ca="1" si="1"/>
        <v>-5</v>
      </c>
      <c r="Z9" s="70"/>
      <c r="AA9" s="109" t="str">
        <f t="shared" si="0"/>
        <v>チャトランガ</v>
      </c>
      <c r="AB9" s="114">
        <f>IFERROR(HLOOKUP($V9,月シフト!$AJ$12:$AZ$13,2,0)*W9,"")</f>
        <v>5250</v>
      </c>
      <c r="AC9" s="114">
        <f ca="1">IFERROR(HLOOKUP($V9,月シフト!$AJ$12:$AZ$13,2,0)*X9,"")</f>
        <v>0</v>
      </c>
      <c r="AD9" s="115">
        <f t="shared" ca="1" si="2"/>
        <v>-5250</v>
      </c>
      <c r="AF9" s="89" t="str">
        <f>'1日(火)'!AF9</f>
        <v>フード</v>
      </c>
    </row>
    <row r="10" spans="1:32" ht="18.600000000000001" customHeight="1" x14ac:dyDescent="0.4">
      <c r="A10" s="139">
        <v>0.375</v>
      </c>
      <c r="B10" s="90" t="s">
        <v>67</v>
      </c>
      <c r="C10" s="91" t="s">
        <v>67</v>
      </c>
      <c r="D10" s="91" t="s">
        <v>67</v>
      </c>
      <c r="E10" s="91"/>
      <c r="F10" s="91" t="s">
        <v>67</v>
      </c>
      <c r="G10" s="91"/>
      <c r="H10" s="91"/>
      <c r="I10" s="91"/>
      <c r="J10" s="91"/>
      <c r="K10" s="91"/>
      <c r="L10" s="91"/>
      <c r="M10" s="91"/>
      <c r="N10" s="91"/>
      <c r="O10" s="91"/>
      <c r="P10" s="314"/>
      <c r="Q10" s="90" t="s">
        <v>814</v>
      </c>
      <c r="R10" s="222" t="s">
        <v>814</v>
      </c>
      <c r="S10" s="92"/>
      <c r="T10" s="93"/>
      <c r="V10" s="109" t="str">
        <f>IF(AND(H$3="",H$6=""),"",IF(H$3="",H$6,H$3))</f>
        <v/>
      </c>
      <c r="W10" s="117" t="str">
        <f>IF(AND(B$6&lt;&gt;"",B$3=""),0,IFERROR(HLOOKUP(INDEX(月シフト!$B$17:$AF$50,MATCH($V10,月シフト!$A$17:$A$50,0),MATCH($V$1,月シフト!$B$9:$AF$9,0)),月シフト!$AJ$9:$AU$10,2,0),""))</f>
        <v/>
      </c>
      <c r="X10" s="110" t="str">
        <f ca="1">H33</f>
        <v/>
      </c>
      <c r="Y10" s="118" t="str">
        <f t="shared" si="1"/>
        <v/>
      </c>
      <c r="Z10" s="70"/>
      <c r="AA10" s="109" t="str">
        <f t="shared" si="0"/>
        <v/>
      </c>
      <c r="AB10" s="114" t="str">
        <f>IFERROR(HLOOKUP($V10,月シフト!$AJ$12:$AZ$13,2,0)*W10,"")</f>
        <v/>
      </c>
      <c r="AC10" s="114" t="str">
        <f ca="1">IFERROR(HLOOKUP($V10,月シフト!$AJ$12:$AZ$13,2,0)*X10,"")</f>
        <v/>
      </c>
      <c r="AD10" s="115" t="str">
        <f t="shared" ca="1" si="2"/>
        <v/>
      </c>
      <c r="AF10" s="89" t="str">
        <f>'1日(火)'!AF10</f>
        <v>翌日準備</v>
      </c>
    </row>
    <row r="11" spans="1:32" ht="18" customHeight="1" x14ac:dyDescent="0.4">
      <c r="A11" s="138">
        <v>0.39583333333333298</v>
      </c>
      <c r="B11" s="132" t="s">
        <v>64</v>
      </c>
      <c r="C11" s="133" t="s">
        <v>64</v>
      </c>
      <c r="D11" s="133" t="s">
        <v>64</v>
      </c>
      <c r="E11" s="133"/>
      <c r="F11" s="133" t="s">
        <v>64</v>
      </c>
      <c r="G11" s="133"/>
      <c r="H11" s="133"/>
      <c r="I11" s="133"/>
      <c r="J11" s="133"/>
      <c r="K11" s="133"/>
      <c r="L11" s="133"/>
      <c r="M11" s="133"/>
      <c r="N11" s="133"/>
      <c r="O11" s="133"/>
      <c r="P11" s="309"/>
      <c r="Q11" s="132" t="s">
        <v>815</v>
      </c>
      <c r="R11" s="223" t="s">
        <v>815</v>
      </c>
      <c r="S11" s="134"/>
      <c r="T11" s="136"/>
      <c r="V11" s="109" t="str">
        <f>IF(AND(I$3="",I$6=""),"",IF(I$3="",I$6,I$3))</f>
        <v/>
      </c>
      <c r="W11" s="117" t="str">
        <f>IF(AND(B$6&lt;&gt;"",B$3=""),0,IFERROR(HLOOKUP(INDEX(月シフト!$B$17:$AF$50,MATCH($V11,月シフト!$A$17:$A$50,0),MATCH($V$1,月シフト!$B$9:$AF$9,0)),月シフト!$AJ$9:$AU$10,2,0),""))</f>
        <v/>
      </c>
      <c r="X11" s="110" t="str">
        <f ca="1">I33</f>
        <v/>
      </c>
      <c r="Y11" s="118" t="str">
        <f t="shared" ref="Y11:Y13" si="3">IF(V11="","",X11-W11)</f>
        <v/>
      </c>
      <c r="Z11" s="70"/>
      <c r="AA11" s="109" t="str">
        <f t="shared" si="0"/>
        <v/>
      </c>
      <c r="AB11" s="114" t="str">
        <f>IFERROR(HLOOKUP($V11,月シフト!$AJ$12:$AZ$13,2,0)*W11,"")</f>
        <v/>
      </c>
      <c r="AC11" s="114" t="str">
        <f ca="1">IFERROR(HLOOKUP($V11,月シフト!$AJ$12:$AZ$13,2,0)*X11,"")</f>
        <v/>
      </c>
      <c r="AD11" s="115" t="str">
        <f ca="1">IFERROR(ROUND(AC11,0)-ROUND(AB11,0),"")</f>
        <v/>
      </c>
      <c r="AF11" s="89" t="str">
        <f>'1日(火)'!AF11</f>
        <v>荷物整理</v>
      </c>
    </row>
    <row r="12" spans="1:32" ht="18" customHeight="1" x14ac:dyDescent="0.4">
      <c r="A12" s="139">
        <v>0.41666666666666702</v>
      </c>
      <c r="B12" s="90" t="s">
        <v>64</v>
      </c>
      <c r="C12" s="91" t="s">
        <v>64</v>
      </c>
      <c r="D12" s="91" t="s">
        <v>64</v>
      </c>
      <c r="E12" s="91"/>
      <c r="F12" s="91" t="s">
        <v>64</v>
      </c>
      <c r="G12" s="91"/>
      <c r="H12" s="91"/>
      <c r="I12" s="91"/>
      <c r="J12" s="91"/>
      <c r="K12" s="91"/>
      <c r="L12" s="91"/>
      <c r="M12" s="91"/>
      <c r="N12" s="91"/>
      <c r="O12" s="91"/>
      <c r="P12" s="314"/>
      <c r="Q12" s="90" t="s">
        <v>816</v>
      </c>
      <c r="R12" s="222" t="s">
        <v>816</v>
      </c>
      <c r="S12" s="92"/>
      <c r="T12" s="93"/>
      <c r="V12" s="109" t="str">
        <f>IF(AND(J$3="",J$6=""),"",IF(J$3="",J$6,J$3))</f>
        <v/>
      </c>
      <c r="W12" s="117" t="str">
        <f>IF(AND(B$6&lt;&gt;"",B$3=""),0,IFERROR(HLOOKUP(INDEX(月シフト!$B$17:$AF$50,MATCH($V12,月シフト!$A$17:$A$50,0),MATCH($V$1,月シフト!$B$9:$AF$9,0)),月シフト!$AJ$9:$AU$10,2,0),""))</f>
        <v/>
      </c>
      <c r="X12" s="110" t="str">
        <f ca="1">J33</f>
        <v/>
      </c>
      <c r="Y12" s="118" t="str">
        <f t="shared" si="3"/>
        <v/>
      </c>
      <c r="Z12" s="70"/>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2" t="s">
        <v>64</v>
      </c>
      <c r="C13" s="133" t="s">
        <v>64</v>
      </c>
      <c r="D13" s="133" t="s">
        <v>64</v>
      </c>
      <c r="E13" s="133"/>
      <c r="F13" s="133" t="s">
        <v>64</v>
      </c>
      <c r="G13" s="133"/>
      <c r="H13" s="133"/>
      <c r="I13" s="133"/>
      <c r="J13" s="133"/>
      <c r="K13" s="133"/>
      <c r="L13" s="133"/>
      <c r="M13" s="133"/>
      <c r="N13" s="133"/>
      <c r="O13" s="133"/>
      <c r="P13" s="309"/>
      <c r="Q13" s="132" t="s">
        <v>813</v>
      </c>
      <c r="R13" s="223" t="s">
        <v>813</v>
      </c>
      <c r="S13" s="134"/>
      <c r="T13" s="136"/>
      <c r="V13" s="109" t="str">
        <f>IF(AND(K$3="",K$6=""),"",IF(K$3="",K$6,K$3))</f>
        <v/>
      </c>
      <c r="W13" s="117" t="str">
        <f>IF(AND(B$6&lt;&gt;"",B$3=""),0,IFERROR(HLOOKUP(INDEX(月シフト!$B$17:$AF$50,MATCH($V13,月シフト!$A$17:$A$50,0),MATCH($V$1,月シフト!$B$9:$AF$9,0)),月シフト!$AJ$9:$AU$10,2,0),""))</f>
        <v/>
      </c>
      <c r="X13" s="110" t="str">
        <f ca="1">K33</f>
        <v/>
      </c>
      <c r="Y13" s="118" t="str">
        <f t="shared" si="3"/>
        <v/>
      </c>
      <c r="Z13" s="70"/>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0" t="s">
        <v>68</v>
      </c>
      <c r="C14" s="91" t="s">
        <v>68</v>
      </c>
      <c r="D14" s="91" t="s">
        <v>68</v>
      </c>
      <c r="E14" s="91"/>
      <c r="F14" s="91" t="s">
        <v>68</v>
      </c>
      <c r="G14" s="91"/>
      <c r="H14" s="91"/>
      <c r="I14" s="91"/>
      <c r="J14" s="91"/>
      <c r="K14" s="91"/>
      <c r="L14" s="91"/>
      <c r="M14" s="91"/>
      <c r="N14" s="91"/>
      <c r="O14" s="91"/>
      <c r="P14" s="314"/>
      <c r="Q14" s="90" t="s">
        <v>69</v>
      </c>
      <c r="R14" s="222" t="s">
        <v>69</v>
      </c>
      <c r="S14" s="92"/>
      <c r="T14" s="93" t="s">
        <v>745</v>
      </c>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2" t="s">
        <v>64</v>
      </c>
      <c r="C15" s="133" t="s">
        <v>64</v>
      </c>
      <c r="D15" s="133" t="s">
        <v>64</v>
      </c>
      <c r="E15" s="133"/>
      <c r="F15" s="133" t="s">
        <v>64</v>
      </c>
      <c r="G15" s="133"/>
      <c r="H15" s="133"/>
      <c r="I15" s="133"/>
      <c r="J15" s="133"/>
      <c r="K15" s="133"/>
      <c r="L15" s="133"/>
      <c r="M15" s="133"/>
      <c r="N15" s="133"/>
      <c r="O15" s="133"/>
      <c r="P15" s="309"/>
      <c r="Q15" s="132" t="s">
        <v>69</v>
      </c>
      <c r="R15" s="223" t="s">
        <v>69</v>
      </c>
      <c r="S15" s="134"/>
      <c r="T15" s="136" t="s">
        <v>751</v>
      </c>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0" t="s">
        <v>69</v>
      </c>
      <c r="C16" s="91" t="s">
        <v>69</v>
      </c>
      <c r="D16" s="91" t="s">
        <v>69</v>
      </c>
      <c r="E16" s="91"/>
      <c r="F16" s="91" t="s">
        <v>69</v>
      </c>
      <c r="G16" s="91"/>
      <c r="H16" s="91"/>
      <c r="I16" s="91"/>
      <c r="J16" s="91"/>
      <c r="K16" s="91"/>
      <c r="L16" s="91"/>
      <c r="M16" s="91"/>
      <c r="N16" s="91"/>
      <c r="O16" s="91"/>
      <c r="P16" s="314"/>
      <c r="Q16" s="90" t="s">
        <v>817</v>
      </c>
      <c r="R16" s="222" t="s">
        <v>817</v>
      </c>
      <c r="S16" s="92"/>
      <c r="T16" s="93" t="s">
        <v>201</v>
      </c>
      <c r="V16" s="109" t="str">
        <f>IF(AND(N$3="",N$6=""),"",IF(N$3="",N$6,N$3))</f>
        <v/>
      </c>
      <c r="W16" s="117" t="str">
        <f>IF(AND(B$6&lt;&gt;"",B$3=""),0,IFERROR(HLOOKUP(INDEX(月シフト!$B$17:$AF$50,MATCH($V16,月シフト!$A$17:$A$50,0),MATCH($V$1,月シフト!$B$9:$AF$9,0)),月シフト!$AJ$9:$AU$10,2,0),""))</f>
        <v/>
      </c>
      <c r="X16" s="110" t="str">
        <f ca="1">N33</f>
        <v/>
      </c>
      <c r="Y16" s="118" t="str">
        <f t="shared" si="5"/>
        <v/>
      </c>
      <c r="Z16" s="70"/>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2" t="s">
        <v>69</v>
      </c>
      <c r="C17" s="133" t="s">
        <v>69</v>
      </c>
      <c r="D17" s="133" t="s">
        <v>69</v>
      </c>
      <c r="E17" s="133"/>
      <c r="F17" s="133" t="s">
        <v>69</v>
      </c>
      <c r="G17" s="133"/>
      <c r="H17" s="133"/>
      <c r="I17" s="133"/>
      <c r="J17" s="133"/>
      <c r="K17" s="133"/>
      <c r="L17" s="133"/>
      <c r="M17" s="133"/>
      <c r="N17" s="133"/>
      <c r="O17" s="133"/>
      <c r="P17" s="309"/>
      <c r="Q17" s="132" t="s">
        <v>64</v>
      </c>
      <c r="R17" s="223" t="s">
        <v>64</v>
      </c>
      <c r="S17" s="134"/>
      <c r="T17" s="172"/>
      <c r="V17" s="109" t="str">
        <f>IF(AND(O$3="",O$6=""),"",IF(O$3="",O$6,O$3))</f>
        <v/>
      </c>
      <c r="W17" s="117" t="str">
        <f>IF(AND(B$6&lt;&gt;"",B$3=""),0,IFERROR(HLOOKUP(INDEX(月シフト!$B$17:$AF$50,MATCH($V17,月シフト!$A$17:$A$50,0),MATCH($V$1,月シフト!$B$9:$AF$9,0)),月シフト!$AJ$9:$AU$10,2,0),""))</f>
        <v/>
      </c>
      <c r="X17" s="110" t="str">
        <f ca="1">O33</f>
        <v/>
      </c>
      <c r="Y17" s="118" t="str">
        <f t="shared" si="5"/>
        <v/>
      </c>
      <c r="Z17" s="70"/>
      <c r="AA17" s="109" t="str">
        <f t="shared" si="6"/>
        <v/>
      </c>
      <c r="AB17" s="114" t="str">
        <f>IFERROR(HLOOKUP($V17,月シフト!$AJ$12:$AZ$13,2,0)*W17,"")</f>
        <v/>
      </c>
      <c r="AC17" s="114" t="str">
        <f ca="1">IFERROR(HLOOKUP($V17,月シフト!$AJ$12:$AZ$13,2,0)*X17,"")</f>
        <v/>
      </c>
      <c r="AD17" s="115" t="str">
        <f t="shared" ca="1" si="7"/>
        <v/>
      </c>
      <c r="AF17" s="89" t="str">
        <f>'1日(火)'!AF17</f>
        <v>検品登録</v>
      </c>
    </row>
    <row r="18" spans="1:32" ht="18" customHeight="1" thickBot="1" x14ac:dyDescent="0.45">
      <c r="A18" s="139">
        <v>0.54166666666666596</v>
      </c>
      <c r="B18" s="90" t="s">
        <v>70</v>
      </c>
      <c r="C18" s="91" t="s">
        <v>70</v>
      </c>
      <c r="D18" s="91" t="s">
        <v>70</v>
      </c>
      <c r="E18" s="91" t="s">
        <v>70</v>
      </c>
      <c r="F18" s="91" t="s">
        <v>70</v>
      </c>
      <c r="G18" s="91" t="s">
        <v>70</v>
      </c>
      <c r="H18" s="91"/>
      <c r="I18" s="91"/>
      <c r="J18" s="91"/>
      <c r="K18" s="91"/>
      <c r="L18" s="91"/>
      <c r="M18" s="91"/>
      <c r="N18" s="91"/>
      <c r="O18" s="91"/>
      <c r="P18" s="314"/>
      <c r="Q18" s="90" t="s">
        <v>815</v>
      </c>
      <c r="R18" s="222" t="s">
        <v>815</v>
      </c>
      <c r="S18" s="92"/>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2" t="s">
        <v>64</v>
      </c>
      <c r="C19" s="133" t="s">
        <v>64</v>
      </c>
      <c r="D19" s="133" t="s">
        <v>64</v>
      </c>
      <c r="E19" s="133" t="s">
        <v>64</v>
      </c>
      <c r="F19" s="133" t="s">
        <v>64</v>
      </c>
      <c r="G19" s="133" t="s">
        <v>64</v>
      </c>
      <c r="H19" s="133"/>
      <c r="I19" s="133"/>
      <c r="J19" s="133"/>
      <c r="K19" s="133"/>
      <c r="L19" s="133"/>
      <c r="M19" s="133"/>
      <c r="N19" s="133"/>
      <c r="O19" s="133"/>
      <c r="P19" s="309"/>
      <c r="Q19" s="132" t="s">
        <v>818</v>
      </c>
      <c r="R19" s="223" t="s">
        <v>818</v>
      </c>
      <c r="S19" s="134"/>
      <c r="T19" s="136"/>
      <c r="V19" s="119" t="s">
        <v>54</v>
      </c>
      <c r="W19" s="120">
        <f>SUM(W4:W18)</f>
        <v>41</v>
      </c>
      <c r="X19" s="120">
        <f ca="1">SUM(X4:X18)</f>
        <v>40.99999999999838</v>
      </c>
      <c r="Y19" s="121">
        <f ca="1">IF(V19="","",X19-W19)</f>
        <v>-1.6200374375330284E-12</v>
      </c>
      <c r="Z19" s="70"/>
      <c r="AA19" s="119" t="s">
        <v>54</v>
      </c>
      <c r="AB19" s="122">
        <f>SUM(AB4:AB18)</f>
        <v>45050</v>
      </c>
      <c r="AC19" s="122">
        <f t="shared" ref="AC19:AD19" ca="1" si="8">SUM(AC4:AC18)</f>
        <v>45299.999999998232</v>
      </c>
      <c r="AD19" s="123">
        <f t="shared" ca="1" si="8"/>
        <v>250</v>
      </c>
      <c r="AF19" s="94" t="str">
        <f>'1日(火)'!AF19</f>
        <v>出荷チェック</v>
      </c>
    </row>
    <row r="20" spans="1:32" ht="18" customHeight="1" thickBot="1" x14ac:dyDescent="0.45">
      <c r="A20" s="139">
        <v>0.58333333333333104</v>
      </c>
      <c r="B20" s="90" t="s">
        <v>64</v>
      </c>
      <c r="C20" s="91" t="s">
        <v>64</v>
      </c>
      <c r="D20" s="91" t="s">
        <v>64</v>
      </c>
      <c r="E20" s="91" t="s">
        <v>64</v>
      </c>
      <c r="F20" s="91" t="s">
        <v>64</v>
      </c>
      <c r="G20" s="91" t="s">
        <v>64</v>
      </c>
      <c r="H20" s="91"/>
      <c r="I20" s="91"/>
      <c r="J20" s="91"/>
      <c r="K20" s="91"/>
      <c r="L20" s="91"/>
      <c r="M20" s="91"/>
      <c r="N20" s="91"/>
      <c r="O20" s="91"/>
      <c r="P20" s="314"/>
      <c r="Q20" s="90" t="s">
        <v>70</v>
      </c>
      <c r="R20" s="222" t="s">
        <v>70</v>
      </c>
      <c r="S20" s="92"/>
      <c r="T20" s="93"/>
      <c r="V20" s="103" t="s">
        <v>77</v>
      </c>
      <c r="W20" s="70"/>
      <c r="Y20" s="70"/>
      <c r="Z20" s="141"/>
      <c r="AA20" s="103" t="s">
        <v>78</v>
      </c>
      <c r="AB20" s="70"/>
      <c r="AC20" s="70"/>
      <c r="AD20" s="70"/>
      <c r="AF20" s="89" t="str">
        <f>'1日(火)'!AF20</f>
        <v>PC</v>
      </c>
    </row>
    <row r="21" spans="1:32" ht="18" customHeight="1" x14ac:dyDescent="0.4">
      <c r="A21" s="138">
        <v>0.60416666666666297</v>
      </c>
      <c r="B21" s="132" t="s">
        <v>740</v>
      </c>
      <c r="C21" s="133" t="s">
        <v>740</v>
      </c>
      <c r="D21" s="133" t="s">
        <v>740</v>
      </c>
      <c r="E21" s="133" t="s">
        <v>740</v>
      </c>
      <c r="F21" s="133" t="s">
        <v>740</v>
      </c>
      <c r="G21" s="133" t="s">
        <v>740</v>
      </c>
      <c r="H21" s="133"/>
      <c r="I21" s="133"/>
      <c r="J21" s="133"/>
      <c r="K21" s="133"/>
      <c r="L21" s="133"/>
      <c r="M21" s="133"/>
      <c r="N21" s="133"/>
      <c r="O21" s="133"/>
      <c r="P21" s="309"/>
      <c r="Q21" s="132" t="s">
        <v>64</v>
      </c>
      <c r="R21" s="223" t="s">
        <v>64</v>
      </c>
      <c r="S21" s="134"/>
      <c r="T21" s="136" t="s">
        <v>747</v>
      </c>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0" t="s">
        <v>64</v>
      </c>
      <c r="C22" s="91" t="s">
        <v>64</v>
      </c>
      <c r="D22" s="91" t="s">
        <v>64</v>
      </c>
      <c r="E22" s="91" t="s">
        <v>64</v>
      </c>
      <c r="F22" s="91" t="s">
        <v>64</v>
      </c>
      <c r="G22" s="91" t="s">
        <v>64</v>
      </c>
      <c r="H22" s="91"/>
      <c r="I22" s="91"/>
      <c r="J22" s="91"/>
      <c r="K22" s="91"/>
      <c r="L22" s="91"/>
      <c r="M22" s="91"/>
      <c r="N22" s="91"/>
      <c r="O22" s="91"/>
      <c r="P22" s="314"/>
      <c r="Q22" s="90" t="s">
        <v>819</v>
      </c>
      <c r="R22" s="222" t="s">
        <v>819</v>
      </c>
      <c r="S22" s="92"/>
      <c r="T22" s="93"/>
      <c r="V22" s="160" t="s">
        <v>13</v>
      </c>
      <c r="W22" s="127">
        <f>IF(O2="","",O2)</f>
        <v>352</v>
      </c>
      <c r="X22" s="127">
        <v>355</v>
      </c>
      <c r="Y22" s="161">
        <f>IFERROR(X22-W22,"")</f>
        <v>3</v>
      </c>
      <c r="Z22" s="70"/>
      <c r="AA22" s="126" t="s">
        <v>13</v>
      </c>
      <c r="AB22" s="128">
        <f>IF(W22="","",AB19/W22)</f>
        <v>127.98295454545455</v>
      </c>
      <c r="AC22" s="128">
        <f ca="1">IF(X22="","",AC19/X22)</f>
        <v>127.60563380281192</v>
      </c>
      <c r="AD22" s="129">
        <f ca="1">IFERROR(AC22-AB22,"")</f>
        <v>-0.37732074264262394</v>
      </c>
      <c r="AF22" s="95" t="str">
        <f>'1日(火)'!AF22</f>
        <v>残業</v>
      </c>
    </row>
    <row r="23" spans="1:32" ht="18" customHeight="1" thickBot="1" x14ac:dyDescent="0.45">
      <c r="A23" s="138">
        <v>0.64583333333332704</v>
      </c>
      <c r="B23" s="132" t="s">
        <v>64</v>
      </c>
      <c r="C23" s="133" t="s">
        <v>64</v>
      </c>
      <c r="D23" s="133" t="s">
        <v>64</v>
      </c>
      <c r="E23" s="133" t="s">
        <v>64</v>
      </c>
      <c r="F23" s="133" t="s">
        <v>64</v>
      </c>
      <c r="G23" s="133" t="s">
        <v>64</v>
      </c>
      <c r="H23" s="133"/>
      <c r="I23" s="133"/>
      <c r="J23" s="133"/>
      <c r="K23" s="133"/>
      <c r="L23" s="133"/>
      <c r="M23" s="133"/>
      <c r="N23" s="133"/>
      <c r="O23" s="133"/>
      <c r="P23" s="309"/>
      <c r="Q23" s="132" t="s">
        <v>816</v>
      </c>
      <c r="R23" s="223" t="s">
        <v>816</v>
      </c>
      <c r="S23" s="134"/>
      <c r="T23" s="136"/>
      <c r="V23" s="103" t="s">
        <v>104</v>
      </c>
      <c r="W23" s="70"/>
      <c r="Y23" s="70"/>
      <c r="Z23" s="70"/>
      <c r="AF23" s="95" t="str">
        <f>'1日(火)'!AF23</f>
        <v>↓</v>
      </c>
    </row>
    <row r="24" spans="1:32" ht="18" customHeight="1" x14ac:dyDescent="0.4">
      <c r="A24" s="139">
        <v>0.66666666666665897</v>
      </c>
      <c r="B24" s="90" t="s">
        <v>64</v>
      </c>
      <c r="C24" s="91" t="s">
        <v>64</v>
      </c>
      <c r="D24" s="91" t="s">
        <v>64</v>
      </c>
      <c r="E24" s="91" t="s">
        <v>64</v>
      </c>
      <c r="F24" s="91" t="s">
        <v>64</v>
      </c>
      <c r="G24" s="91" t="s">
        <v>64</v>
      </c>
      <c r="H24" s="91"/>
      <c r="I24" s="91"/>
      <c r="J24" s="91"/>
      <c r="K24" s="91"/>
      <c r="L24" s="91"/>
      <c r="M24" s="91"/>
      <c r="N24" s="91"/>
      <c r="O24" s="91"/>
      <c r="P24" s="314"/>
      <c r="Q24" s="90" t="s">
        <v>820</v>
      </c>
      <c r="R24" s="222" t="s">
        <v>820</v>
      </c>
      <c r="S24" s="92"/>
      <c r="T24" s="93" t="s">
        <v>748</v>
      </c>
      <c r="V24" s="105" t="s">
        <v>3</v>
      </c>
      <c r="W24" s="106" t="s">
        <v>14</v>
      </c>
      <c r="X24" s="106" t="s">
        <v>15</v>
      </c>
      <c r="Y24" s="107" t="s">
        <v>16</v>
      </c>
      <c r="Z24" s="70"/>
      <c r="AF24" s="95" t="str">
        <f>'1日(火)'!AF24</f>
        <v>翌日準備</v>
      </c>
    </row>
    <row r="25" spans="1:32" ht="18" customHeight="1" thickBot="1" x14ac:dyDescent="0.45">
      <c r="A25" s="138">
        <v>0.68749999999999101</v>
      </c>
      <c r="B25" s="132"/>
      <c r="C25" s="133" t="s">
        <v>742</v>
      </c>
      <c r="D25" s="133" t="s">
        <v>742</v>
      </c>
      <c r="E25" s="133" t="s">
        <v>64</v>
      </c>
      <c r="F25" s="133" t="s">
        <v>742</v>
      </c>
      <c r="G25" s="133" t="s">
        <v>64</v>
      </c>
      <c r="H25" s="133"/>
      <c r="I25" s="133"/>
      <c r="J25" s="133"/>
      <c r="K25" s="133"/>
      <c r="L25" s="133"/>
      <c r="M25" s="133"/>
      <c r="N25" s="133"/>
      <c r="O25" s="133"/>
      <c r="P25" s="309"/>
      <c r="Q25" s="132" t="s">
        <v>72</v>
      </c>
      <c r="R25" s="223" t="s">
        <v>72</v>
      </c>
      <c r="S25" s="134"/>
      <c r="T25" s="136"/>
      <c r="V25" s="126" t="s">
        <v>13</v>
      </c>
      <c r="W25" s="163">
        <f>IF(W22="","",W22/W19)</f>
        <v>8.5853658536585371</v>
      </c>
      <c r="X25" s="163">
        <f ca="1">IF(X22="","",X22/X19)</f>
        <v>8.6585365853661962</v>
      </c>
      <c r="Y25" s="164">
        <f ca="1">IFERROR(X25-W25,"")</f>
        <v>7.3170731707659087E-2</v>
      </c>
      <c r="Z25" s="70"/>
      <c r="AF25" s="95" t="str">
        <f>'1日(火)'!AF25</f>
        <v>在庫チェック</v>
      </c>
    </row>
    <row r="26" spans="1:32" ht="18" customHeight="1" thickBot="1" x14ac:dyDescent="0.45">
      <c r="A26" s="139">
        <v>0.70833333333332205</v>
      </c>
      <c r="B26" s="90"/>
      <c r="C26" s="91" t="s">
        <v>741</v>
      </c>
      <c r="D26" s="91" t="s">
        <v>741</v>
      </c>
      <c r="E26" s="91" t="s">
        <v>64</v>
      </c>
      <c r="F26" s="91" t="s">
        <v>741</v>
      </c>
      <c r="G26" s="91" t="s">
        <v>64</v>
      </c>
      <c r="H26" s="91"/>
      <c r="I26" s="91"/>
      <c r="J26" s="91"/>
      <c r="K26" s="91"/>
      <c r="L26" s="91"/>
      <c r="M26" s="91"/>
      <c r="N26" s="91"/>
      <c r="O26" s="91"/>
      <c r="P26" s="314"/>
      <c r="Q26" s="90" t="s">
        <v>821</v>
      </c>
      <c r="R26" s="222" t="s">
        <v>821</v>
      </c>
      <c r="S26" s="92"/>
      <c r="T26" s="93"/>
      <c r="V26" s="130" t="s">
        <v>164</v>
      </c>
      <c r="W26" s="322"/>
      <c r="X26" s="322"/>
      <c r="Y26" s="322"/>
      <c r="Z26" s="70"/>
      <c r="AF26" s="95" t="str">
        <f>'1日(火)'!AF26</f>
        <v>送り状印刷</v>
      </c>
    </row>
    <row r="27" spans="1:32" ht="18" customHeight="1" x14ac:dyDescent="0.4">
      <c r="A27" s="138">
        <v>0.72916666666665397</v>
      </c>
      <c r="B27" s="132"/>
      <c r="C27" s="133" t="s">
        <v>74</v>
      </c>
      <c r="D27" s="133" t="s">
        <v>74</v>
      </c>
      <c r="E27" s="133" t="s">
        <v>740</v>
      </c>
      <c r="F27" s="133"/>
      <c r="G27" s="133" t="s">
        <v>740</v>
      </c>
      <c r="H27" s="133"/>
      <c r="I27" s="133"/>
      <c r="J27" s="133"/>
      <c r="K27" s="133"/>
      <c r="L27" s="133"/>
      <c r="M27" s="133"/>
      <c r="N27" s="133"/>
      <c r="O27" s="133"/>
      <c r="P27" s="309"/>
      <c r="Q27" s="132"/>
      <c r="R27" s="223"/>
      <c r="S27" s="134"/>
      <c r="T27" s="136"/>
      <c r="V27" s="524"/>
      <c r="W27" s="525"/>
      <c r="X27" s="525"/>
      <c r="Y27" s="526"/>
      <c r="Z27" s="70"/>
      <c r="AF27" s="95">
        <f>'1日(火)'!AF27</f>
        <v>0</v>
      </c>
    </row>
    <row r="28" spans="1:32" ht="18" customHeight="1" x14ac:dyDescent="0.4">
      <c r="A28" s="139">
        <v>0.74999999999998601</v>
      </c>
      <c r="B28" s="90"/>
      <c r="C28" s="91" t="s">
        <v>74</v>
      </c>
      <c r="D28" s="91" t="s">
        <v>74</v>
      </c>
      <c r="E28" s="91" t="s">
        <v>71</v>
      </c>
      <c r="F28" s="91"/>
      <c r="G28" s="91" t="s">
        <v>71</v>
      </c>
      <c r="H28" s="91"/>
      <c r="I28" s="91"/>
      <c r="J28" s="91"/>
      <c r="K28" s="91"/>
      <c r="L28" s="91"/>
      <c r="M28" s="91"/>
      <c r="N28" s="91"/>
      <c r="O28" s="91"/>
      <c r="P28" s="314"/>
      <c r="Q28" s="90"/>
      <c r="R28" s="222"/>
      <c r="S28" s="92"/>
      <c r="T28" s="93"/>
      <c r="V28" s="527"/>
      <c r="W28" s="528"/>
      <c r="X28" s="528"/>
      <c r="Y28" s="529"/>
      <c r="Z28" s="70"/>
      <c r="AA28" s="177"/>
      <c r="AB28" s="177"/>
      <c r="AC28" s="177"/>
      <c r="AD28" s="177"/>
      <c r="AF28" s="95" t="s">
        <v>95</v>
      </c>
    </row>
    <row r="29" spans="1:32" ht="18" customHeight="1" thickBot="1" x14ac:dyDescent="0.45">
      <c r="A29" s="138">
        <v>0.77083333333331805</v>
      </c>
      <c r="B29" s="132"/>
      <c r="C29" s="133" t="s">
        <v>74</v>
      </c>
      <c r="D29" s="133" t="s">
        <v>74</v>
      </c>
      <c r="E29" s="133" t="s">
        <v>74</v>
      </c>
      <c r="F29" s="133"/>
      <c r="G29" s="133"/>
      <c r="H29" s="133"/>
      <c r="I29" s="133"/>
      <c r="J29" s="133"/>
      <c r="K29" s="133"/>
      <c r="L29" s="133"/>
      <c r="M29" s="133"/>
      <c r="N29" s="133"/>
      <c r="O29" s="133"/>
      <c r="P29" s="309"/>
      <c r="Q29" s="132"/>
      <c r="R29" s="223"/>
      <c r="S29" s="134"/>
      <c r="T29" s="136"/>
      <c r="V29" s="521"/>
      <c r="W29" s="522"/>
      <c r="X29" s="522"/>
      <c r="Y29" s="523"/>
      <c r="Z29" s="70"/>
      <c r="AA29" s="177"/>
      <c r="AB29" s="177"/>
      <c r="AC29" s="177"/>
      <c r="AD29" s="177"/>
      <c r="AF29" s="95" t="s">
        <v>95</v>
      </c>
    </row>
    <row r="30" spans="1:32" ht="18" customHeight="1" thickBot="1" x14ac:dyDescent="0.45">
      <c r="A30" s="139">
        <v>0.79166666666664998</v>
      </c>
      <c r="B30" s="90"/>
      <c r="C30" s="91" t="s">
        <v>74</v>
      </c>
      <c r="D30" s="91" t="s">
        <v>74</v>
      </c>
      <c r="E30" s="91"/>
      <c r="F30" s="91"/>
      <c r="G30" s="91"/>
      <c r="H30" s="91"/>
      <c r="I30" s="91"/>
      <c r="J30" s="91"/>
      <c r="K30" s="91"/>
      <c r="L30" s="91"/>
      <c r="M30" s="91"/>
      <c r="N30" s="91"/>
      <c r="O30" s="91"/>
      <c r="P30" s="314"/>
      <c r="Q30" s="90"/>
      <c r="R30" s="222"/>
      <c r="S30" s="92"/>
      <c r="T30" s="93"/>
      <c r="V30" s="130" t="s">
        <v>236</v>
      </c>
      <c r="W30" s="320"/>
      <c r="X30" s="320"/>
      <c r="Y30" s="321"/>
      <c r="Z30" s="70"/>
      <c r="AA30" s="177"/>
      <c r="AB30" s="177"/>
      <c r="AC30" s="177"/>
      <c r="AD30" s="177"/>
      <c r="AF30" s="95" t="s">
        <v>95</v>
      </c>
    </row>
    <row r="31" spans="1:32" ht="18" customHeight="1" x14ac:dyDescent="0.4">
      <c r="A31" s="138">
        <v>0.81249999999998201</v>
      </c>
      <c r="B31" s="132"/>
      <c r="C31" s="133" t="s">
        <v>74</v>
      </c>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
        <v>95</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t="s">
        <v>749</v>
      </c>
      <c r="V32" s="527"/>
      <c r="W32" s="528"/>
      <c r="X32" s="528"/>
      <c r="Y32" s="529"/>
      <c r="AA32" s="177"/>
      <c r="AB32" s="177"/>
      <c r="AC32" s="177"/>
      <c r="AD32" s="177"/>
      <c r="AF32" s="95" t="s">
        <v>95</v>
      </c>
    </row>
    <row r="33" spans="1:32" ht="18" customHeight="1" thickBot="1" x14ac:dyDescent="0.45">
      <c r="A33" s="173" t="s">
        <v>165</v>
      </c>
      <c r="B33" s="111" cm="1">
        <f t="array" aca="1" ref="B33" ca="1">IF(B36&lt;&gt;0,B36,IFERROR(IF(B4="欠勤",0,IF(B3="","",INDIRECT(ADDRESS(MATCH("",B$1:B$32,-1),1))*24-INDIRECT(ADDRESS(MATCH(0,INDEX(0/(B$6:B$32&lt;&gt;""),),0)+5,1))*24-COUNTIF(B6:B32,"休憩")*0.5)),0))</f>
        <v>7.9999999999998153</v>
      </c>
      <c r="C33" s="111" cm="1">
        <f t="array" aca="1" ref="C33" ca="1">IF(C36&lt;&gt;0,C36,IFERROR(IF(C4="欠勤",0,IF(C3="","",INDIRECT(ADDRESS(MATCH("",C$1:C$32,-1),1))*24-INDIRECT(ADDRESS(MATCH(0,INDEX(0/(C$6:C$32&lt;&gt;""),),0)+5,1))*24-COUNTIF(C6:C32,"休憩")*0.5)),0))</f>
        <v>10.499999999999575</v>
      </c>
      <c r="D33" s="111" cm="1">
        <f t="array" aca="1" ref="D33" ca="1">IF(D36&lt;&gt;0,D36,IFERROR(IF(D4="欠勤",0,IF(D3="","",INDIRECT(ADDRESS(MATCH("",D$1:D$32,-1),1))*24-INDIRECT(ADDRESS(MATCH(0,INDEX(0/(D$6:D$32&lt;&gt;""),),0)+5,1))*24-COUNTIF(D6:D32,"休憩")*0.5)),0))</f>
        <v>9.9999999999996074</v>
      </c>
      <c r="E33" s="111" cm="1">
        <f t="array" aca="1" ref="E33" ca="1">IF(E36&lt;&gt;0,E36,IFERROR(IF(E4="欠勤",0,IF(E3="","",INDIRECT(ADDRESS(MATCH("",E$1:E$32,-1),1))*24-INDIRECT(ADDRESS(MATCH(0,INDEX(0/(E$6:E$32&lt;&gt;""),),0)+5,1))*24-COUNTIF(E6:E32,"休憩")*0.5)),0))</f>
        <v>5.4999999999996518</v>
      </c>
      <c r="F33" s="111" cm="1">
        <f t="array" aca="1" ref="F33" ca="1">IF(F36&lt;&gt;0,F36,IFERROR(IF(F4="欠勤",0,IF(F3="","",INDIRECT(ADDRESS(MATCH("",F$1:F$32,-1),1))*24-INDIRECT(ADDRESS(MATCH(0,INDEX(0/(F$6:F$32&lt;&gt;""),),0)+5,1))*24-COUNTIF(F6:F32,"休憩")*0.5)),0))</f>
        <v>6.99999999999973</v>
      </c>
      <c r="G33" s="227" cm="1">
        <f t="array" aca="1" ref="G33" ca="1">IF(G36&lt;&gt;0,G36,IFERROR(IF(G4="欠勤",0,IF(G3="","",INDIRECT(ADDRESS(MATCH("",G$1:G$32,-1),1))*24-INDIRECT(ADDRESS(MATCH(0,INDEX(0/(G$6:G$32&lt;&gt;""),),0)+5,1))*24-COUNTIF(G6:G32,"休憩")*0.5)),0))</f>
        <v>0</v>
      </c>
      <c r="H33" s="228" t="str" cm="1">
        <f t="array" aca="1" ref="H33" ca="1">IF(H36&lt;&gt;0,H36,IFERROR(IF(H4="欠勤",0,IF(H3="","",INDIRECT(ADDRESS(MATCH("",H$1:H$32,-1),1))*24-INDIRECT(ADDRESS(MATCH(0,INDEX(0/(H$6:H$32&lt;&gt;""),),0)+5,1))*24-COUNTIF(H6:H32,"休憩")*0.5)),0))</f>
        <v/>
      </c>
      <c r="I33" s="228" t="str" cm="1">
        <f t="array" aca="1" ref="I33" ca="1">IF(I36&lt;&gt;0,I36,IFERROR(IF(I4="欠勤",0,IF(I3="","",INDIRECT(ADDRESS(MATCH("",I$1:I$32,-1),1))*24-INDIRECT(ADDRESS(MATCH(0,INDEX(0/(I$6:I$32&lt;&gt;""),),0)+5,1))*24-COUNTIF(I6:I32,"休憩")*0.5)),0))</f>
        <v/>
      </c>
      <c r="J33" s="228" t="str" cm="1">
        <f t="array" aca="1" ref="J33" ca="1">IF(J36&lt;&gt;0,J36,IFERROR(IF(J4="欠勤",0,IF(J3="","",INDIRECT(ADDRESS(MATCH("",J$1:J$32,-1),1))*24-INDIRECT(ADDRESS(MATCH(0,INDEX(0/(J$6:J$32&lt;&gt;""),),0)+5,1))*24-COUNTIF(J6:J32,"休憩")*0.5)),0))</f>
        <v/>
      </c>
      <c r="K33" s="228" t="str" cm="1">
        <f t="array" aca="1" ref="K33" ca="1">IF(K36&lt;&gt;0,K36,IFERROR(IF(K4="欠勤",0,IF(K3="","",INDIRECT(ADDRESS(MATCH("",K$1:K$32,-1),1))*24-INDIRECT(ADDRESS(MATCH(0,INDEX(0/(K$6:K$32&lt;&gt;""),),0)+5,1))*24-COUNTIF(K6:K32,"休憩")*0.5)),0))</f>
        <v/>
      </c>
      <c r="L33" s="228" t="str" cm="1">
        <f t="array" aca="1" ref="L33" ca="1">IF(L36&lt;&gt;0,L36,IFERROR(IF(L4="欠勤",0,IF(L3="","",INDIRECT(ADDRESS(MATCH("",L$1:L$32,-1),1))*24-INDIRECT(ADDRESS(MATCH(0,INDEX(0/(L$6:L$32&lt;&gt;""),),0)+5,1))*24-COUNTIF(L6:L32,"休憩")*0.5)),0))</f>
        <v/>
      </c>
      <c r="M33" s="228" t="str" cm="1">
        <f t="array" aca="1" ref="M33" ca="1">IF(M36&lt;&gt;0,M36,IFERROR(IF(M4="欠勤",0,IF(M3="","",INDIRECT(ADDRESS(MATCH("",M$1:M$32,-1),1))*24-INDIRECT(ADDRESS(MATCH(0,INDEX(0/(M$6:M$32&lt;&gt;""),),0)+5,1))*24-COUNTIF(M6:M32,"休憩")*0.5)),0))</f>
        <v/>
      </c>
      <c r="N33" s="228" t="str" cm="1">
        <f t="array" aca="1" ref="N33" ca="1">IF(N36&lt;&gt;0,N36,IFERROR(IF(N4="欠勤",0,IF(N3="","",INDIRECT(ADDRESS(MATCH("",N$1:N$32,-1),1))*24-INDIRECT(ADDRESS(MATCH(0,INDEX(0/(N$6:N$32&lt;&gt;""),),0)+5,1))*24-COUNTIF(N6:N32,"休憩")*0.5)),0))</f>
        <v/>
      </c>
      <c r="O33" s="228" t="str" cm="1">
        <f t="array" aca="1" ref="O33" ca="1">IF(O36&lt;&gt;0,O36,IFERROR(IF(O4="欠勤",0,IF(O3="","",INDIRECT(ADDRESS(MATCH("",O$1:O$32,-1),1))*24-INDIRECT(ADDRESS(MATCH(0,INDEX(0/(O$6:O$32&lt;&gt;""),),0)+5,1))*24-COUNTIF(O6:O32,"休憩")*0.5)),0))</f>
        <v/>
      </c>
      <c r="P33" s="316" t="str" cm="1">
        <f t="array" aca="1" ref="P33" ca="1">IF(P36&lt;&gt;0,P36,IFERROR(IF(P4="欠勤",0,IF(P3="","",INDIRECT(ADDRESS(MATCH("",P$1:P$32,-1),1))*24-INDIRECT(ADDRESS(MATCH(0,INDEX(0/(P$6:P$32&lt;&gt;""),),0)+5,1))*24-COUNTIF(P6:P32,"休憩")*0.5)),0))</f>
        <v/>
      </c>
      <c r="Q33" s="168"/>
      <c r="R33" s="169"/>
      <c r="S33" s="170"/>
      <c r="T33" s="171"/>
      <c r="V33" s="521"/>
      <c r="W33" s="522"/>
      <c r="X33" s="522"/>
      <c r="Y33" s="523"/>
      <c r="AA33" s="177"/>
      <c r="AB33" s="177"/>
      <c r="AC33" s="177"/>
      <c r="AD33" s="177"/>
      <c r="AF33" s="95" t="s">
        <v>95</v>
      </c>
    </row>
    <row r="34" spans="1:32" ht="18" customHeight="1" x14ac:dyDescent="0.4">
      <c r="A34" s="533" t="str">
        <f>"出荷の合計　　→　"&amp;O2&amp;"ｃｓ"</f>
        <v>出荷の合計　　→　352ｃｓ</v>
      </c>
      <c r="B34" s="533"/>
      <c r="C34" s="533"/>
      <c r="D34" s="533"/>
      <c r="E34" s="533"/>
      <c r="F34" s="533"/>
      <c r="G34" s="533"/>
      <c r="H34" s="533"/>
      <c r="I34" s="533"/>
      <c r="J34" s="533"/>
      <c r="K34" s="533"/>
      <c r="L34" s="533"/>
      <c r="M34" s="533"/>
      <c r="N34" s="533"/>
      <c r="O34" s="533"/>
      <c r="P34" s="533"/>
      <c r="Q34" s="533"/>
      <c r="R34" s="533"/>
      <c r="S34" s="533"/>
      <c r="T34" s="533"/>
      <c r="AF34" s="95" t="s">
        <v>95</v>
      </c>
    </row>
    <row r="35" spans="1:32" ht="18" customHeight="1" x14ac:dyDescent="0.4">
      <c r="A35" s="534" t="str">
        <f ca="1">"1ケース当たりの人件費　"&amp;ROUND(AC19/O2,0)&amp;"円"</f>
        <v>1ケース当たりの人件費　129円</v>
      </c>
      <c r="B35" s="534"/>
      <c r="C35" s="534"/>
      <c r="D35" s="534"/>
      <c r="E35" s="534"/>
      <c r="F35" s="534"/>
      <c r="G35" s="534"/>
      <c r="H35" s="534"/>
      <c r="I35" s="534"/>
      <c r="J35" s="534"/>
      <c r="K35" s="534"/>
      <c r="L35" s="534"/>
      <c r="M35" s="534"/>
      <c r="N35" s="534"/>
      <c r="O35" s="534"/>
      <c r="P35" s="534"/>
      <c r="Q35" s="534"/>
      <c r="R35" s="534"/>
      <c r="S35" s="534"/>
      <c r="T35" s="534"/>
      <c r="AF35" s="95" t="s">
        <v>95</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
        <v>95</v>
      </c>
    </row>
    <row r="37" spans="1:32" ht="18" hidden="1" customHeight="1" x14ac:dyDescent="0.4">
      <c r="A37" s="167"/>
      <c r="B37" s="167" cm="1">
        <f t="array" aca="1" ref="B37" ca="1">IF(INDIRECT(ADDRESS(MATCH("",B$1:B$32,-1),2))="休憩",INDIRECT(ADDRESS(MATCH("",B$1:B$32,-1)+1,1)),INDIRECT(ADDRESS(MATCH("",B$1:B$32,-1),1)))</f>
        <v>0.66666666666665897</v>
      </c>
      <c r="C37" s="167" cm="1">
        <f t="array" aca="1" ref="C37" ca="1">IF(INDIRECT(ADDRESS(MATCH("",C$1:C$32,-1),3))="休憩",INDIRECT(ADDRESS(MATCH("",C$1:C$32,-1)+1,1)),INDIRECT(ADDRESS(MATCH("",C$1:C$32,-1),1)))</f>
        <v>0.81249999999998201</v>
      </c>
      <c r="D37" s="167" cm="1">
        <f t="array" aca="1" ref="D37" ca="1">IF(INDIRECT(ADDRESS(MATCH("",D$1:D$32,-1),4))="休憩",INDIRECT(ADDRESS(MATCH("",D$1:D$32,-1)+1,1)),INDIRECT(ADDRESS(MATCH("",D$1:D$32,-1),1)))</f>
        <v>0.79166666666664998</v>
      </c>
      <c r="E37" s="167" cm="1">
        <f t="array" aca="1" ref="E37" ca="1">IF(INDIRECT(ADDRESS(MATCH("",E$1:E$32,-1),5))="休憩",INDIRECT(ADDRESS(MATCH("",E$1:E$32,-1)+1,1)),INDIRECT(ADDRESS(MATCH("",E$1:E$32,-1),1)))</f>
        <v>0.77083333333331805</v>
      </c>
      <c r="F37" s="167" cm="1">
        <f t="array" aca="1" ref="F37" ca="1">IF(INDIRECT(ADDRESS(MATCH("",F$1:F$32,-1),6))="休憩",INDIRECT(ADDRESS(MATCH("",F$1:F$32,-1)+1,1)),INDIRECT(ADDRESS(MATCH("",F$1:F$32,-1),1)))</f>
        <v>0.70833333333332205</v>
      </c>
      <c r="G37" s="167" cm="1">
        <f t="array" aca="1" ref="G37" ca="1">IF(INDIRECT(ADDRESS(MATCH("",G$1:G$32,-1),7))="休憩",INDIRECT(ADDRESS(MATCH("",G$1:G$32,-1)+1,1)),INDIRECT(ADDRESS(MATCH("",G$1:G$32,-1),1)))</f>
        <v>0.74999999999998601</v>
      </c>
      <c r="H37" s="167" t="str" cm="1">
        <f t="array" aca="1" ref="H37" ca="1">IF(INDIRECT(ADDRESS(MATCH("",H$1:H$32,-1),8))="休憩",INDIRECT(ADDRESS(MATCH("",H$1:H$32,-1)+1,1)),INDIRECT(ADDRESS(MATCH("",H$1:H$32,-1),1)))</f>
        <v>名前</v>
      </c>
      <c r="I37" s="220" t="str" cm="1">
        <f t="array" aca="1" ref="I37" ca="1">IF(INDIRECT(ADDRESS(MATCH("",I$1:I$32,-1),8))="休憩",INDIRECT(ADDRESS(MATCH("",I$1:I$32,-1)+1,1)),INDIRECT(ADDRESS(MATCH("",I$1:I$32,-1),1)))</f>
        <v>名前</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
        <v>95</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
        <v>95</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
        <v>95</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
        <v>95</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
        <v>95</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
        <v>95</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
        <v>95</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
        <v>95</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
        <v>95</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
        <v>95</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
        <v>95</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
        <v>95</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
        <v>95</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
        <v>95</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
        <v>95</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
        <v>95</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
        <v>95</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
        <v>95</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
        <v>95</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
        <v>95</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
        <v>95</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
        <v>95</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30" ht="15.95" customHeight="1" x14ac:dyDescent="0.4"/>
    <row r="66" spans="22:30" ht="15.95" customHeight="1" x14ac:dyDescent="0.4">
      <c r="Y66" s="3"/>
    </row>
    <row r="67" spans="22:30" ht="15.95" customHeight="1" x14ac:dyDescent="0.4">
      <c r="Y67" s="4"/>
    </row>
    <row r="68" spans="22:30" ht="15.95" customHeight="1" x14ac:dyDescent="0.4">
      <c r="Y68" s="4"/>
    </row>
    <row r="69" spans="22:30" ht="15.95" customHeight="1" x14ac:dyDescent="0.4">
      <c r="Y69" s="4"/>
    </row>
    <row r="70" spans="22:30" ht="15.95" customHeight="1" x14ac:dyDescent="0.4">
      <c r="V70" s="116"/>
      <c r="W70" s="70"/>
      <c r="Y70" s="70"/>
      <c r="Z70" s="70"/>
      <c r="AA70" s="70"/>
      <c r="AB70" s="125"/>
      <c r="AC70" s="70"/>
      <c r="AD70" s="70"/>
    </row>
    <row r="71" spans="22:30" ht="15.95" customHeight="1" x14ac:dyDescent="0.4">
      <c r="V71" s="116"/>
      <c r="W71" s="70"/>
      <c r="Y71" s="70"/>
      <c r="Z71" s="70"/>
      <c r="AA71" s="70"/>
      <c r="AB71" s="125"/>
      <c r="AC71" s="70"/>
      <c r="AD71" s="70"/>
    </row>
    <row r="72" spans="22:30" ht="15.95" customHeight="1" x14ac:dyDescent="0.4">
      <c r="V72" s="116"/>
      <c r="W72" s="70"/>
      <c r="Y72" s="70"/>
      <c r="Z72" s="70"/>
      <c r="AA72" s="70"/>
      <c r="AB72" s="125"/>
      <c r="AC72" s="70"/>
      <c r="AD72" s="70"/>
    </row>
    <row r="73" spans="22:30" ht="15.95" customHeight="1" x14ac:dyDescent="0.4">
      <c r="Y73" s="4"/>
    </row>
    <row r="74" spans="22:30" ht="15.95" customHeight="1" x14ac:dyDescent="0.4">
      <c r="Y74" s="4"/>
    </row>
    <row r="75" spans="22:30" ht="15.95" customHeight="1" x14ac:dyDescent="0.4">
      <c r="Y75" s="4"/>
    </row>
    <row r="76" spans="22:30" ht="15.95" customHeight="1" x14ac:dyDescent="0.4">
      <c r="Y76" s="4"/>
    </row>
    <row r="77" spans="22:30" s="70" customFormat="1" ht="15.95" customHeight="1" x14ac:dyDescent="0.4">
      <c r="W77"/>
      <c r="Y77" s="2"/>
      <c r="Z77" s="2"/>
      <c r="AA77" s="2"/>
      <c r="AB77" s="2"/>
      <c r="AC77" s="2"/>
      <c r="AD77" s="2"/>
    </row>
    <row r="78" spans="22:30" s="70" customFormat="1" ht="15.95" customHeight="1" x14ac:dyDescent="0.4">
      <c r="W78"/>
      <c r="Y78" s="2"/>
      <c r="Z78" s="2"/>
      <c r="AA78" s="2"/>
      <c r="AB78" s="2"/>
      <c r="AC78" s="2"/>
      <c r="AD78" s="2"/>
    </row>
    <row r="79" spans="22:30" s="70" customFormat="1" ht="15.95" customHeight="1" x14ac:dyDescent="0.4">
      <c r="W79"/>
      <c r="Y79" s="2"/>
      <c r="Z79" s="2"/>
      <c r="AA79" s="2"/>
      <c r="AB79" s="2"/>
      <c r="AC79" s="2"/>
      <c r="AD79" s="2"/>
    </row>
    <row r="80" spans="22:30"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c r="Y85" s="5"/>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5"/>
  <conditionalFormatting sqref="A33 A6:T9 A29:T32 A10:P28 S10:T28">
    <cfRule type="cellIs" dxfId="118" priority="4" operator="equal">
      <formula>"休憩"</formula>
    </cfRule>
  </conditionalFormatting>
  <conditionalFormatting sqref="Y19">
    <cfRule type="cellIs" dxfId="117" priority="3" operator="lessThan">
      <formula>0</formula>
    </cfRule>
  </conditionalFormatting>
  <conditionalFormatting sqref="Q10:Q28">
    <cfRule type="cellIs" dxfId="116" priority="2" operator="equal">
      <formula>"休憩"</formula>
    </cfRule>
  </conditionalFormatting>
  <conditionalFormatting sqref="R10:R28">
    <cfRule type="cellIs" dxfId="115"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xr:uid="{B79BCCE8-F5F3-44B1-950F-16BE2D96EB17}">
          <x14:formula1>
            <xm:f>'1日(火)'!$AF$7:$AF$58</xm:f>
          </x14:formula1>
          <xm:sqref>B6:S32</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A8DBD-EE40-4BAE-96C7-82731BDF7840}">
  <sheetPr codeName="Sheet9">
    <pageSetUpPr fitToPage="1"/>
  </sheetPr>
  <dimension ref="A1:AF95"/>
  <sheetViews>
    <sheetView zoomScale="70" zoomScaleNormal="70" workbookViewId="0">
      <pane xSplit="1" ySplit="5" topLeftCell="B6" activePane="bottomRight" state="frozen"/>
      <selection activeCell="R8" sqref="R8"/>
      <selection pane="topRight" activeCell="R8" sqref="R8"/>
      <selection pane="bottomLeft" activeCell="R8" sqref="R8"/>
      <selection pane="bottomRight" activeCell="R10" sqref="R10:R28"/>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f>月シフト!D9</f>
        <v>44595</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f>A1</f>
        <v>44595</v>
      </c>
      <c r="W1" s="530"/>
      <c r="X1" s="530"/>
      <c r="Y1" s="530"/>
      <c r="Z1" s="62"/>
      <c r="AA1" s="62"/>
      <c r="AB1" s="62"/>
      <c r="AC1" s="62"/>
      <c r="AD1" s="62"/>
      <c r="AF1" s="62"/>
    </row>
    <row r="2" spans="1:32" ht="18.600000000000001" customHeight="1" thickBot="1" x14ac:dyDescent="0.45">
      <c r="A2" s="63"/>
      <c r="B2" s="537" t="s">
        <v>57</v>
      </c>
      <c r="C2" s="538"/>
      <c r="D2" s="538"/>
      <c r="E2" s="538"/>
      <c r="F2" s="538"/>
      <c r="G2" s="538"/>
      <c r="H2" s="538"/>
      <c r="I2" s="538"/>
      <c r="J2" s="538"/>
      <c r="K2" s="538"/>
      <c r="L2" s="538"/>
      <c r="M2" s="538"/>
      <c r="N2" s="539"/>
      <c r="O2" s="64">
        <v>387</v>
      </c>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IFERROR(INDEX(月シフト!$A$17:$A$50,MATCH(LARGE((月シフト!$D$17:$D$50&lt;&gt;"")*1/ROW(月シフト!$D$17:$D$50),B38),1/ROW(月シフト!$D$17:$D$50),0),1),"")</f>
        <v>ズオン バン フン</v>
      </c>
      <c r="C3" s="142" t="str" cm="1">
        <f t="array" ref="C3">IFERROR(INDEX(月シフト!$A$17:$A$50,MATCH(LARGE((月シフト!$D$17:$D$50&lt;&gt;"")*1/ROW(月シフト!$D$17:$D$50),C38),1/ROW(月シフト!$D$17:$D$50),0),1),"")</f>
        <v>チャモ</v>
      </c>
      <c r="D3" s="142" t="str" cm="1">
        <f t="array" ref="D3">IFERROR(INDEX(月シフト!$A$17:$A$50,MATCH(LARGE((月シフト!$D$17:$D$50&lt;&gt;"")*1/ROW(月シフト!$D$17:$D$50),D38),1/ROW(月シフト!$D$17:$D$50),0),1),"")</f>
        <v>サンミン</v>
      </c>
      <c r="E3" s="142" t="str" cm="1">
        <f t="array" ref="E3">IFERROR(INDEX(月シフト!$A$17:$A$50,MATCH(LARGE((月シフト!$D$17:$D$50&lt;&gt;"")*1/ROW(月シフト!$D$17:$D$50),E38),1/ROW(月シフト!$D$17:$D$50),0),1),"")</f>
        <v>イスリ</v>
      </c>
      <c r="F3" s="142" t="str" cm="1">
        <f t="array" ref="F3">IFERROR(INDEX(月シフト!$A$17:$A$50,MATCH(LARGE((月シフト!$D$17:$D$50&lt;&gt;"")*1/ROW(月シフト!$D$17:$D$50),F38),1/ROW(月シフト!$D$17:$D$50),0),1),"")</f>
        <v>インディカ</v>
      </c>
      <c r="G3" s="224" t="str" cm="1">
        <f t="array" ref="G3">IFERROR(INDEX(月シフト!$A$17:$A$50,MATCH(LARGE((月シフト!$D$17:$D$50&lt;&gt;"")*1/ROW(月シフト!$D$17:$D$50),G38),1/ROW(月シフト!$D$17:$D$50),0),1),"")</f>
        <v>チャトランガ</v>
      </c>
      <c r="H3" s="224" t="str" cm="1">
        <f t="array" ref="H3">IFERROR(INDEX(月シフト!$A$17:$A$50,MATCH(LARGE((月シフト!$D$17:$D$50&lt;&gt;"")*1/ROW(月シフト!$D$17:$D$50),H38),1/ROW(月シフト!$D$17:$D$50),0),1),"")</f>
        <v/>
      </c>
      <c r="I3" s="224" t="str" cm="1">
        <f t="array" ref="I3">IFERROR(INDEX(月シフト!$A$17:$A$50,MATCH(LARGE((月シフト!$D$17:$D$50&lt;&gt;"")*1/ROW(月シフト!$D$17:$D$50),I38),1/ROW(月シフト!$D$17:$D$50),0),1),"")</f>
        <v/>
      </c>
      <c r="J3" s="224" t="str" cm="1">
        <f t="array" ref="J3">IFERROR(INDEX(月シフト!$A$17:$A$50,MATCH(LARGE((月シフト!$D$17:$D$50&lt;&gt;"")*1/ROW(月シフト!$D$17:$D$50),J38),1/ROW(月シフト!$D$17:$D$50),0),1),"")</f>
        <v/>
      </c>
      <c r="K3" s="224" t="str" cm="1">
        <f t="array" ref="K3">IFERROR(INDEX(月シフト!$A$17:$A$50,MATCH(LARGE((月シフト!$D$17:$D$50&lt;&gt;"")*1/ROW(月シフト!$D$17:$D$50),K38),1/ROW(月シフト!$D$17:$D$50),0),1),"")</f>
        <v/>
      </c>
      <c r="L3" s="224" t="str" cm="1">
        <f t="array" ref="L3">IFERROR(INDEX(月シフト!$A$17:$A$50,MATCH(LARGE((月シフト!$D$17:$D$50&lt;&gt;"")*1/ROW(月シフト!$D$17:$D$50),L38),1/ROW(月シフト!$D$17:$D$50),0),1),"")</f>
        <v/>
      </c>
      <c r="M3" s="224" t="str" cm="1">
        <f t="array" ref="M3">IFERROR(INDEX(月シフト!$A$17:$A$50,MATCH(LARGE((月シフト!$D$17:$D$50&lt;&gt;"")*1/ROW(月シフト!$D$17:$D$50),M38),1/ROW(月シフト!$D$17:$D$50),0),1),"")</f>
        <v/>
      </c>
      <c r="N3" s="224" t="str" cm="1">
        <f t="array" ref="N3">IFERROR(INDEX(月シフト!$A$17:$A$50,MATCH(LARGE((月シフト!$D$17:$D$50&lt;&gt;"")*1/ROW(月シフト!$D$17:$D$50),N38),1/ROW(月シフト!$D$17:$D$50),0),1),"")</f>
        <v/>
      </c>
      <c r="O3" s="224" t="str" cm="1">
        <f t="array" ref="O3">IFERROR(INDEX(月シフト!$A$17:$A$50,MATCH(LARGE((月シフト!$D$17:$D$50&lt;&gt;"")*1/ROW(月シフト!$D$17:$D$50),O38),1/ROW(月シフト!$D$17:$D$50),0),1),"")</f>
        <v/>
      </c>
      <c r="P3" s="310" t="str" cm="1">
        <f t="array" ref="P3">IFERROR(INDEX(月シフト!$A$17:$A$50,MATCH(LARGE((月シフト!$D$17:$D$50&lt;&gt;"")*1/ROW(月シフト!$D$17:$D$50),P38),1/ROW(月シフト!$D$17:$D$50),0),1),"")</f>
        <v/>
      </c>
      <c r="Q3" s="143" t="str">
        <f t="array" ref="Q3">IFERROR(INDEX(月シフト!$A$11:$A$16,MATCH(LARGE((月シフト!$D$11:$D$16&lt;&gt;"")*1/ROW(月シフト!$D$11:$D$16),1),1/ROW(月シフト!$D$11:$D$16),0),1),"")</f>
        <v>矢代</v>
      </c>
      <c r="R3" s="144" t="str">
        <f t="array" ref="R3">IFERROR(INDEX(月シフト!$A$11:$A$16,MATCH(LARGE((月シフト!$D$11:$D$16&lt;&gt;"")*1/ROW(月シフト!$D$11:$D$16),2),1/ROW(月シフト!$D$11:$D$16),0),1),"")</f>
        <v>マーダワ</v>
      </c>
      <c r="S3" s="145" t="str">
        <f t="array" ref="S3">IFERROR(INDEX(月シフト!$A$11:$A$16,MATCH(LARGE((月シフト!$D$11:$D$16&lt;&gt;"")*1/ROW(月シフト!$D$11:$D$16),3),1/ROW(月シフト!$D$11:$D$16),0),1),"")</f>
        <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c r="C4" s="73"/>
      <c r="D4" s="73"/>
      <c r="E4" s="73"/>
      <c r="F4" s="73"/>
      <c r="G4" s="225"/>
      <c r="H4" s="225"/>
      <c r="I4" s="225"/>
      <c r="J4" s="225"/>
      <c r="K4" s="225"/>
      <c r="L4" s="225"/>
      <c r="M4" s="225"/>
      <c r="N4" s="225"/>
      <c r="O4" s="225"/>
      <c r="P4" s="311"/>
      <c r="Q4" s="74"/>
      <c r="R4" s="75"/>
      <c r="S4" s="76"/>
      <c r="T4" s="146"/>
      <c r="V4" s="109" t="str">
        <f>IF(AND(B$3="",B$6=""),"",IF(B$3="",B$6,B$3))</f>
        <v>ズオン バン フン</v>
      </c>
      <c r="W4" s="110">
        <f>IF(AND(B$6&lt;&gt;"",B$3=""),0,IFERROR(HLOOKUP(INDEX(月シフト!$B$17:$AF$50,MATCH($V4,月シフト!$A$17:$A$50,0),MATCH($V$1,月シフト!$B$9:$AF$9,0)),月シフト!$AJ$9:$AU$10,2,0),""))</f>
        <v>8</v>
      </c>
      <c r="X4" s="111">
        <f ca="1">B33</f>
        <v>9.999999999999666</v>
      </c>
      <c r="Y4" s="112">
        <f ca="1">IF(V4="","",X4-W4)</f>
        <v>1.999999999999666</v>
      </c>
      <c r="AA4" s="109" t="str">
        <f t="shared" ref="AA4:AA13" si="0">IF(V4="","",V4)</f>
        <v>ズオン バン フン</v>
      </c>
      <c r="AB4" s="114">
        <f>IFERROR(HLOOKUP($V4,月シフト!$AJ$12:$AZ$13,2,0)*W4,"")</f>
        <v>9600</v>
      </c>
      <c r="AC4" s="114">
        <f ca="1">IFERROR(HLOOKUP($V4,月シフト!$AJ$12:$AZ$13,2,0)*X4,"")</f>
        <v>11999.9999999996</v>
      </c>
      <c r="AD4" s="115">
        <f ca="1">IFERROR(ROUND(AC4,0)-ROUND(AB4,0),"")</f>
        <v>2400</v>
      </c>
    </row>
    <row r="5" spans="1:32" ht="18.600000000000001" customHeight="1" thickBot="1" x14ac:dyDescent="0.45">
      <c r="A5" s="78" t="s">
        <v>83</v>
      </c>
      <c r="B5" s="79" t="str">
        <f>IF(B3="","",HLOOKUP(INDEX(月シフト!$B$11:$AF$50,MATCH(B$3,月シフト!$A$11:$A$50,0),MATCH($A$1,月シフト!$B$9:$AF$9,0)),月シフト!$AJ$9:$AU$11,3,0))</f>
        <v>8:00～17:00</v>
      </c>
      <c r="C5" s="79" t="str">
        <f>IF(C3="","",HLOOKUP(INDEX(月シフト!$B$11:$AF$50,MATCH(C$3,月シフト!$A$11:$A$50,0),MATCH($A$1,月シフト!$B$9:$AF$9,0)),月シフト!$AJ$9:$AU$11,3,0))</f>
        <v>8:00～17:00</v>
      </c>
      <c r="D5" s="79" t="str">
        <f>IF(D3="","",HLOOKUP(INDEX(月シフト!$B$11:$AF$50,MATCH(D$3,月シフト!$A$11:$A$50,0),MATCH($A$1,月シフト!$B$9:$AF$9,0)),月シフト!$AJ$9:$AU$11,3,0))</f>
        <v>8:00～17:00</v>
      </c>
      <c r="E5" s="79" t="str">
        <f>IF(E3="","",HLOOKUP(INDEX(月シフト!$B$11:$AF$50,MATCH(E$3,月シフト!$A$11:$A$50,0),MATCH($A$1,月シフト!$B$9:$AF$9,0)),月シフト!$AJ$9:$AU$11,3,0))</f>
        <v>13:00～18:00</v>
      </c>
      <c r="F5" s="79" t="str">
        <f>IF(F3="","",HLOOKUP(INDEX(月シフト!$B$11:$AF$50,MATCH(F$3,月シフト!$A$11:$A$50,0),MATCH($A$1,月シフト!$B$9:$AF$9,0)),月シフト!$AJ$9:$AU$11,3,0))</f>
        <v>9:00～17:00</v>
      </c>
      <c r="G5" s="226" t="str">
        <f>IF(G3="","",HLOOKUP(INDEX(月シフト!$B$11:$AF$50,MATCH(G$3,月シフト!$A$11:$A$50,0),MATCH($A$1,月シフト!$B$9:$AF$9,0)),月シフト!$AJ$9:$AU$11,3,0))</f>
        <v>13:00～18:00</v>
      </c>
      <c r="H5" s="226" t="str">
        <f>IF(H3="","",HLOOKUP(INDEX(月シフト!$B$11:$AF$50,MATCH(H$3,月シフト!$A$11:$A$50,0),MATCH($A$1,月シフト!$B$9:$AF$9,0)),月シフト!$AJ$9:$AU$11,3,0))</f>
        <v/>
      </c>
      <c r="I5" s="226" t="str">
        <f>IF(I3="","",HLOOKUP(INDEX(月シフト!$B$11:$AF$50,MATCH(I$3,月シフト!$A$11:$A$50,0),MATCH($A$1,月シフト!$B$9:$AF$9,0)),月シフト!$AJ$9:$AU$11,3,0))</f>
        <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チャモ</v>
      </c>
      <c r="W5" s="110">
        <f>IF(AND(B$6&lt;&gt;"",B$3=""),0,IFERROR(HLOOKUP(INDEX(月シフト!$B$17:$AF$50,MATCH($V5,月シフト!$A$17:$A$50,0),MATCH($V$1,月シフト!$B$9:$AF$9,0)),月シフト!$AJ$9:$AU$10,2,0),""))</f>
        <v>8</v>
      </c>
      <c r="X5" s="110">
        <f ca="1">C33</f>
        <v>8.9999999999996749</v>
      </c>
      <c r="Y5" s="112">
        <f t="shared" ref="Y5:Y10" ca="1" si="1">IF(V5="","",X5-W5)</f>
        <v>0.99999999999967493</v>
      </c>
      <c r="Z5" s="178"/>
      <c r="AA5" s="109" t="str">
        <f t="shared" si="0"/>
        <v>チャモ</v>
      </c>
      <c r="AB5" s="114">
        <f>IFERROR(HLOOKUP($V5,月シフト!$AJ$12:$AZ$13,2,0)*W5,"")</f>
        <v>9200</v>
      </c>
      <c r="AC5" s="114">
        <f ca="1">IFERROR(HLOOKUP($V5,月シフト!$AJ$12:$AZ$13,2,0)*X5,"")</f>
        <v>10349.999999999625</v>
      </c>
      <c r="AD5" s="115">
        <f t="shared" ref="AD5:AD10" ca="1" si="2">IFERROR(ROUND(AC5,0)-ROUND(AB5,0),"")</f>
        <v>1150</v>
      </c>
    </row>
    <row r="6" spans="1:32" ht="18.600000000000001" customHeight="1" x14ac:dyDescent="0.4">
      <c r="A6" s="137">
        <v>0.29166666666666669</v>
      </c>
      <c r="B6" s="84" t="s">
        <v>74</v>
      </c>
      <c r="C6" s="85"/>
      <c r="D6" s="85"/>
      <c r="E6" s="85"/>
      <c r="F6" s="85"/>
      <c r="G6" s="85"/>
      <c r="H6" s="85"/>
      <c r="I6" s="85"/>
      <c r="J6" s="85"/>
      <c r="K6" s="85"/>
      <c r="L6" s="85"/>
      <c r="M6" s="85"/>
      <c r="N6" s="85"/>
      <c r="O6" s="85"/>
      <c r="P6" s="313"/>
      <c r="Q6" s="84"/>
      <c r="R6" s="323"/>
      <c r="S6" s="86"/>
      <c r="T6" s="87" t="s">
        <v>194</v>
      </c>
      <c r="V6" s="109" t="str">
        <f>IF(AND(D$3="",D$6=""),"",IF(D$3="",D$6,D$3))</f>
        <v>サンミン</v>
      </c>
      <c r="W6" s="110">
        <f>IF(AND(B$6&lt;&gt;"",B$3=""),0,IFERROR(HLOOKUP(INDEX(月シフト!$B$17:$AF$50,MATCH($V6,月シフト!$A$17:$A$50,0),MATCH($V$1,月シフト!$B$9:$AF$9,0)),月シフト!$AJ$9:$AU$10,2,0),""))</f>
        <v>8</v>
      </c>
      <c r="X6" s="110">
        <f ca="1">D33</f>
        <v>8.9999999999996749</v>
      </c>
      <c r="Y6" s="112">
        <f t="shared" ca="1" si="1"/>
        <v>0.99999999999967493</v>
      </c>
      <c r="Z6" s="141"/>
      <c r="AA6" s="109" t="str">
        <f t="shared" si="0"/>
        <v>サンミン</v>
      </c>
      <c r="AB6" s="114">
        <f>IFERROR(HLOOKUP($V6,月シフト!$AJ$12:$AZ$13,2,0)*W6,"")</f>
        <v>8400</v>
      </c>
      <c r="AC6" s="114">
        <f ca="1">IFERROR(HLOOKUP($V6,月シフト!$AJ$12:$AZ$13,2,0)*X6,"")</f>
        <v>9449.999999999658</v>
      </c>
      <c r="AD6" s="115">
        <f t="shared" ca="1" si="2"/>
        <v>1050</v>
      </c>
      <c r="AF6" s="70" t="str">
        <f>'1日(火)'!AF6</f>
        <v>リスト</v>
      </c>
    </row>
    <row r="7" spans="1:32" ht="18.600000000000001" customHeight="1" x14ac:dyDescent="0.4">
      <c r="A7" s="138">
        <v>0.3125</v>
      </c>
      <c r="B7" s="132" t="s">
        <v>74</v>
      </c>
      <c r="C7" s="133"/>
      <c r="D7" s="133"/>
      <c r="E7" s="133"/>
      <c r="F7" s="133"/>
      <c r="G7" s="133"/>
      <c r="H7" s="133"/>
      <c r="I7" s="133"/>
      <c r="J7" s="133"/>
      <c r="K7" s="133"/>
      <c r="L7" s="133"/>
      <c r="M7" s="133"/>
      <c r="N7" s="133"/>
      <c r="O7" s="133"/>
      <c r="P7" s="309"/>
      <c r="Q7" s="132"/>
      <c r="R7" s="223"/>
      <c r="S7" s="134"/>
      <c r="T7" s="135" t="s">
        <v>743</v>
      </c>
      <c r="V7" s="109" t="str">
        <f>IF(AND(E$3="",E$6=""),"",IF(E$3="",E$6,E$3))</f>
        <v>イスリ</v>
      </c>
      <c r="W7" s="110">
        <f>IF(AND(B$6&lt;&gt;"",B$3=""),0,IFERROR(HLOOKUP(INDEX(月シフト!$B$17:$AF$50,MATCH($V7,月シフト!$A$17:$A$50,0),MATCH($V$1,月シフト!$B$9:$AF$9,0)),月シフト!$AJ$9:$AU$10,2,0),""))</f>
        <v>5</v>
      </c>
      <c r="X7" s="110">
        <f ca="1">E33</f>
        <v>4.9999999999996838</v>
      </c>
      <c r="Y7" s="112">
        <f t="shared" ca="1" si="1"/>
        <v>-3.1619151741324458E-13</v>
      </c>
      <c r="Z7" s="113"/>
      <c r="AA7" s="109" t="str">
        <f t="shared" si="0"/>
        <v>イスリ</v>
      </c>
      <c r="AB7" s="114">
        <f>IFERROR(HLOOKUP($V7,月シフト!$AJ$12:$AZ$13,2,0)*W7,"")</f>
        <v>5250</v>
      </c>
      <c r="AC7" s="114">
        <f ca="1">IFERROR(HLOOKUP($V7,月シフト!$AJ$12:$AZ$13,2,0)*X7,"")</f>
        <v>5249.999999999668</v>
      </c>
      <c r="AD7" s="115">
        <f t="shared" ca="1" si="2"/>
        <v>0</v>
      </c>
      <c r="AF7" s="89" t="str">
        <f>'1日(火)'!AF7</f>
        <v>↓</v>
      </c>
    </row>
    <row r="8" spans="1:32" ht="18.600000000000001" customHeight="1" x14ac:dyDescent="0.4">
      <c r="A8" s="139">
        <v>0.33333333333333298</v>
      </c>
      <c r="B8" s="90" t="s">
        <v>62</v>
      </c>
      <c r="C8" s="91" t="s">
        <v>62</v>
      </c>
      <c r="D8" s="91" t="s">
        <v>62</v>
      </c>
      <c r="E8" s="91"/>
      <c r="F8" s="91"/>
      <c r="G8" s="91"/>
      <c r="H8" s="91"/>
      <c r="I8" s="91"/>
      <c r="J8" s="91"/>
      <c r="K8" s="91"/>
      <c r="L8" s="91"/>
      <c r="M8" s="91"/>
      <c r="N8" s="91"/>
      <c r="O8" s="91"/>
      <c r="P8" s="314"/>
      <c r="Q8" s="90"/>
      <c r="R8" s="222"/>
      <c r="S8" s="92"/>
      <c r="T8" s="203" t="s">
        <v>744</v>
      </c>
      <c r="V8" s="109" t="str">
        <f>IF(AND(F$3="",F$6=""),"",IF(F$3="",F$6,F$3))</f>
        <v>インディカ</v>
      </c>
      <c r="W8" s="110">
        <f>IF(AND(B$6&lt;&gt;"",B$3=""),0,IFERROR(HLOOKUP(INDEX(月シフト!$B$17:$AF$50,MATCH($V8,月シフト!$A$17:$A$50,0),MATCH($V$1,月シフト!$B$9:$AF$9,0)),月シフト!$AJ$9:$AU$10,2,0),""))</f>
        <v>7</v>
      </c>
      <c r="X8" s="110">
        <f>F33</f>
        <v>0</v>
      </c>
      <c r="Y8" s="112">
        <f t="shared" si="1"/>
        <v>-7</v>
      </c>
      <c r="AA8" s="109" t="str">
        <f t="shared" si="0"/>
        <v>インディカ</v>
      </c>
      <c r="AB8" s="114">
        <f>IFERROR(HLOOKUP($V8,月シフト!$AJ$12:$AZ$13,2,0)*W8,"")</f>
        <v>7350</v>
      </c>
      <c r="AC8" s="114">
        <f>IFERROR(HLOOKUP($V8,月シフト!$AJ$12:$AZ$13,2,0)*X8,"")</f>
        <v>0</v>
      </c>
      <c r="AD8" s="115">
        <f t="shared" si="2"/>
        <v>-7350</v>
      </c>
      <c r="AF8" s="89" t="str">
        <f>'1日(火)'!AF8</f>
        <v>荷物整理</v>
      </c>
    </row>
    <row r="9" spans="1:32" ht="18.600000000000001" customHeight="1" x14ac:dyDescent="0.4">
      <c r="A9" s="138">
        <v>0.35416666666666602</v>
      </c>
      <c r="B9" s="132" t="s">
        <v>64</v>
      </c>
      <c r="C9" s="133" t="s">
        <v>64</v>
      </c>
      <c r="D9" s="133" t="s">
        <v>64</v>
      </c>
      <c r="E9" s="133"/>
      <c r="F9" s="133"/>
      <c r="G9" s="133"/>
      <c r="H9" s="133"/>
      <c r="I9" s="133"/>
      <c r="J9" s="133"/>
      <c r="K9" s="133"/>
      <c r="L9" s="133"/>
      <c r="M9" s="133"/>
      <c r="N9" s="133"/>
      <c r="O9" s="133"/>
      <c r="P9" s="309"/>
      <c r="Q9" s="132"/>
      <c r="R9" s="223"/>
      <c r="S9" s="134"/>
      <c r="T9" s="136"/>
      <c r="V9" s="109" t="str">
        <f>IF(AND(G$3="",G$6=""),"",IF(G$3="",G$6,G$3))</f>
        <v>チャトランガ</v>
      </c>
      <c r="W9" s="110">
        <f>IF(AND(B$6&lt;&gt;"",B$3=""),0,IFERROR(HLOOKUP(INDEX(月シフト!$B$17:$AF$50,MATCH($V9,月シフト!$A$17:$A$50,0),MATCH($V$1,月シフト!$B$9:$AF$9,0)),月シフト!$AJ$9:$AU$10,2,0),""))</f>
        <v>5</v>
      </c>
      <c r="X9" s="110">
        <f ca="1">G33</f>
        <v>4.9999999999996838</v>
      </c>
      <c r="Y9" s="112">
        <f t="shared" ca="1" si="1"/>
        <v>-3.1619151741324458E-13</v>
      </c>
      <c r="AA9" s="109" t="str">
        <f t="shared" si="0"/>
        <v>チャトランガ</v>
      </c>
      <c r="AB9" s="114">
        <f>IFERROR(HLOOKUP($V9,月シフト!$AJ$12:$AZ$13,2,0)*W9,"")</f>
        <v>5250</v>
      </c>
      <c r="AC9" s="114">
        <f ca="1">IFERROR(HLOOKUP($V9,月シフト!$AJ$12:$AZ$13,2,0)*X9,"")</f>
        <v>5249.999999999668</v>
      </c>
      <c r="AD9" s="115">
        <f t="shared" ca="1" si="2"/>
        <v>0</v>
      </c>
      <c r="AF9" s="89" t="str">
        <f>'1日(火)'!AF9</f>
        <v>フード</v>
      </c>
    </row>
    <row r="10" spans="1:32" ht="18.600000000000001" customHeight="1" x14ac:dyDescent="0.4">
      <c r="A10" s="139">
        <v>0.375</v>
      </c>
      <c r="B10" s="90" t="s">
        <v>65</v>
      </c>
      <c r="C10" s="91" t="s">
        <v>65</v>
      </c>
      <c r="D10" s="91" t="s">
        <v>65</v>
      </c>
      <c r="E10" s="91"/>
      <c r="F10" s="91" t="s">
        <v>65</v>
      </c>
      <c r="G10" s="91"/>
      <c r="H10" s="91"/>
      <c r="I10" s="91"/>
      <c r="J10" s="91"/>
      <c r="K10" s="91"/>
      <c r="L10" s="91"/>
      <c r="M10" s="91"/>
      <c r="N10" s="91"/>
      <c r="O10" s="91"/>
      <c r="P10" s="314"/>
      <c r="Q10" s="90" t="s">
        <v>813</v>
      </c>
      <c r="R10" s="222" t="s">
        <v>813</v>
      </c>
      <c r="S10" s="92"/>
      <c r="T10" s="93"/>
      <c r="V10" s="109" t="str">
        <f>IF(AND(H$3="",H$6=""),"",IF(H$3="",H$6,H$3))</f>
        <v/>
      </c>
      <c r="W10" s="117" t="str">
        <f>IF(AND(B$6&lt;&gt;"",B$3=""),0,IFERROR(HLOOKUP(INDEX(月シフト!$B$17:$AF$50,MATCH($V10,月シフト!$A$17:$A$50,0),MATCH($V$1,月シフト!$B$9:$AF$9,0)),月シフト!$AJ$9:$AU$10,2,0),""))</f>
        <v/>
      </c>
      <c r="X10" s="110" t="str">
        <f ca="1">H33</f>
        <v/>
      </c>
      <c r="Y10" s="118" t="str">
        <f t="shared" si="1"/>
        <v/>
      </c>
      <c r="AA10" s="109" t="str">
        <f t="shared" si="0"/>
        <v/>
      </c>
      <c r="AB10" s="114" t="str">
        <f>IFERROR(HLOOKUP($V10,月シフト!$AJ$12:$AZ$13,2,0)*W10,"")</f>
        <v/>
      </c>
      <c r="AC10" s="114" t="str">
        <f ca="1">IFERROR(HLOOKUP($V10,月シフト!$AJ$12:$AZ$13,2,0)*X10,"")</f>
        <v/>
      </c>
      <c r="AD10" s="115" t="str">
        <f t="shared" ca="1" si="2"/>
        <v/>
      </c>
      <c r="AF10" s="89" t="str">
        <f>'1日(火)'!AF10</f>
        <v>翌日準備</v>
      </c>
    </row>
    <row r="11" spans="1:32" ht="18" customHeight="1" x14ac:dyDescent="0.4">
      <c r="A11" s="138">
        <v>0.39583333333333298</v>
      </c>
      <c r="B11" s="132" t="s">
        <v>64</v>
      </c>
      <c r="C11" s="133" t="s">
        <v>64</v>
      </c>
      <c r="D11" s="133" t="s">
        <v>64</v>
      </c>
      <c r="E11" s="133"/>
      <c r="F11" s="133" t="s">
        <v>64</v>
      </c>
      <c r="G11" s="133"/>
      <c r="H11" s="133"/>
      <c r="I11" s="133"/>
      <c r="J11" s="133"/>
      <c r="K11" s="133"/>
      <c r="L11" s="133"/>
      <c r="M11" s="133"/>
      <c r="N11" s="133"/>
      <c r="O11" s="133"/>
      <c r="P11" s="309"/>
      <c r="Q11" s="132" t="s">
        <v>63</v>
      </c>
      <c r="R11" s="223" t="s">
        <v>63</v>
      </c>
      <c r="S11" s="134"/>
      <c r="T11" s="136"/>
      <c r="V11" s="109" t="str">
        <f>IF(AND(I$3="",I$6=""),"",IF(I$3="",I$6,I$3))</f>
        <v/>
      </c>
      <c r="W11" s="117" t="str">
        <f>IF(AND(B$6&lt;&gt;"",B$3=""),0,IFERROR(HLOOKUP(INDEX(月シフト!$B$17:$AF$50,MATCH($V11,月シフト!$A$17:$A$50,0),MATCH($V$1,月シフト!$B$9:$AF$9,0)),月シフト!$AJ$9:$AU$10,2,0),""))</f>
        <v/>
      </c>
      <c r="X11" s="110" t="str">
        <f ca="1">I33</f>
        <v/>
      </c>
      <c r="Y11" s="118" t="str">
        <f t="shared" ref="Y11:Y13" si="3">IF(V11="","",X11-W11)</f>
        <v/>
      </c>
      <c r="AA11" s="109" t="str">
        <f t="shared" si="0"/>
        <v/>
      </c>
      <c r="AB11" s="114" t="str">
        <f>IFERROR(HLOOKUP($V11,月シフト!$AJ$12:$AZ$13,2,0)*W11,"")</f>
        <v/>
      </c>
      <c r="AC11" s="114" t="str">
        <f ca="1">IFERROR(HLOOKUP($V11,月シフト!$AJ$12:$AZ$13,2,0)*X11,"")</f>
        <v/>
      </c>
      <c r="AD11" s="115" t="str">
        <f ca="1">IFERROR(ROUND(AC11,0)-ROUND(AB11,0),"")</f>
        <v/>
      </c>
      <c r="AF11" s="89" t="str">
        <f>'1日(火)'!AF11</f>
        <v>荷物整理</v>
      </c>
    </row>
    <row r="12" spans="1:32" ht="18" customHeight="1" x14ac:dyDescent="0.4">
      <c r="A12" s="139">
        <v>0.41666666666666702</v>
      </c>
      <c r="B12" s="90" t="s">
        <v>67</v>
      </c>
      <c r="C12" s="91" t="s">
        <v>67</v>
      </c>
      <c r="D12" s="91" t="s">
        <v>67</v>
      </c>
      <c r="E12" s="91"/>
      <c r="F12" s="91" t="s">
        <v>67</v>
      </c>
      <c r="G12" s="91"/>
      <c r="H12" s="91"/>
      <c r="I12" s="91"/>
      <c r="J12" s="91"/>
      <c r="K12" s="91"/>
      <c r="L12" s="91"/>
      <c r="M12" s="91"/>
      <c r="N12" s="91"/>
      <c r="O12" s="91"/>
      <c r="P12" s="314"/>
      <c r="Q12" s="90" t="s">
        <v>814</v>
      </c>
      <c r="R12" s="222" t="s">
        <v>814</v>
      </c>
      <c r="S12" s="92"/>
      <c r="T12" s="93"/>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2" t="s">
        <v>64</v>
      </c>
      <c r="C13" s="133" t="s">
        <v>64</v>
      </c>
      <c r="D13" s="133" t="s">
        <v>64</v>
      </c>
      <c r="E13" s="133"/>
      <c r="F13" s="133" t="s">
        <v>64</v>
      </c>
      <c r="G13" s="133"/>
      <c r="H13" s="133"/>
      <c r="I13" s="133"/>
      <c r="J13" s="133"/>
      <c r="K13" s="133"/>
      <c r="L13" s="133"/>
      <c r="M13" s="133"/>
      <c r="N13" s="133"/>
      <c r="O13" s="133"/>
      <c r="P13" s="309"/>
      <c r="Q13" s="132" t="s">
        <v>815</v>
      </c>
      <c r="R13" s="223" t="s">
        <v>815</v>
      </c>
      <c r="S13" s="134"/>
      <c r="T13" s="136"/>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0" t="s">
        <v>64</v>
      </c>
      <c r="C14" s="91" t="s">
        <v>64</v>
      </c>
      <c r="D14" s="91" t="s">
        <v>64</v>
      </c>
      <c r="E14" s="91"/>
      <c r="F14" s="91" t="s">
        <v>64</v>
      </c>
      <c r="G14" s="91"/>
      <c r="H14" s="91"/>
      <c r="I14" s="91"/>
      <c r="J14" s="91"/>
      <c r="K14" s="91"/>
      <c r="L14" s="91"/>
      <c r="M14" s="91"/>
      <c r="N14" s="91"/>
      <c r="O14" s="91"/>
      <c r="P14" s="314"/>
      <c r="Q14" s="90" t="s">
        <v>816</v>
      </c>
      <c r="R14" s="222" t="s">
        <v>816</v>
      </c>
      <c r="S14" s="92"/>
      <c r="T14" s="93" t="s">
        <v>745</v>
      </c>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2" t="s">
        <v>64</v>
      </c>
      <c r="C15" s="133" t="s">
        <v>64</v>
      </c>
      <c r="D15" s="133" t="s">
        <v>64</v>
      </c>
      <c r="E15" s="133"/>
      <c r="F15" s="133" t="s">
        <v>64</v>
      </c>
      <c r="G15" s="133"/>
      <c r="H15" s="133"/>
      <c r="I15" s="133"/>
      <c r="J15" s="133"/>
      <c r="K15" s="133"/>
      <c r="L15" s="133"/>
      <c r="M15" s="133"/>
      <c r="N15" s="133"/>
      <c r="O15" s="133"/>
      <c r="P15" s="309"/>
      <c r="Q15" s="132" t="s">
        <v>813</v>
      </c>
      <c r="R15" s="223" t="s">
        <v>813</v>
      </c>
      <c r="S15" s="134"/>
      <c r="T15" s="136" t="s">
        <v>751</v>
      </c>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0" t="s">
        <v>69</v>
      </c>
      <c r="C16" s="91" t="s">
        <v>69</v>
      </c>
      <c r="D16" s="91" t="s">
        <v>69</v>
      </c>
      <c r="E16" s="91"/>
      <c r="F16" s="91" t="s">
        <v>69</v>
      </c>
      <c r="G16" s="91"/>
      <c r="H16" s="91"/>
      <c r="I16" s="91"/>
      <c r="J16" s="91"/>
      <c r="K16" s="91"/>
      <c r="L16" s="91"/>
      <c r="M16" s="91"/>
      <c r="N16" s="91"/>
      <c r="O16" s="91"/>
      <c r="P16" s="314"/>
      <c r="Q16" s="90" t="s">
        <v>69</v>
      </c>
      <c r="R16" s="222" t="s">
        <v>69</v>
      </c>
      <c r="S16" s="92"/>
      <c r="T16" s="93" t="s">
        <v>201</v>
      </c>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2" t="s">
        <v>69</v>
      </c>
      <c r="C17" s="133" t="s">
        <v>69</v>
      </c>
      <c r="D17" s="133" t="s">
        <v>69</v>
      </c>
      <c r="E17" s="133"/>
      <c r="F17" s="133" t="s">
        <v>69</v>
      </c>
      <c r="G17" s="133"/>
      <c r="H17" s="133"/>
      <c r="I17" s="133"/>
      <c r="J17" s="133"/>
      <c r="K17" s="133"/>
      <c r="L17" s="133"/>
      <c r="M17" s="133"/>
      <c r="N17" s="133"/>
      <c r="O17" s="133"/>
      <c r="P17" s="309"/>
      <c r="Q17" s="132" t="s">
        <v>69</v>
      </c>
      <c r="R17" s="223" t="s">
        <v>69</v>
      </c>
      <c r="S17" s="134"/>
      <c r="T17" s="172"/>
      <c r="V17" s="109" t="str">
        <f>IF(AND(O$3="",O$6=""),"",IF(O$3="",O$6,O$3))</f>
        <v/>
      </c>
      <c r="W17" s="117" t="str">
        <f>IF(AND(B$6&lt;&gt;"",B$3=""),0,IFERROR(HLOOKUP(INDEX(月シフト!$B$17:$AF$50,MATCH($V17,月シフト!$A$17:$A$50,0),MATCH($V$1,月シフト!$B$9:$AF$9,0)),月シフト!$AJ$9:$AU$10,2,0),""))</f>
        <v/>
      </c>
      <c r="X17" s="110" t="str">
        <f ca="1">O33</f>
        <v/>
      </c>
      <c r="Y17" s="118" t="str">
        <f t="shared" si="5"/>
        <v/>
      </c>
      <c r="AA17" s="109" t="str">
        <f t="shared" si="6"/>
        <v/>
      </c>
      <c r="AB17" s="114" t="str">
        <f>IFERROR(HLOOKUP($V17,月シフト!$AJ$12:$AZ$13,2,0)*W17,"")</f>
        <v/>
      </c>
      <c r="AC17" s="114" t="str">
        <f ca="1">IFERROR(HLOOKUP($V17,月シフト!$AJ$12:$AZ$13,2,0)*X17,"")</f>
        <v/>
      </c>
      <c r="AD17" s="115" t="str">
        <f t="shared" ca="1" si="7"/>
        <v/>
      </c>
      <c r="AF17" s="89" t="str">
        <f>'1日(火)'!AF17</f>
        <v>検品登録</v>
      </c>
    </row>
    <row r="18" spans="1:32" ht="18" customHeight="1" thickBot="1" x14ac:dyDescent="0.45">
      <c r="A18" s="139">
        <v>0.54166666666666596</v>
      </c>
      <c r="B18" s="90" t="s">
        <v>68</v>
      </c>
      <c r="C18" s="91" t="s">
        <v>68</v>
      </c>
      <c r="D18" s="91" t="s">
        <v>68</v>
      </c>
      <c r="E18" s="91" t="s">
        <v>68</v>
      </c>
      <c r="F18" s="91" t="s">
        <v>68</v>
      </c>
      <c r="G18" s="91" t="s">
        <v>68</v>
      </c>
      <c r="H18" s="91"/>
      <c r="I18" s="91"/>
      <c r="J18" s="91"/>
      <c r="K18" s="91"/>
      <c r="L18" s="91"/>
      <c r="M18" s="91"/>
      <c r="N18" s="91"/>
      <c r="O18" s="91"/>
      <c r="P18" s="314"/>
      <c r="Q18" s="90" t="s">
        <v>817</v>
      </c>
      <c r="R18" s="222" t="s">
        <v>817</v>
      </c>
      <c r="S18" s="92"/>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2" t="s">
        <v>64</v>
      </c>
      <c r="C19" s="133" t="s">
        <v>64</v>
      </c>
      <c r="D19" s="133" t="s">
        <v>64</v>
      </c>
      <c r="E19" s="133" t="s">
        <v>64</v>
      </c>
      <c r="F19" s="133" t="s">
        <v>64</v>
      </c>
      <c r="G19" s="133" t="s">
        <v>64</v>
      </c>
      <c r="H19" s="133"/>
      <c r="I19" s="133"/>
      <c r="J19" s="133"/>
      <c r="K19" s="133"/>
      <c r="L19" s="133"/>
      <c r="M19" s="133"/>
      <c r="N19" s="133"/>
      <c r="O19" s="133"/>
      <c r="P19" s="309"/>
      <c r="Q19" s="132" t="s">
        <v>64</v>
      </c>
      <c r="R19" s="223" t="s">
        <v>64</v>
      </c>
      <c r="S19" s="134"/>
      <c r="T19" s="136"/>
      <c r="V19" s="119" t="s">
        <v>54</v>
      </c>
      <c r="W19" s="120">
        <f>SUM(W4:W18)</f>
        <v>41</v>
      </c>
      <c r="X19" s="120">
        <f ca="1">SUM(X4:X18)</f>
        <v>37.99999999999838</v>
      </c>
      <c r="Y19" s="121">
        <f ca="1">IF(V19="","",X19-W19)</f>
        <v>-3.00000000000162</v>
      </c>
      <c r="AA19" s="119" t="s">
        <v>54</v>
      </c>
      <c r="AB19" s="122">
        <f>SUM(AB4:AB18)</f>
        <v>45050</v>
      </c>
      <c r="AC19" s="122">
        <f t="shared" ref="AC19:AD19" ca="1" si="8">SUM(AC4:AC18)</f>
        <v>42299.999999998217</v>
      </c>
      <c r="AD19" s="123">
        <f t="shared" ca="1" si="8"/>
        <v>-2750</v>
      </c>
      <c r="AF19" s="94" t="str">
        <f>'1日(火)'!AF19</f>
        <v>出荷チェック</v>
      </c>
    </row>
    <row r="20" spans="1:32" ht="18" customHeight="1" thickBot="1" x14ac:dyDescent="0.45">
      <c r="A20" s="139">
        <v>0.58333333333333104</v>
      </c>
      <c r="B20" s="90" t="s">
        <v>70</v>
      </c>
      <c r="C20" s="91" t="s">
        <v>70</v>
      </c>
      <c r="D20" s="91" t="s">
        <v>70</v>
      </c>
      <c r="E20" s="91" t="s">
        <v>70</v>
      </c>
      <c r="F20" s="91" t="s">
        <v>70</v>
      </c>
      <c r="G20" s="91" t="s">
        <v>70</v>
      </c>
      <c r="H20" s="91"/>
      <c r="I20" s="91"/>
      <c r="J20" s="91"/>
      <c r="K20" s="91"/>
      <c r="L20" s="91"/>
      <c r="M20" s="91"/>
      <c r="N20" s="91"/>
      <c r="O20" s="91"/>
      <c r="P20" s="314"/>
      <c r="Q20" s="90" t="s">
        <v>815</v>
      </c>
      <c r="R20" s="222" t="s">
        <v>815</v>
      </c>
      <c r="S20" s="92"/>
      <c r="T20" s="93"/>
      <c r="V20" s="103" t="s">
        <v>77</v>
      </c>
      <c r="W20" s="70"/>
      <c r="Z20" s="141"/>
      <c r="AA20" s="103" t="s">
        <v>78</v>
      </c>
      <c r="AF20" s="89" t="str">
        <f>'1日(火)'!AF20</f>
        <v>PC</v>
      </c>
    </row>
    <row r="21" spans="1:32" ht="18" customHeight="1" x14ac:dyDescent="0.4">
      <c r="A21" s="138">
        <v>0.60416666666666297</v>
      </c>
      <c r="B21" s="132" t="s">
        <v>64</v>
      </c>
      <c r="C21" s="133" t="s">
        <v>64</v>
      </c>
      <c r="D21" s="133" t="s">
        <v>64</v>
      </c>
      <c r="E21" s="133" t="s">
        <v>64</v>
      </c>
      <c r="F21" s="133" t="s">
        <v>64</v>
      </c>
      <c r="G21" s="133" t="s">
        <v>64</v>
      </c>
      <c r="H21" s="133"/>
      <c r="I21" s="133"/>
      <c r="J21" s="133"/>
      <c r="K21" s="133"/>
      <c r="L21" s="133"/>
      <c r="M21" s="133"/>
      <c r="N21" s="133"/>
      <c r="O21" s="133"/>
      <c r="P21" s="309"/>
      <c r="Q21" s="132" t="s">
        <v>818</v>
      </c>
      <c r="R21" s="223" t="s">
        <v>818</v>
      </c>
      <c r="S21" s="134"/>
      <c r="T21" s="136" t="s">
        <v>747</v>
      </c>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0" t="s">
        <v>64</v>
      </c>
      <c r="C22" s="91" t="s">
        <v>64</v>
      </c>
      <c r="D22" s="91" t="s">
        <v>64</v>
      </c>
      <c r="E22" s="91" t="s">
        <v>64</v>
      </c>
      <c r="F22" s="91" t="s">
        <v>64</v>
      </c>
      <c r="G22" s="91" t="s">
        <v>64</v>
      </c>
      <c r="H22" s="91"/>
      <c r="I22" s="91"/>
      <c r="J22" s="91"/>
      <c r="K22" s="91"/>
      <c r="L22" s="91"/>
      <c r="M22" s="91"/>
      <c r="N22" s="91"/>
      <c r="O22" s="91"/>
      <c r="P22" s="314"/>
      <c r="Q22" s="90" t="s">
        <v>70</v>
      </c>
      <c r="R22" s="222" t="s">
        <v>70</v>
      </c>
      <c r="S22" s="92"/>
      <c r="T22" s="93"/>
      <c r="V22" s="160" t="s">
        <v>13</v>
      </c>
      <c r="W22" s="127">
        <f>IF(O2="","",O2)</f>
        <v>387</v>
      </c>
      <c r="X22" s="127">
        <v>406</v>
      </c>
      <c r="Y22" s="161">
        <f>IFERROR(X22-W22,"")</f>
        <v>19</v>
      </c>
      <c r="AA22" s="126" t="s">
        <v>13</v>
      </c>
      <c r="AB22" s="128">
        <f>IF(W22="","",AB19/W22)</f>
        <v>116.40826873385014</v>
      </c>
      <c r="AC22" s="128">
        <f ca="1">IF(X22="","",AC19/X22)</f>
        <v>104.18719211822221</v>
      </c>
      <c r="AD22" s="129">
        <f ca="1">IFERROR(AC22-AB22,"")</f>
        <v>-12.221076615627922</v>
      </c>
      <c r="AF22" s="95" t="str">
        <f>'1日(火)'!AF22</f>
        <v>残業</v>
      </c>
    </row>
    <row r="23" spans="1:32" ht="18" customHeight="1" thickBot="1" x14ac:dyDescent="0.45">
      <c r="A23" s="138">
        <v>0.64583333333332704</v>
      </c>
      <c r="B23" s="132" t="s">
        <v>740</v>
      </c>
      <c r="C23" s="133" t="s">
        <v>740</v>
      </c>
      <c r="D23" s="133" t="s">
        <v>740</v>
      </c>
      <c r="E23" s="133" t="s">
        <v>740</v>
      </c>
      <c r="F23" s="133" t="s">
        <v>740</v>
      </c>
      <c r="G23" s="133" t="s">
        <v>740</v>
      </c>
      <c r="H23" s="133"/>
      <c r="I23" s="133"/>
      <c r="J23" s="133"/>
      <c r="K23" s="133"/>
      <c r="L23" s="133"/>
      <c r="M23" s="133"/>
      <c r="N23" s="133"/>
      <c r="O23" s="133"/>
      <c r="P23" s="309"/>
      <c r="Q23" s="132" t="s">
        <v>64</v>
      </c>
      <c r="R23" s="223" t="s">
        <v>64</v>
      </c>
      <c r="S23" s="134"/>
      <c r="T23" s="136"/>
      <c r="V23" s="103" t="s">
        <v>104</v>
      </c>
      <c r="W23" s="70"/>
      <c r="AF23" s="95" t="str">
        <f>'1日(火)'!AF23</f>
        <v>↓</v>
      </c>
    </row>
    <row r="24" spans="1:32" ht="18" customHeight="1" x14ac:dyDescent="0.4">
      <c r="A24" s="139">
        <v>0.66666666666665897</v>
      </c>
      <c r="B24" s="90" t="s">
        <v>64</v>
      </c>
      <c r="C24" s="91" t="s">
        <v>64</v>
      </c>
      <c r="D24" s="91" t="s">
        <v>64</v>
      </c>
      <c r="E24" s="91" t="s">
        <v>64</v>
      </c>
      <c r="F24" s="91" t="s">
        <v>64</v>
      </c>
      <c r="G24" s="91" t="s">
        <v>64</v>
      </c>
      <c r="H24" s="91"/>
      <c r="I24" s="91"/>
      <c r="J24" s="91"/>
      <c r="K24" s="91"/>
      <c r="L24" s="91"/>
      <c r="M24" s="91"/>
      <c r="N24" s="91"/>
      <c r="O24" s="91"/>
      <c r="P24" s="314"/>
      <c r="Q24" s="90" t="s">
        <v>819</v>
      </c>
      <c r="R24" s="222" t="s">
        <v>819</v>
      </c>
      <c r="S24" s="92"/>
      <c r="T24" s="93" t="s">
        <v>748</v>
      </c>
      <c r="V24" s="105" t="s">
        <v>3</v>
      </c>
      <c r="W24" s="106" t="s">
        <v>14</v>
      </c>
      <c r="X24" s="106" t="s">
        <v>15</v>
      </c>
      <c r="Y24" s="107" t="s">
        <v>16</v>
      </c>
      <c r="AF24" s="95" t="str">
        <f>'1日(火)'!AF24</f>
        <v>翌日準備</v>
      </c>
    </row>
    <row r="25" spans="1:32" ht="18" customHeight="1" thickBot="1" x14ac:dyDescent="0.45">
      <c r="A25" s="138">
        <v>0.68749999999999101</v>
      </c>
      <c r="B25" s="132" t="s">
        <v>753</v>
      </c>
      <c r="C25" s="133" t="s">
        <v>753</v>
      </c>
      <c r="D25" s="133" t="s">
        <v>753</v>
      </c>
      <c r="E25" s="133" t="s">
        <v>753</v>
      </c>
      <c r="F25" s="133" t="s">
        <v>740</v>
      </c>
      <c r="G25" s="133" t="s">
        <v>753</v>
      </c>
      <c r="H25" s="133"/>
      <c r="I25" s="133"/>
      <c r="J25" s="133"/>
      <c r="K25" s="133"/>
      <c r="L25" s="133"/>
      <c r="M25" s="133"/>
      <c r="N25" s="133"/>
      <c r="O25" s="133"/>
      <c r="P25" s="309"/>
      <c r="Q25" s="132" t="s">
        <v>816</v>
      </c>
      <c r="R25" s="223" t="s">
        <v>816</v>
      </c>
      <c r="S25" s="134"/>
      <c r="T25" s="136"/>
      <c r="V25" s="126" t="s">
        <v>13</v>
      </c>
      <c r="W25" s="163">
        <f>IF(W22="","",W22/W19)</f>
        <v>9.4390243902439028</v>
      </c>
      <c r="X25" s="163">
        <f ca="1">IF(X22="","",X22/X19)</f>
        <v>10.684210526316244</v>
      </c>
      <c r="Y25" s="164">
        <f ca="1">IFERROR(X25-W25,"")</f>
        <v>1.2451861360723413</v>
      </c>
      <c r="AF25" s="95" t="str">
        <f>'1日(火)'!AF25</f>
        <v>在庫チェック</v>
      </c>
    </row>
    <row r="26" spans="1:32" ht="18" customHeight="1" thickBot="1" x14ac:dyDescent="0.45">
      <c r="A26" s="139">
        <v>0.70833333333332205</v>
      </c>
      <c r="B26" s="90" t="s">
        <v>752</v>
      </c>
      <c r="C26" s="91" t="s">
        <v>752</v>
      </c>
      <c r="D26" s="91" t="s">
        <v>752</v>
      </c>
      <c r="E26" s="91" t="s">
        <v>752</v>
      </c>
      <c r="F26" s="91" t="s">
        <v>71</v>
      </c>
      <c r="G26" s="91" t="s">
        <v>752</v>
      </c>
      <c r="H26" s="91"/>
      <c r="I26" s="91"/>
      <c r="J26" s="91"/>
      <c r="K26" s="91"/>
      <c r="L26" s="91"/>
      <c r="M26" s="91"/>
      <c r="N26" s="91"/>
      <c r="O26" s="91"/>
      <c r="P26" s="314"/>
      <c r="Q26" s="90" t="s">
        <v>820</v>
      </c>
      <c r="R26" s="222" t="s">
        <v>820</v>
      </c>
      <c r="S26" s="92"/>
      <c r="T26" s="93"/>
      <c r="V26" s="130" t="s">
        <v>164</v>
      </c>
      <c r="W26" s="322"/>
      <c r="X26" s="322"/>
      <c r="Y26" s="322"/>
      <c r="AF26" s="95" t="str">
        <f>'1日(火)'!AF26</f>
        <v>送り状印刷</v>
      </c>
    </row>
    <row r="27" spans="1:32" ht="18" customHeight="1" x14ac:dyDescent="0.4">
      <c r="A27" s="138">
        <v>0.72916666666665397</v>
      </c>
      <c r="B27" s="132" t="s">
        <v>74</v>
      </c>
      <c r="C27" s="132" t="s">
        <v>74</v>
      </c>
      <c r="D27" s="132" t="s">
        <v>74</v>
      </c>
      <c r="E27" s="132" t="s">
        <v>74</v>
      </c>
      <c r="F27" s="132"/>
      <c r="G27" s="132" t="s">
        <v>74</v>
      </c>
      <c r="H27" s="133"/>
      <c r="I27" s="133"/>
      <c r="J27" s="133"/>
      <c r="K27" s="133"/>
      <c r="L27" s="133"/>
      <c r="M27" s="133"/>
      <c r="N27" s="133"/>
      <c r="O27" s="133"/>
      <c r="P27" s="309"/>
      <c r="Q27" s="132" t="s">
        <v>72</v>
      </c>
      <c r="R27" s="223" t="s">
        <v>72</v>
      </c>
      <c r="S27" s="134"/>
      <c r="T27" s="136"/>
      <c r="V27" s="524"/>
      <c r="W27" s="525"/>
      <c r="X27" s="525"/>
      <c r="Y27" s="526"/>
      <c r="AF27" s="95">
        <f>'1日(火)'!AF27</f>
        <v>0</v>
      </c>
    </row>
    <row r="28" spans="1:32" ht="18" customHeight="1" x14ac:dyDescent="0.4">
      <c r="A28" s="139">
        <v>0.74999999999998601</v>
      </c>
      <c r="B28" s="90" t="s">
        <v>74</v>
      </c>
      <c r="C28" s="90" t="s">
        <v>74</v>
      </c>
      <c r="D28" s="90" t="s">
        <v>74</v>
      </c>
      <c r="E28" s="90" t="s">
        <v>74</v>
      </c>
      <c r="F28" s="90"/>
      <c r="G28" s="90" t="s">
        <v>74</v>
      </c>
      <c r="H28" s="91"/>
      <c r="I28" s="91"/>
      <c r="J28" s="91"/>
      <c r="K28" s="91"/>
      <c r="L28" s="91"/>
      <c r="M28" s="91"/>
      <c r="N28" s="91"/>
      <c r="O28" s="91"/>
      <c r="P28" s="314"/>
      <c r="Q28" s="90" t="s">
        <v>821</v>
      </c>
      <c r="R28" s="222" t="s">
        <v>821</v>
      </c>
      <c r="S28" s="92"/>
      <c r="T28" s="93"/>
      <c r="V28" s="527"/>
      <c r="W28" s="528"/>
      <c r="X28" s="528"/>
      <c r="Y28" s="529"/>
      <c r="AA28" s="177"/>
      <c r="AB28" s="177"/>
      <c r="AC28" s="177"/>
      <c r="AD28" s="177"/>
      <c r="AF28" s="95" t="str">
        <f>'1日(火)'!AF28</f>
        <v>＊</v>
      </c>
    </row>
    <row r="29" spans="1:32" ht="18" customHeight="1" thickBot="1" x14ac:dyDescent="0.45">
      <c r="A29" s="138">
        <v>0.77083333333331805</v>
      </c>
      <c r="B29" s="132"/>
      <c r="C29" s="133"/>
      <c r="D29" s="133"/>
      <c r="E29" s="133"/>
      <c r="F29" s="133"/>
      <c r="G29" s="133"/>
      <c r="H29" s="133"/>
      <c r="I29" s="133"/>
      <c r="J29" s="133"/>
      <c r="K29" s="133"/>
      <c r="L29" s="133"/>
      <c r="M29" s="133"/>
      <c r="N29" s="133"/>
      <c r="O29" s="133"/>
      <c r="P29" s="309"/>
      <c r="Q29" s="132"/>
      <c r="R29" s="223"/>
      <c r="S29" s="134"/>
      <c r="T29" s="136"/>
      <c r="V29" s="521"/>
      <c r="W29" s="522"/>
      <c r="X29" s="522"/>
      <c r="Y29" s="523"/>
      <c r="AA29" s="177"/>
      <c r="AB29" s="177"/>
      <c r="AC29" s="177"/>
      <c r="AD29" s="177"/>
      <c r="AF29" s="95" t="str">
        <f>'1日(火)'!AF29</f>
        <v>＊</v>
      </c>
    </row>
    <row r="30" spans="1:32" ht="18" customHeight="1" thickBot="1" x14ac:dyDescent="0.45">
      <c r="A30" s="139">
        <v>0.79166666666664998</v>
      </c>
      <c r="B30" s="90"/>
      <c r="C30" s="91"/>
      <c r="D30" s="91"/>
      <c r="E30" s="91"/>
      <c r="F30" s="91"/>
      <c r="G30" s="91"/>
      <c r="H30" s="91"/>
      <c r="I30" s="91"/>
      <c r="J30" s="91"/>
      <c r="K30" s="91"/>
      <c r="L30" s="91"/>
      <c r="M30" s="91"/>
      <c r="N30" s="91"/>
      <c r="O30" s="91"/>
      <c r="P30" s="314"/>
      <c r="Q30" s="90"/>
      <c r="R30" s="222"/>
      <c r="S30" s="92"/>
      <c r="T30" s="93"/>
      <c r="V30" s="130" t="s">
        <v>236</v>
      </c>
      <c r="W30" s="320"/>
      <c r="X30" s="320"/>
      <c r="Y30" s="321"/>
      <c r="AA30" s="177"/>
      <c r="AB30" s="177"/>
      <c r="AC30" s="177"/>
      <c r="AD30" s="177"/>
      <c r="AF30" s="95" t="str">
        <f>'1日(火)'!AF30</f>
        <v>＊</v>
      </c>
    </row>
    <row r="31" spans="1:32" ht="18" customHeight="1" x14ac:dyDescent="0.4">
      <c r="A31" s="138">
        <v>0.81249999999998201</v>
      </c>
      <c r="B31" s="132"/>
      <c r="C31" s="133"/>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tr">
        <f>'1日(火)'!AF31</f>
        <v>＊</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t="s">
        <v>749</v>
      </c>
      <c r="V32" s="527"/>
      <c r="W32" s="528"/>
      <c r="X32" s="528"/>
      <c r="Y32" s="529"/>
      <c r="AA32" s="177"/>
      <c r="AB32" s="177"/>
      <c r="AC32" s="177"/>
      <c r="AD32" s="177"/>
      <c r="AF32" s="95" t="str">
        <f>'1日(火)'!AF32</f>
        <v>＊</v>
      </c>
    </row>
    <row r="33" spans="1:32" ht="18" customHeight="1" thickBot="1" x14ac:dyDescent="0.45">
      <c r="A33" s="173" t="s">
        <v>165</v>
      </c>
      <c r="B33" s="111" cm="1">
        <f t="array" aca="1" ref="B33" ca="1">IF(B36&lt;&gt;0,B36,IFERROR(IF(B4="欠勤",0,IF(B3="","",B37*24-INDIRECT(ADDRESS(MATCH(0,INDEX(0/(B$6:B$32&lt;&gt;""),),0)+5,1))*24-COUNTIF(B6:B32,"休憩")*0.5)),0))</f>
        <v>9.999999999999666</v>
      </c>
      <c r="C33" s="111" cm="1">
        <f t="array" aca="1" ref="C33" ca="1">IF(C36&lt;&gt;0,C36,IFERROR(IF(C4="欠勤",0,IF(C3="","",C37*24-INDIRECT(ADDRESS(MATCH(0,INDEX(0/(C$6:C$32&lt;&gt;""),),0)+5,1))*24-COUNTIF(C6:C32,"休憩")*0.5)),0))</f>
        <v>8.9999999999996749</v>
      </c>
      <c r="D33" s="111" cm="1">
        <f t="array" aca="1" ref="D33" ca="1">IF(D36&lt;&gt;0,D36,IFERROR(IF(D4="欠勤",0,IF(D3="","",D37*24-INDIRECT(ADDRESS(MATCH(0,INDEX(0/(D$6:D$32&lt;&gt;""),),0)+5,1))*24-COUNTIF(D6:D32,"休憩")*0.5)),0))</f>
        <v>8.9999999999996749</v>
      </c>
      <c r="E33" s="111" cm="1">
        <f t="array" aca="1" ref="E33" ca="1">IF(E36&lt;&gt;0,E36,IFERROR(IF(E4="欠勤",0,IF(E3="","",E37*24-INDIRECT(ADDRESS(MATCH(0,INDEX(0/(E$6:E$32&lt;&gt;""),),0)+5,1))*24-COUNTIF(E6:E32,"休憩")*0.5)),0))</f>
        <v>4.9999999999996838</v>
      </c>
      <c r="F33" s="111"/>
      <c r="G33" s="227" cm="1">
        <f t="array" aca="1" ref="G33" ca="1">IF(G36&lt;&gt;0,G36,IFERROR(IF(G4="欠勤",0,IF(G3="","",G37*24-INDIRECT(ADDRESS(MATCH(0,INDEX(0/(G$6:G$32&lt;&gt;""),),0)+5,1))*24-COUNTIF(G6:G32,"休憩")*0.5)),0))</f>
        <v>4.9999999999996838</v>
      </c>
      <c r="H33" s="228" t="str" cm="1">
        <f t="array" aca="1" ref="H33" ca="1">IF(H36&lt;&gt;0,H36,IFERROR(IF(H4="欠勤",0,IF(H3="","",H37*24-INDIRECT(ADDRESS(MATCH(0,INDEX(0/(H$6:H$32&lt;&gt;""),),0)+5,1))*24-COUNTIF(H6:H32,"休憩")*0.5)),0))</f>
        <v/>
      </c>
      <c r="I33" s="228" t="str" cm="1">
        <f t="array" aca="1" ref="I33" ca="1">IF(I36&lt;&gt;0,I36,IFERROR(IF(I4="欠勤",0,IF(I3="","",I37*24-INDIRECT(ADDRESS(MATCH(0,INDEX(0/(I$6:I$32&lt;&gt;""),),0)+5,1))*24-COUNTIF(I6:I32,"休憩")*0.5)),0))</f>
        <v/>
      </c>
      <c r="J33" s="228" t="str" cm="1">
        <f t="array" aca="1" ref="J33" ca="1">IF(J36&lt;&gt;0,J36,IFERROR(IF(J4="欠勤",0,IF(J3="","",J37*24-INDIRECT(ADDRESS(MATCH(0,INDEX(0/(J$6:J$32&lt;&gt;""),),0)+5,1))*24-COUNTIF(J6:J32,"休憩")*0.5)),0))</f>
        <v/>
      </c>
      <c r="K33" s="228" t="str" cm="1">
        <f t="array" aca="1" ref="K33" ca="1">IF(K36&lt;&gt;0,K36,IFERROR(IF(K4="欠勤",0,IF(K3="","",K37*24-INDIRECT(ADDRESS(MATCH(0,INDEX(0/(K$6:K$32&lt;&gt;""),),0)+5,1))*24-COUNTIF(K6:K32,"休憩")*0.5)),0))</f>
        <v/>
      </c>
      <c r="L33" s="228" t="str" cm="1">
        <f t="array" aca="1" ref="L33" ca="1">IF(L36&lt;&gt;0,L36,IFERROR(IF(L4="欠勤",0,IF(L3="","",L37*24-INDIRECT(ADDRESS(MATCH(0,INDEX(0/(L$6:L$32&lt;&gt;""),),0)+5,1))*24-COUNTIF(L6:L32,"休憩")*0.5)),0))</f>
        <v/>
      </c>
      <c r="M33" s="228" t="str" cm="1">
        <f t="array" aca="1" ref="M33" ca="1">IF(M36&lt;&gt;0,M36,IFERROR(IF(M4="欠勤",0,IF(M3="","",M37*24-INDIRECT(ADDRESS(MATCH(0,INDEX(0/(M$6:M$32&lt;&gt;""),),0)+5,1))*24-COUNTIF(M6:M32,"休憩")*0.5)),0))</f>
        <v/>
      </c>
      <c r="N33" s="228" t="str" cm="1">
        <f t="array" aca="1" ref="N33" ca="1">IF(N36&lt;&gt;0,N36,IFERROR(IF(N4="欠勤",0,IF(N3="","",N37*24-INDIRECT(ADDRESS(MATCH(0,INDEX(0/(N$6:N$32&lt;&gt;""),),0)+5,1))*24-COUNTIF(N6:N32,"休憩")*0.5)),0))</f>
        <v/>
      </c>
      <c r="O33" s="228" t="str" cm="1">
        <f t="array" aca="1" ref="O33" ca="1">IF(O36&lt;&gt;0,O36,IFERROR(IF(O4="欠勤",0,IF(O3="","",O37*24-INDIRECT(ADDRESS(MATCH(0,INDEX(0/(O$6:O$32&lt;&gt;""),),0)+5,1))*24-COUNTIF(O6:O32,"休憩")*0.5)),0))</f>
        <v/>
      </c>
      <c r="P33" s="316" t="str" cm="1">
        <f t="array" aca="1" ref="P33" ca="1">IF(P36&lt;&gt;0,P36,IFERROR(IF(P4="欠勤",0,IF(P3="","",P37*24-INDIRECT(ADDRESS(MATCH(0,INDEX(0/(P$6:P$32&lt;&gt;""),),0)+5,1))*24-COUNTIF(P6:P32,"休憩")*0.5)),0))</f>
        <v/>
      </c>
      <c r="Q33" s="168"/>
      <c r="R33" s="169"/>
      <c r="S33" s="170"/>
      <c r="T33" s="171"/>
      <c r="V33" s="521"/>
      <c r="W33" s="522"/>
      <c r="X33" s="522"/>
      <c r="Y33" s="523"/>
      <c r="AA33" s="177"/>
      <c r="AB33" s="177"/>
      <c r="AC33" s="177"/>
      <c r="AD33" s="177"/>
      <c r="AF33" s="95" t="str">
        <f>'1日(火)'!AF33</f>
        <v>＊</v>
      </c>
    </row>
    <row r="34" spans="1:32" ht="18" customHeight="1" x14ac:dyDescent="0.4">
      <c r="A34" s="533" t="str">
        <f>"出荷の合計　　→　"&amp;O2&amp;"ｃｓ"</f>
        <v>出荷の合計　　→　387ｃｓ</v>
      </c>
      <c r="B34" s="533"/>
      <c r="C34" s="533"/>
      <c r="D34" s="533"/>
      <c r="E34" s="533"/>
      <c r="F34" s="533"/>
      <c r="G34" s="533"/>
      <c r="H34" s="533"/>
      <c r="I34" s="533"/>
      <c r="J34" s="533"/>
      <c r="K34" s="533"/>
      <c r="L34" s="533"/>
      <c r="M34" s="533"/>
      <c r="N34" s="533"/>
      <c r="O34" s="533"/>
      <c r="P34" s="533"/>
      <c r="Q34" s="533"/>
      <c r="R34" s="533"/>
      <c r="S34" s="533"/>
      <c r="T34" s="533"/>
      <c r="AF34" s="95" t="str">
        <f>'1日(火)'!AF34</f>
        <v>＊</v>
      </c>
    </row>
    <row r="35" spans="1:32" ht="18" customHeight="1" x14ac:dyDescent="0.4">
      <c r="A35" s="534" t="str">
        <f ca="1">"1ケース当たりの人件費　"&amp;ROUND(AC19/O2,0)&amp;"円"</f>
        <v>1ケース当たりの人件費　109円</v>
      </c>
      <c r="B35" s="534"/>
      <c r="C35" s="534"/>
      <c r="D35" s="534"/>
      <c r="E35" s="534"/>
      <c r="F35" s="534"/>
      <c r="G35" s="534"/>
      <c r="H35" s="534"/>
      <c r="I35" s="534"/>
      <c r="J35" s="534"/>
      <c r="K35" s="534"/>
      <c r="L35" s="534"/>
      <c r="M35" s="534"/>
      <c r="N35" s="534"/>
      <c r="O35" s="534"/>
      <c r="P35" s="534"/>
      <c r="Q35" s="534"/>
      <c r="R35" s="534"/>
      <c r="S35" s="534"/>
      <c r="T35" s="534"/>
      <c r="AF35" s="95" t="str">
        <f>'1日(火)'!AF35</f>
        <v>＊</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tr">
        <f>'1日(火)'!AF36</f>
        <v>＊</v>
      </c>
    </row>
    <row r="37" spans="1:32" ht="18" hidden="1" customHeight="1" x14ac:dyDescent="0.4">
      <c r="A37" s="167"/>
      <c r="B37" s="167" cm="1">
        <f t="array" aca="1" ref="B37" ca="1">IF(INDIRECT(ADDRESS(MATCH("",B$1:B$32,-1),2))="休憩",INDIRECT(ADDRESS(MATCH("",B$1:B$32,-1)+1,1)),INDIRECT(ADDRESS(MATCH("",B$1:B$32,-1),1)))</f>
        <v>0.74999999999998601</v>
      </c>
      <c r="C37" s="167" cm="1">
        <f t="array" aca="1" ref="C37" ca="1">IF(INDIRECT(ADDRESS(MATCH("",C$1:C$32,-1),3))="休憩",INDIRECT(ADDRESS(MATCH("",C$1:C$32,-1)+1,1)),INDIRECT(ADDRESS(MATCH("",C$1:C$32,-1),1)))</f>
        <v>0.74999999999998601</v>
      </c>
      <c r="D37" s="167" cm="1">
        <f t="array" aca="1" ref="D37" ca="1">IF(INDIRECT(ADDRESS(MATCH("",D$1:D$32,-1),4))="休憩",INDIRECT(ADDRESS(MATCH("",D$1:D$32,-1)+1,1)),INDIRECT(ADDRESS(MATCH("",D$1:D$32,-1),1)))</f>
        <v>0.74999999999998601</v>
      </c>
      <c r="E37" s="167" cm="1">
        <f t="array" aca="1" ref="E37" ca="1">IF(INDIRECT(ADDRESS(MATCH("",E$1:E$32,-1),5))="休憩",INDIRECT(ADDRESS(MATCH("",E$1:E$32,-1)+1,1)),INDIRECT(ADDRESS(MATCH("",E$1:E$32,-1),1)))</f>
        <v>0.74999999999998601</v>
      </c>
      <c r="F37" s="167" cm="1">
        <f t="array" aca="1" ref="F37" ca="1">IF(INDIRECT(ADDRESS(MATCH("",F$1:F$32,-1),6))="休憩",INDIRECT(ADDRESS(MATCH("",F$1:F$32,-1)+1,1)),INDIRECT(ADDRESS(MATCH("",F$1:F$32,-1),1)))</f>
        <v>0.70833333333332205</v>
      </c>
      <c r="G37" s="167" cm="1">
        <f t="array" aca="1" ref="G37" ca="1">IF(INDIRECT(ADDRESS(MATCH("",G$1:G$32,-1),7))="休憩",INDIRECT(ADDRESS(MATCH("",G$1:G$32,-1)+1,1)),INDIRECT(ADDRESS(MATCH("",G$1:G$32,-1),1)))</f>
        <v>0.74999999999998601</v>
      </c>
      <c r="H37" s="167" t="str" cm="1">
        <f t="array" aca="1" ref="H37" ca="1">IF(INDIRECT(ADDRESS(MATCH("",H$1:H$32,-1),8))="休憩",INDIRECT(ADDRESS(MATCH("",H$1:H$32,-1)+1,1)),INDIRECT(ADDRESS(MATCH("",H$1:H$32,-1),1)))</f>
        <v>名前</v>
      </c>
      <c r="I37" s="220" t="str" cm="1">
        <f t="array" aca="1" ref="I37" ca="1">IF(INDIRECT(ADDRESS(MATCH("",I$1:I$32,-1),8))="休憩",INDIRECT(ADDRESS(MATCH("",I$1:I$32,-1)+1,1)),INDIRECT(ADDRESS(MATCH("",I$1:I$32,-1),1)))</f>
        <v>名前</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tr">
        <f>'1日(火)'!AF37</f>
        <v>＊</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tr">
        <f>'1日(火)'!AF38</f>
        <v>＊</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tr">
        <f>'1日(火)'!AF39</f>
        <v>＊</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tr">
        <f>'1日(火)'!AF40</f>
        <v>＊</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tr">
        <f>'1日(火)'!AF41</f>
        <v>＊</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tr">
        <f>'1日(火)'!AF42</f>
        <v>＊</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tr">
        <f>'1日(火)'!AF43</f>
        <v>＊</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tr">
        <f>'1日(火)'!AF44</f>
        <v>＊</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tr">
        <f>'1日(火)'!AF45</f>
        <v>＊</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tr">
        <f>'1日(火)'!AF46</f>
        <v>＊</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tr">
        <f>'1日(火)'!AF47</f>
        <v>＊</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tr">
        <f>'1日(火)'!AF48</f>
        <v>＊</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tr">
        <f>'1日(火)'!AF49</f>
        <v>＊</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tr">
        <f>'1日(火)'!AF50</f>
        <v>＊</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tr">
        <f>'1日(火)'!AF51</f>
        <v>＊</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tr">
        <f>'1日(火)'!AF52</f>
        <v>＊</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tr">
        <f>'1日(火)'!AF53</f>
        <v>＊</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tr">
        <f>'1日(火)'!AF54</f>
        <v>＊</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tr">
        <f>'1日(火)'!AF55</f>
        <v>＊</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tr">
        <f>'1日(火)'!AF56</f>
        <v>＊</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tr">
        <f>'1日(火)'!AF57</f>
        <v>＊</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tr">
        <f>'1日(火)'!AF58</f>
        <v>＊</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28" ht="15.95" customHeight="1" x14ac:dyDescent="0.4"/>
    <row r="66" spans="22:28" ht="15.95" customHeight="1" x14ac:dyDescent="0.4">
      <c r="X66" s="124"/>
    </row>
    <row r="67" spans="22:28" ht="15.95" customHeight="1" x14ac:dyDescent="0.4">
      <c r="X67" s="125"/>
    </row>
    <row r="68" spans="22:28" ht="15.95" customHeight="1" x14ac:dyDescent="0.4">
      <c r="X68" s="125"/>
    </row>
    <row r="69" spans="22:28" ht="15.95" customHeight="1" x14ac:dyDescent="0.4">
      <c r="X69" s="125"/>
    </row>
    <row r="70" spans="22:28" ht="15.95" customHeight="1" x14ac:dyDescent="0.4">
      <c r="V70" s="116"/>
      <c r="W70" s="70"/>
      <c r="AB70" s="125"/>
    </row>
    <row r="71" spans="22:28" ht="15.95" customHeight="1" x14ac:dyDescent="0.4">
      <c r="V71" s="116"/>
      <c r="W71" s="70"/>
      <c r="AB71" s="125"/>
    </row>
    <row r="72" spans="22:28" ht="15.95" customHeight="1" x14ac:dyDescent="0.4">
      <c r="V72" s="116"/>
      <c r="W72" s="70"/>
      <c r="AB72" s="125"/>
    </row>
    <row r="73" spans="22:28" ht="15.95" customHeight="1" x14ac:dyDescent="0.4">
      <c r="X73" s="125"/>
    </row>
    <row r="74" spans="22:28" ht="15.95" customHeight="1" x14ac:dyDescent="0.4">
      <c r="X74" s="125"/>
    </row>
    <row r="75" spans="22:28" ht="15.95" customHeight="1" x14ac:dyDescent="0.4">
      <c r="X75" s="125"/>
    </row>
    <row r="76" spans="22:28" ht="15.95" customHeight="1" x14ac:dyDescent="0.4">
      <c r="X76" s="125"/>
    </row>
    <row r="77" spans="22:28" s="70" customFormat="1" ht="15.95" customHeight="1" x14ac:dyDescent="0.4">
      <c r="W77"/>
    </row>
    <row r="78" spans="22:28" s="70" customFormat="1" ht="15.95" customHeight="1" x14ac:dyDescent="0.4">
      <c r="W78"/>
    </row>
    <row r="79" spans="22:28" s="70" customFormat="1" ht="15.95" customHeight="1" x14ac:dyDescent="0.4">
      <c r="W79"/>
    </row>
    <row r="80" spans="22:28"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5"/>
  <conditionalFormatting sqref="A33 A6:T9 A29:T32 S10:T28 A10:P28">
    <cfRule type="cellIs" dxfId="114" priority="4" operator="equal">
      <formula>"休憩"</formula>
    </cfRule>
  </conditionalFormatting>
  <conditionalFormatting sqref="Y19">
    <cfRule type="cellIs" dxfId="113" priority="3" operator="lessThan">
      <formula>0</formula>
    </cfRule>
  </conditionalFormatting>
  <conditionalFormatting sqref="Q10:Q28">
    <cfRule type="cellIs" dxfId="112" priority="2" operator="equal">
      <formula>"休憩"</formula>
    </cfRule>
  </conditionalFormatting>
  <conditionalFormatting sqref="R10:R28">
    <cfRule type="cellIs" dxfId="111"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xr:uid="{B08805D7-7250-4C35-9F18-47A55FAEF759}">
          <x14:formula1>
            <xm:f>'1日(火)'!$AF$7:$AF$58</xm:f>
          </x14:formula1>
          <xm:sqref>B6:S32</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0AE6D-0FE8-4674-BAB9-13B7BC066B57}">
  <sheetPr codeName="Sheet10">
    <pageSetUpPr fitToPage="1"/>
  </sheetPr>
  <dimension ref="A1:AF95"/>
  <sheetViews>
    <sheetView zoomScale="85" zoomScaleNormal="85" workbookViewId="0">
      <pane xSplit="1" ySplit="5" topLeftCell="B12" activePane="bottomRight" state="frozen"/>
      <selection activeCell="R8" sqref="R8"/>
      <selection pane="topRight" activeCell="R8" sqref="R8"/>
      <selection pane="bottomLeft" activeCell="R8" sqref="R8"/>
      <selection pane="bottomRight" activeCell="E28" sqref="E28"/>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f>月シフト!E9</f>
        <v>44596</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f>A1</f>
        <v>44596</v>
      </c>
      <c r="W1" s="530"/>
      <c r="X1" s="530"/>
      <c r="Y1" s="530"/>
      <c r="Z1" s="62"/>
      <c r="AA1" s="62"/>
      <c r="AB1" s="62"/>
      <c r="AC1" s="62"/>
      <c r="AD1" s="62"/>
      <c r="AF1" s="62"/>
    </row>
    <row r="2" spans="1:32" ht="18.600000000000001" customHeight="1" thickBot="1" x14ac:dyDescent="0.45">
      <c r="A2" s="63"/>
      <c r="B2" s="537" t="s">
        <v>57</v>
      </c>
      <c r="C2" s="538"/>
      <c r="D2" s="538"/>
      <c r="E2" s="538"/>
      <c r="F2" s="538"/>
      <c r="G2" s="538"/>
      <c r="H2" s="538"/>
      <c r="I2" s="538"/>
      <c r="J2" s="538"/>
      <c r="K2" s="538"/>
      <c r="L2" s="538"/>
      <c r="M2" s="538"/>
      <c r="N2" s="539"/>
      <c r="O2" s="64">
        <v>286</v>
      </c>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IFERROR(INDEX(月シフト!$A$17:$A$50,MATCH(LARGE((月シフト!$E$17:$E$50&lt;&gt;"")*1/ROW(月シフト!$E$17:$E$50),B38),1/ROW(月シフト!$E$17:$E$50),0),1),"")</f>
        <v>ディン コン ベト</v>
      </c>
      <c r="C3" s="142" t="str" cm="1">
        <f t="array" ref="C3">IFERROR(INDEX(月シフト!$A$17:$A$50,MATCH(LARGE((月シフト!$E$17:$E$50&lt;&gt;"")*1/ROW(月シフト!$E$17:$E$50),C38),1/ROW(月シフト!$E$17:$E$50),0),1),"")</f>
        <v>チャモ</v>
      </c>
      <c r="D3" s="142" t="str" cm="1">
        <f t="array" ref="D3">IFERROR(INDEX(月シフト!$A$17:$A$50,MATCH(LARGE((月シフト!$E$17:$E$50&lt;&gt;"")*1/ROW(月シフト!$E$17:$E$50),D38),1/ROW(月シフト!$E$17:$E$50),0),1),"")</f>
        <v>サンミン</v>
      </c>
      <c r="E3" s="142" t="str" cm="1">
        <f t="array" ref="E3">IFERROR(INDEX(月シフト!$A$17:$A$50,MATCH(LARGE((月シフト!$E$17:$E$50&lt;&gt;"")*1/ROW(月シフト!$E$17:$E$50),E38),1/ROW(月シフト!$E$17:$E$50),0),1),"")</f>
        <v>チャトランガ</v>
      </c>
      <c r="F3" s="142" t="str" cm="1">
        <f t="array" ref="F3">IFERROR(INDEX(月シフト!$A$17:$A$50,MATCH(LARGE((月シフト!$E$17:$E$50&lt;&gt;"")*1/ROW(月シフト!$E$17:$E$50),F38),1/ROW(月シフト!$E$17:$E$50),0),1),"")</f>
        <v/>
      </c>
      <c r="G3" s="224" t="str" cm="1">
        <f t="array" ref="G3">IFERROR(INDEX(月シフト!$A$17:$A$50,MATCH(LARGE((月シフト!$E$17:$E$50&lt;&gt;"")*1/ROW(月シフト!$E$17:$E$50),G38),1/ROW(月シフト!$E$17:$E$50),0),1),"")</f>
        <v/>
      </c>
      <c r="H3" s="224" t="str" cm="1">
        <f t="array" ref="H3">IFERROR(INDEX(月シフト!$A$17:$A$50,MATCH(LARGE((月シフト!$E$17:$E$50&lt;&gt;"")*1/ROW(月シフト!$E$17:$E$50),H38),1/ROW(月シフト!$E$17:$E$50),0),1),"")</f>
        <v/>
      </c>
      <c r="I3" s="224" t="str" cm="1">
        <f t="array" ref="I3">IFERROR(INDEX(月シフト!$A$17:$A$50,MATCH(LARGE((月シフト!$E$17:$E$50&lt;&gt;"")*1/ROW(月シフト!$E$17:$E$50),I38),1/ROW(月シフト!$E$17:$E$50),0),1),"")</f>
        <v/>
      </c>
      <c r="J3" s="224" t="str" cm="1">
        <f t="array" ref="J3">IFERROR(INDEX(月シフト!$A$17:$A$50,MATCH(LARGE((月シフト!$E$17:$E$50&lt;&gt;"")*1/ROW(月シフト!$E$17:$E$50),J38),1/ROW(月シフト!$E$17:$E$50),0),1),"")</f>
        <v/>
      </c>
      <c r="K3" s="224" t="str" cm="1">
        <f t="array" ref="K3">IFERROR(INDEX(月シフト!$A$17:$A$50,MATCH(LARGE((月シフト!$E$17:$E$50&lt;&gt;"")*1/ROW(月シフト!$E$17:$E$50),K38),1/ROW(月シフト!$E$17:$E$50),0),1),"")</f>
        <v/>
      </c>
      <c r="L3" s="224" t="str" cm="1">
        <f t="array" ref="L3">IFERROR(INDEX(月シフト!$A$17:$A$50,MATCH(LARGE((月シフト!$E$17:$E$50&lt;&gt;"")*1/ROW(月シフト!$E$17:$E$50),L38),1/ROW(月シフト!$E$17:$E$50),0),1),"")</f>
        <v/>
      </c>
      <c r="M3" s="224" t="str" cm="1">
        <f t="array" ref="M3">IFERROR(INDEX(月シフト!$A$17:$A$50,MATCH(LARGE((月シフト!$E$17:$E$50&lt;&gt;"")*1/ROW(月シフト!$E$17:$E$50),M38),1/ROW(月シフト!$E$17:$E$50),0),1),"")</f>
        <v/>
      </c>
      <c r="N3" s="224" t="str" cm="1">
        <f t="array" ref="N3">IFERROR(INDEX(月シフト!$A$17:$A$50,MATCH(LARGE((月シフト!$E$17:$E$50&lt;&gt;"")*1/ROW(月シフト!$E$17:$E$50),N38),1/ROW(月シフト!$E$17:$E$50),0),1),"")</f>
        <v/>
      </c>
      <c r="O3" s="224" t="str" cm="1">
        <f t="array" ref="O3">IFERROR(INDEX(月シフト!$A$17:$A$50,MATCH(LARGE((月シフト!$E$17:$E$50&lt;&gt;"")*1/ROW(月シフト!$E$17:$E$50),O38),1/ROW(月シフト!$E$17:$E$50),0),1),"")</f>
        <v/>
      </c>
      <c r="P3" s="310" t="str" cm="1">
        <f t="array" ref="P3">IFERROR(INDEX(月シフト!$A$17:$A$50,MATCH(LARGE((月シフト!$E$17:$E$50&lt;&gt;"")*1/ROW(月シフト!$E$17:$E$50),P38),1/ROW(月シフト!$E$17:$E$50),0),1),"")</f>
        <v/>
      </c>
      <c r="Q3" s="143" t="str">
        <f t="array" ref="Q3">IFERROR(INDEX(月シフト!$A$11:$A$16,MATCH(LARGE((月シフト!$E$11:$E$16&lt;&gt;"")*1/ROW(月シフト!$E$11:$E$16),1),1/ROW(月シフト!$E$11:$E$16),0),1),"")</f>
        <v>矢代</v>
      </c>
      <c r="R3" s="144" t="str">
        <f t="array" ref="R3">IFERROR(INDEX(月シフト!$A$11:$A$16,MATCH(LARGE((月シフト!$E$11:$E$16&lt;&gt;"")*1/ROW(月シフト!$E$11:$E$16),2),1/ROW(月シフト!$E$11:$E$16),0),1),"")</f>
        <v>高橋</v>
      </c>
      <c r="S3" s="145" t="str">
        <f t="array" ref="S3">IFERROR(INDEX(月シフト!$A$11:$A$16,MATCH(LARGE((月シフト!$E$11:$E$16&lt;&gt;"")*1/ROW(月シフト!$E$11:$E$16),3),1/ROW(月シフト!$E$11:$E$16),0),1),"")</f>
        <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t="s">
        <v>824</v>
      </c>
      <c r="C4" s="73"/>
      <c r="D4" s="73"/>
      <c r="E4" s="73"/>
      <c r="F4" s="73"/>
      <c r="G4" s="225"/>
      <c r="H4" s="225"/>
      <c r="I4" s="225"/>
      <c r="J4" s="225"/>
      <c r="K4" s="225"/>
      <c r="L4" s="225"/>
      <c r="M4" s="225"/>
      <c r="N4" s="225"/>
      <c r="O4" s="225"/>
      <c r="P4" s="311"/>
      <c r="Q4" s="74"/>
      <c r="R4" s="75"/>
      <c r="S4" s="76"/>
      <c r="T4" s="146"/>
      <c r="V4" s="109" t="str">
        <f>IF(AND(B$3="",B$6=""),"",IF(B$3="",B$6,B$3))</f>
        <v>ディン コン ベト</v>
      </c>
      <c r="W4" s="110">
        <f>IF(AND(B$6&lt;&gt;"",B$3=""),0,IFERROR(HLOOKUP(INDEX(月シフト!$B$17:$AF$50,MATCH($V4,月シフト!$A$17:$A$50,0),MATCH($V$1,月シフト!$B$9:$AF$9,0)),月シフト!$AJ$9:$AU$10,2,0),""))</f>
        <v>8</v>
      </c>
      <c r="X4" s="111">
        <f ca="1">B33</f>
        <v>0</v>
      </c>
      <c r="Y4" s="112">
        <f ca="1">IF(V4="","",X4-W4)</f>
        <v>-8</v>
      </c>
      <c r="AA4" s="109" t="str">
        <f t="shared" ref="AA4:AA13" si="0">IF(V4="","",V4)</f>
        <v>ディン コン ベト</v>
      </c>
      <c r="AB4" s="114">
        <f>IFERROR(HLOOKUP($V4,月シフト!$AJ$12:$AZ$13,2,0)*W4,"")</f>
        <v>8800</v>
      </c>
      <c r="AC4" s="114">
        <f ca="1">IFERROR(HLOOKUP($V4,月シフト!$AJ$12:$AZ$13,2,0)*X4,"")</f>
        <v>0</v>
      </c>
      <c r="AD4" s="115">
        <f ca="1">IFERROR(ROUND(AC4,0)-ROUND(AB4,0),"")</f>
        <v>-8800</v>
      </c>
    </row>
    <row r="5" spans="1:32" ht="18.600000000000001" customHeight="1" thickBot="1" x14ac:dyDescent="0.45">
      <c r="A5" s="78" t="s">
        <v>83</v>
      </c>
      <c r="B5" s="79" t="str">
        <f>IF(B3="","",HLOOKUP(INDEX(月シフト!$B$11:$AF$50,MATCH(B$3,月シフト!$A$11:$A$50,0),MATCH($A$1,月シフト!$B$9:$AF$9,0)),月シフト!$AJ$9:$AU$11,3,0))</f>
        <v>8:00～17:00</v>
      </c>
      <c r="C5" s="79" t="str">
        <f>IF(C3="","",HLOOKUP(INDEX(月シフト!$B$11:$AF$50,MATCH(C$3,月シフト!$A$11:$A$50,0),MATCH($A$1,月シフト!$B$9:$AF$9,0)),月シフト!$AJ$9:$AU$11,3,0))</f>
        <v>8:00～17:00</v>
      </c>
      <c r="D5" s="79" t="str">
        <f>IF(D3="","",HLOOKUP(INDEX(月シフト!$B$11:$AF$50,MATCH(D$3,月シフト!$A$11:$A$50,0),MATCH($A$1,月シフト!$B$9:$AF$9,0)),月シフト!$AJ$9:$AU$11,3,0))</f>
        <v>8:00～17:00</v>
      </c>
      <c r="E5" s="79" t="str">
        <f>IF(E3="","",HLOOKUP(INDEX(月シフト!$B$11:$AF$50,MATCH(E$3,月シフト!$A$11:$A$50,0),MATCH($A$1,月シフト!$B$9:$AF$9,0)),月シフト!$AJ$9:$AU$11,3,0))</f>
        <v>13:00～18:00</v>
      </c>
      <c r="F5" s="79" t="str">
        <f>IF(F3="","",HLOOKUP(INDEX(月シフト!$B$11:$AF$50,MATCH(F$3,月シフト!$A$11:$A$50,0),MATCH($A$1,月シフト!$B$9:$AF$9,0)),月シフト!$AJ$9:$AU$11,3,0))</f>
        <v/>
      </c>
      <c r="G5" s="226" t="str">
        <f>IF(G3="","",HLOOKUP(INDEX(月シフト!$B$11:$AF$50,MATCH(G$3,月シフト!$A$11:$A$50,0),MATCH($A$1,月シフト!$B$9:$AF$9,0)),月シフト!$AJ$9:$AU$11,3,0))</f>
        <v/>
      </c>
      <c r="H5" s="226" t="str">
        <f>IF(H3="","",HLOOKUP(INDEX(月シフト!$B$11:$AF$50,MATCH(H$3,月シフト!$A$11:$A$50,0),MATCH($A$1,月シフト!$B$9:$AF$9,0)),月シフト!$AJ$9:$AU$11,3,0))</f>
        <v/>
      </c>
      <c r="I5" s="226" t="str">
        <f>IF(I3="","",HLOOKUP(INDEX(月シフト!$B$11:$AF$50,MATCH(I$3,月シフト!$A$11:$A$50,0),MATCH($A$1,月シフト!$B$9:$AF$9,0)),月シフト!$AJ$9:$AU$11,3,0))</f>
        <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チャモ</v>
      </c>
      <c r="W5" s="110">
        <f>IF(AND(B$6&lt;&gt;"",B$3=""),0,IFERROR(HLOOKUP(INDEX(月シフト!$B$17:$AF$50,MATCH($V5,月シフト!$A$17:$A$50,0),MATCH($V$1,月シフト!$B$9:$AF$9,0)),月シフト!$AJ$9:$AU$10,2,0),""))</f>
        <v>8</v>
      </c>
      <c r="X5" s="110">
        <f ca="1">C33</f>
        <v>7.999999999999666</v>
      </c>
      <c r="Y5" s="112">
        <f t="shared" ref="Y5:Y10" ca="1" si="1">IF(V5="","",X5-W5)</f>
        <v>-3.3395508580724709E-13</v>
      </c>
      <c r="Z5" s="178"/>
      <c r="AA5" s="109" t="str">
        <f t="shared" si="0"/>
        <v>チャモ</v>
      </c>
      <c r="AB5" s="114">
        <f>IFERROR(HLOOKUP($V5,月シフト!$AJ$12:$AZ$13,2,0)*W5,"")</f>
        <v>9200</v>
      </c>
      <c r="AC5" s="114">
        <f ca="1">IFERROR(HLOOKUP($V5,月シフト!$AJ$12:$AZ$13,2,0)*X5,"")</f>
        <v>9199.9999999996162</v>
      </c>
      <c r="AD5" s="115">
        <f t="shared" ref="AD5:AD10" ca="1" si="2">IFERROR(ROUND(AC5,0)-ROUND(AB5,0),"")</f>
        <v>0</v>
      </c>
    </row>
    <row r="6" spans="1:32" ht="18.600000000000001" customHeight="1" x14ac:dyDescent="0.4">
      <c r="A6" s="137">
        <v>0.29166666666666669</v>
      </c>
      <c r="B6" s="84"/>
      <c r="C6" s="85"/>
      <c r="D6" s="85"/>
      <c r="E6" s="85"/>
      <c r="F6" s="85"/>
      <c r="G6" s="85"/>
      <c r="H6" s="85"/>
      <c r="I6" s="85"/>
      <c r="J6" s="85"/>
      <c r="K6" s="85"/>
      <c r="L6" s="85"/>
      <c r="M6" s="85"/>
      <c r="N6" s="85"/>
      <c r="O6" s="85"/>
      <c r="P6" s="313"/>
      <c r="Q6" s="84"/>
      <c r="R6" s="323"/>
      <c r="S6" s="86"/>
      <c r="T6" s="87" t="s">
        <v>194</v>
      </c>
      <c r="V6" s="109" t="str">
        <f>IF(AND(D$3="",D$6=""),"",IF(D$3="",D$6,D$3))</f>
        <v>サンミン</v>
      </c>
      <c r="W6" s="110">
        <f>IF(AND(B$6&lt;&gt;"",B$3=""),0,IFERROR(HLOOKUP(INDEX(月シフト!$B$17:$AF$50,MATCH($V6,月シフト!$A$17:$A$50,0),MATCH($V$1,月シフト!$B$9:$AF$9,0)),月シフト!$AJ$9:$AU$10,2,0),""))</f>
        <v>8</v>
      </c>
      <c r="X6" s="110">
        <f ca="1">D33</f>
        <v>8.9999999999996749</v>
      </c>
      <c r="Y6" s="112">
        <f t="shared" ca="1" si="1"/>
        <v>0.99999999999967493</v>
      </c>
      <c r="Z6" s="141"/>
      <c r="AA6" s="109" t="str">
        <f t="shared" si="0"/>
        <v>サンミン</v>
      </c>
      <c r="AB6" s="114">
        <f>IFERROR(HLOOKUP($V6,月シフト!$AJ$12:$AZ$13,2,0)*W6,"")</f>
        <v>8400</v>
      </c>
      <c r="AC6" s="114">
        <f ca="1">IFERROR(HLOOKUP($V6,月シフト!$AJ$12:$AZ$13,2,0)*X6,"")</f>
        <v>9449.999999999658</v>
      </c>
      <c r="AD6" s="115">
        <f t="shared" ca="1" si="2"/>
        <v>1050</v>
      </c>
      <c r="AF6" s="70" t="str">
        <f>'1日(火)'!AF6</f>
        <v>リスト</v>
      </c>
    </row>
    <row r="7" spans="1:32" ht="18.600000000000001" customHeight="1" x14ac:dyDescent="0.4">
      <c r="A7" s="138">
        <v>0.3125</v>
      </c>
      <c r="B7" s="132"/>
      <c r="C7" s="133"/>
      <c r="D7" s="133"/>
      <c r="E7" s="133"/>
      <c r="F7" s="133"/>
      <c r="G7" s="133"/>
      <c r="H7" s="133"/>
      <c r="I7" s="133"/>
      <c r="J7" s="133"/>
      <c r="K7" s="133"/>
      <c r="L7" s="133"/>
      <c r="M7" s="133"/>
      <c r="N7" s="133"/>
      <c r="O7" s="133"/>
      <c r="P7" s="309"/>
      <c r="Q7" s="132"/>
      <c r="R7" s="223"/>
      <c r="S7" s="134"/>
      <c r="T7" s="135" t="s">
        <v>743</v>
      </c>
      <c r="V7" s="109" t="str">
        <f>IF(AND(E$3="",E$6=""),"",IF(E$3="",E$6,E$3))</f>
        <v>チャトランガ</v>
      </c>
      <c r="W7" s="110">
        <f>IF(AND(B$6&lt;&gt;"",B$3=""),0,IFERROR(HLOOKUP(INDEX(月シフト!$B$17:$AF$50,MATCH($V7,月シフト!$A$17:$A$50,0),MATCH($V$1,月シフト!$B$9:$AF$9,0)),月シフト!$AJ$9:$AU$10,2,0),""))</f>
        <v>5</v>
      </c>
      <c r="X7" s="110">
        <f ca="1">E33</f>
        <v>4.9999999999996838</v>
      </c>
      <c r="Y7" s="112">
        <f t="shared" ca="1" si="1"/>
        <v>-3.1619151741324458E-13</v>
      </c>
      <c r="Z7" s="113"/>
      <c r="AA7" s="109" t="str">
        <f t="shared" si="0"/>
        <v>チャトランガ</v>
      </c>
      <c r="AB7" s="114">
        <f>IFERROR(HLOOKUP($V7,月シフト!$AJ$12:$AZ$13,2,0)*W7,"")</f>
        <v>5250</v>
      </c>
      <c r="AC7" s="114">
        <f ca="1">IFERROR(HLOOKUP($V7,月シフト!$AJ$12:$AZ$13,2,0)*X7,"")</f>
        <v>5249.999999999668</v>
      </c>
      <c r="AD7" s="115">
        <f t="shared" ca="1" si="2"/>
        <v>0</v>
      </c>
      <c r="AF7" s="89" t="str">
        <f>'1日(火)'!AF7</f>
        <v>↓</v>
      </c>
    </row>
    <row r="8" spans="1:32" ht="18.600000000000001" customHeight="1" x14ac:dyDescent="0.4">
      <c r="A8" s="139">
        <v>0.33333333333333298</v>
      </c>
      <c r="B8" s="90" t="s">
        <v>62</v>
      </c>
      <c r="C8" s="91"/>
      <c r="D8" s="91" t="s">
        <v>62</v>
      </c>
      <c r="E8" s="91"/>
      <c r="F8" s="91"/>
      <c r="G8" s="91"/>
      <c r="H8" s="91"/>
      <c r="I8" s="91"/>
      <c r="J8" s="91"/>
      <c r="K8" s="91"/>
      <c r="L8" s="91"/>
      <c r="M8" s="91"/>
      <c r="N8" s="91"/>
      <c r="O8" s="91"/>
      <c r="P8" s="314"/>
      <c r="Q8" s="90"/>
      <c r="R8" s="222"/>
      <c r="S8" s="92"/>
      <c r="T8" s="203" t="s">
        <v>744</v>
      </c>
      <c r="V8" s="109" t="str">
        <f>IF(AND(F$3="",F$6=""),"",IF(F$3="",F$6,F$3))</f>
        <v/>
      </c>
      <c r="W8" s="110" t="str">
        <f>IF(AND(B$6&lt;&gt;"",B$3=""),0,IFERROR(HLOOKUP(INDEX(月シフト!$B$17:$AF$50,MATCH($V8,月シフト!$A$17:$A$50,0),MATCH($V$1,月シフト!$B$9:$AF$9,0)),月シフト!$AJ$9:$AU$10,2,0),""))</f>
        <v/>
      </c>
      <c r="X8" s="110" t="str">
        <f ca="1">F33</f>
        <v/>
      </c>
      <c r="Y8" s="112" t="str">
        <f t="shared" si="1"/>
        <v/>
      </c>
      <c r="AA8" s="109" t="str">
        <f t="shared" si="0"/>
        <v/>
      </c>
      <c r="AB8" s="114" t="str">
        <f>IFERROR(HLOOKUP($V8,月シフト!$AJ$12:$AZ$13,2,0)*W8,"")</f>
        <v/>
      </c>
      <c r="AC8" s="114" t="str">
        <f ca="1">IFERROR(HLOOKUP($V8,月シフト!$AJ$12:$AZ$13,2,0)*X8,"")</f>
        <v/>
      </c>
      <c r="AD8" s="115" t="str">
        <f t="shared" ca="1" si="2"/>
        <v/>
      </c>
      <c r="AF8" s="89" t="str">
        <f>'1日(火)'!AF8</f>
        <v>荷物整理</v>
      </c>
    </row>
    <row r="9" spans="1:32" ht="18.600000000000001" customHeight="1" x14ac:dyDescent="0.4">
      <c r="A9" s="138">
        <v>0.35416666666666602</v>
      </c>
      <c r="B9" s="132" t="s">
        <v>64</v>
      </c>
      <c r="C9" s="133"/>
      <c r="D9" s="133" t="s">
        <v>64</v>
      </c>
      <c r="E9" s="133"/>
      <c r="F9" s="133"/>
      <c r="G9" s="133"/>
      <c r="H9" s="133"/>
      <c r="I9" s="133"/>
      <c r="J9" s="133"/>
      <c r="K9" s="133"/>
      <c r="L9" s="133"/>
      <c r="M9" s="133"/>
      <c r="N9" s="133"/>
      <c r="O9" s="133"/>
      <c r="P9" s="309"/>
      <c r="Q9" s="132"/>
      <c r="R9" s="223"/>
      <c r="S9" s="134"/>
      <c r="T9" s="136"/>
      <c r="V9" s="109" t="str">
        <f>IF(AND(G$3="",G$6=""),"",IF(G$3="",G$6,G$3))</f>
        <v/>
      </c>
      <c r="W9" s="110" t="str">
        <f>IF(AND(B$6&lt;&gt;"",B$3=""),0,IFERROR(HLOOKUP(INDEX(月シフト!$B$17:$AF$50,MATCH($V9,月シフト!$A$17:$A$50,0),MATCH($V$1,月シフト!$B$9:$AF$9,0)),月シフト!$AJ$9:$AU$10,2,0),""))</f>
        <v/>
      </c>
      <c r="X9" s="110" t="str">
        <f ca="1">G33</f>
        <v/>
      </c>
      <c r="Y9" s="112" t="str">
        <f t="shared" si="1"/>
        <v/>
      </c>
      <c r="AA9" s="109" t="str">
        <f t="shared" si="0"/>
        <v/>
      </c>
      <c r="AB9" s="114" t="str">
        <f>IFERROR(HLOOKUP($V9,月シフト!$AJ$12:$AZ$13,2,0)*W9,"")</f>
        <v/>
      </c>
      <c r="AC9" s="114" t="str">
        <f ca="1">IFERROR(HLOOKUP($V9,月シフト!$AJ$12:$AZ$13,2,0)*X9,"")</f>
        <v/>
      </c>
      <c r="AD9" s="115" t="str">
        <f t="shared" ca="1" si="2"/>
        <v/>
      </c>
      <c r="AF9" s="89" t="str">
        <f>'1日(火)'!AF9</f>
        <v>フード</v>
      </c>
    </row>
    <row r="10" spans="1:32" ht="18.600000000000001" customHeight="1" x14ac:dyDescent="0.4">
      <c r="A10" s="139">
        <v>0.375</v>
      </c>
      <c r="B10" s="90" t="s">
        <v>65</v>
      </c>
      <c r="C10" s="91" t="s">
        <v>65</v>
      </c>
      <c r="D10" s="91" t="s">
        <v>65</v>
      </c>
      <c r="E10" s="91"/>
      <c r="F10" s="91"/>
      <c r="G10" s="91"/>
      <c r="H10" s="91"/>
      <c r="I10" s="91"/>
      <c r="J10" s="91"/>
      <c r="K10" s="91"/>
      <c r="L10" s="91"/>
      <c r="M10" s="91"/>
      <c r="N10" s="91"/>
      <c r="O10" s="91"/>
      <c r="P10" s="314"/>
      <c r="Q10" s="90" t="s">
        <v>813</v>
      </c>
      <c r="R10" s="222" t="s">
        <v>813</v>
      </c>
      <c r="S10" s="92"/>
      <c r="T10" s="93"/>
      <c r="V10" s="109" t="str">
        <f>IF(AND(H$3="",H$6=""),"",IF(H$3="",H$6,H$3))</f>
        <v/>
      </c>
      <c r="W10" s="117" t="str">
        <f>IF(AND(B$6&lt;&gt;"",B$3=""),0,IFERROR(HLOOKUP(INDEX(月シフト!$B$17:$AF$50,MATCH($V10,月シフト!$A$17:$A$50,0),MATCH($V$1,月シフト!$B$9:$AF$9,0)),月シフト!$AJ$9:$AU$10,2,0),""))</f>
        <v/>
      </c>
      <c r="X10" s="110" t="str">
        <f ca="1">H33</f>
        <v/>
      </c>
      <c r="Y10" s="118" t="str">
        <f t="shared" si="1"/>
        <v/>
      </c>
      <c r="AA10" s="109" t="str">
        <f t="shared" si="0"/>
        <v/>
      </c>
      <c r="AB10" s="114" t="str">
        <f>IFERROR(HLOOKUP($V10,月シフト!$AJ$12:$AZ$13,2,0)*W10,"")</f>
        <v/>
      </c>
      <c r="AC10" s="114" t="str">
        <f ca="1">IFERROR(HLOOKUP($V10,月シフト!$AJ$12:$AZ$13,2,0)*X10,"")</f>
        <v/>
      </c>
      <c r="AD10" s="115" t="str">
        <f t="shared" ca="1" si="2"/>
        <v/>
      </c>
      <c r="AF10" s="89" t="str">
        <f>'1日(火)'!AF10</f>
        <v>翌日準備</v>
      </c>
    </row>
    <row r="11" spans="1:32" ht="18" customHeight="1" x14ac:dyDescent="0.4">
      <c r="A11" s="138">
        <v>0.39583333333333298</v>
      </c>
      <c r="B11" s="132" t="s">
        <v>64</v>
      </c>
      <c r="C11" s="133" t="s">
        <v>64</v>
      </c>
      <c r="D11" s="133" t="s">
        <v>64</v>
      </c>
      <c r="E11" s="133"/>
      <c r="F11" s="133"/>
      <c r="G11" s="133"/>
      <c r="H11" s="133"/>
      <c r="I11" s="133"/>
      <c r="J11" s="133"/>
      <c r="K11" s="133"/>
      <c r="L11" s="133"/>
      <c r="M11" s="133"/>
      <c r="N11" s="133"/>
      <c r="O11" s="133"/>
      <c r="P11" s="309"/>
      <c r="Q11" s="132" t="s">
        <v>63</v>
      </c>
      <c r="R11" s="223" t="s">
        <v>63</v>
      </c>
      <c r="S11" s="134"/>
      <c r="T11" s="136"/>
      <c r="V11" s="109" t="str">
        <f>IF(AND(I$3="",I$6=""),"",IF(I$3="",I$6,I$3))</f>
        <v/>
      </c>
      <c r="W11" s="117" t="str">
        <f>IF(AND(B$6&lt;&gt;"",B$3=""),0,IFERROR(HLOOKUP(INDEX(月シフト!$B$17:$AF$50,MATCH($V11,月シフト!$A$17:$A$50,0),MATCH($V$1,月シフト!$B$9:$AF$9,0)),月シフト!$AJ$9:$AU$10,2,0),""))</f>
        <v/>
      </c>
      <c r="X11" s="110" t="str">
        <f ca="1">I33</f>
        <v/>
      </c>
      <c r="Y11" s="118" t="str">
        <f t="shared" ref="Y11:Y13" si="3">IF(V11="","",X11-W11)</f>
        <v/>
      </c>
      <c r="AA11" s="109" t="str">
        <f t="shared" si="0"/>
        <v/>
      </c>
      <c r="AB11" s="114" t="str">
        <f>IFERROR(HLOOKUP($V11,月シフト!$AJ$12:$AZ$13,2,0)*W11,"")</f>
        <v/>
      </c>
      <c r="AC11" s="114" t="str">
        <f ca="1">IFERROR(HLOOKUP($V11,月シフト!$AJ$12:$AZ$13,2,0)*X11,"")</f>
        <v/>
      </c>
      <c r="AD11" s="115" t="str">
        <f ca="1">IFERROR(ROUND(AC11,0)-ROUND(AB11,0),"")</f>
        <v/>
      </c>
      <c r="AF11" s="89" t="str">
        <f>'1日(火)'!AF11</f>
        <v>荷物整理</v>
      </c>
    </row>
    <row r="12" spans="1:32" ht="18" customHeight="1" x14ac:dyDescent="0.4">
      <c r="A12" s="139">
        <v>0.41666666666666702</v>
      </c>
      <c r="B12" s="90" t="s">
        <v>67</v>
      </c>
      <c r="C12" s="91" t="s">
        <v>67</v>
      </c>
      <c r="D12" s="91" t="s">
        <v>67</v>
      </c>
      <c r="E12" s="91"/>
      <c r="F12" s="91"/>
      <c r="G12" s="91"/>
      <c r="H12" s="91"/>
      <c r="I12" s="91"/>
      <c r="J12" s="91"/>
      <c r="K12" s="91"/>
      <c r="L12" s="91"/>
      <c r="M12" s="91"/>
      <c r="N12" s="91"/>
      <c r="O12" s="91"/>
      <c r="P12" s="314"/>
      <c r="Q12" s="90" t="s">
        <v>814</v>
      </c>
      <c r="R12" s="222" t="s">
        <v>814</v>
      </c>
      <c r="S12" s="92"/>
      <c r="T12" s="93"/>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2" t="s">
        <v>64</v>
      </c>
      <c r="C13" s="133" t="s">
        <v>64</v>
      </c>
      <c r="D13" s="133" t="s">
        <v>64</v>
      </c>
      <c r="E13" s="133"/>
      <c r="F13" s="133"/>
      <c r="G13" s="133"/>
      <c r="H13" s="133"/>
      <c r="I13" s="133"/>
      <c r="J13" s="133"/>
      <c r="K13" s="133"/>
      <c r="L13" s="133"/>
      <c r="M13" s="133"/>
      <c r="N13" s="133"/>
      <c r="O13" s="133"/>
      <c r="P13" s="309"/>
      <c r="Q13" s="132" t="s">
        <v>815</v>
      </c>
      <c r="R13" s="223" t="s">
        <v>815</v>
      </c>
      <c r="S13" s="134"/>
      <c r="T13" s="136"/>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0" t="s">
        <v>64</v>
      </c>
      <c r="C14" s="91" t="s">
        <v>64</v>
      </c>
      <c r="D14" s="91" t="s">
        <v>64</v>
      </c>
      <c r="E14" s="91"/>
      <c r="F14" s="91"/>
      <c r="G14" s="91"/>
      <c r="H14" s="91"/>
      <c r="I14" s="91"/>
      <c r="J14" s="91"/>
      <c r="K14" s="91"/>
      <c r="L14" s="91"/>
      <c r="M14" s="91"/>
      <c r="N14" s="91"/>
      <c r="O14" s="91"/>
      <c r="P14" s="314"/>
      <c r="Q14" s="90" t="s">
        <v>816</v>
      </c>
      <c r="R14" s="222" t="s">
        <v>816</v>
      </c>
      <c r="S14" s="92"/>
      <c r="T14" s="93" t="s">
        <v>745</v>
      </c>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2" t="s">
        <v>64</v>
      </c>
      <c r="C15" s="133" t="s">
        <v>64</v>
      </c>
      <c r="D15" s="133" t="s">
        <v>64</v>
      </c>
      <c r="E15" s="133"/>
      <c r="F15" s="133"/>
      <c r="G15" s="133"/>
      <c r="H15" s="133"/>
      <c r="I15" s="133"/>
      <c r="J15" s="133"/>
      <c r="K15" s="133"/>
      <c r="L15" s="133"/>
      <c r="M15" s="133"/>
      <c r="N15" s="133"/>
      <c r="O15" s="133"/>
      <c r="P15" s="309"/>
      <c r="Q15" s="132" t="s">
        <v>813</v>
      </c>
      <c r="R15" s="223" t="s">
        <v>813</v>
      </c>
      <c r="S15" s="134"/>
      <c r="T15" s="136" t="s">
        <v>751</v>
      </c>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0" t="s">
        <v>69</v>
      </c>
      <c r="C16" s="91" t="s">
        <v>69</v>
      </c>
      <c r="D16" s="91" t="s">
        <v>69</v>
      </c>
      <c r="E16" s="91"/>
      <c r="F16" s="91"/>
      <c r="G16" s="91"/>
      <c r="H16" s="91"/>
      <c r="I16" s="91"/>
      <c r="J16" s="91"/>
      <c r="K16" s="91"/>
      <c r="L16" s="91"/>
      <c r="M16" s="91"/>
      <c r="N16" s="91"/>
      <c r="O16" s="91"/>
      <c r="P16" s="314"/>
      <c r="Q16" s="90" t="s">
        <v>69</v>
      </c>
      <c r="R16" s="222" t="s">
        <v>69</v>
      </c>
      <c r="S16" s="92"/>
      <c r="T16" s="93" t="s">
        <v>201</v>
      </c>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2" t="s">
        <v>69</v>
      </c>
      <c r="C17" s="133" t="s">
        <v>69</v>
      </c>
      <c r="D17" s="133" t="s">
        <v>69</v>
      </c>
      <c r="E17" s="133"/>
      <c r="F17" s="133"/>
      <c r="G17" s="133"/>
      <c r="H17" s="133"/>
      <c r="I17" s="133"/>
      <c r="J17" s="133"/>
      <c r="K17" s="133"/>
      <c r="L17" s="133"/>
      <c r="M17" s="133"/>
      <c r="N17" s="133"/>
      <c r="O17" s="133"/>
      <c r="P17" s="309"/>
      <c r="Q17" s="132" t="s">
        <v>69</v>
      </c>
      <c r="R17" s="223" t="s">
        <v>69</v>
      </c>
      <c r="S17" s="134"/>
      <c r="T17" s="172"/>
      <c r="V17" s="109" t="str">
        <f>IF(AND(O$3="",O$6=""),"",IF(O$3="",O$6,O$3))</f>
        <v/>
      </c>
      <c r="W17" s="117" t="str">
        <f>IF(AND(B$6&lt;&gt;"",B$3=""),0,IFERROR(HLOOKUP(INDEX(月シフト!$B$17:$AF$50,MATCH($V17,月シフト!$A$17:$A$50,0),MATCH($V$1,月シフト!$B$9:$AF$9,0)),月シフト!$AJ$9:$AU$10,2,0),""))</f>
        <v/>
      </c>
      <c r="X17" s="110" t="str">
        <f ca="1">O33</f>
        <v/>
      </c>
      <c r="Y17" s="118" t="str">
        <f t="shared" si="5"/>
        <v/>
      </c>
      <c r="AA17" s="109" t="str">
        <f t="shared" si="6"/>
        <v/>
      </c>
      <c r="AB17" s="114" t="str">
        <f>IFERROR(HLOOKUP($V17,月シフト!$AJ$12:$AZ$13,2,0)*W17,"")</f>
        <v/>
      </c>
      <c r="AC17" s="114" t="str">
        <f ca="1">IFERROR(HLOOKUP($V17,月シフト!$AJ$12:$AZ$13,2,0)*X17,"")</f>
        <v/>
      </c>
      <c r="AD17" s="115" t="str">
        <f t="shared" ca="1" si="7"/>
        <v/>
      </c>
      <c r="AF17" s="89" t="str">
        <f>'1日(火)'!AF17</f>
        <v>検品登録</v>
      </c>
    </row>
    <row r="18" spans="1:32" ht="18" customHeight="1" thickBot="1" x14ac:dyDescent="0.45">
      <c r="A18" s="139">
        <v>0.54166666666666596</v>
      </c>
      <c r="B18" s="90" t="s">
        <v>68</v>
      </c>
      <c r="C18" s="91" t="s">
        <v>68</v>
      </c>
      <c r="D18" s="91" t="s">
        <v>68</v>
      </c>
      <c r="E18" s="91" t="s">
        <v>68</v>
      </c>
      <c r="F18" s="91"/>
      <c r="G18" s="91"/>
      <c r="H18" s="91"/>
      <c r="I18" s="91"/>
      <c r="J18" s="91"/>
      <c r="K18" s="91"/>
      <c r="L18" s="91"/>
      <c r="M18" s="91"/>
      <c r="N18" s="91"/>
      <c r="O18" s="91"/>
      <c r="P18" s="314"/>
      <c r="Q18" s="90" t="s">
        <v>817</v>
      </c>
      <c r="R18" s="222" t="s">
        <v>817</v>
      </c>
      <c r="S18" s="92"/>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2" t="s">
        <v>64</v>
      </c>
      <c r="C19" s="133" t="s">
        <v>64</v>
      </c>
      <c r="D19" s="133" t="s">
        <v>64</v>
      </c>
      <c r="E19" s="133" t="s">
        <v>64</v>
      </c>
      <c r="F19" s="133"/>
      <c r="G19" s="133"/>
      <c r="H19" s="133"/>
      <c r="I19" s="133"/>
      <c r="J19" s="133"/>
      <c r="K19" s="133"/>
      <c r="L19" s="133"/>
      <c r="M19" s="133"/>
      <c r="N19" s="133"/>
      <c r="O19" s="133"/>
      <c r="P19" s="309"/>
      <c r="Q19" s="132" t="s">
        <v>64</v>
      </c>
      <c r="R19" s="223" t="s">
        <v>64</v>
      </c>
      <c r="S19" s="134"/>
      <c r="T19" s="136"/>
      <c r="V19" s="119" t="s">
        <v>54</v>
      </c>
      <c r="W19" s="120">
        <f>SUM(W4:W18)</f>
        <v>29</v>
      </c>
      <c r="X19" s="120">
        <f ca="1">SUM(X4:X18)</f>
        <v>21.999999999999023</v>
      </c>
      <c r="Y19" s="121">
        <f ca="1">IF(V19="","",X19-W19)</f>
        <v>-7.000000000000977</v>
      </c>
      <c r="AA19" s="119" t="s">
        <v>54</v>
      </c>
      <c r="AB19" s="122">
        <f>SUM(AB4:AB18)</f>
        <v>31650</v>
      </c>
      <c r="AC19" s="122">
        <f t="shared" ref="AC19:AD19" ca="1" si="8">SUM(AC4:AC18)</f>
        <v>23899.999999998941</v>
      </c>
      <c r="AD19" s="123">
        <f t="shared" ca="1" si="8"/>
        <v>-7750</v>
      </c>
      <c r="AF19" s="94" t="str">
        <f>'1日(火)'!AF19</f>
        <v>出荷チェック</v>
      </c>
    </row>
    <row r="20" spans="1:32" ht="18" customHeight="1" thickBot="1" x14ac:dyDescent="0.45">
      <c r="A20" s="139">
        <v>0.58333333333333104</v>
      </c>
      <c r="B20" s="90" t="s">
        <v>70</v>
      </c>
      <c r="C20" s="91" t="s">
        <v>70</v>
      </c>
      <c r="D20" s="91" t="s">
        <v>70</v>
      </c>
      <c r="E20" s="91" t="s">
        <v>70</v>
      </c>
      <c r="F20" s="91"/>
      <c r="G20" s="91"/>
      <c r="H20" s="91"/>
      <c r="I20" s="91"/>
      <c r="J20" s="91"/>
      <c r="K20" s="91"/>
      <c r="L20" s="91"/>
      <c r="M20" s="91"/>
      <c r="N20" s="91"/>
      <c r="O20" s="91"/>
      <c r="P20" s="314"/>
      <c r="Q20" s="90" t="s">
        <v>815</v>
      </c>
      <c r="R20" s="222" t="s">
        <v>815</v>
      </c>
      <c r="S20" s="92"/>
      <c r="T20" s="93"/>
      <c r="V20" s="103" t="s">
        <v>77</v>
      </c>
      <c r="W20" s="70"/>
      <c r="Z20" s="141"/>
      <c r="AA20" s="103" t="s">
        <v>78</v>
      </c>
      <c r="AF20" s="89" t="str">
        <f>'1日(火)'!AF20</f>
        <v>PC</v>
      </c>
    </row>
    <row r="21" spans="1:32" ht="18" customHeight="1" x14ac:dyDescent="0.4">
      <c r="A21" s="138">
        <v>0.60416666666666297</v>
      </c>
      <c r="B21" s="132" t="s">
        <v>64</v>
      </c>
      <c r="C21" s="133" t="s">
        <v>64</v>
      </c>
      <c r="D21" s="133" t="s">
        <v>64</v>
      </c>
      <c r="E21" s="133" t="s">
        <v>64</v>
      </c>
      <c r="F21" s="133"/>
      <c r="G21" s="133"/>
      <c r="H21" s="133"/>
      <c r="I21" s="133"/>
      <c r="J21" s="133"/>
      <c r="K21" s="133"/>
      <c r="L21" s="133"/>
      <c r="M21" s="133"/>
      <c r="N21" s="133"/>
      <c r="O21" s="133"/>
      <c r="P21" s="309"/>
      <c r="Q21" s="132" t="s">
        <v>818</v>
      </c>
      <c r="R21" s="223" t="s">
        <v>818</v>
      </c>
      <c r="S21" s="134"/>
      <c r="T21" s="136" t="s">
        <v>747</v>
      </c>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0" t="s">
        <v>64</v>
      </c>
      <c r="C22" s="91" t="s">
        <v>64</v>
      </c>
      <c r="D22" s="91" t="s">
        <v>64</v>
      </c>
      <c r="E22" s="91" t="s">
        <v>64</v>
      </c>
      <c r="F22" s="91"/>
      <c r="G22" s="91"/>
      <c r="H22" s="91"/>
      <c r="I22" s="91"/>
      <c r="J22" s="91"/>
      <c r="K22" s="91"/>
      <c r="L22" s="91"/>
      <c r="M22" s="91"/>
      <c r="N22" s="91"/>
      <c r="O22" s="91"/>
      <c r="P22" s="314"/>
      <c r="Q22" s="90" t="s">
        <v>70</v>
      </c>
      <c r="R22" s="222" t="s">
        <v>70</v>
      </c>
      <c r="S22" s="92"/>
      <c r="T22" s="93"/>
      <c r="V22" s="160" t="s">
        <v>13</v>
      </c>
      <c r="W22" s="127">
        <f>IF(O2="","",O2)</f>
        <v>286</v>
      </c>
      <c r="X22" s="127">
        <v>286</v>
      </c>
      <c r="Y22" s="161">
        <f>IFERROR(X22-W22,"")</f>
        <v>0</v>
      </c>
      <c r="AA22" s="126" t="s">
        <v>13</v>
      </c>
      <c r="AB22" s="128">
        <f>IF(W22="","",AB19/W22)</f>
        <v>110.66433566433567</v>
      </c>
      <c r="AC22" s="128">
        <f ca="1">IF(X22="","",AC19/X22)</f>
        <v>83.566433566429865</v>
      </c>
      <c r="AD22" s="129">
        <f ca="1">IFERROR(AC22-AB22,"")</f>
        <v>-27.097902097905802</v>
      </c>
      <c r="AF22" s="95" t="str">
        <f>'1日(火)'!AF22</f>
        <v>残業</v>
      </c>
    </row>
    <row r="23" spans="1:32" ht="18" customHeight="1" thickBot="1" x14ac:dyDescent="0.45">
      <c r="A23" s="138">
        <v>0.64583333333332704</v>
      </c>
      <c r="B23" s="132" t="s">
        <v>740</v>
      </c>
      <c r="C23" s="133" t="s">
        <v>740</v>
      </c>
      <c r="D23" s="133" t="s">
        <v>740</v>
      </c>
      <c r="E23" s="133" t="s">
        <v>740</v>
      </c>
      <c r="F23" s="133"/>
      <c r="G23" s="133"/>
      <c r="H23" s="133"/>
      <c r="I23" s="133"/>
      <c r="J23" s="133"/>
      <c r="K23" s="133"/>
      <c r="L23" s="133"/>
      <c r="M23" s="133"/>
      <c r="N23" s="133"/>
      <c r="O23" s="133"/>
      <c r="P23" s="309"/>
      <c r="Q23" s="132" t="s">
        <v>64</v>
      </c>
      <c r="R23" s="223" t="s">
        <v>64</v>
      </c>
      <c r="S23" s="134"/>
      <c r="T23" s="136"/>
      <c r="V23" s="103" t="s">
        <v>104</v>
      </c>
      <c r="W23" s="70"/>
      <c r="AF23" s="95" t="str">
        <f>'1日(火)'!AF23</f>
        <v>↓</v>
      </c>
    </row>
    <row r="24" spans="1:32" ht="18" customHeight="1" x14ac:dyDescent="0.4">
      <c r="A24" s="139">
        <v>0.66666666666665897</v>
      </c>
      <c r="B24" s="90" t="s">
        <v>64</v>
      </c>
      <c r="C24" s="91" t="s">
        <v>64</v>
      </c>
      <c r="D24" s="91" t="s">
        <v>64</v>
      </c>
      <c r="E24" s="91" t="s">
        <v>64</v>
      </c>
      <c r="F24" s="91"/>
      <c r="G24" s="91"/>
      <c r="H24" s="91"/>
      <c r="I24" s="91"/>
      <c r="J24" s="91"/>
      <c r="K24" s="91"/>
      <c r="L24" s="91"/>
      <c r="M24" s="91"/>
      <c r="N24" s="91"/>
      <c r="O24" s="91"/>
      <c r="P24" s="314"/>
      <c r="Q24" s="90" t="s">
        <v>819</v>
      </c>
      <c r="R24" s="222" t="s">
        <v>819</v>
      </c>
      <c r="S24" s="92"/>
      <c r="T24" s="93" t="s">
        <v>748</v>
      </c>
      <c r="V24" s="105" t="s">
        <v>3</v>
      </c>
      <c r="W24" s="106" t="s">
        <v>14</v>
      </c>
      <c r="X24" s="106" t="s">
        <v>15</v>
      </c>
      <c r="Y24" s="107" t="s">
        <v>16</v>
      </c>
      <c r="AF24" s="95" t="str">
        <f>'1日(火)'!AF24</f>
        <v>翌日準備</v>
      </c>
    </row>
    <row r="25" spans="1:32" ht="18" customHeight="1" thickBot="1" x14ac:dyDescent="0.45">
      <c r="A25" s="138">
        <v>0.68749999999999101</v>
      </c>
      <c r="B25" s="132" t="s">
        <v>753</v>
      </c>
      <c r="C25" s="133" t="s">
        <v>753</v>
      </c>
      <c r="D25" s="133" t="s">
        <v>753</v>
      </c>
      <c r="E25" s="133" t="s">
        <v>753</v>
      </c>
      <c r="F25" s="133"/>
      <c r="G25" s="133"/>
      <c r="H25" s="133"/>
      <c r="I25" s="133"/>
      <c r="J25" s="133"/>
      <c r="K25" s="133"/>
      <c r="L25" s="133"/>
      <c r="M25" s="133"/>
      <c r="N25" s="133"/>
      <c r="O25" s="133"/>
      <c r="P25" s="309"/>
      <c r="Q25" s="132" t="s">
        <v>816</v>
      </c>
      <c r="R25" s="223" t="s">
        <v>816</v>
      </c>
      <c r="S25" s="134"/>
      <c r="T25" s="136"/>
      <c r="V25" s="126" t="s">
        <v>13</v>
      </c>
      <c r="W25" s="163">
        <f>IF(W22="","",W22/W19)</f>
        <v>9.862068965517242</v>
      </c>
      <c r="X25" s="163">
        <f ca="1">IF(X22="","",X22/X19)</f>
        <v>13.000000000000577</v>
      </c>
      <c r="Y25" s="164">
        <f ca="1">IFERROR(X25-W25,"")</f>
        <v>3.1379310344833353</v>
      </c>
      <c r="AF25" s="95" t="str">
        <f>'1日(火)'!AF25</f>
        <v>在庫チェック</v>
      </c>
    </row>
    <row r="26" spans="1:32" ht="18" customHeight="1" thickBot="1" x14ac:dyDescent="0.45">
      <c r="A26" s="139">
        <v>0.70833333333332205</v>
      </c>
      <c r="B26" s="90" t="s">
        <v>752</v>
      </c>
      <c r="C26" s="91" t="s">
        <v>752</v>
      </c>
      <c r="D26" s="91" t="s">
        <v>752</v>
      </c>
      <c r="E26" s="91" t="s">
        <v>752</v>
      </c>
      <c r="F26" s="91"/>
      <c r="G26" s="91"/>
      <c r="H26" s="91"/>
      <c r="I26" s="91"/>
      <c r="J26" s="91"/>
      <c r="K26" s="91"/>
      <c r="L26" s="91"/>
      <c r="M26" s="91"/>
      <c r="N26" s="91"/>
      <c r="O26" s="91"/>
      <c r="P26" s="314"/>
      <c r="Q26" s="90" t="s">
        <v>820</v>
      </c>
      <c r="R26" s="222" t="s">
        <v>820</v>
      </c>
      <c r="S26" s="92"/>
      <c r="T26" s="93"/>
      <c r="V26" s="130" t="s">
        <v>164</v>
      </c>
      <c r="W26" s="322"/>
      <c r="X26" s="322"/>
      <c r="Y26" s="322"/>
      <c r="AF26" s="95" t="str">
        <f>'1日(火)'!AF26</f>
        <v>送り状印刷</v>
      </c>
    </row>
    <row r="27" spans="1:32" ht="18" customHeight="1" x14ac:dyDescent="0.4">
      <c r="A27" s="138">
        <v>0.72916666666665397</v>
      </c>
      <c r="B27" s="132"/>
      <c r="C27" s="133" t="s">
        <v>74</v>
      </c>
      <c r="D27" s="133" t="s">
        <v>74</v>
      </c>
      <c r="E27" s="133" t="s">
        <v>74</v>
      </c>
      <c r="F27" s="133"/>
      <c r="G27" s="133"/>
      <c r="H27" s="133"/>
      <c r="I27" s="133"/>
      <c r="J27" s="133"/>
      <c r="K27" s="133"/>
      <c r="L27" s="133"/>
      <c r="M27" s="133"/>
      <c r="N27" s="133"/>
      <c r="O27" s="133"/>
      <c r="P27" s="309"/>
      <c r="Q27" s="132" t="s">
        <v>72</v>
      </c>
      <c r="R27" s="223" t="s">
        <v>72</v>
      </c>
      <c r="S27" s="134"/>
      <c r="T27" s="136"/>
      <c r="V27" s="524"/>
      <c r="W27" s="525"/>
      <c r="X27" s="525"/>
      <c r="Y27" s="526"/>
      <c r="AF27" s="95">
        <f>'1日(火)'!AF27</f>
        <v>0</v>
      </c>
    </row>
    <row r="28" spans="1:32" ht="18" customHeight="1" x14ac:dyDescent="0.4">
      <c r="A28" s="139">
        <v>0.74999999999998601</v>
      </c>
      <c r="B28" s="90"/>
      <c r="C28" s="91" t="s">
        <v>74</v>
      </c>
      <c r="D28" s="91" t="s">
        <v>74</v>
      </c>
      <c r="E28" s="91" t="s">
        <v>74</v>
      </c>
      <c r="F28" s="91"/>
      <c r="G28" s="91"/>
      <c r="H28" s="91"/>
      <c r="I28" s="91"/>
      <c r="J28" s="91"/>
      <c r="K28" s="91"/>
      <c r="L28" s="91"/>
      <c r="M28" s="91"/>
      <c r="N28" s="91"/>
      <c r="O28" s="91"/>
      <c r="P28" s="314"/>
      <c r="Q28" s="90" t="s">
        <v>821</v>
      </c>
      <c r="R28" s="222" t="s">
        <v>821</v>
      </c>
      <c r="S28" s="92"/>
      <c r="T28" s="93"/>
      <c r="V28" s="527"/>
      <c r="W28" s="528"/>
      <c r="X28" s="528"/>
      <c r="Y28" s="529"/>
      <c r="AA28" s="177"/>
      <c r="AB28" s="177"/>
      <c r="AC28" s="177"/>
      <c r="AD28" s="177"/>
      <c r="AF28" s="95" t="str">
        <f>'1日(火)'!AF28</f>
        <v>＊</v>
      </c>
    </row>
    <row r="29" spans="1:32" ht="18" customHeight="1" thickBot="1" x14ac:dyDescent="0.45">
      <c r="A29" s="138">
        <v>0.77083333333331805</v>
      </c>
      <c r="B29" s="132"/>
      <c r="C29" s="133"/>
      <c r="D29" s="133"/>
      <c r="E29" s="133"/>
      <c r="F29" s="133"/>
      <c r="G29" s="133"/>
      <c r="H29" s="133"/>
      <c r="I29" s="133"/>
      <c r="J29" s="133"/>
      <c r="K29" s="133"/>
      <c r="L29" s="133"/>
      <c r="M29" s="133"/>
      <c r="N29" s="133"/>
      <c r="O29" s="133"/>
      <c r="P29" s="309"/>
      <c r="Q29" s="132"/>
      <c r="R29" s="223"/>
      <c r="S29" s="134"/>
      <c r="T29" s="136"/>
      <c r="V29" s="521"/>
      <c r="W29" s="522"/>
      <c r="X29" s="522"/>
      <c r="Y29" s="523"/>
      <c r="AA29" s="177"/>
      <c r="AB29" s="177"/>
      <c r="AC29" s="177"/>
      <c r="AD29" s="177"/>
      <c r="AF29" s="95" t="str">
        <f>'1日(火)'!AF29</f>
        <v>＊</v>
      </c>
    </row>
    <row r="30" spans="1:32" ht="18" customHeight="1" thickBot="1" x14ac:dyDescent="0.45">
      <c r="A30" s="139">
        <v>0.79166666666664998</v>
      </c>
      <c r="B30" s="90"/>
      <c r="C30" s="91"/>
      <c r="D30" s="91"/>
      <c r="E30" s="91"/>
      <c r="F30" s="91"/>
      <c r="G30" s="91"/>
      <c r="H30" s="91"/>
      <c r="I30" s="91"/>
      <c r="J30" s="91"/>
      <c r="K30" s="91"/>
      <c r="L30" s="91"/>
      <c r="M30" s="91"/>
      <c r="N30" s="91"/>
      <c r="O30" s="91"/>
      <c r="P30" s="314"/>
      <c r="Q30" s="90"/>
      <c r="R30" s="222"/>
      <c r="S30" s="92"/>
      <c r="T30" s="93"/>
      <c r="V30" s="130" t="s">
        <v>236</v>
      </c>
      <c r="W30" s="320"/>
      <c r="X30" s="320"/>
      <c r="Y30" s="321"/>
      <c r="AA30" s="177"/>
      <c r="AB30" s="177"/>
      <c r="AC30" s="177"/>
      <c r="AD30" s="177"/>
      <c r="AF30" s="95" t="str">
        <f>'1日(火)'!AF30</f>
        <v>＊</v>
      </c>
    </row>
    <row r="31" spans="1:32" ht="18" customHeight="1" x14ac:dyDescent="0.4">
      <c r="A31" s="138">
        <v>0.81249999999998201</v>
      </c>
      <c r="B31" s="132"/>
      <c r="C31" s="133"/>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tr">
        <f>'1日(火)'!AF31</f>
        <v>＊</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t="s">
        <v>749</v>
      </c>
      <c r="V32" s="527"/>
      <c r="W32" s="528"/>
      <c r="X32" s="528"/>
      <c r="Y32" s="529"/>
      <c r="AA32" s="177"/>
      <c r="AB32" s="177"/>
      <c r="AC32" s="177"/>
      <c r="AD32" s="177"/>
      <c r="AF32" s="95" t="str">
        <f>'1日(火)'!AF32</f>
        <v>＊</v>
      </c>
    </row>
    <row r="33" spans="1:32" ht="18" customHeight="1" thickBot="1" x14ac:dyDescent="0.45">
      <c r="A33" s="173" t="s">
        <v>165</v>
      </c>
      <c r="B33" s="111" cm="1">
        <f t="array" aca="1" ref="B33" ca="1">IF(B36&lt;&gt;0,B36,IFERROR(IF(B4="欠勤",0,IF(B3="","",INDIRECT(ADDRESS(MATCH("",B$1:B$32,-1),1))*24-INDIRECT(ADDRESS(MATCH(0,INDEX(0/(B$6:B$32&lt;&gt;""),),0)+5,1))*24-COUNTIF(B6:B32,"休憩")*0.5)),0))</f>
        <v>0</v>
      </c>
      <c r="C33" s="111" cm="1">
        <f t="array" aca="1" ref="C33" ca="1">IF(C36&lt;&gt;0,C36,IFERROR(IF(C4="欠勤",0,IF(C3="","",INDIRECT(ADDRESS(MATCH("",C$1:C$32,-1),1))*24-INDIRECT(ADDRESS(MATCH(0,INDEX(0/(C$6:C$32&lt;&gt;""),),0)+5,1))*24-COUNTIF(C6:C32,"休憩")*0.5)),0))</f>
        <v>7.999999999999666</v>
      </c>
      <c r="D33" s="111" cm="1">
        <f t="array" aca="1" ref="D33" ca="1">IF(D36&lt;&gt;0,D36,IFERROR(IF(D4="欠勤",0,IF(D3="","",INDIRECT(ADDRESS(MATCH("",D$1:D$32,-1),1))*24-INDIRECT(ADDRESS(MATCH(0,INDEX(0/(D$6:D$32&lt;&gt;""),),0)+5,1))*24-COUNTIF(D6:D32,"休憩")*0.5)),0))</f>
        <v>8.9999999999996749</v>
      </c>
      <c r="E33" s="111" cm="1">
        <f t="array" aca="1" ref="E33" ca="1">IF(E36&lt;&gt;0,E36,IFERROR(IF(E4="欠勤",0,IF(E3="","",INDIRECT(ADDRESS(MATCH("",E$1:E$32,-1),1))*24-INDIRECT(ADDRESS(MATCH(0,INDEX(0/(E$6:E$32&lt;&gt;""),),0)+5,1))*24-COUNTIF(E6:E32,"休憩")*0.5)),0))</f>
        <v>4.9999999999996838</v>
      </c>
      <c r="F33" s="111" t="str" cm="1">
        <f t="array" aca="1" ref="F33" ca="1">IF(F36&lt;&gt;0,F36,IFERROR(IF(F4="欠勤",0,IF(F3="","",INDIRECT(ADDRESS(MATCH("",F$1:F$32,-1),1))*24-INDIRECT(ADDRESS(MATCH(0,INDEX(0/(F$6:F$32&lt;&gt;""),),0)+5,1))*24-COUNTIF(F6:F32,"休憩")*0.5)),0))</f>
        <v/>
      </c>
      <c r="G33" s="227" t="str" cm="1">
        <f t="array" aca="1" ref="G33" ca="1">IF(G36&lt;&gt;0,G36,IFERROR(IF(G4="欠勤",0,IF(G3="","",INDIRECT(ADDRESS(MATCH("",G$1:G$32,-1),1))*24-INDIRECT(ADDRESS(MATCH(0,INDEX(0/(G$6:G$32&lt;&gt;""),),0)+5,1))*24-COUNTIF(G6:G32,"休憩")*0.5)),0))</f>
        <v/>
      </c>
      <c r="H33" s="228" t="str" cm="1">
        <f t="array" aca="1" ref="H33" ca="1">IF(H36&lt;&gt;0,H36,IFERROR(IF(H4="欠勤",0,IF(H3="","",INDIRECT(ADDRESS(MATCH("",H$1:H$32,-1),1))*24-INDIRECT(ADDRESS(MATCH(0,INDEX(0/(H$6:H$32&lt;&gt;""),),0)+5,1))*24-COUNTIF(H6:H32,"休憩")*0.5)),0))</f>
        <v/>
      </c>
      <c r="I33" s="228" t="str" cm="1">
        <f t="array" aca="1" ref="I33" ca="1">IF(I36&lt;&gt;0,I36,IFERROR(IF(I4="欠勤",0,IF(I3="","",INDIRECT(ADDRESS(MATCH("",I$1:I$32,-1),1))*24-INDIRECT(ADDRESS(MATCH(0,INDEX(0/(I$6:I$32&lt;&gt;""),),0)+5,1))*24-COUNTIF(I6:I32,"休憩")*0.5)),0))</f>
        <v/>
      </c>
      <c r="J33" s="228" t="str" cm="1">
        <f t="array" aca="1" ref="J33" ca="1">IF(J36&lt;&gt;0,J36,IFERROR(IF(J4="欠勤",0,IF(J3="","",INDIRECT(ADDRESS(MATCH("",J$1:J$32,-1),1))*24-INDIRECT(ADDRESS(MATCH(0,INDEX(0/(J$6:J$32&lt;&gt;""),),0)+5,1))*24-COUNTIF(J6:J32,"休憩")*0.5)),0))</f>
        <v/>
      </c>
      <c r="K33" s="228" t="str" cm="1">
        <f t="array" aca="1" ref="K33" ca="1">IF(K36&lt;&gt;0,K36,IFERROR(IF(K4="欠勤",0,IF(K3="","",INDIRECT(ADDRESS(MATCH("",K$1:K$32,-1),1))*24-INDIRECT(ADDRESS(MATCH(0,INDEX(0/(K$6:K$32&lt;&gt;""),),0)+5,1))*24-COUNTIF(K6:K32,"休憩")*0.5)),0))</f>
        <v/>
      </c>
      <c r="L33" s="228" t="str" cm="1">
        <f t="array" aca="1" ref="L33" ca="1">IF(L36&lt;&gt;0,L36,IFERROR(IF(L4="欠勤",0,IF(L3="","",INDIRECT(ADDRESS(MATCH("",L$1:L$32,-1),1))*24-INDIRECT(ADDRESS(MATCH(0,INDEX(0/(L$6:L$32&lt;&gt;""),),0)+5,1))*24-COUNTIF(L6:L32,"休憩")*0.5)),0))</f>
        <v/>
      </c>
      <c r="M33" s="228" t="str" cm="1">
        <f t="array" aca="1" ref="M33" ca="1">IF(M36&lt;&gt;0,M36,IFERROR(IF(M4="欠勤",0,IF(M3="","",INDIRECT(ADDRESS(MATCH("",M$1:M$32,-1),1))*24-INDIRECT(ADDRESS(MATCH(0,INDEX(0/(M$6:M$32&lt;&gt;""),),0)+5,1))*24-COUNTIF(M6:M32,"休憩")*0.5)),0))</f>
        <v/>
      </c>
      <c r="N33" s="228" t="str" cm="1">
        <f t="array" aca="1" ref="N33" ca="1">IF(N36&lt;&gt;0,N36,IFERROR(IF(N4="欠勤",0,IF(N3="","",INDIRECT(ADDRESS(MATCH("",N$1:N$32,-1),1))*24-INDIRECT(ADDRESS(MATCH(0,INDEX(0/(N$6:N$32&lt;&gt;""),),0)+5,1))*24-COUNTIF(N6:N32,"休憩")*0.5)),0))</f>
        <v/>
      </c>
      <c r="O33" s="228" t="str" cm="1">
        <f t="array" aca="1" ref="O33" ca="1">IF(O36&lt;&gt;0,O36,IFERROR(IF(O4="欠勤",0,IF(O3="","",INDIRECT(ADDRESS(MATCH("",O$1:O$32,-1),1))*24-INDIRECT(ADDRESS(MATCH(0,INDEX(0/(O$6:O$32&lt;&gt;""),),0)+5,1))*24-COUNTIF(O6:O32,"休憩")*0.5)),0))</f>
        <v/>
      </c>
      <c r="P33" s="316" t="str" cm="1">
        <f t="array" aca="1" ref="P33" ca="1">IF(P36&lt;&gt;0,P36,IFERROR(IF(P4="欠勤",0,IF(P3="","",INDIRECT(ADDRESS(MATCH("",P$1:P$32,-1),1))*24-INDIRECT(ADDRESS(MATCH(0,INDEX(0/(P$6:P$32&lt;&gt;""),),0)+5,1))*24-COUNTIF(P6:P32,"休憩")*0.5)),0))</f>
        <v/>
      </c>
      <c r="Q33" s="168"/>
      <c r="R33" s="169"/>
      <c r="S33" s="170"/>
      <c r="T33" s="171"/>
      <c r="V33" s="521"/>
      <c r="W33" s="522"/>
      <c r="X33" s="522"/>
      <c r="Y33" s="523"/>
      <c r="AA33" s="177"/>
      <c r="AB33" s="177"/>
      <c r="AC33" s="177"/>
      <c r="AD33" s="177"/>
      <c r="AF33" s="95" t="str">
        <f>'1日(火)'!AF33</f>
        <v>＊</v>
      </c>
    </row>
    <row r="34" spans="1:32" ht="18" customHeight="1" x14ac:dyDescent="0.4">
      <c r="A34" s="533" t="str">
        <f>"出荷の合計　　→　"&amp;O2&amp;"ｃｓ"</f>
        <v>出荷の合計　　→　286ｃｓ</v>
      </c>
      <c r="B34" s="533"/>
      <c r="C34" s="533"/>
      <c r="D34" s="533"/>
      <c r="E34" s="533"/>
      <c r="F34" s="533"/>
      <c r="G34" s="533"/>
      <c r="H34" s="533"/>
      <c r="I34" s="533"/>
      <c r="J34" s="533"/>
      <c r="K34" s="533"/>
      <c r="L34" s="533"/>
      <c r="M34" s="533"/>
      <c r="N34" s="533"/>
      <c r="O34" s="533"/>
      <c r="P34" s="533"/>
      <c r="Q34" s="533"/>
      <c r="R34" s="533"/>
      <c r="S34" s="533"/>
      <c r="T34" s="533"/>
      <c r="AF34" s="95" t="str">
        <f>'1日(火)'!AF34</f>
        <v>＊</v>
      </c>
    </row>
    <row r="35" spans="1:32" ht="18" customHeight="1" x14ac:dyDescent="0.4">
      <c r="A35" s="534" t="str">
        <f ca="1">"1ケース当たりの人件費　"&amp;ROUND(AC19/O2,0)&amp;"円"</f>
        <v>1ケース当たりの人件費　84円</v>
      </c>
      <c r="B35" s="534"/>
      <c r="C35" s="534"/>
      <c r="D35" s="534"/>
      <c r="E35" s="534"/>
      <c r="F35" s="534"/>
      <c r="G35" s="534"/>
      <c r="H35" s="534"/>
      <c r="I35" s="534"/>
      <c r="J35" s="534"/>
      <c r="K35" s="534"/>
      <c r="L35" s="534"/>
      <c r="M35" s="534"/>
      <c r="N35" s="534"/>
      <c r="O35" s="534"/>
      <c r="P35" s="534"/>
      <c r="Q35" s="534"/>
      <c r="R35" s="534"/>
      <c r="S35" s="534"/>
      <c r="T35" s="534"/>
      <c r="AF35" s="95" t="str">
        <f>'1日(火)'!AF35</f>
        <v>＊</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tr">
        <f>'1日(火)'!AF36</f>
        <v>＊</v>
      </c>
    </row>
    <row r="37" spans="1:32" ht="18" hidden="1" customHeight="1" x14ac:dyDescent="0.4">
      <c r="A37" s="167"/>
      <c r="B37" s="167" cm="1">
        <f t="array" aca="1" ref="B37" ca="1">IF(INDIRECT(ADDRESS(MATCH("",B$1:B$32,-1),2))="休憩",INDIRECT(ADDRESS(MATCH("",B$1:B$32,-1)+1,1)),INDIRECT(ADDRESS(MATCH("",B$1:B$32,-1),1)))</f>
        <v>0.70833333333332205</v>
      </c>
      <c r="C37" s="167" cm="1">
        <f t="array" aca="1" ref="C37" ca="1">IF(INDIRECT(ADDRESS(MATCH("",C$1:C$32,-1),3))="休憩",INDIRECT(ADDRESS(MATCH("",C$1:C$32,-1)+1,1)),INDIRECT(ADDRESS(MATCH("",C$1:C$32,-1),1)))</f>
        <v>0.74999999999998601</v>
      </c>
      <c r="D37" s="167" cm="1">
        <f t="array" aca="1" ref="D37" ca="1">IF(INDIRECT(ADDRESS(MATCH("",D$1:D$32,-1),4))="休憩",INDIRECT(ADDRESS(MATCH("",D$1:D$32,-1)+1,1)),INDIRECT(ADDRESS(MATCH("",D$1:D$32,-1),1)))</f>
        <v>0.74999999999998601</v>
      </c>
      <c r="E37" s="167" cm="1">
        <f t="array" aca="1" ref="E37" ca="1">IF(INDIRECT(ADDRESS(MATCH("",E$1:E$32,-1),5))="休憩",INDIRECT(ADDRESS(MATCH("",E$1:E$32,-1)+1,1)),INDIRECT(ADDRESS(MATCH("",E$1:E$32,-1),1)))</f>
        <v>0.74999999999998601</v>
      </c>
      <c r="F37" s="167" t="str" cm="1">
        <f t="array" aca="1" ref="F37" ca="1">IF(INDIRECT(ADDRESS(MATCH("",F$1:F$32,-1),6))="休憩",INDIRECT(ADDRESS(MATCH("",F$1:F$32,-1)+1,1)),INDIRECT(ADDRESS(MATCH("",F$1:F$32,-1),1)))</f>
        <v>名前</v>
      </c>
      <c r="G37" s="167" t="str" cm="1">
        <f t="array" aca="1" ref="G37" ca="1">IF(INDIRECT(ADDRESS(MATCH("",G$1:G$32,-1),7))="休憩",INDIRECT(ADDRESS(MATCH("",G$1:G$32,-1)+1,1)),INDIRECT(ADDRESS(MATCH("",G$1:G$32,-1),1)))</f>
        <v>名前</v>
      </c>
      <c r="H37" s="167" t="str" cm="1">
        <f t="array" aca="1" ref="H37" ca="1">IF(INDIRECT(ADDRESS(MATCH("",H$1:H$32,-1),8))="休憩",INDIRECT(ADDRESS(MATCH("",H$1:H$32,-1)+1,1)),INDIRECT(ADDRESS(MATCH("",H$1:H$32,-1),1)))</f>
        <v>名前</v>
      </c>
      <c r="I37" s="220" t="str" cm="1">
        <f t="array" aca="1" ref="I37" ca="1">IF(INDIRECT(ADDRESS(MATCH("",I$1:I$32,-1),8))="休憩",INDIRECT(ADDRESS(MATCH("",I$1:I$32,-1)+1,1)),INDIRECT(ADDRESS(MATCH("",I$1:I$32,-1),1)))</f>
        <v>名前</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tr">
        <f>'1日(火)'!AF37</f>
        <v>＊</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tr">
        <f>'1日(火)'!AF38</f>
        <v>＊</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tr">
        <f>'1日(火)'!AF39</f>
        <v>＊</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tr">
        <f>'1日(火)'!AF40</f>
        <v>＊</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tr">
        <f>'1日(火)'!AF41</f>
        <v>＊</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tr">
        <f>'1日(火)'!AF42</f>
        <v>＊</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tr">
        <f>'1日(火)'!AF43</f>
        <v>＊</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tr">
        <f>'1日(火)'!AF44</f>
        <v>＊</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tr">
        <f>'1日(火)'!AF45</f>
        <v>＊</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tr">
        <f>'1日(火)'!AF46</f>
        <v>＊</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tr">
        <f>'1日(火)'!AF47</f>
        <v>＊</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tr">
        <f>'1日(火)'!AF48</f>
        <v>＊</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tr">
        <f>'1日(火)'!AF49</f>
        <v>＊</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tr">
        <f>'1日(火)'!AF50</f>
        <v>＊</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tr">
        <f>'1日(火)'!AF51</f>
        <v>＊</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tr">
        <f>'1日(火)'!AF52</f>
        <v>＊</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tr">
        <f>'1日(火)'!AF53</f>
        <v>＊</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tr">
        <f>'1日(火)'!AF54</f>
        <v>＊</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tr">
        <f>'1日(火)'!AF55</f>
        <v>＊</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tr">
        <f>'1日(火)'!AF56</f>
        <v>＊</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tr">
        <f>'1日(火)'!AF57</f>
        <v>＊</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tr">
        <f>'1日(火)'!AF58</f>
        <v>＊</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28" ht="15.95" customHeight="1" x14ac:dyDescent="0.4"/>
    <row r="66" spans="22:28" ht="15.95" customHeight="1" x14ac:dyDescent="0.4">
      <c r="Y66" s="124"/>
    </row>
    <row r="67" spans="22:28" ht="15.95" customHeight="1" x14ac:dyDescent="0.4">
      <c r="Y67" s="125"/>
    </row>
    <row r="68" spans="22:28" ht="15.95" customHeight="1" x14ac:dyDescent="0.4">
      <c r="Y68" s="125"/>
    </row>
    <row r="69" spans="22:28" ht="15.95" customHeight="1" x14ac:dyDescent="0.4">
      <c r="Y69" s="125"/>
    </row>
    <row r="70" spans="22:28" ht="15.95" customHeight="1" x14ac:dyDescent="0.4">
      <c r="V70" s="116"/>
      <c r="W70" s="70"/>
      <c r="AB70" s="125"/>
    </row>
    <row r="71" spans="22:28" ht="15.95" customHeight="1" x14ac:dyDescent="0.4">
      <c r="V71" s="116"/>
      <c r="W71" s="70"/>
      <c r="AB71" s="125"/>
    </row>
    <row r="72" spans="22:28" ht="15.95" customHeight="1" x14ac:dyDescent="0.4">
      <c r="V72" s="116"/>
      <c r="W72" s="70"/>
      <c r="AB72" s="125"/>
    </row>
    <row r="73" spans="22:28" ht="15.95" customHeight="1" x14ac:dyDescent="0.4">
      <c r="Y73" s="125"/>
    </row>
    <row r="74" spans="22:28" ht="15.95" customHeight="1" x14ac:dyDescent="0.4">
      <c r="Y74" s="125"/>
    </row>
    <row r="75" spans="22:28" ht="15.95" customHeight="1" x14ac:dyDescent="0.4">
      <c r="Y75" s="125"/>
    </row>
    <row r="76" spans="22:28" ht="15.95" customHeight="1" x14ac:dyDescent="0.4">
      <c r="Y76" s="125"/>
    </row>
    <row r="77" spans="22:28" s="70" customFormat="1" ht="15.95" customHeight="1" x14ac:dyDescent="0.4">
      <c r="W77"/>
    </row>
    <row r="78" spans="22:28" s="70" customFormat="1" ht="15.95" customHeight="1" x14ac:dyDescent="0.4">
      <c r="W78"/>
    </row>
    <row r="79" spans="22:28" s="70" customFormat="1" ht="15.95" customHeight="1" x14ac:dyDescent="0.4">
      <c r="W79"/>
    </row>
    <row r="80" spans="22:28"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c r="Y85" s="131"/>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5"/>
  <conditionalFormatting sqref="A33 A6:T9 A29:T32 A10:P28 S10:T28">
    <cfRule type="cellIs" dxfId="110" priority="4" operator="equal">
      <formula>"休憩"</formula>
    </cfRule>
  </conditionalFormatting>
  <conditionalFormatting sqref="Y19">
    <cfRule type="cellIs" dxfId="109" priority="3" operator="lessThan">
      <formula>0</formula>
    </cfRule>
  </conditionalFormatting>
  <conditionalFormatting sqref="Q10:Q28">
    <cfRule type="cellIs" dxfId="108" priority="2" operator="equal">
      <formula>"休憩"</formula>
    </cfRule>
  </conditionalFormatting>
  <conditionalFormatting sqref="R10:R28">
    <cfRule type="cellIs" dxfId="107"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xr:uid="{38B85AF4-68C3-4CD4-91F6-AB3821957A30}">
          <x14:formula1>
            <xm:f>'1日(火)'!$AF$7:$AF$58</xm:f>
          </x14:formula1>
          <xm:sqref>B6:S32</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F4671-99C8-4C0E-B9B2-EFA58D5ECB45}">
  <sheetPr codeName="Sheet11">
    <pageSetUpPr fitToPage="1"/>
  </sheetPr>
  <dimension ref="A1:AF95"/>
  <sheetViews>
    <sheetView tabSelected="1" zoomScale="85" zoomScaleNormal="85" workbookViewId="0">
      <pane xSplit="1" ySplit="5" topLeftCell="B6" activePane="bottomRight" state="frozen"/>
      <selection activeCell="R8" sqref="R8"/>
      <selection pane="topRight" activeCell="R8" sqref="R8"/>
      <selection pane="bottomLeft" activeCell="R8" sqref="R8"/>
      <selection pane="bottomRight" activeCell="G28" sqref="G28"/>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f>月シフト!F9</f>
        <v>44597</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f>A1</f>
        <v>44597</v>
      </c>
      <c r="W1" s="530"/>
      <c r="X1" s="530"/>
      <c r="Y1" s="530"/>
      <c r="Z1" s="62"/>
      <c r="AA1" s="62"/>
      <c r="AB1" s="62"/>
      <c r="AC1" s="62"/>
      <c r="AD1" s="62"/>
      <c r="AF1" s="62"/>
    </row>
    <row r="2" spans="1:32" ht="18.600000000000001" customHeight="1" thickBot="1" x14ac:dyDescent="0.45">
      <c r="A2" s="63"/>
      <c r="B2" s="537" t="s">
        <v>57</v>
      </c>
      <c r="C2" s="538"/>
      <c r="D2" s="538"/>
      <c r="E2" s="538"/>
      <c r="F2" s="538"/>
      <c r="G2" s="538"/>
      <c r="H2" s="538"/>
      <c r="I2" s="538"/>
      <c r="J2" s="538"/>
      <c r="K2" s="538"/>
      <c r="L2" s="538"/>
      <c r="M2" s="538"/>
      <c r="N2" s="539"/>
      <c r="O2" s="64">
        <v>206</v>
      </c>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IFERROR(INDEX(月シフト!$A$17:$A$50,MATCH(LARGE((月シフト!$F$17:$F$50&lt;&gt;"")*1/ROW(月シフト!$F$17:$F$50),B38),1/ROW(月シフト!$F$17:$F$50),0),1),"")</f>
        <v>ディン コン ベト</v>
      </c>
      <c r="C3" s="142" t="str" cm="1">
        <f t="array" ref="C3">IFERROR(INDEX(月シフト!$A$17:$A$50,MATCH(LARGE((月シフト!$F$17:$F$50&lt;&gt;"")*1/ROW(月シフト!$F$17:$F$50),C38),1/ROW(月シフト!$F$17:$F$50),0),1),"")</f>
        <v>チャモ</v>
      </c>
      <c r="D3" s="142" t="str" cm="1">
        <f t="array" ref="D3">IFERROR(INDEX(月シフト!$A$17:$A$50,MATCH(LARGE((月シフト!$F$17:$F$50&lt;&gt;"")*1/ROW(月シフト!$F$17:$F$50),D38),1/ROW(月シフト!$F$17:$F$50),0),1),"")</f>
        <v>ホン ゴック</v>
      </c>
      <c r="E3" s="142" t="str" cm="1">
        <f t="array" ref="E3">IFERROR(INDEX(月シフト!$A$17:$A$50,MATCH(LARGE((月シフト!$F$17:$F$50&lt;&gt;"")*1/ROW(月シフト!$F$17:$F$50),E38),1/ROW(月シフト!$F$17:$F$50),0),1),"")</f>
        <v>サンミン</v>
      </c>
      <c r="F3" s="142" t="str" cm="1">
        <f t="array" ref="F3">IFERROR(INDEX(月シフト!$A$17:$A$50,MATCH(LARGE((月シフト!$F$17:$F$50&lt;&gt;"")*1/ROW(月シフト!$F$17:$F$50),F38),1/ROW(月シフト!$F$17:$F$50),0),1),"")</f>
        <v>インディカ</v>
      </c>
      <c r="G3" s="224" t="str" cm="1">
        <f t="array" ref="G3">IFERROR(INDEX(月シフト!$A$17:$A$50,MATCH(LARGE((月シフト!$F$17:$F$50&lt;&gt;"")*1/ROW(月シフト!$F$17:$F$50),G38),1/ROW(月シフト!$F$17:$F$50),0),1),"")</f>
        <v>チャトランガ</v>
      </c>
      <c r="H3" s="224" t="str" cm="1">
        <f t="array" ref="H3">IFERROR(INDEX(月シフト!$A$17:$A$50,MATCH(LARGE((月シフト!$F$17:$F$50&lt;&gt;"")*1/ROW(月シフト!$F$17:$F$50),H38),1/ROW(月シフト!$F$17:$F$50),0),1),"")</f>
        <v/>
      </c>
      <c r="I3" s="224" t="str" cm="1">
        <f t="array" ref="I3">IFERROR(INDEX(月シフト!$A$17:$A$50,MATCH(LARGE((月シフト!$F$17:$F$50&lt;&gt;"")*1/ROW(月シフト!$F$17:$F$50),I38),1/ROW(月シフト!$F$17:$F$50),0),1),"")</f>
        <v/>
      </c>
      <c r="J3" s="224" t="str" cm="1">
        <f t="array" ref="J3">IFERROR(INDEX(月シフト!$A$17:$A$50,MATCH(LARGE((月シフト!$F$17:$F$50&lt;&gt;"")*1/ROW(月シフト!$F$17:$F$50),J38),1/ROW(月シフト!$F$17:$F$50),0),1),"")</f>
        <v/>
      </c>
      <c r="K3" s="224" t="str" cm="1">
        <f t="array" ref="K3">IFERROR(INDEX(月シフト!$A$17:$A$50,MATCH(LARGE((月シフト!$F$17:$F$50&lt;&gt;"")*1/ROW(月シフト!$F$17:$F$50),K38),1/ROW(月シフト!$F$17:$F$50),0),1),"")</f>
        <v/>
      </c>
      <c r="L3" s="224" t="str" cm="1">
        <f t="array" ref="L3">IFERROR(INDEX(月シフト!$A$17:$A$50,MATCH(LARGE((月シフト!$F$17:$F$50&lt;&gt;"")*1/ROW(月シフト!$F$17:$F$50),L38),1/ROW(月シフト!$F$17:$F$50),0),1),"")</f>
        <v/>
      </c>
      <c r="M3" s="224" t="str" cm="1">
        <f t="array" ref="M3">IFERROR(INDEX(月シフト!$A$17:$A$50,MATCH(LARGE((月シフト!$F$17:$F$50&lt;&gt;"")*1/ROW(月シフト!$F$17:$F$50),M38),1/ROW(月シフト!$F$17:$F$50),0),1),"")</f>
        <v/>
      </c>
      <c r="N3" s="224" t="str" cm="1">
        <f t="array" ref="N3">IFERROR(INDEX(月シフト!$A$17:$A$50,MATCH(LARGE((月シフト!$F$17:$F$50&lt;&gt;"")*1/ROW(月シフト!$F$17:$F$50),N38),1/ROW(月シフト!$F$17:$F$50),0),1),"")</f>
        <v/>
      </c>
      <c r="O3" s="224" t="str" cm="1">
        <f t="array" ref="O3">IFERROR(INDEX(月シフト!$A$17:$A$50,MATCH(LARGE((月シフト!$F$17:$F$50&lt;&gt;"")*1/ROW(月シフト!$F$17:$F$50),O38),1/ROW(月シフト!$F$17:$F$50),0),1),"")</f>
        <v/>
      </c>
      <c r="P3" s="310" t="str" cm="1">
        <f t="array" ref="P3">IFERROR(INDEX(月シフト!$A$17:$A$50,MATCH(LARGE((月シフト!$F$17:$F$50&lt;&gt;"")*1/ROW(月シフト!$F$17:$F$50),P38),1/ROW(月シフト!$F$17:$F$50),0),1),"")</f>
        <v/>
      </c>
      <c r="Q3" s="143" t="str">
        <f t="array" ref="Q3">IFERROR(INDEX(月シフト!$A$11:$A$16,MATCH(LARGE((月シフト!$F$11:$F$16&lt;&gt;"")*1/ROW(月シフト!$F$11:$F$16),1),1/ROW(月シフト!$F$11:$F$16),0),1),"")</f>
        <v>矢代</v>
      </c>
      <c r="R3" s="144" t="str">
        <f t="array" ref="R3">IFERROR(INDEX(月シフト!$A$11:$A$16,MATCH(LARGE((月シフト!$F$11:$F$16&lt;&gt;"")*1/ROW(月シフト!$F$11:$F$16),2),1/ROW(月シフト!$F$11:$F$16),0),1),"")</f>
        <v>高橋</v>
      </c>
      <c r="S3" s="145" t="str">
        <f t="array" ref="S3">IFERROR(INDEX(月シフト!$A$11:$A$16,MATCH(LARGE((月シフト!$F$11:$F$16&lt;&gt;"")*1/ROW(月シフト!$F$11:$F$16),3),1/ROW(月シフト!$F$11:$F$16),0),1),"")</f>
        <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t="s">
        <v>872</v>
      </c>
      <c r="C4" s="73" t="s">
        <v>872</v>
      </c>
      <c r="D4" s="73" t="s">
        <v>872</v>
      </c>
      <c r="E4" s="73"/>
      <c r="F4" s="73" t="s">
        <v>872</v>
      </c>
      <c r="G4" s="225"/>
      <c r="H4" s="225"/>
      <c r="I4" s="225"/>
      <c r="J4" s="225"/>
      <c r="K4" s="225"/>
      <c r="L4" s="225"/>
      <c r="M4" s="225"/>
      <c r="N4" s="225"/>
      <c r="O4" s="225"/>
      <c r="P4" s="311"/>
      <c r="Q4" s="74"/>
      <c r="R4" s="75"/>
      <c r="S4" s="76"/>
      <c r="T4" s="146"/>
      <c r="V4" s="109" t="str">
        <f>IF(AND(B$3="",B$6=""),"",IF(B$3="",B$6,B$3))</f>
        <v>ディン コン ベト</v>
      </c>
      <c r="W4" s="110">
        <f>IF(AND(B$6&lt;&gt;"",B$3=""),0,IFERROR(HLOOKUP(INDEX(月シフト!$B$17:$AF$50,MATCH($V4,月シフト!$A$17:$A$50,0),MATCH($V$1,月シフト!$B$9:$AF$9,0)),月シフト!$AJ$9:$AU$10,2,0),""))</f>
        <v>8</v>
      </c>
      <c r="X4" s="111">
        <f ca="1">B33</f>
        <v>0</v>
      </c>
      <c r="Y4" s="112">
        <f ca="1">IF(V4="","",X4-W4)</f>
        <v>-8</v>
      </c>
      <c r="AA4" s="109" t="str">
        <f t="shared" ref="AA4:AA13" si="0">IF(V4="","",V4)</f>
        <v>ディン コン ベト</v>
      </c>
      <c r="AB4" s="114">
        <f>IFERROR(HLOOKUP($V4,月シフト!$AJ$12:$AZ$13,2,0)*W4,"")</f>
        <v>8800</v>
      </c>
      <c r="AC4" s="114">
        <f ca="1">IFERROR(HLOOKUP($V4,月シフト!$AJ$12:$AZ$13,2,0)*X4,"")</f>
        <v>0</v>
      </c>
      <c r="AD4" s="115">
        <f ca="1">IFERROR(ROUND(AC4,0)-ROUND(AB4,0),"")</f>
        <v>-8800</v>
      </c>
    </row>
    <row r="5" spans="1:32" ht="18.600000000000001" customHeight="1" thickBot="1" x14ac:dyDescent="0.45">
      <c r="A5" s="78" t="s">
        <v>83</v>
      </c>
      <c r="B5" s="79" t="str">
        <f>IF(B3="","",HLOOKUP(INDEX(月シフト!$B$11:$AF$50,MATCH(B$3,月シフト!$A$11:$A$50,0),MATCH($A$1,月シフト!$B$9:$AF$9,0)),月シフト!$AJ$9:$AU$11,3,0))</f>
        <v>8:00～17:00</v>
      </c>
      <c r="C5" s="79" t="str">
        <f>IF(C3="","",HLOOKUP(INDEX(月シフト!$B$11:$AF$50,MATCH(C$3,月シフト!$A$11:$A$50,0),MATCH($A$1,月シフト!$B$9:$AF$9,0)),月シフト!$AJ$9:$AU$11,3,0))</f>
        <v>8:00～12:00</v>
      </c>
      <c r="D5" s="79" t="str">
        <f>IF(D3="","",HLOOKUP(INDEX(月シフト!$B$11:$AF$50,MATCH(D$3,月シフト!$A$11:$A$50,0),MATCH($A$1,月シフト!$B$9:$AF$9,0)),月シフト!$AJ$9:$AU$11,3,0))</f>
        <v>8:00～17:00</v>
      </c>
      <c r="E5" s="79" t="str">
        <f>IF(E3="","",HLOOKUP(INDEX(月シフト!$B$11:$AF$50,MATCH(E$3,月シフト!$A$11:$A$50,0),MATCH($A$1,月シフト!$B$9:$AF$9,0)),月シフト!$AJ$9:$AU$11,3,0))</f>
        <v>8:00～17:00</v>
      </c>
      <c r="F5" s="79" t="str">
        <f>IF(F3="","",HLOOKUP(INDEX(月シフト!$B$11:$AF$50,MATCH(F$3,月シフト!$A$11:$A$50,0),MATCH($A$1,月シフト!$B$9:$AF$9,0)),月シフト!$AJ$9:$AU$11,3,0))</f>
        <v>9:00～17:00</v>
      </c>
      <c r="G5" s="226" t="str">
        <f>IF(G3="","",HLOOKUP(INDEX(月シフト!$B$11:$AF$50,MATCH(G$3,月シフト!$A$11:$A$50,0),MATCH($A$1,月シフト!$B$9:$AF$9,0)),月シフト!$AJ$9:$AU$11,3,0))</f>
        <v>13:00～18:00</v>
      </c>
      <c r="H5" s="226" t="str">
        <f>IF(H3="","",HLOOKUP(INDEX(月シフト!$B$11:$AF$50,MATCH(H$3,月シフト!$A$11:$A$50,0),MATCH($A$1,月シフト!$B$9:$AF$9,0)),月シフト!$AJ$9:$AU$11,3,0))</f>
        <v/>
      </c>
      <c r="I5" s="226" t="str">
        <f>IF(I3="","",HLOOKUP(INDEX(月シフト!$B$11:$AF$50,MATCH(I$3,月シフト!$A$11:$A$50,0),MATCH($A$1,月シフト!$B$9:$AF$9,0)),月シフト!$AJ$9:$AU$11,3,0))</f>
        <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チャモ</v>
      </c>
      <c r="W5" s="110">
        <f>IF(AND(B$6&lt;&gt;"",B$3=""),0,IFERROR(HLOOKUP(INDEX(月シフト!$B$17:$AF$50,MATCH($V5,月シフト!$A$17:$A$50,0),MATCH($V$1,月シフト!$B$9:$AF$9,0)),月シフト!$AJ$9:$AU$10,2,0),""))</f>
        <v>4</v>
      </c>
      <c r="X5" s="110">
        <f ca="1">C33</f>
        <v>0</v>
      </c>
      <c r="Y5" s="112">
        <f t="shared" ref="Y5:Y10" ca="1" si="1">IF(V5="","",X5-W5)</f>
        <v>-4</v>
      </c>
      <c r="Z5" s="178"/>
      <c r="AA5" s="109" t="str">
        <f t="shared" si="0"/>
        <v>チャモ</v>
      </c>
      <c r="AB5" s="114">
        <f>IFERROR(HLOOKUP($V5,月シフト!$AJ$12:$AZ$13,2,0)*W5,"")</f>
        <v>4600</v>
      </c>
      <c r="AC5" s="114">
        <f ca="1">IFERROR(HLOOKUP($V5,月シフト!$AJ$12:$AZ$13,2,0)*X5,"")</f>
        <v>0</v>
      </c>
      <c r="AD5" s="115">
        <f t="shared" ref="AD5:AD10" ca="1" si="2">IFERROR(ROUND(AC5,0)-ROUND(AB5,0),"")</f>
        <v>-4600</v>
      </c>
    </row>
    <row r="6" spans="1:32" ht="18.600000000000001" customHeight="1" x14ac:dyDescent="0.4">
      <c r="A6" s="137">
        <v>0.29166666666666669</v>
      </c>
      <c r="B6" s="84"/>
      <c r="C6" s="85"/>
      <c r="D6" s="85"/>
      <c r="E6" s="85"/>
      <c r="F6" s="85"/>
      <c r="G6" s="85"/>
      <c r="H6" s="85"/>
      <c r="I6" s="85"/>
      <c r="J6" s="85"/>
      <c r="K6" s="85"/>
      <c r="L6" s="85"/>
      <c r="M6" s="85"/>
      <c r="N6" s="85"/>
      <c r="O6" s="85"/>
      <c r="P6" s="313"/>
      <c r="Q6" s="84"/>
      <c r="R6" s="323"/>
      <c r="S6" s="86"/>
      <c r="T6" s="87" t="s">
        <v>194</v>
      </c>
      <c r="V6" s="109" t="str">
        <f>IF(AND(D$3="",D$6=""),"",IF(D$3="",D$6,D$3))</f>
        <v>ホン ゴック</v>
      </c>
      <c r="W6" s="110">
        <f>IF(AND(B$6&lt;&gt;"",B$3=""),0,IFERROR(HLOOKUP(INDEX(月シフト!$B$17:$AF$50,MATCH($V6,月シフト!$A$17:$A$50,0),MATCH($V$1,月シフト!$B$9:$AF$9,0)),月シフト!$AJ$9:$AU$10,2,0),""))</f>
        <v>8</v>
      </c>
      <c r="X6" s="110">
        <f ca="1">D33</f>
        <v>0</v>
      </c>
      <c r="Y6" s="112">
        <f t="shared" ca="1" si="1"/>
        <v>-8</v>
      </c>
      <c r="Z6" s="141"/>
      <c r="AA6" s="109" t="str">
        <f t="shared" si="0"/>
        <v>ホン ゴック</v>
      </c>
      <c r="AB6" s="114">
        <f>IFERROR(HLOOKUP($V6,月シフト!$AJ$12:$AZ$13,2,0)*W6,"")</f>
        <v>8800</v>
      </c>
      <c r="AC6" s="114">
        <f ca="1">IFERROR(HLOOKUP($V6,月シフト!$AJ$12:$AZ$13,2,0)*X6,"")</f>
        <v>0</v>
      </c>
      <c r="AD6" s="115">
        <f t="shared" ca="1" si="2"/>
        <v>-8800</v>
      </c>
      <c r="AF6" s="70" t="str">
        <f>'1日(火)'!AF6</f>
        <v>リスト</v>
      </c>
    </row>
    <row r="7" spans="1:32" ht="18.600000000000001" customHeight="1" x14ac:dyDescent="0.4">
      <c r="A7" s="138">
        <v>0.3125</v>
      </c>
      <c r="B7" s="132"/>
      <c r="C7" s="133"/>
      <c r="D7" s="133"/>
      <c r="E7" s="133"/>
      <c r="F7" s="133"/>
      <c r="G7" s="133"/>
      <c r="H7" s="133"/>
      <c r="I7" s="133"/>
      <c r="J7" s="133"/>
      <c r="K7" s="133"/>
      <c r="L7" s="133"/>
      <c r="M7" s="133"/>
      <c r="N7" s="133"/>
      <c r="O7" s="133"/>
      <c r="P7" s="309"/>
      <c r="Q7" s="132"/>
      <c r="R7" s="223"/>
      <c r="S7" s="134"/>
      <c r="T7" s="135" t="s">
        <v>750</v>
      </c>
      <c r="V7" s="109" t="str">
        <f>IF(AND(E$3="",E$6=""),"",IF(E$3="",E$6,E$3))</f>
        <v>サンミン</v>
      </c>
      <c r="W7" s="110">
        <f>IF(AND(B$6&lt;&gt;"",B$3=""),0,IFERROR(HLOOKUP(INDEX(月シフト!$B$17:$AF$50,MATCH($V7,月シフト!$A$17:$A$50,0),MATCH($V$1,月シフト!$B$9:$AF$9,0)),月シフト!$AJ$9:$AU$10,2,0),""))</f>
        <v>8</v>
      </c>
      <c r="X7" s="110">
        <f ca="1">E33</f>
        <v>8.9999999999996749</v>
      </c>
      <c r="Y7" s="112">
        <f t="shared" ca="1" si="1"/>
        <v>0.99999999999967493</v>
      </c>
      <c r="Z7" s="113"/>
      <c r="AA7" s="109" t="str">
        <f t="shared" si="0"/>
        <v>サンミン</v>
      </c>
      <c r="AB7" s="114">
        <f>IFERROR(HLOOKUP($V7,月シフト!$AJ$12:$AZ$13,2,0)*W7,"")</f>
        <v>8400</v>
      </c>
      <c r="AC7" s="114">
        <f ca="1">IFERROR(HLOOKUP($V7,月シフト!$AJ$12:$AZ$13,2,0)*X7,"")</f>
        <v>9449.999999999658</v>
      </c>
      <c r="AD7" s="115">
        <f t="shared" ca="1" si="2"/>
        <v>1050</v>
      </c>
      <c r="AF7" s="89" t="str">
        <f>'1日(火)'!AF7</f>
        <v>↓</v>
      </c>
    </row>
    <row r="8" spans="1:32" ht="18.600000000000001" customHeight="1" x14ac:dyDescent="0.4">
      <c r="A8" s="139">
        <v>0.33333333333333298</v>
      </c>
      <c r="B8" s="90" t="s">
        <v>62</v>
      </c>
      <c r="C8" s="91" t="s">
        <v>62</v>
      </c>
      <c r="D8" s="91" t="s">
        <v>62</v>
      </c>
      <c r="E8" s="91" t="s">
        <v>62</v>
      </c>
      <c r="F8" s="91" t="s">
        <v>62</v>
      </c>
      <c r="G8" s="91"/>
      <c r="H8" s="91"/>
      <c r="I8" s="91"/>
      <c r="J8" s="91"/>
      <c r="K8" s="91"/>
      <c r="L8" s="91"/>
      <c r="M8" s="91"/>
      <c r="N8" s="91"/>
      <c r="O8" s="91"/>
      <c r="P8" s="314"/>
      <c r="Q8" s="90"/>
      <c r="R8" s="222"/>
      <c r="S8" s="92"/>
      <c r="T8" s="203" t="s">
        <v>744</v>
      </c>
      <c r="V8" s="109" t="str">
        <f>IF(AND(F$3="",F$6=""),"",IF(F$3="",F$6,F$3))</f>
        <v>インディカ</v>
      </c>
      <c r="W8" s="110">
        <f>IF(AND(B$6&lt;&gt;"",B$3=""),0,IFERROR(HLOOKUP(INDEX(月シフト!$B$17:$AF$50,MATCH($V8,月シフト!$A$17:$A$50,0),MATCH($V$1,月シフト!$B$9:$AF$9,0)),月シフト!$AJ$9:$AU$10,2,0),""))</f>
        <v>7</v>
      </c>
      <c r="X8" s="110">
        <f ca="1">F33</f>
        <v>0</v>
      </c>
      <c r="Y8" s="112">
        <f t="shared" ca="1" si="1"/>
        <v>-7</v>
      </c>
      <c r="AA8" s="109" t="str">
        <f t="shared" si="0"/>
        <v>インディカ</v>
      </c>
      <c r="AB8" s="114">
        <f>IFERROR(HLOOKUP($V8,月シフト!$AJ$12:$AZ$13,2,0)*W8,"")</f>
        <v>7350</v>
      </c>
      <c r="AC8" s="114">
        <f ca="1">IFERROR(HLOOKUP($V8,月シフト!$AJ$12:$AZ$13,2,0)*X8,"")</f>
        <v>0</v>
      </c>
      <c r="AD8" s="115">
        <f t="shared" ca="1" si="2"/>
        <v>-7350</v>
      </c>
      <c r="AF8" s="89" t="str">
        <f>'1日(火)'!AF8</f>
        <v>荷物整理</v>
      </c>
    </row>
    <row r="9" spans="1:32" ht="18.600000000000001" customHeight="1" x14ac:dyDescent="0.4">
      <c r="A9" s="138">
        <v>0.35416666666666602</v>
      </c>
      <c r="B9" s="132" t="s">
        <v>64</v>
      </c>
      <c r="C9" s="133" t="s">
        <v>64</v>
      </c>
      <c r="D9" s="133" t="s">
        <v>64</v>
      </c>
      <c r="E9" s="133" t="s">
        <v>64</v>
      </c>
      <c r="F9" s="133" t="s">
        <v>64</v>
      </c>
      <c r="G9" s="133"/>
      <c r="H9" s="133"/>
      <c r="I9" s="133"/>
      <c r="J9" s="133"/>
      <c r="K9" s="133"/>
      <c r="L9" s="133"/>
      <c r="M9" s="133"/>
      <c r="N9" s="133"/>
      <c r="O9" s="133"/>
      <c r="P9" s="309"/>
      <c r="Q9" s="132"/>
      <c r="R9" s="223"/>
      <c r="S9" s="134"/>
      <c r="T9" s="136"/>
      <c r="V9" s="109" t="str">
        <f>IF(AND(G$3="",G$6=""),"",IF(G$3="",G$6,G$3))</f>
        <v>チャトランガ</v>
      </c>
      <c r="W9" s="110">
        <f>IF(AND(B$6&lt;&gt;"",B$3=""),0,IFERROR(HLOOKUP(INDEX(月シフト!$B$17:$AF$50,MATCH($V9,月シフト!$A$17:$A$50,0),MATCH($V$1,月シフト!$B$9:$AF$9,0)),月シフト!$AJ$9:$AU$10,2,0),""))</f>
        <v>5</v>
      </c>
      <c r="X9" s="110">
        <f ca="1">G33</f>
        <v>4.9999999999996838</v>
      </c>
      <c r="Y9" s="112">
        <f t="shared" ca="1" si="1"/>
        <v>-3.1619151741324458E-13</v>
      </c>
      <c r="AA9" s="109" t="str">
        <f t="shared" si="0"/>
        <v>チャトランガ</v>
      </c>
      <c r="AB9" s="114">
        <f>IFERROR(HLOOKUP($V9,月シフト!$AJ$12:$AZ$13,2,0)*W9,"")</f>
        <v>5250</v>
      </c>
      <c r="AC9" s="114">
        <f ca="1">IFERROR(HLOOKUP($V9,月シフト!$AJ$12:$AZ$13,2,0)*X9,"")</f>
        <v>5249.999999999668</v>
      </c>
      <c r="AD9" s="115">
        <f t="shared" ca="1" si="2"/>
        <v>0</v>
      </c>
      <c r="AF9" s="89" t="str">
        <f>'1日(火)'!AF9</f>
        <v>フード</v>
      </c>
    </row>
    <row r="10" spans="1:32" ht="18.600000000000001" customHeight="1" x14ac:dyDescent="0.4">
      <c r="A10" s="139">
        <v>0.375</v>
      </c>
      <c r="B10" s="90" t="s">
        <v>65</v>
      </c>
      <c r="C10" s="91" t="s">
        <v>65</v>
      </c>
      <c r="D10" s="91" t="s">
        <v>65</v>
      </c>
      <c r="E10" s="91" t="s">
        <v>65</v>
      </c>
      <c r="F10" s="91" t="s">
        <v>65</v>
      </c>
      <c r="G10" s="91"/>
      <c r="H10" s="91"/>
      <c r="I10" s="91"/>
      <c r="J10" s="91"/>
      <c r="K10" s="91"/>
      <c r="L10" s="91"/>
      <c r="M10" s="91"/>
      <c r="N10" s="91"/>
      <c r="O10" s="91"/>
      <c r="P10" s="314"/>
      <c r="Q10" s="90" t="s">
        <v>813</v>
      </c>
      <c r="R10" s="222" t="s">
        <v>813</v>
      </c>
      <c r="S10" s="92"/>
      <c r="T10" s="93"/>
      <c r="V10" s="109" t="str">
        <f>IF(AND(H$3="",H$6=""),"",IF(H$3="",H$6,H$3))</f>
        <v/>
      </c>
      <c r="W10" s="117" t="str">
        <f>IF(AND(B$6&lt;&gt;"",B$3=""),0,IFERROR(HLOOKUP(INDEX(月シフト!$B$17:$AF$50,MATCH($V10,月シフト!$A$17:$A$50,0),MATCH($V$1,月シフト!$B$9:$AF$9,0)),月シフト!$AJ$9:$AU$10,2,0),""))</f>
        <v/>
      </c>
      <c r="X10" s="110" t="str">
        <f ca="1">H33</f>
        <v/>
      </c>
      <c r="Y10" s="118" t="str">
        <f t="shared" si="1"/>
        <v/>
      </c>
      <c r="AA10" s="109" t="str">
        <f t="shared" si="0"/>
        <v/>
      </c>
      <c r="AB10" s="114" t="str">
        <f>IFERROR(HLOOKUP($V10,月シフト!$AJ$12:$AZ$13,2,0)*W10,"")</f>
        <v/>
      </c>
      <c r="AC10" s="114" t="str">
        <f ca="1">IFERROR(HLOOKUP($V10,月シフト!$AJ$12:$AZ$13,2,0)*X10,"")</f>
        <v/>
      </c>
      <c r="AD10" s="115" t="str">
        <f t="shared" ca="1" si="2"/>
        <v/>
      </c>
      <c r="AF10" s="89" t="str">
        <f>'1日(火)'!AF10</f>
        <v>翌日準備</v>
      </c>
    </row>
    <row r="11" spans="1:32" ht="18" customHeight="1" x14ac:dyDescent="0.4">
      <c r="A11" s="138">
        <v>0.39583333333333298</v>
      </c>
      <c r="B11" s="132" t="s">
        <v>64</v>
      </c>
      <c r="C11" s="133" t="s">
        <v>64</v>
      </c>
      <c r="D11" s="133" t="s">
        <v>64</v>
      </c>
      <c r="E11" s="133" t="s">
        <v>64</v>
      </c>
      <c r="F11" s="133" t="s">
        <v>64</v>
      </c>
      <c r="G11" s="133"/>
      <c r="H11" s="133"/>
      <c r="I11" s="133"/>
      <c r="J11" s="133"/>
      <c r="K11" s="133"/>
      <c r="L11" s="133"/>
      <c r="M11" s="133"/>
      <c r="N11" s="133"/>
      <c r="O11" s="133"/>
      <c r="P11" s="309"/>
      <c r="Q11" s="132" t="s">
        <v>63</v>
      </c>
      <c r="R11" s="223" t="s">
        <v>63</v>
      </c>
      <c r="S11" s="134"/>
      <c r="T11" s="136"/>
      <c r="V11" s="109" t="str">
        <f>IF(AND(I$3="",I$6=""),"",IF(I$3="",I$6,I$3))</f>
        <v/>
      </c>
      <c r="W11" s="117" t="str">
        <f>IF(AND(B$6&lt;&gt;"",B$3=""),0,IFERROR(HLOOKUP(INDEX(月シフト!$B$17:$AF$50,MATCH($V11,月シフト!$A$17:$A$50,0),MATCH($V$1,月シフト!$B$9:$AF$9,0)),月シフト!$AJ$9:$AU$10,2,0),""))</f>
        <v/>
      </c>
      <c r="X11" s="110" t="str">
        <f ca="1">I33</f>
        <v/>
      </c>
      <c r="Y11" s="118" t="str">
        <f t="shared" ref="Y11:Y13" si="3">IF(V11="","",X11-W11)</f>
        <v/>
      </c>
      <c r="AA11" s="109" t="str">
        <f t="shared" si="0"/>
        <v/>
      </c>
      <c r="AB11" s="114" t="str">
        <f>IFERROR(HLOOKUP($V11,月シフト!$AJ$12:$AZ$13,2,0)*W11,"")</f>
        <v/>
      </c>
      <c r="AC11" s="114" t="str">
        <f ca="1">IFERROR(HLOOKUP($V11,月シフト!$AJ$12:$AZ$13,2,0)*X11,"")</f>
        <v/>
      </c>
      <c r="AD11" s="115" t="str">
        <f ca="1">IFERROR(ROUND(AC11,0)-ROUND(AB11,0),"")</f>
        <v/>
      </c>
      <c r="AF11" s="89" t="str">
        <f>'1日(火)'!AF11</f>
        <v>荷物整理</v>
      </c>
    </row>
    <row r="12" spans="1:32" ht="18" customHeight="1" x14ac:dyDescent="0.4">
      <c r="A12" s="139">
        <v>0.41666666666666702</v>
      </c>
      <c r="B12" s="90" t="s">
        <v>67</v>
      </c>
      <c r="C12" s="91" t="s">
        <v>67</v>
      </c>
      <c r="D12" s="91" t="s">
        <v>67</v>
      </c>
      <c r="E12" s="91" t="s">
        <v>67</v>
      </c>
      <c r="F12" s="91" t="s">
        <v>67</v>
      </c>
      <c r="G12" s="91"/>
      <c r="H12" s="91"/>
      <c r="I12" s="91"/>
      <c r="J12" s="91"/>
      <c r="K12" s="91"/>
      <c r="L12" s="91"/>
      <c r="M12" s="91"/>
      <c r="N12" s="91"/>
      <c r="O12" s="91"/>
      <c r="P12" s="314"/>
      <c r="Q12" s="90" t="s">
        <v>814</v>
      </c>
      <c r="R12" s="222" t="s">
        <v>814</v>
      </c>
      <c r="S12" s="92"/>
      <c r="T12" s="93"/>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2" t="s">
        <v>64</v>
      </c>
      <c r="C13" s="133" t="s">
        <v>64</v>
      </c>
      <c r="D13" s="133" t="s">
        <v>64</v>
      </c>
      <c r="E13" s="133" t="s">
        <v>64</v>
      </c>
      <c r="F13" s="133" t="s">
        <v>64</v>
      </c>
      <c r="G13" s="133"/>
      <c r="H13" s="133"/>
      <c r="I13" s="133"/>
      <c r="J13" s="133"/>
      <c r="K13" s="133"/>
      <c r="L13" s="133"/>
      <c r="M13" s="133"/>
      <c r="N13" s="133"/>
      <c r="O13" s="133"/>
      <c r="P13" s="309"/>
      <c r="Q13" s="132" t="s">
        <v>815</v>
      </c>
      <c r="R13" s="223" t="s">
        <v>815</v>
      </c>
      <c r="S13" s="134"/>
      <c r="T13" s="136"/>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0" t="s">
        <v>64</v>
      </c>
      <c r="C14" s="91" t="s">
        <v>64</v>
      </c>
      <c r="D14" s="91" t="s">
        <v>64</v>
      </c>
      <c r="E14" s="91" t="s">
        <v>64</v>
      </c>
      <c r="F14" s="91" t="s">
        <v>64</v>
      </c>
      <c r="G14" s="91"/>
      <c r="H14" s="91"/>
      <c r="I14" s="91"/>
      <c r="J14" s="91"/>
      <c r="K14" s="91"/>
      <c r="L14" s="91"/>
      <c r="M14" s="91"/>
      <c r="N14" s="91"/>
      <c r="O14" s="91"/>
      <c r="P14" s="314"/>
      <c r="Q14" s="90" t="s">
        <v>816</v>
      </c>
      <c r="R14" s="222" t="s">
        <v>816</v>
      </c>
      <c r="S14" s="92"/>
      <c r="T14" s="93" t="s">
        <v>745</v>
      </c>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2" t="s">
        <v>64</v>
      </c>
      <c r="C15" s="133" t="s">
        <v>753</v>
      </c>
      <c r="D15" s="133" t="s">
        <v>64</v>
      </c>
      <c r="E15" s="133" t="s">
        <v>64</v>
      </c>
      <c r="F15" s="133" t="s">
        <v>64</v>
      </c>
      <c r="G15" s="133"/>
      <c r="H15" s="133"/>
      <c r="I15" s="133"/>
      <c r="J15" s="133"/>
      <c r="K15" s="133"/>
      <c r="L15" s="133"/>
      <c r="M15" s="133"/>
      <c r="N15" s="133"/>
      <c r="O15" s="133"/>
      <c r="P15" s="309"/>
      <c r="Q15" s="132" t="s">
        <v>813</v>
      </c>
      <c r="R15" s="223" t="s">
        <v>813</v>
      </c>
      <c r="S15" s="134"/>
      <c r="T15" s="136" t="s">
        <v>751</v>
      </c>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0" t="s">
        <v>69</v>
      </c>
      <c r="C16" s="91" t="s">
        <v>752</v>
      </c>
      <c r="D16" s="91" t="s">
        <v>69</v>
      </c>
      <c r="E16" s="91" t="s">
        <v>69</v>
      </c>
      <c r="F16" s="91" t="s">
        <v>69</v>
      </c>
      <c r="G16" s="91"/>
      <c r="H16" s="91"/>
      <c r="I16" s="91"/>
      <c r="J16" s="91"/>
      <c r="K16" s="91"/>
      <c r="L16" s="91"/>
      <c r="M16" s="91"/>
      <c r="N16" s="91"/>
      <c r="O16" s="91"/>
      <c r="P16" s="314"/>
      <c r="Q16" s="90" t="s">
        <v>69</v>
      </c>
      <c r="R16" s="222" t="s">
        <v>69</v>
      </c>
      <c r="S16" s="92"/>
      <c r="T16" s="93" t="s">
        <v>201</v>
      </c>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2" t="s">
        <v>69</v>
      </c>
      <c r="C17" s="133"/>
      <c r="D17" s="133" t="s">
        <v>69</v>
      </c>
      <c r="E17" s="133" t="s">
        <v>69</v>
      </c>
      <c r="F17" s="133" t="s">
        <v>69</v>
      </c>
      <c r="G17" s="133"/>
      <c r="H17" s="133"/>
      <c r="I17" s="133"/>
      <c r="J17" s="133"/>
      <c r="K17" s="133"/>
      <c r="L17" s="133"/>
      <c r="M17" s="133"/>
      <c r="N17" s="133"/>
      <c r="O17" s="133"/>
      <c r="P17" s="309"/>
      <c r="Q17" s="132" t="s">
        <v>69</v>
      </c>
      <c r="R17" s="223" t="s">
        <v>69</v>
      </c>
      <c r="S17" s="134"/>
      <c r="T17" s="172"/>
      <c r="V17" s="109" t="str">
        <f>IF(AND(O$3="",O$6=""),"",IF(O$3="",O$6,O$3))</f>
        <v/>
      </c>
      <c r="W17" s="117" t="str">
        <f>IF(AND(B$6&lt;&gt;"",B$3=""),0,IFERROR(HLOOKUP(INDEX(月シフト!$B$17:$AF$50,MATCH($V17,月シフト!$A$17:$A$50,0),MATCH($V$1,月シフト!$B$9:$AF$9,0)),月シフト!$AJ$9:$AU$10,2,0),""))</f>
        <v/>
      </c>
      <c r="X17" s="110" t="str">
        <f ca="1">O33</f>
        <v/>
      </c>
      <c r="Y17" s="118" t="str">
        <f t="shared" si="5"/>
        <v/>
      </c>
      <c r="AA17" s="109" t="str">
        <f t="shared" si="6"/>
        <v/>
      </c>
      <c r="AB17" s="114" t="str">
        <f>IFERROR(HLOOKUP($V17,月シフト!$AJ$12:$AZ$13,2,0)*W17,"")</f>
        <v/>
      </c>
      <c r="AC17" s="114" t="str">
        <f ca="1">IFERROR(HLOOKUP($V17,月シフト!$AJ$12:$AZ$13,2,0)*X17,"")</f>
        <v/>
      </c>
      <c r="AD17" s="115" t="str">
        <f t="shared" ca="1" si="7"/>
        <v/>
      </c>
      <c r="AF17" s="89" t="str">
        <f>'1日(火)'!AF17</f>
        <v>検品登録</v>
      </c>
    </row>
    <row r="18" spans="1:32" ht="18" customHeight="1" thickBot="1" x14ac:dyDescent="0.45">
      <c r="A18" s="139">
        <v>0.54166666666666596</v>
      </c>
      <c r="B18" s="90" t="s">
        <v>68</v>
      </c>
      <c r="C18" s="91"/>
      <c r="D18" s="91" t="s">
        <v>68</v>
      </c>
      <c r="E18" s="91" t="s">
        <v>68</v>
      </c>
      <c r="F18" s="91" t="s">
        <v>68</v>
      </c>
      <c r="G18" s="91" t="s">
        <v>68</v>
      </c>
      <c r="H18" s="91"/>
      <c r="I18" s="91"/>
      <c r="J18" s="91"/>
      <c r="K18" s="91"/>
      <c r="L18" s="91"/>
      <c r="M18" s="91"/>
      <c r="N18" s="91"/>
      <c r="O18" s="91"/>
      <c r="P18" s="314"/>
      <c r="Q18" s="90" t="s">
        <v>817</v>
      </c>
      <c r="R18" s="222" t="s">
        <v>817</v>
      </c>
      <c r="S18" s="92"/>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2" t="s">
        <v>64</v>
      </c>
      <c r="C19" s="133"/>
      <c r="D19" s="133" t="s">
        <v>64</v>
      </c>
      <c r="E19" s="133" t="s">
        <v>64</v>
      </c>
      <c r="F19" s="133" t="s">
        <v>64</v>
      </c>
      <c r="G19" s="133" t="s">
        <v>64</v>
      </c>
      <c r="H19" s="133"/>
      <c r="I19" s="133"/>
      <c r="J19" s="133"/>
      <c r="K19" s="133"/>
      <c r="L19" s="133"/>
      <c r="M19" s="133"/>
      <c r="N19" s="133"/>
      <c r="O19" s="133"/>
      <c r="P19" s="309"/>
      <c r="Q19" s="132" t="s">
        <v>64</v>
      </c>
      <c r="R19" s="223" t="s">
        <v>64</v>
      </c>
      <c r="S19" s="134"/>
      <c r="T19" s="136"/>
      <c r="V19" s="119" t="s">
        <v>54</v>
      </c>
      <c r="W19" s="120">
        <f>SUM(W4:W18)</f>
        <v>40</v>
      </c>
      <c r="X19" s="120">
        <f ca="1">SUM(X4:X18)</f>
        <v>13.999999999999359</v>
      </c>
      <c r="Y19" s="121">
        <f ca="1">IF(V19="","",X19-W19)</f>
        <v>-26.000000000000639</v>
      </c>
      <c r="AA19" s="119" t="s">
        <v>54</v>
      </c>
      <c r="AB19" s="122">
        <f>SUM(AB4:AB18)</f>
        <v>43200</v>
      </c>
      <c r="AC19" s="122">
        <f t="shared" ref="AC19:AD19" ca="1" si="8">SUM(AC4:AC18)</f>
        <v>14699.999999999327</v>
      </c>
      <c r="AD19" s="123">
        <f t="shared" ca="1" si="8"/>
        <v>-28500</v>
      </c>
      <c r="AF19" s="94" t="str">
        <f>'1日(火)'!AF19</f>
        <v>出荷チェック</v>
      </c>
    </row>
    <row r="20" spans="1:32" ht="18" customHeight="1" thickBot="1" x14ac:dyDescent="0.45">
      <c r="A20" s="139">
        <v>0.58333333333333104</v>
      </c>
      <c r="B20" s="90" t="s">
        <v>70</v>
      </c>
      <c r="C20" s="91"/>
      <c r="D20" s="91" t="s">
        <v>70</v>
      </c>
      <c r="E20" s="91" t="s">
        <v>70</v>
      </c>
      <c r="F20" s="91" t="s">
        <v>70</v>
      </c>
      <c r="G20" s="91" t="s">
        <v>70</v>
      </c>
      <c r="H20" s="91"/>
      <c r="I20" s="91"/>
      <c r="J20" s="91"/>
      <c r="K20" s="91"/>
      <c r="L20" s="91"/>
      <c r="M20" s="91"/>
      <c r="N20" s="91"/>
      <c r="O20" s="91"/>
      <c r="P20" s="314"/>
      <c r="Q20" s="90" t="s">
        <v>815</v>
      </c>
      <c r="R20" s="222" t="s">
        <v>815</v>
      </c>
      <c r="S20" s="92"/>
      <c r="T20" s="93"/>
      <c r="V20" s="103" t="s">
        <v>77</v>
      </c>
      <c r="W20" s="70"/>
      <c r="Z20" s="141"/>
      <c r="AA20" s="103" t="s">
        <v>78</v>
      </c>
      <c r="AF20" s="89" t="str">
        <f>'1日(火)'!AF20</f>
        <v>PC</v>
      </c>
    </row>
    <row r="21" spans="1:32" ht="18" customHeight="1" x14ac:dyDescent="0.4">
      <c r="A21" s="138">
        <v>0.60416666666666297</v>
      </c>
      <c r="B21" s="132" t="s">
        <v>64</v>
      </c>
      <c r="C21" s="133"/>
      <c r="D21" s="133" t="s">
        <v>64</v>
      </c>
      <c r="E21" s="133" t="s">
        <v>64</v>
      </c>
      <c r="F21" s="133" t="s">
        <v>64</v>
      </c>
      <c r="G21" s="133" t="s">
        <v>64</v>
      </c>
      <c r="H21" s="133"/>
      <c r="I21" s="133"/>
      <c r="J21" s="133"/>
      <c r="K21" s="133"/>
      <c r="L21" s="133"/>
      <c r="M21" s="133"/>
      <c r="N21" s="133"/>
      <c r="O21" s="133"/>
      <c r="P21" s="309"/>
      <c r="Q21" s="132" t="s">
        <v>818</v>
      </c>
      <c r="R21" s="223" t="s">
        <v>818</v>
      </c>
      <c r="S21" s="134"/>
      <c r="T21" s="136" t="s">
        <v>747</v>
      </c>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0" t="s">
        <v>64</v>
      </c>
      <c r="C22" s="91"/>
      <c r="D22" s="91" t="s">
        <v>64</v>
      </c>
      <c r="E22" s="91" t="s">
        <v>64</v>
      </c>
      <c r="F22" s="91" t="s">
        <v>64</v>
      </c>
      <c r="G22" s="91" t="s">
        <v>64</v>
      </c>
      <c r="H22" s="91"/>
      <c r="I22" s="91"/>
      <c r="J22" s="91"/>
      <c r="K22" s="91"/>
      <c r="L22" s="91"/>
      <c r="M22" s="91"/>
      <c r="N22" s="91"/>
      <c r="O22" s="91"/>
      <c r="P22" s="314"/>
      <c r="Q22" s="90" t="s">
        <v>70</v>
      </c>
      <c r="R22" s="222" t="s">
        <v>70</v>
      </c>
      <c r="S22" s="92"/>
      <c r="T22" s="93"/>
      <c r="V22" s="160" t="s">
        <v>13</v>
      </c>
      <c r="W22" s="127">
        <f>IF(O2="","",O2)</f>
        <v>206</v>
      </c>
      <c r="X22" s="127">
        <v>274</v>
      </c>
      <c r="Y22" s="161">
        <f>IFERROR(X22-W22,"")</f>
        <v>68</v>
      </c>
      <c r="AA22" s="126" t="s">
        <v>13</v>
      </c>
      <c r="AB22" s="128">
        <f>IF(W22="","",AB19/W22)</f>
        <v>209.70873786407768</v>
      </c>
      <c r="AC22" s="128">
        <f ca="1">IF(X22="","",AC19/X22)</f>
        <v>53.649635036493891</v>
      </c>
      <c r="AD22" s="129">
        <f ca="1">IFERROR(AC22-AB22,"")</f>
        <v>-156.05910282758379</v>
      </c>
      <c r="AF22" s="95" t="str">
        <f>'1日(火)'!AF22</f>
        <v>残業</v>
      </c>
    </row>
    <row r="23" spans="1:32" ht="18" customHeight="1" thickBot="1" x14ac:dyDescent="0.45">
      <c r="A23" s="138">
        <v>0.64583333333332704</v>
      </c>
      <c r="B23" s="132" t="s">
        <v>740</v>
      </c>
      <c r="C23" s="133"/>
      <c r="D23" s="133" t="s">
        <v>740</v>
      </c>
      <c r="E23" s="133" t="s">
        <v>740</v>
      </c>
      <c r="F23" s="133" t="s">
        <v>740</v>
      </c>
      <c r="G23" s="133" t="s">
        <v>740</v>
      </c>
      <c r="H23" s="133"/>
      <c r="I23" s="133"/>
      <c r="J23" s="133"/>
      <c r="K23" s="133"/>
      <c r="L23" s="133"/>
      <c r="M23" s="133"/>
      <c r="N23" s="133"/>
      <c r="O23" s="133"/>
      <c r="P23" s="309"/>
      <c r="Q23" s="132" t="s">
        <v>64</v>
      </c>
      <c r="R23" s="223" t="s">
        <v>64</v>
      </c>
      <c r="S23" s="134"/>
      <c r="T23" s="136"/>
      <c r="V23" s="103" t="s">
        <v>104</v>
      </c>
      <c r="W23" s="70"/>
      <c r="AF23" s="95" t="str">
        <f>'1日(火)'!AF23</f>
        <v>↓</v>
      </c>
    </row>
    <row r="24" spans="1:32" ht="18" customHeight="1" x14ac:dyDescent="0.4">
      <c r="A24" s="139">
        <v>0.66666666666665897</v>
      </c>
      <c r="B24" s="90" t="s">
        <v>64</v>
      </c>
      <c r="C24" s="91"/>
      <c r="D24" s="91" t="s">
        <v>64</v>
      </c>
      <c r="E24" s="91" t="s">
        <v>64</v>
      </c>
      <c r="F24" s="91" t="s">
        <v>64</v>
      </c>
      <c r="G24" s="91" t="s">
        <v>64</v>
      </c>
      <c r="H24" s="91"/>
      <c r="I24" s="91"/>
      <c r="J24" s="91"/>
      <c r="K24" s="91"/>
      <c r="L24" s="91"/>
      <c r="M24" s="91"/>
      <c r="N24" s="91"/>
      <c r="O24" s="91"/>
      <c r="P24" s="314"/>
      <c r="Q24" s="90" t="s">
        <v>819</v>
      </c>
      <c r="R24" s="222" t="s">
        <v>819</v>
      </c>
      <c r="S24" s="92"/>
      <c r="T24" s="93" t="s">
        <v>748</v>
      </c>
      <c r="V24" s="105" t="s">
        <v>3</v>
      </c>
      <c r="W24" s="106" t="s">
        <v>14</v>
      </c>
      <c r="X24" s="106" t="s">
        <v>15</v>
      </c>
      <c r="Y24" s="107" t="s">
        <v>16</v>
      </c>
      <c r="AF24" s="95" t="str">
        <f>'1日(火)'!AF24</f>
        <v>翌日準備</v>
      </c>
    </row>
    <row r="25" spans="1:32" ht="18" customHeight="1" thickBot="1" x14ac:dyDescent="0.45">
      <c r="A25" s="138">
        <v>0.68749999999999101</v>
      </c>
      <c r="B25" s="132" t="s">
        <v>753</v>
      </c>
      <c r="C25" s="133"/>
      <c r="D25" s="133" t="s">
        <v>753</v>
      </c>
      <c r="E25" s="133" t="s">
        <v>753</v>
      </c>
      <c r="F25" s="133" t="s">
        <v>753</v>
      </c>
      <c r="G25" s="133" t="s">
        <v>753</v>
      </c>
      <c r="H25" s="133"/>
      <c r="I25" s="133"/>
      <c r="J25" s="133"/>
      <c r="K25" s="133"/>
      <c r="L25" s="133"/>
      <c r="M25" s="133"/>
      <c r="N25" s="133"/>
      <c r="O25" s="133"/>
      <c r="P25" s="309"/>
      <c r="Q25" s="132" t="s">
        <v>816</v>
      </c>
      <c r="R25" s="223" t="s">
        <v>816</v>
      </c>
      <c r="S25" s="134"/>
      <c r="T25" s="136"/>
      <c r="V25" s="126" t="s">
        <v>13</v>
      </c>
      <c r="W25" s="163">
        <f>IF(W22="","",W22/W19)</f>
        <v>5.15</v>
      </c>
      <c r="X25" s="163">
        <f ca="1">IF(X22="","",X22/X19)</f>
        <v>19.571428571429468</v>
      </c>
      <c r="Y25" s="164">
        <f ca="1">IFERROR(X25-W25,"")</f>
        <v>14.421428571429468</v>
      </c>
      <c r="AF25" s="95" t="str">
        <f>'1日(火)'!AF25</f>
        <v>在庫チェック</v>
      </c>
    </row>
    <row r="26" spans="1:32" ht="18" customHeight="1" thickBot="1" x14ac:dyDescent="0.45">
      <c r="A26" s="139">
        <v>0.70833333333332205</v>
      </c>
      <c r="B26" s="90" t="s">
        <v>752</v>
      </c>
      <c r="C26" s="91"/>
      <c r="D26" s="91" t="s">
        <v>752</v>
      </c>
      <c r="E26" s="91" t="s">
        <v>752</v>
      </c>
      <c r="F26" s="91" t="s">
        <v>752</v>
      </c>
      <c r="G26" s="91" t="s">
        <v>752</v>
      </c>
      <c r="H26" s="91"/>
      <c r="I26" s="91"/>
      <c r="J26" s="91"/>
      <c r="K26" s="91"/>
      <c r="L26" s="91"/>
      <c r="M26" s="91"/>
      <c r="N26" s="91"/>
      <c r="O26" s="91"/>
      <c r="P26" s="314"/>
      <c r="Q26" s="90" t="s">
        <v>820</v>
      </c>
      <c r="R26" s="222" t="s">
        <v>820</v>
      </c>
      <c r="S26" s="92"/>
      <c r="T26" s="93"/>
      <c r="V26" s="130" t="s">
        <v>164</v>
      </c>
      <c r="W26" s="322"/>
      <c r="X26" s="322"/>
      <c r="Y26" s="322"/>
      <c r="AF26" s="95" t="str">
        <f>'1日(火)'!AF26</f>
        <v>送り状印刷</v>
      </c>
    </row>
    <row r="27" spans="1:32" ht="18" customHeight="1" x14ac:dyDescent="0.4">
      <c r="A27" s="138">
        <v>0.72916666666665397</v>
      </c>
      <c r="B27" s="132"/>
      <c r="C27" s="133"/>
      <c r="D27" s="133"/>
      <c r="E27" s="133" t="s">
        <v>74</v>
      </c>
      <c r="F27" s="133"/>
      <c r="G27" s="133" t="s">
        <v>74</v>
      </c>
      <c r="H27" s="133"/>
      <c r="I27" s="133"/>
      <c r="J27" s="133"/>
      <c r="K27" s="133"/>
      <c r="L27" s="133"/>
      <c r="M27" s="133"/>
      <c r="N27" s="133"/>
      <c r="O27" s="133"/>
      <c r="P27" s="309"/>
      <c r="Q27" s="132" t="s">
        <v>72</v>
      </c>
      <c r="R27" s="223" t="s">
        <v>72</v>
      </c>
      <c r="S27" s="134"/>
      <c r="T27" s="136"/>
      <c r="V27" s="524"/>
      <c r="W27" s="525"/>
      <c r="X27" s="525"/>
      <c r="Y27" s="526"/>
      <c r="AF27" s="95">
        <f>'1日(火)'!AF27</f>
        <v>0</v>
      </c>
    </row>
    <row r="28" spans="1:32" ht="18" customHeight="1" x14ac:dyDescent="0.4">
      <c r="A28" s="139">
        <v>0.74999999999998601</v>
      </c>
      <c r="B28" s="90"/>
      <c r="C28" s="91"/>
      <c r="D28" s="91"/>
      <c r="E28" s="91" t="s">
        <v>74</v>
      </c>
      <c r="F28" s="91"/>
      <c r="G28" s="91" t="s">
        <v>74</v>
      </c>
      <c r="H28" s="91"/>
      <c r="I28" s="91"/>
      <c r="J28" s="91"/>
      <c r="K28" s="91"/>
      <c r="L28" s="91"/>
      <c r="M28" s="91"/>
      <c r="N28" s="91"/>
      <c r="O28" s="91"/>
      <c r="P28" s="314"/>
      <c r="Q28" s="90" t="s">
        <v>821</v>
      </c>
      <c r="R28" s="222" t="s">
        <v>821</v>
      </c>
      <c r="S28" s="92"/>
      <c r="T28" s="93"/>
      <c r="V28" s="527"/>
      <c r="W28" s="528"/>
      <c r="X28" s="528"/>
      <c r="Y28" s="529"/>
      <c r="AA28" s="177"/>
      <c r="AB28" s="177"/>
      <c r="AC28" s="177"/>
      <c r="AD28" s="177"/>
      <c r="AF28" s="95" t="str">
        <f>'1日(火)'!AF28</f>
        <v>＊</v>
      </c>
    </row>
    <row r="29" spans="1:32" ht="18" customHeight="1" thickBot="1" x14ac:dyDescent="0.45">
      <c r="A29" s="138">
        <v>0.77083333333331805</v>
      </c>
      <c r="B29" s="132"/>
      <c r="C29" s="133"/>
      <c r="D29" s="133"/>
      <c r="E29" s="133"/>
      <c r="F29" s="133"/>
      <c r="G29" s="133"/>
      <c r="H29" s="133"/>
      <c r="I29" s="133"/>
      <c r="J29" s="133"/>
      <c r="K29" s="133"/>
      <c r="L29" s="133"/>
      <c r="M29" s="133"/>
      <c r="N29" s="133"/>
      <c r="O29" s="133"/>
      <c r="P29" s="309"/>
      <c r="Q29" s="132"/>
      <c r="R29" s="223"/>
      <c r="S29" s="134"/>
      <c r="T29" s="136"/>
      <c r="V29" s="521"/>
      <c r="W29" s="522"/>
      <c r="X29" s="522"/>
      <c r="Y29" s="523"/>
      <c r="AA29" s="177"/>
      <c r="AB29" s="177"/>
      <c r="AC29" s="177"/>
      <c r="AD29" s="177"/>
      <c r="AF29" s="95" t="str">
        <f>'1日(火)'!AF29</f>
        <v>＊</v>
      </c>
    </row>
    <row r="30" spans="1:32" ht="18" customHeight="1" thickBot="1" x14ac:dyDescent="0.45">
      <c r="A30" s="139">
        <v>0.79166666666664998</v>
      </c>
      <c r="B30" s="90"/>
      <c r="C30" s="91"/>
      <c r="D30" s="91"/>
      <c r="E30" s="91"/>
      <c r="F30" s="91"/>
      <c r="G30" s="91"/>
      <c r="H30" s="91"/>
      <c r="I30" s="91"/>
      <c r="J30" s="91"/>
      <c r="K30" s="91"/>
      <c r="L30" s="91"/>
      <c r="M30" s="91"/>
      <c r="N30" s="91"/>
      <c r="O30" s="91"/>
      <c r="P30" s="314"/>
      <c r="Q30" s="90"/>
      <c r="R30" s="222"/>
      <c r="S30" s="92"/>
      <c r="T30" s="93"/>
      <c r="V30" s="130" t="s">
        <v>236</v>
      </c>
      <c r="W30" s="320"/>
      <c r="X30" s="320"/>
      <c r="Y30" s="321"/>
      <c r="AA30" s="177"/>
      <c r="AB30" s="177"/>
      <c r="AC30" s="177"/>
      <c r="AD30" s="177"/>
      <c r="AF30" s="95" t="str">
        <f>'1日(火)'!AF30</f>
        <v>＊</v>
      </c>
    </row>
    <row r="31" spans="1:32" ht="18" customHeight="1" x14ac:dyDescent="0.4">
      <c r="A31" s="138">
        <v>0.81249999999998201</v>
      </c>
      <c r="B31" s="132"/>
      <c r="C31" s="133"/>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tr">
        <f>'1日(火)'!AF31</f>
        <v>＊</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t="s">
        <v>749</v>
      </c>
      <c r="V32" s="527"/>
      <c r="W32" s="528"/>
      <c r="X32" s="528"/>
      <c r="Y32" s="529"/>
      <c r="AA32" s="177"/>
      <c r="AB32" s="177"/>
      <c r="AC32" s="177"/>
      <c r="AD32" s="177"/>
      <c r="AF32" s="95" t="str">
        <f>'1日(火)'!AF32</f>
        <v>＊</v>
      </c>
    </row>
    <row r="33" spans="1:32" ht="18" customHeight="1" thickBot="1" x14ac:dyDescent="0.45">
      <c r="A33" s="173" t="s">
        <v>165</v>
      </c>
      <c r="B33" s="111" cm="1">
        <f t="array" aca="1" ref="B33" ca="1">IF(B36&lt;&gt;0,B36,IFERROR(IF(B4="欠勤",0,IF(B3="","",INDIRECT(ADDRESS(MATCH("",B$1:B$32,-1),1))*24-INDIRECT(ADDRESS(MATCH(0,INDEX(0/(B$6:B$32&lt;&gt;""),),0)+5,1))*24-COUNTIF(B6:B32,"休憩")*0.5)),0))</f>
        <v>0</v>
      </c>
      <c r="C33" s="111" cm="1">
        <f t="array" aca="1" ref="C33" ca="1">IF(C36&lt;&gt;0,C36,IFERROR(IF(C4="欠勤",0,IF(C3="","",INDIRECT(ADDRESS(MATCH("",C$1:C$32,-1),1))*24-INDIRECT(ADDRESS(MATCH(0,INDEX(0/(C$6:C$32&lt;&gt;""),),0)+5,1))*24-COUNTIF(C6:C32,"休憩")*0.5)),0))</f>
        <v>0</v>
      </c>
      <c r="D33" s="111" cm="1">
        <f t="array" aca="1" ref="D33" ca="1">IF(D36&lt;&gt;0,D36,IFERROR(IF(D4="欠勤",0,IF(D3="","",INDIRECT(ADDRESS(MATCH("",D$1:D$32,-1),1))*24-INDIRECT(ADDRESS(MATCH(0,INDEX(0/(D$6:D$32&lt;&gt;""),),0)+5,1))*24-COUNTIF(D6:D32,"休憩")*0.5)),0))</f>
        <v>0</v>
      </c>
      <c r="E33" s="111" cm="1">
        <f t="array" aca="1" ref="E33" ca="1">IF(E36&lt;&gt;0,E36,IFERROR(IF(E4="欠勤",0,IF(E3="","",INDIRECT(ADDRESS(MATCH("",E$1:E$32,-1),1))*24-INDIRECT(ADDRESS(MATCH(0,INDEX(0/(E$6:E$32&lt;&gt;""),),0)+5,1))*24-COUNTIF(E6:E32,"休憩")*0.5)),0))</f>
        <v>8.9999999999996749</v>
      </c>
      <c r="F33" s="111" cm="1">
        <f t="array" aca="1" ref="F33" ca="1">IF(F36&lt;&gt;0,F36,IFERROR(IF(F4="欠勤",0,IF(F3="","",INDIRECT(ADDRESS(MATCH("",F$1:F$32,-1),1))*24-INDIRECT(ADDRESS(MATCH(0,INDEX(0/(F$6:F$32&lt;&gt;""),),0)+5,1))*24-COUNTIF(F6:F32,"休憩")*0.5)),0))</f>
        <v>0</v>
      </c>
      <c r="G33" s="227" cm="1">
        <f t="array" aca="1" ref="G33" ca="1">IF(G36&lt;&gt;0,G36,IFERROR(IF(G4="欠勤",0,IF(G3="","",INDIRECT(ADDRESS(MATCH("",G$1:G$32,-1),1))*24-INDIRECT(ADDRESS(MATCH(0,INDEX(0/(G$6:G$32&lt;&gt;""),),0)+5,1))*24-COUNTIF(G6:G32,"休憩")*0.5)),0))</f>
        <v>4.9999999999996838</v>
      </c>
      <c r="H33" s="228" t="str" cm="1">
        <f t="array" aca="1" ref="H33" ca="1">IF(H36&lt;&gt;0,H36,IFERROR(IF(H4="欠勤",0,IF(H3="","",INDIRECT(ADDRESS(MATCH("",H$1:H$32,-1),1))*24-INDIRECT(ADDRESS(MATCH(0,INDEX(0/(H$6:H$32&lt;&gt;""),),0)+5,1))*24-COUNTIF(H6:H32,"休憩")*0.5)),0))</f>
        <v/>
      </c>
      <c r="I33" s="228" t="str" cm="1">
        <f t="array" aca="1" ref="I33" ca="1">IF(I36&lt;&gt;0,I36,IFERROR(IF(I4="欠勤",0,IF(I3="","",INDIRECT(ADDRESS(MATCH("",I$1:I$32,-1),1))*24-INDIRECT(ADDRESS(MATCH(0,INDEX(0/(I$6:I$32&lt;&gt;""),),0)+5,1))*24-COUNTIF(I6:I32,"休憩")*0.5)),0))</f>
        <v/>
      </c>
      <c r="J33" s="228" t="str" cm="1">
        <f t="array" aca="1" ref="J33" ca="1">IF(J36&lt;&gt;0,J36,IFERROR(IF(J4="欠勤",0,IF(J3="","",INDIRECT(ADDRESS(MATCH("",J$1:J$32,-1),1))*24-INDIRECT(ADDRESS(MATCH(0,INDEX(0/(J$6:J$32&lt;&gt;""),),0)+5,1))*24-COUNTIF(J6:J32,"休憩")*0.5)),0))</f>
        <v/>
      </c>
      <c r="K33" s="228" t="str" cm="1">
        <f t="array" aca="1" ref="K33" ca="1">IF(K36&lt;&gt;0,K36,IFERROR(IF(K4="欠勤",0,IF(K3="","",INDIRECT(ADDRESS(MATCH("",K$1:K$32,-1),1))*24-INDIRECT(ADDRESS(MATCH(0,INDEX(0/(K$6:K$32&lt;&gt;""),),0)+5,1))*24-COUNTIF(K6:K32,"休憩")*0.5)),0))</f>
        <v/>
      </c>
      <c r="L33" s="228" t="str" cm="1">
        <f t="array" aca="1" ref="L33" ca="1">IF(L36&lt;&gt;0,L36,IFERROR(IF(L4="欠勤",0,IF(L3="","",INDIRECT(ADDRESS(MATCH("",L$1:L$32,-1),1))*24-INDIRECT(ADDRESS(MATCH(0,INDEX(0/(L$6:L$32&lt;&gt;""),),0)+5,1))*24-COUNTIF(L6:L32,"休憩")*0.5)),0))</f>
        <v/>
      </c>
      <c r="M33" s="228" t="str" cm="1">
        <f t="array" aca="1" ref="M33" ca="1">IF(M36&lt;&gt;0,M36,IFERROR(IF(M4="欠勤",0,IF(M3="","",INDIRECT(ADDRESS(MATCH("",M$1:M$32,-1),1))*24-INDIRECT(ADDRESS(MATCH(0,INDEX(0/(M$6:M$32&lt;&gt;""),),0)+5,1))*24-COUNTIF(M6:M32,"休憩")*0.5)),0))</f>
        <v/>
      </c>
      <c r="N33" s="228" t="str" cm="1">
        <f t="array" aca="1" ref="N33" ca="1">IF(N36&lt;&gt;0,N36,IFERROR(IF(N4="欠勤",0,IF(N3="","",INDIRECT(ADDRESS(MATCH("",N$1:N$32,-1),1))*24-INDIRECT(ADDRESS(MATCH(0,INDEX(0/(N$6:N$32&lt;&gt;""),),0)+5,1))*24-COUNTIF(N6:N32,"休憩")*0.5)),0))</f>
        <v/>
      </c>
      <c r="O33" s="228" t="str" cm="1">
        <f t="array" aca="1" ref="O33" ca="1">IF(O36&lt;&gt;0,O36,IFERROR(IF(O4="欠勤",0,IF(O3="","",INDIRECT(ADDRESS(MATCH("",O$1:O$32,-1),1))*24-INDIRECT(ADDRESS(MATCH(0,INDEX(0/(O$6:O$32&lt;&gt;""),),0)+5,1))*24-COUNTIF(O6:O32,"休憩")*0.5)),0))</f>
        <v/>
      </c>
      <c r="P33" s="316" t="str" cm="1">
        <f t="array" aca="1" ref="P33" ca="1">IF(P36&lt;&gt;0,P36,IFERROR(IF(P4="欠勤",0,IF(P3="","",INDIRECT(ADDRESS(MATCH("",P$1:P$32,-1),1))*24-INDIRECT(ADDRESS(MATCH(0,INDEX(0/(P$6:P$32&lt;&gt;""),),0)+5,1))*24-COUNTIF(P6:P32,"休憩")*0.5)),0))</f>
        <v/>
      </c>
      <c r="Q33" s="168"/>
      <c r="R33" s="169"/>
      <c r="S33" s="170"/>
      <c r="T33" s="171"/>
      <c r="V33" s="521"/>
      <c r="W33" s="522"/>
      <c r="X33" s="522"/>
      <c r="Y33" s="523"/>
      <c r="AA33" s="177"/>
      <c r="AB33" s="177"/>
      <c r="AC33" s="177"/>
      <c r="AD33" s="177"/>
      <c r="AF33" s="95" t="str">
        <f>'1日(火)'!AF33</f>
        <v>＊</v>
      </c>
    </row>
    <row r="34" spans="1:32" ht="18" customHeight="1" x14ac:dyDescent="0.4">
      <c r="A34" s="533" t="str">
        <f>"出荷の合計　　→　"&amp;O2&amp;"ｃｓ"</f>
        <v>出荷の合計　　→　206ｃｓ</v>
      </c>
      <c r="B34" s="533"/>
      <c r="C34" s="533"/>
      <c r="D34" s="533"/>
      <c r="E34" s="533"/>
      <c r="F34" s="533"/>
      <c r="G34" s="533"/>
      <c r="H34" s="533"/>
      <c r="I34" s="533"/>
      <c r="J34" s="533"/>
      <c r="K34" s="533"/>
      <c r="L34" s="533"/>
      <c r="M34" s="533"/>
      <c r="N34" s="533"/>
      <c r="O34" s="533"/>
      <c r="P34" s="533"/>
      <c r="Q34" s="533"/>
      <c r="R34" s="533"/>
      <c r="S34" s="533"/>
      <c r="T34" s="533"/>
      <c r="AF34" s="95" t="str">
        <f>'1日(火)'!AF34</f>
        <v>＊</v>
      </c>
    </row>
    <row r="35" spans="1:32" ht="18" customHeight="1" x14ac:dyDescent="0.4">
      <c r="A35" s="534" t="str">
        <f ca="1">"1ケース当たりの人件費　"&amp;ROUND(AC19/O2,0)&amp;"円"</f>
        <v>1ケース当たりの人件費　71円</v>
      </c>
      <c r="B35" s="534"/>
      <c r="C35" s="534"/>
      <c r="D35" s="534"/>
      <c r="E35" s="534"/>
      <c r="F35" s="534"/>
      <c r="G35" s="534"/>
      <c r="H35" s="534"/>
      <c r="I35" s="534"/>
      <c r="J35" s="534"/>
      <c r="K35" s="534"/>
      <c r="L35" s="534"/>
      <c r="M35" s="534"/>
      <c r="N35" s="534"/>
      <c r="O35" s="534"/>
      <c r="P35" s="534"/>
      <c r="Q35" s="534"/>
      <c r="R35" s="534"/>
      <c r="S35" s="534"/>
      <c r="T35" s="534"/>
      <c r="AF35" s="95" t="str">
        <f>'1日(火)'!AF35</f>
        <v>＊</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tr">
        <f>'1日(火)'!AF36</f>
        <v>＊</v>
      </c>
    </row>
    <row r="37" spans="1:32" ht="18" hidden="1" customHeight="1" x14ac:dyDescent="0.4">
      <c r="A37" s="167"/>
      <c r="B37" s="167" cm="1">
        <f t="array" aca="1" ref="B37" ca="1">IF(INDIRECT(ADDRESS(MATCH("",B$1:B$32,-1),2))="休憩",INDIRECT(ADDRESS(MATCH("",B$1:B$32,-1)+1,1)),INDIRECT(ADDRESS(MATCH("",B$1:B$32,-1),1)))</f>
        <v>0.70833333333332205</v>
      </c>
      <c r="C37" s="167" cm="1">
        <f t="array" aca="1" ref="C37" ca="1">IF(INDIRECT(ADDRESS(MATCH("",C$1:C$32,-1),3))="休憩",INDIRECT(ADDRESS(MATCH("",C$1:C$32,-1)+1,1)),INDIRECT(ADDRESS(MATCH("",C$1:C$32,-1),1)))</f>
        <v>0.5</v>
      </c>
      <c r="D37" s="167" cm="1">
        <f t="array" aca="1" ref="D37" ca="1">IF(INDIRECT(ADDRESS(MATCH("",D$1:D$32,-1),4))="休憩",INDIRECT(ADDRESS(MATCH("",D$1:D$32,-1)+1,1)),INDIRECT(ADDRESS(MATCH("",D$1:D$32,-1),1)))</f>
        <v>0.70833333333332205</v>
      </c>
      <c r="E37" s="167" cm="1">
        <f t="array" aca="1" ref="E37" ca="1">IF(INDIRECT(ADDRESS(MATCH("",E$1:E$32,-1),5))="休憩",INDIRECT(ADDRESS(MATCH("",E$1:E$32,-1)+1,1)),INDIRECT(ADDRESS(MATCH("",E$1:E$32,-1),1)))</f>
        <v>0.74999999999998601</v>
      </c>
      <c r="F37" s="167" cm="1">
        <f t="array" aca="1" ref="F37" ca="1">IF(INDIRECT(ADDRESS(MATCH("",F$1:F$32,-1),6))="休憩",INDIRECT(ADDRESS(MATCH("",F$1:F$32,-1)+1,1)),INDIRECT(ADDRESS(MATCH("",F$1:F$32,-1),1)))</f>
        <v>0.70833333333332205</v>
      </c>
      <c r="G37" s="167" cm="1">
        <f t="array" aca="1" ref="G37" ca="1">IF(INDIRECT(ADDRESS(MATCH("",G$1:G$32,-1),7))="休憩",INDIRECT(ADDRESS(MATCH("",G$1:G$32,-1)+1,1)),INDIRECT(ADDRESS(MATCH("",G$1:G$32,-1),1)))</f>
        <v>0.74999999999998601</v>
      </c>
      <c r="H37" s="167" t="str" cm="1">
        <f t="array" aca="1" ref="H37" ca="1">IF(INDIRECT(ADDRESS(MATCH("",H$1:H$32,-1),8))="休憩",INDIRECT(ADDRESS(MATCH("",H$1:H$32,-1)+1,1)),INDIRECT(ADDRESS(MATCH("",H$1:H$32,-1),1)))</f>
        <v>名前</v>
      </c>
      <c r="I37" s="220" t="str" cm="1">
        <f t="array" aca="1" ref="I37" ca="1">IF(INDIRECT(ADDRESS(MATCH("",I$1:I$32,-1),8))="休憩",INDIRECT(ADDRESS(MATCH("",I$1:I$32,-1)+1,1)),INDIRECT(ADDRESS(MATCH("",I$1:I$32,-1),1)))</f>
        <v>名前</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tr">
        <f>'1日(火)'!AF37</f>
        <v>＊</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tr">
        <f>'1日(火)'!AF38</f>
        <v>＊</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tr">
        <f>'1日(火)'!AF39</f>
        <v>＊</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tr">
        <f>'1日(火)'!AF40</f>
        <v>＊</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tr">
        <f>'1日(火)'!AF41</f>
        <v>＊</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tr">
        <f>'1日(火)'!AF42</f>
        <v>＊</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tr">
        <f>'1日(火)'!AF43</f>
        <v>＊</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tr">
        <f>'1日(火)'!AF44</f>
        <v>＊</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tr">
        <f>'1日(火)'!AF45</f>
        <v>＊</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tr">
        <f>'1日(火)'!AF46</f>
        <v>＊</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tr">
        <f>'1日(火)'!AF47</f>
        <v>＊</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tr">
        <f>'1日(火)'!AF48</f>
        <v>＊</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tr">
        <f>'1日(火)'!AF49</f>
        <v>＊</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tr">
        <f>'1日(火)'!AF50</f>
        <v>＊</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tr">
        <f>'1日(火)'!AF51</f>
        <v>＊</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tr">
        <f>'1日(火)'!AF52</f>
        <v>＊</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tr">
        <f>'1日(火)'!AF53</f>
        <v>＊</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tr">
        <f>'1日(火)'!AF54</f>
        <v>＊</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tr">
        <f>'1日(火)'!AF55</f>
        <v>＊</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tr">
        <f>'1日(火)'!AF56</f>
        <v>＊</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tr">
        <f>'1日(火)'!AF57</f>
        <v>＊</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tr">
        <f>'1日(火)'!AF58</f>
        <v>＊</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28" ht="15.95" customHeight="1" x14ac:dyDescent="0.4"/>
    <row r="66" spans="22:28" ht="15.95" customHeight="1" x14ac:dyDescent="0.4">
      <c r="Y66" s="124"/>
    </row>
    <row r="67" spans="22:28" ht="15.95" customHeight="1" x14ac:dyDescent="0.4">
      <c r="Y67" s="125"/>
    </row>
    <row r="68" spans="22:28" ht="15.95" customHeight="1" x14ac:dyDescent="0.4">
      <c r="Y68" s="125"/>
    </row>
    <row r="69" spans="22:28" ht="15.95" customHeight="1" x14ac:dyDescent="0.4">
      <c r="Y69" s="125"/>
    </row>
    <row r="70" spans="22:28" ht="15.95" customHeight="1" x14ac:dyDescent="0.4">
      <c r="V70" s="116"/>
      <c r="W70" s="70"/>
      <c r="AB70" s="125"/>
    </row>
    <row r="71" spans="22:28" ht="15.95" customHeight="1" x14ac:dyDescent="0.4">
      <c r="V71" s="116"/>
      <c r="W71" s="70"/>
      <c r="AB71" s="125"/>
    </row>
    <row r="72" spans="22:28" ht="15.95" customHeight="1" x14ac:dyDescent="0.4">
      <c r="V72" s="116"/>
      <c r="W72" s="70"/>
      <c r="AB72" s="125"/>
    </row>
    <row r="73" spans="22:28" ht="15.95" customHeight="1" x14ac:dyDescent="0.4">
      <c r="Y73" s="125"/>
    </row>
    <row r="74" spans="22:28" ht="15.95" customHeight="1" x14ac:dyDescent="0.4">
      <c r="Y74" s="125"/>
    </row>
    <row r="75" spans="22:28" ht="15.95" customHeight="1" x14ac:dyDescent="0.4">
      <c r="Y75" s="125"/>
    </row>
    <row r="76" spans="22:28" ht="15.95" customHeight="1" x14ac:dyDescent="0.4">
      <c r="Y76" s="125"/>
    </row>
    <row r="77" spans="22:28" s="70" customFormat="1" ht="15.95" customHeight="1" x14ac:dyDescent="0.4">
      <c r="W77"/>
    </row>
    <row r="78" spans="22:28" s="70" customFormat="1" ht="15.95" customHeight="1" x14ac:dyDescent="0.4">
      <c r="W78"/>
    </row>
    <row r="79" spans="22:28" s="70" customFormat="1" ht="15.95" customHeight="1" x14ac:dyDescent="0.4">
      <c r="W79"/>
    </row>
    <row r="80" spans="22:28"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c r="Y85" s="131"/>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5"/>
  <conditionalFormatting sqref="A33 A6:T9 A29:T32 A10:P28 R10:T28">
    <cfRule type="cellIs" dxfId="106" priority="4" operator="equal">
      <formula>"休憩"</formula>
    </cfRule>
  </conditionalFormatting>
  <conditionalFormatting sqref="Y19">
    <cfRule type="cellIs" dxfId="105" priority="3" operator="lessThan">
      <formula>0</formula>
    </cfRule>
  </conditionalFormatting>
  <conditionalFormatting sqref="Q10:Q28">
    <cfRule type="cellIs" dxfId="104"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xr:uid="{568D4E77-A464-426F-B433-E7F437C338C4}">
          <x14:formula1>
            <xm:f>'1日(火)'!$AF$7:$AF$58</xm:f>
          </x14:formula1>
          <xm:sqref>B6:S32</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4B8CAF-3CA6-433A-A174-B9514E5A003B}">
  <sheetPr codeName="Sheet12">
    <pageSetUpPr fitToPage="1"/>
  </sheetPr>
  <dimension ref="A1:AF95"/>
  <sheetViews>
    <sheetView zoomScale="70" zoomScaleNormal="70" workbookViewId="0">
      <pane xSplit="1" ySplit="5" topLeftCell="B6" activePane="bottomRight" state="frozen"/>
      <selection activeCell="R8" sqref="R8"/>
      <selection pane="topRight" activeCell="R8" sqref="R8"/>
      <selection pane="bottomLeft" activeCell="R8" sqref="R8"/>
      <selection pane="bottomRight" activeCell="Q10" sqref="Q10:Q28"/>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f>月シフト!G9</f>
        <v>44598</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f>A1</f>
        <v>44598</v>
      </c>
      <c r="W1" s="530"/>
      <c r="X1" s="530"/>
      <c r="Y1" s="530"/>
      <c r="Z1" s="62"/>
      <c r="AA1" s="62"/>
      <c r="AB1" s="62"/>
      <c r="AC1" s="62"/>
      <c r="AD1" s="62"/>
      <c r="AF1" s="62"/>
    </row>
    <row r="2" spans="1:32" ht="18.600000000000001" customHeight="1" thickBot="1" x14ac:dyDescent="0.45">
      <c r="A2" s="63"/>
      <c r="B2" s="537" t="s">
        <v>57</v>
      </c>
      <c r="C2" s="538"/>
      <c r="D2" s="538"/>
      <c r="E2" s="538"/>
      <c r="F2" s="538"/>
      <c r="G2" s="538"/>
      <c r="H2" s="538"/>
      <c r="I2" s="538"/>
      <c r="J2" s="538"/>
      <c r="K2" s="538"/>
      <c r="L2" s="538"/>
      <c r="M2" s="538"/>
      <c r="N2" s="539"/>
      <c r="O2" s="64">
        <v>388</v>
      </c>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IFERROR(INDEX(月シフト!$A$17:$A$50,MATCH(LARGE((月シフト!$G$17:$G$50&lt;&gt;"")*1/ROW(月シフト!$G$17:$G$50),B38),1/ROW(月シフト!$G$17:$G$50),0),1),"")</f>
        <v>ズオン バン フン</v>
      </c>
      <c r="C3" s="142" t="str" cm="1">
        <f t="array" ref="C3">IFERROR(INDEX(月シフト!$A$17:$A$50,MATCH(LARGE((月シフト!$G$17:$G$50&lt;&gt;"")*1/ROW(月シフト!$G$17:$G$50),C38),1/ROW(月シフト!$G$17:$G$50),0),1),"")</f>
        <v>ディン コン ベト</v>
      </c>
      <c r="D3" s="142" t="str" cm="1">
        <f t="array" ref="D3">IFERROR(INDEX(月シフト!$A$17:$A$50,MATCH(LARGE((月シフト!$G$17:$G$50&lt;&gt;"")*1/ROW(月シフト!$G$17:$G$50),D38),1/ROW(月シフト!$G$17:$G$50),0),1),"")</f>
        <v>ホン ゴック</v>
      </c>
      <c r="E3" s="142" t="str" cm="1">
        <f t="array" ref="E3">IFERROR(INDEX(月シフト!$A$17:$A$50,MATCH(LARGE((月シフト!$G$17:$G$50&lt;&gt;"")*1/ROW(月シフト!$G$17:$G$50),E38),1/ROW(月シフト!$G$17:$G$50),0),1),"")</f>
        <v>ユウ</v>
      </c>
      <c r="F3" s="142" t="str" cm="1">
        <f t="array" ref="F3">IFERROR(INDEX(月シフト!$A$17:$A$50,MATCH(LARGE((月シフト!$G$17:$G$50&lt;&gt;"")*1/ROW(月シフト!$G$17:$G$50),F38),1/ROW(月シフト!$G$17:$G$50),0),1),"")</f>
        <v>チャトランガ</v>
      </c>
      <c r="G3" s="224" t="str" cm="1">
        <f t="array" ref="G3">IFERROR(INDEX(月シフト!$A$17:$A$50,MATCH(LARGE((月シフト!$G$17:$G$50&lt;&gt;"")*1/ROW(月シフト!$G$17:$G$50),G38),1/ROW(月シフト!$G$17:$G$50),0),1),"")</f>
        <v/>
      </c>
      <c r="H3" s="224" t="str" cm="1">
        <f t="array" ref="H3">IFERROR(INDEX(月シフト!$A$17:$A$50,MATCH(LARGE((月シフト!$G$17:$G$50&lt;&gt;"")*1/ROW(月シフト!$G$17:$G$50),H38),1/ROW(月シフト!$G$17:$G$50),0),1),"")</f>
        <v/>
      </c>
      <c r="I3" s="224" t="str" cm="1">
        <f t="array" ref="I3">IFERROR(INDEX(月シフト!$A$17:$A$50,MATCH(LARGE((月シフト!$G$17:$G$50&lt;&gt;"")*1/ROW(月シフト!$G$17:$G$50),I38),1/ROW(月シフト!$G$17:$G$50),0),1),"")</f>
        <v/>
      </c>
      <c r="J3" s="224" t="str" cm="1">
        <f t="array" ref="J3">IFERROR(INDEX(月シフト!$A$17:$A$50,MATCH(LARGE((月シフト!$G$17:$G$50&lt;&gt;"")*1/ROW(月シフト!$G$17:$G$50),J38),1/ROW(月シフト!$G$17:$G$50),0),1),"")</f>
        <v/>
      </c>
      <c r="K3" s="224" t="str" cm="1">
        <f t="array" ref="K3">IFERROR(INDEX(月シフト!$A$17:$A$50,MATCH(LARGE((月シフト!$G$17:$G$50&lt;&gt;"")*1/ROW(月シフト!$G$17:$G$50),K38),1/ROW(月シフト!$G$17:$G$50),0),1),"")</f>
        <v/>
      </c>
      <c r="L3" s="224" t="str" cm="1">
        <f t="array" ref="L3">IFERROR(INDEX(月シフト!$A$17:$A$50,MATCH(LARGE((月シフト!$G$17:$G$50&lt;&gt;"")*1/ROW(月シフト!$G$17:$G$50),L38),1/ROW(月シフト!$G$17:$G$50),0),1),"")</f>
        <v/>
      </c>
      <c r="M3" s="224" t="str" cm="1">
        <f t="array" ref="M3">IFERROR(INDEX(月シフト!$A$17:$A$50,MATCH(LARGE((月シフト!$G$17:$G$50&lt;&gt;"")*1/ROW(月シフト!$G$17:$G$50),M38),1/ROW(月シフト!$G$17:$G$50),0),1),"")</f>
        <v/>
      </c>
      <c r="N3" s="224" t="str" cm="1">
        <f t="array" ref="N3">IFERROR(INDEX(月シフト!$A$17:$A$50,MATCH(LARGE((月シフト!$G$17:$G$50&lt;&gt;"")*1/ROW(月シフト!$G$17:$G$50),N38),1/ROW(月シフト!$G$17:$G$50),0),1),"")</f>
        <v/>
      </c>
      <c r="O3" s="224" t="str" cm="1">
        <f t="array" ref="O3">IFERROR(INDEX(月シフト!$A$17:$A$50,MATCH(LARGE((月シフト!$G$17:$G$50&lt;&gt;"")*1/ROW(月シフト!$G$17:$G$50),O38),1/ROW(月シフト!$G$17:$G$50),0),1),"")</f>
        <v/>
      </c>
      <c r="P3" s="310" t="str" cm="1">
        <f t="array" ref="P3">IFERROR(INDEX(月シフト!$A$17:$A$50,MATCH(LARGE((月シフト!$G$17:$G$50&lt;&gt;"")*1/ROW(月シフト!$G$17:$G$50),P38),1/ROW(月シフト!$G$17:$G$50),0),1),"")</f>
        <v/>
      </c>
      <c r="Q3" s="143" t="str">
        <f t="array" ref="Q3">IFERROR(INDEX(月シフト!$A$11:$A$16,MATCH(LARGE((月シフト!$G$11:$G$16&lt;&gt;"")*1/ROW(月シフト!$G$11:$G$16),1),1/ROW(月シフト!$G$11:$G$16),0),1),"")</f>
        <v>高橋</v>
      </c>
      <c r="R3" s="144" t="str">
        <f t="array" ref="R3">IFERROR(INDEX(月シフト!$A$11:$A$16,MATCH(LARGE((月シフト!$G$11:$G$16&lt;&gt;"")*1/ROW(月シフト!$G$11:$G$16),2),1/ROW(月シフト!$G$11:$G$16),0),1),"")</f>
        <v/>
      </c>
      <c r="S3" s="145" t="str">
        <f t="array" ref="S3">IFERROR(INDEX(月シフト!$A$11:$A$16,MATCH(LARGE((月シフト!$G$11:$G$16&lt;&gt;"")*1/ROW(月シフト!$G$11:$G$16),3),1/ROW(月シフト!$G$11:$G$16),0),1),"")</f>
        <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c r="C4" s="73"/>
      <c r="D4" s="73"/>
      <c r="E4" s="73"/>
      <c r="F4" s="73"/>
      <c r="G4" s="225"/>
      <c r="H4" s="225"/>
      <c r="I4" s="225"/>
      <c r="J4" s="225"/>
      <c r="K4" s="225"/>
      <c r="L4" s="225"/>
      <c r="M4" s="225"/>
      <c r="N4" s="225"/>
      <c r="O4" s="225"/>
      <c r="P4" s="311"/>
      <c r="Q4" s="74"/>
      <c r="R4" s="75"/>
      <c r="S4" s="76"/>
      <c r="T4" s="146"/>
      <c r="V4" s="109" t="str">
        <f>IF(AND(B$3="",B$6=""),"",IF(B$3="",B$6,B$3))</f>
        <v>ズオン バン フン</v>
      </c>
      <c r="W4" s="110">
        <f>IF(AND(B$6&lt;&gt;"",B$3=""),0,IFERROR(HLOOKUP(INDEX(月シフト!$B$17:$AF$50,MATCH($V4,月シフト!$A$17:$A$50,0),MATCH($V$1,月シフト!$B$9:$AF$9,0)),月シフト!$AJ$9:$AU$10,2,0),""))</f>
        <v>8</v>
      </c>
      <c r="X4" s="111">
        <f ca="1">B33</f>
        <v>7.9999999999997389</v>
      </c>
      <c r="Y4" s="112">
        <f ca="1">IF(V4="","",X4-W4)</f>
        <v>-2.6112445539183682E-13</v>
      </c>
      <c r="AA4" s="109" t="str">
        <f t="shared" ref="AA4:AA13" si="0">IF(V4="","",V4)</f>
        <v>ズオン バン フン</v>
      </c>
      <c r="AB4" s="114">
        <f>IFERROR(HLOOKUP($V4,月シフト!$AJ$12:$AZ$13,2,0)*W4,"")</f>
        <v>9600</v>
      </c>
      <c r="AC4" s="114">
        <f ca="1">IFERROR(HLOOKUP($V4,月シフト!$AJ$12:$AZ$13,2,0)*X4,"")</f>
        <v>9599.9999999996871</v>
      </c>
      <c r="AD4" s="115">
        <f ca="1">IFERROR(ROUND(AC4,0)-ROUND(AB4,0),"")</f>
        <v>0</v>
      </c>
    </row>
    <row r="5" spans="1:32" ht="18.600000000000001" customHeight="1" thickBot="1" x14ac:dyDescent="0.45">
      <c r="A5" s="78" t="s">
        <v>83</v>
      </c>
      <c r="B5" s="79" t="str">
        <f>IF(B3="","",HLOOKUP(INDEX(月シフト!$B$11:$AF$50,MATCH(B$3,月シフト!$A$11:$A$50,0),MATCH($A$1,月シフト!$B$9:$AF$9,0)),月シフト!$AJ$9:$AU$11,3,0))</f>
        <v>8:00～17:00</v>
      </c>
      <c r="C5" s="79" t="str">
        <f>IF(C3="","",HLOOKUP(INDEX(月シフト!$B$11:$AF$50,MATCH(C$3,月シフト!$A$11:$A$50,0),MATCH($A$1,月シフト!$B$9:$AF$9,0)),月シフト!$AJ$9:$AU$11,3,0))</f>
        <v>8:00～17:00</v>
      </c>
      <c r="D5" s="79" t="str">
        <f>IF(D3="","",HLOOKUP(INDEX(月シフト!$B$11:$AF$50,MATCH(D$3,月シフト!$A$11:$A$50,0),MATCH($A$1,月シフト!$B$9:$AF$9,0)),月シフト!$AJ$9:$AU$11,3,0))</f>
        <v>8:00～17:00</v>
      </c>
      <c r="E5" s="79" t="str">
        <f>IF(E3="","",HLOOKUP(INDEX(月シフト!$B$11:$AF$50,MATCH(E$3,月シフト!$A$11:$A$50,0),MATCH($A$1,月シフト!$B$9:$AF$9,0)),月シフト!$AJ$9:$AU$11,3,0))</f>
        <v>8:00～17:00</v>
      </c>
      <c r="F5" s="79" t="str">
        <f>IF(F3="","",HLOOKUP(INDEX(月シフト!$B$11:$AF$50,MATCH(F$3,月シフト!$A$11:$A$50,0),MATCH($A$1,月シフト!$B$9:$AF$9,0)),月シフト!$AJ$9:$AU$11,3,0))</f>
        <v>13:00～18:00</v>
      </c>
      <c r="G5" s="226" t="str">
        <f>IF(G3="","",HLOOKUP(INDEX(月シフト!$B$11:$AF$50,MATCH(G$3,月シフト!$A$11:$A$50,0),MATCH($A$1,月シフト!$B$9:$AF$9,0)),月シフト!$AJ$9:$AU$11,3,0))</f>
        <v/>
      </c>
      <c r="H5" s="226" t="str">
        <f>IF(H3="","",HLOOKUP(INDEX(月シフト!$B$11:$AF$50,MATCH(H$3,月シフト!$A$11:$A$50,0),MATCH($A$1,月シフト!$B$9:$AF$9,0)),月シフト!$AJ$9:$AU$11,3,0))</f>
        <v/>
      </c>
      <c r="I5" s="226" t="str">
        <f>IF(I3="","",HLOOKUP(INDEX(月シフト!$B$11:$AF$50,MATCH(I$3,月シフト!$A$11:$A$50,0),MATCH($A$1,月シフト!$B$9:$AF$9,0)),月シフト!$AJ$9:$AU$11,3,0))</f>
        <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ディン コン ベト</v>
      </c>
      <c r="W5" s="110">
        <f>IF(AND(B$6&lt;&gt;"",B$3=""),0,IFERROR(HLOOKUP(INDEX(月シフト!$B$17:$AF$50,MATCH($V5,月シフト!$A$17:$A$50,0),MATCH($V$1,月シフト!$B$9:$AF$9,0)),月シフト!$AJ$9:$AU$10,2,0),""))</f>
        <v>8</v>
      </c>
      <c r="X5" s="110">
        <f ca="1">C33</f>
        <v>7.9999999999997389</v>
      </c>
      <c r="Y5" s="112">
        <f t="shared" ref="Y5:Y10" ca="1" si="1">IF(V5="","",X5-W5)</f>
        <v>-2.6112445539183682E-13</v>
      </c>
      <c r="Z5" s="178"/>
      <c r="AA5" s="109" t="str">
        <f t="shared" si="0"/>
        <v>ディン コン ベト</v>
      </c>
      <c r="AB5" s="114">
        <f>IFERROR(HLOOKUP($V5,月シフト!$AJ$12:$AZ$13,2,0)*W5,"")</f>
        <v>8800</v>
      </c>
      <c r="AC5" s="114">
        <f ca="1">IFERROR(HLOOKUP($V5,月シフト!$AJ$12:$AZ$13,2,0)*X5,"")</f>
        <v>8799.9999999997126</v>
      </c>
      <c r="AD5" s="115">
        <f t="shared" ref="AD5:AD10" ca="1" si="2">IFERROR(ROUND(AC5,0)-ROUND(AB5,0),"")</f>
        <v>0</v>
      </c>
    </row>
    <row r="6" spans="1:32" ht="18.600000000000001" customHeight="1" x14ac:dyDescent="0.4">
      <c r="A6" s="137">
        <v>0.29166666666666669</v>
      </c>
      <c r="B6" s="84"/>
      <c r="C6" s="85"/>
      <c r="D6" s="85"/>
      <c r="E6" s="85"/>
      <c r="F6" s="85"/>
      <c r="G6" s="85"/>
      <c r="H6" s="85"/>
      <c r="I6" s="85"/>
      <c r="J6" s="85"/>
      <c r="K6" s="85"/>
      <c r="L6" s="85"/>
      <c r="M6" s="85"/>
      <c r="N6" s="85"/>
      <c r="O6" s="85"/>
      <c r="P6" s="313"/>
      <c r="Q6" s="84"/>
      <c r="R6" s="323"/>
      <c r="S6" s="86"/>
      <c r="T6" s="87" t="s">
        <v>194</v>
      </c>
      <c r="V6" s="109" t="str">
        <f>IF(AND(D$3="",D$6=""),"",IF(D$3="",D$6,D$3))</f>
        <v>ホン ゴック</v>
      </c>
      <c r="W6" s="110">
        <f>IF(AND(B$6&lt;&gt;"",B$3=""),0,IFERROR(HLOOKUP(INDEX(月シフト!$B$17:$AF$50,MATCH($V6,月シフト!$A$17:$A$50,0),MATCH($V$1,月シフト!$B$9:$AF$9,0)),月シフト!$AJ$9:$AU$10,2,0),""))</f>
        <v>8</v>
      </c>
      <c r="X6" s="110">
        <f ca="1">D33</f>
        <v>7.9999999999997389</v>
      </c>
      <c r="Y6" s="112">
        <f t="shared" ca="1" si="1"/>
        <v>-2.6112445539183682E-13</v>
      </c>
      <c r="Z6" s="141"/>
      <c r="AA6" s="109" t="str">
        <f t="shared" si="0"/>
        <v>ホン ゴック</v>
      </c>
      <c r="AB6" s="114">
        <f>IFERROR(HLOOKUP($V6,月シフト!$AJ$12:$AZ$13,2,0)*W6,"")</f>
        <v>8800</v>
      </c>
      <c r="AC6" s="114">
        <f ca="1">IFERROR(HLOOKUP($V6,月シフト!$AJ$12:$AZ$13,2,0)*X6,"")</f>
        <v>8799.9999999997126</v>
      </c>
      <c r="AD6" s="115">
        <f t="shared" ca="1" si="2"/>
        <v>0</v>
      </c>
      <c r="AF6" s="70" t="str">
        <f>'1日(火)'!AF6</f>
        <v>リスト</v>
      </c>
    </row>
    <row r="7" spans="1:32" ht="18.600000000000001" customHeight="1" x14ac:dyDescent="0.4">
      <c r="A7" s="138">
        <v>0.3125</v>
      </c>
      <c r="B7" s="132"/>
      <c r="C7" s="133"/>
      <c r="D7" s="133"/>
      <c r="E7" s="133"/>
      <c r="F7" s="133"/>
      <c r="G7" s="133"/>
      <c r="H7" s="133"/>
      <c r="I7" s="133"/>
      <c r="J7" s="133"/>
      <c r="K7" s="133"/>
      <c r="L7" s="133"/>
      <c r="M7" s="133"/>
      <c r="N7" s="133"/>
      <c r="O7" s="133"/>
      <c r="P7" s="309"/>
      <c r="Q7" s="132"/>
      <c r="R7" s="223"/>
      <c r="S7" s="134"/>
      <c r="T7" s="135" t="s">
        <v>750</v>
      </c>
      <c r="V7" s="109" t="str">
        <f>IF(AND(E$3="",E$6=""),"",IF(E$3="",E$6,E$3))</f>
        <v>ユウ</v>
      </c>
      <c r="W7" s="110">
        <f>IF(AND(B$6&lt;&gt;"",B$3=""),0,IFERROR(HLOOKUP(INDEX(月シフト!$B$17:$AF$50,MATCH($V7,月シフト!$A$17:$A$50,0),MATCH($V$1,月シフト!$B$9:$AF$9,0)),月シフト!$AJ$9:$AU$10,2,0),""))</f>
        <v>8</v>
      </c>
      <c r="X7" s="110">
        <f ca="1">E33</f>
        <v>7.9999999999997389</v>
      </c>
      <c r="Y7" s="112">
        <f t="shared" ca="1" si="1"/>
        <v>-2.6112445539183682E-13</v>
      </c>
      <c r="Z7" s="113"/>
      <c r="AA7" s="109" t="str">
        <f t="shared" si="0"/>
        <v>ユウ</v>
      </c>
      <c r="AB7" s="114">
        <f>IFERROR(HLOOKUP($V7,月シフト!$AJ$12:$AZ$13,2,0)*W7,"")</f>
        <v>8400</v>
      </c>
      <c r="AC7" s="114">
        <f ca="1">IFERROR(HLOOKUP($V7,月シフト!$AJ$12:$AZ$13,2,0)*X7,"")</f>
        <v>8399.9999999997253</v>
      </c>
      <c r="AD7" s="115">
        <f t="shared" ca="1" si="2"/>
        <v>0</v>
      </c>
      <c r="AF7" s="89" t="str">
        <f>'1日(火)'!AF7</f>
        <v>↓</v>
      </c>
    </row>
    <row r="8" spans="1:32" ht="18.600000000000001" customHeight="1" x14ac:dyDescent="0.4">
      <c r="A8" s="139">
        <v>0.33333333333333298</v>
      </c>
      <c r="B8" s="90" t="s">
        <v>62</v>
      </c>
      <c r="C8" s="91" t="s">
        <v>62</v>
      </c>
      <c r="D8" s="91" t="s">
        <v>62</v>
      </c>
      <c r="E8" s="91" t="s">
        <v>62</v>
      </c>
      <c r="F8" s="91"/>
      <c r="G8" s="91"/>
      <c r="H8" s="91"/>
      <c r="I8" s="91"/>
      <c r="J8" s="91"/>
      <c r="K8" s="91"/>
      <c r="L8" s="91"/>
      <c r="M8" s="91"/>
      <c r="N8" s="91"/>
      <c r="O8" s="91"/>
      <c r="P8" s="314"/>
      <c r="Q8" s="90"/>
      <c r="R8" s="222"/>
      <c r="S8" s="92"/>
      <c r="T8" s="203" t="s">
        <v>744</v>
      </c>
      <c r="V8" s="109" t="str">
        <f>IF(AND(F$3="",F$6=""),"",IF(F$3="",F$6,F$3))</f>
        <v>チャトランガ</v>
      </c>
      <c r="W8" s="110">
        <f>IF(AND(B$6&lt;&gt;"",B$3=""),0,IFERROR(HLOOKUP(INDEX(月シフト!$B$17:$AF$50,MATCH($V8,月シフト!$A$17:$A$50,0),MATCH($V$1,月シフト!$B$9:$AF$9,0)),月シフト!$AJ$9:$AU$10,2,0),""))</f>
        <v>5</v>
      </c>
      <c r="X8" s="110">
        <f ca="1">F33</f>
        <v>3.9999999999997478</v>
      </c>
      <c r="Y8" s="112">
        <f t="shared" ca="1" si="1"/>
        <v>-1.0000000000002522</v>
      </c>
      <c r="AA8" s="109" t="str">
        <f t="shared" si="0"/>
        <v>チャトランガ</v>
      </c>
      <c r="AB8" s="114">
        <f>IFERROR(HLOOKUP($V8,月シフト!$AJ$12:$AZ$13,2,0)*W8,"")</f>
        <v>5250</v>
      </c>
      <c r="AC8" s="114">
        <f ca="1">IFERROR(HLOOKUP($V8,月シフト!$AJ$12:$AZ$13,2,0)*X8,"")</f>
        <v>4199.9999999997353</v>
      </c>
      <c r="AD8" s="115">
        <f t="shared" ca="1" si="2"/>
        <v>-1050</v>
      </c>
      <c r="AF8" s="89" t="str">
        <f>'1日(火)'!AF8</f>
        <v>荷物整理</v>
      </c>
    </row>
    <row r="9" spans="1:32" ht="18.600000000000001" customHeight="1" x14ac:dyDescent="0.4">
      <c r="A9" s="138">
        <v>0.35416666666666602</v>
      </c>
      <c r="B9" s="132" t="s">
        <v>64</v>
      </c>
      <c r="C9" s="133" t="s">
        <v>64</v>
      </c>
      <c r="D9" s="133" t="s">
        <v>64</v>
      </c>
      <c r="E9" s="133" t="s">
        <v>64</v>
      </c>
      <c r="F9" s="133"/>
      <c r="G9" s="133"/>
      <c r="H9" s="133"/>
      <c r="I9" s="133"/>
      <c r="J9" s="133"/>
      <c r="K9" s="133"/>
      <c r="L9" s="133"/>
      <c r="M9" s="133"/>
      <c r="N9" s="133"/>
      <c r="O9" s="133"/>
      <c r="P9" s="309"/>
      <c r="Q9" s="132"/>
      <c r="R9" s="223"/>
      <c r="S9" s="134"/>
      <c r="T9" s="136"/>
      <c r="V9" s="109" t="str">
        <f>IF(AND(G$3="",G$6=""),"",IF(G$3="",G$6,G$3))</f>
        <v/>
      </c>
      <c r="W9" s="110" t="str">
        <f>IF(AND(B$6&lt;&gt;"",B$3=""),0,IFERROR(HLOOKUP(INDEX(月シフト!$B$17:$AF$50,MATCH($V9,月シフト!$A$17:$A$50,0),MATCH($V$1,月シフト!$B$9:$AF$9,0)),月シフト!$AJ$9:$AU$10,2,0),""))</f>
        <v/>
      </c>
      <c r="X9" s="110" t="str">
        <f ca="1">G33</f>
        <v/>
      </c>
      <c r="Y9" s="112" t="str">
        <f t="shared" si="1"/>
        <v/>
      </c>
      <c r="AA9" s="109" t="str">
        <f t="shared" si="0"/>
        <v/>
      </c>
      <c r="AB9" s="114" t="str">
        <f>IFERROR(HLOOKUP($V9,月シフト!$AJ$12:$AZ$13,2,0)*W9,"")</f>
        <v/>
      </c>
      <c r="AC9" s="114" t="str">
        <f ca="1">IFERROR(HLOOKUP($V9,月シフト!$AJ$12:$AZ$13,2,0)*X9,"")</f>
        <v/>
      </c>
      <c r="AD9" s="115" t="str">
        <f t="shared" ca="1" si="2"/>
        <v/>
      </c>
      <c r="AF9" s="89" t="str">
        <f>'1日(火)'!AF9</f>
        <v>フード</v>
      </c>
    </row>
    <row r="10" spans="1:32" ht="18.600000000000001" customHeight="1" x14ac:dyDescent="0.4">
      <c r="A10" s="139">
        <v>0.375</v>
      </c>
      <c r="B10" s="90" t="s">
        <v>68</v>
      </c>
      <c r="C10" s="91" t="s">
        <v>68</v>
      </c>
      <c r="D10" s="91" t="s">
        <v>68</v>
      </c>
      <c r="E10" s="91" t="s">
        <v>68</v>
      </c>
      <c r="F10" s="91"/>
      <c r="G10" s="91"/>
      <c r="H10" s="91"/>
      <c r="I10" s="91"/>
      <c r="J10" s="91"/>
      <c r="K10" s="91"/>
      <c r="L10" s="91"/>
      <c r="M10" s="91"/>
      <c r="N10" s="91"/>
      <c r="O10" s="91"/>
      <c r="P10" s="314"/>
      <c r="Q10" s="90" t="s">
        <v>813</v>
      </c>
      <c r="R10" s="222"/>
      <c r="S10" s="92"/>
      <c r="T10" s="93"/>
      <c r="V10" s="109" t="str">
        <f>IF(AND(H$3="",H$6=""),"",IF(H$3="",H$6,H$3))</f>
        <v/>
      </c>
      <c r="W10" s="117" t="str">
        <f>IF(AND(B$6&lt;&gt;"",B$3=""),0,IFERROR(HLOOKUP(INDEX(月シフト!$B$17:$AF$50,MATCH($V10,月シフト!$A$17:$A$50,0),MATCH($V$1,月シフト!$B$9:$AF$9,0)),月シフト!$AJ$9:$AU$10,2,0),""))</f>
        <v/>
      </c>
      <c r="X10" s="110" t="str">
        <f ca="1">H33</f>
        <v/>
      </c>
      <c r="Y10" s="118" t="str">
        <f t="shared" si="1"/>
        <v/>
      </c>
      <c r="AA10" s="109" t="str">
        <f t="shared" si="0"/>
        <v/>
      </c>
      <c r="AB10" s="114" t="str">
        <f>IFERROR(HLOOKUP($V10,月シフト!$AJ$12:$AZ$13,2,0)*W10,"")</f>
        <v/>
      </c>
      <c r="AC10" s="114" t="str">
        <f ca="1">IFERROR(HLOOKUP($V10,月シフト!$AJ$12:$AZ$13,2,0)*X10,"")</f>
        <v/>
      </c>
      <c r="AD10" s="115" t="str">
        <f t="shared" ca="1" si="2"/>
        <v/>
      </c>
      <c r="AF10" s="89" t="str">
        <f>'1日(火)'!AF10</f>
        <v>翌日準備</v>
      </c>
    </row>
    <row r="11" spans="1:32" ht="18" customHeight="1" x14ac:dyDescent="0.4">
      <c r="A11" s="138">
        <v>0.39583333333333298</v>
      </c>
      <c r="B11" s="132" t="s">
        <v>64</v>
      </c>
      <c r="C11" s="133" t="s">
        <v>64</v>
      </c>
      <c r="D11" s="133" t="s">
        <v>64</v>
      </c>
      <c r="E11" s="133" t="s">
        <v>64</v>
      </c>
      <c r="F11" s="133"/>
      <c r="G11" s="133"/>
      <c r="H11" s="133"/>
      <c r="I11" s="133"/>
      <c r="J11" s="133"/>
      <c r="K11" s="133"/>
      <c r="L11" s="133"/>
      <c r="M11" s="133"/>
      <c r="N11" s="133"/>
      <c r="O11" s="133"/>
      <c r="P11" s="309"/>
      <c r="Q11" s="132" t="s">
        <v>63</v>
      </c>
      <c r="R11" s="223"/>
      <c r="S11" s="134"/>
      <c r="T11" s="136"/>
      <c r="V11" s="109" t="str">
        <f>IF(AND(I$3="",I$6=""),"",IF(I$3="",I$6,I$3))</f>
        <v/>
      </c>
      <c r="W11" s="117" t="str">
        <f>IF(AND(B$6&lt;&gt;"",B$3=""),0,IFERROR(HLOOKUP(INDEX(月シフト!$B$17:$AF$50,MATCH($V11,月シフト!$A$17:$A$50,0),MATCH($V$1,月シフト!$B$9:$AF$9,0)),月シフト!$AJ$9:$AU$10,2,0),""))</f>
        <v/>
      </c>
      <c r="X11" s="110" t="str">
        <f ca="1">I33</f>
        <v/>
      </c>
      <c r="Y11" s="118" t="str">
        <f t="shared" ref="Y11:Y13" si="3">IF(V11="","",X11-W11)</f>
        <v/>
      </c>
      <c r="AA11" s="109" t="str">
        <f t="shared" si="0"/>
        <v/>
      </c>
      <c r="AB11" s="114" t="str">
        <f>IFERROR(HLOOKUP($V11,月シフト!$AJ$12:$AZ$13,2,0)*W11,"")</f>
        <v/>
      </c>
      <c r="AC11" s="114" t="str">
        <f ca="1">IFERROR(HLOOKUP($V11,月シフト!$AJ$12:$AZ$13,2,0)*X11,"")</f>
        <v/>
      </c>
      <c r="AD11" s="115" t="str">
        <f ca="1">IFERROR(ROUND(AC11,0)-ROUND(AB11,0),"")</f>
        <v/>
      </c>
      <c r="AF11" s="89" t="str">
        <f>'1日(火)'!AF11</f>
        <v>荷物整理</v>
      </c>
    </row>
    <row r="12" spans="1:32" ht="18" customHeight="1" x14ac:dyDescent="0.4">
      <c r="A12" s="139">
        <v>0.41666666666666702</v>
      </c>
      <c r="B12" s="90" t="s">
        <v>70</v>
      </c>
      <c r="C12" s="91" t="s">
        <v>70</v>
      </c>
      <c r="D12" s="91" t="s">
        <v>70</v>
      </c>
      <c r="E12" s="91" t="s">
        <v>70</v>
      </c>
      <c r="F12" s="91"/>
      <c r="G12" s="91"/>
      <c r="H12" s="91"/>
      <c r="I12" s="91"/>
      <c r="J12" s="91"/>
      <c r="K12" s="91"/>
      <c r="L12" s="91"/>
      <c r="M12" s="91"/>
      <c r="N12" s="91"/>
      <c r="O12" s="91"/>
      <c r="P12" s="314"/>
      <c r="Q12" s="90" t="s">
        <v>814</v>
      </c>
      <c r="R12" s="222"/>
      <c r="S12" s="92"/>
      <c r="T12" s="93"/>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2" t="s">
        <v>64</v>
      </c>
      <c r="C13" s="133" t="s">
        <v>64</v>
      </c>
      <c r="D13" s="133" t="s">
        <v>64</v>
      </c>
      <c r="E13" s="133" t="s">
        <v>64</v>
      </c>
      <c r="F13" s="133"/>
      <c r="G13" s="133"/>
      <c r="H13" s="133"/>
      <c r="I13" s="133"/>
      <c r="J13" s="133"/>
      <c r="K13" s="133"/>
      <c r="L13" s="133"/>
      <c r="M13" s="133"/>
      <c r="N13" s="133"/>
      <c r="O13" s="133"/>
      <c r="P13" s="309"/>
      <c r="Q13" s="132" t="s">
        <v>815</v>
      </c>
      <c r="R13" s="223"/>
      <c r="S13" s="134"/>
      <c r="T13" s="136"/>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0" t="s">
        <v>64</v>
      </c>
      <c r="C14" s="91" t="s">
        <v>64</v>
      </c>
      <c r="D14" s="91" t="s">
        <v>64</v>
      </c>
      <c r="E14" s="91" t="s">
        <v>64</v>
      </c>
      <c r="F14" s="91"/>
      <c r="G14" s="91"/>
      <c r="H14" s="91"/>
      <c r="I14" s="91"/>
      <c r="J14" s="91"/>
      <c r="K14" s="91"/>
      <c r="L14" s="91"/>
      <c r="M14" s="91"/>
      <c r="N14" s="91"/>
      <c r="O14" s="91"/>
      <c r="P14" s="314"/>
      <c r="Q14" s="90" t="s">
        <v>816</v>
      </c>
      <c r="R14" s="222"/>
      <c r="S14" s="92"/>
      <c r="T14" s="93"/>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2" t="s">
        <v>64</v>
      </c>
      <c r="C15" s="133" t="s">
        <v>64</v>
      </c>
      <c r="D15" s="133" t="s">
        <v>64</v>
      </c>
      <c r="E15" s="133" t="s">
        <v>64</v>
      </c>
      <c r="F15" s="133"/>
      <c r="G15" s="133"/>
      <c r="H15" s="133"/>
      <c r="I15" s="133"/>
      <c r="J15" s="133"/>
      <c r="K15" s="133"/>
      <c r="L15" s="133"/>
      <c r="M15" s="133"/>
      <c r="N15" s="133"/>
      <c r="O15" s="133"/>
      <c r="P15" s="309"/>
      <c r="Q15" s="132" t="s">
        <v>813</v>
      </c>
      <c r="R15" s="223"/>
      <c r="S15" s="134"/>
      <c r="T15" s="136" t="s">
        <v>746</v>
      </c>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0" t="s">
        <v>69</v>
      </c>
      <c r="C16" s="91" t="s">
        <v>69</v>
      </c>
      <c r="D16" s="91" t="s">
        <v>69</v>
      </c>
      <c r="E16" s="91" t="s">
        <v>69</v>
      </c>
      <c r="F16" s="91"/>
      <c r="G16" s="91"/>
      <c r="H16" s="91"/>
      <c r="I16" s="91"/>
      <c r="J16" s="91"/>
      <c r="K16" s="91"/>
      <c r="L16" s="91"/>
      <c r="M16" s="91"/>
      <c r="N16" s="91"/>
      <c r="O16" s="91"/>
      <c r="P16" s="314"/>
      <c r="Q16" s="90" t="s">
        <v>69</v>
      </c>
      <c r="R16" s="222"/>
      <c r="S16" s="92"/>
      <c r="T16" s="93" t="s">
        <v>201</v>
      </c>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2" t="s">
        <v>69</v>
      </c>
      <c r="C17" s="133" t="s">
        <v>69</v>
      </c>
      <c r="D17" s="133" t="s">
        <v>69</v>
      </c>
      <c r="E17" s="133" t="s">
        <v>69</v>
      </c>
      <c r="F17" s="133"/>
      <c r="G17" s="133"/>
      <c r="H17" s="133"/>
      <c r="I17" s="133"/>
      <c r="J17" s="133"/>
      <c r="K17" s="133"/>
      <c r="L17" s="133"/>
      <c r="M17" s="133"/>
      <c r="N17" s="133"/>
      <c r="O17" s="133"/>
      <c r="P17" s="309"/>
      <c r="Q17" s="132" t="s">
        <v>69</v>
      </c>
      <c r="R17" s="223"/>
      <c r="S17" s="134"/>
      <c r="T17" s="172"/>
      <c r="V17" s="109" t="str">
        <f>IF(AND(O$3="",O$6=""),"",IF(O$3="",O$6,O$3))</f>
        <v/>
      </c>
      <c r="W17" s="117" t="str">
        <f>IF(AND(B$6&lt;&gt;"",B$3=""),0,IFERROR(HLOOKUP(INDEX(月シフト!$B$17:$AF$50,MATCH($V17,月シフト!$A$17:$A$50,0),MATCH($V$1,月シフト!$B$9:$AF$9,0)),月シフト!$AJ$9:$AU$10,2,0),""))</f>
        <v/>
      </c>
      <c r="X17" s="110" t="str">
        <f ca="1">O33</f>
        <v/>
      </c>
      <c r="Y17" s="118" t="str">
        <f t="shared" si="5"/>
        <v/>
      </c>
      <c r="AA17" s="109" t="str">
        <f t="shared" si="6"/>
        <v/>
      </c>
      <c r="AB17" s="114" t="str">
        <f>IFERROR(HLOOKUP($V17,月シフト!$AJ$12:$AZ$13,2,0)*W17,"")</f>
        <v/>
      </c>
      <c r="AC17" s="114" t="str">
        <f ca="1">IFERROR(HLOOKUP($V17,月シフト!$AJ$12:$AZ$13,2,0)*X17,"")</f>
        <v/>
      </c>
      <c r="AD17" s="115" t="str">
        <f t="shared" ca="1" si="7"/>
        <v/>
      </c>
      <c r="AF17" s="89" t="str">
        <f>'1日(火)'!AF17</f>
        <v>検品登録</v>
      </c>
    </row>
    <row r="18" spans="1:32" ht="18" customHeight="1" thickBot="1" x14ac:dyDescent="0.45">
      <c r="A18" s="139">
        <v>0.54166666666666596</v>
      </c>
      <c r="B18" s="90" t="s">
        <v>740</v>
      </c>
      <c r="C18" s="91" t="s">
        <v>740</v>
      </c>
      <c r="D18" s="91" t="s">
        <v>740</v>
      </c>
      <c r="E18" s="91" t="s">
        <v>740</v>
      </c>
      <c r="F18" s="91" t="s">
        <v>740</v>
      </c>
      <c r="G18" s="91"/>
      <c r="H18" s="91"/>
      <c r="I18" s="91"/>
      <c r="J18" s="91"/>
      <c r="K18" s="91"/>
      <c r="L18" s="91"/>
      <c r="M18" s="91"/>
      <c r="N18" s="91"/>
      <c r="O18" s="91"/>
      <c r="P18" s="314"/>
      <c r="Q18" s="90" t="s">
        <v>817</v>
      </c>
      <c r="R18" s="222"/>
      <c r="S18" s="92"/>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2" t="s">
        <v>64</v>
      </c>
      <c r="C19" s="133" t="s">
        <v>64</v>
      </c>
      <c r="D19" s="133" t="s">
        <v>64</v>
      </c>
      <c r="E19" s="133" t="s">
        <v>64</v>
      </c>
      <c r="F19" s="133" t="s">
        <v>64</v>
      </c>
      <c r="G19" s="133"/>
      <c r="H19" s="133"/>
      <c r="I19" s="133"/>
      <c r="J19" s="133"/>
      <c r="K19" s="133"/>
      <c r="L19" s="133"/>
      <c r="M19" s="133"/>
      <c r="N19" s="133"/>
      <c r="O19" s="133"/>
      <c r="P19" s="309"/>
      <c r="Q19" s="132" t="s">
        <v>64</v>
      </c>
      <c r="R19" s="223"/>
      <c r="S19" s="134"/>
      <c r="T19" s="136"/>
      <c r="V19" s="119" t="s">
        <v>54</v>
      </c>
      <c r="W19" s="120">
        <f>SUM(W4:W18)</f>
        <v>37</v>
      </c>
      <c r="X19" s="120">
        <f ca="1">SUM(X4:X18)</f>
        <v>35.999999999998707</v>
      </c>
      <c r="Y19" s="121">
        <f ca="1">IF(V19="","",X19-W19)</f>
        <v>-1.0000000000012932</v>
      </c>
      <c r="AA19" s="119" t="s">
        <v>54</v>
      </c>
      <c r="AB19" s="122">
        <f>SUM(AB4:AB18)</f>
        <v>40850</v>
      </c>
      <c r="AC19" s="122">
        <f t="shared" ref="AC19:AD19" ca="1" si="8">SUM(AC4:AC18)</f>
        <v>39799.999999998574</v>
      </c>
      <c r="AD19" s="123">
        <f t="shared" ca="1" si="8"/>
        <v>-1050</v>
      </c>
      <c r="AF19" s="94" t="str">
        <f>'1日(火)'!AF19</f>
        <v>出荷チェック</v>
      </c>
    </row>
    <row r="20" spans="1:32" ht="18" customHeight="1" thickBot="1" x14ac:dyDescent="0.45">
      <c r="A20" s="139">
        <v>0.58333333333333104</v>
      </c>
      <c r="B20" s="90" t="s">
        <v>64</v>
      </c>
      <c r="C20" s="91" t="s">
        <v>64</v>
      </c>
      <c r="D20" s="91" t="s">
        <v>64</v>
      </c>
      <c r="E20" s="91" t="s">
        <v>64</v>
      </c>
      <c r="F20" s="91" t="s">
        <v>64</v>
      </c>
      <c r="G20" s="91"/>
      <c r="H20" s="91"/>
      <c r="I20" s="91"/>
      <c r="J20" s="91"/>
      <c r="K20" s="91"/>
      <c r="L20" s="91"/>
      <c r="M20" s="91"/>
      <c r="N20" s="91"/>
      <c r="O20" s="91"/>
      <c r="P20" s="314"/>
      <c r="Q20" s="90" t="s">
        <v>815</v>
      </c>
      <c r="R20" s="222"/>
      <c r="S20" s="92"/>
      <c r="T20" s="93"/>
      <c r="V20" s="103" t="s">
        <v>77</v>
      </c>
      <c r="W20" s="70"/>
      <c r="Z20" s="141"/>
      <c r="AA20" s="103" t="s">
        <v>78</v>
      </c>
      <c r="AF20" s="89" t="str">
        <f>'1日(火)'!AF20</f>
        <v>PC</v>
      </c>
    </row>
    <row r="21" spans="1:32" ht="18" customHeight="1" x14ac:dyDescent="0.4">
      <c r="A21" s="138">
        <v>0.60416666666666297</v>
      </c>
      <c r="B21" s="132" t="s">
        <v>64</v>
      </c>
      <c r="C21" s="133" t="s">
        <v>64</v>
      </c>
      <c r="D21" s="133" t="s">
        <v>64</v>
      </c>
      <c r="E21" s="133" t="s">
        <v>64</v>
      </c>
      <c r="F21" s="133" t="s">
        <v>64</v>
      </c>
      <c r="G21" s="133"/>
      <c r="H21" s="133"/>
      <c r="I21" s="133"/>
      <c r="J21" s="133"/>
      <c r="K21" s="133"/>
      <c r="L21" s="133"/>
      <c r="M21" s="133"/>
      <c r="N21" s="133"/>
      <c r="O21" s="133"/>
      <c r="P21" s="309"/>
      <c r="Q21" s="132" t="s">
        <v>818</v>
      </c>
      <c r="R21" s="223"/>
      <c r="S21" s="134"/>
      <c r="T21" s="136" t="s">
        <v>747</v>
      </c>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0" t="s">
        <v>64</v>
      </c>
      <c r="C22" s="91" t="s">
        <v>64</v>
      </c>
      <c r="D22" s="91" t="s">
        <v>64</v>
      </c>
      <c r="E22" s="91" t="s">
        <v>64</v>
      </c>
      <c r="F22" s="91" t="s">
        <v>64</v>
      </c>
      <c r="G22" s="91"/>
      <c r="H22" s="91"/>
      <c r="I22" s="91"/>
      <c r="J22" s="91"/>
      <c r="K22" s="91"/>
      <c r="L22" s="91"/>
      <c r="M22" s="91"/>
      <c r="N22" s="91"/>
      <c r="O22" s="91"/>
      <c r="P22" s="314"/>
      <c r="Q22" s="90" t="s">
        <v>70</v>
      </c>
      <c r="R22" s="222"/>
      <c r="S22" s="92"/>
      <c r="T22" s="93"/>
      <c r="V22" s="160" t="s">
        <v>13</v>
      </c>
      <c r="W22" s="127">
        <f>IF(O2="","",O2)</f>
        <v>388</v>
      </c>
      <c r="X22" s="127">
        <v>388</v>
      </c>
      <c r="Y22" s="161">
        <f>IFERROR(X22-W22,"")</f>
        <v>0</v>
      </c>
      <c r="AA22" s="126" t="s">
        <v>13</v>
      </c>
      <c r="AB22" s="128">
        <f>IF(W22="","",AB19/W22)</f>
        <v>105.28350515463917</v>
      </c>
      <c r="AC22" s="128">
        <f ca="1">IF(X22="","",AC19/X22)</f>
        <v>102.5773195876252</v>
      </c>
      <c r="AD22" s="129">
        <f ca="1">IFERROR(AC22-AB22,"")</f>
        <v>-2.7061855670139749</v>
      </c>
      <c r="AF22" s="95" t="str">
        <f>'1日(火)'!AF22</f>
        <v>残業</v>
      </c>
    </row>
    <row r="23" spans="1:32" ht="18" customHeight="1" thickBot="1" x14ac:dyDescent="0.45">
      <c r="A23" s="138">
        <v>0.64583333333332704</v>
      </c>
      <c r="B23" s="132" t="s">
        <v>64</v>
      </c>
      <c r="C23" s="133" t="s">
        <v>64</v>
      </c>
      <c r="D23" s="133" t="s">
        <v>64</v>
      </c>
      <c r="E23" s="133" t="s">
        <v>64</v>
      </c>
      <c r="F23" s="133" t="s">
        <v>64</v>
      </c>
      <c r="G23" s="133"/>
      <c r="H23" s="133"/>
      <c r="I23" s="133"/>
      <c r="J23" s="133"/>
      <c r="K23" s="133"/>
      <c r="L23" s="133"/>
      <c r="M23" s="133"/>
      <c r="N23" s="133"/>
      <c r="O23" s="133"/>
      <c r="P23" s="309"/>
      <c r="Q23" s="132" t="s">
        <v>64</v>
      </c>
      <c r="R23" s="223"/>
      <c r="S23" s="134"/>
      <c r="T23" s="136"/>
      <c r="V23" s="103" t="s">
        <v>104</v>
      </c>
      <c r="W23" s="70"/>
      <c r="AF23" s="95" t="str">
        <f>'1日(火)'!AF23</f>
        <v>↓</v>
      </c>
    </row>
    <row r="24" spans="1:32" ht="18" customHeight="1" x14ac:dyDescent="0.4">
      <c r="A24" s="139">
        <v>0.66666666666665897</v>
      </c>
      <c r="B24" s="90" t="s">
        <v>64</v>
      </c>
      <c r="C24" s="91" t="s">
        <v>64</v>
      </c>
      <c r="D24" s="91" t="s">
        <v>64</v>
      </c>
      <c r="E24" s="91" t="s">
        <v>64</v>
      </c>
      <c r="F24" s="91" t="s">
        <v>64</v>
      </c>
      <c r="G24" s="91"/>
      <c r="H24" s="91"/>
      <c r="I24" s="91"/>
      <c r="J24" s="91"/>
      <c r="K24" s="91"/>
      <c r="L24" s="91"/>
      <c r="M24" s="91"/>
      <c r="N24" s="91"/>
      <c r="O24" s="91"/>
      <c r="P24" s="314"/>
      <c r="Q24" s="90" t="s">
        <v>819</v>
      </c>
      <c r="R24" s="222"/>
      <c r="S24" s="92"/>
      <c r="T24" s="93" t="s">
        <v>748</v>
      </c>
      <c r="V24" s="105" t="s">
        <v>3</v>
      </c>
      <c r="W24" s="106" t="s">
        <v>14</v>
      </c>
      <c r="X24" s="106" t="s">
        <v>15</v>
      </c>
      <c r="Y24" s="107" t="s">
        <v>16</v>
      </c>
      <c r="AF24" s="95" t="str">
        <f>'1日(火)'!AF24</f>
        <v>翌日準備</v>
      </c>
    </row>
    <row r="25" spans="1:32" ht="18" customHeight="1" thickBot="1" x14ac:dyDescent="0.45">
      <c r="A25" s="138">
        <v>0.68749999999999101</v>
      </c>
      <c r="B25" s="132" t="s">
        <v>755</v>
      </c>
      <c r="C25" s="133" t="s">
        <v>755</v>
      </c>
      <c r="D25" s="133" t="s">
        <v>755</v>
      </c>
      <c r="E25" s="133" t="s">
        <v>755</v>
      </c>
      <c r="F25" s="133" t="s">
        <v>755</v>
      </c>
      <c r="G25" s="133"/>
      <c r="H25" s="133"/>
      <c r="I25" s="133"/>
      <c r="J25" s="133"/>
      <c r="K25" s="133"/>
      <c r="L25" s="133"/>
      <c r="M25" s="133"/>
      <c r="N25" s="133"/>
      <c r="O25" s="133"/>
      <c r="P25" s="309"/>
      <c r="Q25" s="132" t="s">
        <v>816</v>
      </c>
      <c r="R25" s="223"/>
      <c r="S25" s="134"/>
      <c r="T25" s="136"/>
      <c r="V25" s="126" t="s">
        <v>13</v>
      </c>
      <c r="W25" s="163">
        <f>IF(W22="","",W22/W19)</f>
        <v>10.486486486486486</v>
      </c>
      <c r="X25" s="163">
        <f ca="1">IF(X22="","",X22/X19)</f>
        <v>10.777777777778166</v>
      </c>
      <c r="Y25" s="164">
        <f ca="1">IFERROR(X25-W25,"")</f>
        <v>0.29129129129167985</v>
      </c>
      <c r="AF25" s="95" t="str">
        <f>'1日(火)'!AF25</f>
        <v>在庫チェック</v>
      </c>
    </row>
    <row r="26" spans="1:32" ht="18" customHeight="1" thickBot="1" x14ac:dyDescent="0.45">
      <c r="A26" s="139">
        <v>0.70833333333332205</v>
      </c>
      <c r="B26" s="90" t="s">
        <v>754</v>
      </c>
      <c r="C26" s="91" t="s">
        <v>754</v>
      </c>
      <c r="D26" s="91" t="s">
        <v>754</v>
      </c>
      <c r="E26" s="91" t="s">
        <v>754</v>
      </c>
      <c r="F26" s="91" t="s">
        <v>754</v>
      </c>
      <c r="G26" s="91"/>
      <c r="H26" s="91"/>
      <c r="I26" s="91"/>
      <c r="J26" s="91"/>
      <c r="K26" s="91"/>
      <c r="L26" s="91"/>
      <c r="M26" s="91"/>
      <c r="N26" s="91"/>
      <c r="O26" s="91"/>
      <c r="P26" s="314"/>
      <c r="Q26" s="90" t="s">
        <v>820</v>
      </c>
      <c r="R26" s="222"/>
      <c r="S26" s="92"/>
      <c r="T26" s="93"/>
      <c r="V26" s="130" t="s">
        <v>164</v>
      </c>
      <c r="W26" s="322"/>
      <c r="X26" s="322"/>
      <c r="Y26" s="322"/>
      <c r="AF26" s="95" t="str">
        <f>'1日(火)'!AF26</f>
        <v>送り状印刷</v>
      </c>
    </row>
    <row r="27" spans="1:32" ht="18" customHeight="1" x14ac:dyDescent="0.4">
      <c r="A27" s="138">
        <v>0.72916666666665397</v>
      </c>
      <c r="B27" s="132"/>
      <c r="C27" s="133"/>
      <c r="D27" s="133"/>
      <c r="E27" s="133"/>
      <c r="F27" s="133"/>
      <c r="G27" s="133"/>
      <c r="H27" s="133"/>
      <c r="I27" s="133"/>
      <c r="J27" s="133"/>
      <c r="K27" s="133"/>
      <c r="L27" s="133"/>
      <c r="M27" s="133"/>
      <c r="N27" s="133"/>
      <c r="O27" s="133"/>
      <c r="P27" s="309"/>
      <c r="Q27" s="132" t="s">
        <v>72</v>
      </c>
      <c r="R27" s="223"/>
      <c r="S27" s="134"/>
      <c r="T27" s="136"/>
      <c r="V27" s="524"/>
      <c r="W27" s="525"/>
      <c r="X27" s="525"/>
      <c r="Y27" s="526"/>
      <c r="AF27" s="95">
        <f>'1日(火)'!AF27</f>
        <v>0</v>
      </c>
    </row>
    <row r="28" spans="1:32" ht="18" customHeight="1" x14ac:dyDescent="0.4">
      <c r="A28" s="139">
        <v>0.74999999999998601</v>
      </c>
      <c r="B28" s="90"/>
      <c r="C28" s="91"/>
      <c r="D28" s="91"/>
      <c r="E28" s="91"/>
      <c r="F28" s="91"/>
      <c r="G28" s="91"/>
      <c r="H28" s="91"/>
      <c r="I28" s="91"/>
      <c r="J28" s="91"/>
      <c r="K28" s="91"/>
      <c r="L28" s="91"/>
      <c r="M28" s="91"/>
      <c r="N28" s="91"/>
      <c r="O28" s="91"/>
      <c r="P28" s="314"/>
      <c r="Q28" s="90" t="s">
        <v>821</v>
      </c>
      <c r="R28" s="222"/>
      <c r="S28" s="92"/>
      <c r="T28" s="93"/>
      <c r="V28" s="527"/>
      <c r="W28" s="528"/>
      <c r="X28" s="528"/>
      <c r="Y28" s="529"/>
      <c r="AA28" s="177"/>
      <c r="AB28" s="177"/>
      <c r="AC28" s="177"/>
      <c r="AD28" s="177"/>
      <c r="AF28" s="95" t="str">
        <f>'1日(火)'!AF28</f>
        <v>＊</v>
      </c>
    </row>
    <row r="29" spans="1:32" ht="18" customHeight="1" thickBot="1" x14ac:dyDescent="0.45">
      <c r="A29" s="138">
        <v>0.77083333333331805</v>
      </c>
      <c r="B29" s="132"/>
      <c r="C29" s="133"/>
      <c r="D29" s="133"/>
      <c r="E29" s="133"/>
      <c r="F29" s="133"/>
      <c r="G29" s="133"/>
      <c r="H29" s="133"/>
      <c r="I29" s="133"/>
      <c r="J29" s="133"/>
      <c r="K29" s="133"/>
      <c r="L29" s="133"/>
      <c r="M29" s="133"/>
      <c r="N29" s="133"/>
      <c r="O29" s="133"/>
      <c r="P29" s="309"/>
      <c r="Q29" s="132"/>
      <c r="R29" s="223"/>
      <c r="S29" s="134"/>
      <c r="T29" s="136"/>
      <c r="V29" s="521"/>
      <c r="W29" s="522"/>
      <c r="X29" s="522"/>
      <c r="Y29" s="523"/>
      <c r="AA29" s="177"/>
      <c r="AB29" s="177"/>
      <c r="AC29" s="177"/>
      <c r="AD29" s="177"/>
      <c r="AF29" s="95" t="str">
        <f>'1日(火)'!AF29</f>
        <v>＊</v>
      </c>
    </row>
    <row r="30" spans="1:32" ht="18" customHeight="1" thickBot="1" x14ac:dyDescent="0.45">
      <c r="A30" s="139">
        <v>0.79166666666664998</v>
      </c>
      <c r="B30" s="90"/>
      <c r="C30" s="91"/>
      <c r="D30" s="91"/>
      <c r="E30" s="91"/>
      <c r="F30" s="91"/>
      <c r="G30" s="91"/>
      <c r="H30" s="91"/>
      <c r="I30" s="91"/>
      <c r="J30" s="91"/>
      <c r="K30" s="91"/>
      <c r="L30" s="91"/>
      <c r="M30" s="91"/>
      <c r="N30" s="91"/>
      <c r="O30" s="91"/>
      <c r="P30" s="314"/>
      <c r="Q30" s="90"/>
      <c r="R30" s="222"/>
      <c r="S30" s="92"/>
      <c r="T30" s="93"/>
      <c r="V30" s="130" t="s">
        <v>236</v>
      </c>
      <c r="W30" s="320"/>
      <c r="X30" s="320"/>
      <c r="Y30" s="321"/>
      <c r="AA30" s="177"/>
      <c r="AB30" s="177"/>
      <c r="AC30" s="177"/>
      <c r="AD30" s="177"/>
      <c r="AF30" s="95" t="str">
        <f>'1日(火)'!AF30</f>
        <v>＊</v>
      </c>
    </row>
    <row r="31" spans="1:32" ht="18" customHeight="1" x14ac:dyDescent="0.4">
      <c r="A31" s="138">
        <v>0.81249999999998201</v>
      </c>
      <c r="B31" s="132"/>
      <c r="C31" s="133"/>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tr">
        <f>'1日(火)'!AF31</f>
        <v>＊</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t="s">
        <v>749</v>
      </c>
      <c r="V32" s="527"/>
      <c r="W32" s="528"/>
      <c r="X32" s="528"/>
      <c r="Y32" s="529"/>
      <c r="AA32" s="177"/>
      <c r="AB32" s="177"/>
      <c r="AC32" s="177"/>
      <c r="AD32" s="177"/>
      <c r="AF32" s="95" t="str">
        <f>'1日(火)'!AF32</f>
        <v>＊</v>
      </c>
    </row>
    <row r="33" spans="1:32" ht="18" customHeight="1" thickBot="1" x14ac:dyDescent="0.45">
      <c r="A33" s="173" t="s">
        <v>165</v>
      </c>
      <c r="B33" s="111" cm="1">
        <f t="array" aca="1" ref="B33" ca="1">IF(B36&lt;&gt;0,B36,IFERROR(IF(B4="欠勤",0,IF(B3="","",INDIRECT(ADDRESS(MATCH("",B$1:B$32,-1),1))*24-INDIRECT(ADDRESS(MATCH(0,INDEX(0/(B$6:B$32&lt;&gt;""),),0)+5,1))*24-COUNTIF(B6:B32,"休憩")*0.5)),0))</f>
        <v>7.9999999999997389</v>
      </c>
      <c r="C33" s="111" cm="1">
        <f t="array" aca="1" ref="C33" ca="1">IF(C36&lt;&gt;0,C36,IFERROR(IF(C4="欠勤",0,IF(C3="","",INDIRECT(ADDRESS(MATCH("",C$1:C$32,-1),1))*24-INDIRECT(ADDRESS(MATCH(0,INDEX(0/(C$6:C$32&lt;&gt;""),),0)+5,1))*24-COUNTIF(C6:C32,"休憩")*0.5)),0))</f>
        <v>7.9999999999997389</v>
      </c>
      <c r="D33" s="111" cm="1">
        <f t="array" aca="1" ref="D33" ca="1">IF(D36&lt;&gt;0,D36,IFERROR(IF(D4="欠勤",0,IF(D3="","",INDIRECT(ADDRESS(MATCH("",D$1:D$32,-1),1))*24-INDIRECT(ADDRESS(MATCH(0,INDEX(0/(D$6:D$32&lt;&gt;""),),0)+5,1))*24-COUNTIF(D6:D32,"休憩")*0.5)),0))</f>
        <v>7.9999999999997389</v>
      </c>
      <c r="E33" s="111" cm="1">
        <f t="array" aca="1" ref="E33" ca="1">IF(E36&lt;&gt;0,E36,IFERROR(IF(E4="欠勤",0,IF(E3="","",INDIRECT(ADDRESS(MATCH("",E$1:E$32,-1),1))*24-INDIRECT(ADDRESS(MATCH(0,INDEX(0/(E$6:E$32&lt;&gt;""),),0)+5,1))*24-COUNTIF(E6:E32,"休憩")*0.5)),0))</f>
        <v>7.9999999999997389</v>
      </c>
      <c r="F33" s="111" cm="1">
        <f t="array" aca="1" ref="F33" ca="1">IF(F36&lt;&gt;0,F36,IFERROR(IF(F4="欠勤",0,IF(F3="","",INDIRECT(ADDRESS(MATCH("",F$1:F$32,-1),1))*24-INDIRECT(ADDRESS(MATCH(0,INDEX(0/(F$6:F$32&lt;&gt;""),),0)+5,1))*24-COUNTIF(F6:F32,"休憩")*0.5)),0))</f>
        <v>3.9999999999997478</v>
      </c>
      <c r="G33" s="227" t="str" cm="1">
        <f t="array" aca="1" ref="G33" ca="1">IF(G36&lt;&gt;0,G36,IFERROR(IF(G4="欠勤",0,IF(G3="","",INDIRECT(ADDRESS(MATCH("",G$1:G$32,-1),1))*24-INDIRECT(ADDRESS(MATCH(0,INDEX(0/(G$6:G$32&lt;&gt;""),),0)+5,1))*24-COUNTIF(G6:G32,"休憩")*0.5)),0))</f>
        <v/>
      </c>
      <c r="H33" s="228" t="str" cm="1">
        <f t="array" aca="1" ref="H33" ca="1">IF(H36&lt;&gt;0,H36,IFERROR(IF(H4="欠勤",0,IF(H3="","",INDIRECT(ADDRESS(MATCH("",H$1:H$32,-1),1))*24-INDIRECT(ADDRESS(MATCH(0,INDEX(0/(H$6:H$32&lt;&gt;""),),0)+5,1))*24-COUNTIF(H6:H32,"休憩")*0.5)),0))</f>
        <v/>
      </c>
      <c r="I33" s="228" t="str" cm="1">
        <f t="array" aca="1" ref="I33" ca="1">IF(I36&lt;&gt;0,I36,IFERROR(IF(I4="欠勤",0,IF(I3="","",INDIRECT(ADDRESS(MATCH("",I$1:I$32,-1),1))*24-INDIRECT(ADDRESS(MATCH(0,INDEX(0/(I$6:I$32&lt;&gt;""),),0)+5,1))*24-COUNTIF(I6:I32,"休憩")*0.5)),0))</f>
        <v/>
      </c>
      <c r="J33" s="228" t="str" cm="1">
        <f t="array" aca="1" ref="J33" ca="1">IF(J36&lt;&gt;0,J36,IFERROR(IF(J4="欠勤",0,IF(J3="","",INDIRECT(ADDRESS(MATCH("",J$1:J$32,-1),1))*24-INDIRECT(ADDRESS(MATCH(0,INDEX(0/(J$6:J$32&lt;&gt;""),),0)+5,1))*24-COUNTIF(J6:J32,"休憩")*0.5)),0))</f>
        <v/>
      </c>
      <c r="K33" s="228" t="str" cm="1">
        <f t="array" aca="1" ref="K33" ca="1">IF(K36&lt;&gt;0,K36,IFERROR(IF(K4="欠勤",0,IF(K3="","",INDIRECT(ADDRESS(MATCH("",K$1:K$32,-1),1))*24-INDIRECT(ADDRESS(MATCH(0,INDEX(0/(K$6:K$32&lt;&gt;""),),0)+5,1))*24-COUNTIF(K6:K32,"休憩")*0.5)),0))</f>
        <v/>
      </c>
      <c r="L33" s="228" t="str" cm="1">
        <f t="array" aca="1" ref="L33" ca="1">IF(L36&lt;&gt;0,L36,IFERROR(IF(L4="欠勤",0,IF(L3="","",INDIRECT(ADDRESS(MATCH("",L$1:L$32,-1),1))*24-INDIRECT(ADDRESS(MATCH(0,INDEX(0/(L$6:L$32&lt;&gt;""),),0)+5,1))*24-COUNTIF(L6:L32,"休憩")*0.5)),0))</f>
        <v/>
      </c>
      <c r="M33" s="228" t="str" cm="1">
        <f t="array" aca="1" ref="M33" ca="1">IF(M36&lt;&gt;0,M36,IFERROR(IF(M4="欠勤",0,IF(M3="","",INDIRECT(ADDRESS(MATCH("",M$1:M$32,-1),1))*24-INDIRECT(ADDRESS(MATCH(0,INDEX(0/(M$6:M$32&lt;&gt;""),),0)+5,1))*24-COUNTIF(M6:M32,"休憩")*0.5)),0))</f>
        <v/>
      </c>
      <c r="N33" s="228" t="str" cm="1">
        <f t="array" aca="1" ref="N33" ca="1">IF(N36&lt;&gt;0,N36,IFERROR(IF(N4="欠勤",0,IF(N3="","",INDIRECT(ADDRESS(MATCH("",N$1:N$32,-1),1))*24-INDIRECT(ADDRESS(MATCH(0,INDEX(0/(N$6:N$32&lt;&gt;""),),0)+5,1))*24-COUNTIF(N6:N32,"休憩")*0.5)),0))</f>
        <v/>
      </c>
      <c r="O33" s="228" t="str" cm="1">
        <f t="array" aca="1" ref="O33" ca="1">IF(O36&lt;&gt;0,O36,IFERROR(IF(O4="欠勤",0,IF(O3="","",INDIRECT(ADDRESS(MATCH("",O$1:O$32,-1),1))*24-INDIRECT(ADDRESS(MATCH(0,INDEX(0/(O$6:O$32&lt;&gt;""),),0)+5,1))*24-COUNTIF(O6:O32,"休憩")*0.5)),0))</f>
        <v/>
      </c>
      <c r="P33" s="316" t="str" cm="1">
        <f t="array" aca="1" ref="P33" ca="1">IF(P36&lt;&gt;0,P36,IFERROR(IF(P4="欠勤",0,IF(P3="","",INDIRECT(ADDRESS(MATCH("",P$1:P$32,-1),1))*24-INDIRECT(ADDRESS(MATCH(0,INDEX(0/(P$6:P$32&lt;&gt;""),),0)+5,1))*24-COUNTIF(P6:P32,"休憩")*0.5)),0))</f>
        <v/>
      </c>
      <c r="Q33" s="168"/>
      <c r="R33" s="169"/>
      <c r="S33" s="170"/>
      <c r="T33" s="171"/>
      <c r="V33" s="521"/>
      <c r="W33" s="522"/>
      <c r="X33" s="522"/>
      <c r="Y33" s="523"/>
      <c r="AA33" s="177"/>
      <c r="AB33" s="177"/>
      <c r="AC33" s="177"/>
      <c r="AD33" s="177"/>
      <c r="AF33" s="95" t="str">
        <f>'1日(火)'!AF33</f>
        <v>＊</v>
      </c>
    </row>
    <row r="34" spans="1:32" ht="18" customHeight="1" x14ac:dyDescent="0.4">
      <c r="A34" s="533" t="str">
        <f>"出荷の合計　　→　"&amp;O2&amp;"ｃｓ"</f>
        <v>出荷の合計　　→　388ｃｓ</v>
      </c>
      <c r="B34" s="533"/>
      <c r="C34" s="533"/>
      <c r="D34" s="533"/>
      <c r="E34" s="533"/>
      <c r="F34" s="533"/>
      <c r="G34" s="533"/>
      <c r="H34" s="533"/>
      <c r="I34" s="533"/>
      <c r="J34" s="533"/>
      <c r="K34" s="533"/>
      <c r="L34" s="533"/>
      <c r="M34" s="533"/>
      <c r="N34" s="533"/>
      <c r="O34" s="533"/>
      <c r="P34" s="533"/>
      <c r="Q34" s="533"/>
      <c r="R34" s="533"/>
      <c r="S34" s="533"/>
      <c r="T34" s="533"/>
      <c r="AF34" s="95" t="str">
        <f>'1日(火)'!AF34</f>
        <v>＊</v>
      </c>
    </row>
    <row r="35" spans="1:32" ht="18" customHeight="1" x14ac:dyDescent="0.4">
      <c r="A35" s="534" t="str">
        <f ca="1">"1ケース当たりの人件費　"&amp;ROUND(AC19/O2,0)&amp;"円"</f>
        <v>1ケース当たりの人件費　103円</v>
      </c>
      <c r="B35" s="534"/>
      <c r="C35" s="534"/>
      <c r="D35" s="534"/>
      <c r="E35" s="534"/>
      <c r="F35" s="534"/>
      <c r="G35" s="534"/>
      <c r="H35" s="534"/>
      <c r="I35" s="534"/>
      <c r="J35" s="534"/>
      <c r="K35" s="534"/>
      <c r="L35" s="534"/>
      <c r="M35" s="534"/>
      <c r="N35" s="534"/>
      <c r="O35" s="534"/>
      <c r="P35" s="534"/>
      <c r="Q35" s="534"/>
      <c r="R35" s="534"/>
      <c r="S35" s="534"/>
      <c r="T35" s="534"/>
      <c r="AF35" s="95" t="str">
        <f>'1日(火)'!AF35</f>
        <v>＊</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tr">
        <f>'1日(火)'!AF36</f>
        <v>＊</v>
      </c>
    </row>
    <row r="37" spans="1:32" ht="18" hidden="1" customHeight="1" x14ac:dyDescent="0.4">
      <c r="A37" s="167"/>
      <c r="B37" s="167" cm="1">
        <f t="array" aca="1" ref="B37" ca="1">IF(INDIRECT(ADDRESS(MATCH("",B$1:B$32,-1),2))="休憩",INDIRECT(ADDRESS(MATCH("",B$1:B$32,-1)+1,1)),INDIRECT(ADDRESS(MATCH("",B$1:B$32,-1),1)))</f>
        <v>0.70833333333332205</v>
      </c>
      <c r="C37" s="167" cm="1">
        <f t="array" aca="1" ref="C37" ca="1">IF(INDIRECT(ADDRESS(MATCH("",C$1:C$32,-1),3))="休憩",INDIRECT(ADDRESS(MATCH("",C$1:C$32,-1)+1,1)),INDIRECT(ADDRESS(MATCH("",C$1:C$32,-1),1)))</f>
        <v>0.70833333333332205</v>
      </c>
      <c r="D37" s="167" cm="1">
        <f t="array" aca="1" ref="D37" ca="1">IF(INDIRECT(ADDRESS(MATCH("",D$1:D$32,-1),4))="休憩",INDIRECT(ADDRESS(MATCH("",D$1:D$32,-1)+1,1)),INDIRECT(ADDRESS(MATCH("",D$1:D$32,-1),1)))</f>
        <v>0.70833333333332205</v>
      </c>
      <c r="E37" s="167" cm="1">
        <f t="array" aca="1" ref="E37" ca="1">IF(INDIRECT(ADDRESS(MATCH("",E$1:E$32,-1),5))="休憩",INDIRECT(ADDRESS(MATCH("",E$1:E$32,-1)+1,1)),INDIRECT(ADDRESS(MATCH("",E$1:E$32,-1),1)))</f>
        <v>0.70833333333332205</v>
      </c>
      <c r="F37" s="167" cm="1">
        <f t="array" aca="1" ref="F37" ca="1">IF(INDIRECT(ADDRESS(MATCH("",F$1:F$32,-1),6))="休憩",INDIRECT(ADDRESS(MATCH("",F$1:F$32,-1)+1,1)),INDIRECT(ADDRESS(MATCH("",F$1:F$32,-1),1)))</f>
        <v>0.70833333333332205</v>
      </c>
      <c r="G37" s="167" t="str" cm="1">
        <f t="array" aca="1" ref="G37" ca="1">IF(INDIRECT(ADDRESS(MATCH("",G$1:G$32,-1),7))="休憩",INDIRECT(ADDRESS(MATCH("",G$1:G$32,-1)+1,1)),INDIRECT(ADDRESS(MATCH("",G$1:G$32,-1),1)))</f>
        <v>名前</v>
      </c>
      <c r="H37" s="167" t="str" cm="1">
        <f t="array" aca="1" ref="H37" ca="1">IF(INDIRECT(ADDRESS(MATCH("",H$1:H$32,-1),8))="休憩",INDIRECT(ADDRESS(MATCH("",H$1:H$32,-1)+1,1)),INDIRECT(ADDRESS(MATCH("",H$1:H$32,-1),1)))</f>
        <v>名前</v>
      </c>
      <c r="I37" s="220" t="str" cm="1">
        <f t="array" aca="1" ref="I37" ca="1">IF(INDIRECT(ADDRESS(MATCH("",I$1:I$32,-1),8))="休憩",INDIRECT(ADDRESS(MATCH("",I$1:I$32,-1)+1,1)),INDIRECT(ADDRESS(MATCH("",I$1:I$32,-1),1)))</f>
        <v>名前</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tr">
        <f>'1日(火)'!AF37</f>
        <v>＊</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tr">
        <f>'1日(火)'!AF38</f>
        <v>＊</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tr">
        <f>'1日(火)'!AF39</f>
        <v>＊</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tr">
        <f>'1日(火)'!AF40</f>
        <v>＊</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tr">
        <f>'1日(火)'!AF41</f>
        <v>＊</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tr">
        <f>'1日(火)'!AF42</f>
        <v>＊</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tr">
        <f>'1日(火)'!AF43</f>
        <v>＊</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tr">
        <f>'1日(火)'!AF44</f>
        <v>＊</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tr">
        <f>'1日(火)'!AF45</f>
        <v>＊</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tr">
        <f>'1日(火)'!AF46</f>
        <v>＊</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tr">
        <f>'1日(火)'!AF47</f>
        <v>＊</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tr">
        <f>'1日(火)'!AF48</f>
        <v>＊</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tr">
        <f>'1日(火)'!AF49</f>
        <v>＊</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tr">
        <f>'1日(火)'!AF50</f>
        <v>＊</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tr">
        <f>'1日(火)'!AF51</f>
        <v>＊</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tr">
        <f>'1日(火)'!AF52</f>
        <v>＊</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tr">
        <f>'1日(火)'!AF53</f>
        <v>＊</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tr">
        <f>'1日(火)'!AF54</f>
        <v>＊</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tr">
        <f>'1日(火)'!AF55</f>
        <v>＊</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tr">
        <f>'1日(火)'!AF56</f>
        <v>＊</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tr">
        <f>'1日(火)'!AF57</f>
        <v>＊</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tr">
        <f>'1日(火)'!AF58</f>
        <v>＊</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28" ht="15.95" customHeight="1" x14ac:dyDescent="0.4"/>
    <row r="66" spans="22:28" ht="15.95" customHeight="1" x14ac:dyDescent="0.4">
      <c r="Y66" s="124"/>
    </row>
    <row r="67" spans="22:28" ht="15.95" customHeight="1" x14ac:dyDescent="0.4">
      <c r="Y67" s="125"/>
    </row>
    <row r="68" spans="22:28" ht="15.95" customHeight="1" x14ac:dyDescent="0.4">
      <c r="Y68" s="125"/>
    </row>
    <row r="69" spans="22:28" ht="15.95" customHeight="1" x14ac:dyDescent="0.4">
      <c r="Y69" s="125"/>
    </row>
    <row r="70" spans="22:28" ht="15.95" customHeight="1" x14ac:dyDescent="0.4">
      <c r="V70" s="116"/>
      <c r="W70" s="70"/>
      <c r="AB70" s="125"/>
    </row>
    <row r="71" spans="22:28" ht="15.95" customHeight="1" x14ac:dyDescent="0.4">
      <c r="V71" s="116"/>
      <c r="W71" s="70"/>
      <c r="AB71" s="125"/>
    </row>
    <row r="72" spans="22:28" ht="15.95" customHeight="1" x14ac:dyDescent="0.4">
      <c r="V72" s="116"/>
      <c r="W72" s="70"/>
      <c r="AB72" s="125"/>
    </row>
    <row r="73" spans="22:28" ht="15.95" customHeight="1" x14ac:dyDescent="0.4">
      <c r="Y73" s="125"/>
    </row>
    <row r="74" spans="22:28" ht="15.95" customHeight="1" x14ac:dyDescent="0.4">
      <c r="Y74" s="125"/>
    </row>
    <row r="75" spans="22:28" ht="15.95" customHeight="1" x14ac:dyDescent="0.4">
      <c r="Y75" s="125"/>
    </row>
    <row r="76" spans="22:28" ht="15.95" customHeight="1" x14ac:dyDescent="0.4">
      <c r="Y76" s="125"/>
    </row>
    <row r="77" spans="22:28" s="70" customFormat="1" ht="15.95" customHeight="1" x14ac:dyDescent="0.4">
      <c r="W77"/>
    </row>
    <row r="78" spans="22:28" s="70" customFormat="1" ht="15.95" customHeight="1" x14ac:dyDescent="0.4">
      <c r="W78"/>
    </row>
    <row r="79" spans="22:28" s="70" customFormat="1" ht="15.95" customHeight="1" x14ac:dyDescent="0.4">
      <c r="W79"/>
    </row>
    <row r="80" spans="22:28"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c r="Y85" s="131"/>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5"/>
  <conditionalFormatting sqref="A33 A6:T9 A29:T32 A10:P28 S10:T28">
    <cfRule type="cellIs" dxfId="103" priority="4" operator="equal">
      <formula>"休憩"</formula>
    </cfRule>
  </conditionalFormatting>
  <conditionalFormatting sqref="Y19">
    <cfRule type="cellIs" dxfId="102" priority="3" operator="lessThan">
      <formula>0</formula>
    </cfRule>
  </conditionalFormatting>
  <conditionalFormatting sqref="Q10:Q28">
    <cfRule type="cellIs" dxfId="101" priority="2" operator="equal">
      <formula>"休憩"</formula>
    </cfRule>
  </conditionalFormatting>
  <conditionalFormatting sqref="R10:R28">
    <cfRule type="cellIs" dxfId="100"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xr:uid="{CB2F310F-24AA-4A69-A0A0-128A5EA1E728}">
          <x14:formula1>
            <xm:f>'1日(火)'!$AF$7:$AF$58</xm:f>
          </x14:formula1>
          <xm:sqref>B6:S32</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49C9B3-777B-4382-8E97-A1F82746EDFA}">
  <sheetPr codeName="Sheet13">
    <pageSetUpPr fitToPage="1"/>
  </sheetPr>
  <dimension ref="A1:AF95"/>
  <sheetViews>
    <sheetView zoomScale="70" zoomScaleNormal="70" workbookViewId="0">
      <pane xSplit="1" ySplit="5" topLeftCell="B6" activePane="bottomRight" state="frozen"/>
      <selection activeCell="R8" sqref="R8"/>
      <selection pane="topRight" activeCell="R8" sqref="R8"/>
      <selection pane="bottomLeft" activeCell="R8" sqref="R8"/>
      <selection pane="bottomRight" activeCell="R10" sqref="R10:R28"/>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f>月シフト!H9</f>
        <v>44599</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f>A1</f>
        <v>44599</v>
      </c>
      <c r="W1" s="530"/>
      <c r="X1" s="530"/>
      <c r="Y1" s="530"/>
      <c r="Z1" s="62"/>
      <c r="AA1" s="62"/>
      <c r="AB1" s="62"/>
      <c r="AC1" s="62"/>
      <c r="AD1" s="62"/>
      <c r="AF1" s="62"/>
    </row>
    <row r="2" spans="1:32" ht="18.600000000000001" customHeight="1" thickBot="1" x14ac:dyDescent="0.45">
      <c r="A2" s="63"/>
      <c r="B2" s="537" t="s">
        <v>57</v>
      </c>
      <c r="C2" s="538"/>
      <c r="D2" s="538"/>
      <c r="E2" s="538"/>
      <c r="F2" s="538"/>
      <c r="G2" s="538"/>
      <c r="H2" s="538"/>
      <c r="I2" s="538"/>
      <c r="J2" s="538"/>
      <c r="K2" s="538"/>
      <c r="L2" s="538"/>
      <c r="M2" s="538"/>
      <c r="N2" s="539"/>
      <c r="O2" s="64">
        <v>1</v>
      </c>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IFERROR(INDEX(月シフト!$A$17:$A$50,MATCH(LARGE((月シフト!$H$17:$H$50&lt;&gt;"")*1/ROW(月シフト!$H$17:$H$50),B38),1/ROW(月シフト!$H$17:$H$50),0),1),"")</f>
        <v>ズオン バン フン</v>
      </c>
      <c r="C3" s="142" t="str" cm="1">
        <f t="array" ref="C3">IFERROR(INDEX(月シフト!$A$17:$A$50,MATCH(LARGE((月シフト!$H$17:$H$50&lt;&gt;"")*1/ROW(月シフト!$H$17:$H$50),C38),1/ROW(月シフト!$H$17:$H$50),0),1),"")</f>
        <v>チャモ</v>
      </c>
      <c r="D3" s="142" t="str" cm="1">
        <f t="array" ref="D3">IFERROR(INDEX(月シフト!$A$17:$A$50,MATCH(LARGE((月シフト!$H$17:$H$50&lt;&gt;"")*1/ROW(月シフト!$H$17:$H$50),D38),1/ROW(月シフト!$H$17:$H$50),0),1),"")</f>
        <v>サンミン</v>
      </c>
      <c r="E3" s="142" t="str" cm="1">
        <f t="array" ref="E3">IFERROR(INDEX(月シフト!$A$17:$A$50,MATCH(LARGE((月シフト!$H$17:$H$50&lt;&gt;"")*1/ROW(月シフト!$H$17:$H$50),E38),1/ROW(月シフト!$H$17:$H$50),0),1),"")</f>
        <v>イスリ</v>
      </c>
      <c r="F3" s="142" t="str" cm="1">
        <f t="array" ref="F3">IFERROR(INDEX(月シフト!$A$17:$A$50,MATCH(LARGE((月シフト!$H$17:$H$50&lt;&gt;"")*1/ROW(月シフト!$H$17:$H$50),F38),1/ROW(月シフト!$H$17:$H$50),0),1),"")</f>
        <v>インディカ</v>
      </c>
      <c r="G3" s="224" t="str" cm="1">
        <f t="array" ref="G3">IFERROR(INDEX(月シフト!$A$17:$A$50,MATCH(LARGE((月シフト!$H$17:$H$50&lt;&gt;"")*1/ROW(月シフト!$H$17:$H$50),G38),1/ROW(月シフト!$H$17:$H$50),0),1),"")</f>
        <v/>
      </c>
      <c r="H3" s="224" t="str" cm="1">
        <f t="array" ref="H3">IFERROR(INDEX(月シフト!$A$17:$A$50,MATCH(LARGE((月シフト!$H$17:$H$50&lt;&gt;"")*1/ROW(月シフト!$H$17:$H$50),H38),1/ROW(月シフト!$H$17:$H$50),0),1),"")</f>
        <v/>
      </c>
      <c r="I3" s="224" t="str" cm="1">
        <f t="array" ref="I3">IFERROR(INDEX(月シフト!$A$17:$A$50,MATCH(LARGE((月シフト!$H$17:$H$50&lt;&gt;"")*1/ROW(月シフト!$H$17:$H$50),I38),1/ROW(月シフト!$H$17:$H$50),0),1),"")</f>
        <v/>
      </c>
      <c r="J3" s="224" t="str" cm="1">
        <f t="array" ref="J3">IFERROR(INDEX(月シフト!$A$17:$A$50,MATCH(LARGE((月シフト!$H$17:$H$50&lt;&gt;"")*1/ROW(月シフト!$H$17:$H$50),J38),1/ROW(月シフト!$H$17:$H$50),0),1),"")</f>
        <v/>
      </c>
      <c r="K3" s="224" t="str" cm="1">
        <f t="array" ref="K3">IFERROR(INDEX(月シフト!$A$17:$A$50,MATCH(LARGE((月シフト!$H$17:$H$50&lt;&gt;"")*1/ROW(月シフト!$H$17:$H$50),K38),1/ROW(月シフト!$H$17:$H$50),0),1),"")</f>
        <v/>
      </c>
      <c r="L3" s="224" t="str" cm="1">
        <f t="array" ref="L3">IFERROR(INDEX(月シフト!$A$17:$A$50,MATCH(LARGE((月シフト!$H$17:$H$50&lt;&gt;"")*1/ROW(月シフト!$H$17:$H$50),L38),1/ROW(月シフト!$H$17:$H$50),0),1),"")</f>
        <v/>
      </c>
      <c r="M3" s="224" t="str" cm="1">
        <f t="array" ref="M3">IFERROR(INDEX(月シフト!$A$17:$A$50,MATCH(LARGE((月シフト!$H$17:$H$50&lt;&gt;"")*1/ROW(月シフト!$H$17:$H$50),M38),1/ROW(月シフト!$H$17:$H$50),0),1),"")</f>
        <v/>
      </c>
      <c r="N3" s="224" t="str" cm="1">
        <f t="array" ref="N3">IFERROR(INDEX(月シフト!$A$17:$A$50,MATCH(LARGE((月シフト!$H$17:$H$50&lt;&gt;"")*1/ROW(月シフト!$H$17:$H$50),N38),1/ROW(月シフト!$H$17:$H$50),0),1),"")</f>
        <v/>
      </c>
      <c r="O3" s="224" t="str" cm="1">
        <f t="array" ref="O3">IFERROR(INDEX(月シフト!$A$17:$A$50,MATCH(LARGE((月シフト!$H$17:$H$50&lt;&gt;"")*1/ROW(月シフト!$H$17:$H$50),O38),1/ROW(月シフト!$H$17:$H$50),0),1),"")</f>
        <v/>
      </c>
      <c r="P3" s="310" t="str" cm="1">
        <f t="array" ref="P3">IFERROR(INDEX(月シフト!$A$17:$A$50,MATCH(LARGE((月シフト!$H$17:$H$50&lt;&gt;"")*1/ROW(月シフト!$H$17:$H$50),P38),1/ROW(月シフト!$H$17:$H$50),0),1),"")</f>
        <v/>
      </c>
      <c r="Q3" s="143" t="str">
        <f t="array" ref="Q3">IFERROR(INDEX(月シフト!$A$11:$A$16,MATCH(LARGE((月シフト!$H$11:$H$16&lt;&gt;"")*1/ROW(月シフト!$H$11:$H$16),1),1/ROW(月シフト!$H$11:$H$16),0),1),"")</f>
        <v>矢代</v>
      </c>
      <c r="R3" s="144" t="str">
        <f t="array" ref="R3">IFERROR(INDEX(月シフト!$A$11:$A$16,MATCH(LARGE((月シフト!$H$11:$H$16&lt;&gt;"")*1/ROW(月シフト!$H$11:$H$16),2),1/ROW(月シフト!$H$11:$H$16),0),1),"")</f>
        <v>高橋</v>
      </c>
      <c r="S3" s="145" t="str">
        <f t="array" ref="S3">IFERROR(INDEX(月シフト!$A$11:$A$16,MATCH(LARGE((月シフト!$H$11:$H$16&lt;&gt;"")*1/ROW(月シフト!$H$11:$H$16),3),1/ROW(月シフト!$H$11:$H$16),0),1),"")</f>
        <v>マーダワ</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c r="C4" s="73"/>
      <c r="D4" s="73"/>
      <c r="E4" s="73"/>
      <c r="F4" s="73"/>
      <c r="G4" s="225"/>
      <c r="H4" s="225"/>
      <c r="I4" s="225"/>
      <c r="J4" s="225"/>
      <c r="K4" s="225"/>
      <c r="L4" s="225"/>
      <c r="M4" s="225"/>
      <c r="N4" s="225"/>
      <c r="O4" s="225"/>
      <c r="P4" s="311"/>
      <c r="Q4" s="74"/>
      <c r="R4" s="75"/>
      <c r="S4" s="76"/>
      <c r="T4" s="146"/>
      <c r="V4" s="109" t="str">
        <f>IF(AND(B$3="",B$6=""),"",IF(B$3="",B$6,B$3))</f>
        <v>ズオン バン フン</v>
      </c>
      <c r="W4" s="110">
        <f>IF(AND(B$6&lt;&gt;"",B$3=""),0,IFERROR(HLOOKUP(INDEX(月シフト!$B$17:$AF$50,MATCH($V4,月シフト!$A$17:$A$50,0),MATCH($V$1,月シフト!$B$9:$AF$9,0)),月シフト!$AJ$9:$AU$10,2,0),""))</f>
        <v>8</v>
      </c>
      <c r="X4" s="111">
        <f ca="1">B33</f>
        <v>7.9999999999997389</v>
      </c>
      <c r="Y4" s="112">
        <f ca="1">IF(V4="","",X4-W4)</f>
        <v>-2.6112445539183682E-13</v>
      </c>
      <c r="AA4" s="109" t="str">
        <f t="shared" ref="AA4:AA13" si="0">IF(V4="","",V4)</f>
        <v>ズオン バン フン</v>
      </c>
      <c r="AB4" s="114">
        <f>IFERROR(HLOOKUP($V4,月シフト!$AJ$12:$AZ$13,2,0)*W4,"")</f>
        <v>9600</v>
      </c>
      <c r="AC4" s="114">
        <f ca="1">IFERROR(HLOOKUP($V4,月シフト!$AJ$12:$AZ$13,2,0)*X4,"")</f>
        <v>9599.9999999996871</v>
      </c>
      <c r="AD4" s="115">
        <f ca="1">IFERROR(ROUND(AC4,0)-ROUND(AB4,0),"")</f>
        <v>0</v>
      </c>
    </row>
    <row r="5" spans="1:32" ht="18.600000000000001" customHeight="1" thickBot="1" x14ac:dyDescent="0.45">
      <c r="A5" s="78" t="s">
        <v>83</v>
      </c>
      <c r="B5" s="79" t="str">
        <f>IF(B3="","",HLOOKUP(INDEX(月シフト!$B$11:$AF$50,MATCH(B$3,月シフト!$A$11:$A$50,0),MATCH($A$1,月シフト!$B$9:$AF$9,0)),月シフト!$AJ$9:$AU$11,3,0))</f>
        <v>8:00～17:00</v>
      </c>
      <c r="C5" s="79" t="str">
        <f>IF(C3="","",HLOOKUP(INDEX(月シフト!$B$11:$AF$50,MATCH(C$3,月シフト!$A$11:$A$50,0),MATCH($A$1,月シフト!$B$9:$AF$9,0)),月シフト!$AJ$9:$AU$11,3,0))</f>
        <v>8:00～17:00</v>
      </c>
      <c r="D5" s="79" t="str">
        <f>IF(D3="","",HLOOKUP(INDEX(月シフト!$B$11:$AF$50,MATCH(D$3,月シフト!$A$11:$A$50,0),MATCH($A$1,月シフト!$B$9:$AF$9,0)),月シフト!$AJ$9:$AU$11,3,0))</f>
        <v>8:00～17:00</v>
      </c>
      <c r="E5" s="79" t="str">
        <f>IF(E3="","",HLOOKUP(INDEX(月シフト!$B$11:$AF$50,MATCH(E$3,月シフト!$A$11:$A$50,0),MATCH($A$1,月シフト!$B$9:$AF$9,0)),月シフト!$AJ$9:$AU$11,3,0))</f>
        <v>13:00～18:00</v>
      </c>
      <c r="F5" s="79" t="str">
        <f>IF(F3="","",HLOOKUP(INDEX(月シフト!$B$11:$AF$50,MATCH(F$3,月シフト!$A$11:$A$50,0),MATCH($A$1,月シフト!$B$9:$AF$9,0)),月シフト!$AJ$9:$AU$11,3,0))</f>
        <v>9:00～17:00</v>
      </c>
      <c r="G5" s="226" t="str">
        <f>IF(G3="","",HLOOKUP(INDEX(月シフト!$B$11:$AF$50,MATCH(G$3,月シフト!$A$11:$A$50,0),MATCH($A$1,月シフト!$B$9:$AF$9,0)),月シフト!$AJ$9:$AU$11,3,0))</f>
        <v/>
      </c>
      <c r="H5" s="226" t="str">
        <f>IF(H3="","",HLOOKUP(INDEX(月シフト!$B$11:$AF$50,MATCH(H$3,月シフト!$A$11:$A$50,0),MATCH($A$1,月シフト!$B$9:$AF$9,0)),月シフト!$AJ$9:$AU$11,3,0))</f>
        <v/>
      </c>
      <c r="I5" s="226" t="str">
        <f>IF(I3="","",HLOOKUP(INDEX(月シフト!$B$11:$AF$50,MATCH(I$3,月シフト!$A$11:$A$50,0),MATCH($A$1,月シフト!$B$9:$AF$9,0)),月シフト!$AJ$9:$AU$11,3,0))</f>
        <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チャモ</v>
      </c>
      <c r="W5" s="110">
        <f>IF(AND(B$6&lt;&gt;"",B$3=""),0,IFERROR(HLOOKUP(INDEX(月シフト!$B$17:$AF$50,MATCH($V5,月シフト!$A$17:$A$50,0),MATCH($V$1,月シフト!$B$9:$AF$9,0)),月シフト!$AJ$9:$AU$10,2,0),""))</f>
        <v>8</v>
      </c>
      <c r="X5" s="110">
        <f ca="1">C33</f>
        <v>7.9999999999997389</v>
      </c>
      <c r="Y5" s="112">
        <f t="shared" ref="Y5:Y10" ca="1" si="1">IF(V5="","",X5-W5)</f>
        <v>-2.6112445539183682E-13</v>
      </c>
      <c r="Z5" s="178"/>
      <c r="AA5" s="109" t="str">
        <f t="shared" si="0"/>
        <v>チャモ</v>
      </c>
      <c r="AB5" s="114">
        <f>IFERROR(HLOOKUP($V5,月シフト!$AJ$12:$AZ$13,2,0)*W5,"")</f>
        <v>9200</v>
      </c>
      <c r="AC5" s="114">
        <f ca="1">IFERROR(HLOOKUP($V5,月シフト!$AJ$12:$AZ$13,2,0)*X5,"")</f>
        <v>9199.9999999996999</v>
      </c>
      <c r="AD5" s="115">
        <f t="shared" ref="AD5:AD10" ca="1" si="2">IFERROR(ROUND(AC5,0)-ROUND(AB5,0),"")</f>
        <v>0</v>
      </c>
    </row>
    <row r="6" spans="1:32" ht="18.600000000000001" customHeight="1" x14ac:dyDescent="0.4">
      <c r="A6" s="137">
        <v>0.29166666666666669</v>
      </c>
      <c r="B6" s="84"/>
      <c r="C6" s="85"/>
      <c r="D6" s="85"/>
      <c r="E6" s="85"/>
      <c r="F6" s="85"/>
      <c r="G6" s="85"/>
      <c r="H6" s="85"/>
      <c r="I6" s="85"/>
      <c r="J6" s="85"/>
      <c r="K6" s="85"/>
      <c r="L6" s="85"/>
      <c r="M6" s="85"/>
      <c r="N6" s="85"/>
      <c r="O6" s="85"/>
      <c r="P6" s="313"/>
      <c r="Q6" s="84"/>
      <c r="R6" s="323"/>
      <c r="S6" s="86"/>
      <c r="T6" s="87" t="s">
        <v>194</v>
      </c>
      <c r="V6" s="109" t="str">
        <f>IF(AND(D$3="",D$6=""),"",IF(D$3="",D$6,D$3))</f>
        <v>サンミン</v>
      </c>
      <c r="W6" s="110">
        <f>IF(AND(B$6&lt;&gt;"",B$3=""),0,IFERROR(HLOOKUP(INDEX(月シフト!$B$17:$AF$50,MATCH($V6,月シフト!$A$17:$A$50,0),MATCH($V$1,月シフト!$B$9:$AF$9,0)),月シフト!$AJ$9:$AU$10,2,0),""))</f>
        <v>8</v>
      </c>
      <c r="X6" s="110">
        <f ca="1">D33</f>
        <v>7.9999999999997389</v>
      </c>
      <c r="Y6" s="112">
        <f t="shared" ca="1" si="1"/>
        <v>-2.6112445539183682E-13</v>
      </c>
      <c r="Z6" s="141"/>
      <c r="AA6" s="109" t="str">
        <f t="shared" si="0"/>
        <v>サンミン</v>
      </c>
      <c r="AB6" s="114">
        <f>IFERROR(HLOOKUP($V6,月シフト!$AJ$12:$AZ$13,2,0)*W6,"")</f>
        <v>8400</v>
      </c>
      <c r="AC6" s="114">
        <f ca="1">IFERROR(HLOOKUP($V6,月シフト!$AJ$12:$AZ$13,2,0)*X6,"")</f>
        <v>8399.9999999997253</v>
      </c>
      <c r="AD6" s="115">
        <f t="shared" ca="1" si="2"/>
        <v>0</v>
      </c>
      <c r="AF6" s="70" t="str">
        <f>'1日(火)'!AF6</f>
        <v>リスト</v>
      </c>
    </row>
    <row r="7" spans="1:32" ht="18.600000000000001" customHeight="1" x14ac:dyDescent="0.4">
      <c r="A7" s="138">
        <v>0.3125</v>
      </c>
      <c r="B7" s="132"/>
      <c r="C7" s="133"/>
      <c r="D7" s="133"/>
      <c r="E7" s="133"/>
      <c r="F7" s="133"/>
      <c r="G7" s="133"/>
      <c r="H7" s="133"/>
      <c r="I7" s="133"/>
      <c r="J7" s="133"/>
      <c r="K7" s="133"/>
      <c r="L7" s="133"/>
      <c r="M7" s="133"/>
      <c r="N7" s="133"/>
      <c r="O7" s="133"/>
      <c r="P7" s="309"/>
      <c r="Q7" s="132"/>
      <c r="R7" s="223"/>
      <c r="S7" s="134"/>
      <c r="T7" s="135" t="s">
        <v>750</v>
      </c>
      <c r="V7" s="109" t="str">
        <f>IF(AND(E$3="",E$6=""),"",IF(E$3="",E$6,E$3))</f>
        <v>イスリ</v>
      </c>
      <c r="W7" s="110">
        <f>IF(AND(B$6&lt;&gt;"",B$3=""),0,IFERROR(HLOOKUP(INDEX(月シフト!$B$17:$AF$50,MATCH($V7,月シフト!$A$17:$A$50,0),MATCH($V$1,月シフト!$B$9:$AF$9,0)),月シフト!$AJ$9:$AU$10,2,0),""))</f>
        <v>5</v>
      </c>
      <c r="X7" s="110">
        <f ca="1">E33</f>
        <v>3.9999999999997478</v>
      </c>
      <c r="Y7" s="112">
        <f t="shared" ca="1" si="1"/>
        <v>-1.0000000000002522</v>
      </c>
      <c r="Z7" s="113"/>
      <c r="AA7" s="109" t="str">
        <f t="shared" si="0"/>
        <v>イスリ</v>
      </c>
      <c r="AB7" s="114">
        <f>IFERROR(HLOOKUP($V7,月シフト!$AJ$12:$AZ$13,2,0)*W7,"")</f>
        <v>5250</v>
      </c>
      <c r="AC7" s="114">
        <f ca="1">IFERROR(HLOOKUP($V7,月シフト!$AJ$12:$AZ$13,2,0)*X7,"")</f>
        <v>4199.9999999997353</v>
      </c>
      <c r="AD7" s="115">
        <f t="shared" ca="1" si="2"/>
        <v>-1050</v>
      </c>
      <c r="AF7" s="89" t="str">
        <f>'1日(火)'!AF7</f>
        <v>↓</v>
      </c>
    </row>
    <row r="8" spans="1:32" ht="18.600000000000001" customHeight="1" x14ac:dyDescent="0.4">
      <c r="A8" s="139">
        <v>0.33333333333333298</v>
      </c>
      <c r="B8" s="90" t="s">
        <v>62</v>
      </c>
      <c r="C8" s="91" t="s">
        <v>62</v>
      </c>
      <c r="D8" s="91" t="s">
        <v>62</v>
      </c>
      <c r="E8" s="91"/>
      <c r="F8" s="91"/>
      <c r="G8" s="91"/>
      <c r="H8" s="91"/>
      <c r="I8" s="91"/>
      <c r="J8" s="91"/>
      <c r="K8" s="91"/>
      <c r="L8" s="91"/>
      <c r="M8" s="91"/>
      <c r="N8" s="91"/>
      <c r="O8" s="91"/>
      <c r="P8" s="314"/>
      <c r="Q8" s="90"/>
      <c r="R8" s="222"/>
      <c r="S8" s="92"/>
      <c r="T8" s="203" t="s">
        <v>744</v>
      </c>
      <c r="V8" s="109" t="str">
        <f>IF(AND(F$3="",F$6=""),"",IF(F$3="",F$6,F$3))</f>
        <v>インディカ</v>
      </c>
      <c r="W8" s="110">
        <f>IF(AND(B$6&lt;&gt;"",B$3=""),0,IFERROR(HLOOKUP(INDEX(月シフト!$B$17:$AF$50,MATCH($V8,月シフト!$A$17:$A$50,0),MATCH($V$1,月シフト!$B$9:$AF$9,0)),月シフト!$AJ$9:$AU$10,2,0),""))</f>
        <v>7</v>
      </c>
      <c r="X8" s="110">
        <f ca="1">F33</f>
        <v>6.99999999999973</v>
      </c>
      <c r="Y8" s="112">
        <f t="shared" ca="1" si="1"/>
        <v>-2.7000623958883807E-13</v>
      </c>
      <c r="AA8" s="109" t="str">
        <f t="shared" si="0"/>
        <v>インディカ</v>
      </c>
      <c r="AB8" s="114">
        <f>IFERROR(HLOOKUP($V8,月シフト!$AJ$12:$AZ$13,2,0)*W8,"")</f>
        <v>7350</v>
      </c>
      <c r="AC8" s="114">
        <f ca="1">IFERROR(HLOOKUP($V8,月シフト!$AJ$12:$AZ$13,2,0)*X8,"")</f>
        <v>7349.9999999997162</v>
      </c>
      <c r="AD8" s="115">
        <f t="shared" ca="1" si="2"/>
        <v>0</v>
      </c>
      <c r="AF8" s="89" t="str">
        <f>'1日(火)'!AF8</f>
        <v>荷物整理</v>
      </c>
    </row>
    <row r="9" spans="1:32" ht="18.600000000000001" customHeight="1" x14ac:dyDescent="0.4">
      <c r="A9" s="138">
        <v>0.35416666666666602</v>
      </c>
      <c r="B9" s="132" t="s">
        <v>64</v>
      </c>
      <c r="C9" s="133" t="s">
        <v>64</v>
      </c>
      <c r="D9" s="133" t="s">
        <v>64</v>
      </c>
      <c r="E9" s="133"/>
      <c r="F9" s="133"/>
      <c r="G9" s="133"/>
      <c r="H9" s="133"/>
      <c r="I9" s="133"/>
      <c r="J9" s="133"/>
      <c r="K9" s="133"/>
      <c r="L9" s="133"/>
      <c r="M9" s="133"/>
      <c r="N9" s="133"/>
      <c r="O9" s="133"/>
      <c r="P9" s="309"/>
      <c r="Q9" s="132"/>
      <c r="R9" s="223"/>
      <c r="S9" s="134"/>
      <c r="T9" s="136"/>
      <c r="V9" s="109" t="str">
        <f>IF(AND(G$3="",G$6=""),"",IF(G$3="",G$6,G$3))</f>
        <v/>
      </c>
      <c r="W9" s="110" t="str">
        <f>IF(AND(B$6&lt;&gt;"",B$3=""),0,IFERROR(HLOOKUP(INDEX(月シフト!$B$17:$AF$50,MATCH($V9,月シフト!$A$17:$A$50,0),MATCH($V$1,月シフト!$B$9:$AF$9,0)),月シフト!$AJ$9:$AU$10,2,0),""))</f>
        <v/>
      </c>
      <c r="X9" s="110" t="str">
        <f ca="1">G33</f>
        <v/>
      </c>
      <c r="Y9" s="112" t="str">
        <f t="shared" si="1"/>
        <v/>
      </c>
      <c r="AA9" s="109" t="str">
        <f t="shared" si="0"/>
        <v/>
      </c>
      <c r="AB9" s="114" t="str">
        <f>IFERROR(HLOOKUP($V9,月シフト!$AJ$12:$AZ$13,2,0)*W9,"")</f>
        <v/>
      </c>
      <c r="AC9" s="114" t="str">
        <f ca="1">IFERROR(HLOOKUP($V9,月シフト!$AJ$12:$AZ$13,2,0)*X9,"")</f>
        <v/>
      </c>
      <c r="AD9" s="115" t="str">
        <f t="shared" ca="1" si="2"/>
        <v/>
      </c>
      <c r="AF9" s="89" t="str">
        <f>'1日(火)'!AF9</f>
        <v>フード</v>
      </c>
    </row>
    <row r="10" spans="1:32" ht="18.600000000000001" customHeight="1" x14ac:dyDescent="0.4">
      <c r="A10" s="139">
        <v>0.375</v>
      </c>
      <c r="B10" s="90" t="s">
        <v>65</v>
      </c>
      <c r="C10" s="91" t="s">
        <v>65</v>
      </c>
      <c r="D10" s="91" t="s">
        <v>65</v>
      </c>
      <c r="E10" s="91"/>
      <c r="F10" s="91" t="s">
        <v>65</v>
      </c>
      <c r="G10" s="91"/>
      <c r="H10" s="91"/>
      <c r="I10" s="91"/>
      <c r="J10" s="91"/>
      <c r="K10" s="91"/>
      <c r="L10" s="91"/>
      <c r="M10" s="91"/>
      <c r="N10" s="91"/>
      <c r="O10" s="91"/>
      <c r="P10" s="314"/>
      <c r="Q10" s="90" t="s">
        <v>813</v>
      </c>
      <c r="R10" s="222" t="s">
        <v>813</v>
      </c>
      <c r="S10" s="92" t="s">
        <v>813</v>
      </c>
      <c r="T10" s="93"/>
      <c r="V10" s="109" t="str">
        <f>IF(AND(H$3="",H$6=""),"",IF(H$3="",H$6,H$3))</f>
        <v/>
      </c>
      <c r="W10" s="117" t="str">
        <f>IF(AND(B$6&lt;&gt;"",B$3=""),0,IFERROR(HLOOKUP(INDEX(月シフト!$B$17:$AF$50,MATCH($V10,月シフト!$A$17:$A$50,0),MATCH($V$1,月シフト!$B$9:$AF$9,0)),月シフト!$AJ$9:$AU$10,2,0),""))</f>
        <v/>
      </c>
      <c r="X10" s="110" t="str">
        <f ca="1">H33</f>
        <v/>
      </c>
      <c r="Y10" s="118" t="str">
        <f t="shared" si="1"/>
        <v/>
      </c>
      <c r="AA10" s="109" t="str">
        <f t="shared" si="0"/>
        <v/>
      </c>
      <c r="AB10" s="114" t="str">
        <f>IFERROR(HLOOKUP($V10,月シフト!$AJ$12:$AZ$13,2,0)*W10,"")</f>
        <v/>
      </c>
      <c r="AC10" s="114" t="str">
        <f ca="1">IFERROR(HLOOKUP($V10,月シフト!$AJ$12:$AZ$13,2,0)*X10,"")</f>
        <v/>
      </c>
      <c r="AD10" s="115" t="str">
        <f t="shared" ca="1" si="2"/>
        <v/>
      </c>
      <c r="AF10" s="89" t="str">
        <f>'1日(火)'!AF10</f>
        <v>翌日準備</v>
      </c>
    </row>
    <row r="11" spans="1:32" ht="18" customHeight="1" x14ac:dyDescent="0.4">
      <c r="A11" s="138">
        <v>0.39583333333333298</v>
      </c>
      <c r="B11" s="132" t="s">
        <v>64</v>
      </c>
      <c r="C11" s="133" t="s">
        <v>64</v>
      </c>
      <c r="D11" s="133" t="s">
        <v>64</v>
      </c>
      <c r="E11" s="133"/>
      <c r="F11" s="133" t="s">
        <v>64</v>
      </c>
      <c r="G11" s="133"/>
      <c r="H11" s="133"/>
      <c r="I11" s="133"/>
      <c r="J11" s="133"/>
      <c r="K11" s="133"/>
      <c r="L11" s="133"/>
      <c r="M11" s="133"/>
      <c r="N11" s="133"/>
      <c r="O11" s="133"/>
      <c r="P11" s="309"/>
      <c r="Q11" s="132" t="s">
        <v>63</v>
      </c>
      <c r="R11" s="223" t="s">
        <v>63</v>
      </c>
      <c r="S11" s="134" t="s">
        <v>63</v>
      </c>
      <c r="T11" s="136"/>
      <c r="V11" s="109" t="str">
        <f>IF(AND(I$3="",I$6=""),"",IF(I$3="",I$6,I$3))</f>
        <v/>
      </c>
      <c r="W11" s="117" t="str">
        <f>IF(AND(B$6&lt;&gt;"",B$3=""),0,IFERROR(HLOOKUP(INDEX(月シフト!$B$17:$AF$50,MATCH($V11,月シフト!$A$17:$A$50,0),MATCH($V$1,月シフト!$B$9:$AF$9,0)),月シフト!$AJ$9:$AU$10,2,0),""))</f>
        <v/>
      </c>
      <c r="X11" s="110" t="str">
        <f ca="1">I33</f>
        <v/>
      </c>
      <c r="Y11" s="118" t="str">
        <f t="shared" ref="Y11:Y13" si="3">IF(V11="","",X11-W11)</f>
        <v/>
      </c>
      <c r="AA11" s="109" t="str">
        <f t="shared" si="0"/>
        <v/>
      </c>
      <c r="AB11" s="114" t="str">
        <f>IFERROR(HLOOKUP($V11,月シフト!$AJ$12:$AZ$13,2,0)*W11,"")</f>
        <v/>
      </c>
      <c r="AC11" s="114" t="str">
        <f ca="1">IFERROR(HLOOKUP($V11,月シフト!$AJ$12:$AZ$13,2,0)*X11,"")</f>
        <v/>
      </c>
      <c r="AD11" s="115" t="str">
        <f ca="1">IFERROR(ROUND(AC11,0)-ROUND(AB11,0),"")</f>
        <v/>
      </c>
      <c r="AF11" s="89" t="str">
        <f>'1日(火)'!AF11</f>
        <v>荷物整理</v>
      </c>
    </row>
    <row r="12" spans="1:32" ht="18" customHeight="1" x14ac:dyDescent="0.4">
      <c r="A12" s="139">
        <v>0.41666666666666702</v>
      </c>
      <c r="B12" s="90" t="s">
        <v>67</v>
      </c>
      <c r="C12" s="91" t="s">
        <v>67</v>
      </c>
      <c r="D12" s="91" t="s">
        <v>67</v>
      </c>
      <c r="E12" s="91"/>
      <c r="F12" s="91" t="s">
        <v>67</v>
      </c>
      <c r="G12" s="91"/>
      <c r="H12" s="91"/>
      <c r="I12" s="91"/>
      <c r="J12" s="91"/>
      <c r="K12" s="91"/>
      <c r="L12" s="91"/>
      <c r="M12" s="91"/>
      <c r="N12" s="91"/>
      <c r="O12" s="91"/>
      <c r="P12" s="314"/>
      <c r="Q12" s="90" t="s">
        <v>814</v>
      </c>
      <c r="R12" s="222" t="s">
        <v>814</v>
      </c>
      <c r="S12" s="92" t="s">
        <v>814</v>
      </c>
      <c r="T12" s="93"/>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2" t="s">
        <v>64</v>
      </c>
      <c r="C13" s="133" t="s">
        <v>64</v>
      </c>
      <c r="D13" s="133" t="s">
        <v>64</v>
      </c>
      <c r="E13" s="133"/>
      <c r="F13" s="133" t="s">
        <v>64</v>
      </c>
      <c r="G13" s="133"/>
      <c r="H13" s="133"/>
      <c r="I13" s="133"/>
      <c r="J13" s="133"/>
      <c r="K13" s="133"/>
      <c r="L13" s="133"/>
      <c r="M13" s="133"/>
      <c r="N13" s="133"/>
      <c r="O13" s="133"/>
      <c r="P13" s="309"/>
      <c r="Q13" s="132" t="s">
        <v>815</v>
      </c>
      <c r="R13" s="223" t="s">
        <v>815</v>
      </c>
      <c r="S13" s="134" t="s">
        <v>815</v>
      </c>
      <c r="T13" s="136"/>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0" t="s">
        <v>64</v>
      </c>
      <c r="C14" s="91" t="s">
        <v>64</v>
      </c>
      <c r="D14" s="91" t="s">
        <v>64</v>
      </c>
      <c r="E14" s="91"/>
      <c r="F14" s="91" t="s">
        <v>64</v>
      </c>
      <c r="G14" s="91"/>
      <c r="H14" s="91"/>
      <c r="I14" s="91"/>
      <c r="J14" s="91"/>
      <c r="K14" s="91"/>
      <c r="L14" s="91"/>
      <c r="M14" s="91"/>
      <c r="N14" s="91"/>
      <c r="O14" s="91"/>
      <c r="P14" s="314"/>
      <c r="Q14" s="90" t="s">
        <v>816</v>
      </c>
      <c r="R14" s="222" t="s">
        <v>816</v>
      </c>
      <c r="S14" s="92" t="s">
        <v>816</v>
      </c>
      <c r="T14" s="93" t="s">
        <v>745</v>
      </c>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2" t="s">
        <v>64</v>
      </c>
      <c r="C15" s="133" t="s">
        <v>64</v>
      </c>
      <c r="D15" s="133" t="s">
        <v>64</v>
      </c>
      <c r="E15" s="133"/>
      <c r="F15" s="133" t="s">
        <v>64</v>
      </c>
      <c r="G15" s="133"/>
      <c r="H15" s="133"/>
      <c r="I15" s="133"/>
      <c r="J15" s="133"/>
      <c r="K15" s="133"/>
      <c r="L15" s="133"/>
      <c r="M15" s="133"/>
      <c r="N15" s="133"/>
      <c r="O15" s="133"/>
      <c r="P15" s="309"/>
      <c r="Q15" s="132" t="s">
        <v>813</v>
      </c>
      <c r="R15" s="223" t="s">
        <v>813</v>
      </c>
      <c r="S15" s="134" t="s">
        <v>813</v>
      </c>
      <c r="T15" s="136" t="s">
        <v>751</v>
      </c>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0" t="s">
        <v>69</v>
      </c>
      <c r="C16" s="91" t="s">
        <v>69</v>
      </c>
      <c r="D16" s="91" t="s">
        <v>69</v>
      </c>
      <c r="E16" s="91"/>
      <c r="F16" s="91" t="s">
        <v>69</v>
      </c>
      <c r="G16" s="91"/>
      <c r="H16" s="91"/>
      <c r="I16" s="91"/>
      <c r="J16" s="91"/>
      <c r="K16" s="91"/>
      <c r="L16" s="91"/>
      <c r="M16" s="91"/>
      <c r="N16" s="91"/>
      <c r="O16" s="91"/>
      <c r="P16" s="314"/>
      <c r="Q16" s="90" t="s">
        <v>69</v>
      </c>
      <c r="R16" s="222" t="s">
        <v>69</v>
      </c>
      <c r="S16" s="92" t="s">
        <v>69</v>
      </c>
      <c r="T16" s="93" t="s">
        <v>201</v>
      </c>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2" t="s">
        <v>69</v>
      </c>
      <c r="C17" s="133" t="s">
        <v>69</v>
      </c>
      <c r="D17" s="133" t="s">
        <v>69</v>
      </c>
      <c r="E17" s="133"/>
      <c r="F17" s="133" t="s">
        <v>69</v>
      </c>
      <c r="G17" s="133"/>
      <c r="H17" s="133"/>
      <c r="I17" s="133"/>
      <c r="J17" s="133"/>
      <c r="K17" s="133"/>
      <c r="L17" s="133"/>
      <c r="M17" s="133"/>
      <c r="N17" s="133"/>
      <c r="O17" s="133"/>
      <c r="P17" s="309"/>
      <c r="Q17" s="132" t="s">
        <v>69</v>
      </c>
      <c r="R17" s="223" t="s">
        <v>69</v>
      </c>
      <c r="S17" s="134" t="s">
        <v>69</v>
      </c>
      <c r="T17" s="172"/>
      <c r="V17" s="109" t="str">
        <f>IF(AND(O$3="",O$6=""),"",IF(O$3="",O$6,O$3))</f>
        <v/>
      </c>
      <c r="W17" s="117" t="str">
        <f>IF(AND(B$6&lt;&gt;"",B$3=""),0,IFERROR(HLOOKUP(INDEX(月シフト!$B$17:$AF$50,MATCH($V17,月シフト!$A$17:$A$50,0),MATCH($V$1,月シフト!$B$9:$AF$9,0)),月シフト!$AJ$9:$AU$10,2,0),""))</f>
        <v/>
      </c>
      <c r="X17" s="110" t="str">
        <f ca="1">O33</f>
        <v/>
      </c>
      <c r="Y17" s="118" t="str">
        <f t="shared" si="5"/>
        <v/>
      </c>
      <c r="AA17" s="109" t="str">
        <f t="shared" si="6"/>
        <v/>
      </c>
      <c r="AB17" s="114" t="str">
        <f>IFERROR(HLOOKUP($V17,月シフト!$AJ$12:$AZ$13,2,0)*W17,"")</f>
        <v/>
      </c>
      <c r="AC17" s="114" t="str">
        <f ca="1">IFERROR(HLOOKUP($V17,月シフト!$AJ$12:$AZ$13,2,0)*X17,"")</f>
        <v/>
      </c>
      <c r="AD17" s="115" t="str">
        <f t="shared" ca="1" si="7"/>
        <v/>
      </c>
      <c r="AF17" s="89" t="str">
        <f>'1日(火)'!AF17</f>
        <v>検品登録</v>
      </c>
    </row>
    <row r="18" spans="1:32" ht="18" customHeight="1" thickBot="1" x14ac:dyDescent="0.45">
      <c r="A18" s="139">
        <v>0.54166666666666596</v>
      </c>
      <c r="B18" s="90" t="s">
        <v>68</v>
      </c>
      <c r="C18" s="91" t="s">
        <v>68</v>
      </c>
      <c r="D18" s="91" t="s">
        <v>68</v>
      </c>
      <c r="E18" s="91" t="s">
        <v>68</v>
      </c>
      <c r="F18" s="91" t="s">
        <v>68</v>
      </c>
      <c r="G18" s="91"/>
      <c r="H18" s="91"/>
      <c r="I18" s="91"/>
      <c r="J18" s="91"/>
      <c r="K18" s="91"/>
      <c r="L18" s="91"/>
      <c r="M18" s="91"/>
      <c r="N18" s="91"/>
      <c r="O18" s="91"/>
      <c r="P18" s="314"/>
      <c r="Q18" s="90" t="s">
        <v>817</v>
      </c>
      <c r="R18" s="222" t="s">
        <v>817</v>
      </c>
      <c r="S18" s="92" t="s">
        <v>817</v>
      </c>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2" t="s">
        <v>64</v>
      </c>
      <c r="C19" s="133" t="s">
        <v>64</v>
      </c>
      <c r="D19" s="133" t="s">
        <v>64</v>
      </c>
      <c r="E19" s="133" t="s">
        <v>64</v>
      </c>
      <c r="F19" s="133" t="s">
        <v>64</v>
      </c>
      <c r="G19" s="133"/>
      <c r="H19" s="133"/>
      <c r="I19" s="133"/>
      <c r="J19" s="133"/>
      <c r="K19" s="133"/>
      <c r="L19" s="133"/>
      <c r="M19" s="133"/>
      <c r="N19" s="133"/>
      <c r="O19" s="133"/>
      <c r="P19" s="309"/>
      <c r="Q19" s="132" t="s">
        <v>64</v>
      </c>
      <c r="R19" s="223" t="s">
        <v>64</v>
      </c>
      <c r="S19" s="134" t="s">
        <v>64</v>
      </c>
      <c r="T19" s="136"/>
      <c r="V19" s="119" t="s">
        <v>54</v>
      </c>
      <c r="W19" s="120">
        <f>SUM(W4:W18)</f>
        <v>36</v>
      </c>
      <c r="X19" s="120">
        <f ca="1">SUM(X4:X18)</f>
        <v>34.999999999998693</v>
      </c>
      <c r="Y19" s="121">
        <f ca="1">IF(V19="","",X19-W19)</f>
        <v>-1.0000000000013074</v>
      </c>
      <c r="AA19" s="119" t="s">
        <v>54</v>
      </c>
      <c r="AB19" s="122">
        <f>SUM(AB4:AB18)</f>
        <v>39800</v>
      </c>
      <c r="AC19" s="122">
        <f t="shared" ref="AC19:AD19" ca="1" si="8">SUM(AC4:AC18)</f>
        <v>38749.999999998559</v>
      </c>
      <c r="AD19" s="123">
        <f t="shared" ca="1" si="8"/>
        <v>-1050</v>
      </c>
      <c r="AF19" s="94" t="str">
        <f>'1日(火)'!AF19</f>
        <v>出荷チェック</v>
      </c>
    </row>
    <row r="20" spans="1:32" ht="18" customHeight="1" thickBot="1" x14ac:dyDescent="0.45">
      <c r="A20" s="139">
        <v>0.58333333333333104</v>
      </c>
      <c r="B20" s="90" t="s">
        <v>70</v>
      </c>
      <c r="C20" s="91" t="s">
        <v>70</v>
      </c>
      <c r="D20" s="91" t="s">
        <v>70</v>
      </c>
      <c r="E20" s="91" t="s">
        <v>70</v>
      </c>
      <c r="F20" s="91" t="s">
        <v>70</v>
      </c>
      <c r="G20" s="91"/>
      <c r="H20" s="91"/>
      <c r="I20" s="91"/>
      <c r="J20" s="91"/>
      <c r="K20" s="91"/>
      <c r="L20" s="91"/>
      <c r="M20" s="91"/>
      <c r="N20" s="91"/>
      <c r="O20" s="91"/>
      <c r="P20" s="314"/>
      <c r="Q20" s="90" t="s">
        <v>815</v>
      </c>
      <c r="R20" s="222" t="s">
        <v>815</v>
      </c>
      <c r="S20" s="92" t="s">
        <v>815</v>
      </c>
      <c r="T20" s="93"/>
      <c r="V20" s="103" t="s">
        <v>77</v>
      </c>
      <c r="W20" s="70"/>
      <c r="Z20" s="141"/>
      <c r="AA20" s="103" t="s">
        <v>78</v>
      </c>
      <c r="AF20" s="89" t="str">
        <f>'1日(火)'!AF20</f>
        <v>PC</v>
      </c>
    </row>
    <row r="21" spans="1:32" ht="18" customHeight="1" x14ac:dyDescent="0.4">
      <c r="A21" s="138">
        <v>0.60416666666666297</v>
      </c>
      <c r="B21" s="132" t="s">
        <v>64</v>
      </c>
      <c r="C21" s="133" t="s">
        <v>64</v>
      </c>
      <c r="D21" s="133" t="s">
        <v>64</v>
      </c>
      <c r="E21" s="133" t="s">
        <v>64</v>
      </c>
      <c r="F21" s="133" t="s">
        <v>64</v>
      </c>
      <c r="G21" s="133"/>
      <c r="H21" s="133"/>
      <c r="I21" s="133"/>
      <c r="J21" s="133"/>
      <c r="K21" s="133"/>
      <c r="L21" s="133"/>
      <c r="M21" s="133"/>
      <c r="N21" s="133"/>
      <c r="O21" s="133"/>
      <c r="P21" s="309"/>
      <c r="Q21" s="132" t="s">
        <v>818</v>
      </c>
      <c r="R21" s="223" t="s">
        <v>818</v>
      </c>
      <c r="S21" s="134" t="s">
        <v>818</v>
      </c>
      <c r="T21" s="136" t="s">
        <v>747</v>
      </c>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0" t="s">
        <v>64</v>
      </c>
      <c r="C22" s="91" t="s">
        <v>64</v>
      </c>
      <c r="D22" s="91" t="s">
        <v>64</v>
      </c>
      <c r="E22" s="91" t="s">
        <v>64</v>
      </c>
      <c r="F22" s="91" t="s">
        <v>64</v>
      </c>
      <c r="G22" s="91"/>
      <c r="H22" s="91"/>
      <c r="I22" s="91"/>
      <c r="J22" s="91"/>
      <c r="K22" s="91"/>
      <c r="L22" s="91"/>
      <c r="M22" s="91"/>
      <c r="N22" s="91"/>
      <c r="O22" s="91"/>
      <c r="P22" s="314"/>
      <c r="Q22" s="90" t="s">
        <v>70</v>
      </c>
      <c r="R22" s="222" t="s">
        <v>70</v>
      </c>
      <c r="S22" s="92" t="s">
        <v>70</v>
      </c>
      <c r="T22" s="93"/>
      <c r="V22" s="160" t="s">
        <v>13</v>
      </c>
      <c r="W22" s="127">
        <f>IF(O2="","",O2)</f>
        <v>1</v>
      </c>
      <c r="X22" s="127">
        <v>1</v>
      </c>
      <c r="Y22" s="161">
        <f>IFERROR(X22-W22,"")</f>
        <v>0</v>
      </c>
      <c r="AA22" s="126" t="s">
        <v>13</v>
      </c>
      <c r="AB22" s="128">
        <f>IF(W22="","",AB19/W22)</f>
        <v>39800</v>
      </c>
      <c r="AC22" s="128">
        <f ca="1">IF(X22="","",AC19/X22)</f>
        <v>38749.999999998559</v>
      </c>
      <c r="AD22" s="129">
        <f ca="1">IFERROR(AC22-AB22,"")</f>
        <v>-1050.0000000014406</v>
      </c>
      <c r="AF22" s="95" t="str">
        <f>'1日(火)'!AF22</f>
        <v>残業</v>
      </c>
    </row>
    <row r="23" spans="1:32" ht="18" customHeight="1" thickBot="1" x14ac:dyDescent="0.45">
      <c r="A23" s="138">
        <v>0.64583333333332704</v>
      </c>
      <c r="B23" s="132" t="s">
        <v>740</v>
      </c>
      <c r="C23" s="133" t="s">
        <v>740</v>
      </c>
      <c r="D23" s="133" t="s">
        <v>740</v>
      </c>
      <c r="E23" s="133" t="s">
        <v>740</v>
      </c>
      <c r="F23" s="133" t="s">
        <v>740</v>
      </c>
      <c r="G23" s="133"/>
      <c r="H23" s="133"/>
      <c r="I23" s="133"/>
      <c r="J23" s="133"/>
      <c r="K23" s="133"/>
      <c r="L23" s="133"/>
      <c r="M23" s="133"/>
      <c r="N23" s="133"/>
      <c r="O23" s="133"/>
      <c r="P23" s="309"/>
      <c r="Q23" s="132" t="s">
        <v>64</v>
      </c>
      <c r="R23" s="223" t="s">
        <v>64</v>
      </c>
      <c r="S23" s="134" t="s">
        <v>64</v>
      </c>
      <c r="T23" s="136"/>
      <c r="V23" s="103" t="s">
        <v>104</v>
      </c>
      <c r="W23" s="70"/>
      <c r="AF23" s="95" t="str">
        <f>'1日(火)'!AF23</f>
        <v>↓</v>
      </c>
    </row>
    <row r="24" spans="1:32" ht="18" customHeight="1" x14ac:dyDescent="0.4">
      <c r="A24" s="139">
        <v>0.66666666666665897</v>
      </c>
      <c r="B24" s="90" t="s">
        <v>64</v>
      </c>
      <c r="C24" s="91" t="s">
        <v>64</v>
      </c>
      <c r="D24" s="91" t="s">
        <v>64</v>
      </c>
      <c r="E24" s="91" t="s">
        <v>64</v>
      </c>
      <c r="F24" s="91" t="s">
        <v>64</v>
      </c>
      <c r="G24" s="91"/>
      <c r="H24" s="91"/>
      <c r="I24" s="91"/>
      <c r="J24" s="91"/>
      <c r="K24" s="91"/>
      <c r="L24" s="91"/>
      <c r="M24" s="91"/>
      <c r="N24" s="91"/>
      <c r="O24" s="91"/>
      <c r="P24" s="314"/>
      <c r="Q24" s="90" t="s">
        <v>819</v>
      </c>
      <c r="R24" s="222" t="s">
        <v>819</v>
      </c>
      <c r="S24" s="92" t="s">
        <v>819</v>
      </c>
      <c r="T24" s="93" t="s">
        <v>748</v>
      </c>
      <c r="V24" s="105" t="s">
        <v>3</v>
      </c>
      <c r="W24" s="106" t="s">
        <v>14</v>
      </c>
      <c r="X24" s="106" t="s">
        <v>15</v>
      </c>
      <c r="Y24" s="107" t="s">
        <v>16</v>
      </c>
      <c r="AF24" s="95" t="str">
        <f>'1日(火)'!AF24</f>
        <v>翌日準備</v>
      </c>
    </row>
    <row r="25" spans="1:32" ht="18" customHeight="1" thickBot="1" x14ac:dyDescent="0.45">
      <c r="A25" s="138">
        <v>0.68749999999999101</v>
      </c>
      <c r="B25" s="132" t="s">
        <v>755</v>
      </c>
      <c r="C25" s="133" t="s">
        <v>755</v>
      </c>
      <c r="D25" s="133" t="s">
        <v>755</v>
      </c>
      <c r="E25" s="133" t="s">
        <v>755</v>
      </c>
      <c r="F25" s="133" t="s">
        <v>740</v>
      </c>
      <c r="G25" s="133"/>
      <c r="H25" s="133"/>
      <c r="I25" s="133"/>
      <c r="J25" s="133"/>
      <c r="K25" s="133"/>
      <c r="L25" s="133"/>
      <c r="M25" s="133"/>
      <c r="N25" s="133"/>
      <c r="O25" s="133"/>
      <c r="P25" s="309"/>
      <c r="Q25" s="132" t="s">
        <v>816</v>
      </c>
      <c r="R25" s="223" t="s">
        <v>816</v>
      </c>
      <c r="S25" s="134" t="s">
        <v>816</v>
      </c>
      <c r="T25" s="136"/>
      <c r="V25" s="126" t="s">
        <v>13</v>
      </c>
      <c r="W25" s="163">
        <f>IF(W22="","",W22/W19)</f>
        <v>2.7777777777777776E-2</v>
      </c>
      <c r="X25" s="163">
        <f ca="1">IF(X22="","",X22/X19)</f>
        <v>2.8571428571429639E-2</v>
      </c>
      <c r="Y25" s="164">
        <f ca="1">IFERROR(X25-W25,"")</f>
        <v>7.9365079365186289E-4</v>
      </c>
      <c r="AF25" s="95" t="str">
        <f>'1日(火)'!AF25</f>
        <v>在庫チェック</v>
      </c>
    </row>
    <row r="26" spans="1:32" ht="18" customHeight="1" thickBot="1" x14ac:dyDescent="0.45">
      <c r="A26" s="139">
        <v>0.70833333333332205</v>
      </c>
      <c r="B26" s="90" t="s">
        <v>754</v>
      </c>
      <c r="C26" s="91" t="s">
        <v>754</v>
      </c>
      <c r="D26" s="91" t="s">
        <v>754</v>
      </c>
      <c r="E26" s="91" t="s">
        <v>754</v>
      </c>
      <c r="F26" s="91" t="s">
        <v>71</v>
      </c>
      <c r="G26" s="91"/>
      <c r="H26" s="91"/>
      <c r="I26" s="91"/>
      <c r="J26" s="91"/>
      <c r="K26" s="91"/>
      <c r="L26" s="91"/>
      <c r="M26" s="91"/>
      <c r="N26" s="91"/>
      <c r="O26" s="91"/>
      <c r="P26" s="314"/>
      <c r="Q26" s="90" t="s">
        <v>820</v>
      </c>
      <c r="R26" s="222" t="s">
        <v>820</v>
      </c>
      <c r="S26" s="92" t="s">
        <v>820</v>
      </c>
      <c r="T26" s="93"/>
      <c r="V26" s="130" t="s">
        <v>164</v>
      </c>
      <c r="W26" s="322"/>
      <c r="X26" s="322"/>
      <c r="Y26" s="322"/>
      <c r="AF26" s="95" t="str">
        <f>'1日(火)'!AF26</f>
        <v>送り状印刷</v>
      </c>
    </row>
    <row r="27" spans="1:32" ht="18" customHeight="1" x14ac:dyDescent="0.4">
      <c r="A27" s="138">
        <v>0.72916666666665397</v>
      </c>
      <c r="B27" s="132"/>
      <c r="C27" s="133"/>
      <c r="D27" s="133"/>
      <c r="E27" s="133"/>
      <c r="F27" s="133"/>
      <c r="G27" s="133"/>
      <c r="H27" s="133"/>
      <c r="I27" s="133"/>
      <c r="J27" s="133"/>
      <c r="K27" s="133"/>
      <c r="L27" s="133"/>
      <c r="M27" s="133"/>
      <c r="N27" s="133"/>
      <c r="O27" s="133"/>
      <c r="P27" s="309"/>
      <c r="Q27" s="132" t="s">
        <v>72</v>
      </c>
      <c r="R27" s="223" t="s">
        <v>72</v>
      </c>
      <c r="S27" s="134" t="s">
        <v>72</v>
      </c>
      <c r="T27" s="136"/>
      <c r="V27" s="524"/>
      <c r="W27" s="525"/>
      <c r="X27" s="525"/>
      <c r="Y27" s="526"/>
      <c r="AF27" s="95">
        <f>'1日(火)'!AF27</f>
        <v>0</v>
      </c>
    </row>
    <row r="28" spans="1:32" ht="18" customHeight="1" x14ac:dyDescent="0.4">
      <c r="A28" s="139">
        <v>0.74999999999998601</v>
      </c>
      <c r="B28" s="90"/>
      <c r="C28" s="91"/>
      <c r="D28" s="91"/>
      <c r="E28" s="91"/>
      <c r="F28" s="91"/>
      <c r="G28" s="91"/>
      <c r="H28" s="91"/>
      <c r="I28" s="91"/>
      <c r="J28" s="91"/>
      <c r="K28" s="91"/>
      <c r="L28" s="91"/>
      <c r="M28" s="91"/>
      <c r="N28" s="91"/>
      <c r="O28" s="91"/>
      <c r="P28" s="314"/>
      <c r="Q28" s="90" t="s">
        <v>821</v>
      </c>
      <c r="R28" s="222" t="s">
        <v>821</v>
      </c>
      <c r="S28" s="92" t="s">
        <v>821</v>
      </c>
      <c r="T28" s="93"/>
      <c r="V28" s="527"/>
      <c r="W28" s="528"/>
      <c r="X28" s="528"/>
      <c r="Y28" s="529"/>
      <c r="AA28" s="177"/>
      <c r="AB28" s="177"/>
      <c r="AC28" s="177"/>
      <c r="AD28" s="177"/>
      <c r="AF28" s="95" t="str">
        <f>'1日(火)'!AF28</f>
        <v>＊</v>
      </c>
    </row>
    <row r="29" spans="1:32" ht="18" customHeight="1" thickBot="1" x14ac:dyDescent="0.45">
      <c r="A29" s="138">
        <v>0.77083333333331805</v>
      </c>
      <c r="B29" s="132"/>
      <c r="C29" s="133"/>
      <c r="D29" s="133"/>
      <c r="E29" s="133"/>
      <c r="F29" s="133"/>
      <c r="G29" s="133"/>
      <c r="H29" s="133"/>
      <c r="I29" s="133"/>
      <c r="J29" s="133"/>
      <c r="K29" s="133"/>
      <c r="L29" s="133"/>
      <c r="M29" s="133"/>
      <c r="N29" s="133"/>
      <c r="O29" s="133"/>
      <c r="P29" s="309"/>
      <c r="Q29" s="132"/>
      <c r="R29" s="223"/>
      <c r="S29" s="134"/>
      <c r="T29" s="136"/>
      <c r="V29" s="521"/>
      <c r="W29" s="522"/>
      <c r="X29" s="522"/>
      <c r="Y29" s="523"/>
      <c r="AA29" s="177"/>
      <c r="AB29" s="177"/>
      <c r="AC29" s="177"/>
      <c r="AD29" s="177"/>
      <c r="AF29" s="95" t="str">
        <f>'1日(火)'!AF29</f>
        <v>＊</v>
      </c>
    </row>
    <row r="30" spans="1:32" ht="18" customHeight="1" thickBot="1" x14ac:dyDescent="0.45">
      <c r="A30" s="139">
        <v>0.79166666666664998</v>
      </c>
      <c r="B30" s="90"/>
      <c r="C30" s="91"/>
      <c r="D30" s="91"/>
      <c r="E30" s="91"/>
      <c r="F30" s="91"/>
      <c r="G30" s="91"/>
      <c r="H30" s="91"/>
      <c r="I30" s="91"/>
      <c r="J30" s="91"/>
      <c r="K30" s="91"/>
      <c r="L30" s="91"/>
      <c r="M30" s="91"/>
      <c r="N30" s="91"/>
      <c r="O30" s="91"/>
      <c r="P30" s="314"/>
      <c r="Q30" s="90"/>
      <c r="R30" s="222"/>
      <c r="S30" s="92"/>
      <c r="T30" s="93"/>
      <c r="V30" s="130" t="s">
        <v>236</v>
      </c>
      <c r="W30" s="320"/>
      <c r="X30" s="320"/>
      <c r="Y30" s="321"/>
      <c r="AA30" s="177"/>
      <c r="AB30" s="177"/>
      <c r="AC30" s="177"/>
      <c r="AD30" s="177"/>
      <c r="AF30" s="95" t="str">
        <f>'1日(火)'!AF30</f>
        <v>＊</v>
      </c>
    </row>
    <row r="31" spans="1:32" ht="18" customHeight="1" x14ac:dyDescent="0.4">
      <c r="A31" s="138">
        <v>0.81249999999998201</v>
      </c>
      <c r="B31" s="132"/>
      <c r="C31" s="133"/>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tr">
        <f>'1日(火)'!AF31</f>
        <v>＊</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t="s">
        <v>749</v>
      </c>
      <c r="V32" s="527"/>
      <c r="W32" s="528"/>
      <c r="X32" s="528"/>
      <c r="Y32" s="529"/>
      <c r="AA32" s="177"/>
      <c r="AB32" s="177"/>
      <c r="AC32" s="177"/>
      <c r="AD32" s="177"/>
      <c r="AF32" s="95" t="str">
        <f>'1日(火)'!AF32</f>
        <v>＊</v>
      </c>
    </row>
    <row r="33" spans="1:32" ht="18" customHeight="1" thickBot="1" x14ac:dyDescent="0.45">
      <c r="A33" s="173" t="s">
        <v>165</v>
      </c>
      <c r="B33" s="111" cm="1">
        <f t="array" aca="1" ref="B33" ca="1">IF(B36&lt;&gt;0,B36,IFERROR(IF(B4="欠勤",0,IF(B3="","",INDIRECT(ADDRESS(MATCH("",B$1:B$32,-1),1))*24-INDIRECT(ADDRESS(MATCH(0,INDEX(0/(B$6:B$32&lt;&gt;""),),0)+5,1))*24-COUNTIF(B6:B32,"休憩")*0.5)),0))</f>
        <v>7.9999999999997389</v>
      </c>
      <c r="C33" s="111" cm="1">
        <f t="array" aca="1" ref="C33" ca="1">IF(C36&lt;&gt;0,C36,IFERROR(IF(C4="欠勤",0,IF(C3="","",INDIRECT(ADDRESS(MATCH("",C$1:C$32,-1),1))*24-INDIRECT(ADDRESS(MATCH(0,INDEX(0/(C$6:C$32&lt;&gt;""),),0)+5,1))*24-COUNTIF(C6:C32,"休憩")*0.5)),0))</f>
        <v>7.9999999999997389</v>
      </c>
      <c r="D33" s="111" cm="1">
        <f t="array" aca="1" ref="D33" ca="1">IF(D36&lt;&gt;0,D36,IFERROR(IF(D4="欠勤",0,IF(D3="","",INDIRECT(ADDRESS(MATCH("",D$1:D$32,-1),1))*24-INDIRECT(ADDRESS(MATCH(0,INDEX(0/(D$6:D$32&lt;&gt;""),),0)+5,1))*24-COUNTIF(D6:D32,"休憩")*0.5)),0))</f>
        <v>7.9999999999997389</v>
      </c>
      <c r="E33" s="111" cm="1">
        <f t="array" aca="1" ref="E33" ca="1">IF(E36&lt;&gt;0,E36,IFERROR(IF(E4="欠勤",0,IF(E3="","",INDIRECT(ADDRESS(MATCH("",E$1:E$32,-1),1))*24-INDIRECT(ADDRESS(MATCH(0,INDEX(0/(E$6:E$32&lt;&gt;""),),0)+5,1))*24-COUNTIF(E6:E32,"休憩")*0.5)),0))</f>
        <v>3.9999999999997478</v>
      </c>
      <c r="F33" s="111" cm="1">
        <f t="array" aca="1" ref="F33" ca="1">IF(F36&lt;&gt;0,F36,IFERROR(IF(F4="欠勤",0,IF(F3="","",INDIRECT(ADDRESS(MATCH("",F$1:F$32,-1),1))*24-INDIRECT(ADDRESS(MATCH(0,INDEX(0/(F$6:F$32&lt;&gt;""),),0)+5,1))*24-COUNTIF(F6:F32,"休憩")*0.5)),0))</f>
        <v>6.99999999999973</v>
      </c>
      <c r="G33" s="227" t="str" cm="1">
        <f t="array" aca="1" ref="G33" ca="1">IF(G36&lt;&gt;0,G36,IFERROR(IF(G4="欠勤",0,IF(G3="","",INDIRECT(ADDRESS(MATCH("",G$1:G$32,-1),1))*24-INDIRECT(ADDRESS(MATCH(0,INDEX(0/(G$6:G$32&lt;&gt;""),),0)+5,1))*24-COUNTIF(G6:G32,"休憩")*0.5)),0))</f>
        <v/>
      </c>
      <c r="H33" s="228" t="str" cm="1">
        <f t="array" aca="1" ref="H33" ca="1">IF(H36&lt;&gt;0,H36,IFERROR(IF(H4="欠勤",0,IF(H3="","",INDIRECT(ADDRESS(MATCH("",H$1:H$32,-1),1))*24-INDIRECT(ADDRESS(MATCH(0,INDEX(0/(H$6:H$32&lt;&gt;""),),0)+5,1))*24-COUNTIF(H6:H32,"休憩")*0.5)),0))</f>
        <v/>
      </c>
      <c r="I33" s="228" t="str" cm="1">
        <f t="array" aca="1" ref="I33" ca="1">IF(I36&lt;&gt;0,I36,IFERROR(IF(I4="欠勤",0,IF(I3="","",INDIRECT(ADDRESS(MATCH("",I$1:I$32,-1),1))*24-INDIRECT(ADDRESS(MATCH(0,INDEX(0/(I$6:I$32&lt;&gt;""),),0)+5,1))*24-COUNTIF(I6:I32,"休憩")*0.5)),0))</f>
        <v/>
      </c>
      <c r="J33" s="228" t="str" cm="1">
        <f t="array" aca="1" ref="J33" ca="1">IF(J36&lt;&gt;0,J36,IFERROR(IF(J4="欠勤",0,IF(J3="","",INDIRECT(ADDRESS(MATCH("",J$1:J$32,-1),1))*24-INDIRECT(ADDRESS(MATCH(0,INDEX(0/(J$6:J$32&lt;&gt;""),),0)+5,1))*24-COUNTIF(J6:J32,"休憩")*0.5)),0))</f>
        <v/>
      </c>
      <c r="K33" s="228" t="str" cm="1">
        <f t="array" aca="1" ref="K33" ca="1">IF(K36&lt;&gt;0,K36,IFERROR(IF(K4="欠勤",0,IF(K3="","",INDIRECT(ADDRESS(MATCH("",K$1:K$32,-1),1))*24-INDIRECT(ADDRESS(MATCH(0,INDEX(0/(K$6:K$32&lt;&gt;""),),0)+5,1))*24-COUNTIF(K6:K32,"休憩")*0.5)),0))</f>
        <v/>
      </c>
      <c r="L33" s="228" t="str" cm="1">
        <f t="array" aca="1" ref="L33" ca="1">IF(L36&lt;&gt;0,L36,IFERROR(IF(L4="欠勤",0,IF(L3="","",INDIRECT(ADDRESS(MATCH("",L$1:L$32,-1),1))*24-INDIRECT(ADDRESS(MATCH(0,INDEX(0/(L$6:L$32&lt;&gt;""),),0)+5,1))*24-COUNTIF(L6:L32,"休憩")*0.5)),0))</f>
        <v/>
      </c>
      <c r="M33" s="228" t="str" cm="1">
        <f t="array" aca="1" ref="M33" ca="1">IF(M36&lt;&gt;0,M36,IFERROR(IF(M4="欠勤",0,IF(M3="","",INDIRECT(ADDRESS(MATCH("",M$1:M$32,-1),1))*24-INDIRECT(ADDRESS(MATCH(0,INDEX(0/(M$6:M$32&lt;&gt;""),),0)+5,1))*24-COUNTIF(M6:M32,"休憩")*0.5)),0))</f>
        <v/>
      </c>
      <c r="N33" s="228" t="str" cm="1">
        <f t="array" aca="1" ref="N33" ca="1">IF(N36&lt;&gt;0,N36,IFERROR(IF(N4="欠勤",0,IF(N3="","",INDIRECT(ADDRESS(MATCH("",N$1:N$32,-1),1))*24-INDIRECT(ADDRESS(MATCH(0,INDEX(0/(N$6:N$32&lt;&gt;""),),0)+5,1))*24-COUNTIF(N6:N32,"休憩")*0.5)),0))</f>
        <v/>
      </c>
      <c r="O33" s="228" t="str" cm="1">
        <f t="array" aca="1" ref="O33" ca="1">IF(O36&lt;&gt;0,O36,IFERROR(IF(O4="欠勤",0,IF(O3="","",INDIRECT(ADDRESS(MATCH("",O$1:O$32,-1),1))*24-INDIRECT(ADDRESS(MATCH(0,INDEX(0/(O$6:O$32&lt;&gt;""),),0)+5,1))*24-COUNTIF(O6:O32,"休憩")*0.5)),0))</f>
        <v/>
      </c>
      <c r="P33" s="316" t="str" cm="1">
        <f t="array" aca="1" ref="P33" ca="1">IF(P36&lt;&gt;0,P36,IFERROR(IF(P4="欠勤",0,IF(P3="","",INDIRECT(ADDRESS(MATCH("",P$1:P$32,-1),1))*24-INDIRECT(ADDRESS(MATCH(0,INDEX(0/(P$6:P$32&lt;&gt;""),),0)+5,1))*24-COUNTIF(P6:P32,"休憩")*0.5)),0))</f>
        <v/>
      </c>
      <c r="Q33" s="168"/>
      <c r="R33" s="169"/>
      <c r="S33" s="170"/>
      <c r="T33" s="171"/>
      <c r="V33" s="521"/>
      <c r="W33" s="522"/>
      <c r="X33" s="522"/>
      <c r="Y33" s="523"/>
      <c r="AA33" s="177"/>
      <c r="AB33" s="177"/>
      <c r="AC33" s="177"/>
      <c r="AD33" s="177"/>
      <c r="AF33" s="95" t="str">
        <f>'1日(火)'!AF33</f>
        <v>＊</v>
      </c>
    </row>
    <row r="34" spans="1:32" ht="18" customHeight="1" x14ac:dyDescent="0.4">
      <c r="A34" s="533" t="str">
        <f>"出荷の合計　　→　"&amp;O2&amp;"ｃｓ"</f>
        <v>出荷の合計　　→　1ｃｓ</v>
      </c>
      <c r="B34" s="533"/>
      <c r="C34" s="533"/>
      <c r="D34" s="533"/>
      <c r="E34" s="533"/>
      <c r="F34" s="533"/>
      <c r="G34" s="533"/>
      <c r="H34" s="533"/>
      <c r="I34" s="533"/>
      <c r="J34" s="533"/>
      <c r="K34" s="533"/>
      <c r="L34" s="533"/>
      <c r="M34" s="533"/>
      <c r="N34" s="533"/>
      <c r="O34" s="533"/>
      <c r="P34" s="533"/>
      <c r="Q34" s="533"/>
      <c r="R34" s="533"/>
      <c r="S34" s="533"/>
      <c r="T34" s="533"/>
      <c r="AF34" s="95" t="str">
        <f>'1日(火)'!AF34</f>
        <v>＊</v>
      </c>
    </row>
    <row r="35" spans="1:32" ht="18" customHeight="1" x14ac:dyDescent="0.4">
      <c r="A35" s="534" t="str">
        <f ca="1">"1ケース当たりの人件費　"&amp;ROUND(AC19/O2,0)&amp;"円"</f>
        <v>1ケース当たりの人件費　38750円</v>
      </c>
      <c r="B35" s="534"/>
      <c r="C35" s="534"/>
      <c r="D35" s="534"/>
      <c r="E35" s="534"/>
      <c r="F35" s="534"/>
      <c r="G35" s="534"/>
      <c r="H35" s="534"/>
      <c r="I35" s="534"/>
      <c r="J35" s="534"/>
      <c r="K35" s="534"/>
      <c r="L35" s="534"/>
      <c r="M35" s="534"/>
      <c r="N35" s="534"/>
      <c r="O35" s="534"/>
      <c r="P35" s="534"/>
      <c r="Q35" s="534"/>
      <c r="R35" s="534"/>
      <c r="S35" s="534"/>
      <c r="T35" s="534"/>
      <c r="AF35" s="95" t="str">
        <f>'1日(火)'!AF35</f>
        <v>＊</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tr">
        <f>'1日(火)'!AF36</f>
        <v>＊</v>
      </c>
    </row>
    <row r="37" spans="1:32" ht="18" hidden="1" customHeight="1" x14ac:dyDescent="0.4">
      <c r="A37" s="167"/>
      <c r="B37" s="167" cm="1">
        <f t="array" aca="1" ref="B37" ca="1">IF(INDIRECT(ADDRESS(MATCH("",B$1:B$32,-1),2))="休憩",INDIRECT(ADDRESS(MATCH("",B$1:B$32,-1)+1,1)),INDIRECT(ADDRESS(MATCH("",B$1:B$32,-1),1)))</f>
        <v>0.70833333333332205</v>
      </c>
      <c r="C37" s="167" cm="1">
        <f t="array" aca="1" ref="C37" ca="1">IF(INDIRECT(ADDRESS(MATCH("",C$1:C$32,-1),3))="休憩",INDIRECT(ADDRESS(MATCH("",C$1:C$32,-1)+1,1)),INDIRECT(ADDRESS(MATCH("",C$1:C$32,-1),1)))</f>
        <v>0.70833333333332205</v>
      </c>
      <c r="D37" s="167" cm="1">
        <f t="array" aca="1" ref="D37" ca="1">IF(INDIRECT(ADDRESS(MATCH("",D$1:D$32,-1),4))="休憩",INDIRECT(ADDRESS(MATCH("",D$1:D$32,-1)+1,1)),INDIRECT(ADDRESS(MATCH("",D$1:D$32,-1),1)))</f>
        <v>0.70833333333332205</v>
      </c>
      <c r="E37" s="167" cm="1">
        <f t="array" aca="1" ref="E37" ca="1">IF(INDIRECT(ADDRESS(MATCH("",E$1:E$32,-1),5))="休憩",INDIRECT(ADDRESS(MATCH("",E$1:E$32,-1)+1,1)),INDIRECT(ADDRESS(MATCH("",E$1:E$32,-1),1)))</f>
        <v>0.70833333333332205</v>
      </c>
      <c r="F37" s="167" cm="1">
        <f t="array" aca="1" ref="F37" ca="1">IF(INDIRECT(ADDRESS(MATCH("",F$1:F$32,-1),6))="休憩",INDIRECT(ADDRESS(MATCH("",F$1:F$32,-1)+1,1)),INDIRECT(ADDRESS(MATCH("",F$1:F$32,-1),1)))</f>
        <v>0.70833333333332205</v>
      </c>
      <c r="G37" s="167" t="str" cm="1">
        <f t="array" aca="1" ref="G37" ca="1">IF(INDIRECT(ADDRESS(MATCH("",G$1:G$32,-1),7))="休憩",INDIRECT(ADDRESS(MATCH("",G$1:G$32,-1)+1,1)),INDIRECT(ADDRESS(MATCH("",G$1:G$32,-1),1)))</f>
        <v>名前</v>
      </c>
      <c r="H37" s="167" t="str" cm="1">
        <f t="array" aca="1" ref="H37" ca="1">IF(INDIRECT(ADDRESS(MATCH("",H$1:H$32,-1),8))="休憩",INDIRECT(ADDRESS(MATCH("",H$1:H$32,-1)+1,1)),INDIRECT(ADDRESS(MATCH("",H$1:H$32,-1),1)))</f>
        <v>名前</v>
      </c>
      <c r="I37" s="220" t="str" cm="1">
        <f t="array" aca="1" ref="I37" ca="1">IF(INDIRECT(ADDRESS(MATCH("",I$1:I$32,-1),8))="休憩",INDIRECT(ADDRESS(MATCH("",I$1:I$32,-1)+1,1)),INDIRECT(ADDRESS(MATCH("",I$1:I$32,-1),1)))</f>
        <v>名前</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tr">
        <f>'1日(火)'!AF37</f>
        <v>＊</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tr">
        <f>'1日(火)'!AF38</f>
        <v>＊</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tr">
        <f>'1日(火)'!AF39</f>
        <v>＊</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tr">
        <f>'1日(火)'!AF40</f>
        <v>＊</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tr">
        <f>'1日(火)'!AF41</f>
        <v>＊</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tr">
        <f>'1日(火)'!AF42</f>
        <v>＊</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tr">
        <f>'1日(火)'!AF43</f>
        <v>＊</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tr">
        <f>'1日(火)'!AF44</f>
        <v>＊</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tr">
        <f>'1日(火)'!AF45</f>
        <v>＊</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tr">
        <f>'1日(火)'!AF46</f>
        <v>＊</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tr">
        <f>'1日(火)'!AF47</f>
        <v>＊</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tr">
        <f>'1日(火)'!AF48</f>
        <v>＊</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tr">
        <f>'1日(火)'!AF49</f>
        <v>＊</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tr">
        <f>'1日(火)'!AF50</f>
        <v>＊</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tr">
        <f>'1日(火)'!AF51</f>
        <v>＊</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tr">
        <f>'1日(火)'!AF52</f>
        <v>＊</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tr">
        <f>'1日(火)'!AF53</f>
        <v>＊</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tr">
        <f>'1日(火)'!AF54</f>
        <v>＊</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tr">
        <f>'1日(火)'!AF55</f>
        <v>＊</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tr">
        <f>'1日(火)'!AF56</f>
        <v>＊</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tr">
        <f>'1日(火)'!AF57</f>
        <v>＊</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tr">
        <f>'1日(火)'!AF58</f>
        <v>＊</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28" ht="15.95" customHeight="1" x14ac:dyDescent="0.4"/>
    <row r="66" spans="22:28" ht="15.95" customHeight="1" x14ac:dyDescent="0.4">
      <c r="Y66" s="124"/>
    </row>
    <row r="67" spans="22:28" ht="15.95" customHeight="1" x14ac:dyDescent="0.4">
      <c r="Y67" s="125"/>
    </row>
    <row r="68" spans="22:28" ht="15.95" customHeight="1" x14ac:dyDescent="0.4">
      <c r="Y68" s="125"/>
    </row>
    <row r="69" spans="22:28" ht="15.95" customHeight="1" x14ac:dyDescent="0.4">
      <c r="Y69" s="125"/>
    </row>
    <row r="70" spans="22:28" ht="15.95" customHeight="1" x14ac:dyDescent="0.4">
      <c r="V70" s="116"/>
      <c r="W70" s="70"/>
      <c r="AB70" s="125"/>
    </row>
    <row r="71" spans="22:28" ht="15.95" customHeight="1" x14ac:dyDescent="0.4">
      <c r="V71" s="116"/>
      <c r="W71" s="70"/>
      <c r="AB71" s="125"/>
    </row>
    <row r="72" spans="22:28" ht="15.95" customHeight="1" x14ac:dyDescent="0.4">
      <c r="V72" s="116"/>
      <c r="W72" s="70"/>
      <c r="AB72" s="125"/>
    </row>
    <row r="73" spans="22:28" ht="15.95" customHeight="1" x14ac:dyDescent="0.4">
      <c r="Y73" s="125"/>
    </row>
    <row r="74" spans="22:28" ht="15.95" customHeight="1" x14ac:dyDescent="0.4">
      <c r="Y74" s="125"/>
    </row>
    <row r="75" spans="22:28" ht="15.95" customHeight="1" x14ac:dyDescent="0.4">
      <c r="Y75" s="125"/>
    </row>
    <row r="76" spans="22:28" ht="15.95" customHeight="1" x14ac:dyDescent="0.4">
      <c r="Y76" s="125"/>
    </row>
    <row r="77" spans="22:28" s="70" customFormat="1" ht="15.95" customHeight="1" x14ac:dyDescent="0.4">
      <c r="W77"/>
    </row>
    <row r="78" spans="22:28" s="70" customFormat="1" ht="15.95" customHeight="1" x14ac:dyDescent="0.4">
      <c r="W78"/>
    </row>
    <row r="79" spans="22:28" s="70" customFormat="1" ht="15.95" customHeight="1" x14ac:dyDescent="0.4">
      <c r="W79"/>
    </row>
    <row r="80" spans="22:28"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c r="Y85" s="131"/>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5"/>
  <conditionalFormatting sqref="A33 A6:T9 A30:T32 A10:P29 S10:T29">
    <cfRule type="cellIs" dxfId="99" priority="7" operator="equal">
      <formula>"休憩"</formula>
    </cfRule>
  </conditionalFormatting>
  <conditionalFormatting sqref="Y19">
    <cfRule type="cellIs" dxfId="98" priority="6" operator="lessThan">
      <formula>0</formula>
    </cfRule>
  </conditionalFormatting>
  <conditionalFormatting sqref="Q29">
    <cfRule type="cellIs" dxfId="97" priority="4" operator="equal">
      <formula>"休憩"</formula>
    </cfRule>
  </conditionalFormatting>
  <conditionalFormatting sqref="Q10:Q28">
    <cfRule type="cellIs" dxfId="96" priority="3" operator="equal">
      <formula>"休憩"</formula>
    </cfRule>
  </conditionalFormatting>
  <conditionalFormatting sqref="R29">
    <cfRule type="cellIs" dxfId="95" priority="2" operator="equal">
      <formula>"休憩"</formula>
    </cfRule>
  </conditionalFormatting>
  <conditionalFormatting sqref="R10:R28">
    <cfRule type="cellIs" dxfId="94"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xr:uid="{295372D5-DA55-4C77-97BE-B2D8365BA881}">
          <x14:formula1>
            <xm:f>'1日(火)'!$AF$7:$AF$58</xm:f>
          </x14:formula1>
          <xm:sqref>B6:S32</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32909B-D0D6-4ACC-A69D-CB3B6E05A483}">
  <sheetPr codeName="Sheet14">
    <pageSetUpPr fitToPage="1"/>
  </sheetPr>
  <dimension ref="A1:AF95"/>
  <sheetViews>
    <sheetView zoomScale="70" zoomScaleNormal="70" workbookViewId="0">
      <pane xSplit="1" ySplit="5" topLeftCell="B6" activePane="bottomRight" state="frozen"/>
      <selection activeCell="R8" sqref="R8"/>
      <selection pane="topRight" activeCell="R8" sqref="R8"/>
      <selection pane="bottomLeft" activeCell="R8" sqref="R8"/>
      <selection pane="bottomRight" activeCell="R10" sqref="R10:R28"/>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f>月シフト!I9</f>
        <v>44600</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f>A1</f>
        <v>44600</v>
      </c>
      <c r="W1" s="530"/>
      <c r="X1" s="530"/>
      <c r="Y1" s="530"/>
      <c r="Z1" s="62"/>
      <c r="AA1" s="62"/>
      <c r="AB1" s="62"/>
      <c r="AC1" s="62"/>
      <c r="AD1" s="62"/>
      <c r="AF1" s="62"/>
    </row>
    <row r="2" spans="1:32" ht="18.600000000000001" customHeight="1" thickBot="1" x14ac:dyDescent="0.45">
      <c r="A2" s="63"/>
      <c r="B2" s="537" t="s">
        <v>57</v>
      </c>
      <c r="C2" s="538"/>
      <c r="D2" s="538"/>
      <c r="E2" s="538"/>
      <c r="F2" s="538"/>
      <c r="G2" s="538"/>
      <c r="H2" s="538"/>
      <c r="I2" s="538"/>
      <c r="J2" s="538"/>
      <c r="K2" s="538"/>
      <c r="L2" s="538"/>
      <c r="M2" s="538"/>
      <c r="N2" s="539"/>
      <c r="O2" s="64"/>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IFERROR(INDEX(月シフト!$A$17:$A$50,MATCH(LARGE((月シフト!$I$17:$I$50&lt;&gt;"")*1/ROW(月シフト!$I$17:$I$50),B38),1/ROW(月シフト!$I$17:$I$50),0),1),"")</f>
        <v>ズオン バン フン</v>
      </c>
      <c r="C3" s="142" t="str" cm="1">
        <f t="array" ref="C3">IFERROR(INDEX(月シフト!$A$17:$A$50,MATCH(LARGE((月シフト!$I$17:$I$50&lt;&gt;"")*1/ROW(月シフト!$I$17:$I$50),C38),1/ROW(月シフト!$I$17:$I$50),0),1),"")</f>
        <v>チャモ</v>
      </c>
      <c r="D3" s="142" t="str" cm="1">
        <f t="array" ref="D3">IFERROR(INDEX(月シフト!$A$17:$A$50,MATCH(LARGE((月シフト!$I$17:$I$50&lt;&gt;"")*1/ROW(月シフト!$I$17:$I$50),D38),1/ROW(月シフト!$I$17:$I$50),0),1),"")</f>
        <v>サンミン</v>
      </c>
      <c r="E3" s="142" t="str" cm="1">
        <f t="array" ref="E3">IFERROR(INDEX(月シフト!$A$17:$A$50,MATCH(LARGE((月シフト!$I$17:$I$50&lt;&gt;"")*1/ROW(月シフト!$I$17:$I$50),E38),1/ROW(月シフト!$I$17:$I$50),0),1),"")</f>
        <v>イスリ</v>
      </c>
      <c r="F3" s="142" t="str" cm="1">
        <f t="array" ref="F3">IFERROR(INDEX(月シフト!$A$17:$A$50,MATCH(LARGE((月シフト!$I$17:$I$50&lt;&gt;"")*1/ROW(月シフト!$I$17:$I$50),F38),1/ROW(月シフト!$I$17:$I$50),0),1),"")</f>
        <v>インディカ</v>
      </c>
      <c r="G3" s="224" t="str" cm="1">
        <f t="array" ref="G3">IFERROR(INDEX(月シフト!$A$17:$A$50,MATCH(LARGE((月シフト!$I$17:$I$50&lt;&gt;"")*1/ROW(月シフト!$I$17:$I$50),G38),1/ROW(月シフト!$I$17:$I$50),0),1),"")</f>
        <v>チャトランガ</v>
      </c>
      <c r="H3" s="224" t="str" cm="1">
        <f t="array" ref="H3">IFERROR(INDEX(月シフト!$A$17:$A$50,MATCH(LARGE((月シフト!$I$17:$I$50&lt;&gt;"")*1/ROW(月シフト!$I$17:$I$50),H38),1/ROW(月シフト!$I$17:$I$50),0),1),"")</f>
        <v/>
      </c>
      <c r="I3" s="224" t="str" cm="1">
        <f t="array" ref="I3">IFERROR(INDEX(月シフト!$A$17:$A$50,MATCH(LARGE((月シフト!$I$17:$I$50&lt;&gt;"")*1/ROW(月シフト!$I$17:$I$50),I38),1/ROW(月シフト!$I$17:$I$50),0),1),"")</f>
        <v/>
      </c>
      <c r="J3" s="224" t="str" cm="1">
        <f t="array" ref="J3">IFERROR(INDEX(月シフト!$A$17:$A$50,MATCH(LARGE((月シフト!$I$17:$I$50&lt;&gt;"")*1/ROW(月シフト!$I$17:$I$50),J38),1/ROW(月シフト!$I$17:$I$50),0),1),"")</f>
        <v/>
      </c>
      <c r="K3" s="224" t="str" cm="1">
        <f t="array" ref="K3">IFERROR(INDEX(月シフト!$A$17:$A$50,MATCH(LARGE((月シフト!$I$17:$I$50&lt;&gt;"")*1/ROW(月シフト!$I$17:$I$50),K38),1/ROW(月シフト!$I$17:$I$50),0),1),"")</f>
        <v/>
      </c>
      <c r="L3" s="224" t="str" cm="1">
        <f t="array" ref="L3">IFERROR(INDEX(月シフト!$A$17:$A$50,MATCH(LARGE((月シフト!$I$17:$I$50&lt;&gt;"")*1/ROW(月シフト!$I$17:$I$50),L38),1/ROW(月シフト!$I$17:$I$50),0),1),"")</f>
        <v/>
      </c>
      <c r="M3" s="224" t="str" cm="1">
        <f t="array" ref="M3">IFERROR(INDEX(月シフト!$A$17:$A$50,MATCH(LARGE((月シフト!$I$17:$I$50&lt;&gt;"")*1/ROW(月シフト!$I$17:$I$50),M38),1/ROW(月シフト!$I$17:$I$50),0),1),"")</f>
        <v/>
      </c>
      <c r="N3" s="224" t="str" cm="1">
        <f t="array" ref="N3">IFERROR(INDEX(月シフト!$A$17:$A$50,MATCH(LARGE((月シフト!$I$17:$I$50&lt;&gt;"")*1/ROW(月シフト!$I$17:$I$50),N38),1/ROW(月シフト!$I$17:$I$50),0),1),"")</f>
        <v/>
      </c>
      <c r="O3" s="224" t="str" cm="1">
        <f t="array" ref="O3">IFERROR(INDEX(月シフト!$A$17:$A$50,MATCH(LARGE((月シフト!$I$17:$I$50&lt;&gt;"")*1/ROW(月シフト!$I$17:$I$50),O38),1/ROW(月シフト!$I$17:$I$50),0),1),"")</f>
        <v/>
      </c>
      <c r="P3" s="310" t="str" cm="1">
        <f t="array" ref="P3">IFERROR(INDEX(月シフト!$A$17:$A$50,MATCH(LARGE((月シフト!$I$17:$I$50&lt;&gt;"")*1/ROW(月シフト!$I$17:$I$50),P38),1/ROW(月シフト!$I$17:$I$50),0),1),"")</f>
        <v/>
      </c>
      <c r="Q3" s="143" t="str">
        <f t="array" ref="Q3">IFERROR(INDEX(月シフト!$A$11:$A$16,MATCH(LARGE((月シフト!$I$11:$I$16&lt;&gt;"")*1/ROW(月シフト!$I$11:$I$16),1),1/ROW(月シフト!$I$11:$I$16),0),1),"")</f>
        <v>高橋</v>
      </c>
      <c r="R3" s="144" t="str">
        <f t="array" ref="R3">IFERROR(INDEX(月シフト!$A$11:$A$16,MATCH(LARGE((月シフト!$I$11:$I$16&lt;&gt;"")*1/ROW(月シフト!$I$11:$I$16),2),1/ROW(月シフト!$I$11:$I$16),0),1),"")</f>
        <v>マーダワ</v>
      </c>
      <c r="S3" s="145" t="str">
        <f t="array" ref="S3">IFERROR(INDEX(月シフト!$A$11:$A$16,MATCH(LARGE((月シフト!$I$11:$I$16&lt;&gt;"")*1/ROW(月シフト!$I$11:$I$16),3),1/ROW(月シフト!$I$11:$I$16),0),1),"")</f>
        <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c r="C4" s="73"/>
      <c r="D4" s="73"/>
      <c r="E4" s="73"/>
      <c r="F4" s="73"/>
      <c r="G4" s="225"/>
      <c r="H4" s="225"/>
      <c r="I4" s="225"/>
      <c r="J4" s="225"/>
      <c r="K4" s="225"/>
      <c r="L4" s="225"/>
      <c r="M4" s="225"/>
      <c r="N4" s="225"/>
      <c r="O4" s="225"/>
      <c r="P4" s="311"/>
      <c r="Q4" s="74"/>
      <c r="R4" s="75"/>
      <c r="S4" s="76"/>
      <c r="T4" s="146"/>
      <c r="V4" s="109" t="str">
        <f>IF(AND(B$3="",B$6=""),"",IF(B$3="",B$6,B$3))</f>
        <v>ズオン バン フン</v>
      </c>
      <c r="W4" s="110">
        <f>IF(AND(B$6&lt;&gt;"",B$3=""),0,IFERROR(HLOOKUP(INDEX(月シフト!$B$17:$AF$50,MATCH($V4,月シフト!$A$17:$A$50,0),MATCH($V$1,月シフト!$B$9:$AF$9,0)),月シフト!$AJ$9:$AU$10,2,0),""))</f>
        <v>8</v>
      </c>
      <c r="X4" s="111">
        <f ca="1">B33</f>
        <v>7.9999999999997389</v>
      </c>
      <c r="Y4" s="112">
        <f ca="1">IF(V4="","",X4-W4)</f>
        <v>-2.6112445539183682E-13</v>
      </c>
      <c r="AA4" s="109" t="str">
        <f t="shared" ref="AA4:AA13" si="0">IF(V4="","",V4)</f>
        <v>ズオン バン フン</v>
      </c>
      <c r="AB4" s="114">
        <f>IFERROR(HLOOKUP($V4,月シフト!$AJ$12:$AZ$13,2,0)*W4,"")</f>
        <v>9600</v>
      </c>
      <c r="AC4" s="114">
        <f ca="1">IFERROR(HLOOKUP($V4,月シフト!$AJ$12:$AZ$13,2,0)*X4,"")</f>
        <v>9599.9999999996871</v>
      </c>
      <c r="AD4" s="115">
        <f ca="1">IFERROR(ROUND(AC4,0)-ROUND(AB4,0),"")</f>
        <v>0</v>
      </c>
    </row>
    <row r="5" spans="1:32" ht="18.600000000000001" customHeight="1" thickBot="1" x14ac:dyDescent="0.45">
      <c r="A5" s="78" t="s">
        <v>83</v>
      </c>
      <c r="B5" s="79" t="str">
        <f>IF(B3="","",HLOOKUP(INDEX(月シフト!$B$11:$AF$50,MATCH(B$3,月シフト!$A$11:$A$50,0),MATCH($A$1,月シフト!$B$9:$AF$9,0)),月シフト!$AJ$9:$AU$11,3,0))</f>
        <v>8:00～17:00</v>
      </c>
      <c r="C5" s="79" t="str">
        <f>IF(C3="","",HLOOKUP(INDEX(月シフト!$B$11:$AF$50,MATCH(C$3,月シフト!$A$11:$A$50,0),MATCH($A$1,月シフト!$B$9:$AF$9,0)),月シフト!$AJ$9:$AU$11,3,0))</f>
        <v>8:00～17:00</v>
      </c>
      <c r="D5" s="79" t="str">
        <f>IF(D3="","",HLOOKUP(INDEX(月シフト!$B$11:$AF$50,MATCH(D$3,月シフト!$A$11:$A$50,0),MATCH($A$1,月シフト!$B$9:$AF$9,0)),月シフト!$AJ$9:$AU$11,3,0))</f>
        <v>8:00～12:00</v>
      </c>
      <c r="E5" s="79" t="str">
        <f>IF(E3="","",HLOOKUP(INDEX(月シフト!$B$11:$AF$50,MATCH(E$3,月シフト!$A$11:$A$50,0),MATCH($A$1,月シフト!$B$9:$AF$9,0)),月シフト!$AJ$9:$AU$11,3,0))</f>
        <v>13:00～18:00</v>
      </c>
      <c r="F5" s="79" t="str">
        <f>IF(F3="","",HLOOKUP(INDEX(月シフト!$B$11:$AF$50,MATCH(F$3,月シフト!$A$11:$A$50,0),MATCH($A$1,月シフト!$B$9:$AF$9,0)),月シフト!$AJ$9:$AU$11,3,0))</f>
        <v>9:00～17:00</v>
      </c>
      <c r="G5" s="226" t="str">
        <f>IF(G3="","",HLOOKUP(INDEX(月シフト!$B$11:$AF$50,MATCH(G$3,月シフト!$A$11:$A$50,0),MATCH($A$1,月シフト!$B$9:$AF$9,0)),月シフト!$AJ$9:$AU$11,3,0))</f>
        <v>13:00～18:00</v>
      </c>
      <c r="H5" s="226" t="str">
        <f>IF(H3="","",HLOOKUP(INDEX(月シフト!$B$11:$AF$50,MATCH(H$3,月シフト!$A$11:$A$50,0),MATCH($A$1,月シフト!$B$9:$AF$9,0)),月シフト!$AJ$9:$AU$11,3,0))</f>
        <v/>
      </c>
      <c r="I5" s="226" t="str">
        <f>IF(I3="","",HLOOKUP(INDEX(月シフト!$B$11:$AF$50,MATCH(I$3,月シフト!$A$11:$A$50,0),MATCH($A$1,月シフト!$B$9:$AF$9,0)),月シフト!$AJ$9:$AU$11,3,0))</f>
        <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チャモ</v>
      </c>
      <c r="W5" s="110">
        <f>IF(AND(B$6&lt;&gt;"",B$3=""),0,IFERROR(HLOOKUP(INDEX(月シフト!$B$17:$AF$50,MATCH($V5,月シフト!$A$17:$A$50,0),MATCH($V$1,月シフト!$B$9:$AF$9,0)),月シフト!$AJ$9:$AU$10,2,0),""))</f>
        <v>8</v>
      </c>
      <c r="X5" s="110">
        <f ca="1">C33</f>
        <v>7.9999999999997389</v>
      </c>
      <c r="Y5" s="112">
        <f t="shared" ref="Y5:Y10" ca="1" si="1">IF(V5="","",X5-W5)</f>
        <v>-2.6112445539183682E-13</v>
      </c>
      <c r="Z5" s="178"/>
      <c r="AA5" s="109" t="str">
        <f t="shared" si="0"/>
        <v>チャモ</v>
      </c>
      <c r="AB5" s="114">
        <f>IFERROR(HLOOKUP($V5,月シフト!$AJ$12:$AZ$13,2,0)*W5,"")</f>
        <v>9200</v>
      </c>
      <c r="AC5" s="114">
        <f ca="1">IFERROR(HLOOKUP($V5,月シフト!$AJ$12:$AZ$13,2,0)*X5,"")</f>
        <v>9199.9999999996999</v>
      </c>
      <c r="AD5" s="115">
        <f t="shared" ref="AD5:AD10" ca="1" si="2">IFERROR(ROUND(AC5,0)-ROUND(AB5,0),"")</f>
        <v>0</v>
      </c>
    </row>
    <row r="6" spans="1:32" ht="18.600000000000001" customHeight="1" x14ac:dyDescent="0.4">
      <c r="A6" s="137">
        <v>0.29166666666666669</v>
      </c>
      <c r="B6" s="84"/>
      <c r="C6" s="85"/>
      <c r="D6" s="85"/>
      <c r="E6" s="85"/>
      <c r="F6" s="85"/>
      <c r="G6" s="85"/>
      <c r="H6" s="85"/>
      <c r="I6" s="85"/>
      <c r="J6" s="85"/>
      <c r="K6" s="85"/>
      <c r="L6" s="85"/>
      <c r="M6" s="85"/>
      <c r="N6" s="85"/>
      <c r="O6" s="85"/>
      <c r="P6" s="313"/>
      <c r="Q6" s="84"/>
      <c r="R6" s="323"/>
      <c r="S6" s="86"/>
      <c r="T6" s="87" t="s">
        <v>194</v>
      </c>
      <c r="V6" s="109" t="str">
        <f>IF(AND(D$3="",D$6=""),"",IF(D$3="",D$6,D$3))</f>
        <v>サンミン</v>
      </c>
      <c r="W6" s="110">
        <f>IF(AND(B$6&lt;&gt;"",B$3=""),0,IFERROR(HLOOKUP(INDEX(月シフト!$B$17:$AF$50,MATCH($V6,月シフト!$A$17:$A$50,0),MATCH($V$1,月シフト!$B$9:$AF$9,0)),月シフト!$AJ$9:$AU$10,2,0),""))</f>
        <v>4</v>
      </c>
      <c r="X6" s="110">
        <f ca="1">D33</f>
        <v>4.0000000000000089</v>
      </c>
      <c r="Y6" s="112">
        <f t="shared" ca="1" si="1"/>
        <v>8.8817841970012523E-15</v>
      </c>
      <c r="Z6" s="141"/>
      <c r="AA6" s="109" t="str">
        <f t="shared" si="0"/>
        <v>サンミン</v>
      </c>
      <c r="AB6" s="114">
        <f>IFERROR(HLOOKUP($V6,月シフト!$AJ$12:$AZ$13,2,0)*W6,"")</f>
        <v>4200</v>
      </c>
      <c r="AC6" s="114">
        <f ca="1">IFERROR(HLOOKUP($V6,月シフト!$AJ$12:$AZ$13,2,0)*X6,"")</f>
        <v>4200.0000000000091</v>
      </c>
      <c r="AD6" s="115">
        <f t="shared" ca="1" si="2"/>
        <v>0</v>
      </c>
      <c r="AF6" s="70" t="str">
        <f>'1日(火)'!AF6</f>
        <v>リスト</v>
      </c>
    </row>
    <row r="7" spans="1:32" ht="18.600000000000001" customHeight="1" x14ac:dyDescent="0.4">
      <c r="A7" s="138">
        <v>0.3125</v>
      </c>
      <c r="B7" s="132"/>
      <c r="C7" s="133"/>
      <c r="D7" s="133"/>
      <c r="E7" s="133"/>
      <c r="F7" s="133"/>
      <c r="G7" s="133"/>
      <c r="H7" s="133"/>
      <c r="I7" s="133"/>
      <c r="J7" s="133"/>
      <c r="K7" s="133"/>
      <c r="L7" s="133"/>
      <c r="M7" s="133"/>
      <c r="N7" s="133"/>
      <c r="O7" s="133"/>
      <c r="P7" s="309"/>
      <c r="Q7" s="132"/>
      <c r="R7" s="223"/>
      <c r="S7" s="134"/>
      <c r="T7" s="135" t="s">
        <v>743</v>
      </c>
      <c r="V7" s="109" t="str">
        <f>IF(AND(E$3="",E$6=""),"",IF(E$3="",E$6,E$3))</f>
        <v>イスリ</v>
      </c>
      <c r="W7" s="110">
        <f>IF(AND(B$6&lt;&gt;"",B$3=""),0,IFERROR(HLOOKUP(INDEX(月シフト!$B$17:$AF$50,MATCH($V7,月シフト!$A$17:$A$50,0),MATCH($V$1,月シフト!$B$9:$AF$9,0)),月シフト!$AJ$9:$AU$10,2,0),""))</f>
        <v>5</v>
      </c>
      <c r="X7" s="110">
        <f ca="1">E33</f>
        <v>7.9999999999997389</v>
      </c>
      <c r="Y7" s="112">
        <f t="shared" ca="1" si="1"/>
        <v>2.9999999999997389</v>
      </c>
      <c r="Z7" s="113"/>
      <c r="AA7" s="109" t="str">
        <f t="shared" si="0"/>
        <v>イスリ</v>
      </c>
      <c r="AB7" s="114">
        <f>IFERROR(HLOOKUP($V7,月シフト!$AJ$12:$AZ$13,2,0)*W7,"")</f>
        <v>5250</v>
      </c>
      <c r="AC7" s="114">
        <f ca="1">IFERROR(HLOOKUP($V7,月シフト!$AJ$12:$AZ$13,2,0)*X7,"")</f>
        <v>8399.9999999997253</v>
      </c>
      <c r="AD7" s="115">
        <f t="shared" ca="1" si="2"/>
        <v>3150</v>
      </c>
      <c r="AF7" s="89" t="str">
        <f>'1日(火)'!AF7</f>
        <v>↓</v>
      </c>
    </row>
    <row r="8" spans="1:32" ht="18.600000000000001" customHeight="1" x14ac:dyDescent="0.4">
      <c r="A8" s="139">
        <v>0.33333333333333298</v>
      </c>
      <c r="B8" s="90" t="s">
        <v>62</v>
      </c>
      <c r="C8" s="91" t="s">
        <v>62</v>
      </c>
      <c r="D8" s="91" t="s">
        <v>62</v>
      </c>
      <c r="E8" s="91" t="s">
        <v>62</v>
      </c>
      <c r="F8" s="91"/>
      <c r="G8" s="91"/>
      <c r="H8" s="91"/>
      <c r="I8" s="91"/>
      <c r="J8" s="91"/>
      <c r="K8" s="91"/>
      <c r="L8" s="91"/>
      <c r="M8" s="91"/>
      <c r="N8" s="91"/>
      <c r="O8" s="91"/>
      <c r="P8" s="314"/>
      <c r="Q8" s="90"/>
      <c r="R8" s="222"/>
      <c r="S8" s="92"/>
      <c r="T8" s="203" t="s">
        <v>744</v>
      </c>
      <c r="V8" s="109" t="str">
        <f>IF(AND(F$3="",F$6=""),"",IF(F$3="",F$6,F$3))</f>
        <v>インディカ</v>
      </c>
      <c r="W8" s="110">
        <f>IF(AND(B$6&lt;&gt;"",B$3=""),0,IFERROR(HLOOKUP(INDEX(月シフト!$B$17:$AF$50,MATCH($V8,月シフト!$A$17:$A$50,0),MATCH($V$1,月シフト!$B$9:$AF$9,0)),月シフト!$AJ$9:$AU$10,2,0),""))</f>
        <v>7</v>
      </c>
      <c r="X8" s="110">
        <f ca="1">F33</f>
        <v>4.9999999999996838</v>
      </c>
      <c r="Y8" s="112">
        <f t="shared" ca="1" si="1"/>
        <v>-2.0000000000003162</v>
      </c>
      <c r="AA8" s="109" t="str">
        <f t="shared" si="0"/>
        <v>インディカ</v>
      </c>
      <c r="AB8" s="114">
        <f>IFERROR(HLOOKUP($V8,月シフト!$AJ$12:$AZ$13,2,0)*W8,"")</f>
        <v>7350</v>
      </c>
      <c r="AC8" s="114">
        <f ca="1">IFERROR(HLOOKUP($V8,月シフト!$AJ$12:$AZ$13,2,0)*X8,"")</f>
        <v>5249.999999999668</v>
      </c>
      <c r="AD8" s="115">
        <f t="shared" ca="1" si="2"/>
        <v>-2100</v>
      </c>
      <c r="AF8" s="89" t="str">
        <f>'1日(火)'!AF8</f>
        <v>荷物整理</v>
      </c>
    </row>
    <row r="9" spans="1:32" ht="18.600000000000001" customHeight="1" x14ac:dyDescent="0.4">
      <c r="A9" s="138">
        <v>0.35416666666666602</v>
      </c>
      <c r="B9" s="132" t="s">
        <v>64</v>
      </c>
      <c r="C9" s="133" t="s">
        <v>64</v>
      </c>
      <c r="D9" s="133" t="s">
        <v>64</v>
      </c>
      <c r="E9" s="133" t="s">
        <v>64</v>
      </c>
      <c r="F9" s="133"/>
      <c r="G9" s="133"/>
      <c r="H9" s="133"/>
      <c r="I9" s="133"/>
      <c r="J9" s="133"/>
      <c r="K9" s="133"/>
      <c r="L9" s="133"/>
      <c r="M9" s="133"/>
      <c r="N9" s="133"/>
      <c r="O9" s="133"/>
      <c r="P9" s="309"/>
      <c r="Q9" s="132"/>
      <c r="R9" s="223"/>
      <c r="S9" s="134"/>
      <c r="T9" s="136"/>
      <c r="V9" s="109" t="str">
        <f>IF(AND(G$3="",G$6=""),"",IF(G$3="",G$6,G$3))</f>
        <v>チャトランガ</v>
      </c>
      <c r="W9" s="110">
        <f>IF(AND(B$6&lt;&gt;"",B$3=""),0,IFERROR(HLOOKUP(INDEX(月シフト!$B$17:$AF$50,MATCH($V9,月シフト!$A$17:$A$50,0),MATCH($V$1,月シフト!$B$9:$AF$9,0)),月シフト!$AJ$9:$AU$10,2,0),""))</f>
        <v>5</v>
      </c>
      <c r="X9" s="110">
        <f ca="1">G33</f>
        <v>6.99999999999973</v>
      </c>
      <c r="Y9" s="112">
        <f t="shared" ca="1" si="1"/>
        <v>1.99999999999973</v>
      </c>
      <c r="AA9" s="109" t="str">
        <f t="shared" si="0"/>
        <v>チャトランガ</v>
      </c>
      <c r="AB9" s="114">
        <f>IFERROR(HLOOKUP($V9,月シフト!$AJ$12:$AZ$13,2,0)*W9,"")</f>
        <v>5250</v>
      </c>
      <c r="AC9" s="114">
        <f ca="1">IFERROR(HLOOKUP($V9,月シフト!$AJ$12:$AZ$13,2,0)*X9,"")</f>
        <v>7349.9999999997162</v>
      </c>
      <c r="AD9" s="115">
        <f t="shared" ca="1" si="2"/>
        <v>2100</v>
      </c>
      <c r="AF9" s="89" t="str">
        <f>'1日(火)'!AF9</f>
        <v>フード</v>
      </c>
    </row>
    <row r="10" spans="1:32" ht="18.600000000000001" customHeight="1" x14ac:dyDescent="0.4">
      <c r="A10" s="139">
        <v>0.375</v>
      </c>
      <c r="B10" s="90" t="s">
        <v>65</v>
      </c>
      <c r="C10" s="91" t="s">
        <v>65</v>
      </c>
      <c r="D10" s="91" t="s">
        <v>65</v>
      </c>
      <c r="E10" s="91" t="s">
        <v>65</v>
      </c>
      <c r="F10" s="91"/>
      <c r="G10" s="91" t="s">
        <v>65</v>
      </c>
      <c r="H10" s="91"/>
      <c r="I10" s="91"/>
      <c r="J10" s="91"/>
      <c r="K10" s="91"/>
      <c r="L10" s="91"/>
      <c r="M10" s="91"/>
      <c r="N10" s="91"/>
      <c r="O10" s="91"/>
      <c r="P10" s="314"/>
      <c r="Q10" s="90" t="s">
        <v>813</v>
      </c>
      <c r="R10" s="222" t="s">
        <v>813</v>
      </c>
      <c r="S10" s="92"/>
      <c r="T10" s="93"/>
      <c r="V10" s="109" t="str">
        <f>IF(AND(H$3="",H$6=""),"",IF(H$3="",H$6,H$3))</f>
        <v/>
      </c>
      <c r="W10" s="117" t="str">
        <f>IF(AND(B$6&lt;&gt;"",B$3=""),0,IFERROR(HLOOKUP(INDEX(月シフト!$B$17:$AF$50,MATCH($V10,月シフト!$A$17:$A$50,0),MATCH($V$1,月シフト!$B$9:$AF$9,0)),月シフト!$AJ$9:$AU$10,2,0),""))</f>
        <v/>
      </c>
      <c r="X10" s="110" t="str">
        <f ca="1">H33</f>
        <v/>
      </c>
      <c r="Y10" s="118" t="str">
        <f t="shared" si="1"/>
        <v/>
      </c>
      <c r="AA10" s="109" t="str">
        <f t="shared" si="0"/>
        <v/>
      </c>
      <c r="AB10" s="114" t="str">
        <f>IFERROR(HLOOKUP($V10,月シフト!$AJ$12:$AZ$13,2,0)*W10,"")</f>
        <v/>
      </c>
      <c r="AC10" s="114" t="str">
        <f ca="1">IFERROR(HLOOKUP($V10,月シフト!$AJ$12:$AZ$13,2,0)*X10,"")</f>
        <v/>
      </c>
      <c r="AD10" s="115" t="str">
        <f t="shared" ca="1" si="2"/>
        <v/>
      </c>
      <c r="AF10" s="89" t="str">
        <f>'1日(火)'!AF10</f>
        <v>翌日準備</v>
      </c>
    </row>
    <row r="11" spans="1:32" ht="18" customHeight="1" x14ac:dyDescent="0.4">
      <c r="A11" s="138">
        <v>0.39583333333333298</v>
      </c>
      <c r="B11" s="132" t="s">
        <v>64</v>
      </c>
      <c r="C11" s="133" t="s">
        <v>64</v>
      </c>
      <c r="D11" s="133" t="s">
        <v>64</v>
      </c>
      <c r="E11" s="133" t="s">
        <v>64</v>
      </c>
      <c r="F11" s="133"/>
      <c r="G11" s="133" t="s">
        <v>64</v>
      </c>
      <c r="H11" s="133"/>
      <c r="I11" s="133"/>
      <c r="J11" s="133"/>
      <c r="K11" s="133"/>
      <c r="L11" s="133"/>
      <c r="M11" s="133"/>
      <c r="N11" s="133"/>
      <c r="O11" s="133"/>
      <c r="P11" s="309"/>
      <c r="Q11" s="132" t="s">
        <v>63</v>
      </c>
      <c r="R11" s="223" t="s">
        <v>63</v>
      </c>
      <c r="S11" s="134"/>
      <c r="T11" s="136"/>
      <c r="V11" s="109" t="str">
        <f>IF(AND(I$3="",I$6=""),"",IF(I$3="",I$6,I$3))</f>
        <v/>
      </c>
      <c r="W11" s="117" t="str">
        <f>IF(AND(B$6&lt;&gt;"",B$3=""),0,IFERROR(HLOOKUP(INDEX(月シフト!$B$17:$AF$50,MATCH($V11,月シフト!$A$17:$A$50,0),MATCH($V$1,月シフト!$B$9:$AF$9,0)),月シフト!$AJ$9:$AU$10,2,0),""))</f>
        <v/>
      </c>
      <c r="X11" s="110" t="str">
        <f ca="1">I33</f>
        <v/>
      </c>
      <c r="Y11" s="118" t="str">
        <f t="shared" ref="Y11:Y13" si="3">IF(V11="","",X11-W11)</f>
        <v/>
      </c>
      <c r="AA11" s="109" t="str">
        <f t="shared" si="0"/>
        <v/>
      </c>
      <c r="AB11" s="114" t="str">
        <f>IFERROR(HLOOKUP($V11,月シフト!$AJ$12:$AZ$13,2,0)*W11,"")</f>
        <v/>
      </c>
      <c r="AC11" s="114" t="str">
        <f ca="1">IFERROR(HLOOKUP($V11,月シフト!$AJ$12:$AZ$13,2,0)*X11,"")</f>
        <v/>
      </c>
      <c r="AD11" s="115" t="str">
        <f ca="1">IFERROR(ROUND(AC11,0)-ROUND(AB11,0),"")</f>
        <v/>
      </c>
      <c r="AF11" s="89" t="str">
        <f>'1日(火)'!AF11</f>
        <v>荷物整理</v>
      </c>
    </row>
    <row r="12" spans="1:32" ht="18" customHeight="1" x14ac:dyDescent="0.4">
      <c r="A12" s="139">
        <v>0.41666666666666702</v>
      </c>
      <c r="B12" s="90" t="s">
        <v>64</v>
      </c>
      <c r="C12" s="91" t="s">
        <v>64</v>
      </c>
      <c r="D12" s="91" t="s">
        <v>64</v>
      </c>
      <c r="E12" s="91" t="s">
        <v>64</v>
      </c>
      <c r="F12" s="91"/>
      <c r="G12" s="91" t="s">
        <v>64</v>
      </c>
      <c r="H12" s="91"/>
      <c r="I12" s="91"/>
      <c r="J12" s="91"/>
      <c r="K12" s="91"/>
      <c r="L12" s="91"/>
      <c r="M12" s="91"/>
      <c r="N12" s="91"/>
      <c r="O12" s="91"/>
      <c r="P12" s="314"/>
      <c r="Q12" s="90" t="s">
        <v>814</v>
      </c>
      <c r="R12" s="222" t="s">
        <v>814</v>
      </c>
      <c r="S12" s="92"/>
      <c r="T12" s="93"/>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2" t="s">
        <v>68</v>
      </c>
      <c r="C13" s="133" t="s">
        <v>68</v>
      </c>
      <c r="D13" s="133" t="s">
        <v>68</v>
      </c>
      <c r="E13" s="133" t="s">
        <v>68</v>
      </c>
      <c r="F13" s="133"/>
      <c r="G13" s="133" t="s">
        <v>68</v>
      </c>
      <c r="H13" s="133"/>
      <c r="I13" s="133"/>
      <c r="J13" s="133"/>
      <c r="K13" s="133"/>
      <c r="L13" s="133"/>
      <c r="M13" s="133"/>
      <c r="N13" s="133"/>
      <c r="O13" s="133"/>
      <c r="P13" s="309"/>
      <c r="Q13" s="132" t="s">
        <v>815</v>
      </c>
      <c r="R13" s="223" t="s">
        <v>815</v>
      </c>
      <c r="S13" s="134"/>
      <c r="T13" s="136"/>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0" t="s">
        <v>64</v>
      </c>
      <c r="C14" s="91" t="s">
        <v>64</v>
      </c>
      <c r="D14" s="91" t="s">
        <v>64</v>
      </c>
      <c r="E14" s="91" t="s">
        <v>64</v>
      </c>
      <c r="F14" s="91"/>
      <c r="G14" s="91" t="s">
        <v>64</v>
      </c>
      <c r="H14" s="91"/>
      <c r="I14" s="91"/>
      <c r="J14" s="91"/>
      <c r="K14" s="91"/>
      <c r="L14" s="91"/>
      <c r="M14" s="91"/>
      <c r="N14" s="91"/>
      <c r="O14" s="91"/>
      <c r="P14" s="314"/>
      <c r="Q14" s="90" t="s">
        <v>816</v>
      </c>
      <c r="R14" s="222" t="s">
        <v>816</v>
      </c>
      <c r="S14" s="92"/>
      <c r="T14" s="93" t="s">
        <v>745</v>
      </c>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2" t="s">
        <v>64</v>
      </c>
      <c r="C15" s="133" t="s">
        <v>64</v>
      </c>
      <c r="D15" s="133" t="s">
        <v>755</v>
      </c>
      <c r="E15" s="133" t="s">
        <v>64</v>
      </c>
      <c r="F15" s="133"/>
      <c r="G15" s="133" t="s">
        <v>64</v>
      </c>
      <c r="H15" s="133"/>
      <c r="I15" s="133"/>
      <c r="J15" s="133"/>
      <c r="K15" s="133"/>
      <c r="L15" s="133"/>
      <c r="M15" s="133"/>
      <c r="N15" s="133"/>
      <c r="O15" s="133"/>
      <c r="P15" s="309"/>
      <c r="Q15" s="132" t="s">
        <v>813</v>
      </c>
      <c r="R15" s="223" t="s">
        <v>813</v>
      </c>
      <c r="S15" s="134"/>
      <c r="T15" s="136" t="s">
        <v>746</v>
      </c>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0" t="s">
        <v>69</v>
      </c>
      <c r="C16" s="91" t="s">
        <v>69</v>
      </c>
      <c r="D16" s="91" t="s">
        <v>754</v>
      </c>
      <c r="E16" s="91" t="s">
        <v>69</v>
      </c>
      <c r="F16" s="91"/>
      <c r="G16" s="91" t="s">
        <v>69</v>
      </c>
      <c r="H16" s="91"/>
      <c r="I16" s="91"/>
      <c r="J16" s="91"/>
      <c r="K16" s="91"/>
      <c r="L16" s="91"/>
      <c r="M16" s="91"/>
      <c r="N16" s="91"/>
      <c r="O16" s="91"/>
      <c r="P16" s="314"/>
      <c r="Q16" s="90" t="s">
        <v>69</v>
      </c>
      <c r="R16" s="222" t="s">
        <v>69</v>
      </c>
      <c r="S16" s="92"/>
      <c r="T16" s="93" t="s">
        <v>201</v>
      </c>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2" t="s">
        <v>69</v>
      </c>
      <c r="C17" s="133" t="s">
        <v>69</v>
      </c>
      <c r="D17" s="133"/>
      <c r="E17" s="133" t="s">
        <v>69</v>
      </c>
      <c r="F17" s="133"/>
      <c r="G17" s="133" t="s">
        <v>69</v>
      </c>
      <c r="H17" s="133"/>
      <c r="I17" s="133"/>
      <c r="J17" s="133"/>
      <c r="K17" s="133"/>
      <c r="L17" s="133"/>
      <c r="M17" s="133"/>
      <c r="N17" s="133"/>
      <c r="O17" s="133"/>
      <c r="P17" s="309"/>
      <c r="Q17" s="132" t="s">
        <v>69</v>
      </c>
      <c r="R17" s="223" t="s">
        <v>69</v>
      </c>
      <c r="S17" s="134"/>
      <c r="T17" s="172"/>
      <c r="V17" s="109" t="str">
        <f>IF(AND(O$3="",O$6=""),"",IF(O$3="",O$6,O$3))</f>
        <v/>
      </c>
      <c r="W17" s="117" t="str">
        <f>IF(AND(B$6&lt;&gt;"",B$3=""),0,IFERROR(HLOOKUP(INDEX(月シフト!$B$17:$AF$50,MATCH($V17,月シフト!$A$17:$A$50,0),MATCH($V$1,月シフト!$B$9:$AF$9,0)),月シフト!$AJ$9:$AU$10,2,0),""))</f>
        <v/>
      </c>
      <c r="X17" s="110" t="str">
        <f ca="1">O33</f>
        <v/>
      </c>
      <c r="Y17" s="118" t="str">
        <f t="shared" si="5"/>
        <v/>
      </c>
      <c r="AA17" s="109" t="str">
        <f t="shared" si="6"/>
        <v/>
      </c>
      <c r="AB17" s="114" t="str">
        <f>IFERROR(HLOOKUP($V17,月シフト!$AJ$12:$AZ$13,2,0)*W17,"")</f>
        <v/>
      </c>
      <c r="AC17" s="114" t="str">
        <f ca="1">IFERROR(HLOOKUP($V17,月シフト!$AJ$12:$AZ$13,2,0)*X17,"")</f>
        <v/>
      </c>
      <c r="AD17" s="115" t="str">
        <f t="shared" ca="1" si="7"/>
        <v/>
      </c>
      <c r="AF17" s="89" t="str">
        <f>'1日(火)'!AF17</f>
        <v>検品登録</v>
      </c>
    </row>
    <row r="18" spans="1:32" ht="18" customHeight="1" thickBot="1" x14ac:dyDescent="0.45">
      <c r="A18" s="139">
        <v>0.54166666666666596</v>
      </c>
      <c r="B18" s="90" t="s">
        <v>70</v>
      </c>
      <c r="C18" s="91" t="s">
        <v>70</v>
      </c>
      <c r="D18" s="91"/>
      <c r="E18" s="91" t="s">
        <v>70</v>
      </c>
      <c r="F18" s="91" t="s">
        <v>70</v>
      </c>
      <c r="G18" s="91" t="s">
        <v>70</v>
      </c>
      <c r="H18" s="91"/>
      <c r="I18" s="91"/>
      <c r="J18" s="91"/>
      <c r="K18" s="91"/>
      <c r="L18" s="91"/>
      <c r="M18" s="91"/>
      <c r="N18" s="91"/>
      <c r="O18" s="91"/>
      <c r="P18" s="314"/>
      <c r="Q18" s="90" t="s">
        <v>817</v>
      </c>
      <c r="R18" s="222" t="s">
        <v>817</v>
      </c>
      <c r="S18" s="92"/>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2" t="s">
        <v>64</v>
      </c>
      <c r="C19" s="133" t="s">
        <v>64</v>
      </c>
      <c r="D19" s="133"/>
      <c r="E19" s="133" t="s">
        <v>64</v>
      </c>
      <c r="F19" s="133" t="s">
        <v>64</v>
      </c>
      <c r="G19" s="133" t="s">
        <v>64</v>
      </c>
      <c r="H19" s="133"/>
      <c r="I19" s="133"/>
      <c r="J19" s="133"/>
      <c r="K19" s="133"/>
      <c r="L19" s="133"/>
      <c r="M19" s="133"/>
      <c r="N19" s="133"/>
      <c r="O19" s="133"/>
      <c r="P19" s="309"/>
      <c r="Q19" s="132" t="s">
        <v>64</v>
      </c>
      <c r="R19" s="223" t="s">
        <v>64</v>
      </c>
      <c r="S19" s="134"/>
      <c r="T19" s="136"/>
      <c r="V19" s="119" t="s">
        <v>54</v>
      </c>
      <c r="W19" s="120">
        <f>SUM(W4:W18)</f>
        <v>37</v>
      </c>
      <c r="X19" s="120">
        <f ca="1">SUM(X4:X18)</f>
        <v>39.999999999998636</v>
      </c>
      <c r="Y19" s="121">
        <f ca="1">IF(V19="","",X19-W19)</f>
        <v>2.9999999999986358</v>
      </c>
      <c r="AA19" s="119" t="s">
        <v>54</v>
      </c>
      <c r="AB19" s="122">
        <f>SUM(AB4:AB18)</f>
        <v>40850</v>
      </c>
      <c r="AC19" s="122">
        <f t="shared" ref="AC19:AD19" ca="1" si="8">SUM(AC4:AC18)</f>
        <v>43999.999999998501</v>
      </c>
      <c r="AD19" s="123">
        <f t="shared" ca="1" si="8"/>
        <v>3150</v>
      </c>
      <c r="AF19" s="94" t="str">
        <f>'1日(火)'!AF19</f>
        <v>出荷チェック</v>
      </c>
    </row>
    <row r="20" spans="1:32" ht="18" customHeight="1" thickBot="1" x14ac:dyDescent="0.45">
      <c r="A20" s="139">
        <v>0.58333333333333104</v>
      </c>
      <c r="B20" s="90" t="s">
        <v>64</v>
      </c>
      <c r="C20" s="91" t="s">
        <v>64</v>
      </c>
      <c r="D20" s="91"/>
      <c r="E20" s="91" t="s">
        <v>64</v>
      </c>
      <c r="F20" s="91" t="s">
        <v>64</v>
      </c>
      <c r="G20" s="91" t="s">
        <v>64</v>
      </c>
      <c r="H20" s="91"/>
      <c r="I20" s="91"/>
      <c r="J20" s="91"/>
      <c r="K20" s="91"/>
      <c r="L20" s="91"/>
      <c r="M20" s="91"/>
      <c r="N20" s="91"/>
      <c r="O20" s="91"/>
      <c r="P20" s="314"/>
      <c r="Q20" s="90" t="s">
        <v>815</v>
      </c>
      <c r="R20" s="222" t="s">
        <v>815</v>
      </c>
      <c r="S20" s="92"/>
      <c r="T20" s="93"/>
      <c r="V20" s="103" t="s">
        <v>77</v>
      </c>
      <c r="W20" s="70"/>
      <c r="Z20" s="141"/>
      <c r="AA20" s="103" t="s">
        <v>78</v>
      </c>
      <c r="AF20" s="89" t="str">
        <f>'1日(火)'!AF20</f>
        <v>PC</v>
      </c>
    </row>
    <row r="21" spans="1:32" ht="18" customHeight="1" x14ac:dyDescent="0.4">
      <c r="A21" s="138">
        <v>0.60416666666666297</v>
      </c>
      <c r="B21" s="132" t="s">
        <v>740</v>
      </c>
      <c r="C21" s="133" t="s">
        <v>740</v>
      </c>
      <c r="D21" s="133"/>
      <c r="E21" s="133" t="s">
        <v>740</v>
      </c>
      <c r="F21" s="133" t="s">
        <v>740</v>
      </c>
      <c r="G21" s="133" t="s">
        <v>740</v>
      </c>
      <c r="H21" s="133"/>
      <c r="I21" s="133"/>
      <c r="J21" s="133"/>
      <c r="K21" s="133"/>
      <c r="L21" s="133"/>
      <c r="M21" s="133"/>
      <c r="N21" s="133"/>
      <c r="O21" s="133"/>
      <c r="P21" s="309"/>
      <c r="Q21" s="132" t="s">
        <v>818</v>
      </c>
      <c r="R21" s="223" t="s">
        <v>818</v>
      </c>
      <c r="S21" s="134"/>
      <c r="T21" s="136" t="s">
        <v>747</v>
      </c>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0" t="s">
        <v>64</v>
      </c>
      <c r="C22" s="91" t="s">
        <v>64</v>
      </c>
      <c r="D22" s="91"/>
      <c r="E22" s="91" t="s">
        <v>64</v>
      </c>
      <c r="F22" s="91" t="s">
        <v>64</v>
      </c>
      <c r="G22" s="91" t="s">
        <v>64</v>
      </c>
      <c r="H22" s="91"/>
      <c r="I22" s="91"/>
      <c r="J22" s="91"/>
      <c r="K22" s="91"/>
      <c r="L22" s="91"/>
      <c r="M22" s="91"/>
      <c r="N22" s="91"/>
      <c r="O22" s="91"/>
      <c r="P22" s="314"/>
      <c r="Q22" s="90" t="s">
        <v>70</v>
      </c>
      <c r="R22" s="222" t="s">
        <v>70</v>
      </c>
      <c r="S22" s="92"/>
      <c r="T22" s="93"/>
      <c r="V22" s="160" t="s">
        <v>13</v>
      </c>
      <c r="W22" s="127" t="str">
        <f>IF(O2="","",O2)</f>
        <v/>
      </c>
      <c r="X22" s="127"/>
      <c r="Y22" s="161" t="str">
        <f>IFERROR(X22-W22,"")</f>
        <v/>
      </c>
      <c r="AA22" s="126" t="s">
        <v>13</v>
      </c>
      <c r="AB22" s="128" t="str">
        <f>IF(W22="","",AB19/W22)</f>
        <v/>
      </c>
      <c r="AC22" s="128" t="str">
        <f>IF(X22="","",AC19/X22)</f>
        <v/>
      </c>
      <c r="AD22" s="129" t="str">
        <f>IFERROR(AC22-AB22,"")</f>
        <v/>
      </c>
      <c r="AF22" s="95" t="str">
        <f>'1日(火)'!AF22</f>
        <v>残業</v>
      </c>
    </row>
    <row r="23" spans="1:32" ht="18" customHeight="1" thickBot="1" x14ac:dyDescent="0.45">
      <c r="A23" s="138">
        <v>0.64583333333332704</v>
      </c>
      <c r="B23" s="132" t="s">
        <v>64</v>
      </c>
      <c r="C23" s="133" t="s">
        <v>64</v>
      </c>
      <c r="D23" s="133"/>
      <c r="E23" s="133" t="s">
        <v>64</v>
      </c>
      <c r="F23" s="133" t="s">
        <v>64</v>
      </c>
      <c r="G23" s="133" t="s">
        <v>64</v>
      </c>
      <c r="H23" s="133"/>
      <c r="I23" s="133"/>
      <c r="J23" s="133"/>
      <c r="K23" s="133"/>
      <c r="L23" s="133"/>
      <c r="M23" s="133"/>
      <c r="N23" s="133"/>
      <c r="O23" s="133"/>
      <c r="P23" s="309"/>
      <c r="Q23" s="132" t="s">
        <v>64</v>
      </c>
      <c r="R23" s="223" t="s">
        <v>64</v>
      </c>
      <c r="S23" s="134"/>
      <c r="T23" s="136"/>
      <c r="V23" s="103" t="s">
        <v>104</v>
      </c>
      <c r="W23" s="70"/>
      <c r="AF23" s="95" t="str">
        <f>'1日(火)'!AF23</f>
        <v>↓</v>
      </c>
    </row>
    <row r="24" spans="1:32" ht="18" customHeight="1" x14ac:dyDescent="0.4">
      <c r="A24" s="139">
        <v>0.66666666666665897</v>
      </c>
      <c r="B24" s="90" t="s">
        <v>64</v>
      </c>
      <c r="C24" s="91" t="s">
        <v>64</v>
      </c>
      <c r="D24" s="91"/>
      <c r="E24" s="91" t="s">
        <v>64</v>
      </c>
      <c r="F24" s="91" t="s">
        <v>64</v>
      </c>
      <c r="G24" s="91" t="s">
        <v>64</v>
      </c>
      <c r="H24" s="91"/>
      <c r="I24" s="91"/>
      <c r="J24" s="91"/>
      <c r="K24" s="91"/>
      <c r="L24" s="91"/>
      <c r="M24" s="91"/>
      <c r="N24" s="91"/>
      <c r="O24" s="91"/>
      <c r="P24" s="314"/>
      <c r="Q24" s="90" t="s">
        <v>819</v>
      </c>
      <c r="R24" s="222" t="s">
        <v>819</v>
      </c>
      <c r="S24" s="92"/>
      <c r="T24" s="93" t="s">
        <v>748</v>
      </c>
      <c r="V24" s="105" t="s">
        <v>3</v>
      </c>
      <c r="W24" s="106" t="s">
        <v>14</v>
      </c>
      <c r="X24" s="106" t="s">
        <v>15</v>
      </c>
      <c r="Y24" s="107" t="s">
        <v>16</v>
      </c>
      <c r="AF24" s="95" t="str">
        <f>'1日(火)'!AF24</f>
        <v>翌日準備</v>
      </c>
    </row>
    <row r="25" spans="1:32" ht="18" customHeight="1" thickBot="1" x14ac:dyDescent="0.45">
      <c r="A25" s="138">
        <v>0.68749999999999101</v>
      </c>
      <c r="B25" s="132" t="s">
        <v>755</v>
      </c>
      <c r="C25" s="133" t="s">
        <v>755</v>
      </c>
      <c r="D25" s="133"/>
      <c r="E25" s="133" t="s">
        <v>755</v>
      </c>
      <c r="F25" s="133" t="s">
        <v>64</v>
      </c>
      <c r="G25" s="133" t="s">
        <v>755</v>
      </c>
      <c r="H25" s="133"/>
      <c r="I25" s="133"/>
      <c r="J25" s="133"/>
      <c r="K25" s="133"/>
      <c r="L25" s="133"/>
      <c r="M25" s="133"/>
      <c r="N25" s="133"/>
      <c r="O25" s="133"/>
      <c r="P25" s="309"/>
      <c r="Q25" s="132" t="s">
        <v>816</v>
      </c>
      <c r="R25" s="223" t="s">
        <v>816</v>
      </c>
      <c r="S25" s="134"/>
      <c r="T25" s="136"/>
      <c r="V25" s="126" t="s">
        <v>13</v>
      </c>
      <c r="W25" s="163" t="str">
        <f>IF(W22="","",W22/W19)</f>
        <v/>
      </c>
      <c r="X25" s="163" t="str">
        <f>IF(X22="","",X22/X19)</f>
        <v/>
      </c>
      <c r="Y25" s="164" t="str">
        <f>IFERROR(X25-W25,"")</f>
        <v/>
      </c>
      <c r="AF25" s="95" t="str">
        <f>'1日(火)'!AF25</f>
        <v>在庫チェック</v>
      </c>
    </row>
    <row r="26" spans="1:32" ht="18" customHeight="1" thickBot="1" x14ac:dyDescent="0.45">
      <c r="A26" s="139">
        <v>0.70833333333332205</v>
      </c>
      <c r="B26" s="90" t="s">
        <v>754</v>
      </c>
      <c r="C26" s="91" t="s">
        <v>754</v>
      </c>
      <c r="D26" s="91"/>
      <c r="E26" s="91" t="s">
        <v>754</v>
      </c>
      <c r="F26" s="91" t="s">
        <v>64</v>
      </c>
      <c r="G26" s="91" t="s">
        <v>754</v>
      </c>
      <c r="H26" s="91"/>
      <c r="I26" s="91"/>
      <c r="J26" s="91"/>
      <c r="K26" s="91"/>
      <c r="L26" s="91"/>
      <c r="M26" s="91"/>
      <c r="N26" s="91"/>
      <c r="O26" s="91"/>
      <c r="P26" s="314"/>
      <c r="Q26" s="90" t="s">
        <v>820</v>
      </c>
      <c r="R26" s="222" t="s">
        <v>820</v>
      </c>
      <c r="S26" s="92"/>
      <c r="T26" s="93"/>
      <c r="V26" s="130" t="s">
        <v>164</v>
      </c>
      <c r="W26" s="322"/>
      <c r="X26" s="322"/>
      <c r="Y26" s="322"/>
      <c r="AF26" s="95" t="str">
        <f>'1日(火)'!AF26</f>
        <v>送り状印刷</v>
      </c>
    </row>
    <row r="27" spans="1:32" ht="18" customHeight="1" x14ac:dyDescent="0.4">
      <c r="A27" s="138">
        <v>0.72916666666665397</v>
      </c>
      <c r="B27" s="132"/>
      <c r="C27" s="133"/>
      <c r="D27" s="133"/>
      <c r="E27" s="133"/>
      <c r="F27" s="133" t="s">
        <v>740</v>
      </c>
      <c r="G27" s="133"/>
      <c r="H27" s="133"/>
      <c r="I27" s="133"/>
      <c r="J27" s="133"/>
      <c r="K27" s="133"/>
      <c r="L27" s="133"/>
      <c r="M27" s="133"/>
      <c r="N27" s="133"/>
      <c r="O27" s="133"/>
      <c r="P27" s="309"/>
      <c r="Q27" s="132" t="s">
        <v>72</v>
      </c>
      <c r="R27" s="223" t="s">
        <v>72</v>
      </c>
      <c r="S27" s="134"/>
      <c r="T27" s="136"/>
      <c r="V27" s="524"/>
      <c r="W27" s="525"/>
      <c r="X27" s="525"/>
      <c r="Y27" s="526"/>
      <c r="AF27" s="95">
        <f>'1日(火)'!AF27</f>
        <v>0</v>
      </c>
    </row>
    <row r="28" spans="1:32" ht="18" customHeight="1" x14ac:dyDescent="0.4">
      <c r="A28" s="139">
        <v>0.74999999999998601</v>
      </c>
      <c r="B28" s="90"/>
      <c r="C28" s="91"/>
      <c r="D28" s="91"/>
      <c r="E28" s="91"/>
      <c r="F28" s="91" t="s">
        <v>71</v>
      </c>
      <c r="G28" s="91"/>
      <c r="H28" s="91"/>
      <c r="I28" s="91"/>
      <c r="J28" s="91"/>
      <c r="K28" s="91"/>
      <c r="L28" s="91"/>
      <c r="M28" s="91"/>
      <c r="N28" s="91"/>
      <c r="O28" s="91"/>
      <c r="P28" s="314"/>
      <c r="Q28" s="90" t="s">
        <v>821</v>
      </c>
      <c r="R28" s="222" t="s">
        <v>821</v>
      </c>
      <c r="S28" s="92"/>
      <c r="T28" s="93"/>
      <c r="V28" s="527"/>
      <c r="W28" s="528"/>
      <c r="X28" s="528"/>
      <c r="Y28" s="529"/>
      <c r="AA28" s="177"/>
      <c r="AB28" s="177"/>
      <c r="AC28" s="177"/>
      <c r="AD28" s="177"/>
      <c r="AF28" s="95" t="str">
        <f>'1日(火)'!AF28</f>
        <v>＊</v>
      </c>
    </row>
    <row r="29" spans="1:32" ht="18" customHeight="1" thickBot="1" x14ac:dyDescent="0.45">
      <c r="A29" s="138">
        <v>0.77083333333331805</v>
      </c>
      <c r="B29" s="132"/>
      <c r="C29" s="133"/>
      <c r="D29" s="133"/>
      <c r="E29" s="133"/>
      <c r="F29" s="133"/>
      <c r="G29" s="133"/>
      <c r="H29" s="133"/>
      <c r="I29" s="133"/>
      <c r="J29" s="133"/>
      <c r="K29" s="133"/>
      <c r="L29" s="133"/>
      <c r="M29" s="133"/>
      <c r="N29" s="133"/>
      <c r="O29" s="133"/>
      <c r="P29" s="309"/>
      <c r="Q29" s="132"/>
      <c r="R29" s="223"/>
      <c r="S29" s="134"/>
      <c r="T29" s="136"/>
      <c r="V29" s="521"/>
      <c r="W29" s="522"/>
      <c r="X29" s="522"/>
      <c r="Y29" s="523"/>
      <c r="AA29" s="177"/>
      <c r="AB29" s="177"/>
      <c r="AC29" s="177"/>
      <c r="AD29" s="177"/>
      <c r="AF29" s="95" t="str">
        <f>'1日(火)'!AF29</f>
        <v>＊</v>
      </c>
    </row>
    <row r="30" spans="1:32" ht="18" customHeight="1" thickBot="1" x14ac:dyDescent="0.45">
      <c r="A30" s="139">
        <v>0.79166666666664998</v>
      </c>
      <c r="B30" s="90"/>
      <c r="C30" s="91"/>
      <c r="D30" s="91"/>
      <c r="E30" s="91"/>
      <c r="F30" s="91"/>
      <c r="G30" s="91"/>
      <c r="H30" s="91"/>
      <c r="I30" s="91"/>
      <c r="J30" s="91"/>
      <c r="K30" s="91"/>
      <c r="L30" s="91"/>
      <c r="M30" s="91"/>
      <c r="N30" s="91"/>
      <c r="O30" s="91"/>
      <c r="P30" s="314"/>
      <c r="Q30" s="90"/>
      <c r="R30" s="222"/>
      <c r="S30" s="92"/>
      <c r="T30" s="93"/>
      <c r="V30" s="130" t="s">
        <v>236</v>
      </c>
      <c r="W30" s="320"/>
      <c r="X30" s="320"/>
      <c r="Y30" s="321"/>
      <c r="AA30" s="177"/>
      <c r="AB30" s="177"/>
      <c r="AC30" s="177"/>
      <c r="AD30" s="177"/>
      <c r="AF30" s="95" t="str">
        <f>'1日(火)'!AF30</f>
        <v>＊</v>
      </c>
    </row>
    <row r="31" spans="1:32" ht="18" customHeight="1" x14ac:dyDescent="0.4">
      <c r="A31" s="138">
        <v>0.81249999999998201</v>
      </c>
      <c r="B31" s="132"/>
      <c r="C31" s="133"/>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tr">
        <f>'1日(火)'!AF31</f>
        <v>＊</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t="s">
        <v>749</v>
      </c>
      <c r="V32" s="527"/>
      <c r="W32" s="528"/>
      <c r="X32" s="528"/>
      <c r="Y32" s="529"/>
      <c r="AA32" s="177"/>
      <c r="AB32" s="177"/>
      <c r="AC32" s="177"/>
      <c r="AD32" s="177"/>
      <c r="AF32" s="95" t="str">
        <f>'1日(火)'!AF32</f>
        <v>＊</v>
      </c>
    </row>
    <row r="33" spans="1:32" ht="18" customHeight="1" thickBot="1" x14ac:dyDescent="0.45">
      <c r="A33" s="173" t="s">
        <v>165</v>
      </c>
      <c r="B33" s="111" cm="1">
        <f t="array" aca="1" ref="B33" ca="1">IF(B36&lt;&gt;0,B36,IFERROR(IF(B4="欠勤",0,IF(B3="","",INDIRECT(ADDRESS(MATCH("",B$1:B$32,-1),1))*24-INDIRECT(ADDRESS(MATCH(0,INDEX(0/(B$6:B$32&lt;&gt;""),),0)+5,1))*24-COUNTIF(B6:B32,"休憩")*0.5)),0))</f>
        <v>7.9999999999997389</v>
      </c>
      <c r="C33" s="111" cm="1">
        <f t="array" aca="1" ref="C33" ca="1">IF(C36&lt;&gt;0,C36,IFERROR(IF(C4="欠勤",0,IF(C3="","",INDIRECT(ADDRESS(MATCH("",C$1:C$32,-1),1))*24-INDIRECT(ADDRESS(MATCH(0,INDEX(0/(C$6:C$32&lt;&gt;""),),0)+5,1))*24-COUNTIF(C6:C32,"休憩")*0.5)),0))</f>
        <v>7.9999999999997389</v>
      </c>
      <c r="D33" s="111" cm="1">
        <f t="array" aca="1" ref="D33" ca="1">IF(D36&lt;&gt;0,D36,IFERROR(IF(D4="欠勤",0,IF(D3="","",INDIRECT(ADDRESS(MATCH("",D$1:D$32,-1),1))*24-INDIRECT(ADDRESS(MATCH(0,INDEX(0/(D$6:D$32&lt;&gt;""),),0)+5,1))*24-COUNTIF(D6:D32,"休憩")*0.5)),0))</f>
        <v>4.0000000000000089</v>
      </c>
      <c r="E33" s="111" cm="1">
        <f t="array" aca="1" ref="E33" ca="1">IF(E36&lt;&gt;0,E36,IFERROR(IF(E4="欠勤",0,IF(E3="","",INDIRECT(ADDRESS(MATCH("",E$1:E$32,-1),1))*24-INDIRECT(ADDRESS(MATCH(0,INDEX(0/(E$6:E$32&lt;&gt;""),),0)+5,1))*24-COUNTIF(E6:E32,"休憩")*0.5)),0))</f>
        <v>7.9999999999997389</v>
      </c>
      <c r="F33" s="111" cm="1">
        <f t="array" aca="1" ref="F33" ca="1">IF(F36&lt;&gt;0,F36,IFERROR(IF(F4="欠勤",0,IF(F3="","",INDIRECT(ADDRESS(MATCH("",F$1:F$32,-1),1))*24-INDIRECT(ADDRESS(MATCH(0,INDEX(0/(F$6:F$32&lt;&gt;""),),0)+5,1))*24-COUNTIF(F6:F32,"休憩")*0.5)),0))</f>
        <v>4.9999999999996838</v>
      </c>
      <c r="G33" s="227" cm="1">
        <f t="array" aca="1" ref="G33" ca="1">IF(G36&lt;&gt;0,G36,IFERROR(IF(G4="欠勤",0,IF(G3="","",INDIRECT(ADDRESS(MATCH("",G$1:G$32,-1),1))*24-INDIRECT(ADDRESS(MATCH(0,INDEX(0/(G$6:G$32&lt;&gt;""),),0)+5,1))*24-COUNTIF(G6:G32,"休憩")*0.5)),0))</f>
        <v>6.99999999999973</v>
      </c>
      <c r="H33" s="228" t="str" cm="1">
        <f t="array" aca="1" ref="H33" ca="1">IF(H36&lt;&gt;0,H36,IFERROR(IF(H4="欠勤",0,IF(H3="","",INDIRECT(ADDRESS(MATCH("",H$1:H$32,-1),1))*24-INDIRECT(ADDRESS(MATCH(0,INDEX(0/(H$6:H$32&lt;&gt;""),),0)+5,1))*24-COUNTIF(H6:H32,"休憩")*0.5)),0))</f>
        <v/>
      </c>
      <c r="I33" s="228" t="str" cm="1">
        <f t="array" aca="1" ref="I33" ca="1">IF(I36&lt;&gt;0,I36,IFERROR(IF(I4="欠勤",0,IF(I3="","",INDIRECT(ADDRESS(MATCH("",I$1:I$32,-1),1))*24-INDIRECT(ADDRESS(MATCH(0,INDEX(0/(I$6:I$32&lt;&gt;""),),0)+5,1))*24-COUNTIF(I6:I32,"休憩")*0.5)),0))</f>
        <v/>
      </c>
      <c r="J33" s="228" t="str" cm="1">
        <f t="array" aca="1" ref="J33" ca="1">IF(J36&lt;&gt;0,J36,IFERROR(IF(J4="欠勤",0,IF(J3="","",INDIRECT(ADDRESS(MATCH("",J$1:J$32,-1),1))*24-INDIRECT(ADDRESS(MATCH(0,INDEX(0/(J$6:J$32&lt;&gt;""),),0)+5,1))*24-COUNTIF(J6:J32,"休憩")*0.5)),0))</f>
        <v/>
      </c>
      <c r="K33" s="228" t="str" cm="1">
        <f t="array" aca="1" ref="K33" ca="1">IF(K36&lt;&gt;0,K36,IFERROR(IF(K4="欠勤",0,IF(K3="","",INDIRECT(ADDRESS(MATCH("",K$1:K$32,-1),1))*24-INDIRECT(ADDRESS(MATCH(0,INDEX(0/(K$6:K$32&lt;&gt;""),),0)+5,1))*24-COUNTIF(K6:K32,"休憩")*0.5)),0))</f>
        <v/>
      </c>
      <c r="L33" s="228" t="str" cm="1">
        <f t="array" aca="1" ref="L33" ca="1">IF(L36&lt;&gt;0,L36,IFERROR(IF(L4="欠勤",0,IF(L3="","",INDIRECT(ADDRESS(MATCH("",L$1:L$32,-1),1))*24-INDIRECT(ADDRESS(MATCH(0,INDEX(0/(L$6:L$32&lt;&gt;""),),0)+5,1))*24-COUNTIF(L6:L32,"休憩")*0.5)),0))</f>
        <v/>
      </c>
      <c r="M33" s="228" t="str" cm="1">
        <f t="array" aca="1" ref="M33" ca="1">IF(M36&lt;&gt;0,M36,IFERROR(IF(M4="欠勤",0,IF(M3="","",INDIRECT(ADDRESS(MATCH("",M$1:M$32,-1),1))*24-INDIRECT(ADDRESS(MATCH(0,INDEX(0/(M$6:M$32&lt;&gt;""),),0)+5,1))*24-COUNTIF(M6:M32,"休憩")*0.5)),0))</f>
        <v/>
      </c>
      <c r="N33" s="228" t="str" cm="1">
        <f t="array" aca="1" ref="N33" ca="1">IF(N36&lt;&gt;0,N36,IFERROR(IF(N4="欠勤",0,IF(N3="","",INDIRECT(ADDRESS(MATCH("",N$1:N$32,-1),1))*24-INDIRECT(ADDRESS(MATCH(0,INDEX(0/(N$6:N$32&lt;&gt;""),),0)+5,1))*24-COUNTIF(N6:N32,"休憩")*0.5)),0))</f>
        <v/>
      </c>
      <c r="O33" s="228" t="str" cm="1">
        <f t="array" aca="1" ref="O33" ca="1">IF(O36&lt;&gt;0,O36,IFERROR(IF(O4="欠勤",0,IF(O3="","",INDIRECT(ADDRESS(MATCH("",O$1:O$32,-1),1))*24-INDIRECT(ADDRESS(MATCH(0,INDEX(0/(O$6:O$32&lt;&gt;""),),0)+5,1))*24-COUNTIF(O6:O32,"休憩")*0.5)),0))</f>
        <v/>
      </c>
      <c r="P33" s="316" t="str" cm="1">
        <f t="array" aca="1" ref="P33" ca="1">IF(P36&lt;&gt;0,P36,IFERROR(IF(P4="欠勤",0,IF(P3="","",INDIRECT(ADDRESS(MATCH("",P$1:P$32,-1),1))*24-INDIRECT(ADDRESS(MATCH(0,INDEX(0/(P$6:P$32&lt;&gt;""),),0)+5,1))*24-COUNTIF(P6:P32,"休憩")*0.5)),0))</f>
        <v/>
      </c>
      <c r="Q33" s="168"/>
      <c r="R33" s="169"/>
      <c r="S33" s="170"/>
      <c r="T33" s="171"/>
      <c r="V33" s="521"/>
      <c r="W33" s="522"/>
      <c r="X33" s="522"/>
      <c r="Y33" s="523"/>
      <c r="AA33" s="177"/>
      <c r="AB33" s="177"/>
      <c r="AC33" s="177"/>
      <c r="AD33" s="177"/>
      <c r="AF33" s="95" t="str">
        <f>'1日(火)'!AF33</f>
        <v>＊</v>
      </c>
    </row>
    <row r="34" spans="1:32" ht="18" customHeight="1" x14ac:dyDescent="0.4">
      <c r="A34" s="533" t="str">
        <f>"出荷の合計　　→　"&amp;O2&amp;"ｃｓ"</f>
        <v>出荷の合計　　→　ｃｓ</v>
      </c>
      <c r="B34" s="533"/>
      <c r="C34" s="533"/>
      <c r="D34" s="533"/>
      <c r="E34" s="533"/>
      <c r="F34" s="533"/>
      <c r="G34" s="533"/>
      <c r="H34" s="533"/>
      <c r="I34" s="533"/>
      <c r="J34" s="533"/>
      <c r="K34" s="533"/>
      <c r="L34" s="533"/>
      <c r="M34" s="533"/>
      <c r="N34" s="533"/>
      <c r="O34" s="533"/>
      <c r="P34" s="533"/>
      <c r="Q34" s="533"/>
      <c r="R34" s="533"/>
      <c r="S34" s="533"/>
      <c r="T34" s="533"/>
      <c r="AF34" s="95" t="str">
        <f>'1日(火)'!AF34</f>
        <v>＊</v>
      </c>
    </row>
    <row r="35" spans="1:32" ht="18" customHeight="1" x14ac:dyDescent="0.4">
      <c r="A35" s="534" t="e">
        <f ca="1">"1ケース当たりの人件費　"&amp;ROUND(AC19/O2,0)&amp;"円"</f>
        <v>#DIV/0!</v>
      </c>
      <c r="B35" s="534"/>
      <c r="C35" s="534"/>
      <c r="D35" s="534"/>
      <c r="E35" s="534"/>
      <c r="F35" s="534"/>
      <c r="G35" s="534"/>
      <c r="H35" s="534"/>
      <c r="I35" s="534"/>
      <c r="J35" s="534"/>
      <c r="K35" s="534"/>
      <c r="L35" s="534"/>
      <c r="M35" s="534"/>
      <c r="N35" s="534"/>
      <c r="O35" s="534"/>
      <c r="P35" s="534"/>
      <c r="Q35" s="534"/>
      <c r="R35" s="534"/>
      <c r="S35" s="534"/>
      <c r="T35" s="534"/>
      <c r="AF35" s="95" t="str">
        <f>'1日(火)'!AF35</f>
        <v>＊</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tr">
        <f>'1日(火)'!AF36</f>
        <v>＊</v>
      </c>
    </row>
    <row r="37" spans="1:32" ht="18" hidden="1" customHeight="1" x14ac:dyDescent="0.4">
      <c r="A37" s="167"/>
      <c r="B37" s="167" cm="1">
        <f t="array" aca="1" ref="B37" ca="1">IF(INDIRECT(ADDRESS(MATCH("",B$1:B$32,-1),2))="休憩",INDIRECT(ADDRESS(MATCH("",B$1:B$32,-1)+1,1)),INDIRECT(ADDRESS(MATCH("",B$1:B$32,-1),1)))</f>
        <v>0.70833333333332205</v>
      </c>
      <c r="C37" s="167" cm="1">
        <f t="array" aca="1" ref="C37" ca="1">IF(INDIRECT(ADDRESS(MATCH("",C$1:C$32,-1),3))="休憩",INDIRECT(ADDRESS(MATCH("",C$1:C$32,-1)+1,1)),INDIRECT(ADDRESS(MATCH("",C$1:C$32,-1),1)))</f>
        <v>0.70833333333332205</v>
      </c>
      <c r="D37" s="167" cm="1">
        <f t="array" aca="1" ref="D37" ca="1">IF(INDIRECT(ADDRESS(MATCH("",D$1:D$32,-1),4))="休憩",INDIRECT(ADDRESS(MATCH("",D$1:D$32,-1)+1,1)),INDIRECT(ADDRESS(MATCH("",D$1:D$32,-1),1)))</f>
        <v>0.5</v>
      </c>
      <c r="E37" s="167" cm="1">
        <f t="array" aca="1" ref="E37" ca="1">IF(INDIRECT(ADDRESS(MATCH("",E$1:E$32,-1),5))="休憩",INDIRECT(ADDRESS(MATCH("",E$1:E$32,-1)+1,1)),INDIRECT(ADDRESS(MATCH("",E$1:E$32,-1),1)))</f>
        <v>0.70833333333332205</v>
      </c>
      <c r="F37" s="167" cm="1">
        <f t="array" aca="1" ref="F37" ca="1">IF(INDIRECT(ADDRESS(MATCH("",F$1:F$32,-1),6))="休憩",INDIRECT(ADDRESS(MATCH("",F$1:F$32,-1)+1,1)),INDIRECT(ADDRESS(MATCH("",F$1:F$32,-1),1)))</f>
        <v>0.74999999999998601</v>
      </c>
      <c r="G37" s="167" cm="1">
        <f t="array" aca="1" ref="G37" ca="1">IF(INDIRECT(ADDRESS(MATCH("",G$1:G$32,-1),7))="休憩",INDIRECT(ADDRESS(MATCH("",G$1:G$32,-1)+1,1)),INDIRECT(ADDRESS(MATCH("",G$1:G$32,-1),1)))</f>
        <v>0.70833333333332205</v>
      </c>
      <c r="H37" s="167" t="str" cm="1">
        <f t="array" aca="1" ref="H37" ca="1">IF(INDIRECT(ADDRESS(MATCH("",H$1:H$32,-1),8))="休憩",INDIRECT(ADDRESS(MATCH("",H$1:H$32,-1)+1,1)),INDIRECT(ADDRESS(MATCH("",H$1:H$32,-1),1)))</f>
        <v>名前</v>
      </c>
      <c r="I37" s="220" t="str" cm="1">
        <f t="array" aca="1" ref="I37" ca="1">IF(INDIRECT(ADDRESS(MATCH("",I$1:I$32,-1),8))="休憩",INDIRECT(ADDRESS(MATCH("",I$1:I$32,-1)+1,1)),INDIRECT(ADDRESS(MATCH("",I$1:I$32,-1),1)))</f>
        <v>名前</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tr">
        <f>'1日(火)'!AF37</f>
        <v>＊</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tr">
        <f>'1日(火)'!AF38</f>
        <v>＊</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tr">
        <f>'1日(火)'!AF39</f>
        <v>＊</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tr">
        <f>'1日(火)'!AF40</f>
        <v>＊</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tr">
        <f>'1日(火)'!AF41</f>
        <v>＊</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tr">
        <f>'1日(火)'!AF42</f>
        <v>＊</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tr">
        <f>'1日(火)'!AF43</f>
        <v>＊</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tr">
        <f>'1日(火)'!AF44</f>
        <v>＊</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tr">
        <f>'1日(火)'!AF45</f>
        <v>＊</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tr">
        <f>'1日(火)'!AF46</f>
        <v>＊</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tr">
        <f>'1日(火)'!AF47</f>
        <v>＊</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tr">
        <f>'1日(火)'!AF48</f>
        <v>＊</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tr">
        <f>'1日(火)'!AF49</f>
        <v>＊</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tr">
        <f>'1日(火)'!AF50</f>
        <v>＊</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tr">
        <f>'1日(火)'!AF51</f>
        <v>＊</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tr">
        <f>'1日(火)'!AF52</f>
        <v>＊</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tr">
        <f>'1日(火)'!AF53</f>
        <v>＊</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tr">
        <f>'1日(火)'!AF54</f>
        <v>＊</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tr">
        <f>'1日(火)'!AF55</f>
        <v>＊</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tr">
        <f>'1日(火)'!AF56</f>
        <v>＊</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tr">
        <f>'1日(火)'!AF57</f>
        <v>＊</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tr">
        <f>'1日(火)'!AF58</f>
        <v>＊</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28" ht="15.95" customHeight="1" x14ac:dyDescent="0.4"/>
    <row r="66" spans="22:28" ht="15.95" customHeight="1" x14ac:dyDescent="0.4">
      <c r="Y66" s="124"/>
    </row>
    <row r="67" spans="22:28" ht="15.95" customHeight="1" x14ac:dyDescent="0.4">
      <c r="Y67" s="125"/>
    </row>
    <row r="68" spans="22:28" ht="15.95" customHeight="1" x14ac:dyDescent="0.4">
      <c r="Y68" s="125"/>
    </row>
    <row r="69" spans="22:28" ht="15.95" customHeight="1" x14ac:dyDescent="0.4">
      <c r="Y69" s="125"/>
    </row>
    <row r="70" spans="22:28" ht="15.95" customHeight="1" x14ac:dyDescent="0.4">
      <c r="V70" s="116"/>
      <c r="W70" s="70"/>
      <c r="AB70" s="125"/>
    </row>
    <row r="71" spans="22:28" ht="15.95" customHeight="1" x14ac:dyDescent="0.4">
      <c r="V71" s="116"/>
      <c r="W71" s="70"/>
      <c r="AB71" s="125"/>
    </row>
    <row r="72" spans="22:28" ht="15.95" customHeight="1" x14ac:dyDescent="0.4">
      <c r="V72" s="116"/>
      <c r="W72" s="70"/>
      <c r="AB72" s="125"/>
    </row>
    <row r="73" spans="22:28" ht="15.95" customHeight="1" x14ac:dyDescent="0.4">
      <c r="Y73" s="125"/>
    </row>
    <row r="74" spans="22:28" ht="15.95" customHeight="1" x14ac:dyDescent="0.4">
      <c r="Y74" s="125"/>
    </row>
    <row r="75" spans="22:28" ht="15.95" customHeight="1" x14ac:dyDescent="0.4">
      <c r="Y75" s="125"/>
    </row>
    <row r="76" spans="22:28" ht="15.95" customHeight="1" x14ac:dyDescent="0.4">
      <c r="Y76" s="125"/>
    </row>
    <row r="77" spans="22:28" s="70" customFormat="1" ht="15.95" customHeight="1" x14ac:dyDescent="0.4">
      <c r="W77"/>
    </row>
    <row r="78" spans="22:28" s="70" customFormat="1" ht="15.95" customHeight="1" x14ac:dyDescent="0.4">
      <c r="W78"/>
    </row>
    <row r="79" spans="22:28" s="70" customFormat="1" ht="15.95" customHeight="1" x14ac:dyDescent="0.4">
      <c r="W79"/>
    </row>
    <row r="80" spans="22:28"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c r="Y85" s="131"/>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5"/>
  <conditionalFormatting sqref="A33 A6:T9 A30:T32 A10:P29 S10:T29">
    <cfRule type="cellIs" dxfId="93" priority="7" operator="equal">
      <formula>"休憩"</formula>
    </cfRule>
  </conditionalFormatting>
  <conditionalFormatting sqref="Y19">
    <cfRule type="cellIs" dxfId="92" priority="6" operator="lessThan">
      <formula>0</formula>
    </cfRule>
  </conditionalFormatting>
  <conditionalFormatting sqref="Q29">
    <cfRule type="cellIs" dxfId="91" priority="4" operator="equal">
      <formula>"休憩"</formula>
    </cfRule>
  </conditionalFormatting>
  <conditionalFormatting sqref="Q10:Q28">
    <cfRule type="cellIs" dxfId="90" priority="3" operator="equal">
      <formula>"休憩"</formula>
    </cfRule>
  </conditionalFormatting>
  <conditionalFormatting sqref="R29">
    <cfRule type="cellIs" dxfId="89" priority="2" operator="equal">
      <formula>"休憩"</formula>
    </cfRule>
  </conditionalFormatting>
  <conditionalFormatting sqref="R10:R28">
    <cfRule type="cellIs" dxfId="88"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xr:uid="{C10C034C-CBCF-45E0-8EF7-1DD2BBA842E6}">
          <x14:formula1>
            <xm:f>'1日(火)'!$AF$7:$AF$58</xm:f>
          </x14:formula1>
          <xm:sqref>B6:S32</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417ED5-F12D-407F-A10D-A2D18317A352}">
  <sheetPr codeName="Sheet15">
    <pageSetUpPr fitToPage="1"/>
  </sheetPr>
  <dimension ref="A1:AF95"/>
  <sheetViews>
    <sheetView zoomScale="70" zoomScaleNormal="70" workbookViewId="0">
      <pane xSplit="1" ySplit="5" topLeftCell="B6" activePane="bottomRight" state="frozen"/>
      <selection activeCell="R8" sqref="R8"/>
      <selection pane="topRight" activeCell="R8" sqref="R8"/>
      <selection pane="bottomLeft" activeCell="R8" sqref="R8"/>
      <selection pane="bottomRight" activeCell="G26" sqref="G26"/>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f>月シフト!J9</f>
        <v>44601</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f>A1</f>
        <v>44601</v>
      </c>
      <c r="W1" s="530"/>
      <c r="X1" s="530"/>
      <c r="Y1" s="530"/>
      <c r="Z1" s="62"/>
      <c r="AA1" s="62"/>
      <c r="AB1" s="62"/>
      <c r="AC1" s="62"/>
      <c r="AD1" s="62"/>
      <c r="AF1" s="62"/>
    </row>
    <row r="2" spans="1:32" ht="18.600000000000001" customHeight="1" thickBot="1" x14ac:dyDescent="0.45">
      <c r="A2" s="63"/>
      <c r="B2" s="537" t="s">
        <v>57</v>
      </c>
      <c r="C2" s="538"/>
      <c r="D2" s="538"/>
      <c r="E2" s="538"/>
      <c r="F2" s="538"/>
      <c r="G2" s="538"/>
      <c r="H2" s="538"/>
      <c r="I2" s="538"/>
      <c r="J2" s="538"/>
      <c r="K2" s="538"/>
      <c r="L2" s="538"/>
      <c r="M2" s="538"/>
      <c r="N2" s="539"/>
      <c r="O2" s="64">
        <v>2</v>
      </c>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IFERROR(INDEX(月シフト!$A$17:$A$50,MATCH(LARGE((月シフト!$J$17:$J$50&lt;&gt;"")*1/ROW(月シフト!$J$17:$J$50),B38),1/ROW(月シフト!$J$17:$J$50),0),1),"")</f>
        <v>ズオン バン フン</v>
      </c>
      <c r="C3" s="142" t="str" cm="1">
        <f t="array" ref="C3">IFERROR(INDEX(月シフト!$A$17:$A$50,MATCH(LARGE((月シフト!$J$17:$J$50&lt;&gt;"")*1/ROW(月シフト!$J$17:$J$50),C38),1/ROW(月シフト!$J$17:$J$50),0),1),"")</f>
        <v>チャモ</v>
      </c>
      <c r="D3" s="142" t="str" cm="1">
        <f t="array" ref="D3">IFERROR(INDEX(月シフト!$A$17:$A$50,MATCH(LARGE((月シフト!$J$17:$J$50&lt;&gt;"")*1/ROW(月シフト!$J$17:$J$50),D38),1/ROW(月シフト!$J$17:$J$50),0),1),"")</f>
        <v>ユウ</v>
      </c>
      <c r="E3" s="142" t="str" cm="1">
        <f t="array" ref="E3">IFERROR(INDEX(月シフト!$A$17:$A$50,MATCH(LARGE((月シフト!$J$17:$J$50&lt;&gt;"")*1/ROW(月シフト!$J$17:$J$50),E38),1/ROW(月シフト!$J$17:$J$50),0),1),"")</f>
        <v>イスリ</v>
      </c>
      <c r="F3" s="142" t="str" cm="1">
        <f t="array" ref="F3">IFERROR(INDEX(月シフト!$A$17:$A$50,MATCH(LARGE((月シフト!$J$17:$J$50&lt;&gt;"")*1/ROW(月シフト!$J$17:$J$50),F38),1/ROW(月シフト!$J$17:$J$50),0),1),"")</f>
        <v>インディカ</v>
      </c>
      <c r="G3" s="224" t="str" cm="1">
        <f t="array" ref="G3">IFERROR(INDEX(月シフト!$A$17:$A$50,MATCH(LARGE((月シフト!$J$17:$J$50&lt;&gt;"")*1/ROW(月シフト!$J$17:$J$50),G38),1/ROW(月シフト!$J$17:$J$50),0),1),"")</f>
        <v>チャトランガ</v>
      </c>
      <c r="H3" s="224" t="str" cm="1">
        <f t="array" ref="H3">IFERROR(INDEX(月シフト!$A$17:$A$50,MATCH(LARGE((月シフト!$J$17:$J$50&lt;&gt;"")*1/ROW(月シフト!$J$17:$J$50),H38),1/ROW(月シフト!$J$17:$J$50),0),1),"")</f>
        <v/>
      </c>
      <c r="I3" s="224" t="str" cm="1">
        <f t="array" ref="I3">IFERROR(INDEX(月シフト!$A$17:$A$50,MATCH(LARGE((月シフト!$J$17:$J$50&lt;&gt;"")*1/ROW(月シフト!$J$17:$J$50),I38),1/ROW(月シフト!$J$17:$J$50),0),1),"")</f>
        <v/>
      </c>
      <c r="J3" s="224" t="str" cm="1">
        <f t="array" ref="J3">IFERROR(INDEX(月シフト!$A$17:$A$50,MATCH(LARGE((月シフト!$J$17:$J$50&lt;&gt;"")*1/ROW(月シフト!$J$17:$J$50),J38),1/ROW(月シフト!$J$17:$J$50),0),1),"")</f>
        <v/>
      </c>
      <c r="K3" s="224" t="str" cm="1">
        <f t="array" ref="K3">IFERROR(INDEX(月シフト!$A$17:$A$50,MATCH(LARGE((月シフト!$J$17:$J$50&lt;&gt;"")*1/ROW(月シフト!$J$17:$J$50),K38),1/ROW(月シフト!$J$17:$J$50),0),1),"")</f>
        <v/>
      </c>
      <c r="L3" s="224" t="str" cm="1">
        <f t="array" ref="L3">IFERROR(INDEX(月シフト!$A$17:$A$50,MATCH(LARGE((月シフト!$J$17:$J$50&lt;&gt;"")*1/ROW(月シフト!$J$17:$J$50),L38),1/ROW(月シフト!$J$17:$J$50),0),1),"")</f>
        <v/>
      </c>
      <c r="M3" s="224" t="str" cm="1">
        <f t="array" ref="M3">IFERROR(INDEX(月シフト!$A$17:$A$50,MATCH(LARGE((月シフト!$J$17:$J$50&lt;&gt;"")*1/ROW(月シフト!$J$17:$J$50),M38),1/ROW(月シフト!$J$17:$J$50),0),1),"")</f>
        <v/>
      </c>
      <c r="N3" s="224" t="str" cm="1">
        <f t="array" ref="N3">IFERROR(INDEX(月シフト!$A$17:$A$50,MATCH(LARGE((月シフト!$J$17:$J$50&lt;&gt;"")*1/ROW(月シフト!$J$17:$J$50),N38),1/ROW(月シフト!$J$17:$J$50),0),1),"")</f>
        <v/>
      </c>
      <c r="O3" s="224" t="str" cm="1">
        <f t="array" ref="O3">IFERROR(INDEX(月シフト!$A$17:$A$50,MATCH(LARGE((月シフト!$J$17:$J$50&lt;&gt;"")*1/ROW(月シフト!$J$17:$J$50),O38),1/ROW(月シフト!$J$17:$J$50),0),1),"")</f>
        <v/>
      </c>
      <c r="P3" s="310" t="str" cm="1">
        <f t="array" ref="P3">IFERROR(INDEX(月シフト!$A$17:$A$50,MATCH(LARGE((月シフト!$J$17:$J$50&lt;&gt;"")*1/ROW(月シフト!$J$17:$J$50),P38),1/ROW(月シフト!$J$17:$J$50),0),1),"")</f>
        <v/>
      </c>
      <c r="Q3" s="143" t="str">
        <f t="array" ref="Q3">IFERROR(INDEX(月シフト!$A$11:$A$16,MATCH(LARGE((月シフト!$J$11:$J$16&lt;&gt;"")*1/ROW(月シフト!$J$11:$J$16),1),1/ROW(月シフト!$J$11:$J$16),0),1),"")</f>
        <v>矢代</v>
      </c>
      <c r="R3" s="144">
        <f t="array" ref="R3">IFERROR(INDEX(月シフト!$A$11:$A$16,MATCH(LARGE((月シフト!$J$11:$J$16&lt;&gt;"")*1/ROW(月シフト!$J$11:$J$16),2),1/ROW(月シフト!$J$11:$J$16),0),1),"")</f>
        <v>0</v>
      </c>
      <c r="S3" s="145" t="str">
        <f t="array" ref="S3">IFERROR(INDEX(月シフト!$A$11:$A$16,MATCH(LARGE((月シフト!$J$11:$J$16&lt;&gt;"")*1/ROW(月シフト!$J$11:$J$16),3),1/ROW(月シフト!$J$11:$J$16),0),1),"")</f>
        <v>マーダワ</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c r="C4" s="73"/>
      <c r="D4" s="73"/>
      <c r="E4" s="73"/>
      <c r="F4" s="73"/>
      <c r="G4" s="225"/>
      <c r="H4" s="225"/>
      <c r="I4" s="225"/>
      <c r="J4" s="225"/>
      <c r="K4" s="225"/>
      <c r="L4" s="225"/>
      <c r="M4" s="225"/>
      <c r="N4" s="225"/>
      <c r="O4" s="225"/>
      <c r="P4" s="311"/>
      <c r="Q4" s="74"/>
      <c r="R4" s="75"/>
      <c r="S4" s="76"/>
      <c r="T4" s="146"/>
      <c r="V4" s="109" t="str">
        <f>IF(AND(B$3="",B$6=""),"",IF(B$3="",B$6,B$3))</f>
        <v>ズオン バン フン</v>
      </c>
      <c r="W4" s="110">
        <f>IF(AND(B$6&lt;&gt;"",B$3=""),0,IFERROR(HLOOKUP(INDEX(月シフト!$B$17:$AF$50,MATCH($V4,月シフト!$A$17:$A$50,0),MATCH($V$1,月シフト!$B$9:$AF$9,0)),月シフト!$AJ$9:$AU$10,2,0),""))</f>
        <v>8</v>
      </c>
      <c r="X4" s="111">
        <f ca="1">B33</f>
        <v>7.9999999999997389</v>
      </c>
      <c r="Y4" s="112">
        <f ca="1">IF(V4="","",X4-W4)</f>
        <v>-2.6112445539183682E-13</v>
      </c>
      <c r="AA4" s="109" t="str">
        <f t="shared" ref="AA4:AA13" si="0">IF(V4="","",V4)</f>
        <v>ズオン バン フン</v>
      </c>
      <c r="AB4" s="114">
        <f>IFERROR(HLOOKUP($V4,月シフト!$AJ$12:$AZ$13,2,0)*W4,"")</f>
        <v>9600</v>
      </c>
      <c r="AC4" s="114">
        <f ca="1">IFERROR(HLOOKUP($V4,月シフト!$AJ$12:$AZ$13,2,0)*X4,"")</f>
        <v>9599.9999999996871</v>
      </c>
      <c r="AD4" s="115">
        <f ca="1">IFERROR(ROUND(AC4,0)-ROUND(AB4,0),"")</f>
        <v>0</v>
      </c>
    </row>
    <row r="5" spans="1:32" ht="18.600000000000001" customHeight="1" thickBot="1" x14ac:dyDescent="0.45">
      <c r="A5" s="78" t="s">
        <v>83</v>
      </c>
      <c r="B5" s="79" t="str">
        <f>IF(B3="","",HLOOKUP(INDEX(月シフト!$B$11:$AF$50,MATCH(B$3,月シフト!$A$11:$A$50,0),MATCH($A$1,月シフト!$B$9:$AF$9,0)),月シフト!$AJ$9:$AU$11,3,0))</f>
        <v>8:00～17:00</v>
      </c>
      <c r="C5" s="79" t="str">
        <f>IF(C3="","",HLOOKUP(INDEX(月シフト!$B$11:$AF$50,MATCH(C$3,月シフト!$A$11:$A$50,0),MATCH($A$1,月シフト!$B$9:$AF$9,0)),月シフト!$AJ$9:$AU$11,3,0))</f>
        <v>8:00～17:00</v>
      </c>
      <c r="D5" s="79" t="str">
        <f>IF(D3="","",HLOOKUP(INDEX(月シフト!$B$11:$AF$50,MATCH(D$3,月シフト!$A$11:$A$50,0),MATCH($A$1,月シフト!$B$9:$AF$9,0)),月シフト!$AJ$9:$AU$11,3,0))</f>
        <v>8:00～17:00</v>
      </c>
      <c r="E5" s="79" t="str">
        <f>IF(E3="","",HLOOKUP(INDEX(月シフト!$B$11:$AF$50,MATCH(E$3,月シフト!$A$11:$A$50,0),MATCH($A$1,月シフト!$B$9:$AF$9,0)),月シフト!$AJ$9:$AU$11,3,0))</f>
        <v>13:00～18:00</v>
      </c>
      <c r="F5" s="79" t="str">
        <f>IF(F3="","",HLOOKUP(INDEX(月シフト!$B$11:$AF$50,MATCH(F$3,月シフト!$A$11:$A$50,0),MATCH($A$1,月シフト!$B$9:$AF$9,0)),月シフト!$AJ$9:$AU$11,3,0))</f>
        <v>9:00～17:00</v>
      </c>
      <c r="G5" s="226" t="str">
        <f>IF(G3="","",HLOOKUP(INDEX(月シフト!$B$11:$AF$50,MATCH(G$3,月シフト!$A$11:$A$50,0),MATCH($A$1,月シフト!$B$9:$AF$9,0)),月シフト!$AJ$9:$AU$11,3,0))</f>
        <v>13:00～18:00</v>
      </c>
      <c r="H5" s="226" t="str">
        <f>IF(H3="","",HLOOKUP(INDEX(月シフト!$B$11:$AF$50,MATCH(H$3,月シフト!$A$11:$A$50,0),MATCH($A$1,月シフト!$B$9:$AF$9,0)),月シフト!$AJ$9:$AU$11,3,0))</f>
        <v/>
      </c>
      <c r="I5" s="226" t="str">
        <f>IF(I3="","",HLOOKUP(INDEX(月シフト!$B$11:$AF$50,MATCH(I$3,月シフト!$A$11:$A$50,0),MATCH($A$1,月シフト!$B$9:$AF$9,0)),月シフト!$AJ$9:$AU$11,3,0))</f>
        <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チャモ</v>
      </c>
      <c r="W5" s="110">
        <f>IF(AND(B$6&lt;&gt;"",B$3=""),0,IFERROR(HLOOKUP(INDEX(月シフト!$B$17:$AF$50,MATCH($V5,月シフト!$A$17:$A$50,0),MATCH($V$1,月シフト!$B$9:$AF$9,0)),月シフト!$AJ$9:$AU$10,2,0),""))</f>
        <v>8</v>
      </c>
      <c r="X5" s="110">
        <f ca="1">C33</f>
        <v>7.9999999999997389</v>
      </c>
      <c r="Y5" s="112">
        <f t="shared" ref="Y5:Y10" ca="1" si="1">IF(V5="","",X5-W5)</f>
        <v>-2.6112445539183682E-13</v>
      </c>
      <c r="Z5" s="178"/>
      <c r="AA5" s="109" t="str">
        <f t="shared" si="0"/>
        <v>チャモ</v>
      </c>
      <c r="AB5" s="114">
        <f>IFERROR(HLOOKUP($V5,月シフト!$AJ$12:$AZ$13,2,0)*W5,"")</f>
        <v>9200</v>
      </c>
      <c r="AC5" s="114">
        <f ca="1">IFERROR(HLOOKUP($V5,月シフト!$AJ$12:$AZ$13,2,0)*X5,"")</f>
        <v>9199.9999999996999</v>
      </c>
      <c r="AD5" s="115">
        <f t="shared" ref="AD5:AD10" ca="1" si="2">IFERROR(ROUND(AC5,0)-ROUND(AB5,0),"")</f>
        <v>0</v>
      </c>
    </row>
    <row r="6" spans="1:32" ht="18.600000000000001" customHeight="1" x14ac:dyDescent="0.4">
      <c r="A6" s="137">
        <v>0.29166666666666669</v>
      </c>
      <c r="B6" s="84"/>
      <c r="C6" s="85"/>
      <c r="D6" s="85"/>
      <c r="E6" s="85"/>
      <c r="F6" s="85"/>
      <c r="G6" s="85"/>
      <c r="H6" s="85"/>
      <c r="I6" s="85"/>
      <c r="J6" s="85"/>
      <c r="K6" s="85"/>
      <c r="L6" s="85"/>
      <c r="M6" s="85"/>
      <c r="N6" s="85"/>
      <c r="O6" s="85"/>
      <c r="P6" s="313"/>
      <c r="Q6" s="84"/>
      <c r="R6" s="323"/>
      <c r="S6" s="86"/>
      <c r="T6" s="87" t="s">
        <v>194</v>
      </c>
      <c r="V6" s="109" t="str">
        <f>IF(AND(D$3="",D$6=""),"",IF(D$3="",D$6,D$3))</f>
        <v>ユウ</v>
      </c>
      <c r="W6" s="110">
        <f>IF(AND(B$6&lt;&gt;"",B$3=""),0,IFERROR(HLOOKUP(INDEX(月シフト!$B$17:$AF$50,MATCH($V6,月シフト!$A$17:$A$50,0),MATCH($V$1,月シフト!$B$9:$AF$9,0)),月シフト!$AJ$9:$AU$10,2,0),""))</f>
        <v>8</v>
      </c>
      <c r="X6" s="110">
        <f ca="1">D33</f>
        <v>7.9999999999997389</v>
      </c>
      <c r="Y6" s="112">
        <f t="shared" ca="1" si="1"/>
        <v>-2.6112445539183682E-13</v>
      </c>
      <c r="Z6" s="141"/>
      <c r="AA6" s="109" t="str">
        <f t="shared" si="0"/>
        <v>ユウ</v>
      </c>
      <c r="AB6" s="114">
        <f>IFERROR(HLOOKUP($V6,月シフト!$AJ$12:$AZ$13,2,0)*W6,"")</f>
        <v>8400</v>
      </c>
      <c r="AC6" s="114">
        <f ca="1">IFERROR(HLOOKUP($V6,月シフト!$AJ$12:$AZ$13,2,0)*X6,"")</f>
        <v>8399.9999999997253</v>
      </c>
      <c r="AD6" s="115">
        <f t="shared" ca="1" si="2"/>
        <v>0</v>
      </c>
      <c r="AF6" s="70" t="str">
        <f>'1日(火)'!AF6</f>
        <v>リスト</v>
      </c>
    </row>
    <row r="7" spans="1:32" ht="18.600000000000001" customHeight="1" x14ac:dyDescent="0.4">
      <c r="A7" s="138">
        <v>0.3125</v>
      </c>
      <c r="B7" s="132"/>
      <c r="C7" s="133"/>
      <c r="D7" s="133"/>
      <c r="E7" s="133"/>
      <c r="F7" s="133"/>
      <c r="G7" s="133"/>
      <c r="H7" s="133"/>
      <c r="I7" s="133"/>
      <c r="J7" s="133"/>
      <c r="K7" s="133"/>
      <c r="L7" s="133"/>
      <c r="M7" s="133"/>
      <c r="N7" s="133"/>
      <c r="O7" s="133"/>
      <c r="P7" s="309"/>
      <c r="Q7" s="132"/>
      <c r="R7" s="223"/>
      <c r="S7" s="134"/>
      <c r="T7" s="135" t="s">
        <v>750</v>
      </c>
      <c r="V7" s="109" t="str">
        <f>IF(AND(E$3="",E$6=""),"",IF(E$3="",E$6,E$3))</f>
        <v>イスリ</v>
      </c>
      <c r="W7" s="110">
        <f>IF(AND(B$6&lt;&gt;"",B$3=""),0,IFERROR(HLOOKUP(INDEX(月シフト!$B$17:$AF$50,MATCH($V7,月シフト!$A$17:$A$50,0),MATCH($V$1,月シフト!$B$9:$AF$9,0)),月シフト!$AJ$9:$AU$10,2,0),""))</f>
        <v>5</v>
      </c>
      <c r="X7" s="110">
        <f ca="1">E33</f>
        <v>4.9999999999996838</v>
      </c>
      <c r="Y7" s="112">
        <f t="shared" ca="1" si="1"/>
        <v>-3.1619151741324458E-13</v>
      </c>
      <c r="Z7" s="113"/>
      <c r="AA7" s="109" t="str">
        <f t="shared" si="0"/>
        <v>イスリ</v>
      </c>
      <c r="AB7" s="114">
        <f>IFERROR(HLOOKUP($V7,月シフト!$AJ$12:$AZ$13,2,0)*W7,"")</f>
        <v>5250</v>
      </c>
      <c r="AC7" s="114">
        <f ca="1">IFERROR(HLOOKUP($V7,月シフト!$AJ$12:$AZ$13,2,0)*X7,"")</f>
        <v>5249.999999999668</v>
      </c>
      <c r="AD7" s="115">
        <f t="shared" ca="1" si="2"/>
        <v>0</v>
      </c>
      <c r="AF7" s="89" t="str">
        <f>'1日(火)'!AF7</f>
        <v>↓</v>
      </c>
    </row>
    <row r="8" spans="1:32" ht="18.600000000000001" customHeight="1" x14ac:dyDescent="0.4">
      <c r="A8" s="139">
        <v>0.33333333333333298</v>
      </c>
      <c r="B8" s="90" t="s">
        <v>62</v>
      </c>
      <c r="C8" s="91" t="s">
        <v>62</v>
      </c>
      <c r="D8" s="91" t="s">
        <v>62</v>
      </c>
      <c r="E8" s="91"/>
      <c r="F8" s="90"/>
      <c r="G8" s="91"/>
      <c r="H8" s="91"/>
      <c r="I8" s="91"/>
      <c r="J8" s="91"/>
      <c r="K8" s="91"/>
      <c r="L8" s="91"/>
      <c r="M8" s="91"/>
      <c r="N8" s="91"/>
      <c r="O8" s="91"/>
      <c r="P8" s="314"/>
      <c r="Q8" s="90"/>
      <c r="R8" s="222"/>
      <c r="S8" s="92"/>
      <c r="T8" s="203" t="s">
        <v>744</v>
      </c>
      <c r="V8" s="109" t="str">
        <f>IF(AND(F$3="",F$6=""),"",IF(F$3="",F$6,F$3))</f>
        <v>インディカ</v>
      </c>
      <c r="W8" s="110">
        <f>IF(AND(B$6&lt;&gt;"",B$3=""),0,IFERROR(HLOOKUP(INDEX(月シフト!$B$17:$AF$50,MATCH($V8,月シフト!$A$17:$A$50,0),MATCH($V$1,月シフト!$B$9:$AF$9,0)),月シフト!$AJ$9:$AU$10,2,0),""))</f>
        <v>7</v>
      </c>
      <c r="X8" s="110">
        <f ca="1">F33</f>
        <v>6.99999999999973</v>
      </c>
      <c r="Y8" s="112">
        <f t="shared" ca="1" si="1"/>
        <v>-2.7000623958883807E-13</v>
      </c>
      <c r="AA8" s="109" t="str">
        <f t="shared" si="0"/>
        <v>インディカ</v>
      </c>
      <c r="AB8" s="114">
        <f>IFERROR(HLOOKUP($V8,月シフト!$AJ$12:$AZ$13,2,0)*W8,"")</f>
        <v>7350</v>
      </c>
      <c r="AC8" s="114">
        <f ca="1">IFERROR(HLOOKUP($V8,月シフト!$AJ$12:$AZ$13,2,0)*X8,"")</f>
        <v>7349.9999999997162</v>
      </c>
      <c r="AD8" s="115">
        <f t="shared" ca="1" si="2"/>
        <v>0</v>
      </c>
      <c r="AF8" s="89" t="str">
        <f>'1日(火)'!AF8</f>
        <v>荷物整理</v>
      </c>
    </row>
    <row r="9" spans="1:32" ht="18.600000000000001" customHeight="1" x14ac:dyDescent="0.4">
      <c r="A9" s="138">
        <v>0.35416666666666602</v>
      </c>
      <c r="B9" s="132" t="s">
        <v>64</v>
      </c>
      <c r="C9" s="133" t="s">
        <v>64</v>
      </c>
      <c r="D9" s="133" t="s">
        <v>64</v>
      </c>
      <c r="E9" s="133"/>
      <c r="F9" s="132"/>
      <c r="G9" s="133"/>
      <c r="H9" s="133"/>
      <c r="I9" s="133"/>
      <c r="J9" s="133"/>
      <c r="K9" s="133"/>
      <c r="L9" s="133"/>
      <c r="M9" s="133"/>
      <c r="N9" s="133"/>
      <c r="O9" s="133"/>
      <c r="P9" s="309"/>
      <c r="Q9" s="132"/>
      <c r="R9" s="223"/>
      <c r="S9" s="134"/>
      <c r="T9" s="136"/>
      <c r="V9" s="109" t="str">
        <f>IF(AND(G$3="",G$6=""),"",IF(G$3="",G$6,G$3))</f>
        <v>チャトランガ</v>
      </c>
      <c r="W9" s="110">
        <f>IF(AND(B$6&lt;&gt;"",B$3=""),0,IFERROR(HLOOKUP(INDEX(月シフト!$B$17:$AF$50,MATCH($V9,月シフト!$A$17:$A$50,0),MATCH($V$1,月シフト!$B$9:$AF$9,0)),月シフト!$AJ$9:$AU$10,2,0),""))</f>
        <v>5</v>
      </c>
      <c r="X9" s="110">
        <f ca="1">G33</f>
        <v>4.9999999999996838</v>
      </c>
      <c r="Y9" s="112">
        <f t="shared" ca="1" si="1"/>
        <v>-3.1619151741324458E-13</v>
      </c>
      <c r="AA9" s="109" t="str">
        <f t="shared" si="0"/>
        <v>チャトランガ</v>
      </c>
      <c r="AB9" s="114">
        <f>IFERROR(HLOOKUP($V9,月シフト!$AJ$12:$AZ$13,2,0)*W9,"")</f>
        <v>5250</v>
      </c>
      <c r="AC9" s="114">
        <f ca="1">IFERROR(HLOOKUP($V9,月シフト!$AJ$12:$AZ$13,2,0)*X9,"")</f>
        <v>5249.999999999668</v>
      </c>
      <c r="AD9" s="115">
        <f t="shared" ca="1" si="2"/>
        <v>0</v>
      </c>
      <c r="AF9" s="89" t="str">
        <f>'1日(火)'!AF9</f>
        <v>フード</v>
      </c>
    </row>
    <row r="10" spans="1:32" ht="18.600000000000001" customHeight="1" x14ac:dyDescent="0.4">
      <c r="A10" s="139">
        <v>0.375</v>
      </c>
      <c r="B10" s="90" t="s">
        <v>67</v>
      </c>
      <c r="C10" s="91" t="s">
        <v>67</v>
      </c>
      <c r="D10" s="91" t="s">
        <v>67</v>
      </c>
      <c r="E10" s="91"/>
      <c r="F10" s="90" t="s">
        <v>67</v>
      </c>
      <c r="G10" s="91"/>
      <c r="H10" s="91"/>
      <c r="I10" s="91"/>
      <c r="J10" s="91"/>
      <c r="K10" s="91"/>
      <c r="L10" s="91"/>
      <c r="M10" s="91"/>
      <c r="N10" s="91"/>
      <c r="O10" s="91"/>
      <c r="P10" s="314"/>
      <c r="Q10" s="90"/>
      <c r="R10" s="222"/>
      <c r="S10" s="92"/>
      <c r="T10" s="93"/>
      <c r="V10" s="109" t="str">
        <f>IF(AND(H$3="",H$6=""),"",IF(H$3="",H$6,H$3))</f>
        <v/>
      </c>
      <c r="W10" s="117" t="str">
        <f>IF(AND(B$6&lt;&gt;"",B$3=""),0,IFERROR(HLOOKUP(INDEX(月シフト!$B$17:$AF$50,MATCH($V10,月シフト!$A$17:$A$50,0),MATCH($V$1,月シフト!$B$9:$AF$9,0)),月シフト!$AJ$9:$AU$10,2,0),""))</f>
        <v/>
      </c>
      <c r="X10" s="110" t="str">
        <f ca="1">H33</f>
        <v/>
      </c>
      <c r="Y10" s="118" t="str">
        <f t="shared" si="1"/>
        <v/>
      </c>
      <c r="AA10" s="109" t="str">
        <f t="shared" si="0"/>
        <v/>
      </c>
      <c r="AB10" s="114" t="str">
        <f>IFERROR(HLOOKUP($V10,月シフト!$AJ$12:$AZ$13,2,0)*W10,"")</f>
        <v/>
      </c>
      <c r="AC10" s="114" t="str">
        <f ca="1">IFERROR(HLOOKUP($V10,月シフト!$AJ$12:$AZ$13,2,0)*X10,"")</f>
        <v/>
      </c>
      <c r="AD10" s="115" t="str">
        <f t="shared" ca="1" si="2"/>
        <v/>
      </c>
      <c r="AF10" s="89" t="str">
        <f>'1日(火)'!AF10</f>
        <v>翌日準備</v>
      </c>
    </row>
    <row r="11" spans="1:32" ht="18" customHeight="1" x14ac:dyDescent="0.4">
      <c r="A11" s="138">
        <v>0.39583333333333298</v>
      </c>
      <c r="B11" s="132" t="s">
        <v>64</v>
      </c>
      <c r="C11" s="133" t="s">
        <v>64</v>
      </c>
      <c r="D11" s="133" t="s">
        <v>64</v>
      </c>
      <c r="E11" s="133"/>
      <c r="F11" s="132" t="s">
        <v>64</v>
      </c>
      <c r="G11" s="133"/>
      <c r="H11" s="133"/>
      <c r="I11" s="133"/>
      <c r="J11" s="133"/>
      <c r="K11" s="133"/>
      <c r="L11" s="133"/>
      <c r="M11" s="133"/>
      <c r="N11" s="133"/>
      <c r="O11" s="133"/>
      <c r="P11" s="309"/>
      <c r="Q11" s="132"/>
      <c r="R11" s="223"/>
      <c r="S11" s="134"/>
      <c r="T11" s="136"/>
      <c r="V11" s="109" t="str">
        <f>IF(AND(I$3="",I$6=""),"",IF(I$3="",I$6,I$3))</f>
        <v/>
      </c>
      <c r="W11" s="117" t="str">
        <f>IF(AND(B$6&lt;&gt;"",B$3=""),0,IFERROR(HLOOKUP(INDEX(月シフト!$B$17:$AF$50,MATCH($V11,月シフト!$A$17:$A$50,0),MATCH($V$1,月シフト!$B$9:$AF$9,0)),月シフト!$AJ$9:$AU$10,2,0),""))</f>
        <v/>
      </c>
      <c r="X11" s="110" t="str">
        <f ca="1">I33</f>
        <v/>
      </c>
      <c r="Y11" s="118" t="str">
        <f t="shared" ref="Y11:Y13" si="3">IF(V11="","",X11-W11)</f>
        <v/>
      </c>
      <c r="AA11" s="109" t="str">
        <f t="shared" si="0"/>
        <v/>
      </c>
      <c r="AB11" s="114" t="str">
        <f>IFERROR(HLOOKUP($V11,月シフト!$AJ$12:$AZ$13,2,0)*W11,"")</f>
        <v/>
      </c>
      <c r="AC11" s="114" t="str">
        <f ca="1">IFERROR(HLOOKUP($V11,月シフト!$AJ$12:$AZ$13,2,0)*X11,"")</f>
        <v/>
      </c>
      <c r="AD11" s="115" t="str">
        <f ca="1">IFERROR(ROUND(AC11,0)-ROUND(AB11,0),"")</f>
        <v/>
      </c>
      <c r="AF11" s="89" t="str">
        <f>'1日(火)'!AF11</f>
        <v>荷物整理</v>
      </c>
    </row>
    <row r="12" spans="1:32" ht="18" customHeight="1" x14ac:dyDescent="0.4">
      <c r="A12" s="139">
        <v>0.41666666666666702</v>
      </c>
      <c r="B12" s="90" t="s">
        <v>64</v>
      </c>
      <c r="C12" s="91" t="s">
        <v>64</v>
      </c>
      <c r="D12" s="91" t="s">
        <v>64</v>
      </c>
      <c r="E12" s="91"/>
      <c r="F12" s="90" t="s">
        <v>64</v>
      </c>
      <c r="G12" s="91"/>
      <c r="H12" s="91"/>
      <c r="I12" s="91"/>
      <c r="J12" s="91"/>
      <c r="K12" s="91"/>
      <c r="L12" s="91"/>
      <c r="M12" s="91"/>
      <c r="N12" s="91"/>
      <c r="O12" s="91"/>
      <c r="P12" s="314"/>
      <c r="Q12" s="90"/>
      <c r="R12" s="222"/>
      <c r="S12" s="92"/>
      <c r="T12" s="93"/>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2" t="s">
        <v>64</v>
      </c>
      <c r="C13" s="133" t="s">
        <v>64</v>
      </c>
      <c r="D13" s="133" t="s">
        <v>64</v>
      </c>
      <c r="E13" s="133"/>
      <c r="F13" s="132" t="s">
        <v>64</v>
      </c>
      <c r="G13" s="133"/>
      <c r="H13" s="133"/>
      <c r="I13" s="133"/>
      <c r="J13" s="133"/>
      <c r="K13" s="133"/>
      <c r="L13" s="133"/>
      <c r="M13" s="133"/>
      <c r="N13" s="133"/>
      <c r="O13" s="133"/>
      <c r="P13" s="309"/>
      <c r="Q13" s="132"/>
      <c r="R13" s="223"/>
      <c r="S13" s="134"/>
      <c r="T13" s="136"/>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0" t="s">
        <v>68</v>
      </c>
      <c r="C14" s="91" t="s">
        <v>68</v>
      </c>
      <c r="D14" s="91" t="s">
        <v>68</v>
      </c>
      <c r="E14" s="91"/>
      <c r="F14" s="90" t="s">
        <v>68</v>
      </c>
      <c r="G14" s="91"/>
      <c r="H14" s="91"/>
      <c r="I14" s="91"/>
      <c r="J14" s="91"/>
      <c r="K14" s="91"/>
      <c r="L14" s="91"/>
      <c r="M14" s="91"/>
      <c r="N14" s="91"/>
      <c r="O14" s="91"/>
      <c r="P14" s="314"/>
      <c r="Q14" s="90"/>
      <c r="R14" s="222"/>
      <c r="S14" s="92"/>
      <c r="T14" s="93" t="s">
        <v>745</v>
      </c>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2" t="s">
        <v>64</v>
      </c>
      <c r="C15" s="133" t="s">
        <v>64</v>
      </c>
      <c r="D15" s="133" t="s">
        <v>64</v>
      </c>
      <c r="E15" s="133"/>
      <c r="F15" s="132" t="s">
        <v>64</v>
      </c>
      <c r="G15" s="133"/>
      <c r="H15" s="133"/>
      <c r="I15" s="133"/>
      <c r="J15" s="133"/>
      <c r="K15" s="133"/>
      <c r="L15" s="133"/>
      <c r="M15" s="133"/>
      <c r="N15" s="133"/>
      <c r="O15" s="133"/>
      <c r="P15" s="309"/>
      <c r="Q15" s="132"/>
      <c r="R15" s="223"/>
      <c r="S15" s="134"/>
      <c r="T15" s="136" t="s">
        <v>751</v>
      </c>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0" t="s">
        <v>69</v>
      </c>
      <c r="C16" s="91" t="s">
        <v>69</v>
      </c>
      <c r="D16" s="91" t="s">
        <v>69</v>
      </c>
      <c r="E16" s="91"/>
      <c r="F16" s="90" t="s">
        <v>69</v>
      </c>
      <c r="G16" s="91"/>
      <c r="H16" s="91"/>
      <c r="I16" s="91"/>
      <c r="J16" s="91"/>
      <c r="K16" s="91"/>
      <c r="L16" s="91"/>
      <c r="M16" s="91"/>
      <c r="N16" s="91"/>
      <c r="O16" s="91"/>
      <c r="P16" s="314"/>
      <c r="Q16" s="90"/>
      <c r="R16" s="222"/>
      <c r="S16" s="92"/>
      <c r="T16" s="93" t="s">
        <v>201</v>
      </c>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2" t="s">
        <v>69</v>
      </c>
      <c r="C17" s="133" t="s">
        <v>69</v>
      </c>
      <c r="D17" s="133" t="s">
        <v>69</v>
      </c>
      <c r="E17" s="133"/>
      <c r="F17" s="132" t="s">
        <v>69</v>
      </c>
      <c r="G17" s="133"/>
      <c r="H17" s="133"/>
      <c r="I17" s="133"/>
      <c r="J17" s="133"/>
      <c r="K17" s="133"/>
      <c r="L17" s="133"/>
      <c r="M17" s="133"/>
      <c r="N17" s="133"/>
      <c r="O17" s="133"/>
      <c r="P17" s="309"/>
      <c r="Q17" s="132"/>
      <c r="R17" s="223"/>
      <c r="S17" s="134"/>
      <c r="T17" s="172"/>
      <c r="V17" s="109" t="str">
        <f>IF(AND(O$3="",O$6=""),"",IF(O$3="",O$6,O$3))</f>
        <v/>
      </c>
      <c r="W17" s="117" t="str">
        <f>IF(AND(B$6&lt;&gt;"",B$3=""),0,IFERROR(HLOOKUP(INDEX(月シフト!$B$17:$AF$50,MATCH($V17,月シフト!$A$17:$A$50,0),MATCH($V$1,月シフト!$B$9:$AF$9,0)),月シフト!$AJ$9:$AU$10,2,0),""))</f>
        <v/>
      </c>
      <c r="X17" s="110">
        <f>O33</f>
        <v>0</v>
      </c>
      <c r="Y17" s="118" t="str">
        <f t="shared" si="5"/>
        <v/>
      </c>
      <c r="AA17" s="109" t="str">
        <f t="shared" si="6"/>
        <v/>
      </c>
      <c r="AB17" s="114" t="str">
        <f>IFERROR(HLOOKUP($V17,月シフト!$AJ$12:$AZ$13,2,0)*W17,"")</f>
        <v/>
      </c>
      <c r="AC17" s="114" t="str">
        <f>IFERROR(HLOOKUP($V17,月シフト!$AJ$12:$AZ$13,2,0)*X17,"")</f>
        <v/>
      </c>
      <c r="AD17" s="115" t="str">
        <f t="shared" si="7"/>
        <v/>
      </c>
      <c r="AF17" s="89" t="str">
        <f>'1日(火)'!AF17</f>
        <v>検品登録</v>
      </c>
    </row>
    <row r="18" spans="1:32" ht="18" customHeight="1" thickBot="1" x14ac:dyDescent="0.45">
      <c r="A18" s="139">
        <v>0.54166666666666596</v>
      </c>
      <c r="B18" s="90" t="s">
        <v>70</v>
      </c>
      <c r="C18" s="91" t="s">
        <v>70</v>
      </c>
      <c r="D18" s="91" t="s">
        <v>70</v>
      </c>
      <c r="E18" s="91" t="s">
        <v>70</v>
      </c>
      <c r="F18" s="91" t="s">
        <v>70</v>
      </c>
      <c r="G18" s="91" t="s">
        <v>70</v>
      </c>
      <c r="H18" s="91"/>
      <c r="I18" s="91"/>
      <c r="J18" s="91"/>
      <c r="K18" s="91"/>
      <c r="L18" s="91"/>
      <c r="M18" s="91"/>
      <c r="N18" s="91"/>
      <c r="O18" s="91"/>
      <c r="P18" s="314"/>
      <c r="Q18" s="90"/>
      <c r="R18" s="222"/>
      <c r="S18" s="92"/>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2" t="s">
        <v>64</v>
      </c>
      <c r="C19" s="133" t="s">
        <v>64</v>
      </c>
      <c r="D19" s="133" t="s">
        <v>64</v>
      </c>
      <c r="E19" s="133" t="s">
        <v>64</v>
      </c>
      <c r="F19" s="133" t="s">
        <v>64</v>
      </c>
      <c r="G19" s="133" t="s">
        <v>64</v>
      </c>
      <c r="H19" s="133"/>
      <c r="I19" s="133"/>
      <c r="J19" s="133"/>
      <c r="K19" s="133"/>
      <c r="L19" s="133"/>
      <c r="M19" s="133"/>
      <c r="N19" s="133"/>
      <c r="O19" s="133"/>
      <c r="P19" s="309"/>
      <c r="Q19" s="132"/>
      <c r="R19" s="223"/>
      <c r="S19" s="134"/>
      <c r="T19" s="136"/>
      <c r="V19" s="119" t="s">
        <v>54</v>
      </c>
      <c r="W19" s="120">
        <f>SUM(W4:W18)</f>
        <v>41</v>
      </c>
      <c r="X19" s="120">
        <f ca="1">SUM(X4:X18)</f>
        <v>40.999999999998323</v>
      </c>
      <c r="Y19" s="121">
        <f ca="1">IF(V19="","",X19-W19)</f>
        <v>-1.6768808563938364E-12</v>
      </c>
      <c r="AA19" s="119" t="s">
        <v>54</v>
      </c>
      <c r="AB19" s="122">
        <f>SUM(AB4:AB18)</f>
        <v>45050</v>
      </c>
      <c r="AC19" s="122">
        <f t="shared" ref="AC19:AD19" ca="1" si="8">SUM(AC4:AC18)</f>
        <v>45049.999999998166</v>
      </c>
      <c r="AD19" s="123">
        <f t="shared" ca="1" si="8"/>
        <v>0</v>
      </c>
      <c r="AF19" s="94" t="str">
        <f>'1日(火)'!AF19</f>
        <v>出荷チェック</v>
      </c>
    </row>
    <row r="20" spans="1:32" ht="18" customHeight="1" thickBot="1" x14ac:dyDescent="0.45">
      <c r="A20" s="139">
        <v>0.58333333333333104</v>
      </c>
      <c r="B20" s="90" t="s">
        <v>64</v>
      </c>
      <c r="C20" s="91" t="s">
        <v>64</v>
      </c>
      <c r="D20" s="91" t="s">
        <v>64</v>
      </c>
      <c r="E20" s="91" t="s">
        <v>64</v>
      </c>
      <c r="F20" s="91" t="s">
        <v>64</v>
      </c>
      <c r="G20" s="91" t="s">
        <v>64</v>
      </c>
      <c r="H20" s="91"/>
      <c r="I20" s="91"/>
      <c r="J20" s="91"/>
      <c r="K20" s="91"/>
      <c r="L20" s="91"/>
      <c r="M20" s="91"/>
      <c r="N20" s="91"/>
      <c r="O20" s="91"/>
      <c r="P20" s="314"/>
      <c r="Q20" s="90"/>
      <c r="R20" s="222"/>
      <c r="S20" s="92"/>
      <c r="T20" s="93"/>
      <c r="V20" s="103" t="s">
        <v>77</v>
      </c>
      <c r="W20" s="70"/>
      <c r="Z20" s="141"/>
      <c r="AA20" s="103" t="s">
        <v>78</v>
      </c>
      <c r="AF20" s="89" t="str">
        <f>'1日(火)'!AF20</f>
        <v>PC</v>
      </c>
    </row>
    <row r="21" spans="1:32" ht="18" customHeight="1" x14ac:dyDescent="0.4">
      <c r="A21" s="138">
        <v>0.60416666666666297</v>
      </c>
      <c r="B21" s="132" t="s">
        <v>740</v>
      </c>
      <c r="C21" s="133" t="s">
        <v>740</v>
      </c>
      <c r="D21" s="133" t="s">
        <v>740</v>
      </c>
      <c r="E21" s="133" t="s">
        <v>740</v>
      </c>
      <c r="F21" s="133" t="s">
        <v>740</v>
      </c>
      <c r="G21" s="133" t="s">
        <v>740</v>
      </c>
      <c r="H21" s="133"/>
      <c r="I21" s="133"/>
      <c r="J21" s="133"/>
      <c r="K21" s="133"/>
      <c r="L21" s="133"/>
      <c r="M21" s="133"/>
      <c r="N21" s="133"/>
      <c r="O21" s="133"/>
      <c r="P21" s="309"/>
      <c r="Q21" s="132"/>
      <c r="R21" s="223"/>
      <c r="S21" s="134"/>
      <c r="T21" s="136" t="s">
        <v>747</v>
      </c>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0" t="s">
        <v>64</v>
      </c>
      <c r="C22" s="91" t="s">
        <v>64</v>
      </c>
      <c r="D22" s="91" t="s">
        <v>64</v>
      </c>
      <c r="E22" s="91" t="s">
        <v>64</v>
      </c>
      <c r="F22" s="91" t="s">
        <v>64</v>
      </c>
      <c r="G22" s="91" t="s">
        <v>64</v>
      </c>
      <c r="H22" s="91"/>
      <c r="I22" s="91"/>
      <c r="J22" s="91"/>
      <c r="K22" s="91"/>
      <c r="L22" s="91"/>
      <c r="M22" s="91"/>
      <c r="N22" s="91"/>
      <c r="O22" s="91"/>
      <c r="P22" s="314"/>
      <c r="Q22" s="90"/>
      <c r="R22" s="222"/>
      <c r="S22" s="92"/>
      <c r="T22" s="93"/>
      <c r="V22" s="160" t="s">
        <v>13</v>
      </c>
      <c r="W22" s="127">
        <f>IF(O2="","",O2)</f>
        <v>2</v>
      </c>
      <c r="X22" s="127">
        <v>2</v>
      </c>
      <c r="Y22" s="161">
        <f>IFERROR(X22-W22,"")</f>
        <v>0</v>
      </c>
      <c r="AA22" s="126" t="s">
        <v>13</v>
      </c>
      <c r="AB22" s="128">
        <f>IF(W22="","",AB19/W22)</f>
        <v>22525</v>
      </c>
      <c r="AC22" s="128">
        <f ca="1">IF(X22="","",AC19/X22)</f>
        <v>22524.999999999083</v>
      </c>
      <c r="AD22" s="129">
        <f ca="1">IFERROR(AC22-AB22,"")</f>
        <v>-9.1677065938711166E-10</v>
      </c>
      <c r="AF22" s="95" t="str">
        <f>'1日(火)'!AF22</f>
        <v>残業</v>
      </c>
    </row>
    <row r="23" spans="1:32" ht="18" customHeight="1" thickBot="1" x14ac:dyDescent="0.45">
      <c r="A23" s="138">
        <v>0.64583333333332704</v>
      </c>
      <c r="B23" s="132" t="s">
        <v>64</v>
      </c>
      <c r="C23" s="133" t="s">
        <v>64</v>
      </c>
      <c r="D23" s="133" t="s">
        <v>64</v>
      </c>
      <c r="E23" s="133" t="s">
        <v>64</v>
      </c>
      <c r="F23" s="133" t="s">
        <v>64</v>
      </c>
      <c r="G23" s="133" t="s">
        <v>64</v>
      </c>
      <c r="H23" s="133"/>
      <c r="I23" s="133"/>
      <c r="J23" s="133"/>
      <c r="K23" s="133"/>
      <c r="L23" s="133"/>
      <c r="M23" s="133"/>
      <c r="N23" s="133"/>
      <c r="O23" s="133"/>
      <c r="P23" s="309"/>
      <c r="Q23" s="132"/>
      <c r="R23" s="223"/>
      <c r="S23" s="134"/>
      <c r="T23" s="136"/>
      <c r="V23" s="103" t="s">
        <v>104</v>
      </c>
      <c r="W23" s="70"/>
      <c r="AF23" s="95" t="str">
        <f>'1日(火)'!AF23</f>
        <v>↓</v>
      </c>
    </row>
    <row r="24" spans="1:32" ht="18" customHeight="1" x14ac:dyDescent="0.4">
      <c r="A24" s="139">
        <v>0.66666666666665897</v>
      </c>
      <c r="B24" s="90" t="s">
        <v>64</v>
      </c>
      <c r="C24" s="91" t="s">
        <v>64</v>
      </c>
      <c r="D24" s="91" t="s">
        <v>64</v>
      </c>
      <c r="E24" s="91" t="s">
        <v>64</v>
      </c>
      <c r="F24" s="91" t="s">
        <v>64</v>
      </c>
      <c r="G24" s="91" t="s">
        <v>64</v>
      </c>
      <c r="H24" s="91"/>
      <c r="I24" s="91"/>
      <c r="J24" s="91"/>
      <c r="K24" s="91"/>
      <c r="L24" s="91"/>
      <c r="M24" s="91"/>
      <c r="N24" s="91"/>
      <c r="O24" s="91"/>
      <c r="P24" s="314"/>
      <c r="Q24" s="90"/>
      <c r="R24" s="222"/>
      <c r="S24" s="92"/>
      <c r="T24" s="93" t="s">
        <v>748</v>
      </c>
      <c r="V24" s="105" t="s">
        <v>3</v>
      </c>
      <c r="W24" s="106" t="s">
        <v>14</v>
      </c>
      <c r="X24" s="106" t="s">
        <v>15</v>
      </c>
      <c r="Y24" s="107" t="s">
        <v>16</v>
      </c>
      <c r="AF24" s="95" t="str">
        <f>'1日(火)'!AF24</f>
        <v>翌日準備</v>
      </c>
    </row>
    <row r="25" spans="1:32" ht="18" customHeight="1" thickBot="1" x14ac:dyDescent="0.45">
      <c r="A25" s="138">
        <v>0.68749999999999101</v>
      </c>
      <c r="B25" s="132" t="s">
        <v>755</v>
      </c>
      <c r="C25" s="133" t="s">
        <v>755</v>
      </c>
      <c r="D25" s="133" t="s">
        <v>755</v>
      </c>
      <c r="E25" s="133" t="s">
        <v>64</v>
      </c>
      <c r="F25" s="133" t="s">
        <v>755</v>
      </c>
      <c r="G25" s="133" t="s">
        <v>64</v>
      </c>
      <c r="H25" s="133"/>
      <c r="I25" s="133"/>
      <c r="J25" s="133"/>
      <c r="K25" s="133"/>
      <c r="L25" s="133"/>
      <c r="M25" s="133"/>
      <c r="N25" s="133"/>
      <c r="O25" s="133"/>
      <c r="P25" s="309"/>
      <c r="Q25" s="132"/>
      <c r="R25" s="223"/>
      <c r="S25" s="134"/>
      <c r="T25" s="136"/>
      <c r="V25" s="126" t="s">
        <v>13</v>
      </c>
      <c r="W25" s="163">
        <f>IF(W22="","",W22/W19)</f>
        <v>4.878048780487805E-2</v>
      </c>
      <c r="X25" s="163">
        <f ca="1">IF(X22="","",X22/X19)</f>
        <v>4.8780487804880042E-2</v>
      </c>
      <c r="Y25" s="164">
        <f ca="1">IFERROR(X25-W25,"")</f>
        <v>1.9914625504213745E-15</v>
      </c>
      <c r="AF25" s="95" t="str">
        <f>'1日(火)'!AF25</f>
        <v>在庫チェック</v>
      </c>
    </row>
    <row r="26" spans="1:32" ht="18" customHeight="1" thickBot="1" x14ac:dyDescent="0.45">
      <c r="A26" s="139">
        <v>0.70833333333332205</v>
      </c>
      <c r="B26" s="90" t="s">
        <v>754</v>
      </c>
      <c r="C26" s="91" t="s">
        <v>754</v>
      </c>
      <c r="D26" s="91" t="s">
        <v>754</v>
      </c>
      <c r="E26" s="91" t="s">
        <v>64</v>
      </c>
      <c r="F26" s="91" t="s">
        <v>754</v>
      </c>
      <c r="G26" s="91" t="s">
        <v>64</v>
      </c>
      <c r="H26" s="91"/>
      <c r="I26" s="91"/>
      <c r="J26" s="91"/>
      <c r="K26" s="91"/>
      <c r="L26" s="91"/>
      <c r="M26" s="91"/>
      <c r="N26" s="91"/>
      <c r="O26" s="91"/>
      <c r="P26" s="314"/>
      <c r="Q26" s="90"/>
      <c r="R26" s="222"/>
      <c r="S26" s="92"/>
      <c r="T26" s="93"/>
      <c r="V26" s="130" t="s">
        <v>164</v>
      </c>
      <c r="W26" s="322"/>
      <c r="X26" s="322"/>
      <c r="Y26" s="322"/>
      <c r="AF26" s="95" t="str">
        <f>'1日(火)'!AF26</f>
        <v>送り状印刷</v>
      </c>
    </row>
    <row r="27" spans="1:32" ht="18" customHeight="1" x14ac:dyDescent="0.4">
      <c r="A27" s="138">
        <v>0.72916666666665397</v>
      </c>
      <c r="B27" s="132"/>
      <c r="C27" s="133"/>
      <c r="D27" s="133"/>
      <c r="E27" s="133" t="s">
        <v>740</v>
      </c>
      <c r="F27" s="133"/>
      <c r="G27" s="133" t="s">
        <v>740</v>
      </c>
      <c r="H27" s="133"/>
      <c r="I27" s="133"/>
      <c r="J27" s="133"/>
      <c r="K27" s="133"/>
      <c r="L27" s="133"/>
      <c r="M27" s="133"/>
      <c r="N27" s="133"/>
      <c r="O27" s="133"/>
      <c r="P27" s="309"/>
      <c r="Q27" s="132"/>
      <c r="R27" s="223"/>
      <c r="S27" s="134"/>
      <c r="T27" s="136"/>
      <c r="V27" s="524"/>
      <c r="W27" s="525"/>
      <c r="X27" s="525"/>
      <c r="Y27" s="526"/>
      <c r="AF27" s="95">
        <f>'1日(火)'!AF27</f>
        <v>0</v>
      </c>
    </row>
    <row r="28" spans="1:32" ht="18" customHeight="1" x14ac:dyDescent="0.4">
      <c r="A28" s="139">
        <v>0.74999999999998601</v>
      </c>
      <c r="B28" s="90"/>
      <c r="C28" s="91"/>
      <c r="D28" s="91"/>
      <c r="E28" s="91" t="s">
        <v>71</v>
      </c>
      <c r="F28" s="91"/>
      <c r="G28" s="91" t="s">
        <v>71</v>
      </c>
      <c r="H28" s="91"/>
      <c r="I28" s="91"/>
      <c r="J28" s="91"/>
      <c r="K28" s="91"/>
      <c r="L28" s="91"/>
      <c r="M28" s="91"/>
      <c r="N28" s="91"/>
      <c r="O28" s="91"/>
      <c r="P28" s="314"/>
      <c r="Q28" s="90"/>
      <c r="R28" s="222"/>
      <c r="S28" s="92"/>
      <c r="T28" s="93"/>
      <c r="V28" s="527"/>
      <c r="W28" s="528"/>
      <c r="X28" s="528"/>
      <c r="Y28" s="529"/>
      <c r="AA28" s="177"/>
      <c r="AB28" s="177"/>
      <c r="AC28" s="177"/>
      <c r="AD28" s="177"/>
      <c r="AF28" s="95" t="str">
        <f>'1日(火)'!AF28</f>
        <v>＊</v>
      </c>
    </row>
    <row r="29" spans="1:32" ht="18" customHeight="1" thickBot="1" x14ac:dyDescent="0.45">
      <c r="A29" s="138">
        <v>0.77083333333331805</v>
      </c>
      <c r="B29" s="132"/>
      <c r="C29" s="133"/>
      <c r="D29" s="133"/>
      <c r="E29" s="133"/>
      <c r="F29" s="133"/>
      <c r="G29" s="133"/>
      <c r="H29" s="133"/>
      <c r="I29" s="133"/>
      <c r="J29" s="133"/>
      <c r="K29" s="133"/>
      <c r="L29" s="133"/>
      <c r="M29" s="133"/>
      <c r="N29" s="133"/>
      <c r="O29" s="133"/>
      <c r="P29" s="309"/>
      <c r="Q29" s="132"/>
      <c r="R29" s="223"/>
      <c r="S29" s="134"/>
      <c r="T29" s="136"/>
      <c r="V29" s="521"/>
      <c r="W29" s="522"/>
      <c r="X29" s="522"/>
      <c r="Y29" s="523"/>
      <c r="AA29" s="177"/>
      <c r="AB29" s="177"/>
      <c r="AC29" s="177"/>
      <c r="AD29" s="177"/>
      <c r="AF29" s="95" t="str">
        <f>'1日(火)'!AF29</f>
        <v>＊</v>
      </c>
    </row>
    <row r="30" spans="1:32" ht="18" customHeight="1" thickBot="1" x14ac:dyDescent="0.45">
      <c r="A30" s="139">
        <v>0.79166666666664998</v>
      </c>
      <c r="B30" s="90"/>
      <c r="C30" s="91"/>
      <c r="D30" s="91"/>
      <c r="E30" s="91"/>
      <c r="F30" s="91"/>
      <c r="G30" s="91"/>
      <c r="H30" s="91"/>
      <c r="I30" s="91"/>
      <c r="J30" s="91"/>
      <c r="K30" s="91"/>
      <c r="L30" s="91"/>
      <c r="M30" s="91"/>
      <c r="N30" s="91"/>
      <c r="O30" s="91"/>
      <c r="P30" s="314"/>
      <c r="Q30" s="90"/>
      <c r="R30" s="222"/>
      <c r="S30" s="92"/>
      <c r="T30" s="93"/>
      <c r="V30" s="130" t="s">
        <v>236</v>
      </c>
      <c r="W30" s="320"/>
      <c r="X30" s="320"/>
      <c r="Y30" s="321"/>
      <c r="AA30" s="177"/>
      <c r="AB30" s="177"/>
      <c r="AC30" s="177"/>
      <c r="AD30" s="177"/>
      <c r="AF30" s="95" t="str">
        <f>'1日(火)'!AF30</f>
        <v>＊</v>
      </c>
    </row>
    <row r="31" spans="1:32" ht="18" customHeight="1" x14ac:dyDescent="0.4">
      <c r="A31" s="138">
        <v>0.81249999999998201</v>
      </c>
      <c r="B31" s="132"/>
      <c r="C31" s="133"/>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tr">
        <f>'1日(火)'!AF31</f>
        <v>＊</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t="s">
        <v>749</v>
      </c>
      <c r="V32" s="527"/>
      <c r="W32" s="528"/>
      <c r="X32" s="528"/>
      <c r="Y32" s="529"/>
      <c r="AA32" s="177"/>
      <c r="AB32" s="177"/>
      <c r="AC32" s="177"/>
      <c r="AD32" s="177"/>
      <c r="AF32" s="95" t="str">
        <f>'1日(火)'!AF32</f>
        <v>＊</v>
      </c>
    </row>
    <row r="33" spans="1:32" ht="18" customHeight="1" thickBot="1" x14ac:dyDescent="0.45">
      <c r="A33" s="173" t="s">
        <v>165</v>
      </c>
      <c r="B33" s="111" cm="1">
        <f t="array" aca="1" ref="B33" ca="1">IF(B36&lt;&gt;0,B36,IFERROR(IF(B4="欠勤",0,IF(B3="","",INDIRECT(ADDRESS(MATCH("",B$1:B$32,-1),1))*24-INDIRECT(ADDRESS(MATCH(0,INDEX(0/(B$6:B$32&lt;&gt;""),),0)+5,1))*24-COUNTIF(B6:B32,"休憩")*0.5)),0))</f>
        <v>7.9999999999997389</v>
      </c>
      <c r="C33" s="111" cm="1">
        <f t="array" aca="1" ref="C33" ca="1">IF(C36&lt;&gt;0,C36,IFERROR(IF(C4="欠勤",0,IF(C3="","",INDIRECT(ADDRESS(MATCH("",C$1:C$32,-1),1))*24-INDIRECT(ADDRESS(MATCH(0,INDEX(0/(C$6:C$32&lt;&gt;""),),0)+5,1))*24-COUNTIF(C6:C32,"休憩")*0.5)),0))</f>
        <v>7.9999999999997389</v>
      </c>
      <c r="D33" s="111" cm="1">
        <f t="array" aca="1" ref="D33" ca="1">IF(D36&lt;&gt;0,D36,IFERROR(IF(D4="欠勤",0,IF(D3="","",INDIRECT(ADDRESS(MATCH("",D$1:D$32,-1),1))*24-INDIRECT(ADDRESS(MATCH(0,INDEX(0/(D$6:D$32&lt;&gt;""),),0)+5,1))*24-COUNTIF(D6:D32,"休憩")*0.5)),0))</f>
        <v>7.9999999999997389</v>
      </c>
      <c r="E33" s="111" cm="1">
        <f t="array" aca="1" ref="E33" ca="1">IF(E36&lt;&gt;0,E36,IFERROR(IF(E4="欠勤",0,IF(E3="","",INDIRECT(ADDRESS(MATCH("",E$1:E$32,-1),1))*24-INDIRECT(ADDRESS(MATCH(0,INDEX(0/(E$6:E$32&lt;&gt;""),),0)+5,1))*24-COUNTIF(E6:E32,"休憩")*0.5)),0))</f>
        <v>4.9999999999996838</v>
      </c>
      <c r="F33" s="111" cm="1">
        <f t="array" aca="1" ref="F33" ca="1">IF(F36&lt;&gt;0,F36,IFERROR(IF(F4="欠勤",0,IF(F3="","",INDIRECT(ADDRESS(MATCH("",F$1:F$32,-1),1))*24-INDIRECT(ADDRESS(MATCH(0,INDEX(0/(F$6:F$32&lt;&gt;""),),0)+5,1))*24-COUNTIF(F6:F32,"休憩")*0.5)),0))</f>
        <v>6.99999999999973</v>
      </c>
      <c r="G33" s="227" cm="1">
        <f t="array" aca="1" ref="G33" ca="1">IF(G36&lt;&gt;0,G36,IFERROR(IF(G4="欠勤",0,IF(G3="","",INDIRECT(ADDRESS(MATCH("",G$1:G$32,-1),1))*24-INDIRECT(ADDRESS(MATCH(0,INDEX(0/(G$6:G$32&lt;&gt;""),),0)+5,1))*24-COUNTIF(G6:G32,"休憩")*0.5)),0))</f>
        <v>4.9999999999996838</v>
      </c>
      <c r="H33" s="228" t="str" cm="1">
        <f t="array" aca="1" ref="H33" ca="1">IF(H36&lt;&gt;0,H36,IFERROR(IF(H4="欠勤",0,IF(H3="","",INDIRECT(ADDRESS(MATCH("",H$1:H$32,-1),1))*24-INDIRECT(ADDRESS(MATCH(0,INDEX(0/(H$6:H$32&lt;&gt;""),),0)+5,1))*24-COUNTIF(H6:H32,"休憩")*0.5)),0))</f>
        <v/>
      </c>
      <c r="I33" s="228" t="str" cm="1">
        <f t="array" aca="1" ref="I33" ca="1">IF(I36&lt;&gt;0,I36,IFERROR(IF(I4="欠勤",0,IF(I3="","",INDIRECT(ADDRESS(MATCH("",I$1:I$32,-1),1))*24-INDIRECT(ADDRESS(MATCH(0,INDEX(0/(I$6:I$32&lt;&gt;""),),0)+5,1))*24-COUNTIF(I6:I32,"休憩")*0.5)),0))</f>
        <v/>
      </c>
      <c r="J33" s="228" t="str" cm="1">
        <f t="array" aca="1" ref="J33" ca="1">IF(J36&lt;&gt;0,J36,IFERROR(IF(J4="欠勤",0,IF(J3="","",INDIRECT(ADDRESS(MATCH("",J$1:J$32,-1),1))*24-INDIRECT(ADDRESS(MATCH(0,INDEX(0/(J$6:J$32&lt;&gt;""),),0)+5,1))*24-COUNTIF(J6:J32,"休憩")*0.5)),0))</f>
        <v/>
      </c>
      <c r="K33" s="228" t="str" cm="1">
        <f t="array" aca="1" ref="K33" ca="1">IF(K36&lt;&gt;0,K36,IFERROR(IF(K4="欠勤",0,IF(K3="","",INDIRECT(ADDRESS(MATCH("",K$1:K$32,-1),1))*24-INDIRECT(ADDRESS(MATCH(0,INDEX(0/(K$6:K$32&lt;&gt;""),),0)+5,1))*24-COUNTIF(K6:K32,"休憩")*0.5)),0))</f>
        <v/>
      </c>
      <c r="L33" s="228" t="str" cm="1">
        <f t="array" aca="1" ref="L33" ca="1">IF(L36&lt;&gt;0,L36,IFERROR(IF(L4="欠勤",0,IF(L3="","",INDIRECT(ADDRESS(MATCH("",L$1:L$32,-1),1))*24-INDIRECT(ADDRESS(MATCH(0,INDEX(0/(L$6:L$32&lt;&gt;""),),0)+5,1))*24-COUNTIF(L6:L32,"休憩")*0.5)),0))</f>
        <v/>
      </c>
      <c r="M33" s="228" t="str" cm="1">
        <f t="array" aca="1" ref="M33" ca="1">IF(M36&lt;&gt;0,M36,IFERROR(IF(M4="欠勤",0,IF(M3="","",INDIRECT(ADDRESS(MATCH("",M$1:M$32,-1),1))*24-INDIRECT(ADDRESS(MATCH(0,INDEX(0/(M$6:M$32&lt;&gt;""),),0)+5,1))*24-COUNTIF(M6:M32,"休憩")*0.5)),0))</f>
        <v/>
      </c>
      <c r="N33" s="228" t="str" cm="1">
        <f t="array" aca="1" ref="N33" ca="1">IF(N36&lt;&gt;0,N36,IFERROR(IF(N4="欠勤",0,IF(N3="","",INDIRECT(ADDRESS(MATCH("",N$1:N$32,-1),1))*24-INDIRECT(ADDRESS(MATCH(0,INDEX(0/(N$6:N$32&lt;&gt;""),),0)+5,1))*24-COUNTIF(N6:N32,"休憩")*0.5)),0))</f>
        <v/>
      </c>
      <c r="O33" s="228"/>
      <c r="P33" s="316" t="str" cm="1">
        <f t="array" aca="1" ref="P33" ca="1">IF(P36&lt;&gt;0,P36,IFERROR(IF(P4="欠勤",0,IF(P3="","",INDIRECT(ADDRESS(MATCH("",P$1:P$32,-1),1))*24-INDIRECT(ADDRESS(MATCH(0,INDEX(0/(P$6:P$32&lt;&gt;""),),0)+5,1))*24-COUNTIF(P6:P32,"休憩")*0.5)),0))</f>
        <v/>
      </c>
      <c r="Q33" s="168"/>
      <c r="R33" s="169"/>
      <c r="S33" s="170"/>
      <c r="T33" s="171"/>
      <c r="V33" s="521"/>
      <c r="W33" s="522"/>
      <c r="X33" s="522"/>
      <c r="Y33" s="523"/>
      <c r="AA33" s="177"/>
      <c r="AB33" s="177"/>
      <c r="AC33" s="177"/>
      <c r="AD33" s="177"/>
      <c r="AF33" s="95" t="str">
        <f>'1日(火)'!AF33</f>
        <v>＊</v>
      </c>
    </row>
    <row r="34" spans="1:32" ht="18" customHeight="1" x14ac:dyDescent="0.4">
      <c r="A34" s="533" t="str">
        <f>"出荷の合計　　→　"&amp;O2&amp;"ｃｓ"</f>
        <v>出荷の合計　　→　2ｃｓ</v>
      </c>
      <c r="B34" s="533"/>
      <c r="C34" s="533"/>
      <c r="D34" s="533"/>
      <c r="E34" s="533"/>
      <c r="F34" s="533"/>
      <c r="G34" s="533"/>
      <c r="H34" s="533"/>
      <c r="I34" s="533"/>
      <c r="J34" s="533"/>
      <c r="K34" s="533"/>
      <c r="L34" s="533"/>
      <c r="M34" s="533"/>
      <c r="N34" s="533"/>
      <c r="O34" s="533"/>
      <c r="P34" s="533"/>
      <c r="Q34" s="533"/>
      <c r="R34" s="533"/>
      <c r="S34" s="533"/>
      <c r="T34" s="533"/>
      <c r="AF34" s="95" t="str">
        <f>'1日(火)'!AF34</f>
        <v>＊</v>
      </c>
    </row>
    <row r="35" spans="1:32" ht="18" customHeight="1" x14ac:dyDescent="0.4">
      <c r="A35" s="534" t="str">
        <f ca="1">"1ケース当たりの人件費　"&amp;ROUND(AC19/O2,0)&amp;"円"</f>
        <v>1ケース当たりの人件費　22525円</v>
      </c>
      <c r="B35" s="534"/>
      <c r="C35" s="534"/>
      <c r="D35" s="534"/>
      <c r="E35" s="534"/>
      <c r="F35" s="534"/>
      <c r="G35" s="534"/>
      <c r="H35" s="534"/>
      <c r="I35" s="534"/>
      <c r="J35" s="534"/>
      <c r="K35" s="534"/>
      <c r="L35" s="534"/>
      <c r="M35" s="534"/>
      <c r="N35" s="534"/>
      <c r="O35" s="534"/>
      <c r="P35" s="534"/>
      <c r="Q35" s="534"/>
      <c r="R35" s="534"/>
      <c r="S35" s="534"/>
      <c r="T35" s="534"/>
      <c r="AF35" s="95" t="str">
        <f>'1日(火)'!AF35</f>
        <v>＊</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tr">
        <f>'1日(火)'!AF36</f>
        <v>＊</v>
      </c>
    </row>
    <row r="37" spans="1:32" ht="18" hidden="1" customHeight="1" x14ac:dyDescent="0.4">
      <c r="A37" s="167"/>
      <c r="B37" s="167" cm="1">
        <f t="array" aca="1" ref="B37" ca="1">IF(INDIRECT(ADDRESS(MATCH("",B$1:B$32,-1),2))="休憩",INDIRECT(ADDRESS(MATCH("",B$1:B$32,-1)+1,1)),INDIRECT(ADDRESS(MATCH("",B$1:B$32,-1),1)))</f>
        <v>0.70833333333332205</v>
      </c>
      <c r="C37" s="167" cm="1">
        <f t="array" aca="1" ref="C37" ca="1">IF(INDIRECT(ADDRESS(MATCH("",C$1:C$32,-1),3))="休憩",INDIRECT(ADDRESS(MATCH("",C$1:C$32,-1)+1,1)),INDIRECT(ADDRESS(MATCH("",C$1:C$32,-1),1)))</f>
        <v>0.70833333333332205</v>
      </c>
      <c r="D37" s="167" cm="1">
        <f t="array" aca="1" ref="D37" ca="1">IF(INDIRECT(ADDRESS(MATCH("",D$1:D$32,-1),4))="休憩",INDIRECT(ADDRESS(MATCH("",D$1:D$32,-1)+1,1)),INDIRECT(ADDRESS(MATCH("",D$1:D$32,-1),1)))</f>
        <v>0.70833333333332205</v>
      </c>
      <c r="E37" s="167" cm="1">
        <f t="array" aca="1" ref="E37" ca="1">IF(INDIRECT(ADDRESS(MATCH("",E$1:E$32,-1),5))="休憩",INDIRECT(ADDRESS(MATCH("",E$1:E$32,-1)+1,1)),INDIRECT(ADDRESS(MATCH("",E$1:E$32,-1),1)))</f>
        <v>0.74999999999998601</v>
      </c>
      <c r="F37" s="167" cm="1">
        <f t="array" aca="1" ref="F37" ca="1">IF(INDIRECT(ADDRESS(MATCH("",F$1:F$32,-1),6))="休憩",INDIRECT(ADDRESS(MATCH("",F$1:F$32,-1)+1,1)),INDIRECT(ADDRESS(MATCH("",F$1:F$32,-1),1)))</f>
        <v>0.70833333333332205</v>
      </c>
      <c r="G37" s="167" cm="1">
        <f t="array" aca="1" ref="G37" ca="1">IF(INDIRECT(ADDRESS(MATCH("",G$1:G$32,-1),7))="休憩",INDIRECT(ADDRESS(MATCH("",G$1:G$32,-1)+1,1)),INDIRECT(ADDRESS(MATCH("",G$1:G$32,-1),1)))</f>
        <v>0.74999999999998601</v>
      </c>
      <c r="H37" s="167" t="str" cm="1">
        <f t="array" aca="1" ref="H37" ca="1">IF(INDIRECT(ADDRESS(MATCH("",H$1:H$32,-1),8))="休憩",INDIRECT(ADDRESS(MATCH("",H$1:H$32,-1)+1,1)),INDIRECT(ADDRESS(MATCH("",H$1:H$32,-1),1)))</f>
        <v>名前</v>
      </c>
      <c r="I37" s="220" t="str" cm="1">
        <f t="array" aca="1" ref="I37" ca="1">IF(INDIRECT(ADDRESS(MATCH("",I$1:I$32,-1),8))="休憩",INDIRECT(ADDRESS(MATCH("",I$1:I$32,-1)+1,1)),INDIRECT(ADDRESS(MATCH("",I$1:I$32,-1),1)))</f>
        <v>名前</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tr">
        <f>'1日(火)'!AF37</f>
        <v>＊</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tr">
        <f>'1日(火)'!AF38</f>
        <v>＊</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tr">
        <f>'1日(火)'!AF39</f>
        <v>＊</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tr">
        <f>'1日(火)'!AF40</f>
        <v>＊</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tr">
        <f>'1日(火)'!AF41</f>
        <v>＊</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tr">
        <f>'1日(火)'!AF42</f>
        <v>＊</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tr">
        <f>'1日(火)'!AF43</f>
        <v>＊</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tr">
        <f>'1日(火)'!AF44</f>
        <v>＊</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tr">
        <f>'1日(火)'!AF45</f>
        <v>＊</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tr">
        <f>'1日(火)'!AF46</f>
        <v>＊</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tr">
        <f>'1日(火)'!AF47</f>
        <v>＊</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tr">
        <f>'1日(火)'!AF48</f>
        <v>＊</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tr">
        <f>'1日(火)'!AF49</f>
        <v>＊</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tr">
        <f>'1日(火)'!AF50</f>
        <v>＊</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tr">
        <f>'1日(火)'!AF51</f>
        <v>＊</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tr">
        <f>'1日(火)'!AF52</f>
        <v>＊</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tr">
        <f>'1日(火)'!AF53</f>
        <v>＊</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tr">
        <f>'1日(火)'!AF54</f>
        <v>＊</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tr">
        <f>'1日(火)'!AF55</f>
        <v>＊</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tr">
        <f>'1日(火)'!AF56</f>
        <v>＊</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tr">
        <f>'1日(火)'!AF57</f>
        <v>＊</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tr">
        <f>'1日(火)'!AF58</f>
        <v>＊</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28" ht="15.95" customHeight="1" x14ac:dyDescent="0.4"/>
    <row r="66" spans="22:28" ht="15.95" customHeight="1" x14ac:dyDescent="0.4">
      <c r="Y66" s="124"/>
    </row>
    <row r="67" spans="22:28" ht="15.95" customHeight="1" x14ac:dyDescent="0.4">
      <c r="Y67" s="125"/>
    </row>
    <row r="68" spans="22:28" ht="15.95" customHeight="1" x14ac:dyDescent="0.4">
      <c r="Y68" s="125"/>
    </row>
    <row r="69" spans="22:28" ht="15.95" customHeight="1" x14ac:dyDescent="0.4">
      <c r="Y69" s="125"/>
    </row>
    <row r="70" spans="22:28" ht="15.95" customHeight="1" x14ac:dyDescent="0.4">
      <c r="V70" s="116"/>
      <c r="W70" s="70"/>
      <c r="AB70" s="125"/>
    </row>
    <row r="71" spans="22:28" ht="15.95" customHeight="1" x14ac:dyDescent="0.4">
      <c r="V71" s="116"/>
      <c r="W71" s="70"/>
      <c r="AB71" s="125"/>
    </row>
    <row r="72" spans="22:28" ht="15.95" customHeight="1" x14ac:dyDescent="0.4">
      <c r="V72" s="116"/>
      <c r="W72" s="70"/>
      <c r="AB72" s="125"/>
    </row>
    <row r="73" spans="22:28" ht="15.95" customHeight="1" x14ac:dyDescent="0.4">
      <c r="Y73" s="125"/>
    </row>
    <row r="74" spans="22:28" ht="15.95" customHeight="1" x14ac:dyDescent="0.4">
      <c r="Y74" s="125"/>
    </row>
    <row r="75" spans="22:28" ht="15.95" customHeight="1" x14ac:dyDescent="0.4">
      <c r="Y75" s="125"/>
    </row>
    <row r="76" spans="22:28" ht="15.95" customHeight="1" x14ac:dyDescent="0.4">
      <c r="Y76" s="125"/>
    </row>
    <row r="77" spans="22:28" s="70" customFormat="1" ht="15.95" customHeight="1" x14ac:dyDescent="0.4">
      <c r="W77"/>
    </row>
    <row r="78" spans="22:28" s="70" customFormat="1" ht="15.95" customHeight="1" x14ac:dyDescent="0.4">
      <c r="W78"/>
    </row>
    <row r="79" spans="22:28" s="70" customFormat="1" ht="15.95" customHeight="1" x14ac:dyDescent="0.4">
      <c r="W79"/>
    </row>
    <row r="80" spans="22:28"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c r="Y85" s="131"/>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5"/>
  <conditionalFormatting sqref="A33 A6:T7 A29:T32 A18:P28 S10:T28 G10:P17 A8:E17 G8:T9">
    <cfRule type="cellIs" dxfId="87" priority="5" operator="equal">
      <formula>"休憩"</formula>
    </cfRule>
  </conditionalFormatting>
  <conditionalFormatting sqref="Y19">
    <cfRule type="cellIs" dxfId="86" priority="4" operator="lessThan">
      <formula>0</formula>
    </cfRule>
  </conditionalFormatting>
  <conditionalFormatting sqref="Q10:Q28">
    <cfRule type="cellIs" dxfId="85" priority="3" operator="equal">
      <formula>"休憩"</formula>
    </cfRule>
  </conditionalFormatting>
  <conditionalFormatting sqref="R10:R28">
    <cfRule type="cellIs" dxfId="84" priority="2" operator="equal">
      <formula>"休憩"</formula>
    </cfRule>
  </conditionalFormatting>
  <conditionalFormatting sqref="F8:F17">
    <cfRule type="cellIs" dxfId="83"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xr:uid="{C186EADC-6CD7-42AA-9875-F1743AC90BC9}">
          <x14:formula1>
            <xm:f>'1日(火)'!$AF$7:$AF$58</xm:f>
          </x14:formula1>
          <xm:sqref>B6:S32</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1947ED-5E94-420B-93A3-B02324891371}">
  <sheetPr codeName="Sheet16">
    <pageSetUpPr fitToPage="1"/>
  </sheetPr>
  <dimension ref="A1:AF95"/>
  <sheetViews>
    <sheetView zoomScale="70" zoomScaleNormal="70" workbookViewId="0">
      <pane xSplit="1" ySplit="5" topLeftCell="B6" activePane="bottomRight" state="frozen"/>
      <selection activeCell="R8" sqref="R8"/>
      <selection pane="topRight" activeCell="R8" sqref="R8"/>
      <selection pane="bottomLeft" activeCell="R8" sqref="R8"/>
      <selection pane="bottomRight" activeCell="G27" sqref="G27"/>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f>月シフト!K9</f>
        <v>44602</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f>A1</f>
        <v>44602</v>
      </c>
      <c r="W1" s="530"/>
      <c r="X1" s="530"/>
      <c r="Y1" s="530"/>
      <c r="Z1" s="62"/>
      <c r="AA1" s="62"/>
      <c r="AB1" s="62"/>
      <c r="AC1" s="62"/>
      <c r="AD1" s="62"/>
      <c r="AF1" s="62"/>
    </row>
    <row r="2" spans="1:32" ht="18.600000000000001" customHeight="1" thickBot="1" x14ac:dyDescent="0.45">
      <c r="A2" s="63"/>
      <c r="B2" s="537" t="s">
        <v>57</v>
      </c>
      <c r="C2" s="538"/>
      <c r="D2" s="538"/>
      <c r="E2" s="538"/>
      <c r="F2" s="538"/>
      <c r="G2" s="538"/>
      <c r="H2" s="538"/>
      <c r="I2" s="538"/>
      <c r="J2" s="538"/>
      <c r="K2" s="538"/>
      <c r="L2" s="538"/>
      <c r="M2" s="538"/>
      <c r="N2" s="539"/>
      <c r="O2" s="64">
        <v>2</v>
      </c>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IFERROR(INDEX(月シフト!$A$17:$A$50,MATCH(LARGE((月シフト!$K$17:$K$50&lt;&gt;"")*1/ROW(月シフト!$K$17:$K$50),B38),1/ROW(月シフト!$K$17:$K$50),0),1),"")</f>
        <v>ズオン バン フン</v>
      </c>
      <c r="C3" s="142" t="str" cm="1">
        <f t="array" ref="C3">IFERROR(INDEX(月シフト!$A$17:$A$50,MATCH(LARGE((月シフト!$K$17:$K$50&lt;&gt;"")*1/ROW(月シフト!$K$17:$K$50),C38),1/ROW(月シフト!$K$17:$K$50),0),1),"")</f>
        <v>チャモ</v>
      </c>
      <c r="D3" s="142" t="str" cm="1">
        <f t="array" ref="D3">IFERROR(INDEX(月シフト!$A$17:$A$50,MATCH(LARGE((月シフト!$K$17:$K$50&lt;&gt;"")*1/ROW(月シフト!$K$17:$K$50),D38),1/ROW(月シフト!$K$17:$K$50),0),1),"")</f>
        <v>サンミン</v>
      </c>
      <c r="E3" s="142" t="str" cm="1">
        <f t="array" ref="E3">IFERROR(INDEX(月シフト!$A$17:$A$50,MATCH(LARGE((月シフト!$K$17:$K$50&lt;&gt;"")*1/ROW(月シフト!$K$17:$K$50),E38),1/ROW(月シフト!$K$17:$K$50),0),1),"")</f>
        <v>ハルシャナ</v>
      </c>
      <c r="F3" s="142" t="str" cm="1">
        <f t="array" ref="F3">IFERROR(INDEX(月シフト!$A$17:$A$50,MATCH(LARGE((月シフト!$K$17:$K$50&lt;&gt;"")*1/ROW(月シフト!$K$17:$K$50),F38),1/ROW(月シフト!$K$17:$K$50),0),1),"")</f>
        <v>イスリ</v>
      </c>
      <c r="G3" s="224" t="str" cm="1">
        <f t="array" ref="G3">IFERROR(INDEX(月シフト!$A$17:$A$50,MATCH(LARGE((月シフト!$K$17:$K$50&lt;&gt;"")*1/ROW(月シフト!$K$17:$K$50),G38),1/ROW(月シフト!$K$17:$K$50),0),1),"")</f>
        <v>インディカ</v>
      </c>
      <c r="H3" s="224" t="str" cm="1">
        <f t="array" ref="H3">IFERROR(INDEX(月シフト!$A$17:$A$50,MATCH(LARGE((月シフト!$K$17:$K$50&lt;&gt;"")*1/ROW(月シフト!$K$17:$K$50),H38),1/ROW(月シフト!$K$17:$K$50),0),1),"")</f>
        <v>チャトランガ</v>
      </c>
      <c r="I3" s="224" t="str" cm="1">
        <f t="array" ref="I3">IFERROR(INDEX(月シフト!$A$17:$A$50,MATCH(LARGE((月シフト!$K$17:$K$50&lt;&gt;"")*1/ROW(月シフト!$K$17:$K$50),I38),1/ROW(月シフト!$K$17:$K$50),0),1),"")</f>
        <v/>
      </c>
      <c r="J3" s="224" t="str" cm="1">
        <f t="array" ref="J3">IFERROR(INDEX(月シフト!$A$17:$A$50,MATCH(LARGE((月シフト!$K$17:$K$50&lt;&gt;"")*1/ROW(月シフト!$K$17:$K$50),J38),1/ROW(月シフト!$K$17:$K$50),0),1),"")</f>
        <v/>
      </c>
      <c r="K3" s="224" t="str" cm="1">
        <f t="array" ref="K3">IFERROR(INDEX(月シフト!$A$17:$A$50,MATCH(LARGE((月シフト!$K$17:$K$50&lt;&gt;"")*1/ROW(月シフト!$K$17:$K$50),K38),1/ROW(月シフト!$K$17:$K$50),0),1),"")</f>
        <v/>
      </c>
      <c r="L3" s="224" t="str" cm="1">
        <f t="array" ref="L3">IFERROR(INDEX(月シフト!$A$17:$A$50,MATCH(LARGE((月シフト!$K$17:$K$50&lt;&gt;"")*1/ROW(月シフト!$K$17:$K$50),L38),1/ROW(月シフト!$K$17:$K$50),0),1),"")</f>
        <v/>
      </c>
      <c r="M3" s="224" t="str" cm="1">
        <f t="array" ref="M3">IFERROR(INDEX(月シフト!$A$17:$A$50,MATCH(LARGE((月シフト!$K$17:$K$50&lt;&gt;"")*1/ROW(月シフト!$K$17:$K$50),M38),1/ROW(月シフト!$K$17:$K$50),0),1),"")</f>
        <v/>
      </c>
      <c r="N3" s="224" t="str" cm="1">
        <f t="array" ref="N3">IFERROR(INDEX(月シフト!$A$17:$A$50,MATCH(LARGE((月シフト!$K$17:$K$50&lt;&gt;"")*1/ROW(月シフト!$K$17:$K$50),N38),1/ROW(月シフト!$K$17:$K$50),0),1),"")</f>
        <v/>
      </c>
      <c r="O3" s="224" t="str" cm="1">
        <f t="array" ref="O3">IFERROR(INDEX(月シフト!$A$17:$A$50,MATCH(LARGE((月シフト!$K$17:$K$50&lt;&gt;"")*1/ROW(月シフト!$K$17:$K$50),O38),1/ROW(月シフト!$K$17:$K$50),0),1),"")</f>
        <v/>
      </c>
      <c r="P3" s="310" t="str" cm="1">
        <f t="array" ref="P3">IFERROR(INDEX(月シフト!$A$17:$A$50,MATCH(LARGE((月シフト!$K$17:$K$50&lt;&gt;"")*1/ROW(月シフト!$K$17:$K$50),P38),1/ROW(月シフト!$K$17:$K$50),0),1),"")</f>
        <v/>
      </c>
      <c r="Q3" s="143" t="str">
        <f t="array" ref="Q3">IFERROR(INDEX(月シフト!$A$11:$A$16,MATCH(LARGE((月シフト!$K$11:$K$16&lt;&gt;"")*1/ROW(月シフト!$K$11:$K$16),1),1/ROW(月シフト!$K$11:$K$16),0),1),"")</f>
        <v>矢代</v>
      </c>
      <c r="R3" s="144" t="str">
        <f t="array" ref="R3">IFERROR(INDEX(月シフト!$A$11:$A$16,MATCH(LARGE((月シフト!$K$11:$K$16&lt;&gt;"")*1/ROW(月シフト!$K$11:$K$16),2),1/ROW(月シフト!$K$11:$K$16),0),1),"")</f>
        <v>マーダワ</v>
      </c>
      <c r="S3" s="145">
        <f t="array" ref="S3">IFERROR(INDEX(月シフト!$A$11:$A$16,MATCH(LARGE((月シフト!$K$11:$K$16&lt;&gt;"")*1/ROW(月シフト!$K$11:$K$16),3),1/ROW(月シフト!$K$11:$K$16),0),1),"")</f>
        <v>0</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c r="C4" s="73"/>
      <c r="D4" s="73"/>
      <c r="E4" s="73"/>
      <c r="F4" s="73"/>
      <c r="G4" s="225"/>
      <c r="H4" s="225"/>
      <c r="I4" s="225"/>
      <c r="J4" s="225"/>
      <c r="K4" s="225"/>
      <c r="L4" s="225"/>
      <c r="M4" s="225"/>
      <c r="N4" s="225"/>
      <c r="O4" s="225"/>
      <c r="P4" s="311"/>
      <c r="Q4" s="74"/>
      <c r="R4" s="75"/>
      <c r="S4" s="76"/>
      <c r="T4" s="146"/>
      <c r="V4" s="109" t="str">
        <f>IF(AND(B$3="",B$6=""),"",IF(B$3="",B$6,B$3))</f>
        <v>ズオン バン フン</v>
      </c>
      <c r="W4" s="110">
        <f>IF(AND(B$6&lt;&gt;"",B$3=""),0,IFERROR(HLOOKUP(INDEX(月シフト!$B$17:$AF$50,MATCH($V4,月シフト!$A$17:$A$50,0),MATCH($V$1,月シフト!$B$9:$AF$9,0)),月シフト!$AJ$9:$AU$10,2,0),""))</f>
        <v>8</v>
      </c>
      <c r="X4" s="111">
        <f ca="1">B33</f>
        <v>7.9999999999997389</v>
      </c>
      <c r="Y4" s="112">
        <f ca="1">IF(V4="","",X4-W4)</f>
        <v>-2.6112445539183682E-13</v>
      </c>
      <c r="AA4" s="109" t="str">
        <f t="shared" ref="AA4:AA13" si="0">IF(V4="","",V4)</f>
        <v>ズオン バン フン</v>
      </c>
      <c r="AB4" s="114">
        <f>IFERROR(HLOOKUP($V4,月シフト!$AJ$12:$AZ$13,2,0)*W4,"")</f>
        <v>9600</v>
      </c>
      <c r="AC4" s="114">
        <f ca="1">IFERROR(HLOOKUP($V4,月シフト!$AJ$12:$AZ$13,2,0)*X4,"")</f>
        <v>9599.9999999996871</v>
      </c>
      <c r="AD4" s="115">
        <f ca="1">IFERROR(ROUND(AC4,0)-ROUND(AB4,0),"")</f>
        <v>0</v>
      </c>
    </row>
    <row r="5" spans="1:32" ht="18.600000000000001" customHeight="1" thickBot="1" x14ac:dyDescent="0.45">
      <c r="A5" s="78" t="s">
        <v>83</v>
      </c>
      <c r="B5" s="79" t="str">
        <f>IF(B3="","",HLOOKUP(INDEX(月シフト!$B$11:$AF$50,MATCH(B$3,月シフト!$A$11:$A$50,0),MATCH($A$1,月シフト!$B$9:$AF$9,0)),月シフト!$AJ$9:$AU$11,3,0))</f>
        <v>8:00～17:00</v>
      </c>
      <c r="C5" s="79" t="str">
        <f>IF(C3="","",HLOOKUP(INDEX(月シフト!$B$11:$AF$50,MATCH(C$3,月シフト!$A$11:$A$50,0),MATCH($A$1,月シフト!$B$9:$AF$9,0)),月シフト!$AJ$9:$AU$11,3,0))</f>
        <v>8:00～17:00</v>
      </c>
      <c r="D5" s="79" t="str">
        <f>IF(D3="","",HLOOKUP(INDEX(月シフト!$B$11:$AF$50,MATCH(D$3,月シフト!$A$11:$A$50,0),MATCH($A$1,月シフト!$B$9:$AF$9,0)),月シフト!$AJ$9:$AU$11,3,0))</f>
        <v>8:00～17:00</v>
      </c>
      <c r="E5" s="79" t="str">
        <f>IF(E3="","",HLOOKUP(INDEX(月シフト!$B$11:$AF$50,MATCH(E$3,月シフト!$A$11:$A$50,0),MATCH($A$1,月シフト!$B$9:$AF$9,0)),月シフト!$AJ$9:$AU$11,3,0))</f>
        <v>8:00～17:00</v>
      </c>
      <c r="F5" s="79" t="str">
        <f>IF(F3="","",HLOOKUP(INDEX(月シフト!$B$11:$AF$50,MATCH(F$3,月シフト!$A$11:$A$50,0),MATCH($A$1,月シフト!$B$9:$AF$9,0)),月シフト!$AJ$9:$AU$11,3,0))</f>
        <v>13:00～18:00</v>
      </c>
      <c r="G5" s="226" t="str">
        <f>IF(G3="","",HLOOKUP(INDEX(月シフト!$B$11:$AF$50,MATCH(G$3,月シフト!$A$11:$A$50,0),MATCH($A$1,月シフト!$B$9:$AF$9,0)),月シフト!$AJ$9:$AU$11,3,0))</f>
        <v>9:00～17:00</v>
      </c>
      <c r="H5" s="226" t="str">
        <f>IF(H3="","",HLOOKUP(INDEX(月シフト!$B$11:$AF$50,MATCH(H$3,月シフト!$A$11:$A$50,0),MATCH($A$1,月シフト!$B$9:$AF$9,0)),月シフト!$AJ$9:$AU$11,3,0))</f>
        <v>13:00～18:00</v>
      </c>
      <c r="I5" s="226" t="str">
        <f>IF(I3="","",HLOOKUP(INDEX(月シフト!$B$11:$AF$50,MATCH(I$3,月シフト!$A$11:$A$50,0),MATCH($A$1,月シフト!$B$9:$AF$9,0)),月シフト!$AJ$9:$AU$11,3,0))</f>
        <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チャモ</v>
      </c>
      <c r="W5" s="110">
        <f>IF(AND(B$6&lt;&gt;"",B$3=""),0,IFERROR(HLOOKUP(INDEX(月シフト!$B$17:$AF$50,MATCH($V5,月シフト!$A$17:$A$50,0),MATCH($V$1,月シフト!$B$9:$AF$9,0)),月シフト!$AJ$9:$AU$10,2,0),""))</f>
        <v>8</v>
      </c>
      <c r="X5" s="110">
        <f ca="1">C33</f>
        <v>7.9999999999997389</v>
      </c>
      <c r="Y5" s="112">
        <f t="shared" ref="Y5:Y10" ca="1" si="1">IF(V5="","",X5-W5)</f>
        <v>-2.6112445539183682E-13</v>
      </c>
      <c r="Z5" s="178"/>
      <c r="AA5" s="109" t="str">
        <f t="shared" si="0"/>
        <v>チャモ</v>
      </c>
      <c r="AB5" s="114">
        <f>IFERROR(HLOOKUP($V5,月シフト!$AJ$12:$AZ$13,2,0)*W5,"")</f>
        <v>9200</v>
      </c>
      <c r="AC5" s="114">
        <f ca="1">IFERROR(HLOOKUP($V5,月シフト!$AJ$12:$AZ$13,2,0)*X5,"")</f>
        <v>9199.9999999996999</v>
      </c>
      <c r="AD5" s="115">
        <f t="shared" ref="AD5:AD10" ca="1" si="2">IFERROR(ROUND(AC5,0)-ROUND(AB5,0),"")</f>
        <v>0</v>
      </c>
    </row>
    <row r="6" spans="1:32" ht="18.600000000000001" customHeight="1" x14ac:dyDescent="0.4">
      <c r="A6" s="137">
        <v>0.29166666666666669</v>
      </c>
      <c r="B6" s="84"/>
      <c r="C6" s="85"/>
      <c r="D6" s="85"/>
      <c r="E6" s="85"/>
      <c r="F6" s="85"/>
      <c r="G6" s="85"/>
      <c r="H6" s="85"/>
      <c r="I6" s="85"/>
      <c r="J6" s="85"/>
      <c r="K6" s="85"/>
      <c r="L6" s="85"/>
      <c r="M6" s="85"/>
      <c r="N6" s="85"/>
      <c r="O6" s="85"/>
      <c r="P6" s="313"/>
      <c r="Q6" s="84"/>
      <c r="R6" s="323"/>
      <c r="S6" s="86"/>
      <c r="T6" s="87" t="s">
        <v>194</v>
      </c>
      <c r="V6" s="109" t="str">
        <f>IF(AND(D$3="",D$6=""),"",IF(D$3="",D$6,D$3))</f>
        <v>サンミン</v>
      </c>
      <c r="W6" s="110">
        <f>IF(AND(B$6&lt;&gt;"",B$3=""),0,IFERROR(HLOOKUP(INDEX(月シフト!$B$17:$AF$50,MATCH($V6,月シフト!$A$17:$A$50,0),MATCH($V$1,月シフト!$B$9:$AF$9,0)),月シフト!$AJ$9:$AU$10,2,0),""))</f>
        <v>8</v>
      </c>
      <c r="X6" s="110">
        <f ca="1">D33</f>
        <v>7.9999999999997389</v>
      </c>
      <c r="Y6" s="112">
        <f t="shared" ca="1" si="1"/>
        <v>-2.6112445539183682E-13</v>
      </c>
      <c r="Z6" s="141"/>
      <c r="AA6" s="109" t="str">
        <f t="shared" si="0"/>
        <v>サンミン</v>
      </c>
      <c r="AB6" s="114">
        <f>IFERROR(HLOOKUP($V6,月シフト!$AJ$12:$AZ$13,2,0)*W6,"")</f>
        <v>8400</v>
      </c>
      <c r="AC6" s="114">
        <f ca="1">IFERROR(HLOOKUP($V6,月シフト!$AJ$12:$AZ$13,2,0)*X6,"")</f>
        <v>8399.9999999997253</v>
      </c>
      <c r="AD6" s="115">
        <f t="shared" ca="1" si="2"/>
        <v>0</v>
      </c>
      <c r="AF6" s="70" t="str">
        <f>'1日(火)'!AF6</f>
        <v>リスト</v>
      </c>
    </row>
    <row r="7" spans="1:32" ht="18.600000000000001" customHeight="1" x14ac:dyDescent="0.4">
      <c r="A7" s="138">
        <v>0.3125</v>
      </c>
      <c r="B7" s="132"/>
      <c r="C7" s="133"/>
      <c r="D7" s="133"/>
      <c r="E7" s="133"/>
      <c r="F7" s="133"/>
      <c r="G7" s="133"/>
      <c r="H7" s="133"/>
      <c r="I7" s="133"/>
      <c r="J7" s="133"/>
      <c r="K7" s="133"/>
      <c r="L7" s="133"/>
      <c r="M7" s="133"/>
      <c r="N7" s="133"/>
      <c r="O7" s="133"/>
      <c r="P7" s="309"/>
      <c r="Q7" s="132"/>
      <c r="R7" s="223"/>
      <c r="S7" s="134"/>
      <c r="T7" s="135" t="s">
        <v>743</v>
      </c>
      <c r="V7" s="109" t="str">
        <f>IF(AND(E$3="",E$6=""),"",IF(E$3="",E$6,E$3))</f>
        <v>ハルシャナ</v>
      </c>
      <c r="W7" s="110">
        <f>IF(AND(B$6&lt;&gt;"",B$3=""),0,IFERROR(HLOOKUP(INDEX(月シフト!$B$17:$AF$50,MATCH($V7,月シフト!$A$17:$A$50,0),MATCH($V$1,月シフト!$B$9:$AF$9,0)),月シフト!$AJ$9:$AU$10,2,0),""))</f>
        <v>8</v>
      </c>
      <c r="X7" s="110">
        <f ca="1">E33</f>
        <v>7.9999999999997389</v>
      </c>
      <c r="Y7" s="112">
        <f t="shared" ca="1" si="1"/>
        <v>-2.6112445539183682E-13</v>
      </c>
      <c r="Z7" s="113"/>
      <c r="AA7" s="109" t="str">
        <f t="shared" si="0"/>
        <v>ハルシャナ</v>
      </c>
      <c r="AB7" s="114">
        <f>IFERROR(HLOOKUP($V7,月シフト!$AJ$12:$AZ$13,2,0)*W7,"")</f>
        <v>8400</v>
      </c>
      <c r="AC7" s="114">
        <f ca="1">IFERROR(HLOOKUP($V7,月シフト!$AJ$12:$AZ$13,2,0)*X7,"")</f>
        <v>8399.9999999997253</v>
      </c>
      <c r="AD7" s="115">
        <f t="shared" ca="1" si="2"/>
        <v>0</v>
      </c>
      <c r="AF7" s="89" t="str">
        <f>'1日(火)'!AF7</f>
        <v>↓</v>
      </c>
    </row>
    <row r="8" spans="1:32" ht="18.600000000000001" customHeight="1" x14ac:dyDescent="0.4">
      <c r="A8" s="139">
        <v>0.33333333333333298</v>
      </c>
      <c r="B8" s="90" t="s">
        <v>62</v>
      </c>
      <c r="C8" s="91" t="s">
        <v>62</v>
      </c>
      <c r="D8" s="91" t="s">
        <v>62</v>
      </c>
      <c r="E8" s="91" t="s">
        <v>62</v>
      </c>
      <c r="F8" s="91"/>
      <c r="G8" s="91"/>
      <c r="H8" s="91"/>
      <c r="I8" s="91"/>
      <c r="J8" s="91"/>
      <c r="K8" s="91"/>
      <c r="L8" s="91"/>
      <c r="M8" s="91"/>
      <c r="N8" s="91"/>
      <c r="O8" s="91"/>
      <c r="P8" s="314"/>
      <c r="Q8" s="90"/>
      <c r="R8" s="222"/>
      <c r="S8" s="92"/>
      <c r="T8" s="203" t="s">
        <v>744</v>
      </c>
      <c r="V8" s="109" t="str">
        <f>IF(AND(F$3="",F$6=""),"",IF(F$3="",F$6,F$3))</f>
        <v>イスリ</v>
      </c>
      <c r="W8" s="110">
        <f>IF(AND(B$6&lt;&gt;"",B$3=""),0,IFERROR(HLOOKUP(INDEX(月シフト!$B$17:$AF$50,MATCH($V8,月シフト!$A$17:$A$50,0),MATCH($V$1,月シフト!$B$9:$AF$9,0)),月シフト!$AJ$9:$AU$10,2,0),""))</f>
        <v>5</v>
      </c>
      <c r="X8" s="110">
        <f ca="1">F33</f>
        <v>4.9999999999996838</v>
      </c>
      <c r="Y8" s="112">
        <f t="shared" ca="1" si="1"/>
        <v>-3.1619151741324458E-13</v>
      </c>
      <c r="AA8" s="109" t="str">
        <f t="shared" si="0"/>
        <v>イスリ</v>
      </c>
      <c r="AB8" s="114">
        <f>IFERROR(HLOOKUP($V8,月シフト!$AJ$12:$AZ$13,2,0)*W8,"")</f>
        <v>5250</v>
      </c>
      <c r="AC8" s="114">
        <f ca="1">IFERROR(HLOOKUP($V8,月シフト!$AJ$12:$AZ$13,2,0)*X8,"")</f>
        <v>5249.999999999668</v>
      </c>
      <c r="AD8" s="115">
        <f t="shared" ca="1" si="2"/>
        <v>0</v>
      </c>
      <c r="AF8" s="89" t="str">
        <f>'1日(火)'!AF8</f>
        <v>荷物整理</v>
      </c>
    </row>
    <row r="9" spans="1:32" ht="18.600000000000001" customHeight="1" x14ac:dyDescent="0.4">
      <c r="A9" s="138">
        <v>0.35416666666666602</v>
      </c>
      <c r="B9" s="132" t="s">
        <v>64</v>
      </c>
      <c r="C9" s="133" t="s">
        <v>64</v>
      </c>
      <c r="D9" s="133" t="s">
        <v>64</v>
      </c>
      <c r="E9" s="133" t="s">
        <v>64</v>
      </c>
      <c r="F9" s="133"/>
      <c r="G9" s="133"/>
      <c r="H9" s="133"/>
      <c r="I9" s="133"/>
      <c r="J9" s="133"/>
      <c r="K9" s="133"/>
      <c r="L9" s="133"/>
      <c r="M9" s="133"/>
      <c r="N9" s="133"/>
      <c r="O9" s="133"/>
      <c r="P9" s="309"/>
      <c r="Q9" s="132"/>
      <c r="R9" s="223"/>
      <c r="S9" s="134"/>
      <c r="T9" s="136"/>
      <c r="V9" s="109" t="str">
        <f>IF(AND(G$3="",G$6=""),"",IF(G$3="",G$6,G$3))</f>
        <v>インディカ</v>
      </c>
      <c r="W9" s="110">
        <f>IF(AND(B$6&lt;&gt;"",B$3=""),0,IFERROR(HLOOKUP(INDEX(月シフト!$B$17:$AF$50,MATCH($V9,月シフト!$A$17:$A$50,0),MATCH($V$1,月シフト!$B$9:$AF$9,0)),月シフト!$AJ$9:$AU$10,2,0),""))</f>
        <v>7</v>
      </c>
      <c r="X9" s="110">
        <f ca="1">G33</f>
        <v>6.99999999999973</v>
      </c>
      <c r="Y9" s="112">
        <f t="shared" ca="1" si="1"/>
        <v>-2.7000623958883807E-13</v>
      </c>
      <c r="AA9" s="109" t="str">
        <f t="shared" si="0"/>
        <v>インディカ</v>
      </c>
      <c r="AB9" s="114">
        <f>IFERROR(HLOOKUP($V9,月シフト!$AJ$12:$AZ$13,2,0)*W9,"")</f>
        <v>7350</v>
      </c>
      <c r="AC9" s="114">
        <f ca="1">IFERROR(HLOOKUP($V9,月シフト!$AJ$12:$AZ$13,2,0)*X9,"")</f>
        <v>7349.9999999997162</v>
      </c>
      <c r="AD9" s="115">
        <f t="shared" ca="1" si="2"/>
        <v>0</v>
      </c>
      <c r="AF9" s="89" t="str">
        <f>'1日(火)'!AF9</f>
        <v>フード</v>
      </c>
    </row>
    <row r="10" spans="1:32" ht="18.600000000000001" customHeight="1" x14ac:dyDescent="0.4">
      <c r="A10" s="139">
        <v>0.375</v>
      </c>
      <c r="B10" s="90" t="s">
        <v>65</v>
      </c>
      <c r="C10" s="91" t="s">
        <v>65</v>
      </c>
      <c r="D10" s="91" t="s">
        <v>65</v>
      </c>
      <c r="E10" s="91" t="s">
        <v>65</v>
      </c>
      <c r="F10" s="91"/>
      <c r="G10" s="91" t="s">
        <v>65</v>
      </c>
      <c r="H10" s="91"/>
      <c r="I10" s="91"/>
      <c r="J10" s="91"/>
      <c r="K10" s="91"/>
      <c r="L10" s="91"/>
      <c r="M10" s="91"/>
      <c r="N10" s="91"/>
      <c r="O10" s="91"/>
      <c r="P10" s="314"/>
      <c r="Q10" s="90"/>
      <c r="R10" s="222"/>
      <c r="S10" s="92"/>
      <c r="T10" s="93"/>
      <c r="V10" s="109" t="str">
        <f>IF(AND(H$3="",H$6=""),"",IF(H$3="",H$6,H$3))</f>
        <v>チャトランガ</v>
      </c>
      <c r="W10" s="117">
        <f>IF(AND(B$6&lt;&gt;"",B$3=""),0,IFERROR(HLOOKUP(INDEX(月シフト!$B$17:$AF$50,MATCH($V10,月シフト!$A$17:$A$50,0),MATCH($V$1,月シフト!$B$9:$AF$9,0)),月シフト!$AJ$9:$AU$10,2,0),""))</f>
        <v>5</v>
      </c>
      <c r="X10" s="110">
        <f ca="1">H33</f>
        <v>4.9999999999996838</v>
      </c>
      <c r="Y10" s="118">
        <f t="shared" ca="1" si="1"/>
        <v>-3.1619151741324458E-13</v>
      </c>
      <c r="AA10" s="109" t="str">
        <f t="shared" si="0"/>
        <v>チャトランガ</v>
      </c>
      <c r="AB10" s="114">
        <f>IFERROR(HLOOKUP($V10,月シフト!$AJ$12:$AZ$13,2,0)*W10,"")</f>
        <v>5250</v>
      </c>
      <c r="AC10" s="114">
        <f ca="1">IFERROR(HLOOKUP($V10,月シフト!$AJ$12:$AZ$13,2,0)*X10,"")</f>
        <v>5249.999999999668</v>
      </c>
      <c r="AD10" s="115">
        <f t="shared" ca="1" si="2"/>
        <v>0</v>
      </c>
      <c r="AF10" s="89" t="str">
        <f>'1日(火)'!AF10</f>
        <v>翌日準備</v>
      </c>
    </row>
    <row r="11" spans="1:32" ht="18" customHeight="1" x14ac:dyDescent="0.4">
      <c r="A11" s="138">
        <v>0.39583333333333298</v>
      </c>
      <c r="B11" s="132" t="s">
        <v>64</v>
      </c>
      <c r="C11" s="133" t="s">
        <v>64</v>
      </c>
      <c r="D11" s="133" t="s">
        <v>64</v>
      </c>
      <c r="E11" s="133" t="s">
        <v>64</v>
      </c>
      <c r="F11" s="133"/>
      <c r="G11" s="133" t="s">
        <v>64</v>
      </c>
      <c r="H11" s="133"/>
      <c r="I11" s="133"/>
      <c r="J11" s="133"/>
      <c r="K11" s="133"/>
      <c r="L11" s="133"/>
      <c r="M11" s="133"/>
      <c r="N11" s="133"/>
      <c r="O11" s="133"/>
      <c r="P11" s="309"/>
      <c r="Q11" s="132"/>
      <c r="R11" s="223"/>
      <c r="S11" s="134"/>
      <c r="T11" s="136"/>
      <c r="V11" s="109" t="str">
        <f>IF(AND(I$3="",I$6=""),"",IF(I$3="",I$6,I$3))</f>
        <v/>
      </c>
      <c r="W11" s="117" t="str">
        <f>IF(AND(B$6&lt;&gt;"",B$3=""),0,IFERROR(HLOOKUP(INDEX(月シフト!$B$17:$AF$50,MATCH($V11,月シフト!$A$17:$A$50,0),MATCH($V$1,月シフト!$B$9:$AF$9,0)),月シフト!$AJ$9:$AU$10,2,0),""))</f>
        <v/>
      </c>
      <c r="X11" s="110" t="str">
        <f ca="1">I33</f>
        <v/>
      </c>
      <c r="Y11" s="118" t="str">
        <f t="shared" ref="Y11:Y13" si="3">IF(V11="","",X11-W11)</f>
        <v/>
      </c>
      <c r="AA11" s="109" t="str">
        <f t="shared" si="0"/>
        <v/>
      </c>
      <c r="AB11" s="114" t="str">
        <f>IFERROR(HLOOKUP($V11,月シフト!$AJ$12:$AZ$13,2,0)*W11,"")</f>
        <v/>
      </c>
      <c r="AC11" s="114" t="str">
        <f ca="1">IFERROR(HLOOKUP($V11,月シフト!$AJ$12:$AZ$13,2,0)*X11,"")</f>
        <v/>
      </c>
      <c r="AD11" s="115" t="str">
        <f ca="1">IFERROR(ROUND(AC11,0)-ROUND(AB11,0),"")</f>
        <v/>
      </c>
      <c r="AF11" s="89" t="str">
        <f>'1日(火)'!AF11</f>
        <v>荷物整理</v>
      </c>
    </row>
    <row r="12" spans="1:32" ht="18" customHeight="1" x14ac:dyDescent="0.4">
      <c r="A12" s="139">
        <v>0.41666666666666702</v>
      </c>
      <c r="B12" s="90" t="s">
        <v>67</v>
      </c>
      <c r="C12" s="91" t="s">
        <v>67</v>
      </c>
      <c r="D12" s="91" t="s">
        <v>67</v>
      </c>
      <c r="E12" s="91" t="s">
        <v>67</v>
      </c>
      <c r="F12" s="91"/>
      <c r="G12" s="91" t="s">
        <v>67</v>
      </c>
      <c r="H12" s="91"/>
      <c r="I12" s="91"/>
      <c r="J12" s="91"/>
      <c r="K12" s="91"/>
      <c r="L12" s="91"/>
      <c r="M12" s="91"/>
      <c r="N12" s="91"/>
      <c r="O12" s="91"/>
      <c r="P12" s="314"/>
      <c r="Q12" s="90"/>
      <c r="R12" s="222"/>
      <c r="S12" s="92"/>
      <c r="T12" s="93"/>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2" t="s">
        <v>64</v>
      </c>
      <c r="C13" s="133" t="s">
        <v>64</v>
      </c>
      <c r="D13" s="133" t="s">
        <v>64</v>
      </c>
      <c r="E13" s="133" t="s">
        <v>64</v>
      </c>
      <c r="F13" s="133"/>
      <c r="G13" s="133" t="s">
        <v>64</v>
      </c>
      <c r="H13" s="133"/>
      <c r="I13" s="133"/>
      <c r="J13" s="133"/>
      <c r="K13" s="133"/>
      <c r="L13" s="133"/>
      <c r="M13" s="133"/>
      <c r="N13" s="133"/>
      <c r="O13" s="133"/>
      <c r="P13" s="309"/>
      <c r="Q13" s="132"/>
      <c r="R13" s="223"/>
      <c r="S13" s="134"/>
      <c r="T13" s="136"/>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0" t="s">
        <v>64</v>
      </c>
      <c r="C14" s="91" t="s">
        <v>64</v>
      </c>
      <c r="D14" s="91" t="s">
        <v>64</v>
      </c>
      <c r="E14" s="91" t="s">
        <v>64</v>
      </c>
      <c r="F14" s="91"/>
      <c r="G14" s="91" t="s">
        <v>64</v>
      </c>
      <c r="H14" s="91"/>
      <c r="I14" s="91"/>
      <c r="J14" s="91"/>
      <c r="K14" s="91"/>
      <c r="L14" s="91"/>
      <c r="M14" s="91"/>
      <c r="N14" s="91"/>
      <c r="O14" s="91"/>
      <c r="P14" s="314"/>
      <c r="Q14" s="90"/>
      <c r="R14" s="222"/>
      <c r="S14" s="92"/>
      <c r="T14" s="93" t="s">
        <v>745</v>
      </c>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2" t="s">
        <v>64</v>
      </c>
      <c r="C15" s="133" t="s">
        <v>64</v>
      </c>
      <c r="D15" s="133" t="s">
        <v>64</v>
      </c>
      <c r="E15" s="133" t="s">
        <v>64</v>
      </c>
      <c r="F15" s="133"/>
      <c r="G15" s="133" t="s">
        <v>64</v>
      </c>
      <c r="H15" s="133"/>
      <c r="I15" s="133"/>
      <c r="J15" s="133"/>
      <c r="K15" s="133"/>
      <c r="L15" s="133"/>
      <c r="M15" s="133"/>
      <c r="N15" s="133"/>
      <c r="O15" s="133"/>
      <c r="P15" s="309"/>
      <c r="Q15" s="132"/>
      <c r="R15" s="223"/>
      <c r="S15" s="134"/>
      <c r="T15" s="136" t="s">
        <v>751</v>
      </c>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0" t="s">
        <v>69</v>
      </c>
      <c r="C16" s="91" t="s">
        <v>69</v>
      </c>
      <c r="D16" s="91" t="s">
        <v>69</v>
      </c>
      <c r="E16" s="91" t="s">
        <v>69</v>
      </c>
      <c r="F16" s="91"/>
      <c r="G16" s="91" t="s">
        <v>69</v>
      </c>
      <c r="H16" s="91"/>
      <c r="I16" s="91"/>
      <c r="J16" s="91"/>
      <c r="K16" s="91"/>
      <c r="L16" s="91"/>
      <c r="M16" s="91"/>
      <c r="N16" s="91"/>
      <c r="O16" s="91"/>
      <c r="P16" s="314"/>
      <c r="Q16" s="90"/>
      <c r="R16" s="222"/>
      <c r="S16" s="92"/>
      <c r="T16" s="93" t="s">
        <v>201</v>
      </c>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2" t="s">
        <v>69</v>
      </c>
      <c r="C17" s="133" t="s">
        <v>69</v>
      </c>
      <c r="D17" s="133" t="s">
        <v>69</v>
      </c>
      <c r="E17" s="133" t="s">
        <v>69</v>
      </c>
      <c r="F17" s="133"/>
      <c r="G17" s="133" t="s">
        <v>69</v>
      </c>
      <c r="H17" s="133"/>
      <c r="I17" s="133"/>
      <c r="J17" s="133"/>
      <c r="K17" s="133"/>
      <c r="L17" s="133"/>
      <c r="M17" s="133"/>
      <c r="N17" s="133"/>
      <c r="O17" s="133"/>
      <c r="P17" s="309"/>
      <c r="Q17" s="132"/>
      <c r="R17" s="223"/>
      <c r="S17" s="134"/>
      <c r="T17" s="172"/>
      <c r="V17" s="109" t="str">
        <f>IF(AND(O$3="",O$6=""),"",IF(O$3="",O$6,O$3))</f>
        <v/>
      </c>
      <c r="W17" s="117" t="str">
        <f>IF(AND(B$6&lt;&gt;"",B$3=""),0,IFERROR(HLOOKUP(INDEX(月シフト!$B$17:$AF$50,MATCH($V17,月シフト!$A$17:$A$50,0),MATCH($V$1,月シフト!$B$9:$AF$9,0)),月シフト!$AJ$9:$AU$10,2,0),""))</f>
        <v/>
      </c>
      <c r="X17" s="110" t="str">
        <f ca="1">O33</f>
        <v/>
      </c>
      <c r="Y17" s="118" t="str">
        <f t="shared" si="5"/>
        <v/>
      </c>
      <c r="AA17" s="109" t="str">
        <f t="shared" si="6"/>
        <v/>
      </c>
      <c r="AB17" s="114" t="str">
        <f>IFERROR(HLOOKUP($V17,月シフト!$AJ$12:$AZ$13,2,0)*W17,"")</f>
        <v/>
      </c>
      <c r="AC17" s="114" t="str">
        <f ca="1">IFERROR(HLOOKUP($V17,月シフト!$AJ$12:$AZ$13,2,0)*X17,"")</f>
        <v/>
      </c>
      <c r="AD17" s="115" t="str">
        <f t="shared" ca="1" si="7"/>
        <v/>
      </c>
      <c r="AF17" s="89" t="str">
        <f>'1日(火)'!AF17</f>
        <v>検品登録</v>
      </c>
    </row>
    <row r="18" spans="1:32" ht="18" customHeight="1" thickBot="1" x14ac:dyDescent="0.45">
      <c r="A18" s="139">
        <v>0.54166666666666596</v>
      </c>
      <c r="B18" s="90" t="s">
        <v>68</v>
      </c>
      <c r="C18" s="91" t="s">
        <v>68</v>
      </c>
      <c r="D18" s="91" t="s">
        <v>68</v>
      </c>
      <c r="E18" s="91" t="s">
        <v>68</v>
      </c>
      <c r="F18" s="91" t="s">
        <v>68</v>
      </c>
      <c r="G18" s="91" t="s">
        <v>68</v>
      </c>
      <c r="H18" s="91" t="s">
        <v>68</v>
      </c>
      <c r="I18" s="91"/>
      <c r="J18" s="91"/>
      <c r="K18" s="91"/>
      <c r="L18" s="91"/>
      <c r="M18" s="91"/>
      <c r="N18" s="91"/>
      <c r="O18" s="91"/>
      <c r="P18" s="314"/>
      <c r="Q18" s="90"/>
      <c r="R18" s="222"/>
      <c r="S18" s="92"/>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2" t="s">
        <v>64</v>
      </c>
      <c r="C19" s="133" t="s">
        <v>64</v>
      </c>
      <c r="D19" s="133" t="s">
        <v>64</v>
      </c>
      <c r="E19" s="133" t="s">
        <v>64</v>
      </c>
      <c r="F19" s="133" t="s">
        <v>64</v>
      </c>
      <c r="G19" s="133" t="s">
        <v>64</v>
      </c>
      <c r="H19" s="133" t="s">
        <v>64</v>
      </c>
      <c r="I19" s="133"/>
      <c r="J19" s="133"/>
      <c r="K19" s="133"/>
      <c r="L19" s="133"/>
      <c r="M19" s="133"/>
      <c r="N19" s="133"/>
      <c r="O19" s="133"/>
      <c r="P19" s="309"/>
      <c r="Q19" s="132"/>
      <c r="R19" s="223"/>
      <c r="S19" s="134"/>
      <c r="T19" s="136"/>
      <c r="V19" s="119" t="s">
        <v>54</v>
      </c>
      <c r="W19" s="120">
        <f>SUM(W4:W18)</f>
        <v>49</v>
      </c>
      <c r="X19" s="120">
        <f ca="1">SUM(X4:X18)</f>
        <v>48.999999999998053</v>
      </c>
      <c r="Y19" s="121">
        <f ca="1">IF(V19="","",X19-W19)</f>
        <v>-1.9468870959826745E-12</v>
      </c>
      <c r="AA19" s="119" t="s">
        <v>54</v>
      </c>
      <c r="AB19" s="122">
        <f>SUM(AB4:AB18)</f>
        <v>53450</v>
      </c>
      <c r="AC19" s="122">
        <f t="shared" ref="AC19:AD19" ca="1" si="8">SUM(AC4:AC18)</f>
        <v>53449.999999997883</v>
      </c>
      <c r="AD19" s="123">
        <f t="shared" ca="1" si="8"/>
        <v>0</v>
      </c>
      <c r="AF19" s="94" t="str">
        <f>'1日(火)'!AF19</f>
        <v>出荷チェック</v>
      </c>
    </row>
    <row r="20" spans="1:32" ht="18" customHeight="1" thickBot="1" x14ac:dyDescent="0.45">
      <c r="A20" s="139">
        <v>0.58333333333333104</v>
      </c>
      <c r="B20" s="90" t="s">
        <v>70</v>
      </c>
      <c r="C20" s="91" t="s">
        <v>70</v>
      </c>
      <c r="D20" s="91" t="s">
        <v>70</v>
      </c>
      <c r="E20" s="91" t="s">
        <v>70</v>
      </c>
      <c r="F20" s="91" t="s">
        <v>70</v>
      </c>
      <c r="G20" s="91" t="s">
        <v>70</v>
      </c>
      <c r="H20" s="91" t="s">
        <v>70</v>
      </c>
      <c r="I20" s="91"/>
      <c r="J20" s="91"/>
      <c r="K20" s="91"/>
      <c r="L20" s="91"/>
      <c r="M20" s="91"/>
      <c r="N20" s="91"/>
      <c r="O20" s="91"/>
      <c r="P20" s="314"/>
      <c r="Q20" s="90"/>
      <c r="R20" s="222"/>
      <c r="S20" s="92"/>
      <c r="T20" s="93"/>
      <c r="V20" s="103" t="s">
        <v>77</v>
      </c>
      <c r="W20" s="70"/>
      <c r="Z20" s="141"/>
      <c r="AA20" s="103" t="s">
        <v>78</v>
      </c>
      <c r="AF20" s="89" t="str">
        <f>'1日(火)'!AF20</f>
        <v>PC</v>
      </c>
    </row>
    <row r="21" spans="1:32" ht="18" customHeight="1" x14ac:dyDescent="0.4">
      <c r="A21" s="138">
        <v>0.60416666666666297</v>
      </c>
      <c r="B21" s="132" t="s">
        <v>64</v>
      </c>
      <c r="C21" s="133" t="s">
        <v>64</v>
      </c>
      <c r="D21" s="133" t="s">
        <v>64</v>
      </c>
      <c r="E21" s="133" t="s">
        <v>64</v>
      </c>
      <c r="F21" s="133" t="s">
        <v>64</v>
      </c>
      <c r="G21" s="133" t="s">
        <v>64</v>
      </c>
      <c r="H21" s="133" t="s">
        <v>64</v>
      </c>
      <c r="I21" s="133"/>
      <c r="J21" s="133"/>
      <c r="K21" s="133"/>
      <c r="L21" s="133"/>
      <c r="M21" s="133"/>
      <c r="N21" s="133"/>
      <c r="O21" s="133"/>
      <c r="P21" s="309"/>
      <c r="Q21" s="132"/>
      <c r="R21" s="223"/>
      <c r="S21" s="134"/>
      <c r="T21" s="136" t="s">
        <v>747</v>
      </c>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0" t="s">
        <v>64</v>
      </c>
      <c r="C22" s="91" t="s">
        <v>64</v>
      </c>
      <c r="D22" s="91" t="s">
        <v>64</v>
      </c>
      <c r="E22" s="91" t="s">
        <v>64</v>
      </c>
      <c r="F22" s="91" t="s">
        <v>64</v>
      </c>
      <c r="G22" s="91" t="s">
        <v>64</v>
      </c>
      <c r="H22" s="91" t="s">
        <v>64</v>
      </c>
      <c r="I22" s="91"/>
      <c r="J22" s="91"/>
      <c r="K22" s="91"/>
      <c r="L22" s="91"/>
      <c r="M22" s="91"/>
      <c r="N22" s="91"/>
      <c r="O22" s="91"/>
      <c r="P22" s="314"/>
      <c r="Q22" s="90"/>
      <c r="R22" s="222"/>
      <c r="S22" s="92"/>
      <c r="T22" s="93"/>
      <c r="V22" s="160" t="s">
        <v>13</v>
      </c>
      <c r="W22" s="127">
        <f>IF(O2="","",O2)</f>
        <v>2</v>
      </c>
      <c r="X22" s="127">
        <v>2</v>
      </c>
      <c r="Y22" s="161">
        <f>IFERROR(X22-W22,"")</f>
        <v>0</v>
      </c>
      <c r="AA22" s="126" t="s">
        <v>13</v>
      </c>
      <c r="AB22" s="128">
        <f>IF(W22="","",AB19/W22)</f>
        <v>26725</v>
      </c>
      <c r="AC22" s="128">
        <f ca="1">IF(X22="","",AC19/X22)</f>
        <v>26724.999999998941</v>
      </c>
      <c r="AD22" s="129">
        <f ca="1">IFERROR(AC22-AB22,"")</f>
        <v>-1.0586518328636885E-9</v>
      </c>
      <c r="AF22" s="95" t="str">
        <f>'1日(火)'!AF22</f>
        <v>残業</v>
      </c>
    </row>
    <row r="23" spans="1:32" ht="18" customHeight="1" thickBot="1" x14ac:dyDescent="0.45">
      <c r="A23" s="138">
        <v>0.64583333333332704</v>
      </c>
      <c r="B23" s="132" t="s">
        <v>740</v>
      </c>
      <c r="C23" s="133" t="s">
        <v>740</v>
      </c>
      <c r="D23" s="133" t="s">
        <v>740</v>
      </c>
      <c r="E23" s="133" t="s">
        <v>740</v>
      </c>
      <c r="F23" s="133" t="s">
        <v>740</v>
      </c>
      <c r="G23" s="133" t="s">
        <v>740</v>
      </c>
      <c r="H23" s="133" t="s">
        <v>740</v>
      </c>
      <c r="I23" s="133"/>
      <c r="J23" s="133"/>
      <c r="K23" s="133"/>
      <c r="L23" s="133"/>
      <c r="M23" s="133"/>
      <c r="N23" s="133"/>
      <c r="O23" s="133"/>
      <c r="P23" s="309"/>
      <c r="Q23" s="132"/>
      <c r="R23" s="223"/>
      <c r="S23" s="134"/>
      <c r="T23" s="136"/>
      <c r="V23" s="103" t="s">
        <v>104</v>
      </c>
      <c r="W23" s="70"/>
      <c r="AF23" s="95" t="str">
        <f>'1日(火)'!AF23</f>
        <v>↓</v>
      </c>
    </row>
    <row r="24" spans="1:32" ht="18" customHeight="1" x14ac:dyDescent="0.4">
      <c r="A24" s="139">
        <v>0.66666666666665897</v>
      </c>
      <c r="B24" s="90" t="s">
        <v>64</v>
      </c>
      <c r="C24" s="91" t="s">
        <v>64</v>
      </c>
      <c r="D24" s="91" t="s">
        <v>64</v>
      </c>
      <c r="E24" s="91" t="s">
        <v>64</v>
      </c>
      <c r="F24" s="91" t="s">
        <v>64</v>
      </c>
      <c r="G24" s="91" t="s">
        <v>64</v>
      </c>
      <c r="H24" s="91" t="s">
        <v>64</v>
      </c>
      <c r="I24" s="91"/>
      <c r="J24" s="91"/>
      <c r="K24" s="91"/>
      <c r="L24" s="91"/>
      <c r="M24" s="91"/>
      <c r="N24" s="91"/>
      <c r="O24" s="91"/>
      <c r="P24" s="314"/>
      <c r="Q24" s="90"/>
      <c r="R24" s="222"/>
      <c r="S24" s="92"/>
      <c r="T24" s="93" t="s">
        <v>748</v>
      </c>
      <c r="V24" s="105" t="s">
        <v>3</v>
      </c>
      <c r="W24" s="106" t="s">
        <v>14</v>
      </c>
      <c r="X24" s="106" t="s">
        <v>15</v>
      </c>
      <c r="Y24" s="107" t="s">
        <v>16</v>
      </c>
      <c r="AF24" s="95" t="str">
        <f>'1日(火)'!AF24</f>
        <v>翌日準備</v>
      </c>
    </row>
    <row r="25" spans="1:32" ht="18" customHeight="1" thickBot="1" x14ac:dyDescent="0.45">
      <c r="A25" s="138">
        <v>0.68749999999999101</v>
      </c>
      <c r="B25" s="132" t="s">
        <v>755</v>
      </c>
      <c r="C25" s="133" t="s">
        <v>755</v>
      </c>
      <c r="D25" s="133" t="s">
        <v>755</v>
      </c>
      <c r="E25" s="133" t="s">
        <v>755</v>
      </c>
      <c r="F25" s="133" t="s">
        <v>64</v>
      </c>
      <c r="G25" s="133" t="s">
        <v>755</v>
      </c>
      <c r="H25" s="133" t="s">
        <v>64</v>
      </c>
      <c r="I25" s="133"/>
      <c r="J25" s="133"/>
      <c r="K25" s="133"/>
      <c r="L25" s="133"/>
      <c r="M25" s="133"/>
      <c r="N25" s="133"/>
      <c r="O25" s="133"/>
      <c r="P25" s="309"/>
      <c r="Q25" s="132"/>
      <c r="R25" s="223"/>
      <c r="S25" s="134"/>
      <c r="T25" s="136"/>
      <c r="V25" s="126" t="s">
        <v>13</v>
      </c>
      <c r="W25" s="163">
        <f>IF(W22="","",W22/W19)</f>
        <v>4.0816326530612242E-2</v>
      </c>
      <c r="X25" s="163">
        <f ca="1">IF(X22="","",X22/X19)</f>
        <v>4.0816326530613865E-2</v>
      </c>
      <c r="Y25" s="164">
        <f ca="1">IFERROR(X25-W25,"")</f>
        <v>1.6237011735142914E-15</v>
      </c>
      <c r="AF25" s="95" t="str">
        <f>'1日(火)'!AF25</f>
        <v>在庫チェック</v>
      </c>
    </row>
    <row r="26" spans="1:32" ht="18" customHeight="1" thickBot="1" x14ac:dyDescent="0.45">
      <c r="A26" s="139">
        <v>0.70833333333332205</v>
      </c>
      <c r="B26" s="90" t="s">
        <v>754</v>
      </c>
      <c r="C26" s="91" t="s">
        <v>754</v>
      </c>
      <c r="D26" s="91" t="s">
        <v>754</v>
      </c>
      <c r="E26" s="91" t="s">
        <v>754</v>
      </c>
      <c r="F26" s="91" t="s">
        <v>64</v>
      </c>
      <c r="G26" s="91" t="s">
        <v>754</v>
      </c>
      <c r="H26" s="91" t="s">
        <v>64</v>
      </c>
      <c r="I26" s="91"/>
      <c r="J26" s="91"/>
      <c r="K26" s="91"/>
      <c r="L26" s="91"/>
      <c r="M26" s="91"/>
      <c r="N26" s="91"/>
      <c r="O26" s="91"/>
      <c r="P26" s="314"/>
      <c r="Q26" s="90"/>
      <c r="R26" s="222"/>
      <c r="S26" s="92"/>
      <c r="T26" s="93"/>
      <c r="V26" s="130" t="s">
        <v>164</v>
      </c>
      <c r="W26" s="322"/>
      <c r="X26" s="322"/>
      <c r="Y26" s="322"/>
      <c r="AF26" s="95" t="str">
        <f>'1日(火)'!AF26</f>
        <v>送り状印刷</v>
      </c>
    </row>
    <row r="27" spans="1:32" ht="18" customHeight="1" x14ac:dyDescent="0.4">
      <c r="A27" s="138">
        <v>0.72916666666665397</v>
      </c>
      <c r="B27" s="132"/>
      <c r="C27" s="133"/>
      <c r="D27" s="133"/>
      <c r="E27" s="133"/>
      <c r="F27" s="133" t="s">
        <v>740</v>
      </c>
      <c r="G27" s="133"/>
      <c r="H27" s="133" t="s">
        <v>740</v>
      </c>
      <c r="I27" s="133"/>
      <c r="J27" s="133"/>
      <c r="K27" s="133"/>
      <c r="L27" s="133"/>
      <c r="M27" s="133"/>
      <c r="N27" s="133"/>
      <c r="O27" s="133"/>
      <c r="P27" s="309"/>
      <c r="Q27" s="132"/>
      <c r="R27" s="223"/>
      <c r="S27" s="134"/>
      <c r="T27" s="136"/>
      <c r="V27" s="524"/>
      <c r="W27" s="525"/>
      <c r="X27" s="525"/>
      <c r="Y27" s="526"/>
      <c r="AF27" s="95">
        <f>'1日(火)'!AF27</f>
        <v>0</v>
      </c>
    </row>
    <row r="28" spans="1:32" ht="18" customHeight="1" x14ac:dyDescent="0.4">
      <c r="A28" s="139">
        <v>0.74999999999998601</v>
      </c>
      <c r="B28" s="90"/>
      <c r="C28" s="91"/>
      <c r="D28" s="91"/>
      <c r="E28" s="91"/>
      <c r="F28" s="91" t="s">
        <v>71</v>
      </c>
      <c r="G28" s="91"/>
      <c r="H28" s="91" t="s">
        <v>71</v>
      </c>
      <c r="I28" s="91"/>
      <c r="J28" s="91"/>
      <c r="K28" s="91"/>
      <c r="L28" s="91"/>
      <c r="M28" s="91"/>
      <c r="N28" s="91"/>
      <c r="O28" s="91"/>
      <c r="P28" s="314"/>
      <c r="Q28" s="90"/>
      <c r="R28" s="222"/>
      <c r="S28" s="92"/>
      <c r="T28" s="93"/>
      <c r="V28" s="527"/>
      <c r="W28" s="528"/>
      <c r="X28" s="528"/>
      <c r="Y28" s="529"/>
      <c r="AA28" s="177"/>
      <c r="AB28" s="177"/>
      <c r="AC28" s="177"/>
      <c r="AD28" s="177"/>
      <c r="AF28" s="95" t="str">
        <f>'1日(火)'!AF28</f>
        <v>＊</v>
      </c>
    </row>
    <row r="29" spans="1:32" ht="18" customHeight="1" thickBot="1" x14ac:dyDescent="0.45">
      <c r="A29" s="138">
        <v>0.77083333333331805</v>
      </c>
      <c r="B29" s="132"/>
      <c r="C29" s="133"/>
      <c r="D29" s="133"/>
      <c r="E29" s="133"/>
      <c r="F29" s="133"/>
      <c r="G29" s="133"/>
      <c r="H29" s="133"/>
      <c r="I29" s="133"/>
      <c r="J29" s="133"/>
      <c r="K29" s="133"/>
      <c r="L29" s="133"/>
      <c r="M29" s="133"/>
      <c r="N29" s="133"/>
      <c r="O29" s="133"/>
      <c r="P29" s="309"/>
      <c r="Q29" s="132"/>
      <c r="R29" s="223"/>
      <c r="S29" s="134"/>
      <c r="T29" s="136"/>
      <c r="V29" s="521"/>
      <c r="W29" s="522"/>
      <c r="X29" s="522"/>
      <c r="Y29" s="523"/>
      <c r="AA29" s="177"/>
      <c r="AB29" s="177"/>
      <c r="AC29" s="177"/>
      <c r="AD29" s="177"/>
      <c r="AF29" s="95" t="str">
        <f>'1日(火)'!AF29</f>
        <v>＊</v>
      </c>
    </row>
    <row r="30" spans="1:32" ht="18" customHeight="1" thickBot="1" x14ac:dyDescent="0.45">
      <c r="A30" s="139">
        <v>0.79166666666664998</v>
      </c>
      <c r="B30" s="90"/>
      <c r="C30" s="91"/>
      <c r="D30" s="91"/>
      <c r="E30" s="91"/>
      <c r="F30" s="91"/>
      <c r="G30" s="91"/>
      <c r="H30" s="91"/>
      <c r="I30" s="91"/>
      <c r="J30" s="91"/>
      <c r="K30" s="91"/>
      <c r="L30" s="91"/>
      <c r="M30" s="91"/>
      <c r="N30" s="91"/>
      <c r="O30" s="91"/>
      <c r="P30" s="314"/>
      <c r="Q30" s="90"/>
      <c r="R30" s="222"/>
      <c r="S30" s="92"/>
      <c r="T30" s="93"/>
      <c r="V30" s="130" t="s">
        <v>236</v>
      </c>
      <c r="W30" s="320"/>
      <c r="X30" s="320"/>
      <c r="Y30" s="321"/>
      <c r="AA30" s="177"/>
      <c r="AB30" s="177"/>
      <c r="AC30" s="177"/>
      <c r="AD30" s="177"/>
      <c r="AF30" s="95" t="str">
        <f>'1日(火)'!AF30</f>
        <v>＊</v>
      </c>
    </row>
    <row r="31" spans="1:32" ht="18" customHeight="1" x14ac:dyDescent="0.4">
      <c r="A31" s="138">
        <v>0.81249999999998201</v>
      </c>
      <c r="B31" s="132"/>
      <c r="C31" s="133"/>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tr">
        <f>'1日(火)'!AF31</f>
        <v>＊</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t="s">
        <v>749</v>
      </c>
      <c r="V32" s="527"/>
      <c r="W32" s="528"/>
      <c r="X32" s="528"/>
      <c r="Y32" s="529"/>
      <c r="AA32" s="177"/>
      <c r="AB32" s="177"/>
      <c r="AC32" s="177"/>
      <c r="AD32" s="177"/>
      <c r="AF32" s="95" t="str">
        <f>'1日(火)'!AF32</f>
        <v>＊</v>
      </c>
    </row>
    <row r="33" spans="1:32" ht="18" customHeight="1" thickBot="1" x14ac:dyDescent="0.45">
      <c r="A33" s="173" t="s">
        <v>165</v>
      </c>
      <c r="B33" s="111" cm="1">
        <f t="array" aca="1" ref="B33" ca="1">IF(B36&lt;&gt;0,B36,IFERROR(IF(B4="欠勤",0,IF(B3="","",INDIRECT(ADDRESS(MATCH("",B$1:B$32,-1),1))*24-INDIRECT(ADDRESS(MATCH(0,INDEX(0/(B$6:B$32&lt;&gt;""),),0)+5,1))*24-COUNTIF(B6:B32,"休憩")*0.5)),0))</f>
        <v>7.9999999999997389</v>
      </c>
      <c r="C33" s="111" cm="1">
        <f t="array" aca="1" ref="C33" ca="1">IF(C36&lt;&gt;0,C36,IFERROR(IF(C4="欠勤",0,IF(C3="","",INDIRECT(ADDRESS(MATCH("",C$1:C$32,-1),1))*24-INDIRECT(ADDRESS(MATCH(0,INDEX(0/(C$6:C$32&lt;&gt;""),),0)+5,1))*24-COUNTIF(C6:C32,"休憩")*0.5)),0))</f>
        <v>7.9999999999997389</v>
      </c>
      <c r="D33" s="111" cm="1">
        <f t="array" aca="1" ref="D33" ca="1">IF(D36&lt;&gt;0,D36,IFERROR(IF(D4="欠勤",0,IF(D3="","",INDIRECT(ADDRESS(MATCH("",D$1:D$32,-1),1))*24-INDIRECT(ADDRESS(MATCH(0,INDEX(0/(D$6:D$32&lt;&gt;""),),0)+5,1))*24-COUNTIF(D6:D32,"休憩")*0.5)),0))</f>
        <v>7.9999999999997389</v>
      </c>
      <c r="E33" s="111" cm="1">
        <f t="array" aca="1" ref="E33" ca="1">IF(E36&lt;&gt;0,E36,IFERROR(IF(E4="欠勤",0,IF(E3="","",INDIRECT(ADDRESS(MATCH("",E$1:E$32,-1),1))*24-INDIRECT(ADDRESS(MATCH(0,INDEX(0/(E$6:E$32&lt;&gt;""),),0)+5,1))*24-COUNTIF(E6:E32,"休憩")*0.5)),0))</f>
        <v>7.9999999999997389</v>
      </c>
      <c r="F33" s="111" cm="1">
        <f t="array" aca="1" ref="F33" ca="1">IF(F36&lt;&gt;0,F36,IFERROR(IF(F4="欠勤",0,IF(F3="","",INDIRECT(ADDRESS(MATCH("",F$1:F$32,-1),1))*24-INDIRECT(ADDRESS(MATCH(0,INDEX(0/(F$6:F$32&lt;&gt;""),),0)+5,1))*24-COUNTIF(F6:F32,"休憩")*0.5)),0))</f>
        <v>4.9999999999996838</v>
      </c>
      <c r="G33" s="227" cm="1">
        <f t="array" aca="1" ref="G33" ca="1">IF(G36&lt;&gt;0,G36,IFERROR(IF(G4="欠勤",0,IF(G3="","",INDIRECT(ADDRESS(MATCH("",G$1:G$32,-1),1))*24-INDIRECT(ADDRESS(MATCH(0,INDEX(0/(G$6:G$32&lt;&gt;""),),0)+5,1))*24-COUNTIF(G6:G32,"休憩")*0.5)),0))</f>
        <v>6.99999999999973</v>
      </c>
      <c r="H33" s="228" cm="1">
        <f t="array" aca="1" ref="H33" ca="1">IF(H36&lt;&gt;0,H36,IFERROR(IF(H4="欠勤",0,IF(H3="","",INDIRECT(ADDRESS(MATCH("",H$1:H$32,-1),1))*24-INDIRECT(ADDRESS(MATCH(0,INDEX(0/(H$6:H$32&lt;&gt;""),),0)+5,1))*24-COUNTIF(H6:H32,"休憩")*0.5)),0))</f>
        <v>4.9999999999996838</v>
      </c>
      <c r="I33" s="228" t="str" cm="1">
        <f t="array" aca="1" ref="I33" ca="1">IF(I36&lt;&gt;0,I36,IFERROR(IF(I4="欠勤",0,IF(I3="","",INDIRECT(ADDRESS(MATCH("",I$1:I$32,-1),1))*24-INDIRECT(ADDRESS(MATCH(0,INDEX(0/(I$6:I$32&lt;&gt;""),),0)+5,1))*24-COUNTIF(I6:I32,"休憩")*0.5)),0))</f>
        <v/>
      </c>
      <c r="J33" s="228" t="str" cm="1">
        <f t="array" aca="1" ref="J33" ca="1">IF(J36&lt;&gt;0,J36,IFERROR(IF(J4="欠勤",0,IF(J3="","",INDIRECT(ADDRESS(MATCH("",J$1:J$32,-1),1))*24-INDIRECT(ADDRESS(MATCH(0,INDEX(0/(J$6:J$32&lt;&gt;""),),0)+5,1))*24-COUNTIF(J6:J32,"休憩")*0.5)),0))</f>
        <v/>
      </c>
      <c r="K33" s="228" t="str" cm="1">
        <f t="array" aca="1" ref="K33" ca="1">IF(K36&lt;&gt;0,K36,IFERROR(IF(K4="欠勤",0,IF(K3="","",INDIRECT(ADDRESS(MATCH("",K$1:K$32,-1),1))*24-INDIRECT(ADDRESS(MATCH(0,INDEX(0/(K$6:K$32&lt;&gt;""),),0)+5,1))*24-COUNTIF(K6:K32,"休憩")*0.5)),0))</f>
        <v/>
      </c>
      <c r="L33" s="228" t="str" cm="1">
        <f t="array" aca="1" ref="L33" ca="1">IF(L36&lt;&gt;0,L36,IFERROR(IF(L4="欠勤",0,IF(L3="","",INDIRECT(ADDRESS(MATCH("",L$1:L$32,-1),1))*24-INDIRECT(ADDRESS(MATCH(0,INDEX(0/(L$6:L$32&lt;&gt;""),),0)+5,1))*24-COUNTIF(L6:L32,"休憩")*0.5)),0))</f>
        <v/>
      </c>
      <c r="M33" s="228" t="str" cm="1">
        <f t="array" aca="1" ref="M33" ca="1">IF(M36&lt;&gt;0,M36,IFERROR(IF(M4="欠勤",0,IF(M3="","",INDIRECT(ADDRESS(MATCH("",M$1:M$32,-1),1))*24-INDIRECT(ADDRESS(MATCH(0,INDEX(0/(M$6:M$32&lt;&gt;""),),0)+5,1))*24-COUNTIF(M6:M32,"休憩")*0.5)),0))</f>
        <v/>
      </c>
      <c r="N33" s="228" t="str" cm="1">
        <f t="array" aca="1" ref="N33" ca="1">IF(N36&lt;&gt;0,N36,IFERROR(IF(N4="欠勤",0,IF(N3="","",INDIRECT(ADDRESS(MATCH("",N$1:N$32,-1),1))*24-INDIRECT(ADDRESS(MATCH(0,INDEX(0/(N$6:N$32&lt;&gt;""),),0)+5,1))*24-COUNTIF(N6:N32,"休憩")*0.5)),0))</f>
        <v/>
      </c>
      <c r="O33" s="228" t="str" cm="1">
        <f t="array" aca="1" ref="O33" ca="1">IF(O36&lt;&gt;0,O36,IFERROR(IF(O4="欠勤",0,IF(O3="","",INDIRECT(ADDRESS(MATCH("",O$1:O$32,-1),1))*24-INDIRECT(ADDRESS(MATCH(0,INDEX(0/(O$6:O$32&lt;&gt;""),),0)+5,1))*24-COUNTIF(O6:O32,"休憩")*0.5)),0))</f>
        <v/>
      </c>
      <c r="P33" s="316" t="str" cm="1">
        <f t="array" aca="1" ref="P33" ca="1">IF(P36&lt;&gt;0,P36,IFERROR(IF(P4="欠勤",0,IF(P3="","",INDIRECT(ADDRESS(MATCH("",P$1:P$32,-1),1))*24-INDIRECT(ADDRESS(MATCH(0,INDEX(0/(P$6:P$32&lt;&gt;""),),0)+5,1))*24-COUNTIF(P6:P32,"休憩")*0.5)),0))</f>
        <v/>
      </c>
      <c r="Q33" s="168"/>
      <c r="R33" s="169"/>
      <c r="S33" s="170"/>
      <c r="T33" s="171"/>
      <c r="V33" s="521"/>
      <c r="W33" s="522"/>
      <c r="X33" s="522"/>
      <c r="Y33" s="523"/>
      <c r="AA33" s="177"/>
      <c r="AB33" s="177"/>
      <c r="AC33" s="177"/>
      <c r="AD33" s="177"/>
      <c r="AF33" s="95" t="str">
        <f>'1日(火)'!AF33</f>
        <v>＊</v>
      </c>
    </row>
    <row r="34" spans="1:32" ht="18" customHeight="1" x14ac:dyDescent="0.4">
      <c r="A34" s="533" t="str">
        <f>"出荷の合計　　→　"&amp;O2&amp;"ｃｓ"</f>
        <v>出荷の合計　　→　2ｃｓ</v>
      </c>
      <c r="B34" s="533"/>
      <c r="C34" s="533"/>
      <c r="D34" s="533"/>
      <c r="E34" s="533"/>
      <c r="F34" s="533"/>
      <c r="G34" s="533"/>
      <c r="H34" s="533"/>
      <c r="I34" s="533"/>
      <c r="J34" s="533"/>
      <c r="K34" s="533"/>
      <c r="L34" s="533"/>
      <c r="M34" s="533"/>
      <c r="N34" s="533"/>
      <c r="O34" s="533"/>
      <c r="P34" s="533"/>
      <c r="Q34" s="533"/>
      <c r="R34" s="533"/>
      <c r="S34" s="533"/>
      <c r="T34" s="533"/>
      <c r="AF34" s="95" t="str">
        <f>'1日(火)'!AF34</f>
        <v>＊</v>
      </c>
    </row>
    <row r="35" spans="1:32" ht="18" customHeight="1" x14ac:dyDescent="0.4">
      <c r="A35" s="534" t="str">
        <f ca="1">"1ケース当たりの人件費　"&amp;ROUND(AC19/O2,0)&amp;"円"</f>
        <v>1ケース当たりの人件費　26725円</v>
      </c>
      <c r="B35" s="534"/>
      <c r="C35" s="534"/>
      <c r="D35" s="534"/>
      <c r="E35" s="534"/>
      <c r="F35" s="534"/>
      <c r="G35" s="534"/>
      <c r="H35" s="534"/>
      <c r="I35" s="534"/>
      <c r="J35" s="534"/>
      <c r="K35" s="534"/>
      <c r="L35" s="534"/>
      <c r="M35" s="534"/>
      <c r="N35" s="534"/>
      <c r="O35" s="534"/>
      <c r="P35" s="534"/>
      <c r="Q35" s="534"/>
      <c r="R35" s="534"/>
      <c r="S35" s="534"/>
      <c r="T35" s="534"/>
      <c r="AF35" s="95" t="str">
        <f>'1日(火)'!AF35</f>
        <v>＊</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tr">
        <f>'1日(火)'!AF36</f>
        <v>＊</v>
      </c>
    </row>
    <row r="37" spans="1:32" ht="18" hidden="1" customHeight="1" x14ac:dyDescent="0.4">
      <c r="A37" s="167"/>
      <c r="B37" s="167" cm="1">
        <f t="array" aca="1" ref="B37" ca="1">IF(INDIRECT(ADDRESS(MATCH("",B$1:B$32,-1),2))="休憩",INDIRECT(ADDRESS(MATCH("",B$1:B$32,-1)+1,1)),INDIRECT(ADDRESS(MATCH("",B$1:B$32,-1),1)))</f>
        <v>0.70833333333332205</v>
      </c>
      <c r="C37" s="167" cm="1">
        <f t="array" aca="1" ref="C37" ca="1">IF(INDIRECT(ADDRESS(MATCH("",C$1:C$32,-1),3))="休憩",INDIRECT(ADDRESS(MATCH("",C$1:C$32,-1)+1,1)),INDIRECT(ADDRESS(MATCH("",C$1:C$32,-1),1)))</f>
        <v>0.70833333333332205</v>
      </c>
      <c r="D37" s="167" cm="1">
        <f t="array" aca="1" ref="D37" ca="1">IF(INDIRECT(ADDRESS(MATCH("",D$1:D$32,-1),4))="休憩",INDIRECT(ADDRESS(MATCH("",D$1:D$32,-1)+1,1)),INDIRECT(ADDRESS(MATCH("",D$1:D$32,-1),1)))</f>
        <v>0.70833333333332205</v>
      </c>
      <c r="E37" s="167" cm="1">
        <f t="array" aca="1" ref="E37" ca="1">IF(INDIRECT(ADDRESS(MATCH("",E$1:E$32,-1),5))="休憩",INDIRECT(ADDRESS(MATCH("",E$1:E$32,-1)+1,1)),INDIRECT(ADDRESS(MATCH("",E$1:E$32,-1),1)))</f>
        <v>0.70833333333332205</v>
      </c>
      <c r="F37" s="167" cm="1">
        <f t="array" aca="1" ref="F37" ca="1">IF(INDIRECT(ADDRESS(MATCH("",F$1:F$32,-1),6))="休憩",INDIRECT(ADDRESS(MATCH("",F$1:F$32,-1)+1,1)),INDIRECT(ADDRESS(MATCH("",F$1:F$32,-1),1)))</f>
        <v>0.74999999999998601</v>
      </c>
      <c r="G37" s="167" cm="1">
        <f t="array" aca="1" ref="G37" ca="1">IF(INDIRECT(ADDRESS(MATCH("",G$1:G$32,-1),7))="休憩",INDIRECT(ADDRESS(MATCH("",G$1:G$32,-1)+1,1)),INDIRECT(ADDRESS(MATCH("",G$1:G$32,-1),1)))</f>
        <v>0.70833333333332205</v>
      </c>
      <c r="H37" s="167" cm="1">
        <f t="array" aca="1" ref="H37" ca="1">IF(INDIRECT(ADDRESS(MATCH("",H$1:H$32,-1),8))="休憩",INDIRECT(ADDRESS(MATCH("",H$1:H$32,-1)+1,1)),INDIRECT(ADDRESS(MATCH("",H$1:H$32,-1),1)))</f>
        <v>0.74999999999998601</v>
      </c>
      <c r="I37" s="220" t="str" cm="1">
        <f t="array" aca="1" ref="I37" ca="1">IF(INDIRECT(ADDRESS(MATCH("",I$1:I$32,-1),8))="休憩",INDIRECT(ADDRESS(MATCH("",I$1:I$32,-1)+1,1)),INDIRECT(ADDRESS(MATCH("",I$1:I$32,-1),1)))</f>
        <v>名前</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tr">
        <f>'1日(火)'!AF37</f>
        <v>＊</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tr">
        <f>'1日(火)'!AF38</f>
        <v>＊</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tr">
        <f>'1日(火)'!AF39</f>
        <v>＊</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tr">
        <f>'1日(火)'!AF40</f>
        <v>＊</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tr">
        <f>'1日(火)'!AF41</f>
        <v>＊</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tr">
        <f>'1日(火)'!AF42</f>
        <v>＊</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tr">
        <f>'1日(火)'!AF43</f>
        <v>＊</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tr">
        <f>'1日(火)'!AF44</f>
        <v>＊</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tr">
        <f>'1日(火)'!AF45</f>
        <v>＊</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tr">
        <f>'1日(火)'!AF46</f>
        <v>＊</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tr">
        <f>'1日(火)'!AF47</f>
        <v>＊</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tr">
        <f>'1日(火)'!AF48</f>
        <v>＊</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tr">
        <f>'1日(火)'!AF49</f>
        <v>＊</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tr">
        <f>'1日(火)'!AF50</f>
        <v>＊</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tr">
        <f>'1日(火)'!AF51</f>
        <v>＊</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tr">
        <f>'1日(火)'!AF52</f>
        <v>＊</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tr">
        <f>'1日(火)'!AF53</f>
        <v>＊</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tr">
        <f>'1日(火)'!AF54</f>
        <v>＊</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tr">
        <f>'1日(火)'!AF55</f>
        <v>＊</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tr">
        <f>'1日(火)'!AF56</f>
        <v>＊</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tr">
        <f>'1日(火)'!AF57</f>
        <v>＊</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tr">
        <f>'1日(火)'!AF58</f>
        <v>＊</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28" ht="15.95" customHeight="1" x14ac:dyDescent="0.4"/>
    <row r="66" spans="22:28" ht="15.95" customHeight="1" x14ac:dyDescent="0.4">
      <c r="Y66" s="124"/>
    </row>
    <row r="67" spans="22:28" ht="15.95" customHeight="1" x14ac:dyDescent="0.4">
      <c r="Y67" s="125"/>
    </row>
    <row r="68" spans="22:28" ht="15.95" customHeight="1" x14ac:dyDescent="0.4">
      <c r="Y68" s="125"/>
    </row>
    <row r="69" spans="22:28" ht="15.95" customHeight="1" x14ac:dyDescent="0.4">
      <c r="Y69" s="125"/>
    </row>
    <row r="70" spans="22:28" ht="15.95" customHeight="1" x14ac:dyDescent="0.4">
      <c r="V70" s="116"/>
      <c r="W70" s="70"/>
      <c r="AB70" s="125"/>
    </row>
    <row r="71" spans="22:28" ht="15.95" customHeight="1" x14ac:dyDescent="0.4">
      <c r="V71" s="116"/>
      <c r="W71" s="70"/>
      <c r="AB71" s="125"/>
    </row>
    <row r="72" spans="22:28" ht="15.95" customHeight="1" x14ac:dyDescent="0.4">
      <c r="V72" s="116"/>
      <c r="W72" s="70"/>
      <c r="AB72" s="125"/>
    </row>
    <row r="73" spans="22:28" ht="15.95" customHeight="1" x14ac:dyDescent="0.4">
      <c r="Y73" s="125"/>
    </row>
    <row r="74" spans="22:28" ht="15.95" customHeight="1" x14ac:dyDescent="0.4">
      <c r="Y74" s="125"/>
    </row>
    <row r="75" spans="22:28" ht="15.95" customHeight="1" x14ac:dyDescent="0.4">
      <c r="Y75" s="125"/>
    </row>
    <row r="76" spans="22:28" ht="15.95" customHeight="1" x14ac:dyDescent="0.4">
      <c r="Y76" s="125"/>
    </row>
    <row r="77" spans="22:28" s="70" customFormat="1" ht="15.95" customHeight="1" x14ac:dyDescent="0.4">
      <c r="W77"/>
    </row>
    <row r="78" spans="22:28" s="70" customFormat="1" ht="15.95" customHeight="1" x14ac:dyDescent="0.4">
      <c r="W78"/>
    </row>
    <row r="79" spans="22:28" s="70" customFormat="1" ht="15.95" customHeight="1" x14ac:dyDescent="0.4">
      <c r="W79"/>
    </row>
    <row r="80" spans="22:28"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c r="Y85" s="131"/>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5"/>
  <conditionalFormatting sqref="A33 A6:T9 A29:T32 A10:P28 R10:T28">
    <cfRule type="cellIs" dxfId="82" priority="3" operator="equal">
      <formula>"休憩"</formula>
    </cfRule>
  </conditionalFormatting>
  <conditionalFormatting sqref="Y19">
    <cfRule type="cellIs" dxfId="81" priority="2" operator="lessThan">
      <formula>0</formula>
    </cfRule>
  </conditionalFormatting>
  <conditionalFormatting sqref="Q10:Q28">
    <cfRule type="cellIs" dxfId="80"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xr:uid="{BD14487C-9DBA-46CE-BDA3-37C72F1B1D53}">
          <x14:formula1>
            <xm:f>'1日(火)'!$AF$7:$AF$58</xm:f>
          </x14:formula1>
          <xm:sqref>B6:S32</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781AE-C54C-4A04-82B1-0EFF20AE702E}">
  <sheetPr codeName="Sheet17">
    <pageSetUpPr fitToPage="1"/>
  </sheetPr>
  <dimension ref="A1:AF95"/>
  <sheetViews>
    <sheetView zoomScale="70" zoomScaleNormal="70" workbookViewId="0">
      <pane xSplit="1" ySplit="5" topLeftCell="B6" activePane="bottomRight" state="frozen"/>
      <selection activeCell="R8" sqref="R8"/>
      <selection pane="topRight" activeCell="R8" sqref="R8"/>
      <selection pane="bottomLeft" activeCell="R8" sqref="R8"/>
      <selection pane="bottomRight" activeCell="G27" sqref="G27:G28"/>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f>月シフト!L9</f>
        <v>44603</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f>A1</f>
        <v>44603</v>
      </c>
      <c r="W1" s="530"/>
      <c r="X1" s="530"/>
      <c r="Y1" s="530"/>
      <c r="Z1" s="62"/>
      <c r="AA1" s="62"/>
      <c r="AB1" s="62"/>
      <c r="AC1" s="62"/>
      <c r="AD1" s="62"/>
      <c r="AF1" s="62"/>
    </row>
    <row r="2" spans="1:32" ht="18.600000000000001" customHeight="1" thickBot="1" x14ac:dyDescent="0.45">
      <c r="A2" s="63"/>
      <c r="B2" s="537" t="s">
        <v>57</v>
      </c>
      <c r="C2" s="538"/>
      <c r="D2" s="538"/>
      <c r="E2" s="538"/>
      <c r="F2" s="538"/>
      <c r="G2" s="538"/>
      <c r="H2" s="538"/>
      <c r="I2" s="538"/>
      <c r="J2" s="538"/>
      <c r="K2" s="538"/>
      <c r="L2" s="538"/>
      <c r="M2" s="538"/>
      <c r="N2" s="539"/>
      <c r="O2" s="64">
        <v>2</v>
      </c>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IFERROR(INDEX(月シフト!$A$17:$A$50,MATCH(LARGE((月シフト!$L$17:$L$50&lt;&gt;"")*1/ROW(月シフト!$L$17:$L$50),B38),1/ROW(月シフト!$L$17:$L$50),0),1),"")</f>
        <v>ディン コン ベト</v>
      </c>
      <c r="C3" s="142" t="str" cm="1">
        <f t="array" ref="C3">IFERROR(INDEX(月シフト!$A$17:$A$50,MATCH(LARGE((月シフト!$L$17:$L$50&lt;&gt;"")*1/ROW(月シフト!$L$17:$L$50),C38),1/ROW(月シフト!$L$17:$L$50),0),1),"")</f>
        <v>チャモ</v>
      </c>
      <c r="D3" s="142" t="str" cm="1">
        <f t="array" ref="D3">IFERROR(INDEX(月シフト!$A$17:$A$50,MATCH(LARGE((月シフト!$L$17:$L$50&lt;&gt;"")*1/ROW(月シフト!$L$17:$L$50),D38),1/ROW(月シフト!$L$17:$L$50),0),1),"")</f>
        <v>ホン ゴック</v>
      </c>
      <c r="E3" s="142" t="str" cm="1">
        <f t="array" ref="E3">IFERROR(INDEX(月シフト!$A$17:$A$50,MATCH(LARGE((月シフト!$L$17:$L$50&lt;&gt;"")*1/ROW(月シフト!$L$17:$L$50),E38),1/ROW(月シフト!$L$17:$L$50),0),1),"")</f>
        <v>サンミン</v>
      </c>
      <c r="F3" s="142" t="str" cm="1">
        <f t="array" ref="F3">IFERROR(INDEX(月シフト!$A$17:$A$50,MATCH(LARGE((月シフト!$L$17:$L$50&lt;&gt;"")*1/ROW(月シフト!$L$17:$L$50),F38),1/ROW(月シフト!$L$17:$L$50),0),1),"")</f>
        <v>ハルシャナ</v>
      </c>
      <c r="G3" s="224" t="str" cm="1">
        <f t="array" ref="G3">IFERROR(INDEX(月シフト!$A$17:$A$50,MATCH(LARGE((月シフト!$L$17:$L$50&lt;&gt;"")*1/ROW(月シフト!$L$17:$L$50),G38),1/ROW(月シフト!$L$17:$L$50),0),1),"")</f>
        <v>ユウ</v>
      </c>
      <c r="H3" s="224" t="str" cm="1">
        <f t="array" ref="H3">IFERROR(INDEX(月シフト!$A$17:$A$50,MATCH(LARGE((月シフト!$L$17:$L$50&lt;&gt;"")*1/ROW(月シフト!$L$17:$L$50),H38),1/ROW(月シフト!$L$17:$L$50),0),1),"")</f>
        <v>インディカ</v>
      </c>
      <c r="I3" s="224" t="str" cm="1">
        <f t="array" ref="I3">IFERROR(INDEX(月シフト!$A$17:$A$50,MATCH(LARGE((月シフト!$L$17:$L$50&lt;&gt;"")*1/ROW(月シフト!$L$17:$L$50),I38),1/ROW(月シフト!$L$17:$L$50),0),1),"")</f>
        <v>チャトランガ</v>
      </c>
      <c r="J3" s="224" t="str" cm="1">
        <f t="array" ref="J3">IFERROR(INDEX(月シフト!$A$17:$A$50,MATCH(LARGE((月シフト!$L$17:$L$50&lt;&gt;"")*1/ROW(月シフト!$L$17:$L$50),J38),1/ROW(月シフト!$L$17:$L$50),0),1),"")</f>
        <v/>
      </c>
      <c r="K3" s="224" t="str" cm="1">
        <f t="array" ref="K3">IFERROR(INDEX(月シフト!$A$17:$A$50,MATCH(LARGE((月シフト!$L$17:$L$50&lt;&gt;"")*1/ROW(月シフト!$L$17:$L$50),K38),1/ROW(月シフト!$L$17:$L$50),0),1),"")</f>
        <v/>
      </c>
      <c r="L3" s="224" t="str" cm="1">
        <f t="array" ref="L3">IFERROR(INDEX(月シフト!$A$17:$A$50,MATCH(LARGE((月シフト!$L$17:$L$50&lt;&gt;"")*1/ROW(月シフト!$L$17:$L$50),L38),1/ROW(月シフト!$L$17:$L$50),0),1),"")</f>
        <v/>
      </c>
      <c r="M3" s="224" t="str" cm="1">
        <f t="array" ref="M3">IFERROR(INDEX(月シフト!$A$17:$A$50,MATCH(LARGE((月シフト!$L$17:$L$50&lt;&gt;"")*1/ROW(月シフト!$L$17:$L$50),M38),1/ROW(月シフト!$L$17:$L$50),0),1),"")</f>
        <v/>
      </c>
      <c r="N3" s="224" t="str" cm="1">
        <f t="array" ref="N3">IFERROR(INDEX(月シフト!$A$17:$A$50,MATCH(LARGE((月シフト!$L$17:$L$50&lt;&gt;"")*1/ROW(月シフト!$L$17:$L$50),N38),1/ROW(月シフト!$L$17:$L$50),0),1),"")</f>
        <v/>
      </c>
      <c r="O3" s="224" t="str" cm="1">
        <f t="array" ref="O3">IFERROR(INDEX(月シフト!$A$17:$A$50,MATCH(LARGE((月シフト!$L$17:$L$50&lt;&gt;"")*1/ROW(月シフト!$L$17:$L$50),O38),1/ROW(月シフト!$L$17:$L$50),0),1),"")</f>
        <v/>
      </c>
      <c r="P3" s="310" t="str" cm="1">
        <f t="array" ref="P3">IFERROR(INDEX(月シフト!$A$17:$A$50,MATCH(LARGE((月シフト!$L$17:$L$50&lt;&gt;"")*1/ROW(月シフト!$L$17:$L$50),P38),1/ROW(月シフト!$L$17:$L$50),0),1),"")</f>
        <v/>
      </c>
      <c r="Q3" s="143" t="str">
        <f t="array" ref="Q3">IFERROR(INDEX(月シフト!$A$11:$A$16,MATCH(LARGE((月シフト!$L$11:$L$16&lt;&gt;"")*1/ROW(月シフト!$L$11:$L$16),1),1/ROW(月シフト!$L$11:$L$16),0),1),"")</f>
        <v>矢代</v>
      </c>
      <c r="R3" s="144" t="str">
        <f t="array" ref="R3">IFERROR(INDEX(月シフト!$A$11:$A$16,MATCH(LARGE((月シフト!$L$11:$L$16&lt;&gt;"")*1/ROW(月シフト!$L$11:$L$16),2),1/ROW(月シフト!$L$11:$L$16),0),1),"")</f>
        <v>高橋</v>
      </c>
      <c r="S3" s="145" t="str">
        <f t="array" ref="S3">IFERROR(INDEX(月シフト!$A$11:$A$16,MATCH(LARGE((月シフト!$L$11:$L$16&lt;&gt;"")*1/ROW(月シフト!$L$11:$L$16),3),1/ROW(月シフト!$L$11:$L$16),0),1),"")</f>
        <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c r="C4" s="73"/>
      <c r="D4" s="73"/>
      <c r="E4" s="73"/>
      <c r="F4" s="73"/>
      <c r="G4" s="225"/>
      <c r="H4" s="225"/>
      <c r="I4" s="225"/>
      <c r="J4" s="225"/>
      <c r="K4" s="225"/>
      <c r="L4" s="225"/>
      <c r="M4" s="225"/>
      <c r="N4" s="225"/>
      <c r="O4" s="225"/>
      <c r="P4" s="311"/>
      <c r="Q4" s="74"/>
      <c r="R4" s="75"/>
      <c r="S4" s="76"/>
      <c r="T4" s="146"/>
      <c r="V4" s="109" t="str">
        <f>IF(AND(B$3="",B$6=""),"",IF(B$3="",B$6,B$3))</f>
        <v>ディン コン ベト</v>
      </c>
      <c r="W4" s="110">
        <f>IF(AND(B$6&lt;&gt;"",B$3=""),0,IFERROR(HLOOKUP(INDEX(月シフト!$B$17:$AF$50,MATCH($V4,月シフト!$A$17:$A$50,0),MATCH($V$1,月シフト!$B$9:$AF$9,0)),月シフト!$AJ$9:$AU$10,2,0),""))</f>
        <v>8</v>
      </c>
      <c r="X4" s="111">
        <f ca="1">B33</f>
        <v>7.9999999999997389</v>
      </c>
      <c r="Y4" s="112">
        <f ca="1">IF(V4="","",X4-W4)</f>
        <v>-2.6112445539183682E-13</v>
      </c>
      <c r="AA4" s="109" t="str">
        <f t="shared" ref="AA4:AA13" si="0">IF(V4="","",V4)</f>
        <v>ディン コン ベト</v>
      </c>
      <c r="AB4" s="114">
        <f>IFERROR(HLOOKUP($V4,月シフト!$AJ$12:$AZ$13,2,0)*W4,"")</f>
        <v>8800</v>
      </c>
      <c r="AC4" s="114">
        <f ca="1">IFERROR(HLOOKUP($V4,月シフト!$AJ$12:$AZ$13,2,0)*X4,"")</f>
        <v>8799.9999999997126</v>
      </c>
      <c r="AD4" s="115">
        <f ca="1">IFERROR(ROUND(AC4,0)-ROUND(AB4,0),"")</f>
        <v>0</v>
      </c>
    </row>
    <row r="5" spans="1:32" ht="18.600000000000001" customHeight="1" thickBot="1" x14ac:dyDescent="0.45">
      <c r="A5" s="78" t="s">
        <v>83</v>
      </c>
      <c r="B5" s="79" t="str">
        <f>IF(B3="","",HLOOKUP(INDEX(月シフト!$B$11:$AF$50,MATCH(B$3,月シフト!$A$11:$A$50,0),MATCH($A$1,月シフト!$B$9:$AF$9,0)),月シフト!$AJ$9:$AU$11,3,0))</f>
        <v>8:00～17:00</v>
      </c>
      <c r="C5" s="79" t="str">
        <f>IF(C3="","",HLOOKUP(INDEX(月シフト!$B$11:$AF$50,MATCH(C$3,月シフト!$A$11:$A$50,0),MATCH($A$1,月シフト!$B$9:$AF$9,0)),月シフト!$AJ$9:$AU$11,3,0))</f>
        <v>8:00～17:00</v>
      </c>
      <c r="D5" s="79" t="str">
        <f>IF(D3="","",HLOOKUP(INDEX(月シフト!$B$11:$AF$50,MATCH(D$3,月シフト!$A$11:$A$50,0),MATCH($A$1,月シフト!$B$9:$AF$9,0)),月シフト!$AJ$9:$AU$11,3,0))</f>
        <v>8:00～17:00</v>
      </c>
      <c r="E5" s="79" t="str">
        <f>IF(E3="","",HLOOKUP(INDEX(月シフト!$B$11:$AF$50,MATCH(E$3,月シフト!$A$11:$A$50,0),MATCH($A$1,月シフト!$B$9:$AF$9,0)),月シフト!$AJ$9:$AU$11,3,0))</f>
        <v>8:00～17:00</v>
      </c>
      <c r="F5" s="79" t="str">
        <f>IF(F3="","",HLOOKUP(INDEX(月シフト!$B$11:$AF$50,MATCH(F$3,月シフト!$A$11:$A$50,0),MATCH($A$1,月シフト!$B$9:$AF$9,0)),月シフト!$AJ$9:$AU$11,3,0))</f>
        <v>8:00～17:00</v>
      </c>
      <c r="G5" s="226" t="str">
        <f>IF(G3="","",HLOOKUP(INDEX(月シフト!$B$11:$AF$50,MATCH(G$3,月シフト!$A$11:$A$50,0),MATCH($A$1,月シフト!$B$9:$AF$9,0)),月シフト!$AJ$9:$AU$11,3,0))</f>
        <v>8:00～17:00</v>
      </c>
      <c r="H5" s="226" t="str">
        <f>IF(H3="","",HLOOKUP(INDEX(月シフト!$B$11:$AF$50,MATCH(H$3,月シフト!$A$11:$A$50,0),MATCH($A$1,月シフト!$B$9:$AF$9,0)),月シフト!$AJ$9:$AU$11,3,0))</f>
        <v>9:00～17:00</v>
      </c>
      <c r="I5" s="226" t="str">
        <f>IF(I3="","",HLOOKUP(INDEX(月シフト!$B$11:$AF$50,MATCH(I$3,月シフト!$A$11:$A$50,0),MATCH($A$1,月シフト!$B$9:$AF$9,0)),月シフト!$AJ$9:$AU$11,3,0))</f>
        <v>13:00～18:00</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チャモ</v>
      </c>
      <c r="W5" s="110">
        <f>IF(AND(B$6&lt;&gt;"",B$3=""),0,IFERROR(HLOOKUP(INDEX(月シフト!$B$17:$AF$50,MATCH($V5,月シフト!$A$17:$A$50,0),MATCH($V$1,月シフト!$B$9:$AF$9,0)),月シフト!$AJ$9:$AU$10,2,0),""))</f>
        <v>8</v>
      </c>
      <c r="X5" s="110">
        <f ca="1">C33</f>
        <v>7.9999999999997389</v>
      </c>
      <c r="Y5" s="112">
        <f t="shared" ref="Y5:Y10" ca="1" si="1">IF(V5="","",X5-W5)</f>
        <v>-2.6112445539183682E-13</v>
      </c>
      <c r="Z5" s="178"/>
      <c r="AA5" s="109" t="str">
        <f t="shared" si="0"/>
        <v>チャモ</v>
      </c>
      <c r="AB5" s="114">
        <f>IFERROR(HLOOKUP($V5,月シフト!$AJ$12:$AZ$13,2,0)*W5,"")</f>
        <v>9200</v>
      </c>
      <c r="AC5" s="114">
        <f ca="1">IFERROR(HLOOKUP($V5,月シフト!$AJ$12:$AZ$13,2,0)*X5,"")</f>
        <v>9199.9999999996999</v>
      </c>
      <c r="AD5" s="115">
        <f t="shared" ref="AD5:AD10" ca="1" si="2">IFERROR(ROUND(AC5,0)-ROUND(AB5,0),"")</f>
        <v>0</v>
      </c>
    </row>
    <row r="6" spans="1:32" ht="18.600000000000001" customHeight="1" x14ac:dyDescent="0.4">
      <c r="A6" s="137">
        <v>0.29166666666666669</v>
      </c>
      <c r="B6" s="84"/>
      <c r="C6" s="85"/>
      <c r="D6" s="85"/>
      <c r="E6" s="85"/>
      <c r="F6" s="85"/>
      <c r="G6" s="85"/>
      <c r="H6" s="85"/>
      <c r="I6" s="85"/>
      <c r="J6" s="85"/>
      <c r="K6" s="85"/>
      <c r="L6" s="85"/>
      <c r="M6" s="85"/>
      <c r="N6" s="85"/>
      <c r="O6" s="85"/>
      <c r="P6" s="313"/>
      <c r="Q6" s="84"/>
      <c r="R6" s="323"/>
      <c r="S6" s="86"/>
      <c r="T6" s="87" t="s">
        <v>194</v>
      </c>
      <c r="V6" s="109" t="str">
        <f>IF(AND(D$3="",D$6=""),"",IF(D$3="",D$6,D$3))</f>
        <v>ホン ゴック</v>
      </c>
      <c r="W6" s="110">
        <f>IF(AND(B$6&lt;&gt;"",B$3=""),0,IFERROR(HLOOKUP(INDEX(月シフト!$B$17:$AF$50,MATCH($V6,月シフト!$A$17:$A$50,0),MATCH($V$1,月シフト!$B$9:$AF$9,0)),月シフト!$AJ$9:$AU$10,2,0),""))</f>
        <v>8</v>
      </c>
      <c r="X6" s="110">
        <f ca="1">D33</f>
        <v>7.9999999999997389</v>
      </c>
      <c r="Y6" s="112">
        <f t="shared" ca="1" si="1"/>
        <v>-2.6112445539183682E-13</v>
      </c>
      <c r="Z6" s="141"/>
      <c r="AA6" s="109" t="str">
        <f t="shared" si="0"/>
        <v>ホン ゴック</v>
      </c>
      <c r="AB6" s="114">
        <f>IFERROR(HLOOKUP($V6,月シフト!$AJ$12:$AZ$13,2,0)*W6,"")</f>
        <v>8800</v>
      </c>
      <c r="AC6" s="114">
        <f ca="1">IFERROR(HLOOKUP($V6,月シフト!$AJ$12:$AZ$13,2,0)*X6,"")</f>
        <v>8799.9999999997126</v>
      </c>
      <c r="AD6" s="115">
        <f t="shared" ca="1" si="2"/>
        <v>0</v>
      </c>
      <c r="AF6" s="70" t="str">
        <f>'1日(火)'!AF6</f>
        <v>リスト</v>
      </c>
    </row>
    <row r="7" spans="1:32" ht="18.600000000000001" customHeight="1" x14ac:dyDescent="0.4">
      <c r="A7" s="138">
        <v>0.3125</v>
      </c>
      <c r="B7" s="132"/>
      <c r="C7" s="133"/>
      <c r="D7" s="133"/>
      <c r="E7" s="133"/>
      <c r="F7" s="133"/>
      <c r="G7" s="133"/>
      <c r="H7" s="133"/>
      <c r="I7" s="133"/>
      <c r="J7" s="133"/>
      <c r="K7" s="133"/>
      <c r="L7" s="133"/>
      <c r="M7" s="133"/>
      <c r="N7" s="133"/>
      <c r="O7" s="133"/>
      <c r="P7" s="309"/>
      <c r="Q7" s="132"/>
      <c r="R7" s="223"/>
      <c r="S7" s="134"/>
      <c r="T7" s="135" t="s">
        <v>743</v>
      </c>
      <c r="V7" s="109" t="str">
        <f>IF(AND(E$3="",E$6=""),"",IF(E$3="",E$6,E$3))</f>
        <v>サンミン</v>
      </c>
      <c r="W7" s="110">
        <f>IF(AND(B$6&lt;&gt;"",B$3=""),0,IFERROR(HLOOKUP(INDEX(月シフト!$B$17:$AF$50,MATCH($V7,月シフト!$A$17:$A$50,0),MATCH($V$1,月シフト!$B$9:$AF$9,0)),月シフト!$AJ$9:$AU$10,2,0),""))</f>
        <v>8</v>
      </c>
      <c r="X7" s="110">
        <f ca="1">E33</f>
        <v>7.9999999999997389</v>
      </c>
      <c r="Y7" s="112">
        <f t="shared" ca="1" si="1"/>
        <v>-2.6112445539183682E-13</v>
      </c>
      <c r="Z7" s="113"/>
      <c r="AA7" s="109" t="str">
        <f t="shared" si="0"/>
        <v>サンミン</v>
      </c>
      <c r="AB7" s="114">
        <f>IFERROR(HLOOKUP($V7,月シフト!$AJ$12:$AZ$13,2,0)*W7,"")</f>
        <v>8400</v>
      </c>
      <c r="AC7" s="114">
        <f ca="1">IFERROR(HLOOKUP($V7,月シフト!$AJ$12:$AZ$13,2,0)*X7,"")</f>
        <v>8399.9999999997253</v>
      </c>
      <c r="AD7" s="115">
        <f t="shared" ca="1" si="2"/>
        <v>0</v>
      </c>
      <c r="AF7" s="89" t="str">
        <f>'1日(火)'!AF7</f>
        <v>↓</v>
      </c>
    </row>
    <row r="8" spans="1:32" ht="18.600000000000001" customHeight="1" x14ac:dyDescent="0.4">
      <c r="A8" s="139">
        <v>0.33333333333333298</v>
      </c>
      <c r="B8" s="90" t="s">
        <v>62</v>
      </c>
      <c r="C8" s="91" t="s">
        <v>62</v>
      </c>
      <c r="D8" s="91" t="s">
        <v>62</v>
      </c>
      <c r="E8" s="91" t="s">
        <v>62</v>
      </c>
      <c r="F8" s="91" t="s">
        <v>62</v>
      </c>
      <c r="G8" s="91" t="s">
        <v>62</v>
      </c>
      <c r="H8" s="91"/>
      <c r="I8" s="91"/>
      <c r="J8" s="91"/>
      <c r="K8" s="91"/>
      <c r="L8" s="91"/>
      <c r="M8" s="91"/>
      <c r="N8" s="91"/>
      <c r="O8" s="91"/>
      <c r="P8" s="314"/>
      <c r="Q8" s="90"/>
      <c r="R8" s="222"/>
      <c r="S8" s="92"/>
      <c r="T8" s="203" t="s">
        <v>744</v>
      </c>
      <c r="V8" s="109" t="str">
        <f>IF(AND(F$3="",F$6=""),"",IF(F$3="",F$6,F$3))</f>
        <v>ハルシャナ</v>
      </c>
      <c r="W8" s="110">
        <f>IF(AND(B$6&lt;&gt;"",B$3=""),0,IFERROR(HLOOKUP(INDEX(月シフト!$B$17:$AF$50,MATCH($V8,月シフト!$A$17:$A$50,0),MATCH($V$1,月シフト!$B$9:$AF$9,0)),月シフト!$AJ$9:$AU$10,2,0),""))</f>
        <v>8</v>
      </c>
      <c r="X8" s="110">
        <f ca="1">F33</f>
        <v>7.9999999999997389</v>
      </c>
      <c r="Y8" s="112">
        <f t="shared" ca="1" si="1"/>
        <v>-2.6112445539183682E-13</v>
      </c>
      <c r="AA8" s="109" t="str">
        <f t="shared" si="0"/>
        <v>ハルシャナ</v>
      </c>
      <c r="AB8" s="114">
        <f>IFERROR(HLOOKUP($V8,月シフト!$AJ$12:$AZ$13,2,0)*W8,"")</f>
        <v>8400</v>
      </c>
      <c r="AC8" s="114">
        <f ca="1">IFERROR(HLOOKUP($V8,月シフト!$AJ$12:$AZ$13,2,0)*X8,"")</f>
        <v>8399.9999999997253</v>
      </c>
      <c r="AD8" s="115">
        <f t="shared" ca="1" si="2"/>
        <v>0</v>
      </c>
      <c r="AF8" s="89" t="str">
        <f>'1日(火)'!AF8</f>
        <v>荷物整理</v>
      </c>
    </row>
    <row r="9" spans="1:32" ht="18.600000000000001" customHeight="1" x14ac:dyDescent="0.4">
      <c r="A9" s="138">
        <v>0.35416666666666602</v>
      </c>
      <c r="B9" s="132" t="s">
        <v>64</v>
      </c>
      <c r="C9" s="133" t="s">
        <v>64</v>
      </c>
      <c r="D9" s="133" t="s">
        <v>64</v>
      </c>
      <c r="E9" s="133" t="s">
        <v>64</v>
      </c>
      <c r="F9" s="133" t="s">
        <v>64</v>
      </c>
      <c r="G9" s="133" t="s">
        <v>64</v>
      </c>
      <c r="H9" s="133"/>
      <c r="I9" s="133"/>
      <c r="J9" s="133"/>
      <c r="K9" s="133"/>
      <c r="L9" s="133"/>
      <c r="M9" s="133"/>
      <c r="N9" s="133"/>
      <c r="O9" s="133"/>
      <c r="P9" s="309"/>
      <c r="Q9" s="132"/>
      <c r="R9" s="223"/>
      <c r="S9" s="134"/>
      <c r="T9" s="136"/>
      <c r="V9" s="109" t="str">
        <f>IF(AND(G$3="",G$6=""),"",IF(G$3="",G$6,G$3))</f>
        <v>ユウ</v>
      </c>
      <c r="W9" s="110">
        <f>IF(AND(B$6&lt;&gt;"",B$3=""),0,IFERROR(HLOOKUP(INDEX(月シフト!$B$17:$AF$50,MATCH($V9,月シフト!$A$17:$A$50,0),MATCH($V$1,月シフト!$B$9:$AF$9,0)),月シフト!$AJ$9:$AU$10,2,0),""))</f>
        <v>8</v>
      </c>
      <c r="X9" s="110">
        <f ca="1">G33</f>
        <v>7.9999999999997389</v>
      </c>
      <c r="Y9" s="112">
        <f t="shared" ca="1" si="1"/>
        <v>-2.6112445539183682E-13</v>
      </c>
      <c r="AA9" s="109" t="str">
        <f t="shared" si="0"/>
        <v>ユウ</v>
      </c>
      <c r="AB9" s="114">
        <f>IFERROR(HLOOKUP($V9,月シフト!$AJ$12:$AZ$13,2,0)*W9,"")</f>
        <v>8400</v>
      </c>
      <c r="AC9" s="114">
        <f ca="1">IFERROR(HLOOKUP($V9,月シフト!$AJ$12:$AZ$13,2,0)*X9,"")</f>
        <v>8399.9999999997253</v>
      </c>
      <c r="AD9" s="115">
        <f t="shared" ca="1" si="2"/>
        <v>0</v>
      </c>
      <c r="AF9" s="89" t="str">
        <f>'1日(火)'!AF9</f>
        <v>フード</v>
      </c>
    </row>
    <row r="10" spans="1:32" ht="18.600000000000001" customHeight="1" x14ac:dyDescent="0.4">
      <c r="A10" s="139">
        <v>0.375</v>
      </c>
      <c r="B10" s="90" t="s">
        <v>65</v>
      </c>
      <c r="C10" s="91" t="s">
        <v>65</v>
      </c>
      <c r="D10" s="91" t="s">
        <v>65</v>
      </c>
      <c r="E10" s="91" t="s">
        <v>65</v>
      </c>
      <c r="F10" s="91" t="s">
        <v>65</v>
      </c>
      <c r="G10" s="91" t="s">
        <v>65</v>
      </c>
      <c r="H10" s="91" t="s">
        <v>65</v>
      </c>
      <c r="I10" s="91"/>
      <c r="J10" s="91"/>
      <c r="K10" s="91"/>
      <c r="L10" s="91"/>
      <c r="M10" s="91"/>
      <c r="N10" s="91"/>
      <c r="O10" s="91"/>
      <c r="P10" s="314"/>
      <c r="Q10" s="90"/>
      <c r="R10" s="222"/>
      <c r="S10" s="92"/>
      <c r="T10" s="93"/>
      <c r="V10" s="109" t="str">
        <f>IF(AND(H$3="",H$6=""),"",IF(H$3="",H$6,H$3))</f>
        <v>インディカ</v>
      </c>
      <c r="W10" s="117">
        <f>IF(AND(B$6&lt;&gt;"",B$3=""),0,IFERROR(HLOOKUP(INDEX(月シフト!$B$17:$AF$50,MATCH($V10,月シフト!$A$17:$A$50,0),MATCH($V$1,月シフト!$B$9:$AF$9,0)),月シフト!$AJ$9:$AU$10,2,0),""))</f>
        <v>7</v>
      </c>
      <c r="X10" s="110">
        <f ca="1">H33</f>
        <v>6.99999999999973</v>
      </c>
      <c r="Y10" s="118">
        <f t="shared" ca="1" si="1"/>
        <v>-2.7000623958883807E-13</v>
      </c>
      <c r="AA10" s="109" t="str">
        <f t="shared" si="0"/>
        <v>インディカ</v>
      </c>
      <c r="AB10" s="114">
        <f>IFERROR(HLOOKUP($V10,月シフト!$AJ$12:$AZ$13,2,0)*W10,"")</f>
        <v>7350</v>
      </c>
      <c r="AC10" s="114">
        <f ca="1">IFERROR(HLOOKUP($V10,月シフト!$AJ$12:$AZ$13,2,0)*X10,"")</f>
        <v>7349.9999999997162</v>
      </c>
      <c r="AD10" s="115">
        <f t="shared" ca="1" si="2"/>
        <v>0</v>
      </c>
      <c r="AF10" s="89" t="str">
        <f>'1日(火)'!AF10</f>
        <v>翌日準備</v>
      </c>
    </row>
    <row r="11" spans="1:32" ht="18" customHeight="1" x14ac:dyDescent="0.4">
      <c r="A11" s="138">
        <v>0.39583333333333298</v>
      </c>
      <c r="B11" s="132" t="s">
        <v>64</v>
      </c>
      <c r="C11" s="133" t="s">
        <v>64</v>
      </c>
      <c r="D11" s="133" t="s">
        <v>64</v>
      </c>
      <c r="E11" s="133" t="s">
        <v>64</v>
      </c>
      <c r="F11" s="133" t="s">
        <v>64</v>
      </c>
      <c r="G11" s="133" t="s">
        <v>64</v>
      </c>
      <c r="H11" s="133" t="s">
        <v>64</v>
      </c>
      <c r="I11" s="133"/>
      <c r="J11" s="133"/>
      <c r="K11" s="133"/>
      <c r="L11" s="133"/>
      <c r="M11" s="133"/>
      <c r="N11" s="133"/>
      <c r="O11" s="133"/>
      <c r="P11" s="309"/>
      <c r="Q11" s="132"/>
      <c r="R11" s="223"/>
      <c r="S11" s="134"/>
      <c r="T11" s="136"/>
      <c r="V11" s="109" t="str">
        <f>IF(AND(I$3="",I$6=""),"",IF(I$3="",I$6,I$3))</f>
        <v>チャトランガ</v>
      </c>
      <c r="W11" s="117">
        <f>IF(AND(B$6&lt;&gt;"",B$3=""),0,IFERROR(HLOOKUP(INDEX(月シフト!$B$17:$AF$50,MATCH($V11,月シフト!$A$17:$A$50,0),MATCH($V$1,月シフト!$B$9:$AF$9,0)),月シフト!$AJ$9:$AU$10,2,0),""))</f>
        <v>5</v>
      </c>
      <c r="X11" s="110">
        <f ca="1">I33</f>
        <v>4.9999999999996838</v>
      </c>
      <c r="Y11" s="118">
        <f t="shared" ref="Y11:Y13" ca="1" si="3">IF(V11="","",X11-W11)</f>
        <v>-3.1619151741324458E-13</v>
      </c>
      <c r="AA11" s="109" t="str">
        <f t="shared" si="0"/>
        <v>チャトランガ</v>
      </c>
      <c r="AB11" s="114">
        <f>IFERROR(HLOOKUP($V11,月シフト!$AJ$12:$AZ$13,2,0)*W11,"")</f>
        <v>5250</v>
      </c>
      <c r="AC11" s="114">
        <f ca="1">IFERROR(HLOOKUP($V11,月シフト!$AJ$12:$AZ$13,2,0)*X11,"")</f>
        <v>5249.999999999668</v>
      </c>
      <c r="AD11" s="115">
        <f ca="1">IFERROR(ROUND(AC11,0)-ROUND(AB11,0),"")</f>
        <v>0</v>
      </c>
      <c r="AF11" s="89" t="str">
        <f>'1日(火)'!AF11</f>
        <v>荷物整理</v>
      </c>
    </row>
    <row r="12" spans="1:32" ht="18" customHeight="1" x14ac:dyDescent="0.4">
      <c r="A12" s="139">
        <v>0.41666666666666702</v>
      </c>
      <c r="B12" s="90" t="s">
        <v>67</v>
      </c>
      <c r="C12" s="91" t="s">
        <v>67</v>
      </c>
      <c r="D12" s="91" t="s">
        <v>67</v>
      </c>
      <c r="E12" s="91" t="s">
        <v>67</v>
      </c>
      <c r="F12" s="91" t="s">
        <v>67</v>
      </c>
      <c r="G12" s="91" t="s">
        <v>67</v>
      </c>
      <c r="H12" s="91" t="s">
        <v>67</v>
      </c>
      <c r="I12" s="91"/>
      <c r="J12" s="91"/>
      <c r="K12" s="91"/>
      <c r="L12" s="91"/>
      <c r="M12" s="91"/>
      <c r="N12" s="91"/>
      <c r="O12" s="91"/>
      <c r="P12" s="314"/>
      <c r="Q12" s="90"/>
      <c r="R12" s="222"/>
      <c r="S12" s="92"/>
      <c r="T12" s="93"/>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2" t="s">
        <v>64</v>
      </c>
      <c r="C13" s="133" t="s">
        <v>64</v>
      </c>
      <c r="D13" s="133" t="s">
        <v>64</v>
      </c>
      <c r="E13" s="133" t="s">
        <v>64</v>
      </c>
      <c r="F13" s="133" t="s">
        <v>64</v>
      </c>
      <c r="G13" s="133" t="s">
        <v>64</v>
      </c>
      <c r="H13" s="133" t="s">
        <v>64</v>
      </c>
      <c r="I13" s="133"/>
      <c r="J13" s="133"/>
      <c r="K13" s="133"/>
      <c r="L13" s="133"/>
      <c r="M13" s="133"/>
      <c r="N13" s="133"/>
      <c r="O13" s="133"/>
      <c r="P13" s="309"/>
      <c r="Q13" s="132"/>
      <c r="R13" s="223"/>
      <c r="S13" s="134"/>
      <c r="T13" s="136"/>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0" t="s">
        <v>64</v>
      </c>
      <c r="C14" s="91" t="s">
        <v>64</v>
      </c>
      <c r="D14" s="91" t="s">
        <v>64</v>
      </c>
      <c r="E14" s="91" t="s">
        <v>64</v>
      </c>
      <c r="F14" s="91" t="s">
        <v>64</v>
      </c>
      <c r="G14" s="91" t="s">
        <v>64</v>
      </c>
      <c r="H14" s="91" t="s">
        <v>64</v>
      </c>
      <c r="I14" s="91"/>
      <c r="J14" s="91"/>
      <c r="K14" s="91"/>
      <c r="L14" s="91"/>
      <c r="M14" s="91"/>
      <c r="N14" s="91"/>
      <c r="O14" s="91"/>
      <c r="P14" s="314"/>
      <c r="Q14" s="90"/>
      <c r="R14" s="222"/>
      <c r="S14" s="92"/>
      <c r="T14" s="93" t="s">
        <v>745</v>
      </c>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2" t="s">
        <v>64</v>
      </c>
      <c r="C15" s="133" t="s">
        <v>64</v>
      </c>
      <c r="D15" s="133" t="s">
        <v>64</v>
      </c>
      <c r="E15" s="133" t="s">
        <v>64</v>
      </c>
      <c r="F15" s="133" t="s">
        <v>64</v>
      </c>
      <c r="G15" s="133" t="s">
        <v>64</v>
      </c>
      <c r="H15" s="133" t="s">
        <v>64</v>
      </c>
      <c r="I15" s="133"/>
      <c r="J15" s="133"/>
      <c r="K15" s="133"/>
      <c r="L15" s="133"/>
      <c r="M15" s="133"/>
      <c r="N15" s="133"/>
      <c r="O15" s="133"/>
      <c r="P15" s="309"/>
      <c r="Q15" s="132"/>
      <c r="R15" s="223"/>
      <c r="S15" s="134"/>
      <c r="T15" s="136" t="s">
        <v>751</v>
      </c>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0" t="s">
        <v>69</v>
      </c>
      <c r="C16" s="91" t="s">
        <v>69</v>
      </c>
      <c r="D16" s="91" t="s">
        <v>69</v>
      </c>
      <c r="E16" s="91" t="s">
        <v>69</v>
      </c>
      <c r="F16" s="91" t="s">
        <v>69</v>
      </c>
      <c r="G16" s="91" t="s">
        <v>69</v>
      </c>
      <c r="H16" s="91" t="s">
        <v>69</v>
      </c>
      <c r="I16" s="91"/>
      <c r="J16" s="91"/>
      <c r="K16" s="91"/>
      <c r="L16" s="91"/>
      <c r="M16" s="91"/>
      <c r="N16" s="91"/>
      <c r="O16" s="91"/>
      <c r="P16" s="314"/>
      <c r="Q16" s="90"/>
      <c r="R16" s="222"/>
      <c r="S16" s="92"/>
      <c r="T16" s="93" t="s">
        <v>201</v>
      </c>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2" t="s">
        <v>69</v>
      </c>
      <c r="C17" s="133" t="s">
        <v>69</v>
      </c>
      <c r="D17" s="133" t="s">
        <v>69</v>
      </c>
      <c r="E17" s="133" t="s">
        <v>69</v>
      </c>
      <c r="F17" s="133" t="s">
        <v>69</v>
      </c>
      <c r="G17" s="133" t="s">
        <v>69</v>
      </c>
      <c r="H17" s="133" t="s">
        <v>69</v>
      </c>
      <c r="I17" s="133"/>
      <c r="J17" s="133"/>
      <c r="K17" s="133"/>
      <c r="L17" s="133"/>
      <c r="M17" s="133"/>
      <c r="N17" s="133"/>
      <c r="O17" s="133"/>
      <c r="P17" s="309"/>
      <c r="Q17" s="132"/>
      <c r="R17" s="223"/>
      <c r="S17" s="134"/>
      <c r="T17" s="172"/>
      <c r="V17" s="109" t="str">
        <f>IF(AND(O$3="",O$6=""),"",IF(O$3="",O$6,O$3))</f>
        <v/>
      </c>
      <c r="W17" s="117" t="str">
        <f>IF(AND(B$6&lt;&gt;"",B$3=""),0,IFERROR(HLOOKUP(INDEX(月シフト!$B$17:$AF$50,MATCH($V17,月シフト!$A$17:$A$50,0),MATCH($V$1,月シフト!$B$9:$AF$9,0)),月シフト!$AJ$9:$AU$10,2,0),""))</f>
        <v/>
      </c>
      <c r="X17" s="110" t="str">
        <f ca="1">O33</f>
        <v/>
      </c>
      <c r="Y17" s="118" t="str">
        <f t="shared" si="5"/>
        <v/>
      </c>
      <c r="AA17" s="109" t="str">
        <f t="shared" si="6"/>
        <v/>
      </c>
      <c r="AB17" s="114" t="str">
        <f>IFERROR(HLOOKUP($V17,月シフト!$AJ$12:$AZ$13,2,0)*W17,"")</f>
        <v/>
      </c>
      <c r="AC17" s="114" t="str">
        <f ca="1">IFERROR(HLOOKUP($V17,月シフト!$AJ$12:$AZ$13,2,0)*X17,"")</f>
        <v/>
      </c>
      <c r="AD17" s="115" t="str">
        <f t="shared" ca="1" si="7"/>
        <v/>
      </c>
      <c r="AF17" s="89" t="str">
        <f>'1日(火)'!AF17</f>
        <v>検品登録</v>
      </c>
    </row>
    <row r="18" spans="1:32" ht="18" customHeight="1" thickBot="1" x14ac:dyDescent="0.45">
      <c r="A18" s="139">
        <v>0.54166666666666596</v>
      </c>
      <c r="B18" s="90" t="s">
        <v>68</v>
      </c>
      <c r="C18" s="91" t="s">
        <v>68</v>
      </c>
      <c r="D18" s="91" t="s">
        <v>68</v>
      </c>
      <c r="E18" s="91" t="s">
        <v>68</v>
      </c>
      <c r="F18" s="91" t="s">
        <v>68</v>
      </c>
      <c r="G18" s="91" t="s">
        <v>68</v>
      </c>
      <c r="H18" s="91" t="s">
        <v>68</v>
      </c>
      <c r="I18" s="91" t="s">
        <v>68</v>
      </c>
      <c r="J18" s="91"/>
      <c r="K18" s="91"/>
      <c r="L18" s="91"/>
      <c r="M18" s="91"/>
      <c r="N18" s="91"/>
      <c r="O18" s="91"/>
      <c r="P18" s="314"/>
      <c r="Q18" s="90"/>
      <c r="R18" s="222"/>
      <c r="S18" s="92"/>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2" t="s">
        <v>64</v>
      </c>
      <c r="C19" s="133" t="s">
        <v>64</v>
      </c>
      <c r="D19" s="133" t="s">
        <v>64</v>
      </c>
      <c r="E19" s="133" t="s">
        <v>64</v>
      </c>
      <c r="F19" s="133" t="s">
        <v>64</v>
      </c>
      <c r="G19" s="133" t="s">
        <v>64</v>
      </c>
      <c r="H19" s="133" t="s">
        <v>64</v>
      </c>
      <c r="I19" s="133" t="s">
        <v>64</v>
      </c>
      <c r="J19" s="133"/>
      <c r="K19" s="133"/>
      <c r="L19" s="133"/>
      <c r="M19" s="133"/>
      <c r="N19" s="133"/>
      <c r="O19" s="133"/>
      <c r="P19" s="309"/>
      <c r="Q19" s="132"/>
      <c r="R19" s="223"/>
      <c r="S19" s="134"/>
      <c r="T19" s="136"/>
      <c r="V19" s="119" t="s">
        <v>54</v>
      </c>
      <c r="W19" s="120">
        <f>SUM(W4:W18)</f>
        <v>60</v>
      </c>
      <c r="X19" s="120">
        <f ca="1">SUM(X4:X18)</f>
        <v>59.99999999999784</v>
      </c>
      <c r="Y19" s="121">
        <f ca="1">IF(V19="","",X19-W19)</f>
        <v>-2.1600499167107046E-12</v>
      </c>
      <c r="AA19" s="119" t="s">
        <v>54</v>
      </c>
      <c r="AB19" s="122">
        <f>SUM(AB4:AB18)</f>
        <v>64600</v>
      </c>
      <c r="AC19" s="122">
        <f t="shared" ref="AC19:AD19" ca="1" si="8">SUM(AC4:AC18)</f>
        <v>64599.999999997679</v>
      </c>
      <c r="AD19" s="123">
        <f t="shared" ca="1" si="8"/>
        <v>0</v>
      </c>
      <c r="AF19" s="94" t="str">
        <f>'1日(火)'!AF19</f>
        <v>出荷チェック</v>
      </c>
    </row>
    <row r="20" spans="1:32" ht="18" customHeight="1" thickBot="1" x14ac:dyDescent="0.45">
      <c r="A20" s="139">
        <v>0.58333333333333104</v>
      </c>
      <c r="B20" s="90" t="s">
        <v>70</v>
      </c>
      <c r="C20" s="91" t="s">
        <v>70</v>
      </c>
      <c r="D20" s="91" t="s">
        <v>70</v>
      </c>
      <c r="E20" s="91" t="s">
        <v>70</v>
      </c>
      <c r="F20" s="91" t="s">
        <v>70</v>
      </c>
      <c r="G20" s="91" t="s">
        <v>70</v>
      </c>
      <c r="H20" s="91" t="s">
        <v>70</v>
      </c>
      <c r="I20" s="91" t="s">
        <v>70</v>
      </c>
      <c r="J20" s="91"/>
      <c r="K20" s="91"/>
      <c r="L20" s="91"/>
      <c r="M20" s="91"/>
      <c r="N20" s="91"/>
      <c r="O20" s="91"/>
      <c r="P20" s="314"/>
      <c r="Q20" s="90"/>
      <c r="R20" s="222"/>
      <c r="S20" s="92"/>
      <c r="T20" s="93"/>
      <c r="V20" s="103" t="s">
        <v>77</v>
      </c>
      <c r="W20" s="70"/>
      <c r="Z20" s="141"/>
      <c r="AA20" s="103" t="s">
        <v>78</v>
      </c>
      <c r="AF20" s="89" t="str">
        <f>'1日(火)'!AF20</f>
        <v>PC</v>
      </c>
    </row>
    <row r="21" spans="1:32" ht="18" customHeight="1" x14ac:dyDescent="0.4">
      <c r="A21" s="138">
        <v>0.60416666666666297</v>
      </c>
      <c r="B21" s="132" t="s">
        <v>64</v>
      </c>
      <c r="C21" s="133" t="s">
        <v>64</v>
      </c>
      <c r="D21" s="133" t="s">
        <v>64</v>
      </c>
      <c r="E21" s="133" t="s">
        <v>64</v>
      </c>
      <c r="F21" s="133" t="s">
        <v>64</v>
      </c>
      <c r="G21" s="133" t="s">
        <v>64</v>
      </c>
      <c r="H21" s="133" t="s">
        <v>64</v>
      </c>
      <c r="I21" s="133" t="s">
        <v>64</v>
      </c>
      <c r="J21" s="133"/>
      <c r="K21" s="133"/>
      <c r="L21" s="133"/>
      <c r="M21" s="133"/>
      <c r="N21" s="133"/>
      <c r="O21" s="133"/>
      <c r="P21" s="309"/>
      <c r="Q21" s="132"/>
      <c r="R21" s="223"/>
      <c r="S21" s="134"/>
      <c r="T21" s="136" t="s">
        <v>747</v>
      </c>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0" t="s">
        <v>64</v>
      </c>
      <c r="C22" s="91" t="s">
        <v>64</v>
      </c>
      <c r="D22" s="91" t="s">
        <v>64</v>
      </c>
      <c r="E22" s="91" t="s">
        <v>64</v>
      </c>
      <c r="F22" s="91" t="s">
        <v>64</v>
      </c>
      <c r="G22" s="91" t="s">
        <v>64</v>
      </c>
      <c r="H22" s="91" t="s">
        <v>64</v>
      </c>
      <c r="I22" s="91" t="s">
        <v>64</v>
      </c>
      <c r="J22" s="91"/>
      <c r="K22" s="91"/>
      <c r="L22" s="91"/>
      <c r="M22" s="91"/>
      <c r="N22" s="91"/>
      <c r="O22" s="91"/>
      <c r="P22" s="314"/>
      <c r="Q22" s="90"/>
      <c r="R22" s="222"/>
      <c r="S22" s="92"/>
      <c r="T22" s="93"/>
      <c r="V22" s="160" t="s">
        <v>13</v>
      </c>
      <c r="W22" s="127">
        <f>IF(O2="","",O2)</f>
        <v>2</v>
      </c>
      <c r="X22" s="127">
        <v>2</v>
      </c>
      <c r="Y22" s="161">
        <f>IFERROR(X22-W22,"")</f>
        <v>0</v>
      </c>
      <c r="AA22" s="126" t="s">
        <v>13</v>
      </c>
      <c r="AB22" s="128">
        <f>IF(W22="","",AB19/W22)</f>
        <v>32300</v>
      </c>
      <c r="AC22" s="128">
        <f ca="1">IF(X22="","",AC19/X22)</f>
        <v>32299.999999998839</v>
      </c>
      <c r="AD22" s="129">
        <f ca="1">IFERROR(AC22-AB22,"")</f>
        <v>-1.1605152394622564E-9</v>
      </c>
      <c r="AF22" s="95" t="str">
        <f>'1日(火)'!AF22</f>
        <v>残業</v>
      </c>
    </row>
    <row r="23" spans="1:32" ht="18" customHeight="1" thickBot="1" x14ac:dyDescent="0.45">
      <c r="A23" s="138">
        <v>0.64583333333332704</v>
      </c>
      <c r="B23" s="132" t="s">
        <v>740</v>
      </c>
      <c r="C23" s="133" t="s">
        <v>740</v>
      </c>
      <c r="D23" s="133" t="s">
        <v>740</v>
      </c>
      <c r="E23" s="133" t="s">
        <v>740</v>
      </c>
      <c r="F23" s="133" t="s">
        <v>740</v>
      </c>
      <c r="G23" s="133" t="s">
        <v>740</v>
      </c>
      <c r="H23" s="133" t="s">
        <v>740</v>
      </c>
      <c r="I23" s="133" t="s">
        <v>740</v>
      </c>
      <c r="J23" s="133"/>
      <c r="K23" s="133"/>
      <c r="L23" s="133"/>
      <c r="M23" s="133"/>
      <c r="N23" s="133"/>
      <c r="O23" s="133"/>
      <c r="P23" s="309"/>
      <c r="Q23" s="132"/>
      <c r="R23" s="223"/>
      <c r="S23" s="134"/>
      <c r="T23" s="136"/>
      <c r="V23" s="103" t="s">
        <v>104</v>
      </c>
      <c r="W23" s="70"/>
      <c r="AF23" s="95" t="str">
        <f>'1日(火)'!AF23</f>
        <v>↓</v>
      </c>
    </row>
    <row r="24" spans="1:32" ht="18" customHeight="1" x14ac:dyDescent="0.4">
      <c r="A24" s="139">
        <v>0.66666666666665897</v>
      </c>
      <c r="B24" s="90" t="s">
        <v>64</v>
      </c>
      <c r="C24" s="91" t="s">
        <v>64</v>
      </c>
      <c r="D24" s="91" t="s">
        <v>64</v>
      </c>
      <c r="E24" s="91" t="s">
        <v>64</v>
      </c>
      <c r="F24" s="91" t="s">
        <v>64</v>
      </c>
      <c r="G24" s="91" t="s">
        <v>64</v>
      </c>
      <c r="H24" s="91" t="s">
        <v>64</v>
      </c>
      <c r="I24" s="91" t="s">
        <v>64</v>
      </c>
      <c r="J24" s="91"/>
      <c r="K24" s="91"/>
      <c r="L24" s="91"/>
      <c r="M24" s="91"/>
      <c r="N24" s="91"/>
      <c r="O24" s="91"/>
      <c r="P24" s="314"/>
      <c r="Q24" s="90"/>
      <c r="R24" s="222"/>
      <c r="S24" s="92"/>
      <c r="T24" s="93" t="s">
        <v>748</v>
      </c>
      <c r="V24" s="105" t="s">
        <v>3</v>
      </c>
      <c r="W24" s="106" t="s">
        <v>14</v>
      </c>
      <c r="X24" s="106" t="s">
        <v>15</v>
      </c>
      <c r="Y24" s="107" t="s">
        <v>16</v>
      </c>
      <c r="AF24" s="95" t="str">
        <f>'1日(火)'!AF24</f>
        <v>翌日準備</v>
      </c>
    </row>
    <row r="25" spans="1:32" ht="18" customHeight="1" thickBot="1" x14ac:dyDescent="0.45">
      <c r="A25" s="138">
        <v>0.68749999999999101</v>
      </c>
      <c r="B25" s="132" t="s">
        <v>755</v>
      </c>
      <c r="C25" s="133" t="s">
        <v>755</v>
      </c>
      <c r="D25" s="133" t="s">
        <v>755</v>
      </c>
      <c r="E25" s="133" t="s">
        <v>755</v>
      </c>
      <c r="F25" s="133" t="s">
        <v>755</v>
      </c>
      <c r="G25" s="133" t="s">
        <v>755</v>
      </c>
      <c r="H25" s="133" t="s">
        <v>755</v>
      </c>
      <c r="I25" s="133" t="s">
        <v>64</v>
      </c>
      <c r="J25" s="133"/>
      <c r="K25" s="133"/>
      <c r="L25" s="133"/>
      <c r="M25" s="133"/>
      <c r="N25" s="133"/>
      <c r="O25" s="133"/>
      <c r="P25" s="309"/>
      <c r="Q25" s="132"/>
      <c r="R25" s="223"/>
      <c r="S25" s="134"/>
      <c r="T25" s="136"/>
      <c r="V25" s="126" t="s">
        <v>13</v>
      </c>
      <c r="W25" s="163">
        <f>IF(W22="","",W22/W19)</f>
        <v>3.3333333333333333E-2</v>
      </c>
      <c r="X25" s="163">
        <f ca="1">IF(X22="","",X22/X19)</f>
        <v>3.3333333333334533E-2</v>
      </c>
      <c r="Y25" s="164">
        <f ca="1">IFERROR(X25-W25,"")</f>
        <v>1.2004286453759505E-15</v>
      </c>
      <c r="AF25" s="95" t="str">
        <f>'1日(火)'!AF25</f>
        <v>在庫チェック</v>
      </c>
    </row>
    <row r="26" spans="1:32" ht="18" customHeight="1" thickBot="1" x14ac:dyDescent="0.45">
      <c r="A26" s="139">
        <v>0.70833333333332205</v>
      </c>
      <c r="B26" s="90" t="s">
        <v>754</v>
      </c>
      <c r="C26" s="91" t="s">
        <v>754</v>
      </c>
      <c r="D26" s="91" t="s">
        <v>754</v>
      </c>
      <c r="E26" s="91" t="s">
        <v>754</v>
      </c>
      <c r="F26" s="91" t="s">
        <v>754</v>
      </c>
      <c r="G26" s="91" t="s">
        <v>754</v>
      </c>
      <c r="H26" s="91" t="s">
        <v>754</v>
      </c>
      <c r="I26" s="91" t="s">
        <v>64</v>
      </c>
      <c r="J26" s="91"/>
      <c r="K26" s="91"/>
      <c r="L26" s="91"/>
      <c r="M26" s="91"/>
      <c r="N26" s="91"/>
      <c r="O26" s="91"/>
      <c r="P26" s="314"/>
      <c r="Q26" s="90"/>
      <c r="R26" s="222"/>
      <c r="S26" s="92"/>
      <c r="T26" s="93"/>
      <c r="V26" s="130" t="s">
        <v>164</v>
      </c>
      <c r="W26" s="322"/>
      <c r="X26" s="322"/>
      <c r="Y26" s="322"/>
      <c r="AF26" s="95" t="str">
        <f>'1日(火)'!AF26</f>
        <v>送り状印刷</v>
      </c>
    </row>
    <row r="27" spans="1:32" ht="18" customHeight="1" x14ac:dyDescent="0.4">
      <c r="A27" s="138">
        <v>0.72916666666665397</v>
      </c>
      <c r="B27" s="132"/>
      <c r="C27" s="133"/>
      <c r="D27" s="133"/>
      <c r="E27" s="133"/>
      <c r="F27" s="133"/>
      <c r="G27" s="133"/>
      <c r="H27" s="133"/>
      <c r="I27" s="133" t="s">
        <v>740</v>
      </c>
      <c r="J27" s="133"/>
      <c r="K27" s="133"/>
      <c r="L27" s="133"/>
      <c r="M27" s="133"/>
      <c r="N27" s="133"/>
      <c r="O27" s="133"/>
      <c r="P27" s="309"/>
      <c r="Q27" s="132"/>
      <c r="R27" s="223"/>
      <c r="S27" s="134"/>
      <c r="T27" s="136"/>
      <c r="V27" s="524"/>
      <c r="W27" s="525"/>
      <c r="X27" s="525"/>
      <c r="Y27" s="526"/>
      <c r="AF27" s="95">
        <f>'1日(火)'!AF27</f>
        <v>0</v>
      </c>
    </row>
    <row r="28" spans="1:32" ht="18" customHeight="1" x14ac:dyDescent="0.4">
      <c r="A28" s="139">
        <v>0.74999999999998601</v>
      </c>
      <c r="B28" s="90"/>
      <c r="C28" s="91"/>
      <c r="D28" s="91"/>
      <c r="E28" s="91"/>
      <c r="F28" s="91"/>
      <c r="G28" s="91"/>
      <c r="H28" s="91"/>
      <c r="I28" s="91" t="s">
        <v>71</v>
      </c>
      <c r="J28" s="91"/>
      <c r="K28" s="91"/>
      <c r="L28" s="91"/>
      <c r="M28" s="91"/>
      <c r="N28" s="91"/>
      <c r="O28" s="91"/>
      <c r="P28" s="314"/>
      <c r="Q28" s="90"/>
      <c r="R28" s="222"/>
      <c r="S28" s="92"/>
      <c r="T28" s="93"/>
      <c r="V28" s="527"/>
      <c r="W28" s="528"/>
      <c r="X28" s="528"/>
      <c r="Y28" s="529"/>
      <c r="AA28" s="177"/>
      <c r="AB28" s="177"/>
      <c r="AC28" s="177"/>
      <c r="AD28" s="177"/>
      <c r="AF28" s="95" t="str">
        <f>'1日(火)'!AF28</f>
        <v>＊</v>
      </c>
    </row>
    <row r="29" spans="1:32" ht="18" customHeight="1" thickBot="1" x14ac:dyDescent="0.45">
      <c r="A29" s="138">
        <v>0.77083333333331805</v>
      </c>
      <c r="B29" s="132"/>
      <c r="C29" s="133"/>
      <c r="D29" s="133"/>
      <c r="E29" s="133"/>
      <c r="F29" s="133"/>
      <c r="G29" s="133"/>
      <c r="H29" s="133"/>
      <c r="I29" s="133"/>
      <c r="J29" s="133"/>
      <c r="K29" s="133"/>
      <c r="L29" s="133"/>
      <c r="M29" s="133"/>
      <c r="N29" s="133"/>
      <c r="O29" s="133"/>
      <c r="P29" s="309"/>
      <c r="Q29" s="132"/>
      <c r="R29" s="223"/>
      <c r="S29" s="134"/>
      <c r="T29" s="136"/>
      <c r="V29" s="521"/>
      <c r="W29" s="522"/>
      <c r="X29" s="522"/>
      <c r="Y29" s="523"/>
      <c r="AA29" s="177"/>
      <c r="AB29" s="177"/>
      <c r="AC29" s="177"/>
      <c r="AD29" s="177"/>
      <c r="AF29" s="95" t="str">
        <f>'1日(火)'!AF29</f>
        <v>＊</v>
      </c>
    </row>
    <row r="30" spans="1:32" ht="18" customHeight="1" thickBot="1" x14ac:dyDescent="0.45">
      <c r="A30" s="139">
        <v>0.79166666666664998</v>
      </c>
      <c r="B30" s="90"/>
      <c r="C30" s="91"/>
      <c r="D30" s="91"/>
      <c r="E30" s="91"/>
      <c r="F30" s="91"/>
      <c r="G30" s="91"/>
      <c r="H30" s="91"/>
      <c r="I30" s="91"/>
      <c r="J30" s="91"/>
      <c r="K30" s="91"/>
      <c r="L30" s="91"/>
      <c r="M30" s="91"/>
      <c r="N30" s="91"/>
      <c r="O30" s="91"/>
      <c r="P30" s="314"/>
      <c r="Q30" s="90"/>
      <c r="R30" s="222"/>
      <c r="S30" s="92"/>
      <c r="T30" s="93"/>
      <c r="V30" s="130" t="s">
        <v>236</v>
      </c>
      <c r="W30" s="320"/>
      <c r="X30" s="320"/>
      <c r="Y30" s="321"/>
      <c r="AA30" s="177"/>
      <c r="AB30" s="177"/>
      <c r="AC30" s="177"/>
      <c r="AD30" s="177"/>
      <c r="AF30" s="95" t="str">
        <f>'1日(火)'!AF30</f>
        <v>＊</v>
      </c>
    </row>
    <row r="31" spans="1:32" ht="18" customHeight="1" x14ac:dyDescent="0.4">
      <c r="A31" s="138">
        <v>0.81249999999998201</v>
      </c>
      <c r="B31" s="132"/>
      <c r="C31" s="133"/>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tr">
        <f>'1日(火)'!AF31</f>
        <v>＊</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t="s">
        <v>749</v>
      </c>
      <c r="V32" s="527"/>
      <c r="W32" s="528"/>
      <c r="X32" s="528"/>
      <c r="Y32" s="529"/>
      <c r="AA32" s="177"/>
      <c r="AB32" s="177"/>
      <c r="AC32" s="177"/>
      <c r="AD32" s="177"/>
      <c r="AF32" s="95" t="str">
        <f>'1日(火)'!AF32</f>
        <v>＊</v>
      </c>
    </row>
    <row r="33" spans="1:32" ht="18" customHeight="1" thickBot="1" x14ac:dyDescent="0.45">
      <c r="A33" s="173" t="s">
        <v>165</v>
      </c>
      <c r="B33" s="111" cm="1">
        <f t="array" aca="1" ref="B33" ca="1">IF(B36&lt;&gt;0,B36,IFERROR(IF(B4="欠勤",0,IF(B3="","",INDIRECT(ADDRESS(MATCH("",B$1:B$32,-1),1))*24-INDIRECT(ADDRESS(MATCH(0,INDEX(0/(B$6:B$32&lt;&gt;""),),0)+5,1))*24-COUNTIF(B6:B32,"休憩")*0.5)),0))</f>
        <v>7.9999999999997389</v>
      </c>
      <c r="C33" s="111" cm="1">
        <f t="array" aca="1" ref="C33" ca="1">IF(C36&lt;&gt;0,C36,IFERROR(IF(C4="欠勤",0,IF(C3="","",INDIRECT(ADDRESS(MATCH("",C$1:C$32,-1),1))*24-INDIRECT(ADDRESS(MATCH(0,INDEX(0/(C$6:C$32&lt;&gt;""),),0)+5,1))*24-COUNTIF(C6:C32,"休憩")*0.5)),0))</f>
        <v>7.9999999999997389</v>
      </c>
      <c r="D33" s="111" cm="1">
        <f t="array" aca="1" ref="D33" ca="1">IF(D36&lt;&gt;0,D36,IFERROR(IF(D4="欠勤",0,IF(D3="","",INDIRECT(ADDRESS(MATCH("",D$1:D$32,-1),1))*24-INDIRECT(ADDRESS(MATCH(0,INDEX(0/(D$6:D$32&lt;&gt;""),),0)+5,1))*24-COUNTIF(D6:D32,"休憩")*0.5)),0))</f>
        <v>7.9999999999997389</v>
      </c>
      <c r="E33" s="111" cm="1">
        <f t="array" aca="1" ref="E33" ca="1">IF(E36&lt;&gt;0,E36,IFERROR(IF(E4="欠勤",0,IF(E3="","",INDIRECT(ADDRESS(MATCH("",E$1:E$32,-1),1))*24-INDIRECT(ADDRESS(MATCH(0,INDEX(0/(E$6:E$32&lt;&gt;""),),0)+5,1))*24-COUNTIF(E6:E32,"休憩")*0.5)),0))</f>
        <v>7.9999999999997389</v>
      </c>
      <c r="F33" s="111" cm="1">
        <f t="array" aca="1" ref="F33" ca="1">IF(F36&lt;&gt;0,F36,IFERROR(IF(F4="欠勤",0,IF(F3="","",INDIRECT(ADDRESS(MATCH("",F$1:F$32,-1),1))*24-INDIRECT(ADDRESS(MATCH(0,INDEX(0/(F$6:F$32&lt;&gt;""),),0)+5,1))*24-COUNTIF(F6:F32,"休憩")*0.5)),0))</f>
        <v>7.9999999999997389</v>
      </c>
      <c r="G33" s="227" cm="1">
        <f t="array" aca="1" ref="G33" ca="1">IF(G36&lt;&gt;0,G36,IFERROR(IF(G4="欠勤",0,IF(G3="","",INDIRECT(ADDRESS(MATCH("",G$1:G$32,-1),1))*24-INDIRECT(ADDRESS(MATCH(0,INDEX(0/(G$6:G$32&lt;&gt;""),),0)+5,1))*24-COUNTIF(G6:G32,"休憩")*0.5)),0))</f>
        <v>7.9999999999997389</v>
      </c>
      <c r="H33" s="228" cm="1">
        <f t="array" aca="1" ref="H33" ca="1">IF(H36&lt;&gt;0,H36,IFERROR(IF(H4="欠勤",0,IF(H3="","",INDIRECT(ADDRESS(MATCH("",H$1:H$32,-1),1))*24-INDIRECT(ADDRESS(MATCH(0,INDEX(0/(H$6:H$32&lt;&gt;""),),0)+5,1))*24-COUNTIF(H6:H32,"休憩")*0.5)),0))</f>
        <v>6.99999999999973</v>
      </c>
      <c r="I33" s="228" cm="1">
        <f t="array" aca="1" ref="I33" ca="1">IF(I36&lt;&gt;0,I36,IFERROR(IF(I4="欠勤",0,IF(I3="","",INDIRECT(ADDRESS(MATCH("",I$1:I$32,-1),1))*24-INDIRECT(ADDRESS(MATCH(0,INDEX(0/(I$6:I$32&lt;&gt;""),),0)+5,1))*24-COUNTIF(I6:I32,"休憩")*0.5)),0))</f>
        <v>4.9999999999996838</v>
      </c>
      <c r="J33" s="228" t="str" cm="1">
        <f t="array" aca="1" ref="J33" ca="1">IF(J36&lt;&gt;0,J36,IFERROR(IF(J4="欠勤",0,IF(J3="","",INDIRECT(ADDRESS(MATCH("",J$1:J$32,-1),1))*24-INDIRECT(ADDRESS(MATCH(0,INDEX(0/(J$6:J$32&lt;&gt;""),),0)+5,1))*24-COUNTIF(J6:J32,"休憩")*0.5)),0))</f>
        <v/>
      </c>
      <c r="K33" s="228" t="str" cm="1">
        <f t="array" aca="1" ref="K33" ca="1">IF(K36&lt;&gt;0,K36,IFERROR(IF(K4="欠勤",0,IF(K3="","",INDIRECT(ADDRESS(MATCH("",K$1:K$32,-1),1))*24-INDIRECT(ADDRESS(MATCH(0,INDEX(0/(K$6:K$32&lt;&gt;""),),0)+5,1))*24-COUNTIF(K6:K32,"休憩")*0.5)),0))</f>
        <v/>
      </c>
      <c r="L33" s="228" t="str" cm="1">
        <f t="array" aca="1" ref="L33" ca="1">IF(L36&lt;&gt;0,L36,IFERROR(IF(L4="欠勤",0,IF(L3="","",INDIRECT(ADDRESS(MATCH("",L$1:L$32,-1),1))*24-INDIRECT(ADDRESS(MATCH(0,INDEX(0/(L$6:L$32&lt;&gt;""),),0)+5,1))*24-COUNTIF(L6:L32,"休憩")*0.5)),0))</f>
        <v/>
      </c>
      <c r="M33" s="228" t="str" cm="1">
        <f t="array" aca="1" ref="M33" ca="1">IF(M36&lt;&gt;0,M36,IFERROR(IF(M4="欠勤",0,IF(M3="","",INDIRECT(ADDRESS(MATCH("",M$1:M$32,-1),1))*24-INDIRECT(ADDRESS(MATCH(0,INDEX(0/(M$6:M$32&lt;&gt;""),),0)+5,1))*24-COUNTIF(M6:M32,"休憩")*0.5)),0))</f>
        <v/>
      </c>
      <c r="N33" s="228" t="str" cm="1">
        <f t="array" aca="1" ref="N33" ca="1">IF(N36&lt;&gt;0,N36,IFERROR(IF(N4="欠勤",0,IF(N3="","",INDIRECT(ADDRESS(MATCH("",N$1:N$32,-1),1))*24-INDIRECT(ADDRESS(MATCH(0,INDEX(0/(N$6:N$32&lt;&gt;""),),0)+5,1))*24-COUNTIF(N6:N32,"休憩")*0.5)),0))</f>
        <v/>
      </c>
      <c r="O33" s="228" t="str" cm="1">
        <f t="array" aca="1" ref="O33" ca="1">IF(O36&lt;&gt;0,O36,IFERROR(IF(O4="欠勤",0,IF(O3="","",INDIRECT(ADDRESS(MATCH("",O$1:O$32,-1),1))*24-INDIRECT(ADDRESS(MATCH(0,INDEX(0/(O$6:O$32&lt;&gt;""),),0)+5,1))*24-COUNTIF(O6:O32,"休憩")*0.5)),0))</f>
        <v/>
      </c>
      <c r="P33" s="316" t="str" cm="1">
        <f t="array" aca="1" ref="P33" ca="1">IF(P36&lt;&gt;0,P36,IFERROR(IF(P4="欠勤",0,IF(P3="","",INDIRECT(ADDRESS(MATCH("",P$1:P$32,-1),1))*24-INDIRECT(ADDRESS(MATCH(0,INDEX(0/(P$6:P$32&lt;&gt;""),),0)+5,1))*24-COUNTIF(P6:P32,"休憩")*0.5)),0))</f>
        <v/>
      </c>
      <c r="Q33" s="168"/>
      <c r="R33" s="169"/>
      <c r="S33" s="170"/>
      <c r="T33" s="171"/>
      <c r="V33" s="521"/>
      <c r="W33" s="522"/>
      <c r="X33" s="522"/>
      <c r="Y33" s="523"/>
      <c r="AA33" s="177"/>
      <c r="AB33" s="177"/>
      <c r="AC33" s="177"/>
      <c r="AD33" s="177"/>
      <c r="AF33" s="95" t="str">
        <f>'1日(火)'!AF33</f>
        <v>＊</v>
      </c>
    </row>
    <row r="34" spans="1:32" ht="18" customHeight="1" x14ac:dyDescent="0.4">
      <c r="A34" s="533" t="str">
        <f>"出荷の合計　　→　"&amp;O2&amp;"ｃｓ"</f>
        <v>出荷の合計　　→　2ｃｓ</v>
      </c>
      <c r="B34" s="533"/>
      <c r="C34" s="533"/>
      <c r="D34" s="533"/>
      <c r="E34" s="533"/>
      <c r="F34" s="533"/>
      <c r="G34" s="533"/>
      <c r="H34" s="533"/>
      <c r="I34" s="533"/>
      <c r="J34" s="533"/>
      <c r="K34" s="533"/>
      <c r="L34" s="533"/>
      <c r="M34" s="533"/>
      <c r="N34" s="533"/>
      <c r="O34" s="533"/>
      <c r="P34" s="533"/>
      <c r="Q34" s="533"/>
      <c r="R34" s="533"/>
      <c r="S34" s="533"/>
      <c r="T34" s="533"/>
      <c r="AF34" s="95" t="str">
        <f>'1日(火)'!AF34</f>
        <v>＊</v>
      </c>
    </row>
    <row r="35" spans="1:32" ht="18" customHeight="1" x14ac:dyDescent="0.4">
      <c r="A35" s="534" t="str">
        <f ca="1">"1ケース当たりの人件費　"&amp;ROUND(AC19/O2,0)&amp;"円"</f>
        <v>1ケース当たりの人件費　32300円</v>
      </c>
      <c r="B35" s="534"/>
      <c r="C35" s="534"/>
      <c r="D35" s="534"/>
      <c r="E35" s="534"/>
      <c r="F35" s="534"/>
      <c r="G35" s="534"/>
      <c r="H35" s="534"/>
      <c r="I35" s="534"/>
      <c r="J35" s="534"/>
      <c r="K35" s="534"/>
      <c r="L35" s="534"/>
      <c r="M35" s="534"/>
      <c r="N35" s="534"/>
      <c r="O35" s="534"/>
      <c r="P35" s="534"/>
      <c r="Q35" s="534"/>
      <c r="R35" s="534"/>
      <c r="S35" s="534"/>
      <c r="T35" s="534"/>
      <c r="AF35" s="95" t="str">
        <f>'1日(火)'!AF35</f>
        <v>＊</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tr">
        <f>'1日(火)'!AF36</f>
        <v>＊</v>
      </c>
    </row>
    <row r="37" spans="1:32" ht="18" hidden="1" customHeight="1" x14ac:dyDescent="0.4">
      <c r="A37" s="167"/>
      <c r="B37" s="167" cm="1">
        <f t="array" aca="1" ref="B37" ca="1">IF(INDIRECT(ADDRESS(MATCH("",B$1:B$32,-1),2))="休憩",INDIRECT(ADDRESS(MATCH("",B$1:B$32,-1)+1,1)),INDIRECT(ADDRESS(MATCH("",B$1:B$32,-1),1)))</f>
        <v>0.70833333333332205</v>
      </c>
      <c r="C37" s="167" cm="1">
        <f t="array" aca="1" ref="C37" ca="1">IF(INDIRECT(ADDRESS(MATCH("",C$1:C$32,-1),3))="休憩",INDIRECT(ADDRESS(MATCH("",C$1:C$32,-1)+1,1)),INDIRECT(ADDRESS(MATCH("",C$1:C$32,-1),1)))</f>
        <v>0.70833333333332205</v>
      </c>
      <c r="D37" s="167" cm="1">
        <f t="array" aca="1" ref="D37" ca="1">IF(INDIRECT(ADDRESS(MATCH("",D$1:D$32,-1),4))="休憩",INDIRECT(ADDRESS(MATCH("",D$1:D$32,-1)+1,1)),INDIRECT(ADDRESS(MATCH("",D$1:D$32,-1),1)))</f>
        <v>0.70833333333332205</v>
      </c>
      <c r="E37" s="167" cm="1">
        <f t="array" aca="1" ref="E37" ca="1">IF(INDIRECT(ADDRESS(MATCH("",E$1:E$32,-1),5))="休憩",INDIRECT(ADDRESS(MATCH("",E$1:E$32,-1)+1,1)),INDIRECT(ADDRESS(MATCH("",E$1:E$32,-1),1)))</f>
        <v>0.70833333333332205</v>
      </c>
      <c r="F37" s="167" cm="1">
        <f t="array" aca="1" ref="F37" ca="1">IF(INDIRECT(ADDRESS(MATCH("",F$1:F$32,-1),6))="休憩",INDIRECT(ADDRESS(MATCH("",F$1:F$32,-1)+1,1)),INDIRECT(ADDRESS(MATCH("",F$1:F$32,-1),1)))</f>
        <v>0.70833333333332205</v>
      </c>
      <c r="G37" s="167" cm="1">
        <f t="array" aca="1" ref="G37" ca="1">IF(INDIRECT(ADDRESS(MATCH("",G$1:G$32,-1),7))="休憩",INDIRECT(ADDRESS(MATCH("",G$1:G$32,-1)+1,1)),INDIRECT(ADDRESS(MATCH("",G$1:G$32,-1),1)))</f>
        <v>0.70833333333332205</v>
      </c>
      <c r="H37" s="167" cm="1">
        <f t="array" aca="1" ref="H37" ca="1">IF(INDIRECT(ADDRESS(MATCH("",H$1:H$32,-1),8))="休憩",INDIRECT(ADDRESS(MATCH("",H$1:H$32,-1)+1,1)),INDIRECT(ADDRESS(MATCH("",H$1:H$32,-1),1)))</f>
        <v>0.70833333333332205</v>
      </c>
      <c r="I37" s="220" cm="1">
        <f t="array" aca="1" ref="I37" ca="1">IF(INDIRECT(ADDRESS(MATCH("",I$1:I$32,-1),8))="休憩",INDIRECT(ADDRESS(MATCH("",I$1:I$32,-1)+1,1)),INDIRECT(ADDRESS(MATCH("",I$1:I$32,-1),1)))</f>
        <v>0.74999999999998601</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tr">
        <f>'1日(火)'!AF37</f>
        <v>＊</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tr">
        <f>'1日(火)'!AF38</f>
        <v>＊</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tr">
        <f>'1日(火)'!AF39</f>
        <v>＊</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tr">
        <f>'1日(火)'!AF40</f>
        <v>＊</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tr">
        <f>'1日(火)'!AF41</f>
        <v>＊</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tr">
        <f>'1日(火)'!AF42</f>
        <v>＊</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tr">
        <f>'1日(火)'!AF43</f>
        <v>＊</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tr">
        <f>'1日(火)'!AF44</f>
        <v>＊</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tr">
        <f>'1日(火)'!AF45</f>
        <v>＊</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tr">
        <f>'1日(火)'!AF46</f>
        <v>＊</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tr">
        <f>'1日(火)'!AF47</f>
        <v>＊</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tr">
        <f>'1日(火)'!AF48</f>
        <v>＊</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tr">
        <f>'1日(火)'!AF49</f>
        <v>＊</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tr">
        <f>'1日(火)'!AF50</f>
        <v>＊</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tr">
        <f>'1日(火)'!AF51</f>
        <v>＊</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tr">
        <f>'1日(火)'!AF52</f>
        <v>＊</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tr">
        <f>'1日(火)'!AF53</f>
        <v>＊</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tr">
        <f>'1日(火)'!AF54</f>
        <v>＊</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tr">
        <f>'1日(火)'!AF55</f>
        <v>＊</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tr">
        <f>'1日(火)'!AF56</f>
        <v>＊</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tr">
        <f>'1日(火)'!AF57</f>
        <v>＊</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tr">
        <f>'1日(火)'!AF58</f>
        <v>＊</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28" ht="15.95" customHeight="1" x14ac:dyDescent="0.4"/>
    <row r="66" spans="22:28" ht="15.95" customHeight="1" x14ac:dyDescent="0.4">
      <c r="Y66" s="124"/>
    </row>
    <row r="67" spans="22:28" ht="15.95" customHeight="1" x14ac:dyDescent="0.4">
      <c r="Y67" s="125"/>
    </row>
    <row r="68" spans="22:28" ht="15.95" customHeight="1" x14ac:dyDescent="0.4">
      <c r="Y68" s="125"/>
    </row>
    <row r="69" spans="22:28" ht="15.95" customHeight="1" x14ac:dyDescent="0.4">
      <c r="Y69" s="125"/>
    </row>
    <row r="70" spans="22:28" ht="15.95" customHeight="1" x14ac:dyDescent="0.4">
      <c r="V70" s="116"/>
      <c r="W70" s="70"/>
      <c r="AB70" s="125"/>
    </row>
    <row r="71" spans="22:28" ht="15.95" customHeight="1" x14ac:dyDescent="0.4">
      <c r="V71" s="116"/>
      <c r="W71" s="70"/>
      <c r="AB71" s="125"/>
    </row>
    <row r="72" spans="22:28" ht="15.95" customHeight="1" x14ac:dyDescent="0.4">
      <c r="V72" s="116"/>
      <c r="W72" s="70"/>
      <c r="AB72" s="125"/>
    </row>
    <row r="73" spans="22:28" ht="15.95" customHeight="1" x14ac:dyDescent="0.4">
      <c r="Y73" s="125"/>
    </row>
    <row r="74" spans="22:28" ht="15.95" customHeight="1" x14ac:dyDescent="0.4">
      <c r="Y74" s="125"/>
    </row>
    <row r="75" spans="22:28" ht="15.95" customHeight="1" x14ac:dyDescent="0.4">
      <c r="Y75" s="125"/>
    </row>
    <row r="76" spans="22:28" ht="15.95" customHeight="1" x14ac:dyDescent="0.4">
      <c r="Y76" s="125"/>
    </row>
    <row r="77" spans="22:28" s="70" customFormat="1" ht="15.95" customHeight="1" x14ac:dyDescent="0.4">
      <c r="W77"/>
    </row>
    <row r="78" spans="22:28" s="70" customFormat="1" ht="15.95" customHeight="1" x14ac:dyDescent="0.4">
      <c r="W78"/>
    </row>
    <row r="79" spans="22:28" s="70" customFormat="1" ht="15.95" customHeight="1" x14ac:dyDescent="0.4">
      <c r="W79"/>
    </row>
    <row r="80" spans="22:28"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c r="Y85" s="131"/>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5"/>
  <conditionalFormatting sqref="A33 A6:T9 A29:T32 A10:P28 R10:T28">
    <cfRule type="cellIs" dxfId="79" priority="3" operator="equal">
      <formula>"休憩"</formula>
    </cfRule>
  </conditionalFormatting>
  <conditionalFormatting sqref="Y19">
    <cfRule type="cellIs" dxfId="78" priority="2" operator="lessThan">
      <formula>0</formula>
    </cfRule>
  </conditionalFormatting>
  <conditionalFormatting sqref="Q10:Q28">
    <cfRule type="cellIs" dxfId="77"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xr:uid="{92CB6DEF-6D35-4C11-8419-6066551A2C23}">
          <x14:formula1>
            <xm:f>'1日(火)'!$AF$7:$AF$58</xm:f>
          </x14:formula1>
          <xm:sqref>B6:S32</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09E88-388F-4DBB-9636-A4967C326753}">
  <sheetPr codeName="Sheet18">
    <pageSetUpPr fitToPage="1"/>
  </sheetPr>
  <dimension ref="A1:AF95"/>
  <sheetViews>
    <sheetView zoomScale="70" zoomScaleNormal="70" workbookViewId="0">
      <pane xSplit="1" ySplit="5" topLeftCell="B6" activePane="bottomRight" state="frozen"/>
      <selection activeCell="R8" sqref="R8"/>
      <selection pane="topRight" activeCell="R8" sqref="R8"/>
      <selection pane="bottomLeft" activeCell="R8" sqref="R8"/>
      <selection pane="bottomRight" activeCell="H28" sqref="H28"/>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f>月シフト!M9</f>
        <v>44604</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f>A1</f>
        <v>44604</v>
      </c>
      <c r="W1" s="530"/>
      <c r="X1" s="530"/>
      <c r="Y1" s="530"/>
      <c r="Z1" s="62"/>
      <c r="AA1" s="62"/>
      <c r="AB1" s="62"/>
      <c r="AC1" s="62"/>
      <c r="AD1" s="62"/>
      <c r="AF1" s="62"/>
    </row>
    <row r="2" spans="1:32" ht="18.600000000000001" customHeight="1" thickBot="1" x14ac:dyDescent="0.45">
      <c r="A2" s="63"/>
      <c r="B2" s="537" t="s">
        <v>57</v>
      </c>
      <c r="C2" s="538"/>
      <c r="D2" s="538"/>
      <c r="E2" s="538"/>
      <c r="F2" s="538"/>
      <c r="G2" s="538"/>
      <c r="H2" s="538"/>
      <c r="I2" s="538"/>
      <c r="J2" s="538"/>
      <c r="K2" s="538"/>
      <c r="L2" s="538"/>
      <c r="M2" s="538"/>
      <c r="N2" s="539"/>
      <c r="O2" s="64">
        <v>3</v>
      </c>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IFERROR(INDEX(月シフト!$A$17:$A$50,MATCH(LARGE((月シフト!$M$17:$M$50&lt;&gt;"")*1/ROW(月シフト!$M$17:$M$50),B38),1/ROW(月シフト!$M$17:$M$50),0),1),"")</f>
        <v>ディン コン ベト</v>
      </c>
      <c r="C3" s="142" t="str" cm="1">
        <f t="array" ref="C3">IFERROR(INDEX(月シフト!$A$17:$A$50,MATCH(LARGE((月シフト!$M$17:$M$50&lt;&gt;"")*1/ROW(月シフト!$M$17:$M$50),C38),1/ROW(月シフト!$M$17:$M$50),0),1),"")</f>
        <v>チャモ</v>
      </c>
      <c r="D3" s="142" t="str" cm="1">
        <f t="array" ref="D3">IFERROR(INDEX(月シフト!$A$17:$A$50,MATCH(LARGE((月シフト!$M$17:$M$50&lt;&gt;"")*1/ROW(月シフト!$M$17:$M$50),D38),1/ROW(月シフト!$M$17:$M$50),0),1),"")</f>
        <v>ホン ゴック</v>
      </c>
      <c r="E3" s="142" t="str" cm="1">
        <f t="array" ref="E3">IFERROR(INDEX(月シフト!$A$17:$A$50,MATCH(LARGE((月シフト!$M$17:$M$50&lt;&gt;"")*1/ROW(月シフト!$M$17:$M$50),E38),1/ROW(月シフト!$M$17:$M$50),0),1),"")</f>
        <v>サンミン</v>
      </c>
      <c r="F3" s="142" t="str" cm="1">
        <f t="array" ref="F3">IFERROR(INDEX(月シフト!$A$17:$A$50,MATCH(LARGE((月シフト!$M$17:$M$50&lt;&gt;"")*1/ROW(月シフト!$M$17:$M$50),F38),1/ROW(月シフト!$M$17:$M$50),0),1),"")</f>
        <v>ハルシャナ</v>
      </c>
      <c r="G3" s="224" t="str" cm="1">
        <f t="array" ref="G3">IFERROR(INDEX(月シフト!$A$17:$A$50,MATCH(LARGE((月シフト!$M$17:$M$50&lt;&gt;"")*1/ROW(月シフト!$M$17:$M$50),G38),1/ROW(月シフト!$M$17:$M$50),0),1),"")</f>
        <v>チャトランガ</v>
      </c>
      <c r="H3" s="224" t="str" cm="1">
        <f t="array" ref="H3">IFERROR(INDEX(月シフト!$A$17:$A$50,MATCH(LARGE((月シフト!$M$17:$M$50&lt;&gt;"")*1/ROW(月シフト!$M$17:$M$50),H38),1/ROW(月シフト!$M$17:$M$50),0),1),"")</f>
        <v/>
      </c>
      <c r="I3" s="224" t="str" cm="1">
        <f t="array" ref="I3">IFERROR(INDEX(月シフト!$A$17:$A$50,MATCH(LARGE((月シフト!$M$17:$M$50&lt;&gt;"")*1/ROW(月シフト!$M$17:$M$50),I38),1/ROW(月シフト!$M$17:$M$50),0),1),"")</f>
        <v/>
      </c>
      <c r="J3" s="224" t="str" cm="1">
        <f t="array" ref="J3">IFERROR(INDEX(月シフト!$A$17:$A$50,MATCH(LARGE((月シフト!$M$17:$M$50&lt;&gt;"")*1/ROW(月シフト!$M$17:$M$50),J38),1/ROW(月シフト!$M$17:$M$50),0),1),"")</f>
        <v/>
      </c>
      <c r="K3" s="224" t="str" cm="1">
        <f t="array" ref="K3">IFERROR(INDEX(月シフト!$A$17:$A$50,MATCH(LARGE((月シフト!$M$17:$M$50&lt;&gt;"")*1/ROW(月シフト!$M$17:$M$50),K38),1/ROW(月シフト!$M$17:$M$50),0),1),"")</f>
        <v/>
      </c>
      <c r="L3" s="224" t="str" cm="1">
        <f t="array" ref="L3">IFERROR(INDEX(月シフト!$A$17:$A$50,MATCH(LARGE((月シフト!$M$17:$M$50&lt;&gt;"")*1/ROW(月シフト!$M$17:$M$50),L38),1/ROW(月シフト!$M$17:$M$50),0),1),"")</f>
        <v/>
      </c>
      <c r="M3" s="224" t="str" cm="1">
        <f t="array" ref="M3">IFERROR(INDEX(月シフト!$A$17:$A$50,MATCH(LARGE((月シフト!$M$17:$M$50&lt;&gt;"")*1/ROW(月シフト!$M$17:$M$50),M38),1/ROW(月シフト!$M$17:$M$50),0),1),"")</f>
        <v/>
      </c>
      <c r="N3" s="224" t="str" cm="1">
        <f t="array" ref="N3">IFERROR(INDEX(月シフト!$A$17:$A$50,MATCH(LARGE((月シフト!$M$17:$M$50&lt;&gt;"")*1/ROW(月シフト!$M$17:$M$50),N38),1/ROW(月シフト!$M$17:$M$50),0),1),"")</f>
        <v/>
      </c>
      <c r="O3" s="224" t="str" cm="1">
        <f t="array" ref="O3">IFERROR(INDEX(月シフト!$A$17:$A$50,MATCH(LARGE((月シフト!$M$17:$M$50&lt;&gt;"")*1/ROW(月シフト!$M$17:$M$50),O38),1/ROW(月シフト!$M$17:$M$50),0),1),"")</f>
        <v/>
      </c>
      <c r="P3" s="310" t="str" cm="1">
        <f t="array" ref="P3">IFERROR(INDEX(月シフト!$A$17:$A$50,MATCH(LARGE((月シフト!$M$17:$M$50&lt;&gt;"")*1/ROW(月シフト!$M$17:$M$50),P38),1/ROW(月シフト!$M$17:$M$50),0),1),"")</f>
        <v/>
      </c>
      <c r="Q3" s="143" t="str">
        <f t="array" ref="Q3">IFERROR(INDEX(月シフト!$A$11:$A$16,MATCH(LARGE((月シフト!$M$11:$M$16&lt;&gt;"")*1/ROW(月シフト!$M$11:$M$16),1),1/ROW(月シフト!$M$11:$M$16),0),1),"")</f>
        <v>高橋</v>
      </c>
      <c r="R3" s="144" t="str">
        <f t="array" ref="R3">IFERROR(INDEX(月シフト!$A$11:$A$16,MATCH(LARGE((月シフト!$M$11:$M$16&lt;&gt;"")*1/ROW(月シフト!$M$11:$M$16),2),1/ROW(月シフト!$M$11:$M$16),0),1),"")</f>
        <v>マーダワ</v>
      </c>
      <c r="S3" s="145" t="str">
        <f t="array" ref="S3">IFERROR(INDEX(月シフト!$A$11:$A$16,MATCH(LARGE((月シフト!$M$11:$M$16&lt;&gt;"")*1/ROW(月シフト!$M$11:$M$16),3),1/ROW(月シフト!$M$11:$M$16),0),1),"")</f>
        <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c r="C4" s="73"/>
      <c r="D4" s="73"/>
      <c r="E4" s="73"/>
      <c r="F4" s="73"/>
      <c r="G4" s="225"/>
      <c r="H4" s="225"/>
      <c r="I4" s="225"/>
      <c r="J4" s="225"/>
      <c r="K4" s="225"/>
      <c r="L4" s="225"/>
      <c r="M4" s="225"/>
      <c r="N4" s="225"/>
      <c r="O4" s="225"/>
      <c r="P4" s="311"/>
      <c r="Q4" s="74"/>
      <c r="R4" s="75"/>
      <c r="S4" s="76"/>
      <c r="T4" s="146"/>
      <c r="V4" s="109" t="str">
        <f>IF(AND(B$3="",B$6=""),"",IF(B$3="",B$6,B$3))</f>
        <v>ディン コン ベト</v>
      </c>
      <c r="W4" s="110">
        <f>IF(AND(B$6&lt;&gt;"",B$3=""),0,IFERROR(HLOOKUP(INDEX(月シフト!$B$17:$AF$50,MATCH($V4,月シフト!$A$17:$A$50,0),MATCH($V$1,月シフト!$B$9:$AF$9,0)),月シフト!$AJ$9:$AU$10,2,0),""))</f>
        <v>8</v>
      </c>
      <c r="X4" s="111">
        <f ca="1">B33</f>
        <v>7.9999999999997389</v>
      </c>
      <c r="Y4" s="112">
        <f ca="1">IF(V4="","",X4-W4)</f>
        <v>-2.6112445539183682E-13</v>
      </c>
      <c r="AA4" s="109" t="str">
        <f t="shared" ref="AA4:AA13" si="0">IF(V4="","",V4)</f>
        <v>ディン コン ベト</v>
      </c>
      <c r="AB4" s="114">
        <f>IFERROR(HLOOKUP($V4,月シフト!$AJ$12:$AZ$13,2,0)*W4,"")</f>
        <v>8800</v>
      </c>
      <c r="AC4" s="114">
        <f ca="1">IFERROR(HLOOKUP($V4,月シフト!$AJ$12:$AZ$13,2,0)*X4,"")</f>
        <v>8799.9999999997126</v>
      </c>
      <c r="AD4" s="115">
        <f ca="1">IFERROR(ROUND(AC4,0)-ROUND(AB4,0),"")</f>
        <v>0</v>
      </c>
    </row>
    <row r="5" spans="1:32" ht="18.600000000000001" customHeight="1" thickBot="1" x14ac:dyDescent="0.45">
      <c r="A5" s="78" t="s">
        <v>83</v>
      </c>
      <c r="B5" s="79" t="str">
        <f>IF(B3="","",HLOOKUP(INDEX(月シフト!$B$11:$AF$50,MATCH(B$3,月シフト!$A$11:$A$50,0),MATCH($A$1,月シフト!$B$9:$AF$9,0)),月シフト!$AJ$9:$AU$11,3,0))</f>
        <v>8:00～17:00</v>
      </c>
      <c r="C5" s="79" t="str">
        <f>IF(C3="","",HLOOKUP(INDEX(月シフト!$B$11:$AF$50,MATCH(C$3,月シフト!$A$11:$A$50,0),MATCH($A$1,月シフト!$B$9:$AF$9,0)),月シフト!$AJ$9:$AU$11,3,0))</f>
        <v>8:00～12:00</v>
      </c>
      <c r="D5" s="79" t="str">
        <f>IF(D3="","",HLOOKUP(INDEX(月シフト!$B$11:$AF$50,MATCH(D$3,月シフト!$A$11:$A$50,0),MATCH($A$1,月シフト!$B$9:$AF$9,0)),月シフト!$AJ$9:$AU$11,3,0))</f>
        <v>8:00～17:00</v>
      </c>
      <c r="E5" s="79" t="str">
        <f>IF(E3="","",HLOOKUP(INDEX(月シフト!$B$11:$AF$50,MATCH(E$3,月シフト!$A$11:$A$50,0),MATCH($A$1,月シフト!$B$9:$AF$9,0)),月シフト!$AJ$9:$AU$11,3,0))</f>
        <v>8:00～17:00</v>
      </c>
      <c r="F5" s="79" t="str">
        <f>IF(F3="","",HLOOKUP(INDEX(月シフト!$B$11:$AF$50,MATCH(F$3,月シフト!$A$11:$A$50,0),MATCH($A$1,月シフト!$B$9:$AF$9,0)),月シフト!$AJ$9:$AU$11,3,0))</f>
        <v>8:00～17:00</v>
      </c>
      <c r="G5" s="226" t="str">
        <f>IF(G3="","",HLOOKUP(INDEX(月シフト!$B$11:$AF$50,MATCH(G$3,月シフト!$A$11:$A$50,0),MATCH($A$1,月シフト!$B$9:$AF$9,0)),月シフト!$AJ$9:$AU$11,3,0))</f>
        <v>13:00～18:00</v>
      </c>
      <c r="H5" s="226" t="str">
        <f>IF(H3="","",HLOOKUP(INDEX(月シフト!$B$11:$AF$50,MATCH(H$3,月シフト!$A$11:$A$50,0),MATCH($A$1,月シフト!$B$9:$AF$9,0)),月シフト!$AJ$9:$AU$11,3,0))</f>
        <v/>
      </c>
      <c r="I5" s="226" t="str">
        <f>IF(I3="","",HLOOKUP(INDEX(月シフト!$B$11:$AF$50,MATCH(I$3,月シフト!$A$11:$A$50,0),MATCH($A$1,月シフト!$B$9:$AF$9,0)),月シフト!$AJ$9:$AU$11,3,0))</f>
        <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チャモ</v>
      </c>
      <c r="W5" s="110">
        <f>IF(AND(B$6&lt;&gt;"",B$3=""),0,IFERROR(HLOOKUP(INDEX(月シフト!$B$17:$AF$50,MATCH($V5,月シフト!$A$17:$A$50,0),MATCH($V$1,月シフト!$B$9:$AF$9,0)),月シフト!$AJ$9:$AU$10,2,0),""))</f>
        <v>4</v>
      </c>
      <c r="X5" s="110">
        <f ca="1">C33</f>
        <v>4.0000000000000089</v>
      </c>
      <c r="Y5" s="112">
        <f t="shared" ref="Y5:Y10" ca="1" si="1">IF(V5="","",X5-W5)</f>
        <v>8.8817841970012523E-15</v>
      </c>
      <c r="Z5" s="178"/>
      <c r="AA5" s="109" t="str">
        <f t="shared" si="0"/>
        <v>チャモ</v>
      </c>
      <c r="AB5" s="114">
        <f>IFERROR(HLOOKUP($V5,月シフト!$AJ$12:$AZ$13,2,0)*W5,"")</f>
        <v>4600</v>
      </c>
      <c r="AC5" s="114">
        <f ca="1">IFERROR(HLOOKUP($V5,月シフト!$AJ$12:$AZ$13,2,0)*X5,"")</f>
        <v>4600.00000000001</v>
      </c>
      <c r="AD5" s="115">
        <f t="shared" ref="AD5:AD10" ca="1" si="2">IFERROR(ROUND(AC5,0)-ROUND(AB5,0),"")</f>
        <v>0</v>
      </c>
    </row>
    <row r="6" spans="1:32" ht="18.600000000000001" customHeight="1" x14ac:dyDescent="0.4">
      <c r="A6" s="137">
        <v>0.29166666666666669</v>
      </c>
      <c r="B6" s="84"/>
      <c r="C6" s="85"/>
      <c r="D6" s="85"/>
      <c r="E6" s="85"/>
      <c r="F6" s="85"/>
      <c r="G6" s="85"/>
      <c r="H6" s="85"/>
      <c r="I6" s="85"/>
      <c r="J6" s="85"/>
      <c r="K6" s="85"/>
      <c r="L6" s="85"/>
      <c r="M6" s="85"/>
      <c r="N6" s="85"/>
      <c r="O6" s="85"/>
      <c r="P6" s="313"/>
      <c r="Q6" s="84"/>
      <c r="R6" s="323"/>
      <c r="S6" s="86"/>
      <c r="T6" s="87" t="s">
        <v>194</v>
      </c>
      <c r="V6" s="109" t="str">
        <f>IF(AND(D$3="",D$6=""),"",IF(D$3="",D$6,D$3))</f>
        <v>ホン ゴック</v>
      </c>
      <c r="W6" s="110">
        <f>IF(AND(B$6&lt;&gt;"",B$3=""),0,IFERROR(HLOOKUP(INDEX(月シフト!$B$17:$AF$50,MATCH($V6,月シフト!$A$17:$A$50,0),MATCH($V$1,月シフト!$B$9:$AF$9,0)),月シフト!$AJ$9:$AU$10,2,0),""))</f>
        <v>8</v>
      </c>
      <c r="X6" s="110">
        <f ca="1">D33</f>
        <v>7.9999999999997389</v>
      </c>
      <c r="Y6" s="112">
        <f t="shared" ca="1" si="1"/>
        <v>-2.6112445539183682E-13</v>
      </c>
      <c r="Z6" s="141"/>
      <c r="AA6" s="109" t="str">
        <f t="shared" si="0"/>
        <v>ホン ゴック</v>
      </c>
      <c r="AB6" s="114">
        <f>IFERROR(HLOOKUP($V6,月シフト!$AJ$12:$AZ$13,2,0)*W6,"")</f>
        <v>8800</v>
      </c>
      <c r="AC6" s="114">
        <f ca="1">IFERROR(HLOOKUP($V6,月シフト!$AJ$12:$AZ$13,2,0)*X6,"")</f>
        <v>8799.9999999997126</v>
      </c>
      <c r="AD6" s="115">
        <f t="shared" ca="1" si="2"/>
        <v>0</v>
      </c>
      <c r="AF6" s="70" t="str">
        <f>'1日(火)'!AF6</f>
        <v>リスト</v>
      </c>
    </row>
    <row r="7" spans="1:32" ht="18.600000000000001" customHeight="1" x14ac:dyDescent="0.4">
      <c r="A7" s="138">
        <v>0.3125</v>
      </c>
      <c r="B7" s="132"/>
      <c r="C7" s="133"/>
      <c r="D7" s="133"/>
      <c r="E7" s="133"/>
      <c r="F7" s="133"/>
      <c r="G7" s="133"/>
      <c r="H7" s="133"/>
      <c r="I7" s="133"/>
      <c r="J7" s="133"/>
      <c r="K7" s="133"/>
      <c r="L7" s="133"/>
      <c r="M7" s="133"/>
      <c r="N7" s="133"/>
      <c r="O7" s="133"/>
      <c r="P7" s="309"/>
      <c r="Q7" s="132"/>
      <c r="R7" s="223"/>
      <c r="S7" s="134"/>
      <c r="T7" s="135" t="s">
        <v>750</v>
      </c>
      <c r="V7" s="109" t="str">
        <f>IF(AND(E$3="",E$6=""),"",IF(E$3="",E$6,E$3))</f>
        <v>サンミン</v>
      </c>
      <c r="W7" s="110">
        <f>IF(AND(B$6&lt;&gt;"",B$3=""),0,IFERROR(HLOOKUP(INDEX(月シフト!$B$17:$AF$50,MATCH($V7,月シフト!$A$17:$A$50,0),MATCH($V$1,月シフト!$B$9:$AF$9,0)),月シフト!$AJ$9:$AU$10,2,0),""))</f>
        <v>8</v>
      </c>
      <c r="X7" s="110">
        <f ca="1">E33</f>
        <v>7.9999999999997389</v>
      </c>
      <c r="Y7" s="112">
        <f t="shared" ca="1" si="1"/>
        <v>-2.6112445539183682E-13</v>
      </c>
      <c r="Z7" s="113"/>
      <c r="AA7" s="109" t="str">
        <f t="shared" si="0"/>
        <v>サンミン</v>
      </c>
      <c r="AB7" s="114">
        <f>IFERROR(HLOOKUP($V7,月シフト!$AJ$12:$AZ$13,2,0)*W7,"")</f>
        <v>8400</v>
      </c>
      <c r="AC7" s="114">
        <f ca="1">IFERROR(HLOOKUP($V7,月シフト!$AJ$12:$AZ$13,2,0)*X7,"")</f>
        <v>8399.9999999997253</v>
      </c>
      <c r="AD7" s="115">
        <f t="shared" ca="1" si="2"/>
        <v>0</v>
      </c>
      <c r="AF7" s="89" t="str">
        <f>'1日(火)'!AF7</f>
        <v>↓</v>
      </c>
    </row>
    <row r="8" spans="1:32" ht="18.600000000000001" customHeight="1" x14ac:dyDescent="0.4">
      <c r="A8" s="139">
        <v>0.33333333333333298</v>
      </c>
      <c r="B8" s="90" t="s">
        <v>62</v>
      </c>
      <c r="C8" s="91" t="s">
        <v>62</v>
      </c>
      <c r="D8" s="91" t="s">
        <v>62</v>
      </c>
      <c r="E8" s="91" t="s">
        <v>62</v>
      </c>
      <c r="F8" s="91" t="s">
        <v>62</v>
      </c>
      <c r="G8" s="91"/>
      <c r="H8" s="91"/>
      <c r="I8" s="91"/>
      <c r="J8" s="91"/>
      <c r="K8" s="91"/>
      <c r="L8" s="91"/>
      <c r="M8" s="91"/>
      <c r="N8" s="91"/>
      <c r="O8" s="91"/>
      <c r="P8" s="314"/>
      <c r="Q8" s="90"/>
      <c r="R8" s="222"/>
      <c r="S8" s="92"/>
      <c r="T8" s="203" t="s">
        <v>744</v>
      </c>
      <c r="V8" s="109" t="str">
        <f>IF(AND(F$3="",F$6=""),"",IF(F$3="",F$6,F$3))</f>
        <v>ハルシャナ</v>
      </c>
      <c r="W8" s="110">
        <f>IF(AND(B$6&lt;&gt;"",B$3=""),0,IFERROR(HLOOKUP(INDEX(月シフト!$B$17:$AF$50,MATCH($V8,月シフト!$A$17:$A$50,0),MATCH($V$1,月シフト!$B$9:$AF$9,0)),月シフト!$AJ$9:$AU$10,2,0),""))</f>
        <v>8</v>
      </c>
      <c r="X8" s="110">
        <f ca="1">F33</f>
        <v>7.9999999999997389</v>
      </c>
      <c r="Y8" s="112">
        <f t="shared" ca="1" si="1"/>
        <v>-2.6112445539183682E-13</v>
      </c>
      <c r="AA8" s="109" t="str">
        <f t="shared" si="0"/>
        <v>ハルシャナ</v>
      </c>
      <c r="AB8" s="114">
        <f>IFERROR(HLOOKUP($V8,月シフト!$AJ$12:$AZ$13,2,0)*W8,"")</f>
        <v>8400</v>
      </c>
      <c r="AC8" s="114">
        <f ca="1">IFERROR(HLOOKUP($V8,月シフト!$AJ$12:$AZ$13,2,0)*X8,"")</f>
        <v>8399.9999999997253</v>
      </c>
      <c r="AD8" s="115">
        <f t="shared" ca="1" si="2"/>
        <v>0</v>
      </c>
      <c r="AF8" s="89" t="str">
        <f>'1日(火)'!AF8</f>
        <v>荷物整理</v>
      </c>
    </row>
    <row r="9" spans="1:32" ht="18.600000000000001" customHeight="1" x14ac:dyDescent="0.4">
      <c r="A9" s="138">
        <v>0.35416666666666602</v>
      </c>
      <c r="B9" s="132" t="s">
        <v>64</v>
      </c>
      <c r="C9" s="133" t="s">
        <v>64</v>
      </c>
      <c r="D9" s="133" t="s">
        <v>64</v>
      </c>
      <c r="E9" s="133" t="s">
        <v>64</v>
      </c>
      <c r="F9" s="133" t="s">
        <v>64</v>
      </c>
      <c r="G9" s="133"/>
      <c r="H9" s="133"/>
      <c r="I9" s="133"/>
      <c r="J9" s="133"/>
      <c r="K9" s="133"/>
      <c r="L9" s="133"/>
      <c r="M9" s="133"/>
      <c r="N9" s="133"/>
      <c r="O9" s="133"/>
      <c r="P9" s="309"/>
      <c r="Q9" s="132"/>
      <c r="R9" s="223"/>
      <c r="S9" s="134"/>
      <c r="T9" s="136"/>
      <c r="V9" s="109" t="str">
        <f>IF(AND(G$3="",G$6=""),"",IF(G$3="",G$6,G$3))</f>
        <v>チャトランガ</v>
      </c>
      <c r="W9" s="110">
        <f>IF(AND(B$6&lt;&gt;"",B$3=""),0,IFERROR(HLOOKUP(INDEX(月シフト!$B$17:$AF$50,MATCH($V9,月シフト!$A$17:$A$50,0),MATCH($V$1,月シフト!$B$9:$AF$9,0)),月シフト!$AJ$9:$AU$10,2,0),""))</f>
        <v>5</v>
      </c>
      <c r="X9" s="110">
        <f ca="1">G33</f>
        <v>4.9999999999996838</v>
      </c>
      <c r="Y9" s="112">
        <f t="shared" ca="1" si="1"/>
        <v>-3.1619151741324458E-13</v>
      </c>
      <c r="AA9" s="109" t="str">
        <f t="shared" si="0"/>
        <v>チャトランガ</v>
      </c>
      <c r="AB9" s="114">
        <f>IFERROR(HLOOKUP($V9,月シフト!$AJ$12:$AZ$13,2,0)*W9,"")</f>
        <v>5250</v>
      </c>
      <c r="AC9" s="114">
        <f ca="1">IFERROR(HLOOKUP($V9,月シフト!$AJ$12:$AZ$13,2,0)*X9,"")</f>
        <v>5249.999999999668</v>
      </c>
      <c r="AD9" s="115">
        <f t="shared" ca="1" si="2"/>
        <v>0</v>
      </c>
      <c r="AF9" s="89" t="str">
        <f>'1日(火)'!AF9</f>
        <v>フード</v>
      </c>
    </row>
    <row r="10" spans="1:32" ht="18.600000000000001" customHeight="1" x14ac:dyDescent="0.4">
      <c r="A10" s="139">
        <v>0.375</v>
      </c>
      <c r="B10" s="90" t="s">
        <v>65</v>
      </c>
      <c r="C10" s="91" t="s">
        <v>65</v>
      </c>
      <c r="D10" s="91" t="s">
        <v>65</v>
      </c>
      <c r="E10" s="91" t="s">
        <v>65</v>
      </c>
      <c r="F10" s="91" t="s">
        <v>65</v>
      </c>
      <c r="G10" s="91"/>
      <c r="H10" s="91"/>
      <c r="I10" s="91"/>
      <c r="J10" s="91"/>
      <c r="K10" s="91"/>
      <c r="L10" s="91"/>
      <c r="M10" s="91"/>
      <c r="N10" s="91"/>
      <c r="O10" s="91"/>
      <c r="P10" s="314"/>
      <c r="Q10" s="90"/>
      <c r="R10" s="222"/>
      <c r="S10" s="92"/>
      <c r="T10" s="93"/>
      <c r="V10" s="109" t="str">
        <f>IF(AND(H$3="",H$6=""),"",IF(H$3="",H$6,H$3))</f>
        <v/>
      </c>
      <c r="W10" s="117" t="str">
        <f>IF(AND(B$6&lt;&gt;"",B$3=""),0,IFERROR(HLOOKUP(INDEX(月シフト!$B$17:$AF$50,MATCH($V10,月シフト!$A$17:$A$50,0),MATCH($V$1,月シフト!$B$9:$AF$9,0)),月シフト!$AJ$9:$AU$10,2,0),""))</f>
        <v/>
      </c>
      <c r="X10" s="110" t="str">
        <f ca="1">H33</f>
        <v/>
      </c>
      <c r="Y10" s="118" t="str">
        <f t="shared" si="1"/>
        <v/>
      </c>
      <c r="AA10" s="109" t="str">
        <f t="shared" si="0"/>
        <v/>
      </c>
      <c r="AB10" s="114" t="str">
        <f>IFERROR(HLOOKUP($V10,月シフト!$AJ$12:$AZ$13,2,0)*W10,"")</f>
        <v/>
      </c>
      <c r="AC10" s="114" t="str">
        <f ca="1">IFERROR(HLOOKUP($V10,月シフト!$AJ$12:$AZ$13,2,0)*X10,"")</f>
        <v/>
      </c>
      <c r="AD10" s="115" t="str">
        <f t="shared" ca="1" si="2"/>
        <v/>
      </c>
      <c r="AF10" s="89" t="str">
        <f>'1日(火)'!AF10</f>
        <v>翌日準備</v>
      </c>
    </row>
    <row r="11" spans="1:32" ht="18" customHeight="1" x14ac:dyDescent="0.4">
      <c r="A11" s="138">
        <v>0.39583333333333298</v>
      </c>
      <c r="B11" s="132" t="s">
        <v>64</v>
      </c>
      <c r="C11" s="133" t="s">
        <v>64</v>
      </c>
      <c r="D11" s="133" t="s">
        <v>64</v>
      </c>
      <c r="E11" s="133" t="s">
        <v>64</v>
      </c>
      <c r="F11" s="133" t="s">
        <v>64</v>
      </c>
      <c r="G11" s="133"/>
      <c r="H11" s="133"/>
      <c r="I11" s="133"/>
      <c r="J11" s="133"/>
      <c r="K11" s="133"/>
      <c r="L11" s="133"/>
      <c r="M11" s="133"/>
      <c r="N11" s="133"/>
      <c r="O11" s="133"/>
      <c r="P11" s="309"/>
      <c r="Q11" s="132"/>
      <c r="R11" s="223"/>
      <c r="S11" s="134"/>
      <c r="T11" s="136"/>
      <c r="V11" s="109" t="str">
        <f>IF(AND(I$3="",I$6=""),"",IF(I$3="",I$6,I$3))</f>
        <v/>
      </c>
      <c r="W11" s="117" t="str">
        <f>IF(AND(B$6&lt;&gt;"",B$3=""),0,IFERROR(HLOOKUP(INDEX(月シフト!$B$17:$AF$50,MATCH($V11,月シフト!$A$17:$A$50,0),MATCH($V$1,月シフト!$B$9:$AF$9,0)),月シフト!$AJ$9:$AU$10,2,0),""))</f>
        <v/>
      </c>
      <c r="X11" s="110" t="str">
        <f ca="1">I33</f>
        <v/>
      </c>
      <c r="Y11" s="118" t="str">
        <f t="shared" ref="Y11:Y13" si="3">IF(V11="","",X11-W11)</f>
        <v/>
      </c>
      <c r="AA11" s="109" t="str">
        <f t="shared" si="0"/>
        <v/>
      </c>
      <c r="AB11" s="114" t="str">
        <f>IFERROR(HLOOKUP($V11,月シフト!$AJ$12:$AZ$13,2,0)*W11,"")</f>
        <v/>
      </c>
      <c r="AC11" s="114" t="str">
        <f ca="1">IFERROR(HLOOKUP($V11,月シフト!$AJ$12:$AZ$13,2,0)*X11,"")</f>
        <v/>
      </c>
      <c r="AD11" s="115" t="str">
        <f ca="1">IFERROR(ROUND(AC11,0)-ROUND(AB11,0),"")</f>
        <v/>
      </c>
      <c r="AF11" s="89" t="str">
        <f>'1日(火)'!AF11</f>
        <v>荷物整理</v>
      </c>
    </row>
    <row r="12" spans="1:32" ht="18" customHeight="1" x14ac:dyDescent="0.4">
      <c r="A12" s="139">
        <v>0.41666666666666702</v>
      </c>
      <c r="B12" s="90" t="s">
        <v>67</v>
      </c>
      <c r="C12" s="91" t="s">
        <v>67</v>
      </c>
      <c r="D12" s="91" t="s">
        <v>67</v>
      </c>
      <c r="E12" s="91" t="s">
        <v>67</v>
      </c>
      <c r="F12" s="91" t="s">
        <v>67</v>
      </c>
      <c r="G12" s="91"/>
      <c r="H12" s="91"/>
      <c r="I12" s="91"/>
      <c r="J12" s="91"/>
      <c r="K12" s="91"/>
      <c r="L12" s="91"/>
      <c r="M12" s="91"/>
      <c r="N12" s="91"/>
      <c r="O12" s="91"/>
      <c r="P12" s="314"/>
      <c r="Q12" s="90"/>
      <c r="R12" s="222"/>
      <c r="S12" s="92"/>
      <c r="T12" s="93"/>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2" t="s">
        <v>64</v>
      </c>
      <c r="C13" s="133" t="s">
        <v>64</v>
      </c>
      <c r="D13" s="133" t="s">
        <v>64</v>
      </c>
      <c r="E13" s="133" t="s">
        <v>64</v>
      </c>
      <c r="F13" s="133" t="s">
        <v>64</v>
      </c>
      <c r="G13" s="133"/>
      <c r="H13" s="133"/>
      <c r="I13" s="133"/>
      <c r="J13" s="133"/>
      <c r="K13" s="133"/>
      <c r="L13" s="133"/>
      <c r="M13" s="133"/>
      <c r="N13" s="133"/>
      <c r="O13" s="133"/>
      <c r="P13" s="309"/>
      <c r="Q13" s="132"/>
      <c r="R13" s="223"/>
      <c r="S13" s="134"/>
      <c r="T13" s="136"/>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0" t="s">
        <v>64</v>
      </c>
      <c r="C14" s="91" t="s">
        <v>64</v>
      </c>
      <c r="D14" s="91" t="s">
        <v>64</v>
      </c>
      <c r="E14" s="91" t="s">
        <v>64</v>
      </c>
      <c r="F14" s="91" t="s">
        <v>64</v>
      </c>
      <c r="G14" s="91"/>
      <c r="H14" s="91"/>
      <c r="I14" s="91"/>
      <c r="J14" s="91"/>
      <c r="K14" s="91"/>
      <c r="L14" s="91"/>
      <c r="M14" s="91"/>
      <c r="N14" s="91"/>
      <c r="O14" s="91"/>
      <c r="P14" s="314"/>
      <c r="Q14" s="90"/>
      <c r="R14" s="222"/>
      <c r="S14" s="92"/>
      <c r="T14" s="93" t="s">
        <v>745</v>
      </c>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2" t="s">
        <v>64</v>
      </c>
      <c r="C15" s="133" t="s">
        <v>757</v>
      </c>
      <c r="D15" s="133" t="s">
        <v>64</v>
      </c>
      <c r="E15" s="133" t="s">
        <v>64</v>
      </c>
      <c r="F15" s="133" t="s">
        <v>64</v>
      </c>
      <c r="G15" s="133"/>
      <c r="H15" s="133"/>
      <c r="I15" s="133"/>
      <c r="J15" s="133"/>
      <c r="K15" s="133"/>
      <c r="L15" s="133"/>
      <c r="M15" s="133"/>
      <c r="N15" s="133"/>
      <c r="O15" s="133"/>
      <c r="P15" s="309"/>
      <c r="Q15" s="132"/>
      <c r="R15" s="223"/>
      <c r="S15" s="134"/>
      <c r="T15" s="136" t="s">
        <v>751</v>
      </c>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0" t="s">
        <v>69</v>
      </c>
      <c r="C16" s="91" t="s">
        <v>756</v>
      </c>
      <c r="D16" s="91" t="s">
        <v>69</v>
      </c>
      <c r="E16" s="91" t="s">
        <v>69</v>
      </c>
      <c r="F16" s="91" t="s">
        <v>69</v>
      </c>
      <c r="G16" s="91"/>
      <c r="H16" s="91"/>
      <c r="I16" s="91"/>
      <c r="J16" s="91"/>
      <c r="K16" s="91"/>
      <c r="L16" s="91"/>
      <c r="M16" s="91"/>
      <c r="N16" s="91"/>
      <c r="O16" s="91"/>
      <c r="P16" s="314"/>
      <c r="Q16" s="90"/>
      <c r="R16" s="222"/>
      <c r="S16" s="92"/>
      <c r="T16" s="93" t="s">
        <v>201</v>
      </c>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2" t="s">
        <v>69</v>
      </c>
      <c r="C17" s="133"/>
      <c r="D17" s="133" t="s">
        <v>69</v>
      </c>
      <c r="E17" s="133" t="s">
        <v>69</v>
      </c>
      <c r="F17" s="133" t="s">
        <v>69</v>
      </c>
      <c r="G17" s="133"/>
      <c r="H17" s="133"/>
      <c r="I17" s="133"/>
      <c r="J17" s="133"/>
      <c r="K17" s="133"/>
      <c r="L17" s="133"/>
      <c r="M17" s="133"/>
      <c r="N17" s="133"/>
      <c r="O17" s="133"/>
      <c r="P17" s="309"/>
      <c r="Q17" s="132"/>
      <c r="R17" s="223"/>
      <c r="S17" s="134"/>
      <c r="T17" s="172"/>
      <c r="V17" s="109" t="str">
        <f>IF(AND(O$3="",O$6=""),"",IF(O$3="",O$6,O$3))</f>
        <v/>
      </c>
      <c r="W17" s="117" t="str">
        <f>IF(AND(B$6&lt;&gt;"",B$3=""),0,IFERROR(HLOOKUP(INDEX(月シフト!$B$17:$AF$50,MATCH($V17,月シフト!$A$17:$A$50,0),MATCH($V$1,月シフト!$B$9:$AF$9,0)),月シフト!$AJ$9:$AU$10,2,0),""))</f>
        <v/>
      </c>
      <c r="X17" s="110" t="str">
        <f ca="1">O33</f>
        <v/>
      </c>
      <c r="Y17" s="118" t="str">
        <f t="shared" si="5"/>
        <v/>
      </c>
      <c r="AA17" s="109" t="str">
        <f t="shared" si="6"/>
        <v/>
      </c>
      <c r="AB17" s="114" t="str">
        <f>IFERROR(HLOOKUP($V17,月シフト!$AJ$12:$AZ$13,2,0)*W17,"")</f>
        <v/>
      </c>
      <c r="AC17" s="114" t="str">
        <f ca="1">IFERROR(HLOOKUP($V17,月シフト!$AJ$12:$AZ$13,2,0)*X17,"")</f>
        <v/>
      </c>
      <c r="AD17" s="115" t="str">
        <f t="shared" ca="1" si="7"/>
        <v/>
      </c>
      <c r="AF17" s="89" t="str">
        <f>'1日(火)'!AF17</f>
        <v>検品登録</v>
      </c>
    </row>
    <row r="18" spans="1:32" ht="18" customHeight="1" thickBot="1" x14ac:dyDescent="0.45">
      <c r="A18" s="139">
        <v>0.54166666666666596</v>
      </c>
      <c r="B18" s="90" t="s">
        <v>68</v>
      </c>
      <c r="C18" s="91"/>
      <c r="D18" s="91" t="s">
        <v>68</v>
      </c>
      <c r="E18" s="91" t="s">
        <v>68</v>
      </c>
      <c r="F18" s="91" t="s">
        <v>68</v>
      </c>
      <c r="G18" s="91" t="s">
        <v>68</v>
      </c>
      <c r="H18" s="91"/>
      <c r="I18" s="91"/>
      <c r="J18" s="91"/>
      <c r="K18" s="91"/>
      <c r="L18" s="91"/>
      <c r="M18" s="91"/>
      <c r="N18" s="91"/>
      <c r="O18" s="91"/>
      <c r="P18" s="314"/>
      <c r="Q18" s="90"/>
      <c r="R18" s="222"/>
      <c r="S18" s="92"/>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2" t="s">
        <v>64</v>
      </c>
      <c r="C19" s="133"/>
      <c r="D19" s="133" t="s">
        <v>64</v>
      </c>
      <c r="E19" s="133" t="s">
        <v>64</v>
      </c>
      <c r="F19" s="133" t="s">
        <v>64</v>
      </c>
      <c r="G19" s="133" t="s">
        <v>64</v>
      </c>
      <c r="H19" s="133"/>
      <c r="I19" s="133"/>
      <c r="J19" s="133"/>
      <c r="K19" s="133"/>
      <c r="L19" s="133"/>
      <c r="M19" s="133"/>
      <c r="N19" s="133"/>
      <c r="O19" s="133"/>
      <c r="P19" s="309"/>
      <c r="Q19" s="132"/>
      <c r="R19" s="223"/>
      <c r="S19" s="134"/>
      <c r="T19" s="136"/>
      <c r="V19" s="119" t="s">
        <v>54</v>
      </c>
      <c r="W19" s="120">
        <f>SUM(W4:W18)</f>
        <v>41</v>
      </c>
      <c r="X19" s="120">
        <f ca="1">SUM(X4:X18)</f>
        <v>40.99999999999865</v>
      </c>
      <c r="Y19" s="121">
        <f ca="1">IF(V19="","",X19-W19)</f>
        <v>-1.3500311979441904E-12</v>
      </c>
      <c r="AA19" s="119" t="s">
        <v>54</v>
      </c>
      <c r="AB19" s="122">
        <f>SUM(AB4:AB18)</f>
        <v>44250</v>
      </c>
      <c r="AC19" s="122">
        <f t="shared" ref="AC19:AD19" ca="1" si="8">SUM(AC4:AC18)</f>
        <v>44249.999999998552</v>
      </c>
      <c r="AD19" s="123">
        <f t="shared" ca="1" si="8"/>
        <v>0</v>
      </c>
      <c r="AF19" s="94" t="str">
        <f>'1日(火)'!AF19</f>
        <v>出荷チェック</v>
      </c>
    </row>
    <row r="20" spans="1:32" ht="18" customHeight="1" thickBot="1" x14ac:dyDescent="0.45">
      <c r="A20" s="139">
        <v>0.58333333333333104</v>
      </c>
      <c r="B20" s="90" t="s">
        <v>70</v>
      </c>
      <c r="C20" s="91"/>
      <c r="D20" s="91" t="s">
        <v>70</v>
      </c>
      <c r="E20" s="91" t="s">
        <v>70</v>
      </c>
      <c r="F20" s="91" t="s">
        <v>70</v>
      </c>
      <c r="G20" s="91" t="s">
        <v>70</v>
      </c>
      <c r="H20" s="91"/>
      <c r="I20" s="91"/>
      <c r="J20" s="91"/>
      <c r="K20" s="91"/>
      <c r="L20" s="91"/>
      <c r="M20" s="91"/>
      <c r="N20" s="91"/>
      <c r="O20" s="91"/>
      <c r="P20" s="314"/>
      <c r="Q20" s="90"/>
      <c r="R20" s="222"/>
      <c r="S20" s="92"/>
      <c r="T20" s="93"/>
      <c r="V20" s="103" t="s">
        <v>77</v>
      </c>
      <c r="W20" s="70"/>
      <c r="Z20" s="141"/>
      <c r="AA20" s="103" t="s">
        <v>78</v>
      </c>
      <c r="AF20" s="89" t="str">
        <f>'1日(火)'!AF20</f>
        <v>PC</v>
      </c>
    </row>
    <row r="21" spans="1:32" ht="18" customHeight="1" x14ac:dyDescent="0.4">
      <c r="A21" s="138">
        <v>0.60416666666666297</v>
      </c>
      <c r="B21" s="132" t="s">
        <v>64</v>
      </c>
      <c r="C21" s="133"/>
      <c r="D21" s="133" t="s">
        <v>64</v>
      </c>
      <c r="E21" s="133" t="s">
        <v>64</v>
      </c>
      <c r="F21" s="133" t="s">
        <v>64</v>
      </c>
      <c r="G21" s="133" t="s">
        <v>64</v>
      </c>
      <c r="H21" s="133"/>
      <c r="I21" s="133"/>
      <c r="J21" s="133"/>
      <c r="K21" s="133"/>
      <c r="L21" s="133"/>
      <c r="M21" s="133"/>
      <c r="N21" s="133"/>
      <c r="O21" s="133"/>
      <c r="P21" s="309"/>
      <c r="Q21" s="132"/>
      <c r="R21" s="223"/>
      <c r="S21" s="134"/>
      <c r="T21" s="136" t="s">
        <v>747</v>
      </c>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0" t="s">
        <v>64</v>
      </c>
      <c r="C22" s="91"/>
      <c r="D22" s="91" t="s">
        <v>64</v>
      </c>
      <c r="E22" s="91" t="s">
        <v>64</v>
      </c>
      <c r="F22" s="91" t="s">
        <v>64</v>
      </c>
      <c r="G22" s="91" t="s">
        <v>64</v>
      </c>
      <c r="H22" s="91"/>
      <c r="I22" s="91"/>
      <c r="J22" s="91"/>
      <c r="K22" s="91"/>
      <c r="L22" s="91"/>
      <c r="M22" s="91"/>
      <c r="N22" s="91"/>
      <c r="O22" s="91"/>
      <c r="P22" s="314"/>
      <c r="Q22" s="90"/>
      <c r="R22" s="222"/>
      <c r="S22" s="92"/>
      <c r="T22" s="93"/>
      <c r="V22" s="160" t="s">
        <v>13</v>
      </c>
      <c r="W22" s="127">
        <f>IF(O2="","",O2)</f>
        <v>3</v>
      </c>
      <c r="X22" s="127">
        <v>3</v>
      </c>
      <c r="Y22" s="161">
        <f>IFERROR(X22-W22,"")</f>
        <v>0</v>
      </c>
      <c r="AA22" s="126" t="s">
        <v>13</v>
      </c>
      <c r="AB22" s="128">
        <f>IF(W22="","",AB19/W22)</f>
        <v>14750</v>
      </c>
      <c r="AC22" s="128">
        <f ca="1">IF(X22="","",AC19/X22)</f>
        <v>14749.999999999518</v>
      </c>
      <c r="AD22" s="129">
        <f ca="1">IFERROR(AC22-AB22,"")</f>
        <v>-4.8203219193965197E-10</v>
      </c>
      <c r="AF22" s="95" t="str">
        <f>'1日(火)'!AF22</f>
        <v>残業</v>
      </c>
    </row>
    <row r="23" spans="1:32" ht="18" customHeight="1" thickBot="1" x14ac:dyDescent="0.45">
      <c r="A23" s="138">
        <v>0.64583333333332704</v>
      </c>
      <c r="B23" s="132" t="s">
        <v>740</v>
      </c>
      <c r="C23" s="133"/>
      <c r="D23" s="133" t="s">
        <v>740</v>
      </c>
      <c r="E23" s="133" t="s">
        <v>740</v>
      </c>
      <c r="F23" s="133" t="s">
        <v>740</v>
      </c>
      <c r="G23" s="133" t="s">
        <v>740</v>
      </c>
      <c r="H23" s="133"/>
      <c r="I23" s="133"/>
      <c r="J23" s="133"/>
      <c r="K23" s="133"/>
      <c r="L23" s="133"/>
      <c r="M23" s="133"/>
      <c r="N23" s="133"/>
      <c r="O23" s="133"/>
      <c r="P23" s="309"/>
      <c r="Q23" s="132"/>
      <c r="R23" s="223"/>
      <c r="S23" s="134"/>
      <c r="T23" s="136"/>
      <c r="V23" s="103" t="s">
        <v>104</v>
      </c>
      <c r="W23" s="70"/>
      <c r="AF23" s="95" t="str">
        <f>'1日(火)'!AF23</f>
        <v>↓</v>
      </c>
    </row>
    <row r="24" spans="1:32" ht="18" customHeight="1" x14ac:dyDescent="0.4">
      <c r="A24" s="139">
        <v>0.66666666666665897</v>
      </c>
      <c r="B24" s="90" t="s">
        <v>64</v>
      </c>
      <c r="C24" s="91"/>
      <c r="D24" s="91" t="s">
        <v>64</v>
      </c>
      <c r="E24" s="91" t="s">
        <v>64</v>
      </c>
      <c r="F24" s="91" t="s">
        <v>64</v>
      </c>
      <c r="G24" s="91" t="s">
        <v>64</v>
      </c>
      <c r="H24" s="91"/>
      <c r="I24" s="91"/>
      <c r="J24" s="91"/>
      <c r="K24" s="91"/>
      <c r="L24" s="91"/>
      <c r="M24" s="91"/>
      <c r="N24" s="91"/>
      <c r="O24" s="91"/>
      <c r="P24" s="314"/>
      <c r="Q24" s="90"/>
      <c r="R24" s="222"/>
      <c r="S24" s="92"/>
      <c r="T24" s="93" t="s">
        <v>748</v>
      </c>
      <c r="V24" s="105" t="s">
        <v>3</v>
      </c>
      <c r="W24" s="106" t="s">
        <v>14</v>
      </c>
      <c r="X24" s="106" t="s">
        <v>15</v>
      </c>
      <c r="Y24" s="107" t="s">
        <v>16</v>
      </c>
      <c r="AF24" s="95" t="str">
        <f>'1日(火)'!AF24</f>
        <v>翌日準備</v>
      </c>
    </row>
    <row r="25" spans="1:32" ht="18" customHeight="1" thickBot="1" x14ac:dyDescent="0.45">
      <c r="A25" s="138">
        <v>0.68749999999999101</v>
      </c>
      <c r="B25" s="132" t="s">
        <v>757</v>
      </c>
      <c r="C25" s="133"/>
      <c r="D25" s="133" t="s">
        <v>757</v>
      </c>
      <c r="E25" s="133" t="s">
        <v>757</v>
      </c>
      <c r="F25" s="133" t="s">
        <v>757</v>
      </c>
      <c r="G25" s="133" t="s">
        <v>64</v>
      </c>
      <c r="H25" s="133"/>
      <c r="I25" s="133"/>
      <c r="J25" s="133"/>
      <c r="K25" s="133"/>
      <c r="L25" s="133"/>
      <c r="M25" s="133"/>
      <c r="N25" s="133"/>
      <c r="O25" s="133"/>
      <c r="P25" s="309"/>
      <c r="Q25" s="132"/>
      <c r="R25" s="223"/>
      <c r="S25" s="134"/>
      <c r="T25" s="136"/>
      <c r="V25" s="126" t="s">
        <v>13</v>
      </c>
      <c r="W25" s="163">
        <f>IF(W22="","",W22/W19)</f>
        <v>7.3170731707317069E-2</v>
      </c>
      <c r="X25" s="163">
        <f ca="1">IF(X22="","",X22/X19)</f>
        <v>7.3170731707319484E-2</v>
      </c>
      <c r="Y25" s="164">
        <f ca="1">IFERROR(X25-W25,"")</f>
        <v>2.4147350785597155E-15</v>
      </c>
      <c r="AF25" s="95" t="str">
        <f>'1日(火)'!AF25</f>
        <v>在庫チェック</v>
      </c>
    </row>
    <row r="26" spans="1:32" ht="18" customHeight="1" thickBot="1" x14ac:dyDescent="0.45">
      <c r="A26" s="139">
        <v>0.70833333333332205</v>
      </c>
      <c r="B26" s="90" t="s">
        <v>756</v>
      </c>
      <c r="C26" s="91"/>
      <c r="D26" s="91" t="s">
        <v>756</v>
      </c>
      <c r="E26" s="91" t="s">
        <v>756</v>
      </c>
      <c r="F26" s="91" t="s">
        <v>756</v>
      </c>
      <c r="G26" s="91" t="s">
        <v>64</v>
      </c>
      <c r="H26" s="91"/>
      <c r="I26" s="91"/>
      <c r="J26" s="91"/>
      <c r="K26" s="91"/>
      <c r="L26" s="91"/>
      <c r="M26" s="91"/>
      <c r="N26" s="91"/>
      <c r="O26" s="91"/>
      <c r="P26" s="314"/>
      <c r="Q26" s="90"/>
      <c r="R26" s="222"/>
      <c r="S26" s="92"/>
      <c r="T26" s="93"/>
      <c r="V26" s="130" t="s">
        <v>164</v>
      </c>
      <c r="W26" s="322"/>
      <c r="X26" s="322"/>
      <c r="Y26" s="322"/>
      <c r="AF26" s="95" t="str">
        <f>'1日(火)'!AF26</f>
        <v>送り状印刷</v>
      </c>
    </row>
    <row r="27" spans="1:32" ht="18" customHeight="1" x14ac:dyDescent="0.4">
      <c r="A27" s="138">
        <v>0.72916666666665397</v>
      </c>
      <c r="B27" s="132"/>
      <c r="C27" s="133"/>
      <c r="D27" s="133"/>
      <c r="E27" s="133"/>
      <c r="F27" s="133"/>
      <c r="G27" s="133" t="s">
        <v>740</v>
      </c>
      <c r="H27" s="133"/>
      <c r="I27" s="133"/>
      <c r="J27" s="133"/>
      <c r="K27" s="133"/>
      <c r="L27" s="133"/>
      <c r="M27" s="133"/>
      <c r="N27" s="133"/>
      <c r="O27" s="133"/>
      <c r="P27" s="309"/>
      <c r="Q27" s="132"/>
      <c r="R27" s="223"/>
      <c r="S27" s="134"/>
      <c r="T27" s="136"/>
      <c r="V27" s="524"/>
      <c r="W27" s="525"/>
      <c r="X27" s="525"/>
      <c r="Y27" s="526"/>
      <c r="AF27" s="95">
        <f>'1日(火)'!AF27</f>
        <v>0</v>
      </c>
    </row>
    <row r="28" spans="1:32" ht="18" customHeight="1" x14ac:dyDescent="0.4">
      <c r="A28" s="139">
        <v>0.74999999999998601</v>
      </c>
      <c r="B28" s="90"/>
      <c r="C28" s="91"/>
      <c r="D28" s="91"/>
      <c r="E28" s="91"/>
      <c r="F28" s="91"/>
      <c r="G28" s="91" t="s">
        <v>71</v>
      </c>
      <c r="H28" s="91"/>
      <c r="I28" s="91"/>
      <c r="J28" s="91"/>
      <c r="K28" s="91"/>
      <c r="L28" s="91"/>
      <c r="M28" s="91"/>
      <c r="N28" s="91"/>
      <c r="O28" s="91"/>
      <c r="P28" s="314"/>
      <c r="Q28" s="90"/>
      <c r="R28" s="222"/>
      <c r="S28" s="92"/>
      <c r="T28" s="93"/>
      <c r="V28" s="527"/>
      <c r="W28" s="528"/>
      <c r="X28" s="528"/>
      <c r="Y28" s="529"/>
      <c r="AA28" s="177"/>
      <c r="AB28" s="177"/>
      <c r="AC28" s="177"/>
      <c r="AD28" s="177"/>
      <c r="AF28" s="95" t="str">
        <f>'1日(火)'!AF28</f>
        <v>＊</v>
      </c>
    </row>
    <row r="29" spans="1:32" ht="18" customHeight="1" thickBot="1" x14ac:dyDescent="0.45">
      <c r="A29" s="138">
        <v>0.77083333333331805</v>
      </c>
      <c r="B29" s="132"/>
      <c r="C29" s="133"/>
      <c r="D29" s="133"/>
      <c r="E29" s="133"/>
      <c r="F29" s="133"/>
      <c r="G29" s="133"/>
      <c r="H29" s="133"/>
      <c r="I29" s="133"/>
      <c r="J29" s="133"/>
      <c r="K29" s="133"/>
      <c r="L29" s="133"/>
      <c r="M29" s="133"/>
      <c r="N29" s="133"/>
      <c r="O29" s="133"/>
      <c r="P29" s="309"/>
      <c r="Q29" s="132"/>
      <c r="R29" s="223"/>
      <c r="S29" s="134"/>
      <c r="T29" s="136"/>
      <c r="V29" s="521"/>
      <c r="W29" s="522"/>
      <c r="X29" s="522"/>
      <c r="Y29" s="523"/>
      <c r="AA29" s="177"/>
      <c r="AB29" s="177"/>
      <c r="AC29" s="177"/>
      <c r="AD29" s="177"/>
      <c r="AF29" s="95" t="str">
        <f>'1日(火)'!AF29</f>
        <v>＊</v>
      </c>
    </row>
    <row r="30" spans="1:32" ht="18" customHeight="1" thickBot="1" x14ac:dyDescent="0.45">
      <c r="A30" s="139">
        <v>0.79166666666664998</v>
      </c>
      <c r="B30" s="90"/>
      <c r="C30" s="91"/>
      <c r="D30" s="91"/>
      <c r="E30" s="91"/>
      <c r="F30" s="91"/>
      <c r="G30" s="91"/>
      <c r="H30" s="91"/>
      <c r="I30" s="91"/>
      <c r="J30" s="91"/>
      <c r="K30" s="91"/>
      <c r="L30" s="91"/>
      <c r="M30" s="91"/>
      <c r="N30" s="91"/>
      <c r="O30" s="91"/>
      <c r="P30" s="314"/>
      <c r="Q30" s="90"/>
      <c r="R30" s="222"/>
      <c r="S30" s="92"/>
      <c r="T30" s="93"/>
      <c r="V30" s="130" t="s">
        <v>236</v>
      </c>
      <c r="W30" s="320"/>
      <c r="X30" s="320"/>
      <c r="Y30" s="321"/>
      <c r="AA30" s="177"/>
      <c r="AB30" s="177"/>
      <c r="AC30" s="177"/>
      <c r="AD30" s="177"/>
      <c r="AF30" s="95" t="str">
        <f>'1日(火)'!AF30</f>
        <v>＊</v>
      </c>
    </row>
    <row r="31" spans="1:32" ht="18" customHeight="1" x14ac:dyDescent="0.4">
      <c r="A31" s="138">
        <v>0.81249999999998201</v>
      </c>
      <c r="B31" s="132"/>
      <c r="C31" s="133"/>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tr">
        <f>'1日(火)'!AF31</f>
        <v>＊</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t="s">
        <v>749</v>
      </c>
      <c r="V32" s="527"/>
      <c r="W32" s="528"/>
      <c r="X32" s="528"/>
      <c r="Y32" s="529"/>
      <c r="AA32" s="177"/>
      <c r="AB32" s="177"/>
      <c r="AC32" s="177"/>
      <c r="AD32" s="177"/>
      <c r="AF32" s="95" t="str">
        <f>'1日(火)'!AF32</f>
        <v>＊</v>
      </c>
    </row>
    <row r="33" spans="1:32" ht="18" customHeight="1" thickBot="1" x14ac:dyDescent="0.45">
      <c r="A33" s="173" t="s">
        <v>165</v>
      </c>
      <c r="B33" s="111" cm="1">
        <f t="array" aca="1" ref="B33" ca="1">IF(B36&lt;&gt;0,B36,IFERROR(IF(B4="欠勤",0,IF(B3="","",INDIRECT(ADDRESS(MATCH("",B$1:B$32,-1),1))*24-INDIRECT(ADDRESS(MATCH(0,INDEX(0/(B$6:B$32&lt;&gt;""),),0)+5,1))*24-COUNTIF(B6:B32,"休憩")*0.5)),0))</f>
        <v>7.9999999999997389</v>
      </c>
      <c r="C33" s="111" cm="1">
        <f t="array" aca="1" ref="C33" ca="1">IF(C36&lt;&gt;0,C36,IFERROR(IF(C4="欠勤",0,IF(C3="","",INDIRECT(ADDRESS(MATCH("",C$1:C$32,-1),1))*24-INDIRECT(ADDRESS(MATCH(0,INDEX(0/(C$6:C$32&lt;&gt;""),),0)+5,1))*24-COUNTIF(C6:C32,"休憩")*0.5)),0))</f>
        <v>4.0000000000000089</v>
      </c>
      <c r="D33" s="111" cm="1">
        <f t="array" aca="1" ref="D33" ca="1">IF(D36&lt;&gt;0,D36,IFERROR(IF(D4="欠勤",0,IF(D3="","",INDIRECT(ADDRESS(MATCH("",D$1:D$32,-1),1))*24-INDIRECT(ADDRESS(MATCH(0,INDEX(0/(D$6:D$32&lt;&gt;""),),0)+5,1))*24-COUNTIF(D6:D32,"休憩")*0.5)),0))</f>
        <v>7.9999999999997389</v>
      </c>
      <c r="E33" s="111" cm="1">
        <f t="array" aca="1" ref="E33" ca="1">IF(E36&lt;&gt;0,E36,IFERROR(IF(E4="欠勤",0,IF(E3="","",INDIRECT(ADDRESS(MATCH("",E$1:E$32,-1),1))*24-INDIRECT(ADDRESS(MATCH(0,INDEX(0/(E$6:E$32&lt;&gt;""),),0)+5,1))*24-COUNTIF(E6:E32,"休憩")*0.5)),0))</f>
        <v>7.9999999999997389</v>
      </c>
      <c r="F33" s="111" cm="1">
        <f t="array" aca="1" ref="F33" ca="1">IF(F36&lt;&gt;0,F36,IFERROR(IF(F4="欠勤",0,IF(F3="","",INDIRECT(ADDRESS(MATCH("",F$1:F$32,-1),1))*24-INDIRECT(ADDRESS(MATCH(0,INDEX(0/(F$6:F$32&lt;&gt;""),),0)+5,1))*24-COUNTIF(F6:F32,"休憩")*0.5)),0))</f>
        <v>7.9999999999997389</v>
      </c>
      <c r="G33" s="227" cm="1">
        <f t="array" aca="1" ref="G33" ca="1">IF(G36&lt;&gt;0,G36,IFERROR(IF(G4="欠勤",0,IF(G3="","",INDIRECT(ADDRESS(MATCH("",G$1:G$32,-1),1))*24-INDIRECT(ADDRESS(MATCH(0,INDEX(0/(G$6:G$32&lt;&gt;""),),0)+5,1))*24-COUNTIF(G6:G32,"休憩")*0.5)),0))</f>
        <v>4.9999999999996838</v>
      </c>
      <c r="H33" s="228" t="str" cm="1">
        <f t="array" aca="1" ref="H33" ca="1">IF(H36&lt;&gt;0,H36,IFERROR(IF(H4="欠勤",0,IF(H3="","",INDIRECT(ADDRESS(MATCH("",H$1:H$32,-1),1))*24-INDIRECT(ADDRESS(MATCH(0,INDEX(0/(H$6:H$32&lt;&gt;""),),0)+5,1))*24-COUNTIF(H6:H32,"休憩")*0.5)),0))</f>
        <v/>
      </c>
      <c r="I33" s="228" t="str" cm="1">
        <f t="array" aca="1" ref="I33" ca="1">IF(I36&lt;&gt;0,I36,IFERROR(IF(I4="欠勤",0,IF(I3="","",INDIRECT(ADDRESS(MATCH("",I$1:I$32,-1),1))*24-INDIRECT(ADDRESS(MATCH(0,INDEX(0/(I$6:I$32&lt;&gt;""),),0)+5,1))*24-COUNTIF(I6:I32,"休憩")*0.5)),0))</f>
        <v/>
      </c>
      <c r="J33" s="228" t="str" cm="1">
        <f t="array" aca="1" ref="J33" ca="1">IF(J36&lt;&gt;0,J36,IFERROR(IF(J4="欠勤",0,IF(J3="","",INDIRECT(ADDRESS(MATCH("",J$1:J$32,-1),1))*24-INDIRECT(ADDRESS(MATCH(0,INDEX(0/(J$6:J$32&lt;&gt;""),),0)+5,1))*24-COUNTIF(J6:J32,"休憩")*0.5)),0))</f>
        <v/>
      </c>
      <c r="K33" s="228" t="str" cm="1">
        <f t="array" aca="1" ref="K33" ca="1">IF(K36&lt;&gt;0,K36,IFERROR(IF(K4="欠勤",0,IF(K3="","",INDIRECT(ADDRESS(MATCH("",K$1:K$32,-1),1))*24-INDIRECT(ADDRESS(MATCH(0,INDEX(0/(K$6:K$32&lt;&gt;""),),0)+5,1))*24-COUNTIF(K6:K32,"休憩")*0.5)),0))</f>
        <v/>
      </c>
      <c r="L33" s="228" t="str" cm="1">
        <f t="array" aca="1" ref="L33" ca="1">IF(L36&lt;&gt;0,L36,IFERROR(IF(L4="欠勤",0,IF(L3="","",INDIRECT(ADDRESS(MATCH("",L$1:L$32,-1),1))*24-INDIRECT(ADDRESS(MATCH(0,INDEX(0/(L$6:L$32&lt;&gt;""),),0)+5,1))*24-COUNTIF(L6:L32,"休憩")*0.5)),0))</f>
        <v/>
      </c>
      <c r="M33" s="228" t="str" cm="1">
        <f t="array" aca="1" ref="M33" ca="1">IF(M36&lt;&gt;0,M36,IFERROR(IF(M4="欠勤",0,IF(M3="","",INDIRECT(ADDRESS(MATCH("",M$1:M$32,-1),1))*24-INDIRECT(ADDRESS(MATCH(0,INDEX(0/(M$6:M$32&lt;&gt;""),),0)+5,1))*24-COUNTIF(M6:M32,"休憩")*0.5)),0))</f>
        <v/>
      </c>
      <c r="N33" s="228" t="str" cm="1">
        <f t="array" aca="1" ref="N33" ca="1">IF(N36&lt;&gt;0,N36,IFERROR(IF(N4="欠勤",0,IF(N3="","",INDIRECT(ADDRESS(MATCH("",N$1:N$32,-1),1))*24-INDIRECT(ADDRESS(MATCH(0,INDEX(0/(N$6:N$32&lt;&gt;""),),0)+5,1))*24-COUNTIF(N6:N32,"休憩")*0.5)),0))</f>
        <v/>
      </c>
      <c r="O33" s="228" t="str" cm="1">
        <f t="array" aca="1" ref="O33" ca="1">IF(O36&lt;&gt;0,O36,IFERROR(IF(O4="欠勤",0,IF(O3="","",INDIRECT(ADDRESS(MATCH("",O$1:O$32,-1),1))*24-INDIRECT(ADDRESS(MATCH(0,INDEX(0/(O$6:O$32&lt;&gt;""),),0)+5,1))*24-COUNTIF(O6:O32,"休憩")*0.5)),0))</f>
        <v/>
      </c>
      <c r="P33" s="316" t="str" cm="1">
        <f t="array" aca="1" ref="P33" ca="1">IF(P36&lt;&gt;0,P36,IFERROR(IF(P4="欠勤",0,IF(P3="","",INDIRECT(ADDRESS(MATCH("",P$1:P$32,-1),1))*24-INDIRECT(ADDRESS(MATCH(0,INDEX(0/(P$6:P$32&lt;&gt;""),),0)+5,1))*24-COUNTIF(P6:P32,"休憩")*0.5)),0))</f>
        <v/>
      </c>
      <c r="Q33" s="168"/>
      <c r="R33" s="169"/>
      <c r="S33" s="170"/>
      <c r="T33" s="171"/>
      <c r="V33" s="521"/>
      <c r="W33" s="522"/>
      <c r="X33" s="522"/>
      <c r="Y33" s="523"/>
      <c r="AA33" s="177"/>
      <c r="AB33" s="177"/>
      <c r="AC33" s="177"/>
      <c r="AD33" s="177"/>
      <c r="AF33" s="95" t="str">
        <f>'1日(火)'!AF33</f>
        <v>＊</v>
      </c>
    </row>
    <row r="34" spans="1:32" ht="18" customHeight="1" x14ac:dyDescent="0.4">
      <c r="A34" s="533" t="str">
        <f>"出荷の合計　　→　"&amp;O2&amp;"ｃｓ"</f>
        <v>出荷の合計　　→　3ｃｓ</v>
      </c>
      <c r="B34" s="533"/>
      <c r="C34" s="533"/>
      <c r="D34" s="533"/>
      <c r="E34" s="533"/>
      <c r="F34" s="533"/>
      <c r="G34" s="533"/>
      <c r="H34" s="533"/>
      <c r="I34" s="533"/>
      <c r="J34" s="533"/>
      <c r="K34" s="533"/>
      <c r="L34" s="533"/>
      <c r="M34" s="533"/>
      <c r="N34" s="533"/>
      <c r="O34" s="533"/>
      <c r="P34" s="533"/>
      <c r="Q34" s="533"/>
      <c r="R34" s="533"/>
      <c r="S34" s="533"/>
      <c r="T34" s="533"/>
      <c r="AF34" s="95" t="str">
        <f>'1日(火)'!AF34</f>
        <v>＊</v>
      </c>
    </row>
    <row r="35" spans="1:32" ht="18" customHeight="1" x14ac:dyDescent="0.4">
      <c r="A35" s="534" t="str">
        <f ca="1">"1ケース当たりの人件費　"&amp;ROUND(AC19/O2,0)&amp;"円"</f>
        <v>1ケース当たりの人件費　14750円</v>
      </c>
      <c r="B35" s="534"/>
      <c r="C35" s="534"/>
      <c r="D35" s="534"/>
      <c r="E35" s="534"/>
      <c r="F35" s="534"/>
      <c r="G35" s="534"/>
      <c r="H35" s="534"/>
      <c r="I35" s="534"/>
      <c r="J35" s="534"/>
      <c r="K35" s="534"/>
      <c r="L35" s="534"/>
      <c r="M35" s="534"/>
      <c r="N35" s="534"/>
      <c r="O35" s="534"/>
      <c r="P35" s="534"/>
      <c r="Q35" s="534"/>
      <c r="R35" s="534"/>
      <c r="S35" s="534"/>
      <c r="T35" s="534"/>
      <c r="AF35" s="95" t="str">
        <f>'1日(火)'!AF35</f>
        <v>＊</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tr">
        <f>'1日(火)'!AF36</f>
        <v>＊</v>
      </c>
    </row>
    <row r="37" spans="1:32" ht="18" hidden="1" customHeight="1" x14ac:dyDescent="0.4">
      <c r="A37" s="167"/>
      <c r="B37" s="167" cm="1">
        <f t="array" aca="1" ref="B37" ca="1">IF(INDIRECT(ADDRESS(MATCH("",B$1:B$32,-1),2))="休憩",INDIRECT(ADDRESS(MATCH("",B$1:B$32,-1)+1,1)),INDIRECT(ADDRESS(MATCH("",B$1:B$32,-1),1)))</f>
        <v>0.70833333333332205</v>
      </c>
      <c r="C37" s="167" cm="1">
        <f t="array" aca="1" ref="C37" ca="1">IF(INDIRECT(ADDRESS(MATCH("",C$1:C$32,-1),3))="休憩",INDIRECT(ADDRESS(MATCH("",C$1:C$32,-1)+1,1)),INDIRECT(ADDRESS(MATCH("",C$1:C$32,-1),1)))</f>
        <v>0.5</v>
      </c>
      <c r="D37" s="167" cm="1">
        <f t="array" aca="1" ref="D37" ca="1">IF(INDIRECT(ADDRESS(MATCH("",D$1:D$32,-1),4))="休憩",INDIRECT(ADDRESS(MATCH("",D$1:D$32,-1)+1,1)),INDIRECT(ADDRESS(MATCH("",D$1:D$32,-1),1)))</f>
        <v>0.70833333333332205</v>
      </c>
      <c r="E37" s="167" cm="1">
        <f t="array" aca="1" ref="E37" ca="1">IF(INDIRECT(ADDRESS(MATCH("",E$1:E$32,-1),5))="休憩",INDIRECT(ADDRESS(MATCH("",E$1:E$32,-1)+1,1)),INDIRECT(ADDRESS(MATCH("",E$1:E$32,-1),1)))</f>
        <v>0.70833333333332205</v>
      </c>
      <c r="F37" s="167" cm="1">
        <f t="array" aca="1" ref="F37" ca="1">IF(INDIRECT(ADDRESS(MATCH("",F$1:F$32,-1),6))="休憩",INDIRECT(ADDRESS(MATCH("",F$1:F$32,-1)+1,1)),INDIRECT(ADDRESS(MATCH("",F$1:F$32,-1),1)))</f>
        <v>0.70833333333332205</v>
      </c>
      <c r="G37" s="167" cm="1">
        <f t="array" aca="1" ref="G37" ca="1">IF(INDIRECT(ADDRESS(MATCH("",G$1:G$32,-1),7))="休憩",INDIRECT(ADDRESS(MATCH("",G$1:G$32,-1)+1,1)),INDIRECT(ADDRESS(MATCH("",G$1:G$32,-1),1)))</f>
        <v>0.74999999999998601</v>
      </c>
      <c r="H37" s="167" t="str" cm="1">
        <f t="array" aca="1" ref="H37" ca="1">IF(INDIRECT(ADDRESS(MATCH("",H$1:H$32,-1),8))="休憩",INDIRECT(ADDRESS(MATCH("",H$1:H$32,-1)+1,1)),INDIRECT(ADDRESS(MATCH("",H$1:H$32,-1),1)))</f>
        <v>名前</v>
      </c>
      <c r="I37" s="220" t="str" cm="1">
        <f t="array" aca="1" ref="I37" ca="1">IF(INDIRECT(ADDRESS(MATCH("",I$1:I$32,-1),8))="休憩",INDIRECT(ADDRESS(MATCH("",I$1:I$32,-1)+1,1)),INDIRECT(ADDRESS(MATCH("",I$1:I$32,-1),1)))</f>
        <v>名前</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tr">
        <f>'1日(火)'!AF37</f>
        <v>＊</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tr">
        <f>'1日(火)'!AF38</f>
        <v>＊</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tr">
        <f>'1日(火)'!AF39</f>
        <v>＊</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tr">
        <f>'1日(火)'!AF40</f>
        <v>＊</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tr">
        <f>'1日(火)'!AF41</f>
        <v>＊</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tr">
        <f>'1日(火)'!AF42</f>
        <v>＊</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tr">
        <f>'1日(火)'!AF43</f>
        <v>＊</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tr">
        <f>'1日(火)'!AF44</f>
        <v>＊</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tr">
        <f>'1日(火)'!AF45</f>
        <v>＊</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tr">
        <f>'1日(火)'!AF46</f>
        <v>＊</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tr">
        <f>'1日(火)'!AF47</f>
        <v>＊</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tr">
        <f>'1日(火)'!AF48</f>
        <v>＊</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tr">
        <f>'1日(火)'!AF49</f>
        <v>＊</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tr">
        <f>'1日(火)'!AF50</f>
        <v>＊</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tr">
        <f>'1日(火)'!AF51</f>
        <v>＊</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tr">
        <f>'1日(火)'!AF52</f>
        <v>＊</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tr">
        <f>'1日(火)'!AF53</f>
        <v>＊</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tr">
        <f>'1日(火)'!AF54</f>
        <v>＊</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tr">
        <f>'1日(火)'!AF55</f>
        <v>＊</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tr">
        <f>'1日(火)'!AF56</f>
        <v>＊</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tr">
        <f>'1日(火)'!AF57</f>
        <v>＊</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tr">
        <f>'1日(火)'!AF58</f>
        <v>＊</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28" ht="15.95" customHeight="1" x14ac:dyDescent="0.4"/>
    <row r="66" spans="22:28" ht="15.95" customHeight="1" x14ac:dyDescent="0.4">
      <c r="Y66" s="124"/>
    </row>
    <row r="67" spans="22:28" ht="15.95" customHeight="1" x14ac:dyDescent="0.4">
      <c r="Y67" s="125"/>
    </row>
    <row r="68" spans="22:28" ht="15.95" customHeight="1" x14ac:dyDescent="0.4">
      <c r="Y68" s="125"/>
    </row>
    <row r="69" spans="22:28" ht="15.95" customHeight="1" x14ac:dyDescent="0.4">
      <c r="Y69" s="125"/>
    </row>
    <row r="70" spans="22:28" ht="15.95" customHeight="1" x14ac:dyDescent="0.4">
      <c r="V70" s="116"/>
      <c r="W70" s="70"/>
      <c r="AB70" s="125"/>
    </row>
    <row r="71" spans="22:28" ht="15.95" customHeight="1" x14ac:dyDescent="0.4">
      <c r="V71" s="116"/>
      <c r="W71" s="70"/>
      <c r="AB71" s="125"/>
    </row>
    <row r="72" spans="22:28" ht="15.95" customHeight="1" x14ac:dyDescent="0.4">
      <c r="V72" s="116"/>
      <c r="W72" s="70"/>
      <c r="AB72" s="125"/>
    </row>
    <row r="73" spans="22:28" ht="15.95" customHeight="1" x14ac:dyDescent="0.4">
      <c r="Y73" s="125"/>
    </row>
    <row r="74" spans="22:28" ht="15.95" customHeight="1" x14ac:dyDescent="0.4">
      <c r="Y74" s="125"/>
    </row>
    <row r="75" spans="22:28" ht="15.95" customHeight="1" x14ac:dyDescent="0.4">
      <c r="Y75" s="125"/>
    </row>
    <row r="76" spans="22:28" ht="15.95" customHeight="1" x14ac:dyDescent="0.4">
      <c r="Y76" s="125"/>
    </row>
    <row r="77" spans="22:28" s="70" customFormat="1" ht="15.95" customHeight="1" x14ac:dyDescent="0.4">
      <c r="W77"/>
    </row>
    <row r="78" spans="22:28" s="70" customFormat="1" ht="15.95" customHeight="1" x14ac:dyDescent="0.4">
      <c r="W78"/>
    </row>
    <row r="79" spans="22:28" s="70" customFormat="1" ht="15.95" customHeight="1" x14ac:dyDescent="0.4">
      <c r="W79"/>
    </row>
    <row r="80" spans="22:28"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c r="Y85" s="131"/>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4"/>
  <conditionalFormatting sqref="A33 A6:T7 A29:T32 A27:P28 R10:T28 F10:P26 A8:D26 F8:T9">
    <cfRule type="cellIs" dxfId="76" priority="4" operator="equal">
      <formula>"休憩"</formula>
    </cfRule>
  </conditionalFormatting>
  <conditionalFormatting sqref="Y19">
    <cfRule type="cellIs" dxfId="75" priority="3" operator="lessThan">
      <formula>0</formula>
    </cfRule>
  </conditionalFormatting>
  <conditionalFormatting sqref="Q10:Q28">
    <cfRule type="cellIs" dxfId="74" priority="2" operator="equal">
      <formula>"休憩"</formula>
    </cfRule>
  </conditionalFormatting>
  <conditionalFormatting sqref="E8:E26">
    <cfRule type="cellIs" dxfId="73"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xr:uid="{CC37BFDA-EEC5-4171-A271-C03435ECC137}">
          <x14:formula1>
            <xm:f>'1日(火)'!$AF$7:$AF$58</xm:f>
          </x14:formula1>
          <xm:sqref>B6:S32</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4D6787-BD53-4B66-A612-54DDAAD8BD85}">
  <sheetPr codeName="Sheet19">
    <pageSetUpPr fitToPage="1"/>
  </sheetPr>
  <dimension ref="A1:AF95"/>
  <sheetViews>
    <sheetView zoomScale="70" zoomScaleNormal="70" workbookViewId="0">
      <pane xSplit="1" ySplit="5" topLeftCell="B6" activePane="bottomRight" state="frozen"/>
      <selection activeCell="R8" sqref="R8"/>
      <selection pane="topRight" activeCell="R8" sqref="R8"/>
      <selection pane="bottomLeft" activeCell="R8" sqref="R8"/>
      <selection pane="bottomRight" activeCell="L26" sqref="L26"/>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f>月シフト!N9</f>
        <v>44605</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f>A1</f>
        <v>44605</v>
      </c>
      <c r="W1" s="530"/>
      <c r="X1" s="530"/>
      <c r="Y1" s="530"/>
      <c r="Z1" s="62"/>
      <c r="AA1" s="62"/>
      <c r="AB1" s="62"/>
      <c r="AC1" s="62"/>
      <c r="AD1" s="62"/>
      <c r="AF1" s="62"/>
    </row>
    <row r="2" spans="1:32" ht="18.600000000000001" customHeight="1" thickBot="1" x14ac:dyDescent="0.45">
      <c r="A2" s="63"/>
      <c r="B2" s="537" t="s">
        <v>57</v>
      </c>
      <c r="C2" s="538"/>
      <c r="D2" s="538"/>
      <c r="E2" s="538"/>
      <c r="F2" s="538"/>
      <c r="G2" s="538"/>
      <c r="H2" s="538"/>
      <c r="I2" s="538"/>
      <c r="J2" s="538"/>
      <c r="K2" s="538"/>
      <c r="L2" s="538"/>
      <c r="M2" s="538"/>
      <c r="N2" s="539"/>
      <c r="O2" s="64"/>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IFERROR(INDEX(月シフト!$A$17:$A$50,MATCH(LARGE((月シフト!$N$17:$N$50&lt;&gt;"")*1/ROW(月シフト!$N$17:$N$50),B38),1/ROW(月シフト!$N$17:$N$50),0),1),"")</f>
        <v>ズオン バン フン</v>
      </c>
      <c r="C3" s="142" t="str" cm="1">
        <f t="array" ref="C3">IFERROR(INDEX(月シフト!$A$17:$A$50,MATCH(LARGE((月シフト!$N$17:$N$50&lt;&gt;"")*1/ROW(月シフト!$N$17:$N$50),C38),1/ROW(月シフト!$N$17:$N$50),0),1),"")</f>
        <v>ディン コン ベト</v>
      </c>
      <c r="D3" s="142" t="str" cm="1">
        <f t="array" ref="D3">IFERROR(INDEX(月シフト!$A$17:$A$50,MATCH(LARGE((月シフト!$N$17:$N$50&lt;&gt;"")*1/ROW(月シフト!$N$17:$N$50),D38),1/ROW(月シフト!$N$17:$N$50),0),1),"")</f>
        <v>ホン ゴック</v>
      </c>
      <c r="E3" s="142" t="str" cm="1">
        <f t="array" ref="E3">IFERROR(INDEX(月シフト!$A$17:$A$50,MATCH(LARGE((月シフト!$N$17:$N$50&lt;&gt;"")*1/ROW(月シフト!$N$17:$N$50),E38),1/ROW(月シフト!$N$17:$N$50),0),1),"")</f>
        <v>サンミン</v>
      </c>
      <c r="F3" s="142" t="str" cm="1">
        <f t="array" ref="F3">IFERROR(INDEX(月シフト!$A$17:$A$50,MATCH(LARGE((月シフト!$N$17:$N$50&lt;&gt;"")*1/ROW(月シフト!$N$17:$N$50),F38),1/ROW(月シフト!$N$17:$N$50),0),1),"")</f>
        <v>ハルシャナ</v>
      </c>
      <c r="G3" s="224" t="str" cm="1">
        <f t="array" ref="G3">IFERROR(INDEX(月シフト!$A$17:$A$50,MATCH(LARGE((月シフト!$N$17:$N$50&lt;&gt;"")*1/ROW(月シフト!$N$17:$N$50),G38),1/ROW(月シフト!$N$17:$N$50),0),1),"")</f>
        <v>ユウ</v>
      </c>
      <c r="H3" s="224" t="str" cm="1">
        <f t="array" ref="H3">IFERROR(INDEX(月シフト!$A$17:$A$50,MATCH(LARGE((月シフト!$N$17:$N$50&lt;&gt;"")*1/ROW(月シフト!$N$17:$N$50),H38),1/ROW(月シフト!$N$17:$N$50),0),1),"")</f>
        <v>チャトランガ</v>
      </c>
      <c r="I3" s="224" t="str" cm="1">
        <f t="array" ref="I3">IFERROR(INDEX(月シフト!$A$17:$A$50,MATCH(LARGE((月シフト!$N$17:$N$50&lt;&gt;"")*1/ROW(月シフト!$N$17:$N$50),I38),1/ROW(月シフト!$N$17:$N$50),0),1),"")</f>
        <v/>
      </c>
      <c r="J3" s="224" t="str" cm="1">
        <f t="array" ref="J3">IFERROR(INDEX(月シフト!$A$17:$A$50,MATCH(LARGE((月シフト!$N$17:$N$50&lt;&gt;"")*1/ROW(月シフト!$N$17:$N$50),J38),1/ROW(月シフト!$N$17:$N$50),0),1),"")</f>
        <v/>
      </c>
      <c r="K3" s="224" t="str" cm="1">
        <f t="array" ref="K3">IFERROR(INDEX(月シフト!$A$17:$A$50,MATCH(LARGE((月シフト!$N$17:$N$50&lt;&gt;"")*1/ROW(月シフト!$N$17:$N$50),K38),1/ROW(月シフト!$N$17:$N$50),0),1),"")</f>
        <v/>
      </c>
      <c r="L3" s="224" t="str" cm="1">
        <f t="array" ref="L3">IFERROR(INDEX(月シフト!$A$17:$A$50,MATCH(LARGE((月シフト!$N$17:$N$50&lt;&gt;"")*1/ROW(月シフト!$N$17:$N$50),L38),1/ROW(月シフト!$N$17:$N$50),0),1),"")</f>
        <v/>
      </c>
      <c r="M3" s="224" t="str" cm="1">
        <f t="array" ref="M3">IFERROR(INDEX(月シフト!$A$17:$A$50,MATCH(LARGE((月シフト!$N$17:$N$50&lt;&gt;"")*1/ROW(月シフト!$N$17:$N$50),M38),1/ROW(月シフト!$N$17:$N$50),0),1),"")</f>
        <v/>
      </c>
      <c r="N3" s="224" t="str" cm="1">
        <f t="array" ref="N3">IFERROR(INDEX(月シフト!$A$17:$A$50,MATCH(LARGE((月シフト!$N$17:$N$50&lt;&gt;"")*1/ROW(月シフト!$N$17:$N$50),N38),1/ROW(月シフト!$N$17:$N$50),0),1),"")</f>
        <v/>
      </c>
      <c r="O3" s="224" t="str" cm="1">
        <f t="array" ref="O3">IFERROR(INDEX(月シフト!$A$17:$A$50,MATCH(LARGE((月シフト!$N$17:$N$50&lt;&gt;"")*1/ROW(月シフト!$N$17:$N$50),O38),1/ROW(月シフト!$N$17:$N$50),0),1),"")</f>
        <v/>
      </c>
      <c r="P3" s="310" t="str" cm="1">
        <f t="array" ref="P3">IFERROR(INDEX(月シフト!$A$17:$A$50,MATCH(LARGE((月シフト!$N$17:$N$50&lt;&gt;"")*1/ROW(月シフト!$N$17:$N$50),P38),1/ROW(月シフト!$N$17:$N$50),0),1),"")</f>
        <v/>
      </c>
      <c r="Q3" s="143" t="str">
        <f t="array" ref="Q3">IFERROR(INDEX(月シフト!$A$11:$A$16,MATCH(LARGE((月シフト!$N$11:$N$16&lt;&gt;"")*1/ROW(月シフト!$N$11:$N$16),1),1/ROW(月シフト!$N$11:$N$16),0),1),"")</f>
        <v>高橋</v>
      </c>
      <c r="R3" s="144" t="str">
        <f t="array" ref="R3">IFERROR(INDEX(月シフト!$A$11:$A$16,MATCH(LARGE((月シフト!$N$11:$N$16&lt;&gt;"")*1/ROW(月シフト!$N$11:$N$16),2),1/ROW(月シフト!$N$11:$N$16),0),1),"")</f>
        <v>マーダワ</v>
      </c>
      <c r="S3" s="145" t="str">
        <f t="array" ref="S3">IFERROR(INDEX(月シフト!$A$11:$A$16,MATCH(LARGE((月シフト!$N$11:$N$16&lt;&gt;"")*1/ROW(月シフト!$N$11:$N$16),3),1/ROW(月シフト!$N$11:$N$16),0),1),"")</f>
        <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c r="C4" s="73"/>
      <c r="D4" s="73"/>
      <c r="E4" s="73"/>
      <c r="F4" s="73"/>
      <c r="G4" s="225"/>
      <c r="H4" s="225"/>
      <c r="I4" s="225"/>
      <c r="J4" s="225"/>
      <c r="K4" s="225"/>
      <c r="L4" s="225"/>
      <c r="M4" s="225"/>
      <c r="N4" s="225"/>
      <c r="O4" s="225"/>
      <c r="P4" s="311"/>
      <c r="Q4" s="74"/>
      <c r="R4" s="75"/>
      <c r="S4" s="76"/>
      <c r="T4" s="146"/>
      <c r="V4" s="109" t="str">
        <f>IF(AND(B$3="",B$6=""),"",IF(B$3="",B$6,B$3))</f>
        <v>ズオン バン フン</v>
      </c>
      <c r="W4" s="110">
        <f>IF(AND(B$6&lt;&gt;"",B$3=""),0,IFERROR(HLOOKUP(INDEX(月シフト!$B$17:$AF$50,MATCH($V4,月シフト!$A$17:$A$50,0),MATCH($V$1,月シフト!$B$9:$AF$9,0)),月シフト!$AJ$9:$AU$10,2,0),""))</f>
        <v>8</v>
      </c>
      <c r="X4" s="111">
        <f ca="1">B33</f>
        <v>7.9999999999997389</v>
      </c>
      <c r="Y4" s="112">
        <f ca="1">IF(V4="","",X4-W4)</f>
        <v>-2.6112445539183682E-13</v>
      </c>
      <c r="AA4" s="109" t="str">
        <f t="shared" ref="AA4:AA13" si="0">IF(V4="","",V4)</f>
        <v>ズオン バン フン</v>
      </c>
      <c r="AB4" s="114">
        <f>IFERROR(HLOOKUP($V4,月シフト!$AJ$12:$AZ$13,2,0)*W4,"")</f>
        <v>9600</v>
      </c>
      <c r="AC4" s="114">
        <f ca="1">IFERROR(HLOOKUP($V4,月シフト!$AJ$12:$AZ$13,2,0)*X4,"")</f>
        <v>9599.9999999996871</v>
      </c>
      <c r="AD4" s="115">
        <f ca="1">IFERROR(ROUND(AC4,0)-ROUND(AB4,0),"")</f>
        <v>0</v>
      </c>
    </row>
    <row r="5" spans="1:32" ht="18.600000000000001" customHeight="1" thickBot="1" x14ac:dyDescent="0.45">
      <c r="A5" s="78" t="s">
        <v>83</v>
      </c>
      <c r="B5" s="79" t="str">
        <f>IF(B3="","",HLOOKUP(INDEX(月シフト!$B$11:$AF$50,MATCH(B$3,月シフト!$A$11:$A$50,0),MATCH($A$1,月シフト!$B$9:$AF$9,0)),月シフト!$AJ$9:$AU$11,3,0))</f>
        <v>8:00～17:00</v>
      </c>
      <c r="C5" s="79" t="str">
        <f>IF(C3="","",HLOOKUP(INDEX(月シフト!$B$11:$AF$50,MATCH(C$3,月シフト!$A$11:$A$50,0),MATCH($A$1,月シフト!$B$9:$AF$9,0)),月シフト!$AJ$9:$AU$11,3,0))</f>
        <v>8:00～17:00</v>
      </c>
      <c r="D5" s="79" t="str">
        <f>IF(D3="","",HLOOKUP(INDEX(月シフト!$B$11:$AF$50,MATCH(D$3,月シフト!$A$11:$A$50,0),MATCH($A$1,月シフト!$B$9:$AF$9,0)),月シフト!$AJ$9:$AU$11,3,0))</f>
        <v>8:00～17:00</v>
      </c>
      <c r="E5" s="79" t="str">
        <f>IF(E3="","",HLOOKUP(INDEX(月シフト!$B$11:$AF$50,MATCH(E$3,月シフト!$A$11:$A$50,0),MATCH($A$1,月シフト!$B$9:$AF$9,0)),月シフト!$AJ$9:$AU$11,3,0))</f>
        <v>8:00～17:00</v>
      </c>
      <c r="F5" s="79" t="str">
        <f>IF(F3="","",HLOOKUP(INDEX(月シフト!$B$11:$AF$50,MATCH(F$3,月シフト!$A$11:$A$50,0),MATCH($A$1,月シフト!$B$9:$AF$9,0)),月シフト!$AJ$9:$AU$11,3,0))</f>
        <v>8:00～17:00</v>
      </c>
      <c r="G5" s="226" t="str">
        <f>IF(G3="","",HLOOKUP(INDEX(月シフト!$B$11:$AF$50,MATCH(G$3,月シフト!$A$11:$A$50,0),MATCH($A$1,月シフト!$B$9:$AF$9,0)),月シフト!$AJ$9:$AU$11,3,0))</f>
        <v>8:00～17:00</v>
      </c>
      <c r="H5" s="226" t="str">
        <f>IF(H3="","",HLOOKUP(INDEX(月シフト!$B$11:$AF$50,MATCH(H$3,月シフト!$A$11:$A$50,0),MATCH($A$1,月シフト!$B$9:$AF$9,0)),月シフト!$AJ$9:$AU$11,3,0))</f>
        <v>13:00～18:00</v>
      </c>
      <c r="I5" s="226" t="str">
        <f>IF(I3="","",HLOOKUP(INDEX(月シフト!$B$11:$AF$50,MATCH(I$3,月シフト!$A$11:$A$50,0),MATCH($A$1,月シフト!$B$9:$AF$9,0)),月シフト!$AJ$9:$AU$11,3,0))</f>
        <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ディン コン ベト</v>
      </c>
      <c r="W5" s="110">
        <f>IF(AND(B$6&lt;&gt;"",B$3=""),0,IFERROR(HLOOKUP(INDEX(月シフト!$B$17:$AF$50,MATCH($V5,月シフト!$A$17:$A$50,0),MATCH($V$1,月シフト!$B$9:$AF$9,0)),月シフト!$AJ$9:$AU$10,2,0),""))</f>
        <v>8</v>
      </c>
      <c r="X5" s="110">
        <f ca="1">C33</f>
        <v>7.9999999999997389</v>
      </c>
      <c r="Y5" s="112">
        <f t="shared" ref="Y5:Y10" ca="1" si="1">IF(V5="","",X5-W5)</f>
        <v>-2.6112445539183682E-13</v>
      </c>
      <c r="Z5" s="178"/>
      <c r="AA5" s="109" t="str">
        <f t="shared" si="0"/>
        <v>ディン コン ベト</v>
      </c>
      <c r="AB5" s="114">
        <f>IFERROR(HLOOKUP($V5,月シフト!$AJ$12:$AZ$13,2,0)*W5,"")</f>
        <v>8800</v>
      </c>
      <c r="AC5" s="114">
        <f ca="1">IFERROR(HLOOKUP($V5,月シフト!$AJ$12:$AZ$13,2,0)*X5,"")</f>
        <v>8799.9999999997126</v>
      </c>
      <c r="AD5" s="115">
        <f t="shared" ref="AD5:AD10" ca="1" si="2">IFERROR(ROUND(AC5,0)-ROUND(AB5,0),"")</f>
        <v>0</v>
      </c>
    </row>
    <row r="6" spans="1:32" ht="18.600000000000001" customHeight="1" x14ac:dyDescent="0.4">
      <c r="A6" s="137">
        <v>0.29166666666666669</v>
      </c>
      <c r="B6" s="84"/>
      <c r="C6" s="85"/>
      <c r="D6" s="85"/>
      <c r="E6" s="85"/>
      <c r="F6" s="85"/>
      <c r="G6" s="85"/>
      <c r="H6" s="85"/>
      <c r="I6" s="85"/>
      <c r="J6" s="85"/>
      <c r="K6" s="85"/>
      <c r="L6" s="85"/>
      <c r="M6" s="85"/>
      <c r="N6" s="85"/>
      <c r="O6" s="85"/>
      <c r="P6" s="313"/>
      <c r="Q6" s="84"/>
      <c r="R6" s="323"/>
      <c r="S6" s="86"/>
      <c r="T6" s="87" t="s">
        <v>194</v>
      </c>
      <c r="V6" s="109" t="str">
        <f>IF(AND(D$3="",D$6=""),"",IF(D$3="",D$6,D$3))</f>
        <v>ホン ゴック</v>
      </c>
      <c r="W6" s="110">
        <f>IF(AND(B$6&lt;&gt;"",B$3=""),0,IFERROR(HLOOKUP(INDEX(月シフト!$B$17:$AF$50,MATCH($V6,月シフト!$A$17:$A$50,0),MATCH($V$1,月シフト!$B$9:$AF$9,0)),月シフト!$AJ$9:$AU$10,2,0),""))</f>
        <v>8</v>
      </c>
      <c r="X6" s="110">
        <f ca="1">D33</f>
        <v>7.9999999999997389</v>
      </c>
      <c r="Y6" s="112">
        <f t="shared" ca="1" si="1"/>
        <v>-2.6112445539183682E-13</v>
      </c>
      <c r="Z6" s="141"/>
      <c r="AA6" s="109" t="str">
        <f t="shared" si="0"/>
        <v>ホン ゴック</v>
      </c>
      <c r="AB6" s="114">
        <f>IFERROR(HLOOKUP($V6,月シフト!$AJ$12:$AZ$13,2,0)*W6,"")</f>
        <v>8800</v>
      </c>
      <c r="AC6" s="114">
        <f ca="1">IFERROR(HLOOKUP($V6,月シフト!$AJ$12:$AZ$13,2,0)*X6,"")</f>
        <v>8799.9999999997126</v>
      </c>
      <c r="AD6" s="115">
        <f t="shared" ca="1" si="2"/>
        <v>0</v>
      </c>
      <c r="AF6" s="70" t="str">
        <f>'1日(火)'!AF6</f>
        <v>リスト</v>
      </c>
    </row>
    <row r="7" spans="1:32" ht="18.600000000000001" customHeight="1" x14ac:dyDescent="0.4">
      <c r="A7" s="138">
        <v>0.3125</v>
      </c>
      <c r="B7" s="132"/>
      <c r="C7" s="133"/>
      <c r="D7" s="133"/>
      <c r="E7" s="133"/>
      <c r="F7" s="133"/>
      <c r="G7" s="133"/>
      <c r="H7" s="133"/>
      <c r="I7" s="133"/>
      <c r="J7" s="133"/>
      <c r="K7" s="133"/>
      <c r="L7" s="133"/>
      <c r="M7" s="133"/>
      <c r="N7" s="133"/>
      <c r="O7" s="133"/>
      <c r="P7" s="309"/>
      <c r="Q7" s="132"/>
      <c r="R7" s="223"/>
      <c r="S7" s="134"/>
      <c r="T7" s="135" t="s">
        <v>750</v>
      </c>
      <c r="V7" s="109" t="str">
        <f>IF(AND(E$3="",E$6=""),"",IF(E$3="",E$6,E$3))</f>
        <v>サンミン</v>
      </c>
      <c r="W7" s="110">
        <f>IF(AND(B$6&lt;&gt;"",B$3=""),0,IFERROR(HLOOKUP(INDEX(月シフト!$B$17:$AF$50,MATCH($V7,月シフト!$A$17:$A$50,0),MATCH($V$1,月シフト!$B$9:$AF$9,0)),月シフト!$AJ$9:$AU$10,2,0),""))</f>
        <v>8</v>
      </c>
      <c r="X7" s="110">
        <f ca="1">E33</f>
        <v>7.9999999999997389</v>
      </c>
      <c r="Y7" s="112">
        <f t="shared" ca="1" si="1"/>
        <v>-2.6112445539183682E-13</v>
      </c>
      <c r="Z7" s="113"/>
      <c r="AA7" s="109" t="str">
        <f t="shared" si="0"/>
        <v>サンミン</v>
      </c>
      <c r="AB7" s="114">
        <f>IFERROR(HLOOKUP($V7,月シフト!$AJ$12:$AZ$13,2,0)*W7,"")</f>
        <v>8400</v>
      </c>
      <c r="AC7" s="114">
        <f ca="1">IFERROR(HLOOKUP($V7,月シフト!$AJ$12:$AZ$13,2,0)*X7,"")</f>
        <v>8399.9999999997253</v>
      </c>
      <c r="AD7" s="115">
        <f t="shared" ca="1" si="2"/>
        <v>0</v>
      </c>
      <c r="AF7" s="89" t="str">
        <f>'1日(火)'!AF7</f>
        <v>↓</v>
      </c>
    </row>
    <row r="8" spans="1:32" ht="18.600000000000001" customHeight="1" x14ac:dyDescent="0.4">
      <c r="A8" s="139">
        <v>0.33333333333333298</v>
      </c>
      <c r="B8" s="90" t="s">
        <v>62</v>
      </c>
      <c r="C8" s="91" t="s">
        <v>62</v>
      </c>
      <c r="D8" s="91" t="s">
        <v>62</v>
      </c>
      <c r="E8" s="91" t="s">
        <v>62</v>
      </c>
      <c r="F8" s="91" t="s">
        <v>62</v>
      </c>
      <c r="G8" s="91" t="s">
        <v>62</v>
      </c>
      <c r="H8" s="91"/>
      <c r="I8" s="91"/>
      <c r="J8" s="91"/>
      <c r="K8" s="91"/>
      <c r="L8" s="91"/>
      <c r="M8" s="91"/>
      <c r="N8" s="91"/>
      <c r="O8" s="91"/>
      <c r="P8" s="314"/>
      <c r="Q8" s="90"/>
      <c r="R8" s="222"/>
      <c r="S8" s="92"/>
      <c r="T8" s="203" t="s">
        <v>744</v>
      </c>
      <c r="V8" s="109" t="str">
        <f>IF(AND(F$3="",F$6=""),"",IF(F$3="",F$6,F$3))</f>
        <v>ハルシャナ</v>
      </c>
      <c r="W8" s="110">
        <f>IF(AND(B$6&lt;&gt;"",B$3=""),0,IFERROR(HLOOKUP(INDEX(月シフト!$B$17:$AF$50,MATCH($V8,月シフト!$A$17:$A$50,0),MATCH($V$1,月シフト!$B$9:$AF$9,0)),月シフト!$AJ$9:$AU$10,2,0),""))</f>
        <v>8</v>
      </c>
      <c r="X8" s="110">
        <f ca="1">F33</f>
        <v>7.9999999999997389</v>
      </c>
      <c r="Y8" s="112">
        <f t="shared" ca="1" si="1"/>
        <v>-2.6112445539183682E-13</v>
      </c>
      <c r="AA8" s="109" t="str">
        <f t="shared" si="0"/>
        <v>ハルシャナ</v>
      </c>
      <c r="AB8" s="114">
        <f>IFERROR(HLOOKUP($V8,月シフト!$AJ$12:$AZ$13,2,0)*W8,"")</f>
        <v>8400</v>
      </c>
      <c r="AC8" s="114">
        <f ca="1">IFERROR(HLOOKUP($V8,月シフト!$AJ$12:$AZ$13,2,0)*X8,"")</f>
        <v>8399.9999999997253</v>
      </c>
      <c r="AD8" s="115">
        <f t="shared" ca="1" si="2"/>
        <v>0</v>
      </c>
      <c r="AF8" s="89" t="str">
        <f>'1日(火)'!AF8</f>
        <v>荷物整理</v>
      </c>
    </row>
    <row r="9" spans="1:32" ht="18.600000000000001" customHeight="1" x14ac:dyDescent="0.4">
      <c r="A9" s="138">
        <v>0.35416666666666602</v>
      </c>
      <c r="B9" s="132" t="s">
        <v>64</v>
      </c>
      <c r="C9" s="133" t="s">
        <v>64</v>
      </c>
      <c r="D9" s="133" t="s">
        <v>64</v>
      </c>
      <c r="E9" s="133" t="s">
        <v>64</v>
      </c>
      <c r="F9" s="133" t="s">
        <v>64</v>
      </c>
      <c r="G9" s="133" t="s">
        <v>64</v>
      </c>
      <c r="H9" s="133"/>
      <c r="I9" s="133"/>
      <c r="J9" s="133"/>
      <c r="K9" s="133"/>
      <c r="L9" s="133"/>
      <c r="M9" s="133"/>
      <c r="N9" s="133"/>
      <c r="O9" s="133"/>
      <c r="P9" s="309"/>
      <c r="Q9" s="132"/>
      <c r="R9" s="223"/>
      <c r="S9" s="134"/>
      <c r="T9" s="136"/>
      <c r="V9" s="109" t="str">
        <f>IF(AND(G$3="",G$6=""),"",IF(G$3="",G$6,G$3))</f>
        <v>ユウ</v>
      </c>
      <c r="W9" s="110">
        <f>IF(AND(B$6&lt;&gt;"",B$3=""),0,IFERROR(HLOOKUP(INDEX(月シフト!$B$17:$AF$50,MATCH($V9,月シフト!$A$17:$A$50,0),MATCH($V$1,月シフト!$B$9:$AF$9,0)),月シフト!$AJ$9:$AU$10,2,0),""))</f>
        <v>8</v>
      </c>
      <c r="X9" s="110">
        <f ca="1">G33</f>
        <v>7.9999999999997389</v>
      </c>
      <c r="Y9" s="112">
        <f t="shared" ca="1" si="1"/>
        <v>-2.6112445539183682E-13</v>
      </c>
      <c r="AA9" s="109" t="str">
        <f t="shared" si="0"/>
        <v>ユウ</v>
      </c>
      <c r="AB9" s="114">
        <f>IFERROR(HLOOKUP($V9,月シフト!$AJ$12:$AZ$13,2,0)*W9,"")</f>
        <v>8400</v>
      </c>
      <c r="AC9" s="114">
        <f ca="1">IFERROR(HLOOKUP($V9,月シフト!$AJ$12:$AZ$13,2,0)*X9,"")</f>
        <v>8399.9999999997253</v>
      </c>
      <c r="AD9" s="115">
        <f t="shared" ca="1" si="2"/>
        <v>0</v>
      </c>
      <c r="AF9" s="89" t="str">
        <f>'1日(火)'!AF9</f>
        <v>フード</v>
      </c>
    </row>
    <row r="10" spans="1:32" ht="18.600000000000001" customHeight="1" x14ac:dyDescent="0.4">
      <c r="A10" s="139">
        <v>0.375</v>
      </c>
      <c r="B10" s="90" t="s">
        <v>68</v>
      </c>
      <c r="C10" s="91" t="s">
        <v>68</v>
      </c>
      <c r="D10" s="91" t="s">
        <v>68</v>
      </c>
      <c r="E10" s="91" t="s">
        <v>68</v>
      </c>
      <c r="F10" s="91" t="s">
        <v>68</v>
      </c>
      <c r="G10" s="91" t="s">
        <v>68</v>
      </c>
      <c r="H10" s="91"/>
      <c r="I10" s="91"/>
      <c r="J10" s="91"/>
      <c r="K10" s="91"/>
      <c r="L10" s="91"/>
      <c r="M10" s="91"/>
      <c r="N10" s="91"/>
      <c r="O10" s="91"/>
      <c r="P10" s="314"/>
      <c r="Q10" s="90"/>
      <c r="R10" s="222"/>
      <c r="S10" s="92"/>
      <c r="T10" s="93"/>
      <c r="V10" s="109" t="str">
        <f>IF(AND(H$3="",H$6=""),"",IF(H$3="",H$6,H$3))</f>
        <v>チャトランガ</v>
      </c>
      <c r="W10" s="117">
        <f>IF(AND(B$6&lt;&gt;"",B$3=""),0,IFERROR(HLOOKUP(INDEX(月シフト!$B$17:$AF$50,MATCH($V10,月シフト!$A$17:$A$50,0),MATCH($V$1,月シフト!$B$9:$AF$9,0)),月シフト!$AJ$9:$AU$10,2,0),""))</f>
        <v>5</v>
      </c>
      <c r="X10" s="110">
        <f ca="1">H33</f>
        <v>4.9999999999996838</v>
      </c>
      <c r="Y10" s="118">
        <f t="shared" ca="1" si="1"/>
        <v>-3.1619151741324458E-13</v>
      </c>
      <c r="AA10" s="109" t="str">
        <f t="shared" si="0"/>
        <v>チャトランガ</v>
      </c>
      <c r="AB10" s="114">
        <f>IFERROR(HLOOKUP($V10,月シフト!$AJ$12:$AZ$13,2,0)*W10,"")</f>
        <v>5250</v>
      </c>
      <c r="AC10" s="114">
        <f ca="1">IFERROR(HLOOKUP($V10,月シフト!$AJ$12:$AZ$13,2,0)*X10,"")</f>
        <v>5249.999999999668</v>
      </c>
      <c r="AD10" s="115">
        <f t="shared" ca="1" si="2"/>
        <v>0</v>
      </c>
      <c r="AF10" s="89" t="str">
        <f>'1日(火)'!AF10</f>
        <v>翌日準備</v>
      </c>
    </row>
    <row r="11" spans="1:32" ht="18" customHeight="1" x14ac:dyDescent="0.4">
      <c r="A11" s="138">
        <v>0.39583333333333298</v>
      </c>
      <c r="B11" s="132" t="s">
        <v>64</v>
      </c>
      <c r="C11" s="133" t="s">
        <v>64</v>
      </c>
      <c r="D11" s="133" t="s">
        <v>64</v>
      </c>
      <c r="E11" s="133" t="s">
        <v>64</v>
      </c>
      <c r="F11" s="133" t="s">
        <v>64</v>
      </c>
      <c r="G11" s="133" t="s">
        <v>64</v>
      </c>
      <c r="H11" s="133"/>
      <c r="I11" s="133"/>
      <c r="J11" s="133"/>
      <c r="K11" s="133"/>
      <c r="L11" s="133"/>
      <c r="M11" s="133"/>
      <c r="N11" s="133"/>
      <c r="O11" s="133"/>
      <c r="P11" s="309"/>
      <c r="Q11" s="132"/>
      <c r="R11" s="223"/>
      <c r="S11" s="134"/>
      <c r="T11" s="136"/>
      <c r="V11" s="109" t="str">
        <f>IF(AND(I$3="",I$6=""),"",IF(I$3="",I$6,I$3))</f>
        <v/>
      </c>
      <c r="W11" s="117" t="str">
        <f>IF(AND(B$6&lt;&gt;"",B$3=""),0,IFERROR(HLOOKUP(INDEX(月シフト!$B$17:$AF$50,MATCH($V11,月シフト!$A$17:$A$50,0),MATCH($V$1,月シフト!$B$9:$AF$9,0)),月シフト!$AJ$9:$AU$10,2,0),""))</f>
        <v/>
      </c>
      <c r="X11" s="110" t="str">
        <f ca="1">I33</f>
        <v/>
      </c>
      <c r="Y11" s="118" t="str">
        <f t="shared" ref="Y11:Y13" si="3">IF(V11="","",X11-W11)</f>
        <v/>
      </c>
      <c r="AA11" s="109" t="str">
        <f t="shared" si="0"/>
        <v/>
      </c>
      <c r="AB11" s="114" t="str">
        <f>IFERROR(HLOOKUP($V11,月シフト!$AJ$12:$AZ$13,2,0)*W11,"")</f>
        <v/>
      </c>
      <c r="AC11" s="114" t="str">
        <f ca="1">IFERROR(HLOOKUP($V11,月シフト!$AJ$12:$AZ$13,2,0)*X11,"")</f>
        <v/>
      </c>
      <c r="AD11" s="115" t="str">
        <f ca="1">IFERROR(ROUND(AC11,0)-ROUND(AB11,0),"")</f>
        <v/>
      </c>
      <c r="AF11" s="89" t="str">
        <f>'1日(火)'!AF11</f>
        <v>荷物整理</v>
      </c>
    </row>
    <row r="12" spans="1:32" ht="18" customHeight="1" x14ac:dyDescent="0.4">
      <c r="A12" s="139">
        <v>0.41666666666666702</v>
      </c>
      <c r="B12" s="90" t="s">
        <v>70</v>
      </c>
      <c r="C12" s="91" t="s">
        <v>70</v>
      </c>
      <c r="D12" s="91" t="s">
        <v>70</v>
      </c>
      <c r="E12" s="91" t="s">
        <v>70</v>
      </c>
      <c r="F12" s="91" t="s">
        <v>70</v>
      </c>
      <c r="G12" s="91" t="s">
        <v>70</v>
      </c>
      <c r="H12" s="91"/>
      <c r="I12" s="91"/>
      <c r="J12" s="91"/>
      <c r="K12" s="91"/>
      <c r="L12" s="91"/>
      <c r="M12" s="91"/>
      <c r="N12" s="91"/>
      <c r="O12" s="91"/>
      <c r="P12" s="314"/>
      <c r="Q12" s="90"/>
      <c r="R12" s="222"/>
      <c r="S12" s="92"/>
      <c r="T12" s="93"/>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2" t="s">
        <v>64</v>
      </c>
      <c r="C13" s="133" t="s">
        <v>64</v>
      </c>
      <c r="D13" s="133" t="s">
        <v>64</v>
      </c>
      <c r="E13" s="133" t="s">
        <v>64</v>
      </c>
      <c r="F13" s="133" t="s">
        <v>64</v>
      </c>
      <c r="G13" s="133" t="s">
        <v>64</v>
      </c>
      <c r="H13" s="133"/>
      <c r="I13" s="133"/>
      <c r="J13" s="133"/>
      <c r="K13" s="133"/>
      <c r="L13" s="133"/>
      <c r="M13" s="133"/>
      <c r="N13" s="133"/>
      <c r="O13" s="133"/>
      <c r="P13" s="309"/>
      <c r="Q13" s="132"/>
      <c r="R13" s="223"/>
      <c r="S13" s="134"/>
      <c r="T13" s="136"/>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0" t="s">
        <v>64</v>
      </c>
      <c r="C14" s="91" t="s">
        <v>64</v>
      </c>
      <c r="D14" s="91" t="s">
        <v>64</v>
      </c>
      <c r="E14" s="91" t="s">
        <v>64</v>
      </c>
      <c r="F14" s="91" t="s">
        <v>64</v>
      </c>
      <c r="G14" s="91" t="s">
        <v>64</v>
      </c>
      <c r="H14" s="91"/>
      <c r="I14" s="91"/>
      <c r="J14" s="91"/>
      <c r="K14" s="91"/>
      <c r="L14" s="91"/>
      <c r="M14" s="91"/>
      <c r="N14" s="91"/>
      <c r="O14" s="91"/>
      <c r="P14" s="314"/>
      <c r="Q14" s="90"/>
      <c r="R14" s="222"/>
      <c r="S14" s="92"/>
      <c r="T14" s="93"/>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2" t="s">
        <v>64</v>
      </c>
      <c r="C15" s="133" t="s">
        <v>64</v>
      </c>
      <c r="D15" s="133" t="s">
        <v>64</v>
      </c>
      <c r="E15" s="133" t="s">
        <v>64</v>
      </c>
      <c r="F15" s="133" t="s">
        <v>64</v>
      </c>
      <c r="G15" s="133" t="s">
        <v>64</v>
      </c>
      <c r="H15" s="133"/>
      <c r="I15" s="133"/>
      <c r="J15" s="133"/>
      <c r="K15" s="133"/>
      <c r="L15" s="133"/>
      <c r="M15" s="133"/>
      <c r="N15" s="133"/>
      <c r="O15" s="133"/>
      <c r="P15" s="309"/>
      <c r="Q15" s="132"/>
      <c r="R15" s="223"/>
      <c r="S15" s="134"/>
      <c r="T15" s="136" t="s">
        <v>746</v>
      </c>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0" t="s">
        <v>69</v>
      </c>
      <c r="C16" s="91" t="s">
        <v>69</v>
      </c>
      <c r="D16" s="91" t="s">
        <v>69</v>
      </c>
      <c r="E16" s="91" t="s">
        <v>69</v>
      </c>
      <c r="F16" s="91" t="s">
        <v>69</v>
      </c>
      <c r="G16" s="91" t="s">
        <v>69</v>
      </c>
      <c r="H16" s="91"/>
      <c r="I16" s="91"/>
      <c r="J16" s="91"/>
      <c r="K16" s="91"/>
      <c r="L16" s="91"/>
      <c r="M16" s="91"/>
      <c r="N16" s="91"/>
      <c r="O16" s="91"/>
      <c r="P16" s="314"/>
      <c r="Q16" s="90"/>
      <c r="R16" s="222"/>
      <c r="S16" s="92"/>
      <c r="T16" s="93" t="s">
        <v>201</v>
      </c>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2" t="s">
        <v>69</v>
      </c>
      <c r="C17" s="133" t="s">
        <v>69</v>
      </c>
      <c r="D17" s="133" t="s">
        <v>69</v>
      </c>
      <c r="E17" s="133" t="s">
        <v>69</v>
      </c>
      <c r="F17" s="133" t="s">
        <v>69</v>
      </c>
      <c r="G17" s="133" t="s">
        <v>69</v>
      </c>
      <c r="H17" s="133"/>
      <c r="I17" s="133"/>
      <c r="J17" s="133"/>
      <c r="K17" s="133"/>
      <c r="L17" s="133"/>
      <c r="M17" s="133"/>
      <c r="N17" s="133"/>
      <c r="O17" s="133"/>
      <c r="P17" s="309"/>
      <c r="Q17" s="132"/>
      <c r="R17" s="223"/>
      <c r="S17" s="134"/>
      <c r="T17" s="172"/>
      <c r="V17" s="109" t="str">
        <f>IF(AND(O$3="",O$6=""),"",IF(O$3="",O$6,O$3))</f>
        <v/>
      </c>
      <c r="W17" s="117" t="str">
        <f>IF(AND(B$6&lt;&gt;"",B$3=""),0,IFERROR(HLOOKUP(INDEX(月シフト!$B$17:$AF$50,MATCH($V17,月シフト!$A$17:$A$50,0),MATCH($V$1,月シフト!$B$9:$AF$9,0)),月シフト!$AJ$9:$AU$10,2,0),""))</f>
        <v/>
      </c>
      <c r="X17" s="110" t="str">
        <f ca="1">O33</f>
        <v/>
      </c>
      <c r="Y17" s="118" t="str">
        <f t="shared" si="5"/>
        <v/>
      </c>
      <c r="AA17" s="109" t="str">
        <f t="shared" si="6"/>
        <v/>
      </c>
      <c r="AB17" s="114" t="str">
        <f>IFERROR(HLOOKUP($V17,月シフト!$AJ$12:$AZ$13,2,0)*W17,"")</f>
        <v/>
      </c>
      <c r="AC17" s="114" t="str">
        <f ca="1">IFERROR(HLOOKUP($V17,月シフト!$AJ$12:$AZ$13,2,0)*X17,"")</f>
        <v/>
      </c>
      <c r="AD17" s="115" t="str">
        <f t="shared" ca="1" si="7"/>
        <v/>
      </c>
      <c r="AF17" s="89" t="str">
        <f>'1日(火)'!AF17</f>
        <v>検品登録</v>
      </c>
    </row>
    <row r="18" spans="1:32" ht="18" customHeight="1" thickBot="1" x14ac:dyDescent="0.45">
      <c r="A18" s="139">
        <v>0.54166666666666596</v>
      </c>
      <c r="B18" s="90" t="s">
        <v>740</v>
      </c>
      <c r="C18" s="91" t="s">
        <v>740</v>
      </c>
      <c r="D18" s="91" t="s">
        <v>740</v>
      </c>
      <c r="E18" s="91" t="s">
        <v>740</v>
      </c>
      <c r="F18" s="91" t="s">
        <v>740</v>
      </c>
      <c r="G18" s="91" t="s">
        <v>740</v>
      </c>
      <c r="H18" s="91" t="s">
        <v>740</v>
      </c>
      <c r="I18" s="91"/>
      <c r="J18" s="91"/>
      <c r="K18" s="91"/>
      <c r="L18" s="91"/>
      <c r="M18" s="91"/>
      <c r="N18" s="91"/>
      <c r="O18" s="91"/>
      <c r="P18" s="314"/>
      <c r="Q18" s="90"/>
      <c r="R18" s="222"/>
      <c r="S18" s="92"/>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2" t="s">
        <v>64</v>
      </c>
      <c r="C19" s="133" t="s">
        <v>64</v>
      </c>
      <c r="D19" s="133" t="s">
        <v>64</v>
      </c>
      <c r="E19" s="133" t="s">
        <v>64</v>
      </c>
      <c r="F19" s="133" t="s">
        <v>64</v>
      </c>
      <c r="G19" s="133" t="s">
        <v>64</v>
      </c>
      <c r="H19" s="133" t="s">
        <v>64</v>
      </c>
      <c r="I19" s="133"/>
      <c r="J19" s="133"/>
      <c r="K19" s="133"/>
      <c r="L19" s="133"/>
      <c r="M19" s="133"/>
      <c r="N19" s="133"/>
      <c r="O19" s="133"/>
      <c r="P19" s="309"/>
      <c r="Q19" s="132"/>
      <c r="R19" s="223"/>
      <c r="S19" s="134"/>
      <c r="T19" s="136"/>
      <c r="V19" s="119" t="s">
        <v>54</v>
      </c>
      <c r="W19" s="120">
        <f>SUM(W4:W18)</f>
        <v>53</v>
      </c>
      <c r="X19" s="120">
        <f ca="1">SUM(X4:X18)</f>
        <v>52.99999999999811</v>
      </c>
      <c r="Y19" s="121">
        <f ca="1">IF(V19="","",X19-W19)</f>
        <v>-1.8900436771218665E-12</v>
      </c>
      <c r="AA19" s="119" t="s">
        <v>54</v>
      </c>
      <c r="AB19" s="122">
        <f>SUM(AB4:AB18)</f>
        <v>57650</v>
      </c>
      <c r="AC19" s="122">
        <f t="shared" ref="AC19:AD19" ca="1" si="8">SUM(AC4:AC18)</f>
        <v>57649.999999997948</v>
      </c>
      <c r="AD19" s="123">
        <f t="shared" ca="1" si="8"/>
        <v>0</v>
      </c>
      <c r="AF19" s="94" t="str">
        <f>'1日(火)'!AF19</f>
        <v>出荷チェック</v>
      </c>
    </row>
    <row r="20" spans="1:32" ht="18" customHeight="1" thickBot="1" x14ac:dyDescent="0.45">
      <c r="A20" s="139">
        <v>0.58333333333333104</v>
      </c>
      <c r="B20" s="90" t="s">
        <v>64</v>
      </c>
      <c r="C20" s="91" t="s">
        <v>64</v>
      </c>
      <c r="D20" s="91" t="s">
        <v>64</v>
      </c>
      <c r="E20" s="91" t="s">
        <v>64</v>
      </c>
      <c r="F20" s="91" t="s">
        <v>64</v>
      </c>
      <c r="G20" s="91" t="s">
        <v>64</v>
      </c>
      <c r="H20" s="91" t="s">
        <v>64</v>
      </c>
      <c r="I20" s="91"/>
      <c r="J20" s="91"/>
      <c r="K20" s="91"/>
      <c r="L20" s="91"/>
      <c r="M20" s="91"/>
      <c r="N20" s="91"/>
      <c r="O20" s="91"/>
      <c r="P20" s="314"/>
      <c r="Q20" s="90"/>
      <c r="R20" s="222"/>
      <c r="S20" s="92"/>
      <c r="T20" s="93"/>
      <c r="V20" s="103" t="s">
        <v>77</v>
      </c>
      <c r="W20" s="70"/>
      <c r="Z20" s="141"/>
      <c r="AA20" s="103" t="s">
        <v>78</v>
      </c>
      <c r="AF20" s="89" t="str">
        <f>'1日(火)'!AF20</f>
        <v>PC</v>
      </c>
    </row>
    <row r="21" spans="1:32" ht="18" customHeight="1" x14ac:dyDescent="0.4">
      <c r="A21" s="138">
        <v>0.60416666666666297</v>
      </c>
      <c r="B21" s="132" t="s">
        <v>64</v>
      </c>
      <c r="C21" s="133" t="s">
        <v>64</v>
      </c>
      <c r="D21" s="133" t="s">
        <v>64</v>
      </c>
      <c r="E21" s="133" t="s">
        <v>64</v>
      </c>
      <c r="F21" s="133" t="s">
        <v>64</v>
      </c>
      <c r="G21" s="133" t="s">
        <v>64</v>
      </c>
      <c r="H21" s="133" t="s">
        <v>64</v>
      </c>
      <c r="I21" s="133"/>
      <c r="J21" s="133"/>
      <c r="K21" s="133"/>
      <c r="L21" s="133"/>
      <c r="M21" s="133"/>
      <c r="N21" s="133"/>
      <c r="O21" s="133"/>
      <c r="P21" s="309"/>
      <c r="Q21" s="132"/>
      <c r="R21" s="223"/>
      <c r="S21" s="134"/>
      <c r="T21" s="136" t="s">
        <v>747</v>
      </c>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0" t="s">
        <v>64</v>
      </c>
      <c r="C22" s="91" t="s">
        <v>64</v>
      </c>
      <c r="D22" s="91" t="s">
        <v>64</v>
      </c>
      <c r="E22" s="91" t="s">
        <v>64</v>
      </c>
      <c r="F22" s="91" t="s">
        <v>64</v>
      </c>
      <c r="G22" s="91" t="s">
        <v>64</v>
      </c>
      <c r="H22" s="91" t="s">
        <v>64</v>
      </c>
      <c r="I22" s="91"/>
      <c r="J22" s="91"/>
      <c r="K22" s="91"/>
      <c r="L22" s="91"/>
      <c r="M22" s="91"/>
      <c r="N22" s="91"/>
      <c r="O22" s="91"/>
      <c r="P22" s="314"/>
      <c r="Q22" s="90"/>
      <c r="R22" s="222"/>
      <c r="S22" s="92"/>
      <c r="T22" s="93"/>
      <c r="V22" s="160" t="s">
        <v>13</v>
      </c>
      <c r="W22" s="127" t="str">
        <f>IF(O2="","",O2)</f>
        <v/>
      </c>
      <c r="X22" s="127"/>
      <c r="Y22" s="161" t="str">
        <f>IFERROR(X22-W22,"")</f>
        <v/>
      </c>
      <c r="AA22" s="126" t="s">
        <v>13</v>
      </c>
      <c r="AB22" s="128" t="str">
        <f>IF(W22="","",AB19/W22)</f>
        <v/>
      </c>
      <c r="AC22" s="128" t="str">
        <f>IF(X22="","",AC19/X22)</f>
        <v/>
      </c>
      <c r="AD22" s="129" t="str">
        <f>IFERROR(AC22-AB22,"")</f>
        <v/>
      </c>
      <c r="AF22" s="95" t="str">
        <f>'1日(火)'!AF22</f>
        <v>残業</v>
      </c>
    </row>
    <row r="23" spans="1:32" ht="18" customHeight="1" thickBot="1" x14ac:dyDescent="0.45">
      <c r="A23" s="138">
        <v>0.64583333333332704</v>
      </c>
      <c r="B23" s="132" t="s">
        <v>64</v>
      </c>
      <c r="C23" s="133" t="s">
        <v>64</v>
      </c>
      <c r="D23" s="133" t="s">
        <v>64</v>
      </c>
      <c r="E23" s="133" t="s">
        <v>64</v>
      </c>
      <c r="F23" s="133" t="s">
        <v>64</v>
      </c>
      <c r="G23" s="133" t="s">
        <v>64</v>
      </c>
      <c r="H23" s="133" t="s">
        <v>64</v>
      </c>
      <c r="I23" s="133"/>
      <c r="J23" s="133"/>
      <c r="K23" s="133"/>
      <c r="L23" s="133"/>
      <c r="M23" s="133"/>
      <c r="N23" s="133"/>
      <c r="O23" s="133"/>
      <c r="P23" s="309"/>
      <c r="Q23" s="132"/>
      <c r="R23" s="223"/>
      <c r="S23" s="134"/>
      <c r="T23" s="136"/>
      <c r="V23" s="103" t="s">
        <v>104</v>
      </c>
      <c r="W23" s="70"/>
      <c r="AF23" s="95" t="str">
        <f>'1日(火)'!AF23</f>
        <v>↓</v>
      </c>
    </row>
    <row r="24" spans="1:32" ht="18" customHeight="1" x14ac:dyDescent="0.4">
      <c r="A24" s="139">
        <v>0.66666666666665897</v>
      </c>
      <c r="B24" s="90" t="s">
        <v>64</v>
      </c>
      <c r="C24" s="91" t="s">
        <v>64</v>
      </c>
      <c r="D24" s="91" t="s">
        <v>64</v>
      </c>
      <c r="E24" s="91" t="s">
        <v>64</v>
      </c>
      <c r="F24" s="91" t="s">
        <v>64</v>
      </c>
      <c r="G24" s="91" t="s">
        <v>64</v>
      </c>
      <c r="H24" s="91" t="s">
        <v>64</v>
      </c>
      <c r="I24" s="91"/>
      <c r="J24" s="91"/>
      <c r="K24" s="91"/>
      <c r="L24" s="91"/>
      <c r="M24" s="91"/>
      <c r="N24" s="91"/>
      <c r="O24" s="91"/>
      <c r="P24" s="314"/>
      <c r="Q24" s="90"/>
      <c r="R24" s="222"/>
      <c r="S24" s="92"/>
      <c r="T24" s="93" t="s">
        <v>748</v>
      </c>
      <c r="V24" s="105" t="s">
        <v>3</v>
      </c>
      <c r="W24" s="106" t="s">
        <v>14</v>
      </c>
      <c r="X24" s="106" t="s">
        <v>15</v>
      </c>
      <c r="Y24" s="107" t="s">
        <v>16</v>
      </c>
      <c r="AF24" s="95" t="str">
        <f>'1日(火)'!AF24</f>
        <v>翌日準備</v>
      </c>
    </row>
    <row r="25" spans="1:32" ht="18" customHeight="1" thickBot="1" x14ac:dyDescent="0.45">
      <c r="A25" s="138">
        <v>0.68749999999999101</v>
      </c>
      <c r="B25" s="132" t="s">
        <v>755</v>
      </c>
      <c r="C25" s="133" t="s">
        <v>755</v>
      </c>
      <c r="D25" s="133" t="s">
        <v>755</v>
      </c>
      <c r="E25" s="133" t="s">
        <v>755</v>
      </c>
      <c r="F25" s="133" t="s">
        <v>755</v>
      </c>
      <c r="G25" s="133" t="s">
        <v>755</v>
      </c>
      <c r="H25" s="133" t="s">
        <v>64</v>
      </c>
      <c r="I25" s="133"/>
      <c r="J25" s="133"/>
      <c r="K25" s="133"/>
      <c r="L25" s="133"/>
      <c r="M25" s="133"/>
      <c r="N25" s="133"/>
      <c r="O25" s="133"/>
      <c r="P25" s="309"/>
      <c r="Q25" s="132"/>
      <c r="R25" s="223"/>
      <c r="S25" s="134"/>
      <c r="T25" s="136"/>
      <c r="V25" s="126" t="s">
        <v>13</v>
      </c>
      <c r="W25" s="163" t="str">
        <f>IF(W22="","",W22/W19)</f>
        <v/>
      </c>
      <c r="X25" s="163" t="str">
        <f>IF(X22="","",X22/X19)</f>
        <v/>
      </c>
      <c r="Y25" s="164" t="str">
        <f>IFERROR(X25-W25,"")</f>
        <v/>
      </c>
      <c r="AF25" s="95" t="str">
        <f>'1日(火)'!AF25</f>
        <v>在庫チェック</v>
      </c>
    </row>
    <row r="26" spans="1:32" ht="18" customHeight="1" thickBot="1" x14ac:dyDescent="0.45">
      <c r="A26" s="139">
        <v>0.70833333333332205</v>
      </c>
      <c r="B26" s="90" t="s">
        <v>754</v>
      </c>
      <c r="C26" s="91" t="s">
        <v>754</v>
      </c>
      <c r="D26" s="91" t="s">
        <v>754</v>
      </c>
      <c r="E26" s="91" t="s">
        <v>754</v>
      </c>
      <c r="F26" s="91" t="s">
        <v>754</v>
      </c>
      <c r="G26" s="91" t="s">
        <v>754</v>
      </c>
      <c r="H26" s="91" t="s">
        <v>64</v>
      </c>
      <c r="I26" s="91"/>
      <c r="J26" s="91"/>
      <c r="K26" s="91"/>
      <c r="L26" s="91"/>
      <c r="M26" s="91"/>
      <c r="N26" s="91"/>
      <c r="O26" s="91"/>
      <c r="P26" s="314"/>
      <c r="Q26" s="90"/>
      <c r="R26" s="222"/>
      <c r="S26" s="92"/>
      <c r="T26" s="93"/>
      <c r="V26" s="130" t="s">
        <v>164</v>
      </c>
      <c r="W26" s="322"/>
      <c r="X26" s="322"/>
      <c r="Y26" s="322"/>
      <c r="AF26" s="95" t="str">
        <f>'1日(火)'!AF26</f>
        <v>送り状印刷</v>
      </c>
    </row>
    <row r="27" spans="1:32" ht="18" customHeight="1" x14ac:dyDescent="0.4">
      <c r="A27" s="138">
        <v>0.72916666666665397</v>
      </c>
      <c r="B27" s="132"/>
      <c r="C27" s="133"/>
      <c r="D27" s="133"/>
      <c r="E27" s="133"/>
      <c r="F27" s="133"/>
      <c r="G27" s="133"/>
      <c r="H27" s="133" t="s">
        <v>740</v>
      </c>
      <c r="I27" s="133"/>
      <c r="J27" s="133"/>
      <c r="K27" s="133"/>
      <c r="L27" s="133"/>
      <c r="M27" s="133"/>
      <c r="N27" s="133"/>
      <c r="O27" s="133"/>
      <c r="P27" s="309"/>
      <c r="Q27" s="132"/>
      <c r="R27" s="223"/>
      <c r="S27" s="134"/>
      <c r="T27" s="136"/>
      <c r="V27" s="524"/>
      <c r="W27" s="525"/>
      <c r="X27" s="525"/>
      <c r="Y27" s="526"/>
      <c r="AF27" s="95">
        <f>'1日(火)'!AF27</f>
        <v>0</v>
      </c>
    </row>
    <row r="28" spans="1:32" ht="18" customHeight="1" x14ac:dyDescent="0.4">
      <c r="A28" s="139">
        <v>0.74999999999998601</v>
      </c>
      <c r="B28" s="90"/>
      <c r="C28" s="91"/>
      <c r="D28" s="91"/>
      <c r="E28" s="91"/>
      <c r="F28" s="91"/>
      <c r="G28" s="91"/>
      <c r="H28" s="91" t="s">
        <v>71</v>
      </c>
      <c r="I28" s="91"/>
      <c r="J28" s="91"/>
      <c r="K28" s="91"/>
      <c r="L28" s="91"/>
      <c r="M28" s="91"/>
      <c r="N28" s="91"/>
      <c r="O28" s="91"/>
      <c r="P28" s="314"/>
      <c r="Q28" s="90"/>
      <c r="R28" s="222"/>
      <c r="S28" s="92"/>
      <c r="T28" s="93"/>
      <c r="V28" s="527"/>
      <c r="W28" s="528"/>
      <c r="X28" s="528"/>
      <c r="Y28" s="529"/>
      <c r="AA28" s="177"/>
      <c r="AB28" s="177"/>
      <c r="AC28" s="177"/>
      <c r="AD28" s="177"/>
      <c r="AF28" s="95" t="str">
        <f>'1日(火)'!AF28</f>
        <v>＊</v>
      </c>
    </row>
    <row r="29" spans="1:32" ht="18" customHeight="1" thickBot="1" x14ac:dyDescent="0.45">
      <c r="A29" s="138">
        <v>0.77083333333331805</v>
      </c>
      <c r="B29" s="132"/>
      <c r="C29" s="133"/>
      <c r="D29" s="133"/>
      <c r="E29" s="133"/>
      <c r="F29" s="133"/>
      <c r="G29" s="133"/>
      <c r="H29" s="133"/>
      <c r="I29" s="133"/>
      <c r="J29" s="133"/>
      <c r="K29" s="133"/>
      <c r="L29" s="133"/>
      <c r="M29" s="133"/>
      <c r="N29" s="133"/>
      <c r="O29" s="133"/>
      <c r="P29" s="309"/>
      <c r="Q29" s="132"/>
      <c r="R29" s="223"/>
      <c r="S29" s="134"/>
      <c r="T29" s="136"/>
      <c r="V29" s="521"/>
      <c r="W29" s="522"/>
      <c r="X29" s="522"/>
      <c r="Y29" s="523"/>
      <c r="AA29" s="177"/>
      <c r="AB29" s="177"/>
      <c r="AC29" s="177"/>
      <c r="AD29" s="177"/>
      <c r="AF29" s="95" t="str">
        <f>'1日(火)'!AF29</f>
        <v>＊</v>
      </c>
    </row>
    <row r="30" spans="1:32" ht="18" customHeight="1" thickBot="1" x14ac:dyDescent="0.45">
      <c r="A30" s="139">
        <v>0.79166666666664998</v>
      </c>
      <c r="B30" s="90"/>
      <c r="C30" s="91"/>
      <c r="D30" s="91"/>
      <c r="E30" s="91"/>
      <c r="F30" s="91"/>
      <c r="G30" s="91"/>
      <c r="H30" s="91"/>
      <c r="I30" s="91"/>
      <c r="J30" s="91"/>
      <c r="K30" s="91"/>
      <c r="L30" s="91"/>
      <c r="M30" s="91"/>
      <c r="N30" s="91"/>
      <c r="O30" s="91"/>
      <c r="P30" s="314"/>
      <c r="Q30" s="90"/>
      <c r="R30" s="222"/>
      <c r="S30" s="92"/>
      <c r="T30" s="93"/>
      <c r="V30" s="130" t="s">
        <v>236</v>
      </c>
      <c r="W30" s="320"/>
      <c r="X30" s="320"/>
      <c r="Y30" s="321"/>
      <c r="AA30" s="177"/>
      <c r="AB30" s="177"/>
      <c r="AC30" s="177"/>
      <c r="AD30" s="177"/>
      <c r="AF30" s="95" t="str">
        <f>'1日(火)'!AF30</f>
        <v>＊</v>
      </c>
    </row>
    <row r="31" spans="1:32" ht="18" customHeight="1" x14ac:dyDescent="0.4">
      <c r="A31" s="138">
        <v>0.81249999999998201</v>
      </c>
      <c r="B31" s="132"/>
      <c r="C31" s="133"/>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tr">
        <f>'1日(火)'!AF31</f>
        <v>＊</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t="s">
        <v>749</v>
      </c>
      <c r="V32" s="527"/>
      <c r="W32" s="528"/>
      <c r="X32" s="528"/>
      <c r="Y32" s="529"/>
      <c r="AA32" s="177"/>
      <c r="AB32" s="177"/>
      <c r="AC32" s="177"/>
      <c r="AD32" s="177"/>
      <c r="AF32" s="95" t="str">
        <f>'1日(火)'!AF32</f>
        <v>＊</v>
      </c>
    </row>
    <row r="33" spans="1:32" ht="18" customHeight="1" thickBot="1" x14ac:dyDescent="0.45">
      <c r="A33" s="173" t="s">
        <v>165</v>
      </c>
      <c r="B33" s="111" cm="1">
        <f t="array" aca="1" ref="B33" ca="1">IF(B36&lt;&gt;0,B36,IFERROR(IF(B4="欠勤",0,IF(B3="","",INDIRECT(ADDRESS(MATCH("",B$1:B$32,-1),1))*24-INDIRECT(ADDRESS(MATCH(0,INDEX(0/(B$6:B$32&lt;&gt;""),),0)+5,1))*24-COUNTIF(B6:B32,"休憩")*0.5)),0))</f>
        <v>7.9999999999997389</v>
      </c>
      <c r="C33" s="111" cm="1">
        <f t="array" aca="1" ref="C33" ca="1">IF(C36&lt;&gt;0,C36,IFERROR(IF(C4="欠勤",0,IF(C3="","",INDIRECT(ADDRESS(MATCH("",C$1:C$32,-1),1))*24-INDIRECT(ADDRESS(MATCH(0,INDEX(0/(C$6:C$32&lt;&gt;""),),0)+5,1))*24-COUNTIF(C6:C32,"休憩")*0.5)),0))</f>
        <v>7.9999999999997389</v>
      </c>
      <c r="D33" s="111" cm="1">
        <f t="array" aca="1" ref="D33" ca="1">IF(D36&lt;&gt;0,D36,IFERROR(IF(D4="欠勤",0,IF(D3="","",INDIRECT(ADDRESS(MATCH("",D$1:D$32,-1),1))*24-INDIRECT(ADDRESS(MATCH(0,INDEX(0/(D$6:D$32&lt;&gt;""),),0)+5,1))*24-COUNTIF(D6:D32,"休憩")*0.5)),0))</f>
        <v>7.9999999999997389</v>
      </c>
      <c r="E33" s="111" cm="1">
        <f t="array" aca="1" ref="E33" ca="1">IF(E36&lt;&gt;0,E36,IFERROR(IF(E4="欠勤",0,IF(E3="","",INDIRECT(ADDRESS(MATCH("",E$1:E$32,-1),1))*24-INDIRECT(ADDRESS(MATCH(0,INDEX(0/(E$6:E$32&lt;&gt;""),),0)+5,1))*24-COUNTIF(E6:E32,"休憩")*0.5)),0))</f>
        <v>7.9999999999997389</v>
      </c>
      <c r="F33" s="111" cm="1">
        <f t="array" aca="1" ref="F33" ca="1">IF(F36&lt;&gt;0,F36,IFERROR(IF(F4="欠勤",0,IF(F3="","",INDIRECT(ADDRESS(MATCH("",F$1:F$32,-1),1))*24-INDIRECT(ADDRESS(MATCH(0,INDEX(0/(F$6:F$32&lt;&gt;""),),0)+5,1))*24-COUNTIF(F6:F32,"休憩")*0.5)),0))</f>
        <v>7.9999999999997389</v>
      </c>
      <c r="G33" s="227" cm="1">
        <f t="array" aca="1" ref="G33" ca="1">IF(G36&lt;&gt;0,G36,IFERROR(IF(G4="欠勤",0,IF(G3="","",INDIRECT(ADDRESS(MATCH("",G$1:G$32,-1),1))*24-INDIRECT(ADDRESS(MATCH(0,INDEX(0/(G$6:G$32&lt;&gt;""),),0)+5,1))*24-COUNTIF(G6:G32,"休憩")*0.5)),0))</f>
        <v>7.9999999999997389</v>
      </c>
      <c r="H33" s="228" cm="1">
        <f t="array" aca="1" ref="H33" ca="1">IF(H36&lt;&gt;0,H36,IFERROR(IF(H4="欠勤",0,IF(H3="","",INDIRECT(ADDRESS(MATCH("",H$1:H$32,-1),1))*24-INDIRECT(ADDRESS(MATCH(0,INDEX(0/(H$6:H$32&lt;&gt;""),),0)+5,1))*24-COUNTIF(H6:H32,"休憩")*0.5)),0))</f>
        <v>4.9999999999996838</v>
      </c>
      <c r="I33" s="228" t="str" cm="1">
        <f t="array" aca="1" ref="I33" ca="1">IF(I36&lt;&gt;0,I36,IFERROR(IF(I4="欠勤",0,IF(I3="","",INDIRECT(ADDRESS(MATCH("",I$1:I$32,-1),1))*24-INDIRECT(ADDRESS(MATCH(0,INDEX(0/(I$6:I$32&lt;&gt;""),),0)+5,1))*24-COUNTIF(I6:I32,"休憩")*0.5)),0))</f>
        <v/>
      </c>
      <c r="J33" s="228" t="str" cm="1">
        <f t="array" aca="1" ref="J33" ca="1">IF(J36&lt;&gt;0,J36,IFERROR(IF(J4="欠勤",0,IF(J3="","",INDIRECT(ADDRESS(MATCH("",J$1:J$32,-1),1))*24-INDIRECT(ADDRESS(MATCH(0,INDEX(0/(J$6:J$32&lt;&gt;""),),0)+5,1))*24-COUNTIF(J6:J32,"休憩")*0.5)),0))</f>
        <v/>
      </c>
      <c r="K33" s="228" t="str" cm="1">
        <f t="array" aca="1" ref="K33" ca="1">IF(K36&lt;&gt;0,K36,IFERROR(IF(K4="欠勤",0,IF(K3="","",INDIRECT(ADDRESS(MATCH("",K$1:K$32,-1),1))*24-INDIRECT(ADDRESS(MATCH(0,INDEX(0/(K$6:K$32&lt;&gt;""),),0)+5,1))*24-COUNTIF(K6:K32,"休憩")*0.5)),0))</f>
        <v/>
      </c>
      <c r="L33" s="228" t="str" cm="1">
        <f t="array" aca="1" ref="L33" ca="1">IF(L36&lt;&gt;0,L36,IFERROR(IF(L4="欠勤",0,IF(L3="","",INDIRECT(ADDRESS(MATCH("",L$1:L$32,-1),1))*24-INDIRECT(ADDRESS(MATCH(0,INDEX(0/(L$6:L$32&lt;&gt;""),),0)+5,1))*24-COUNTIF(L6:L32,"休憩")*0.5)),0))</f>
        <v/>
      </c>
      <c r="M33" s="228" t="str" cm="1">
        <f t="array" aca="1" ref="M33" ca="1">IF(M36&lt;&gt;0,M36,IFERROR(IF(M4="欠勤",0,IF(M3="","",INDIRECT(ADDRESS(MATCH("",M$1:M$32,-1),1))*24-INDIRECT(ADDRESS(MATCH(0,INDEX(0/(M$6:M$32&lt;&gt;""),),0)+5,1))*24-COUNTIF(M6:M32,"休憩")*0.5)),0))</f>
        <v/>
      </c>
      <c r="N33" s="228" t="str" cm="1">
        <f t="array" aca="1" ref="N33" ca="1">IF(N36&lt;&gt;0,N36,IFERROR(IF(N4="欠勤",0,IF(N3="","",INDIRECT(ADDRESS(MATCH("",N$1:N$32,-1),1))*24-INDIRECT(ADDRESS(MATCH(0,INDEX(0/(N$6:N$32&lt;&gt;""),),0)+5,1))*24-COUNTIF(N6:N32,"休憩")*0.5)),0))</f>
        <v/>
      </c>
      <c r="O33" s="228" t="str" cm="1">
        <f t="array" aca="1" ref="O33" ca="1">IF(O36&lt;&gt;0,O36,IFERROR(IF(O4="欠勤",0,IF(O3="","",INDIRECT(ADDRESS(MATCH("",O$1:O$32,-1),1))*24-INDIRECT(ADDRESS(MATCH(0,INDEX(0/(O$6:O$32&lt;&gt;""),),0)+5,1))*24-COUNTIF(O6:O32,"休憩")*0.5)),0))</f>
        <v/>
      </c>
      <c r="P33" s="316" t="str" cm="1">
        <f t="array" aca="1" ref="P33" ca="1">IF(P36&lt;&gt;0,P36,IFERROR(IF(P4="欠勤",0,IF(P3="","",INDIRECT(ADDRESS(MATCH("",P$1:P$32,-1),1))*24-INDIRECT(ADDRESS(MATCH(0,INDEX(0/(P$6:P$32&lt;&gt;""),),0)+5,1))*24-COUNTIF(P6:P32,"休憩")*0.5)),0))</f>
        <v/>
      </c>
      <c r="Q33" s="168"/>
      <c r="R33" s="169"/>
      <c r="S33" s="170"/>
      <c r="T33" s="171"/>
      <c r="V33" s="521"/>
      <c r="W33" s="522"/>
      <c r="X33" s="522"/>
      <c r="Y33" s="523"/>
      <c r="AA33" s="177"/>
      <c r="AB33" s="177"/>
      <c r="AC33" s="177"/>
      <c r="AD33" s="177"/>
      <c r="AF33" s="95" t="str">
        <f>'1日(火)'!AF33</f>
        <v>＊</v>
      </c>
    </row>
    <row r="34" spans="1:32" ht="18" customHeight="1" x14ac:dyDescent="0.4">
      <c r="A34" s="533" t="str">
        <f>"出荷の合計　　→　"&amp;O2&amp;"ｃｓ"</f>
        <v>出荷の合計　　→　ｃｓ</v>
      </c>
      <c r="B34" s="533"/>
      <c r="C34" s="533"/>
      <c r="D34" s="533"/>
      <c r="E34" s="533"/>
      <c r="F34" s="533"/>
      <c r="G34" s="533"/>
      <c r="H34" s="533"/>
      <c r="I34" s="533"/>
      <c r="J34" s="533"/>
      <c r="K34" s="533"/>
      <c r="L34" s="533"/>
      <c r="M34" s="533"/>
      <c r="N34" s="533"/>
      <c r="O34" s="533"/>
      <c r="P34" s="533"/>
      <c r="Q34" s="533"/>
      <c r="R34" s="533"/>
      <c r="S34" s="533"/>
      <c r="T34" s="533"/>
      <c r="AF34" s="95" t="str">
        <f>'1日(火)'!AF34</f>
        <v>＊</v>
      </c>
    </row>
    <row r="35" spans="1:32" ht="18" customHeight="1" x14ac:dyDescent="0.4">
      <c r="A35" s="534" t="e">
        <f ca="1">"1ケース当たりの人件費　"&amp;ROUND(AC19/O2,0)&amp;"円"</f>
        <v>#DIV/0!</v>
      </c>
      <c r="B35" s="534"/>
      <c r="C35" s="534"/>
      <c r="D35" s="534"/>
      <c r="E35" s="534"/>
      <c r="F35" s="534"/>
      <c r="G35" s="534"/>
      <c r="H35" s="534"/>
      <c r="I35" s="534"/>
      <c r="J35" s="534"/>
      <c r="K35" s="534"/>
      <c r="L35" s="534"/>
      <c r="M35" s="534"/>
      <c r="N35" s="534"/>
      <c r="O35" s="534"/>
      <c r="P35" s="534"/>
      <c r="Q35" s="534"/>
      <c r="R35" s="534"/>
      <c r="S35" s="534"/>
      <c r="T35" s="534"/>
      <c r="AF35" s="95" t="str">
        <f>'1日(火)'!AF35</f>
        <v>＊</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tr">
        <f>'1日(火)'!AF36</f>
        <v>＊</v>
      </c>
    </row>
    <row r="37" spans="1:32" ht="18" hidden="1" customHeight="1" x14ac:dyDescent="0.4">
      <c r="A37" s="167"/>
      <c r="B37" s="167" cm="1">
        <f t="array" aca="1" ref="B37" ca="1">IF(INDIRECT(ADDRESS(MATCH("",B$1:B$32,-1),2))="休憩",INDIRECT(ADDRESS(MATCH("",B$1:B$32,-1)+1,1)),INDIRECT(ADDRESS(MATCH("",B$1:B$32,-1),1)))</f>
        <v>0.70833333333332205</v>
      </c>
      <c r="C37" s="167" cm="1">
        <f t="array" aca="1" ref="C37" ca="1">IF(INDIRECT(ADDRESS(MATCH("",C$1:C$32,-1),3))="休憩",INDIRECT(ADDRESS(MATCH("",C$1:C$32,-1)+1,1)),INDIRECT(ADDRESS(MATCH("",C$1:C$32,-1),1)))</f>
        <v>0.70833333333332205</v>
      </c>
      <c r="D37" s="167" cm="1">
        <f t="array" aca="1" ref="D37" ca="1">IF(INDIRECT(ADDRESS(MATCH("",D$1:D$32,-1),4))="休憩",INDIRECT(ADDRESS(MATCH("",D$1:D$32,-1)+1,1)),INDIRECT(ADDRESS(MATCH("",D$1:D$32,-1),1)))</f>
        <v>0.70833333333332205</v>
      </c>
      <c r="E37" s="167" cm="1">
        <f t="array" aca="1" ref="E37" ca="1">IF(INDIRECT(ADDRESS(MATCH("",E$1:E$32,-1),5))="休憩",INDIRECT(ADDRESS(MATCH("",E$1:E$32,-1)+1,1)),INDIRECT(ADDRESS(MATCH("",E$1:E$32,-1),1)))</f>
        <v>0.70833333333332205</v>
      </c>
      <c r="F37" s="167" cm="1">
        <f t="array" aca="1" ref="F37" ca="1">IF(INDIRECT(ADDRESS(MATCH("",F$1:F$32,-1),6))="休憩",INDIRECT(ADDRESS(MATCH("",F$1:F$32,-1)+1,1)),INDIRECT(ADDRESS(MATCH("",F$1:F$32,-1),1)))</f>
        <v>0.70833333333332205</v>
      </c>
      <c r="G37" s="167" cm="1">
        <f t="array" aca="1" ref="G37" ca="1">IF(INDIRECT(ADDRESS(MATCH("",G$1:G$32,-1),7))="休憩",INDIRECT(ADDRESS(MATCH("",G$1:G$32,-1)+1,1)),INDIRECT(ADDRESS(MATCH("",G$1:G$32,-1),1)))</f>
        <v>0.70833333333332205</v>
      </c>
      <c r="H37" s="167" cm="1">
        <f t="array" aca="1" ref="H37" ca="1">IF(INDIRECT(ADDRESS(MATCH("",H$1:H$32,-1),8))="休憩",INDIRECT(ADDRESS(MATCH("",H$1:H$32,-1)+1,1)),INDIRECT(ADDRESS(MATCH("",H$1:H$32,-1),1)))</f>
        <v>0.74999999999998601</v>
      </c>
      <c r="I37" s="220" t="str" cm="1">
        <f t="array" aca="1" ref="I37" ca="1">IF(INDIRECT(ADDRESS(MATCH("",I$1:I$32,-1),8))="休憩",INDIRECT(ADDRESS(MATCH("",I$1:I$32,-1)+1,1)),INDIRECT(ADDRESS(MATCH("",I$1:I$32,-1),1)))</f>
        <v>名前</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tr">
        <f>'1日(火)'!AF37</f>
        <v>＊</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tr">
        <f>'1日(火)'!AF38</f>
        <v>＊</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tr">
        <f>'1日(火)'!AF39</f>
        <v>＊</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tr">
        <f>'1日(火)'!AF40</f>
        <v>＊</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tr">
        <f>'1日(火)'!AF41</f>
        <v>＊</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tr">
        <f>'1日(火)'!AF42</f>
        <v>＊</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tr">
        <f>'1日(火)'!AF43</f>
        <v>＊</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tr">
        <f>'1日(火)'!AF44</f>
        <v>＊</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tr">
        <f>'1日(火)'!AF45</f>
        <v>＊</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tr">
        <f>'1日(火)'!AF46</f>
        <v>＊</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tr">
        <f>'1日(火)'!AF47</f>
        <v>＊</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tr">
        <f>'1日(火)'!AF48</f>
        <v>＊</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tr">
        <f>'1日(火)'!AF49</f>
        <v>＊</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tr">
        <f>'1日(火)'!AF50</f>
        <v>＊</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tr">
        <f>'1日(火)'!AF51</f>
        <v>＊</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tr">
        <f>'1日(火)'!AF52</f>
        <v>＊</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tr">
        <f>'1日(火)'!AF53</f>
        <v>＊</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tr">
        <f>'1日(火)'!AF54</f>
        <v>＊</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tr">
        <f>'1日(火)'!AF55</f>
        <v>＊</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tr">
        <f>'1日(火)'!AF56</f>
        <v>＊</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tr">
        <f>'1日(火)'!AF57</f>
        <v>＊</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tr">
        <f>'1日(火)'!AF58</f>
        <v>＊</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28" ht="15.95" customHeight="1" x14ac:dyDescent="0.4"/>
    <row r="66" spans="22:28" ht="15.95" customHeight="1" x14ac:dyDescent="0.4">
      <c r="Y66" s="124"/>
    </row>
    <row r="67" spans="22:28" ht="15.95" customHeight="1" x14ac:dyDescent="0.4">
      <c r="Y67" s="125"/>
    </row>
    <row r="68" spans="22:28" ht="15.95" customHeight="1" x14ac:dyDescent="0.4">
      <c r="Y68" s="125"/>
    </row>
    <row r="69" spans="22:28" ht="15.95" customHeight="1" x14ac:dyDescent="0.4">
      <c r="Y69" s="125"/>
    </row>
    <row r="70" spans="22:28" ht="15.95" customHeight="1" x14ac:dyDescent="0.4">
      <c r="V70" s="116"/>
      <c r="W70" s="70"/>
      <c r="AB70" s="125"/>
    </row>
    <row r="71" spans="22:28" ht="15.95" customHeight="1" x14ac:dyDescent="0.4">
      <c r="V71" s="116"/>
      <c r="W71" s="70"/>
      <c r="AB71" s="125"/>
    </row>
    <row r="72" spans="22:28" ht="15.95" customHeight="1" x14ac:dyDescent="0.4">
      <c r="V72" s="116"/>
      <c r="W72" s="70"/>
      <c r="AB72" s="125"/>
    </row>
    <row r="73" spans="22:28" ht="15.95" customHeight="1" x14ac:dyDescent="0.4">
      <c r="Y73" s="125"/>
    </row>
    <row r="74" spans="22:28" ht="15.95" customHeight="1" x14ac:dyDescent="0.4">
      <c r="Y74" s="125"/>
    </row>
    <row r="75" spans="22:28" ht="15.95" customHeight="1" x14ac:dyDescent="0.4">
      <c r="Y75" s="125"/>
    </row>
    <row r="76" spans="22:28" ht="15.95" customHeight="1" x14ac:dyDescent="0.4">
      <c r="Y76" s="125"/>
    </row>
    <row r="77" spans="22:28" s="70" customFormat="1" ht="15.95" customHeight="1" x14ac:dyDescent="0.4">
      <c r="W77"/>
    </row>
    <row r="78" spans="22:28" s="70" customFormat="1" ht="15.95" customHeight="1" x14ac:dyDescent="0.4">
      <c r="W78"/>
    </row>
    <row r="79" spans="22:28" s="70" customFormat="1" ht="15.95" customHeight="1" x14ac:dyDescent="0.4">
      <c r="W79"/>
    </row>
    <row r="80" spans="22:28"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c r="Y85" s="131"/>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5"/>
  <conditionalFormatting sqref="A33 A6:T7 A29:T32 A19:P28 R10:T28 G10:P18 A8:E18 G8:T9">
    <cfRule type="cellIs" dxfId="72" priority="4" operator="equal">
      <formula>"休憩"</formula>
    </cfRule>
  </conditionalFormatting>
  <conditionalFormatting sqref="Y19">
    <cfRule type="cellIs" dxfId="71" priority="3" operator="lessThan">
      <formula>0</formula>
    </cfRule>
  </conditionalFormatting>
  <conditionalFormatting sqref="Q10:Q28">
    <cfRule type="cellIs" dxfId="70" priority="2" operator="equal">
      <formula>"休憩"</formula>
    </cfRule>
  </conditionalFormatting>
  <conditionalFormatting sqref="F8:F18">
    <cfRule type="cellIs" dxfId="69"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xr:uid="{6C0EC36A-AD7A-4BBB-9F3C-E0D8FDBF9211}">
          <x14:formula1>
            <xm:f>'1日(火)'!$AF$7:$AF$58</xm:f>
          </x14:formula1>
          <xm:sqref>B6:S32</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05DF94-8A38-4748-B361-A2B059412DE7}">
  <sheetPr codeName="Sheet20">
    <pageSetUpPr fitToPage="1"/>
  </sheetPr>
  <dimension ref="A1:AF95"/>
  <sheetViews>
    <sheetView zoomScale="70" zoomScaleNormal="70" workbookViewId="0">
      <pane xSplit="1" ySplit="5" topLeftCell="B6" activePane="bottomRight" state="frozen"/>
      <selection activeCell="R8" sqref="R8"/>
      <selection pane="topRight" activeCell="R8" sqref="R8"/>
      <selection pane="bottomLeft" activeCell="R8" sqref="R8"/>
      <selection pane="bottomRight" sqref="A1:T1"/>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f>月シフト!O9</f>
        <v>44606</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f>A1</f>
        <v>44606</v>
      </c>
      <c r="W1" s="530"/>
      <c r="X1" s="530"/>
      <c r="Y1" s="530"/>
      <c r="Z1" s="62"/>
      <c r="AA1" s="62"/>
      <c r="AB1" s="62"/>
      <c r="AC1" s="62"/>
      <c r="AD1" s="62"/>
      <c r="AF1" s="62"/>
    </row>
    <row r="2" spans="1:32" ht="18.600000000000001" customHeight="1" thickBot="1" x14ac:dyDescent="0.45">
      <c r="A2" s="63"/>
      <c r="B2" s="537" t="s">
        <v>57</v>
      </c>
      <c r="C2" s="538"/>
      <c r="D2" s="538"/>
      <c r="E2" s="538"/>
      <c r="F2" s="538"/>
      <c r="G2" s="538"/>
      <c r="H2" s="538"/>
      <c r="I2" s="538"/>
      <c r="J2" s="538"/>
      <c r="K2" s="538"/>
      <c r="L2" s="538"/>
      <c r="M2" s="538"/>
      <c r="N2" s="539"/>
      <c r="O2" s="64"/>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IFERROR(INDEX(月シフト!$A$17:$A$50,MATCH(LARGE((月シフト!$O$17:$O$50&lt;&gt;"")*1/ROW(月シフト!$O$17:$O$50),B38),1/ROW(月シフト!$O$17:$O$50),0),1),"")</f>
        <v>ズオン バン フン</v>
      </c>
      <c r="C3" s="142" t="str" cm="1">
        <f t="array" ref="C3">IFERROR(INDEX(月シフト!$A$17:$A$50,MATCH(LARGE((月シフト!$O$17:$O$50&lt;&gt;"")*1/ROW(月シフト!$O$17:$O$50),C38),1/ROW(月シフト!$O$17:$O$50),0),1),"")</f>
        <v>ディン コン ベト</v>
      </c>
      <c r="D3" s="142" t="str" cm="1">
        <f t="array" ref="D3">IFERROR(INDEX(月シフト!$A$17:$A$50,MATCH(LARGE((月シフト!$O$17:$O$50&lt;&gt;"")*1/ROW(月シフト!$O$17:$O$50),D38),1/ROW(月シフト!$O$17:$O$50),0),1),"")</f>
        <v>チャモ</v>
      </c>
      <c r="E3" s="142" t="str" cm="1">
        <f t="array" ref="E3">IFERROR(INDEX(月シフト!$A$17:$A$50,MATCH(LARGE((月シフト!$O$17:$O$50&lt;&gt;"")*1/ROW(月シフト!$O$17:$O$50),E38),1/ROW(月シフト!$O$17:$O$50),0),1),"")</f>
        <v>ハルシャナ</v>
      </c>
      <c r="F3" s="142" t="str" cm="1">
        <f t="array" ref="F3">IFERROR(INDEX(月シフト!$A$17:$A$50,MATCH(LARGE((月シフト!$O$17:$O$50&lt;&gt;"")*1/ROW(月シフト!$O$17:$O$50),F38),1/ROW(月シフト!$O$17:$O$50),0),1),"")</f>
        <v>イスリ</v>
      </c>
      <c r="G3" s="224" t="str" cm="1">
        <f t="array" ref="G3">IFERROR(INDEX(月シフト!$A$17:$A$50,MATCH(LARGE((月シフト!$O$17:$O$50&lt;&gt;"")*1/ROW(月シフト!$O$17:$O$50),G38),1/ROW(月シフト!$O$17:$O$50),0),1),"")</f>
        <v>インディカ</v>
      </c>
      <c r="H3" s="224" t="str" cm="1">
        <f t="array" ref="H3">IFERROR(INDEX(月シフト!$A$17:$A$50,MATCH(LARGE((月シフト!$O$17:$O$50&lt;&gt;"")*1/ROW(月シフト!$O$17:$O$50),H38),1/ROW(月シフト!$O$17:$O$50),0),1),"")</f>
        <v/>
      </c>
      <c r="I3" s="224" t="str" cm="1">
        <f t="array" ref="I3">IFERROR(INDEX(月シフト!$A$17:$A$50,MATCH(LARGE((月シフト!$O$17:$O$50&lt;&gt;"")*1/ROW(月シフト!$O$17:$O$50),I38),1/ROW(月シフト!$O$17:$O$50),0),1),"")</f>
        <v/>
      </c>
      <c r="J3" s="224" t="str" cm="1">
        <f t="array" ref="J3">IFERROR(INDEX(月シフト!$A$17:$A$50,MATCH(LARGE((月シフト!$O$17:$O$50&lt;&gt;"")*1/ROW(月シフト!$O$17:$O$50),J38),1/ROW(月シフト!$O$17:$O$50),0),1),"")</f>
        <v/>
      </c>
      <c r="K3" s="224" t="str" cm="1">
        <f t="array" ref="K3">IFERROR(INDEX(月シフト!$A$17:$A$50,MATCH(LARGE((月シフト!$O$17:$O$50&lt;&gt;"")*1/ROW(月シフト!$O$17:$O$50),K38),1/ROW(月シフト!$O$17:$O$50),0),1),"")</f>
        <v/>
      </c>
      <c r="L3" s="224" t="str" cm="1">
        <f t="array" ref="L3">IFERROR(INDEX(月シフト!$A$17:$A$50,MATCH(LARGE((月シフト!$O$17:$O$50&lt;&gt;"")*1/ROW(月シフト!$O$17:$O$50),L38),1/ROW(月シフト!$O$17:$O$50),0),1),"")</f>
        <v/>
      </c>
      <c r="M3" s="224" t="str" cm="1">
        <f t="array" ref="M3">IFERROR(INDEX(月シフト!$A$17:$A$50,MATCH(LARGE((月シフト!$O$17:$O$50&lt;&gt;"")*1/ROW(月シフト!$O$17:$O$50),M38),1/ROW(月シフト!$O$17:$O$50),0),1),"")</f>
        <v/>
      </c>
      <c r="N3" s="224" t="str" cm="1">
        <f t="array" ref="N3">IFERROR(INDEX(月シフト!$A$17:$A$50,MATCH(LARGE((月シフト!$O$17:$O$50&lt;&gt;"")*1/ROW(月シフト!$O$17:$O$50),N38),1/ROW(月シフト!$O$17:$O$50),0),1),"")</f>
        <v/>
      </c>
      <c r="O3" s="224" t="str" cm="1">
        <f t="array" ref="O3">IFERROR(INDEX(月シフト!$A$17:$A$50,MATCH(LARGE((月シフト!$O$17:$O$50&lt;&gt;"")*1/ROW(月シフト!$O$17:$O$50),O38),1/ROW(月シフト!$O$17:$O$50),0),1),"")</f>
        <v/>
      </c>
      <c r="P3" s="310" t="str" cm="1">
        <f t="array" ref="P3">IFERROR(INDEX(月シフト!$A$17:$A$50,MATCH(LARGE((月シフト!$O$17:$O$50&lt;&gt;"")*1/ROW(月シフト!$O$17:$O$50),P38),1/ROW(月シフト!$O$17:$O$50),0),1),"")</f>
        <v/>
      </c>
      <c r="Q3" s="143" t="str">
        <f t="array" ref="Q3">IFERROR(INDEX(月シフト!$A$11:$A$16,MATCH(LARGE((月シフト!$O$11:$O$16&lt;&gt;"")*1/ROW(月シフト!$O$11:$O$16),1),1/ROW(月シフト!$O$11:$O$16),0),1),"")</f>
        <v>矢代</v>
      </c>
      <c r="R3" s="144" t="str">
        <f t="array" ref="R3">IFERROR(INDEX(月シフト!$A$11:$A$16,MATCH(LARGE((月シフト!$O$11:$O$16&lt;&gt;"")*1/ROW(月シフト!$O$11:$O$16),2),1/ROW(月シフト!$O$11:$O$16),0),1),"")</f>
        <v>高橋</v>
      </c>
      <c r="S3" s="145" t="str">
        <f t="array" ref="S3">IFERROR(INDEX(月シフト!$A$11:$A$16,MATCH(LARGE((月シフト!$O$11:$O$16&lt;&gt;"")*1/ROW(月シフト!$O$11:$O$16),3),1/ROW(月シフト!$O$11:$O$16),0),1),"")</f>
        <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c r="C4" s="73"/>
      <c r="D4" s="73"/>
      <c r="E4" s="73"/>
      <c r="F4" s="73"/>
      <c r="G4" s="225"/>
      <c r="H4" s="225"/>
      <c r="I4" s="225"/>
      <c r="J4" s="225"/>
      <c r="K4" s="225"/>
      <c r="L4" s="225"/>
      <c r="M4" s="225"/>
      <c r="N4" s="225"/>
      <c r="O4" s="225"/>
      <c r="P4" s="311"/>
      <c r="Q4" s="74"/>
      <c r="R4" s="75"/>
      <c r="S4" s="76"/>
      <c r="T4" s="146"/>
      <c r="V4" s="109" t="str">
        <f>IF(AND(B$3="",B$6=""),"",IF(B$3="",B$6,B$3))</f>
        <v>ズオン バン フン</v>
      </c>
      <c r="W4" s="110">
        <f>IF(AND(B$6&lt;&gt;"",B$3=""),0,IFERROR(HLOOKUP(INDEX(月シフト!$B$17:$AF$50,MATCH($V4,月シフト!$A$17:$A$50,0),MATCH($V$1,月シフト!$B$9:$AF$9,0)),月シフト!$AJ$9:$AU$10,2,0),""))</f>
        <v>8</v>
      </c>
      <c r="X4" s="111">
        <f ca="1">B33</f>
        <v>7.9999999999997389</v>
      </c>
      <c r="Y4" s="112">
        <f ca="1">IF(V4="","",X4-W4)</f>
        <v>-2.6112445539183682E-13</v>
      </c>
      <c r="AA4" s="109" t="str">
        <f t="shared" ref="AA4:AA13" si="0">IF(V4="","",V4)</f>
        <v>ズオン バン フン</v>
      </c>
      <c r="AB4" s="114">
        <f>IFERROR(HLOOKUP($V4,月シフト!$AJ$12:$AZ$13,2,0)*W4,"")</f>
        <v>9600</v>
      </c>
      <c r="AC4" s="114">
        <f ca="1">IFERROR(HLOOKUP($V4,月シフト!$AJ$12:$AZ$13,2,0)*X4,"")</f>
        <v>9599.9999999996871</v>
      </c>
      <c r="AD4" s="115">
        <f ca="1">IFERROR(ROUND(AC4,0)-ROUND(AB4,0),"")</f>
        <v>0</v>
      </c>
    </row>
    <row r="5" spans="1:32" ht="18.600000000000001" customHeight="1" thickBot="1" x14ac:dyDescent="0.45">
      <c r="A5" s="78" t="s">
        <v>83</v>
      </c>
      <c r="B5" s="79" t="str">
        <f>IF(B3="","",HLOOKUP(INDEX(月シフト!$B$11:$AF$50,MATCH(B$3,月シフト!$A$11:$A$50,0),MATCH($A$1,月シフト!$B$9:$AF$9,0)),月シフト!$AJ$9:$AU$11,3,0))</f>
        <v>8:00～17:00</v>
      </c>
      <c r="C5" s="79" t="str">
        <f>IF(C3="","",HLOOKUP(INDEX(月シフト!$B$11:$AF$50,MATCH(C$3,月シフト!$A$11:$A$50,0),MATCH($A$1,月シフト!$B$9:$AF$9,0)),月シフト!$AJ$9:$AU$11,3,0))</f>
        <v>8:00～17:00</v>
      </c>
      <c r="D5" s="79" t="str">
        <f>IF(D3="","",HLOOKUP(INDEX(月シフト!$B$11:$AF$50,MATCH(D$3,月シフト!$A$11:$A$50,0),MATCH($A$1,月シフト!$B$9:$AF$9,0)),月シフト!$AJ$9:$AU$11,3,0))</f>
        <v>8:00～17:00</v>
      </c>
      <c r="E5" s="79" t="str">
        <f>IF(E3="","",HLOOKUP(INDEX(月シフト!$B$11:$AF$50,MATCH(E$3,月シフト!$A$11:$A$50,0),MATCH($A$1,月シフト!$B$9:$AF$9,0)),月シフト!$AJ$9:$AU$11,3,0))</f>
        <v>8:00～17:00</v>
      </c>
      <c r="F5" s="79" t="str">
        <f>IF(F3="","",HLOOKUP(INDEX(月シフト!$B$11:$AF$50,MATCH(F$3,月シフト!$A$11:$A$50,0),MATCH($A$1,月シフト!$B$9:$AF$9,0)),月シフト!$AJ$9:$AU$11,3,0))</f>
        <v>13:00～18:00</v>
      </c>
      <c r="G5" s="226" t="str">
        <f>IF(G3="","",HLOOKUP(INDEX(月シフト!$B$11:$AF$50,MATCH(G$3,月シフト!$A$11:$A$50,0),MATCH($A$1,月シフト!$B$9:$AF$9,0)),月シフト!$AJ$9:$AU$11,3,0))</f>
        <v>9:00～17:00</v>
      </c>
      <c r="H5" s="226" t="str">
        <f>IF(H3="","",HLOOKUP(INDEX(月シフト!$B$11:$AF$50,MATCH(H$3,月シフト!$A$11:$A$50,0),MATCH($A$1,月シフト!$B$9:$AF$9,0)),月シフト!$AJ$9:$AU$11,3,0))</f>
        <v/>
      </c>
      <c r="I5" s="226" t="str">
        <f>IF(I3="","",HLOOKUP(INDEX(月シフト!$B$11:$AF$50,MATCH(I$3,月シフト!$A$11:$A$50,0),MATCH($A$1,月シフト!$B$9:$AF$9,0)),月シフト!$AJ$9:$AU$11,3,0))</f>
        <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ディン コン ベト</v>
      </c>
      <c r="W5" s="110">
        <f>IF(AND(B$6&lt;&gt;"",B$3=""),0,IFERROR(HLOOKUP(INDEX(月シフト!$B$17:$AF$50,MATCH($V5,月シフト!$A$17:$A$50,0),MATCH($V$1,月シフト!$B$9:$AF$9,0)),月シフト!$AJ$9:$AU$10,2,0),""))</f>
        <v>8</v>
      </c>
      <c r="X5" s="110">
        <f ca="1">C33</f>
        <v>7.9999999999997389</v>
      </c>
      <c r="Y5" s="112">
        <f t="shared" ref="Y5:Y10" ca="1" si="1">IF(V5="","",X5-W5)</f>
        <v>-2.6112445539183682E-13</v>
      </c>
      <c r="Z5" s="178"/>
      <c r="AA5" s="109" t="str">
        <f t="shared" si="0"/>
        <v>ディン コン ベト</v>
      </c>
      <c r="AB5" s="114">
        <f>IFERROR(HLOOKUP($V5,月シフト!$AJ$12:$AZ$13,2,0)*W5,"")</f>
        <v>8800</v>
      </c>
      <c r="AC5" s="114">
        <f ca="1">IFERROR(HLOOKUP($V5,月シフト!$AJ$12:$AZ$13,2,0)*X5,"")</f>
        <v>8799.9999999997126</v>
      </c>
      <c r="AD5" s="115">
        <f t="shared" ref="AD5:AD10" ca="1" si="2">IFERROR(ROUND(AC5,0)-ROUND(AB5,0),"")</f>
        <v>0</v>
      </c>
    </row>
    <row r="6" spans="1:32" ht="18.600000000000001" customHeight="1" x14ac:dyDescent="0.4">
      <c r="A6" s="137">
        <v>0.29166666666666669</v>
      </c>
      <c r="B6" s="84"/>
      <c r="C6" s="85"/>
      <c r="D6" s="85"/>
      <c r="E6" s="85"/>
      <c r="F6" s="85"/>
      <c r="G6" s="85"/>
      <c r="H6" s="85"/>
      <c r="I6" s="85"/>
      <c r="J6" s="85"/>
      <c r="K6" s="85"/>
      <c r="L6" s="85"/>
      <c r="M6" s="85"/>
      <c r="N6" s="85"/>
      <c r="O6" s="85"/>
      <c r="P6" s="313"/>
      <c r="Q6" s="84"/>
      <c r="R6" s="323"/>
      <c r="S6" s="86"/>
      <c r="T6" s="87" t="s">
        <v>194</v>
      </c>
      <c r="V6" s="109" t="str">
        <f>IF(AND(D$3="",D$6=""),"",IF(D$3="",D$6,D$3))</f>
        <v>チャモ</v>
      </c>
      <c r="W6" s="110">
        <f>IF(AND(B$6&lt;&gt;"",B$3=""),0,IFERROR(HLOOKUP(INDEX(月シフト!$B$17:$AF$50,MATCH($V6,月シフト!$A$17:$A$50,0),MATCH($V$1,月シフト!$B$9:$AF$9,0)),月シフト!$AJ$9:$AU$10,2,0),""))</f>
        <v>8</v>
      </c>
      <c r="X6" s="110">
        <f ca="1">D33</f>
        <v>7.9999999999997389</v>
      </c>
      <c r="Y6" s="112">
        <f t="shared" ca="1" si="1"/>
        <v>-2.6112445539183682E-13</v>
      </c>
      <c r="Z6" s="141"/>
      <c r="AA6" s="109" t="str">
        <f t="shared" si="0"/>
        <v>チャモ</v>
      </c>
      <c r="AB6" s="114">
        <f>IFERROR(HLOOKUP($V6,月シフト!$AJ$12:$AZ$13,2,0)*W6,"")</f>
        <v>9200</v>
      </c>
      <c r="AC6" s="114">
        <f ca="1">IFERROR(HLOOKUP($V6,月シフト!$AJ$12:$AZ$13,2,0)*X6,"")</f>
        <v>9199.9999999996999</v>
      </c>
      <c r="AD6" s="115">
        <f t="shared" ca="1" si="2"/>
        <v>0</v>
      </c>
      <c r="AF6" s="70" t="str">
        <f>'1日(火)'!AF6</f>
        <v>リスト</v>
      </c>
    </row>
    <row r="7" spans="1:32" ht="18.600000000000001" customHeight="1" x14ac:dyDescent="0.4">
      <c r="A7" s="138">
        <v>0.3125</v>
      </c>
      <c r="B7" s="132"/>
      <c r="C7" s="133"/>
      <c r="D7" s="133"/>
      <c r="E7" s="133"/>
      <c r="F7" s="133"/>
      <c r="G7" s="133"/>
      <c r="H7" s="133"/>
      <c r="I7" s="133"/>
      <c r="J7" s="133"/>
      <c r="K7" s="133"/>
      <c r="L7" s="133"/>
      <c r="M7" s="133"/>
      <c r="N7" s="133"/>
      <c r="O7" s="133"/>
      <c r="P7" s="309"/>
      <c r="Q7" s="132"/>
      <c r="R7" s="223"/>
      <c r="S7" s="134"/>
      <c r="T7" s="135" t="s">
        <v>750</v>
      </c>
      <c r="V7" s="109" t="str">
        <f>IF(AND(E$3="",E$6=""),"",IF(E$3="",E$6,E$3))</f>
        <v>ハルシャナ</v>
      </c>
      <c r="W7" s="110">
        <f>IF(AND(B$6&lt;&gt;"",B$3=""),0,IFERROR(HLOOKUP(INDEX(月シフト!$B$17:$AF$50,MATCH($V7,月シフト!$A$17:$A$50,0),MATCH($V$1,月シフト!$B$9:$AF$9,0)),月シフト!$AJ$9:$AU$10,2,0),""))</f>
        <v>8</v>
      </c>
      <c r="X7" s="110">
        <f ca="1">E33</f>
        <v>7.9999999999997389</v>
      </c>
      <c r="Y7" s="112">
        <f t="shared" ca="1" si="1"/>
        <v>-2.6112445539183682E-13</v>
      </c>
      <c r="Z7" s="113"/>
      <c r="AA7" s="109" t="str">
        <f t="shared" si="0"/>
        <v>ハルシャナ</v>
      </c>
      <c r="AB7" s="114">
        <f>IFERROR(HLOOKUP($V7,月シフト!$AJ$12:$AZ$13,2,0)*W7,"")</f>
        <v>8400</v>
      </c>
      <c r="AC7" s="114">
        <f ca="1">IFERROR(HLOOKUP($V7,月シフト!$AJ$12:$AZ$13,2,0)*X7,"")</f>
        <v>8399.9999999997253</v>
      </c>
      <c r="AD7" s="115">
        <f t="shared" ca="1" si="2"/>
        <v>0</v>
      </c>
      <c r="AF7" s="89" t="str">
        <f>'1日(火)'!AF7</f>
        <v>↓</v>
      </c>
    </row>
    <row r="8" spans="1:32" ht="18.600000000000001" customHeight="1" x14ac:dyDescent="0.4">
      <c r="A8" s="139">
        <v>0.33333333333333298</v>
      </c>
      <c r="B8" s="90" t="s">
        <v>62</v>
      </c>
      <c r="C8" s="91" t="s">
        <v>62</v>
      </c>
      <c r="D8" s="91" t="s">
        <v>62</v>
      </c>
      <c r="E8" s="91" t="s">
        <v>62</v>
      </c>
      <c r="F8" s="91"/>
      <c r="G8" s="91"/>
      <c r="H8" s="91"/>
      <c r="I8" s="91"/>
      <c r="J8" s="91"/>
      <c r="K8" s="91"/>
      <c r="L8" s="91"/>
      <c r="M8" s="91"/>
      <c r="N8" s="91"/>
      <c r="O8" s="91"/>
      <c r="P8" s="314"/>
      <c r="Q8" s="90"/>
      <c r="R8" s="222"/>
      <c r="S8" s="92"/>
      <c r="T8" s="203" t="s">
        <v>744</v>
      </c>
      <c r="V8" s="109" t="str">
        <f>IF(AND(F$3="",F$6=""),"",IF(F$3="",F$6,F$3))</f>
        <v>イスリ</v>
      </c>
      <c r="W8" s="110">
        <f>IF(AND(B$6&lt;&gt;"",B$3=""),0,IFERROR(HLOOKUP(INDEX(月シフト!$B$17:$AF$50,MATCH($V8,月シフト!$A$17:$A$50,0),MATCH($V$1,月シフト!$B$9:$AF$9,0)),月シフト!$AJ$9:$AU$10,2,0),""))</f>
        <v>5</v>
      </c>
      <c r="X8" s="110">
        <f ca="1">F33</f>
        <v>4.9999999999996838</v>
      </c>
      <c r="Y8" s="112">
        <f t="shared" ca="1" si="1"/>
        <v>-3.1619151741324458E-13</v>
      </c>
      <c r="AA8" s="109" t="str">
        <f t="shared" si="0"/>
        <v>イスリ</v>
      </c>
      <c r="AB8" s="114">
        <f>IFERROR(HLOOKUP($V8,月シフト!$AJ$12:$AZ$13,2,0)*W8,"")</f>
        <v>5250</v>
      </c>
      <c r="AC8" s="114">
        <f ca="1">IFERROR(HLOOKUP($V8,月シフト!$AJ$12:$AZ$13,2,0)*X8,"")</f>
        <v>5249.999999999668</v>
      </c>
      <c r="AD8" s="115">
        <f t="shared" ca="1" si="2"/>
        <v>0</v>
      </c>
      <c r="AF8" s="89" t="str">
        <f>'1日(火)'!AF8</f>
        <v>荷物整理</v>
      </c>
    </row>
    <row r="9" spans="1:32" ht="18.600000000000001" customHeight="1" x14ac:dyDescent="0.4">
      <c r="A9" s="138">
        <v>0.35416666666666602</v>
      </c>
      <c r="B9" s="132" t="s">
        <v>64</v>
      </c>
      <c r="C9" s="133" t="s">
        <v>64</v>
      </c>
      <c r="D9" s="133" t="s">
        <v>64</v>
      </c>
      <c r="E9" s="133" t="s">
        <v>64</v>
      </c>
      <c r="F9" s="133"/>
      <c r="G9" s="133"/>
      <c r="H9" s="133"/>
      <c r="I9" s="133"/>
      <c r="J9" s="133"/>
      <c r="K9" s="133"/>
      <c r="L9" s="133"/>
      <c r="M9" s="133"/>
      <c r="N9" s="133"/>
      <c r="O9" s="133"/>
      <c r="P9" s="309"/>
      <c r="Q9" s="132"/>
      <c r="R9" s="223"/>
      <c r="S9" s="134"/>
      <c r="T9" s="136"/>
      <c r="V9" s="109" t="str">
        <f>IF(AND(G$3="",G$6=""),"",IF(G$3="",G$6,G$3))</f>
        <v>インディカ</v>
      </c>
      <c r="W9" s="110">
        <f>IF(AND(B$6&lt;&gt;"",B$3=""),0,IFERROR(HLOOKUP(INDEX(月シフト!$B$17:$AF$50,MATCH($V9,月シフト!$A$17:$A$50,0),MATCH($V$1,月シフト!$B$9:$AF$9,0)),月シフト!$AJ$9:$AU$10,2,0),""))</f>
        <v>7</v>
      </c>
      <c r="X9" s="110">
        <f ca="1">G33</f>
        <v>6.99999999999973</v>
      </c>
      <c r="Y9" s="112">
        <f t="shared" ca="1" si="1"/>
        <v>-2.7000623958883807E-13</v>
      </c>
      <c r="AA9" s="109" t="str">
        <f t="shared" si="0"/>
        <v>インディカ</v>
      </c>
      <c r="AB9" s="114">
        <f>IFERROR(HLOOKUP($V9,月シフト!$AJ$12:$AZ$13,2,0)*W9,"")</f>
        <v>7350</v>
      </c>
      <c r="AC9" s="114">
        <f ca="1">IFERROR(HLOOKUP($V9,月シフト!$AJ$12:$AZ$13,2,0)*X9,"")</f>
        <v>7349.9999999997162</v>
      </c>
      <c r="AD9" s="115">
        <f t="shared" ca="1" si="2"/>
        <v>0</v>
      </c>
      <c r="AF9" s="89" t="str">
        <f>'1日(火)'!AF9</f>
        <v>フード</v>
      </c>
    </row>
    <row r="10" spans="1:32" ht="18.600000000000001" customHeight="1" x14ac:dyDescent="0.4">
      <c r="A10" s="139">
        <v>0.375</v>
      </c>
      <c r="B10" s="90" t="s">
        <v>65</v>
      </c>
      <c r="C10" s="91" t="s">
        <v>65</v>
      </c>
      <c r="D10" s="91" t="s">
        <v>65</v>
      </c>
      <c r="E10" s="91" t="s">
        <v>65</v>
      </c>
      <c r="F10" s="91"/>
      <c r="G10" s="91" t="s">
        <v>65</v>
      </c>
      <c r="H10" s="91"/>
      <c r="I10" s="91"/>
      <c r="J10" s="91"/>
      <c r="K10" s="91"/>
      <c r="L10" s="91"/>
      <c r="M10" s="91"/>
      <c r="N10" s="91"/>
      <c r="O10" s="91"/>
      <c r="P10" s="314"/>
      <c r="Q10" s="90"/>
      <c r="R10" s="222"/>
      <c r="S10" s="92"/>
      <c r="T10" s="93"/>
      <c r="V10" s="109" t="str">
        <f>IF(AND(H$3="",H$6=""),"",IF(H$3="",H$6,H$3))</f>
        <v/>
      </c>
      <c r="W10" s="117" t="str">
        <f>IF(AND(B$6&lt;&gt;"",B$3=""),0,IFERROR(HLOOKUP(INDEX(月シフト!$B$17:$AF$50,MATCH($V10,月シフト!$A$17:$A$50,0),MATCH($V$1,月シフト!$B$9:$AF$9,0)),月シフト!$AJ$9:$AU$10,2,0),""))</f>
        <v/>
      </c>
      <c r="X10" s="110">
        <f>H33</f>
        <v>0</v>
      </c>
      <c r="Y10" s="118" t="str">
        <f t="shared" si="1"/>
        <v/>
      </c>
      <c r="AA10" s="109" t="str">
        <f t="shared" si="0"/>
        <v/>
      </c>
      <c r="AB10" s="114" t="str">
        <f>IFERROR(HLOOKUP($V10,月シフト!$AJ$12:$AZ$13,2,0)*W10,"")</f>
        <v/>
      </c>
      <c r="AC10" s="114" t="str">
        <f>IFERROR(HLOOKUP($V10,月シフト!$AJ$12:$AZ$13,2,0)*X10,"")</f>
        <v/>
      </c>
      <c r="AD10" s="115" t="str">
        <f t="shared" si="2"/>
        <v/>
      </c>
      <c r="AF10" s="89" t="str">
        <f>'1日(火)'!AF10</f>
        <v>翌日準備</v>
      </c>
    </row>
    <row r="11" spans="1:32" ht="18" customHeight="1" x14ac:dyDescent="0.4">
      <c r="A11" s="138">
        <v>0.39583333333333298</v>
      </c>
      <c r="B11" s="132" t="s">
        <v>64</v>
      </c>
      <c r="C11" s="133" t="s">
        <v>64</v>
      </c>
      <c r="D11" s="133" t="s">
        <v>64</v>
      </c>
      <c r="E11" s="133" t="s">
        <v>64</v>
      </c>
      <c r="F11" s="133"/>
      <c r="G11" s="133" t="s">
        <v>64</v>
      </c>
      <c r="H11" s="133"/>
      <c r="I11" s="133"/>
      <c r="J11" s="133"/>
      <c r="K11" s="133"/>
      <c r="L11" s="133"/>
      <c r="M11" s="133"/>
      <c r="N11" s="133"/>
      <c r="O11" s="133"/>
      <c r="P11" s="309"/>
      <c r="Q11" s="132"/>
      <c r="R11" s="223"/>
      <c r="S11" s="134"/>
      <c r="T11" s="136"/>
      <c r="V11" s="109" t="str">
        <f>IF(AND(I$3="",I$6=""),"",IF(I$3="",I$6,I$3))</f>
        <v/>
      </c>
      <c r="W11" s="117" t="str">
        <f>IF(AND(B$6&lt;&gt;"",B$3=""),0,IFERROR(HLOOKUP(INDEX(月シフト!$B$17:$AF$50,MATCH($V11,月シフト!$A$17:$A$50,0),MATCH($V$1,月シフト!$B$9:$AF$9,0)),月シフト!$AJ$9:$AU$10,2,0),""))</f>
        <v/>
      </c>
      <c r="X11" s="110" t="str">
        <f ca="1">I33</f>
        <v/>
      </c>
      <c r="Y11" s="118" t="str">
        <f t="shared" ref="Y11:Y13" si="3">IF(V11="","",X11-W11)</f>
        <v/>
      </c>
      <c r="AA11" s="109" t="str">
        <f t="shared" si="0"/>
        <v/>
      </c>
      <c r="AB11" s="114" t="str">
        <f>IFERROR(HLOOKUP($V11,月シフト!$AJ$12:$AZ$13,2,0)*W11,"")</f>
        <v/>
      </c>
      <c r="AC11" s="114" t="str">
        <f ca="1">IFERROR(HLOOKUP($V11,月シフト!$AJ$12:$AZ$13,2,0)*X11,"")</f>
        <v/>
      </c>
      <c r="AD11" s="115" t="str">
        <f ca="1">IFERROR(ROUND(AC11,0)-ROUND(AB11,0),"")</f>
        <v/>
      </c>
      <c r="AF11" s="89" t="str">
        <f>'1日(火)'!AF11</f>
        <v>荷物整理</v>
      </c>
    </row>
    <row r="12" spans="1:32" ht="18" customHeight="1" x14ac:dyDescent="0.4">
      <c r="A12" s="139">
        <v>0.41666666666666702</v>
      </c>
      <c r="B12" s="90" t="s">
        <v>67</v>
      </c>
      <c r="C12" s="91" t="s">
        <v>67</v>
      </c>
      <c r="D12" s="91" t="s">
        <v>67</v>
      </c>
      <c r="E12" s="91" t="s">
        <v>67</v>
      </c>
      <c r="F12" s="91"/>
      <c r="G12" s="91" t="s">
        <v>67</v>
      </c>
      <c r="H12" s="91"/>
      <c r="I12" s="91"/>
      <c r="J12" s="91"/>
      <c r="K12" s="91"/>
      <c r="L12" s="91"/>
      <c r="M12" s="91"/>
      <c r="N12" s="91"/>
      <c r="O12" s="91"/>
      <c r="P12" s="314"/>
      <c r="Q12" s="90"/>
      <c r="R12" s="222"/>
      <c r="S12" s="92"/>
      <c r="T12" s="93"/>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2" t="s">
        <v>64</v>
      </c>
      <c r="C13" s="133" t="s">
        <v>64</v>
      </c>
      <c r="D13" s="133" t="s">
        <v>64</v>
      </c>
      <c r="E13" s="133" t="s">
        <v>64</v>
      </c>
      <c r="F13" s="133"/>
      <c r="G13" s="133" t="s">
        <v>64</v>
      </c>
      <c r="H13" s="133"/>
      <c r="I13" s="133"/>
      <c r="J13" s="133"/>
      <c r="K13" s="133"/>
      <c r="L13" s="133"/>
      <c r="M13" s="133"/>
      <c r="N13" s="133"/>
      <c r="O13" s="133"/>
      <c r="P13" s="309"/>
      <c r="Q13" s="132"/>
      <c r="R13" s="223"/>
      <c r="S13" s="134"/>
      <c r="T13" s="136"/>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0" t="s">
        <v>64</v>
      </c>
      <c r="C14" s="91" t="s">
        <v>64</v>
      </c>
      <c r="D14" s="91" t="s">
        <v>64</v>
      </c>
      <c r="E14" s="91" t="s">
        <v>64</v>
      </c>
      <c r="F14" s="91"/>
      <c r="G14" s="91" t="s">
        <v>64</v>
      </c>
      <c r="H14" s="91"/>
      <c r="I14" s="91"/>
      <c r="J14" s="91"/>
      <c r="K14" s="91"/>
      <c r="L14" s="91"/>
      <c r="M14" s="91"/>
      <c r="N14" s="91"/>
      <c r="O14" s="91"/>
      <c r="P14" s="314"/>
      <c r="Q14" s="90"/>
      <c r="R14" s="222"/>
      <c r="S14" s="92"/>
      <c r="T14" s="93" t="s">
        <v>745</v>
      </c>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2" t="s">
        <v>64</v>
      </c>
      <c r="C15" s="133" t="s">
        <v>64</v>
      </c>
      <c r="D15" s="133" t="s">
        <v>64</v>
      </c>
      <c r="E15" s="133" t="s">
        <v>64</v>
      </c>
      <c r="F15" s="133"/>
      <c r="G15" s="133" t="s">
        <v>64</v>
      </c>
      <c r="H15" s="133"/>
      <c r="I15" s="133"/>
      <c r="J15" s="133"/>
      <c r="K15" s="133"/>
      <c r="L15" s="133"/>
      <c r="M15" s="133"/>
      <c r="N15" s="133"/>
      <c r="O15" s="133"/>
      <c r="P15" s="309"/>
      <c r="Q15" s="132"/>
      <c r="R15" s="223"/>
      <c r="S15" s="134"/>
      <c r="T15" s="136" t="s">
        <v>751</v>
      </c>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0" t="s">
        <v>69</v>
      </c>
      <c r="C16" s="91" t="s">
        <v>69</v>
      </c>
      <c r="D16" s="91" t="s">
        <v>69</v>
      </c>
      <c r="E16" s="91" t="s">
        <v>69</v>
      </c>
      <c r="F16" s="91"/>
      <c r="G16" s="91" t="s">
        <v>69</v>
      </c>
      <c r="H16" s="91"/>
      <c r="I16" s="91"/>
      <c r="J16" s="91"/>
      <c r="K16" s="91"/>
      <c r="L16" s="91"/>
      <c r="M16" s="91"/>
      <c r="N16" s="91"/>
      <c r="O16" s="91"/>
      <c r="P16" s="314"/>
      <c r="Q16" s="90"/>
      <c r="R16" s="222"/>
      <c r="S16" s="92"/>
      <c r="T16" s="93" t="s">
        <v>201</v>
      </c>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2" t="s">
        <v>69</v>
      </c>
      <c r="C17" s="133" t="s">
        <v>69</v>
      </c>
      <c r="D17" s="133" t="s">
        <v>69</v>
      </c>
      <c r="E17" s="133" t="s">
        <v>69</v>
      </c>
      <c r="F17" s="133"/>
      <c r="G17" s="133" t="s">
        <v>69</v>
      </c>
      <c r="H17" s="133"/>
      <c r="I17" s="133"/>
      <c r="J17" s="133"/>
      <c r="K17" s="133"/>
      <c r="L17" s="133"/>
      <c r="M17" s="133"/>
      <c r="N17" s="133"/>
      <c r="O17" s="133"/>
      <c r="P17" s="309"/>
      <c r="Q17" s="132"/>
      <c r="R17" s="223"/>
      <c r="S17" s="134"/>
      <c r="T17" s="172"/>
      <c r="V17" s="109" t="str">
        <f>IF(AND(O$3="",O$6=""),"",IF(O$3="",O$6,O$3))</f>
        <v/>
      </c>
      <c r="W17" s="117" t="str">
        <f>IF(AND(B$6&lt;&gt;"",B$3=""),0,IFERROR(HLOOKUP(INDEX(月シフト!$B$17:$AF$50,MATCH($V17,月シフト!$A$17:$A$50,0),MATCH($V$1,月シフト!$B$9:$AF$9,0)),月シフト!$AJ$9:$AU$10,2,0),""))</f>
        <v/>
      </c>
      <c r="X17" s="110" t="str">
        <f ca="1">O33</f>
        <v/>
      </c>
      <c r="Y17" s="118" t="str">
        <f t="shared" si="5"/>
        <v/>
      </c>
      <c r="AA17" s="109" t="str">
        <f t="shared" si="6"/>
        <v/>
      </c>
      <c r="AB17" s="114" t="str">
        <f>IFERROR(HLOOKUP($V17,月シフト!$AJ$12:$AZ$13,2,0)*W17,"")</f>
        <v/>
      </c>
      <c r="AC17" s="114" t="str">
        <f ca="1">IFERROR(HLOOKUP($V17,月シフト!$AJ$12:$AZ$13,2,0)*X17,"")</f>
        <v/>
      </c>
      <c r="AD17" s="115" t="str">
        <f t="shared" ca="1" si="7"/>
        <v/>
      </c>
      <c r="AF17" s="89" t="str">
        <f>'1日(火)'!AF17</f>
        <v>検品登録</v>
      </c>
    </row>
    <row r="18" spans="1:32" ht="18" customHeight="1" thickBot="1" x14ac:dyDescent="0.45">
      <c r="A18" s="139">
        <v>0.54166666666666596</v>
      </c>
      <c r="B18" s="90" t="s">
        <v>68</v>
      </c>
      <c r="C18" s="91" t="s">
        <v>68</v>
      </c>
      <c r="D18" s="91" t="s">
        <v>68</v>
      </c>
      <c r="E18" s="91" t="s">
        <v>68</v>
      </c>
      <c r="F18" s="91" t="s">
        <v>68</v>
      </c>
      <c r="G18" s="91" t="s">
        <v>68</v>
      </c>
      <c r="H18" s="91"/>
      <c r="I18" s="91"/>
      <c r="J18" s="91"/>
      <c r="K18" s="91"/>
      <c r="L18" s="91"/>
      <c r="M18" s="91"/>
      <c r="N18" s="91"/>
      <c r="O18" s="91"/>
      <c r="P18" s="314"/>
      <c r="Q18" s="90"/>
      <c r="R18" s="222"/>
      <c r="S18" s="92"/>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2" t="s">
        <v>64</v>
      </c>
      <c r="C19" s="133" t="s">
        <v>64</v>
      </c>
      <c r="D19" s="133" t="s">
        <v>64</v>
      </c>
      <c r="E19" s="133" t="s">
        <v>64</v>
      </c>
      <c r="F19" s="133" t="s">
        <v>64</v>
      </c>
      <c r="G19" s="133" t="s">
        <v>64</v>
      </c>
      <c r="H19" s="133"/>
      <c r="I19" s="133"/>
      <c r="J19" s="133"/>
      <c r="K19" s="133"/>
      <c r="L19" s="133"/>
      <c r="M19" s="133"/>
      <c r="N19" s="133"/>
      <c r="O19" s="133"/>
      <c r="P19" s="309"/>
      <c r="Q19" s="132"/>
      <c r="R19" s="223"/>
      <c r="S19" s="134"/>
      <c r="T19" s="136"/>
      <c r="V19" s="119" t="s">
        <v>54</v>
      </c>
      <c r="W19" s="120">
        <f>SUM(W4:W18)</f>
        <v>44</v>
      </c>
      <c r="X19" s="120">
        <f ca="1">SUM(X4:X18)</f>
        <v>43.999999999998366</v>
      </c>
      <c r="Y19" s="121">
        <f ca="1">IF(V19="","",X19-W19)</f>
        <v>-1.6342482922482304E-12</v>
      </c>
      <c r="AA19" s="119" t="s">
        <v>54</v>
      </c>
      <c r="AB19" s="122">
        <f>SUM(AB4:AB18)</f>
        <v>48600</v>
      </c>
      <c r="AC19" s="122">
        <f t="shared" ref="AC19:AD19" ca="1" si="8">SUM(AC4:AC18)</f>
        <v>48599.999999998203</v>
      </c>
      <c r="AD19" s="123">
        <f t="shared" ca="1" si="8"/>
        <v>0</v>
      </c>
      <c r="AF19" s="94" t="str">
        <f>'1日(火)'!AF19</f>
        <v>出荷チェック</v>
      </c>
    </row>
    <row r="20" spans="1:32" ht="18" customHeight="1" thickBot="1" x14ac:dyDescent="0.45">
      <c r="A20" s="139">
        <v>0.58333333333333104</v>
      </c>
      <c r="B20" s="90" t="s">
        <v>70</v>
      </c>
      <c r="C20" s="91" t="s">
        <v>70</v>
      </c>
      <c r="D20" s="91" t="s">
        <v>70</v>
      </c>
      <c r="E20" s="91" t="s">
        <v>70</v>
      </c>
      <c r="F20" s="91" t="s">
        <v>70</v>
      </c>
      <c r="G20" s="91" t="s">
        <v>70</v>
      </c>
      <c r="H20" s="91"/>
      <c r="I20" s="91"/>
      <c r="J20" s="91"/>
      <c r="K20" s="91"/>
      <c r="L20" s="91"/>
      <c r="M20" s="91"/>
      <c r="N20" s="91"/>
      <c r="O20" s="91"/>
      <c r="P20" s="314"/>
      <c r="Q20" s="90"/>
      <c r="R20" s="222"/>
      <c r="S20" s="92"/>
      <c r="T20" s="93"/>
      <c r="V20" s="103" t="s">
        <v>77</v>
      </c>
      <c r="W20" s="70"/>
      <c r="Z20" s="141"/>
      <c r="AA20" s="103" t="s">
        <v>78</v>
      </c>
      <c r="AF20" s="89" t="str">
        <f>'1日(火)'!AF20</f>
        <v>PC</v>
      </c>
    </row>
    <row r="21" spans="1:32" ht="18" customHeight="1" x14ac:dyDescent="0.4">
      <c r="A21" s="138">
        <v>0.60416666666666297</v>
      </c>
      <c r="B21" s="132" t="s">
        <v>64</v>
      </c>
      <c r="C21" s="133" t="s">
        <v>64</v>
      </c>
      <c r="D21" s="133" t="s">
        <v>64</v>
      </c>
      <c r="E21" s="133" t="s">
        <v>64</v>
      </c>
      <c r="F21" s="133" t="s">
        <v>64</v>
      </c>
      <c r="G21" s="133" t="s">
        <v>64</v>
      </c>
      <c r="H21" s="133"/>
      <c r="I21" s="133"/>
      <c r="J21" s="133"/>
      <c r="K21" s="133"/>
      <c r="L21" s="133"/>
      <c r="M21" s="133"/>
      <c r="N21" s="133"/>
      <c r="O21" s="133"/>
      <c r="P21" s="309"/>
      <c r="Q21" s="132"/>
      <c r="R21" s="223"/>
      <c r="S21" s="134"/>
      <c r="T21" s="136" t="s">
        <v>747</v>
      </c>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0" t="s">
        <v>64</v>
      </c>
      <c r="C22" s="91" t="s">
        <v>64</v>
      </c>
      <c r="D22" s="91" t="s">
        <v>64</v>
      </c>
      <c r="E22" s="91" t="s">
        <v>64</v>
      </c>
      <c r="F22" s="91" t="s">
        <v>64</v>
      </c>
      <c r="G22" s="91" t="s">
        <v>64</v>
      </c>
      <c r="H22" s="91"/>
      <c r="I22" s="91"/>
      <c r="J22" s="91"/>
      <c r="K22" s="91"/>
      <c r="L22" s="91"/>
      <c r="M22" s="91"/>
      <c r="N22" s="91"/>
      <c r="O22" s="91"/>
      <c r="P22" s="314"/>
      <c r="Q22" s="90"/>
      <c r="R22" s="222"/>
      <c r="S22" s="92"/>
      <c r="T22" s="93"/>
      <c r="V22" s="160" t="s">
        <v>13</v>
      </c>
      <c r="W22" s="127" t="str">
        <f>IF(O2="","",O2)</f>
        <v/>
      </c>
      <c r="X22" s="127"/>
      <c r="Y22" s="161" t="str">
        <f>IFERROR(X22-W22,"")</f>
        <v/>
      </c>
      <c r="AA22" s="126" t="s">
        <v>13</v>
      </c>
      <c r="AB22" s="128" t="str">
        <f>IF(W22="","",AB19/W22)</f>
        <v/>
      </c>
      <c r="AC22" s="128" t="str">
        <f>IF(X22="","",AC19/X22)</f>
        <v/>
      </c>
      <c r="AD22" s="129" t="str">
        <f>IFERROR(AC22-AB22,"")</f>
        <v/>
      </c>
      <c r="AF22" s="95" t="str">
        <f>'1日(火)'!AF22</f>
        <v>残業</v>
      </c>
    </row>
    <row r="23" spans="1:32" ht="18" customHeight="1" thickBot="1" x14ac:dyDescent="0.45">
      <c r="A23" s="138">
        <v>0.64583333333332704</v>
      </c>
      <c r="B23" s="132" t="s">
        <v>740</v>
      </c>
      <c r="C23" s="133" t="s">
        <v>740</v>
      </c>
      <c r="D23" s="133" t="s">
        <v>740</v>
      </c>
      <c r="E23" s="133" t="s">
        <v>740</v>
      </c>
      <c r="F23" s="133" t="s">
        <v>740</v>
      </c>
      <c r="G23" s="133" t="s">
        <v>740</v>
      </c>
      <c r="H23" s="133"/>
      <c r="I23" s="133"/>
      <c r="J23" s="133"/>
      <c r="K23" s="133"/>
      <c r="L23" s="133"/>
      <c r="M23" s="133"/>
      <c r="N23" s="133"/>
      <c r="O23" s="133"/>
      <c r="P23" s="309"/>
      <c r="Q23" s="132"/>
      <c r="R23" s="223"/>
      <c r="S23" s="134"/>
      <c r="T23" s="136"/>
      <c r="V23" s="103" t="s">
        <v>104</v>
      </c>
      <c r="W23" s="70"/>
      <c r="AF23" s="95" t="str">
        <f>'1日(火)'!AF23</f>
        <v>↓</v>
      </c>
    </row>
    <row r="24" spans="1:32" ht="18" customHeight="1" x14ac:dyDescent="0.4">
      <c r="A24" s="139">
        <v>0.66666666666665897</v>
      </c>
      <c r="B24" s="90" t="s">
        <v>64</v>
      </c>
      <c r="C24" s="91" t="s">
        <v>64</v>
      </c>
      <c r="D24" s="91" t="s">
        <v>64</v>
      </c>
      <c r="E24" s="91" t="s">
        <v>64</v>
      </c>
      <c r="F24" s="91" t="s">
        <v>64</v>
      </c>
      <c r="G24" s="91" t="s">
        <v>64</v>
      </c>
      <c r="H24" s="91"/>
      <c r="I24" s="91"/>
      <c r="J24" s="91"/>
      <c r="K24" s="91"/>
      <c r="L24" s="91"/>
      <c r="M24" s="91"/>
      <c r="N24" s="91"/>
      <c r="O24" s="91"/>
      <c r="P24" s="314"/>
      <c r="Q24" s="90"/>
      <c r="R24" s="222"/>
      <c r="S24" s="92"/>
      <c r="T24" s="93" t="s">
        <v>748</v>
      </c>
      <c r="V24" s="105" t="s">
        <v>3</v>
      </c>
      <c r="W24" s="106" t="s">
        <v>14</v>
      </c>
      <c r="X24" s="106" t="s">
        <v>15</v>
      </c>
      <c r="Y24" s="107" t="s">
        <v>16</v>
      </c>
      <c r="AF24" s="95" t="str">
        <f>'1日(火)'!AF24</f>
        <v>翌日準備</v>
      </c>
    </row>
    <row r="25" spans="1:32" ht="18" customHeight="1" thickBot="1" x14ac:dyDescent="0.45">
      <c r="A25" s="138">
        <v>0.68749999999999101</v>
      </c>
      <c r="B25" s="132" t="s">
        <v>755</v>
      </c>
      <c r="C25" s="133" t="s">
        <v>755</v>
      </c>
      <c r="D25" s="133" t="s">
        <v>755</v>
      </c>
      <c r="E25" s="133" t="s">
        <v>755</v>
      </c>
      <c r="F25" s="133" t="s">
        <v>64</v>
      </c>
      <c r="G25" s="133" t="s">
        <v>755</v>
      </c>
      <c r="H25" s="133"/>
      <c r="I25" s="133"/>
      <c r="J25" s="133"/>
      <c r="K25" s="133"/>
      <c r="L25" s="133"/>
      <c r="M25" s="133"/>
      <c r="N25" s="133"/>
      <c r="O25" s="133"/>
      <c r="P25" s="309"/>
      <c r="Q25" s="132"/>
      <c r="R25" s="223"/>
      <c r="S25" s="134"/>
      <c r="T25" s="136"/>
      <c r="V25" s="126" t="s">
        <v>13</v>
      </c>
      <c r="W25" s="163" t="str">
        <f>IF(W22="","",W22/W19)</f>
        <v/>
      </c>
      <c r="X25" s="163" t="str">
        <f>IF(X22="","",X22/X19)</f>
        <v/>
      </c>
      <c r="Y25" s="164" t="str">
        <f>IFERROR(X25-W25,"")</f>
        <v/>
      </c>
      <c r="AF25" s="95" t="str">
        <f>'1日(火)'!AF25</f>
        <v>在庫チェック</v>
      </c>
    </row>
    <row r="26" spans="1:32" ht="18" customHeight="1" thickBot="1" x14ac:dyDescent="0.45">
      <c r="A26" s="139">
        <v>0.70833333333332205</v>
      </c>
      <c r="B26" s="90" t="s">
        <v>754</v>
      </c>
      <c r="C26" s="91" t="s">
        <v>754</v>
      </c>
      <c r="D26" s="91" t="s">
        <v>754</v>
      </c>
      <c r="E26" s="91" t="s">
        <v>754</v>
      </c>
      <c r="F26" s="91" t="s">
        <v>64</v>
      </c>
      <c r="G26" s="91" t="s">
        <v>754</v>
      </c>
      <c r="H26" s="91"/>
      <c r="I26" s="91"/>
      <c r="J26" s="91"/>
      <c r="K26" s="91"/>
      <c r="L26" s="91"/>
      <c r="M26" s="91"/>
      <c r="N26" s="91"/>
      <c r="O26" s="91"/>
      <c r="P26" s="314"/>
      <c r="Q26" s="90"/>
      <c r="R26" s="222"/>
      <c r="S26" s="92"/>
      <c r="T26" s="93"/>
      <c r="V26" s="130" t="s">
        <v>164</v>
      </c>
      <c r="W26" s="322"/>
      <c r="X26" s="322"/>
      <c r="Y26" s="322"/>
      <c r="AF26" s="95" t="str">
        <f>'1日(火)'!AF26</f>
        <v>送り状印刷</v>
      </c>
    </row>
    <row r="27" spans="1:32" ht="18" customHeight="1" x14ac:dyDescent="0.4">
      <c r="A27" s="138">
        <v>0.72916666666665397</v>
      </c>
      <c r="B27" s="132"/>
      <c r="C27" s="133"/>
      <c r="D27" s="133"/>
      <c r="E27" s="133"/>
      <c r="F27" s="133" t="s">
        <v>740</v>
      </c>
      <c r="G27" s="133"/>
      <c r="H27" s="133"/>
      <c r="I27" s="133"/>
      <c r="J27" s="133"/>
      <c r="K27" s="133"/>
      <c r="L27" s="133"/>
      <c r="M27" s="133"/>
      <c r="N27" s="133"/>
      <c r="O27" s="133"/>
      <c r="P27" s="309"/>
      <c r="Q27" s="132"/>
      <c r="R27" s="223"/>
      <c r="S27" s="134"/>
      <c r="T27" s="136"/>
      <c r="V27" s="524"/>
      <c r="W27" s="525"/>
      <c r="X27" s="525"/>
      <c r="Y27" s="526"/>
      <c r="AF27" s="95">
        <f>'1日(火)'!AF27</f>
        <v>0</v>
      </c>
    </row>
    <row r="28" spans="1:32" ht="18" customHeight="1" x14ac:dyDescent="0.4">
      <c r="A28" s="139">
        <v>0.74999999999998601</v>
      </c>
      <c r="B28" s="90"/>
      <c r="C28" s="91"/>
      <c r="D28" s="91"/>
      <c r="E28" s="91"/>
      <c r="F28" s="91" t="s">
        <v>71</v>
      </c>
      <c r="G28" s="91"/>
      <c r="H28" s="91"/>
      <c r="I28" s="91"/>
      <c r="J28" s="91"/>
      <c r="K28" s="91"/>
      <c r="L28" s="91"/>
      <c r="M28" s="91"/>
      <c r="N28" s="91"/>
      <c r="O28" s="91"/>
      <c r="P28" s="314"/>
      <c r="Q28" s="90"/>
      <c r="R28" s="222"/>
      <c r="S28" s="92"/>
      <c r="T28" s="93"/>
      <c r="V28" s="527"/>
      <c r="W28" s="528"/>
      <c r="X28" s="528"/>
      <c r="Y28" s="529"/>
      <c r="AA28" s="177"/>
      <c r="AB28" s="177"/>
      <c r="AC28" s="177"/>
      <c r="AD28" s="177"/>
      <c r="AF28" s="95" t="str">
        <f>'1日(火)'!AF28</f>
        <v>＊</v>
      </c>
    </row>
    <row r="29" spans="1:32" ht="18" customHeight="1" thickBot="1" x14ac:dyDescent="0.45">
      <c r="A29" s="138">
        <v>0.77083333333331805</v>
      </c>
      <c r="B29" s="132"/>
      <c r="C29" s="133"/>
      <c r="D29" s="133"/>
      <c r="E29" s="133"/>
      <c r="F29" s="133"/>
      <c r="G29" s="133"/>
      <c r="H29" s="133"/>
      <c r="I29" s="133"/>
      <c r="J29" s="133"/>
      <c r="K29" s="133"/>
      <c r="L29" s="133"/>
      <c r="M29" s="133"/>
      <c r="N29" s="133"/>
      <c r="O29" s="133"/>
      <c r="P29" s="309"/>
      <c r="Q29" s="132"/>
      <c r="R29" s="223"/>
      <c r="S29" s="134"/>
      <c r="T29" s="136"/>
      <c r="V29" s="521"/>
      <c r="W29" s="522"/>
      <c r="X29" s="522"/>
      <c r="Y29" s="523"/>
      <c r="AA29" s="177"/>
      <c r="AB29" s="177"/>
      <c r="AC29" s="177"/>
      <c r="AD29" s="177"/>
      <c r="AF29" s="95" t="str">
        <f>'1日(火)'!AF29</f>
        <v>＊</v>
      </c>
    </row>
    <row r="30" spans="1:32" ht="18" customHeight="1" thickBot="1" x14ac:dyDescent="0.45">
      <c r="A30" s="139">
        <v>0.79166666666664998</v>
      </c>
      <c r="B30" s="90"/>
      <c r="C30" s="91"/>
      <c r="D30" s="91"/>
      <c r="E30" s="91"/>
      <c r="F30" s="91"/>
      <c r="G30" s="91"/>
      <c r="H30" s="91"/>
      <c r="I30" s="91"/>
      <c r="J30" s="91"/>
      <c r="K30" s="91"/>
      <c r="L30" s="91"/>
      <c r="M30" s="91"/>
      <c r="N30" s="91"/>
      <c r="O30" s="91"/>
      <c r="P30" s="314"/>
      <c r="Q30" s="90"/>
      <c r="R30" s="222"/>
      <c r="S30" s="92"/>
      <c r="T30" s="93"/>
      <c r="V30" s="130" t="s">
        <v>236</v>
      </c>
      <c r="W30" s="320"/>
      <c r="X30" s="320"/>
      <c r="Y30" s="321"/>
      <c r="AA30" s="177"/>
      <c r="AB30" s="177"/>
      <c r="AC30" s="177"/>
      <c r="AD30" s="177"/>
      <c r="AF30" s="95" t="str">
        <f>'1日(火)'!AF30</f>
        <v>＊</v>
      </c>
    </row>
    <row r="31" spans="1:32" ht="18" customHeight="1" x14ac:dyDescent="0.4">
      <c r="A31" s="138">
        <v>0.81249999999998201</v>
      </c>
      <c r="B31" s="132"/>
      <c r="C31" s="133"/>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tr">
        <f>'1日(火)'!AF31</f>
        <v>＊</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t="s">
        <v>749</v>
      </c>
      <c r="V32" s="527"/>
      <c r="W32" s="528"/>
      <c r="X32" s="528"/>
      <c r="Y32" s="529"/>
      <c r="AA32" s="177"/>
      <c r="AB32" s="177"/>
      <c r="AC32" s="177"/>
      <c r="AD32" s="177"/>
      <c r="AF32" s="95" t="str">
        <f>'1日(火)'!AF32</f>
        <v>＊</v>
      </c>
    </row>
    <row r="33" spans="1:32" ht="18" customHeight="1" thickBot="1" x14ac:dyDescent="0.45">
      <c r="A33" s="173" t="s">
        <v>165</v>
      </c>
      <c r="B33" s="111" cm="1">
        <f t="array" aca="1" ref="B33" ca="1">IF(B36&lt;&gt;0,B36,IFERROR(IF(B4="欠勤",0,IF(B3="","",INDIRECT(ADDRESS(MATCH("",B$1:B$32,-1),1))*24-INDIRECT(ADDRESS(MATCH(0,INDEX(0/(B$6:B$32&lt;&gt;""),),0)+5,1))*24-COUNTIF(B6:B32,"休憩")*0.5)),0))</f>
        <v>7.9999999999997389</v>
      </c>
      <c r="C33" s="111" cm="1">
        <f t="array" aca="1" ref="C33" ca="1">IF(C36&lt;&gt;0,C36,IFERROR(IF(C4="欠勤",0,IF(C3="","",INDIRECT(ADDRESS(MATCH("",C$1:C$32,-1),1))*24-INDIRECT(ADDRESS(MATCH(0,INDEX(0/(C$6:C$32&lt;&gt;""),),0)+5,1))*24-COUNTIF(C6:C32,"休憩")*0.5)),0))</f>
        <v>7.9999999999997389</v>
      </c>
      <c r="D33" s="111" cm="1">
        <f t="array" aca="1" ref="D33" ca="1">IF(D36&lt;&gt;0,D36,IFERROR(IF(D4="欠勤",0,IF(D3="","",INDIRECT(ADDRESS(MATCH("",D$1:D$32,-1),1))*24-INDIRECT(ADDRESS(MATCH(0,INDEX(0/(D$6:D$32&lt;&gt;""),),0)+5,1))*24-COUNTIF(D6:D32,"休憩")*0.5)),0))</f>
        <v>7.9999999999997389</v>
      </c>
      <c r="E33" s="111" cm="1">
        <f t="array" aca="1" ref="E33" ca="1">IF(E36&lt;&gt;0,E36,IFERROR(IF(E4="欠勤",0,IF(E3="","",INDIRECT(ADDRESS(MATCH("",E$1:E$32,-1),1))*24-INDIRECT(ADDRESS(MATCH(0,INDEX(0/(E$6:E$32&lt;&gt;""),),0)+5,1))*24-COUNTIF(E6:E32,"休憩")*0.5)),0))</f>
        <v>7.9999999999997389</v>
      </c>
      <c r="F33" s="111" cm="1">
        <f t="array" aca="1" ref="F33" ca="1">IF(F36&lt;&gt;0,F36,IFERROR(IF(F4="欠勤",0,IF(F3="","",INDIRECT(ADDRESS(MATCH("",F$1:F$32,-1),1))*24-INDIRECT(ADDRESS(MATCH(0,INDEX(0/(F$6:F$32&lt;&gt;""),),0)+5,1))*24-COUNTIF(F6:F32,"休憩")*0.5)),0))</f>
        <v>4.9999999999996838</v>
      </c>
      <c r="G33" s="227" cm="1">
        <f t="array" aca="1" ref="G33" ca="1">IF(G36&lt;&gt;0,G36,IFERROR(IF(G4="欠勤",0,IF(G3="","",INDIRECT(ADDRESS(MATCH("",G$1:G$32,-1),1))*24-INDIRECT(ADDRESS(MATCH(0,INDEX(0/(G$6:G$32&lt;&gt;""),),0)+5,1))*24-COUNTIF(G6:G32,"休憩")*0.5)),0))</f>
        <v>6.99999999999973</v>
      </c>
      <c r="H33" s="228"/>
      <c r="I33" s="228" t="str" cm="1">
        <f t="array" aca="1" ref="I33" ca="1">IF(I36&lt;&gt;0,I36,IFERROR(IF(I4="欠勤",0,IF(I3="","",INDIRECT(ADDRESS(MATCH("",I$1:I$32,-1),1))*24-INDIRECT(ADDRESS(MATCH(0,INDEX(0/(I$6:I$32&lt;&gt;""),),0)+5,1))*24-COUNTIF(I6:I32,"休憩")*0.5)),0))</f>
        <v/>
      </c>
      <c r="J33" s="228" t="str" cm="1">
        <f t="array" aca="1" ref="J33" ca="1">IF(J36&lt;&gt;0,J36,IFERROR(IF(J4="欠勤",0,IF(J3="","",INDIRECT(ADDRESS(MATCH("",J$1:J$32,-1),1))*24-INDIRECT(ADDRESS(MATCH(0,INDEX(0/(J$6:J$32&lt;&gt;""),),0)+5,1))*24-COUNTIF(J6:J32,"休憩")*0.5)),0))</f>
        <v/>
      </c>
      <c r="K33" s="228" t="str" cm="1">
        <f t="array" aca="1" ref="K33" ca="1">IF(K36&lt;&gt;0,K36,IFERROR(IF(K4="欠勤",0,IF(K3="","",INDIRECT(ADDRESS(MATCH("",K$1:K$32,-1),1))*24-INDIRECT(ADDRESS(MATCH(0,INDEX(0/(K$6:K$32&lt;&gt;""),),0)+5,1))*24-COUNTIF(K6:K32,"休憩")*0.5)),0))</f>
        <v/>
      </c>
      <c r="L33" s="228" t="str" cm="1">
        <f t="array" aca="1" ref="L33" ca="1">IF(L36&lt;&gt;0,L36,IFERROR(IF(L4="欠勤",0,IF(L3="","",INDIRECT(ADDRESS(MATCH("",L$1:L$32,-1),1))*24-INDIRECT(ADDRESS(MATCH(0,INDEX(0/(L$6:L$32&lt;&gt;""),),0)+5,1))*24-COUNTIF(L6:L32,"休憩")*0.5)),0))</f>
        <v/>
      </c>
      <c r="M33" s="228" t="str" cm="1">
        <f t="array" aca="1" ref="M33" ca="1">IF(M36&lt;&gt;0,M36,IFERROR(IF(M4="欠勤",0,IF(M3="","",INDIRECT(ADDRESS(MATCH("",M$1:M$32,-1),1))*24-INDIRECT(ADDRESS(MATCH(0,INDEX(0/(M$6:M$32&lt;&gt;""),),0)+5,1))*24-COUNTIF(M6:M32,"休憩")*0.5)),0))</f>
        <v/>
      </c>
      <c r="N33" s="228" t="str" cm="1">
        <f t="array" aca="1" ref="N33" ca="1">IF(N36&lt;&gt;0,N36,IFERROR(IF(N4="欠勤",0,IF(N3="","",INDIRECT(ADDRESS(MATCH("",N$1:N$32,-1),1))*24-INDIRECT(ADDRESS(MATCH(0,INDEX(0/(N$6:N$32&lt;&gt;""),),0)+5,1))*24-COUNTIF(N6:N32,"休憩")*0.5)),0))</f>
        <v/>
      </c>
      <c r="O33" s="228" t="str" cm="1">
        <f t="array" aca="1" ref="O33" ca="1">IF(O36&lt;&gt;0,O36,IFERROR(IF(O4="欠勤",0,IF(O3="","",INDIRECT(ADDRESS(MATCH("",O$1:O$32,-1),1))*24-INDIRECT(ADDRESS(MATCH(0,INDEX(0/(O$6:O$32&lt;&gt;""),),0)+5,1))*24-COUNTIF(O6:O32,"休憩")*0.5)),0))</f>
        <v/>
      </c>
      <c r="P33" s="316" t="str" cm="1">
        <f t="array" aca="1" ref="P33" ca="1">IF(P36&lt;&gt;0,P36,IFERROR(IF(P4="欠勤",0,IF(P3="","",INDIRECT(ADDRESS(MATCH("",P$1:P$32,-1),1))*24-INDIRECT(ADDRESS(MATCH(0,INDEX(0/(P$6:P$32&lt;&gt;""),),0)+5,1))*24-COUNTIF(P6:P32,"休憩")*0.5)),0))</f>
        <v/>
      </c>
      <c r="Q33" s="168"/>
      <c r="R33" s="169"/>
      <c r="S33" s="170"/>
      <c r="T33" s="171"/>
      <c r="V33" s="521"/>
      <c r="W33" s="522"/>
      <c r="X33" s="522"/>
      <c r="Y33" s="523"/>
      <c r="AA33" s="177"/>
      <c r="AB33" s="177"/>
      <c r="AC33" s="177"/>
      <c r="AD33" s="177"/>
      <c r="AF33" s="95" t="str">
        <f>'1日(火)'!AF33</f>
        <v>＊</v>
      </c>
    </row>
    <row r="34" spans="1:32" ht="18" customHeight="1" x14ac:dyDescent="0.4">
      <c r="A34" s="533" t="str">
        <f>"出荷の合計　　→　"&amp;O2&amp;"ｃｓ"</f>
        <v>出荷の合計　　→　ｃｓ</v>
      </c>
      <c r="B34" s="533"/>
      <c r="C34" s="533"/>
      <c r="D34" s="533"/>
      <c r="E34" s="533"/>
      <c r="F34" s="533"/>
      <c r="G34" s="533"/>
      <c r="H34" s="533"/>
      <c r="I34" s="533"/>
      <c r="J34" s="533"/>
      <c r="K34" s="533"/>
      <c r="L34" s="533"/>
      <c r="M34" s="533"/>
      <c r="N34" s="533"/>
      <c r="O34" s="533"/>
      <c r="P34" s="533"/>
      <c r="Q34" s="533"/>
      <c r="R34" s="533"/>
      <c r="S34" s="533"/>
      <c r="T34" s="533"/>
      <c r="AF34" s="95" t="str">
        <f>'1日(火)'!AF34</f>
        <v>＊</v>
      </c>
    </row>
    <row r="35" spans="1:32" ht="18" customHeight="1" x14ac:dyDescent="0.4">
      <c r="A35" s="534" t="e">
        <f ca="1">"1ケース当たりの人件費　"&amp;ROUND(AC19/O2,0)&amp;"円"</f>
        <v>#DIV/0!</v>
      </c>
      <c r="B35" s="534"/>
      <c r="C35" s="534"/>
      <c r="D35" s="534"/>
      <c r="E35" s="534"/>
      <c r="F35" s="534"/>
      <c r="G35" s="534"/>
      <c r="H35" s="534"/>
      <c r="I35" s="534"/>
      <c r="J35" s="534"/>
      <c r="K35" s="534"/>
      <c r="L35" s="534"/>
      <c r="M35" s="534"/>
      <c r="N35" s="534"/>
      <c r="O35" s="534"/>
      <c r="P35" s="534"/>
      <c r="Q35" s="534"/>
      <c r="R35" s="534"/>
      <c r="S35" s="534"/>
      <c r="T35" s="534"/>
      <c r="AF35" s="95" t="str">
        <f>'1日(火)'!AF35</f>
        <v>＊</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tr">
        <f>'1日(火)'!AF36</f>
        <v>＊</v>
      </c>
    </row>
    <row r="37" spans="1:32" ht="18" hidden="1" customHeight="1" x14ac:dyDescent="0.4">
      <c r="A37" s="167"/>
      <c r="B37" s="167" cm="1">
        <f t="array" aca="1" ref="B37" ca="1">IF(INDIRECT(ADDRESS(MATCH("",B$1:B$32,-1),2))="休憩",INDIRECT(ADDRESS(MATCH("",B$1:B$32,-1)+1,1)),INDIRECT(ADDRESS(MATCH("",B$1:B$32,-1),1)))</f>
        <v>0.70833333333332205</v>
      </c>
      <c r="C37" s="167" cm="1">
        <f t="array" aca="1" ref="C37" ca="1">IF(INDIRECT(ADDRESS(MATCH("",C$1:C$32,-1),3))="休憩",INDIRECT(ADDRESS(MATCH("",C$1:C$32,-1)+1,1)),INDIRECT(ADDRESS(MATCH("",C$1:C$32,-1),1)))</f>
        <v>0.70833333333332205</v>
      </c>
      <c r="D37" s="167" cm="1">
        <f t="array" aca="1" ref="D37" ca="1">IF(INDIRECT(ADDRESS(MATCH("",D$1:D$32,-1),4))="休憩",INDIRECT(ADDRESS(MATCH("",D$1:D$32,-1)+1,1)),INDIRECT(ADDRESS(MATCH("",D$1:D$32,-1),1)))</f>
        <v>0.70833333333332205</v>
      </c>
      <c r="E37" s="167" cm="1">
        <f t="array" aca="1" ref="E37" ca="1">IF(INDIRECT(ADDRESS(MATCH("",E$1:E$32,-1),5))="休憩",INDIRECT(ADDRESS(MATCH("",E$1:E$32,-1)+1,1)),INDIRECT(ADDRESS(MATCH("",E$1:E$32,-1),1)))</f>
        <v>0.70833333333332205</v>
      </c>
      <c r="F37" s="167" cm="1">
        <f t="array" aca="1" ref="F37" ca="1">IF(INDIRECT(ADDRESS(MATCH("",F$1:F$32,-1),6))="休憩",INDIRECT(ADDRESS(MATCH("",F$1:F$32,-1)+1,1)),INDIRECT(ADDRESS(MATCH("",F$1:F$32,-1),1)))</f>
        <v>0.74999999999998601</v>
      </c>
      <c r="G37" s="167" cm="1">
        <f t="array" aca="1" ref="G37" ca="1">IF(INDIRECT(ADDRESS(MATCH("",G$1:G$32,-1),7))="休憩",INDIRECT(ADDRESS(MATCH("",G$1:G$32,-1)+1,1)),INDIRECT(ADDRESS(MATCH("",G$1:G$32,-1),1)))</f>
        <v>0.70833333333332205</v>
      </c>
      <c r="H37" s="167" t="str" cm="1">
        <f t="array" aca="1" ref="H37" ca="1">IF(INDIRECT(ADDRESS(MATCH("",H$1:H$32,-1),8))="休憩",INDIRECT(ADDRESS(MATCH("",H$1:H$32,-1)+1,1)),INDIRECT(ADDRESS(MATCH("",H$1:H$32,-1),1)))</f>
        <v>名前</v>
      </c>
      <c r="I37" s="220" t="str" cm="1">
        <f t="array" aca="1" ref="I37" ca="1">IF(INDIRECT(ADDRESS(MATCH("",I$1:I$32,-1),8))="休憩",INDIRECT(ADDRESS(MATCH("",I$1:I$32,-1)+1,1)),INDIRECT(ADDRESS(MATCH("",I$1:I$32,-1),1)))</f>
        <v>名前</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tr">
        <f>'1日(火)'!AF37</f>
        <v>＊</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tr">
        <f>'1日(火)'!AF38</f>
        <v>＊</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tr">
        <f>'1日(火)'!AF39</f>
        <v>＊</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tr">
        <f>'1日(火)'!AF40</f>
        <v>＊</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tr">
        <f>'1日(火)'!AF41</f>
        <v>＊</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tr">
        <f>'1日(火)'!AF42</f>
        <v>＊</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tr">
        <f>'1日(火)'!AF43</f>
        <v>＊</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tr">
        <f>'1日(火)'!AF44</f>
        <v>＊</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tr">
        <f>'1日(火)'!AF45</f>
        <v>＊</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tr">
        <f>'1日(火)'!AF46</f>
        <v>＊</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tr">
        <f>'1日(火)'!AF47</f>
        <v>＊</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tr">
        <f>'1日(火)'!AF48</f>
        <v>＊</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tr">
        <f>'1日(火)'!AF49</f>
        <v>＊</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tr">
        <f>'1日(火)'!AF50</f>
        <v>＊</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tr">
        <f>'1日(火)'!AF51</f>
        <v>＊</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tr">
        <f>'1日(火)'!AF52</f>
        <v>＊</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tr">
        <f>'1日(火)'!AF53</f>
        <v>＊</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tr">
        <f>'1日(火)'!AF54</f>
        <v>＊</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tr">
        <f>'1日(火)'!AF55</f>
        <v>＊</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tr">
        <f>'1日(火)'!AF56</f>
        <v>＊</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tr">
        <f>'1日(火)'!AF57</f>
        <v>＊</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tr">
        <f>'1日(火)'!AF58</f>
        <v>＊</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28" ht="15.95" customHeight="1" x14ac:dyDescent="0.4"/>
    <row r="66" spans="22:28" ht="15.95" customHeight="1" x14ac:dyDescent="0.4">
      <c r="Y66" s="124"/>
    </row>
    <row r="67" spans="22:28" ht="15.95" customHeight="1" x14ac:dyDescent="0.4">
      <c r="Y67" s="125"/>
    </row>
    <row r="68" spans="22:28" ht="15.95" customHeight="1" x14ac:dyDescent="0.4">
      <c r="Y68" s="125"/>
    </row>
    <row r="69" spans="22:28" ht="15.95" customHeight="1" x14ac:dyDescent="0.4">
      <c r="Y69" s="125"/>
    </row>
    <row r="70" spans="22:28" ht="15.95" customHeight="1" x14ac:dyDescent="0.4">
      <c r="V70" s="116"/>
      <c r="W70" s="70"/>
      <c r="AB70" s="125"/>
    </row>
    <row r="71" spans="22:28" ht="15.95" customHeight="1" x14ac:dyDescent="0.4">
      <c r="V71" s="116"/>
      <c r="W71" s="70"/>
      <c r="AB71" s="125"/>
    </row>
    <row r="72" spans="22:28" ht="15.95" customHeight="1" x14ac:dyDescent="0.4">
      <c r="V72" s="116"/>
      <c r="W72" s="70"/>
      <c r="AB72" s="125"/>
    </row>
    <row r="73" spans="22:28" ht="15.95" customHeight="1" x14ac:dyDescent="0.4">
      <c r="Y73" s="125"/>
    </row>
    <row r="74" spans="22:28" ht="15.95" customHeight="1" x14ac:dyDescent="0.4">
      <c r="Y74" s="125"/>
    </row>
    <row r="75" spans="22:28" ht="15.95" customHeight="1" x14ac:dyDescent="0.4">
      <c r="Y75" s="125"/>
    </row>
    <row r="76" spans="22:28" ht="15.95" customHeight="1" x14ac:dyDescent="0.4">
      <c r="Y76" s="125"/>
    </row>
    <row r="77" spans="22:28" s="70" customFormat="1" ht="15.95" customHeight="1" x14ac:dyDescent="0.4">
      <c r="W77"/>
    </row>
    <row r="78" spans="22:28" s="70" customFormat="1" ht="15.95" customHeight="1" x14ac:dyDescent="0.4">
      <c r="W78"/>
    </row>
    <row r="79" spans="22:28" s="70" customFormat="1" ht="15.95" customHeight="1" x14ac:dyDescent="0.4">
      <c r="W79"/>
    </row>
    <row r="80" spans="22:28"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c r="Y85" s="131"/>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5"/>
  <conditionalFormatting sqref="A33 A6:T9 A29:T32 A10:P28 R10:T28">
    <cfRule type="cellIs" dxfId="68" priority="3" operator="equal">
      <formula>"休憩"</formula>
    </cfRule>
  </conditionalFormatting>
  <conditionalFormatting sqref="Y19">
    <cfRule type="cellIs" dxfId="67" priority="2" operator="lessThan">
      <formula>0</formula>
    </cfRule>
  </conditionalFormatting>
  <conditionalFormatting sqref="Q10:Q28">
    <cfRule type="cellIs" dxfId="66"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xr:uid="{42EF265A-C765-4A2A-9759-B43473B9C938}">
          <x14:formula1>
            <xm:f>'1日(火)'!$AF$7:$AF$58</xm:f>
          </x14:formula1>
          <xm:sqref>B6:S32</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3D3ECC-3FB1-494D-A98B-18312A9C5281}">
  <sheetPr codeName="Sheet21">
    <pageSetUpPr fitToPage="1"/>
  </sheetPr>
  <dimension ref="A1:AF95"/>
  <sheetViews>
    <sheetView zoomScale="70" zoomScaleNormal="70" workbookViewId="0">
      <pane xSplit="1" ySplit="5" topLeftCell="B6" activePane="bottomRight" state="frozen"/>
      <selection activeCell="R8" sqref="R8"/>
      <selection pane="topRight" activeCell="R8" sqref="R8"/>
      <selection pane="bottomLeft" activeCell="R8" sqref="R8"/>
      <selection pane="bottomRight" activeCell="G29" sqref="G29"/>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f>月シフト!P9</f>
        <v>44607</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f>A1</f>
        <v>44607</v>
      </c>
      <c r="W1" s="530"/>
      <c r="X1" s="530"/>
      <c r="Y1" s="530"/>
      <c r="Z1" s="62"/>
      <c r="AA1" s="62"/>
      <c r="AB1" s="62"/>
      <c r="AC1" s="62"/>
      <c r="AD1" s="62"/>
      <c r="AF1" s="62"/>
    </row>
    <row r="2" spans="1:32" ht="18.600000000000001" customHeight="1" thickBot="1" x14ac:dyDescent="0.45">
      <c r="A2" s="63"/>
      <c r="B2" s="537" t="s">
        <v>57</v>
      </c>
      <c r="C2" s="538"/>
      <c r="D2" s="538"/>
      <c r="E2" s="538"/>
      <c r="F2" s="538"/>
      <c r="G2" s="538"/>
      <c r="H2" s="538"/>
      <c r="I2" s="538"/>
      <c r="J2" s="538"/>
      <c r="K2" s="538"/>
      <c r="L2" s="538"/>
      <c r="M2" s="538"/>
      <c r="N2" s="539"/>
      <c r="O2" s="64"/>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IFERROR(INDEX(月シフト!$A$17:$A$50,MATCH(LARGE((月シフト!$P$17:$P$50&lt;&gt;"")*1/ROW(月シフト!$P$17:$P$50),B38),1/ROW(月シフト!$P$17:$P$50),0),1),"")</f>
        <v>ズオン バン フン</v>
      </c>
      <c r="C3" s="142" t="str" cm="1">
        <f t="array" ref="C3">IFERROR(INDEX(月シフト!$A$17:$A$50,MATCH(LARGE((月シフト!$P$17:$P$50&lt;&gt;"")*1/ROW(月シフト!$P$17:$P$50),C38),1/ROW(月シフト!$P$17:$P$50),0),1),"")</f>
        <v>ディン コン ベト</v>
      </c>
      <c r="D3" s="142" t="str" cm="1">
        <f t="array" ref="D3">IFERROR(INDEX(月シフト!$A$17:$A$50,MATCH(LARGE((月シフト!$P$17:$P$50&lt;&gt;"")*1/ROW(月シフト!$P$17:$P$50),D38),1/ROW(月シフト!$P$17:$P$50),0),1),"")</f>
        <v>チャモ</v>
      </c>
      <c r="E3" s="142" t="str" cm="1">
        <f t="array" ref="E3">IFERROR(INDEX(月シフト!$A$17:$A$50,MATCH(LARGE((月シフト!$P$17:$P$50&lt;&gt;"")*1/ROW(月シフト!$P$17:$P$50),E38),1/ROW(月シフト!$P$17:$P$50),0),1),"")</f>
        <v>サンミン</v>
      </c>
      <c r="F3" s="142" t="str" cm="1">
        <f t="array" ref="F3">IFERROR(INDEX(月シフト!$A$17:$A$50,MATCH(LARGE((月シフト!$P$17:$P$50&lt;&gt;"")*1/ROW(月シフト!$P$17:$P$50),F38),1/ROW(月シフト!$P$17:$P$50),0),1),"")</f>
        <v>ハルシャナ</v>
      </c>
      <c r="G3" s="224" t="str" cm="1">
        <f t="array" ref="G3">IFERROR(INDEX(月シフト!$A$17:$A$50,MATCH(LARGE((月シフト!$P$17:$P$50&lt;&gt;"")*1/ROW(月シフト!$P$17:$P$50),G38),1/ROW(月シフト!$P$17:$P$50),0),1),"")</f>
        <v>イスリ</v>
      </c>
      <c r="H3" s="224" t="str" cm="1">
        <f t="array" ref="H3">IFERROR(INDEX(月シフト!$A$17:$A$50,MATCH(LARGE((月シフト!$P$17:$P$50&lt;&gt;"")*1/ROW(月シフト!$P$17:$P$50),H38),1/ROW(月シフト!$P$17:$P$50),0),1),"")</f>
        <v>インディカ</v>
      </c>
      <c r="I3" s="224" t="str" cm="1">
        <f t="array" ref="I3">IFERROR(INDEX(月シフト!$A$17:$A$50,MATCH(LARGE((月シフト!$P$17:$P$50&lt;&gt;"")*1/ROW(月シフト!$P$17:$P$50),I38),1/ROW(月シフト!$P$17:$P$50),0),1),"")</f>
        <v>チャトランガ</v>
      </c>
      <c r="J3" s="224" t="str" cm="1">
        <f t="array" ref="J3">IFERROR(INDEX(月シフト!$A$17:$A$50,MATCH(LARGE((月シフト!$P$17:$P$50&lt;&gt;"")*1/ROW(月シフト!$P$17:$P$50),J38),1/ROW(月シフト!$P$17:$P$50),0),1),"")</f>
        <v/>
      </c>
      <c r="K3" s="224" t="str" cm="1">
        <f t="array" ref="K3">IFERROR(INDEX(月シフト!$A$17:$A$50,MATCH(LARGE((月シフト!$P$17:$P$50&lt;&gt;"")*1/ROW(月シフト!$P$17:$P$50),K38),1/ROW(月シフト!$P$17:$P$50),0),1),"")</f>
        <v/>
      </c>
      <c r="L3" s="224" t="str" cm="1">
        <f t="array" ref="L3">IFERROR(INDEX(月シフト!$A$17:$A$50,MATCH(LARGE((月シフト!$P$17:$P$50&lt;&gt;"")*1/ROW(月シフト!$P$17:$P$50),L38),1/ROW(月シフト!$P$17:$P$50),0),1),"")</f>
        <v/>
      </c>
      <c r="M3" s="224" t="str" cm="1">
        <f t="array" ref="M3">IFERROR(INDEX(月シフト!$A$17:$A$50,MATCH(LARGE((月シフト!$P$17:$P$50&lt;&gt;"")*1/ROW(月シフト!$P$17:$P$50),M38),1/ROW(月シフト!$P$17:$P$50),0),1),"")</f>
        <v/>
      </c>
      <c r="N3" s="224" t="str" cm="1">
        <f t="array" ref="N3">IFERROR(INDEX(月シフト!$A$17:$A$50,MATCH(LARGE((月シフト!$P$17:$P$50&lt;&gt;"")*1/ROW(月シフト!$P$17:$P$50),N38),1/ROW(月シフト!$P$17:$P$50),0),1),"")</f>
        <v/>
      </c>
      <c r="O3" s="224" t="str" cm="1">
        <f t="array" ref="O3">IFERROR(INDEX(月シフト!$A$17:$A$50,MATCH(LARGE((月シフト!$P$17:$P$50&lt;&gt;"")*1/ROW(月シフト!$P$17:$P$50),O38),1/ROW(月シフト!$P$17:$P$50),0),1),"")</f>
        <v/>
      </c>
      <c r="P3" s="310" t="str" cm="1">
        <f t="array" ref="P3">IFERROR(INDEX(月シフト!$A$17:$A$50,MATCH(LARGE((月シフト!$P$17:$P$50&lt;&gt;"")*1/ROW(月シフト!$P$17:$P$50),P38),1/ROW(月シフト!$P$17:$P$50),0),1),"")</f>
        <v/>
      </c>
      <c r="Q3" s="143" t="str">
        <f t="array" ref="Q3">IFERROR(INDEX(月シフト!$A$11:$A$16,MATCH(LARGE((月シフト!$P$11:$P$16&lt;&gt;"")*1/ROW(月シフト!$P$11:$P$16),1),1/ROW(月シフト!$P$11:$P$16),0),1),"")</f>
        <v>矢代</v>
      </c>
      <c r="R3" s="144" t="str">
        <f t="array" ref="R3">IFERROR(INDEX(月シフト!$A$11:$A$16,MATCH(LARGE((月シフト!$P$11:$P$16&lt;&gt;"")*1/ROW(月シフト!$P$11:$P$16),2),1/ROW(月シフト!$P$11:$P$16),0),1),"")</f>
        <v>マーダワ</v>
      </c>
      <c r="S3" s="145" t="str">
        <f t="array" ref="S3">IFERROR(INDEX(月シフト!$A$11:$A$16,MATCH(LARGE((月シフト!$P$11:$P$16&lt;&gt;"")*1/ROW(月シフト!$P$11:$P$16),3),1/ROW(月シフト!$P$11:$P$16),0),1),"")</f>
        <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c r="C4" s="73"/>
      <c r="D4" s="73"/>
      <c r="E4" s="73"/>
      <c r="F4" s="73"/>
      <c r="G4" s="225"/>
      <c r="H4" s="225"/>
      <c r="I4" s="225"/>
      <c r="J4" s="225"/>
      <c r="K4" s="225"/>
      <c r="L4" s="225"/>
      <c r="M4" s="225"/>
      <c r="N4" s="225"/>
      <c r="O4" s="225"/>
      <c r="P4" s="311"/>
      <c r="Q4" s="74"/>
      <c r="R4" s="75"/>
      <c r="S4" s="76"/>
      <c r="T4" s="146"/>
      <c r="V4" s="109" t="str">
        <f>IF(AND(B$3="",B$6=""),"",IF(B$3="",B$6,B$3))</f>
        <v>ズオン バン フン</v>
      </c>
      <c r="W4" s="110">
        <f>IF(AND(B$6&lt;&gt;"",B$3=""),0,IFERROR(HLOOKUP(INDEX(月シフト!$B$17:$AF$50,MATCH($V4,月シフト!$A$17:$A$50,0),MATCH($V$1,月シフト!$B$9:$AF$9,0)),月シフト!$AJ$9:$AU$10,2,0),""))</f>
        <v>8</v>
      </c>
      <c r="X4" s="111">
        <f ca="1">B33</f>
        <v>7.9999999999997389</v>
      </c>
      <c r="Y4" s="112">
        <f ca="1">IF(V4="","",X4-W4)</f>
        <v>-2.6112445539183682E-13</v>
      </c>
      <c r="AA4" s="109" t="str">
        <f t="shared" ref="AA4:AA13" si="0">IF(V4="","",V4)</f>
        <v>ズオン バン フン</v>
      </c>
      <c r="AB4" s="114">
        <f>IFERROR(HLOOKUP($V4,月シフト!$AJ$12:$AZ$13,2,0)*W4,"")</f>
        <v>9600</v>
      </c>
      <c r="AC4" s="114">
        <f ca="1">IFERROR(HLOOKUP($V4,月シフト!$AJ$12:$AZ$13,2,0)*X4,"")</f>
        <v>9599.9999999996871</v>
      </c>
      <c r="AD4" s="115">
        <f ca="1">IFERROR(ROUND(AC4,0)-ROUND(AB4,0),"")</f>
        <v>0</v>
      </c>
    </row>
    <row r="5" spans="1:32" ht="18.600000000000001" customHeight="1" thickBot="1" x14ac:dyDescent="0.45">
      <c r="A5" s="78" t="s">
        <v>83</v>
      </c>
      <c r="B5" s="79" t="str">
        <f>IF(B3="","",HLOOKUP(INDEX(月シフト!$B$11:$AF$50,MATCH(B$3,月シフト!$A$11:$A$50,0),MATCH($A$1,月シフト!$B$9:$AF$9,0)),月シフト!$AJ$9:$AU$11,3,0))</f>
        <v>8:00～17:00</v>
      </c>
      <c r="C5" s="79" t="str">
        <f>IF(C3="","",HLOOKUP(INDEX(月シフト!$B$11:$AF$50,MATCH(C$3,月シフト!$A$11:$A$50,0),MATCH($A$1,月シフト!$B$9:$AF$9,0)),月シフト!$AJ$9:$AU$11,3,0))</f>
        <v>8:00～17:00</v>
      </c>
      <c r="D5" s="79" t="str">
        <f>IF(D3="","",HLOOKUP(INDEX(月シフト!$B$11:$AF$50,MATCH(D$3,月シフト!$A$11:$A$50,0),MATCH($A$1,月シフト!$B$9:$AF$9,0)),月シフト!$AJ$9:$AU$11,3,0))</f>
        <v>8:00～17:00</v>
      </c>
      <c r="E5" s="79" t="str">
        <f>IF(E3="","",HLOOKUP(INDEX(月シフト!$B$11:$AF$50,MATCH(E$3,月シフト!$A$11:$A$50,0),MATCH($A$1,月シフト!$B$9:$AF$9,0)),月シフト!$AJ$9:$AU$11,3,0))</f>
        <v>8:00～17:00</v>
      </c>
      <c r="F5" s="79" t="str">
        <f>IF(F3="","",HLOOKUP(INDEX(月シフト!$B$11:$AF$50,MATCH(F$3,月シフト!$A$11:$A$50,0),MATCH($A$1,月シフト!$B$9:$AF$9,0)),月シフト!$AJ$9:$AU$11,3,0))</f>
        <v>8:00～17:00</v>
      </c>
      <c r="G5" s="226" t="str">
        <f>IF(G3="","",HLOOKUP(INDEX(月シフト!$B$11:$AF$50,MATCH(G$3,月シフト!$A$11:$A$50,0),MATCH($A$1,月シフト!$B$9:$AF$9,0)),月シフト!$AJ$9:$AU$11,3,0))</f>
        <v>13:00～18:00</v>
      </c>
      <c r="H5" s="226" t="str">
        <f>IF(H3="","",HLOOKUP(INDEX(月シフト!$B$11:$AF$50,MATCH(H$3,月シフト!$A$11:$A$50,0),MATCH($A$1,月シフト!$B$9:$AF$9,0)),月シフト!$AJ$9:$AU$11,3,0))</f>
        <v>9:00～17:00</v>
      </c>
      <c r="I5" s="226" t="str">
        <f>IF(I3="","",HLOOKUP(INDEX(月シフト!$B$11:$AF$50,MATCH(I$3,月シフト!$A$11:$A$50,0),MATCH($A$1,月シフト!$B$9:$AF$9,0)),月シフト!$AJ$9:$AU$11,3,0))</f>
        <v>13:00～18:00</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ディン コン ベト</v>
      </c>
      <c r="W5" s="110">
        <f>IF(AND(B$6&lt;&gt;"",B$3=""),0,IFERROR(HLOOKUP(INDEX(月シフト!$B$17:$AF$50,MATCH($V5,月シフト!$A$17:$A$50,0),MATCH($V$1,月シフト!$B$9:$AF$9,0)),月シフト!$AJ$9:$AU$10,2,0),""))</f>
        <v>8</v>
      </c>
      <c r="X5" s="110">
        <f ca="1">C33</f>
        <v>7.9999999999997389</v>
      </c>
      <c r="Y5" s="112">
        <f t="shared" ref="Y5:Y10" ca="1" si="1">IF(V5="","",X5-W5)</f>
        <v>-2.6112445539183682E-13</v>
      </c>
      <c r="Z5" s="178"/>
      <c r="AA5" s="109" t="str">
        <f t="shared" si="0"/>
        <v>ディン コン ベト</v>
      </c>
      <c r="AB5" s="114">
        <f>IFERROR(HLOOKUP($V5,月シフト!$AJ$12:$AZ$13,2,0)*W5,"")</f>
        <v>8800</v>
      </c>
      <c r="AC5" s="114">
        <f ca="1">IFERROR(HLOOKUP($V5,月シフト!$AJ$12:$AZ$13,2,0)*X5,"")</f>
        <v>8799.9999999997126</v>
      </c>
      <c r="AD5" s="115">
        <f t="shared" ref="AD5:AD10" ca="1" si="2">IFERROR(ROUND(AC5,0)-ROUND(AB5,0),"")</f>
        <v>0</v>
      </c>
    </row>
    <row r="6" spans="1:32" ht="18.600000000000001" customHeight="1" x14ac:dyDescent="0.4">
      <c r="A6" s="137">
        <v>0.29166666666666669</v>
      </c>
      <c r="B6" s="84"/>
      <c r="C6" s="85"/>
      <c r="D6" s="85"/>
      <c r="E6" s="85"/>
      <c r="F6" s="85"/>
      <c r="G6" s="85"/>
      <c r="H6" s="85"/>
      <c r="I6" s="85"/>
      <c r="J6" s="85"/>
      <c r="K6" s="85"/>
      <c r="L6" s="85"/>
      <c r="M6" s="85"/>
      <c r="N6" s="85"/>
      <c r="O6" s="85"/>
      <c r="P6" s="313"/>
      <c r="Q6" s="84"/>
      <c r="R6" s="323"/>
      <c r="S6" s="86"/>
      <c r="T6" s="87" t="s">
        <v>194</v>
      </c>
      <c r="V6" s="109" t="str">
        <f>IF(AND(D$3="",D$6=""),"",IF(D$3="",D$6,D$3))</f>
        <v>チャモ</v>
      </c>
      <c r="W6" s="110">
        <f>IF(AND(B$6&lt;&gt;"",B$3=""),0,IFERROR(HLOOKUP(INDEX(月シフト!$B$17:$AF$50,MATCH($V6,月シフト!$A$17:$A$50,0),MATCH($V$1,月シフト!$B$9:$AF$9,0)),月シフト!$AJ$9:$AU$10,2,0),""))</f>
        <v>8</v>
      </c>
      <c r="X6" s="110">
        <f ca="1">D33</f>
        <v>7.9999999999997389</v>
      </c>
      <c r="Y6" s="112">
        <f t="shared" ca="1" si="1"/>
        <v>-2.6112445539183682E-13</v>
      </c>
      <c r="Z6" s="141"/>
      <c r="AA6" s="109" t="str">
        <f t="shared" si="0"/>
        <v>チャモ</v>
      </c>
      <c r="AB6" s="114">
        <f>IFERROR(HLOOKUP($V6,月シフト!$AJ$12:$AZ$13,2,0)*W6,"")</f>
        <v>9200</v>
      </c>
      <c r="AC6" s="114">
        <f ca="1">IFERROR(HLOOKUP($V6,月シフト!$AJ$12:$AZ$13,2,0)*X6,"")</f>
        <v>9199.9999999996999</v>
      </c>
      <c r="AD6" s="115">
        <f t="shared" ca="1" si="2"/>
        <v>0</v>
      </c>
      <c r="AF6" s="70" t="str">
        <f>'1日(火)'!AF6</f>
        <v>リスト</v>
      </c>
    </row>
    <row r="7" spans="1:32" ht="18.600000000000001" customHeight="1" x14ac:dyDescent="0.4">
      <c r="A7" s="138">
        <v>0.3125</v>
      </c>
      <c r="B7" s="132"/>
      <c r="C7" s="133"/>
      <c r="D7" s="133"/>
      <c r="E7" s="133"/>
      <c r="F7" s="133"/>
      <c r="G7" s="133"/>
      <c r="H7" s="133"/>
      <c r="I7" s="133"/>
      <c r="J7" s="133"/>
      <c r="K7" s="133"/>
      <c r="L7" s="133"/>
      <c r="M7" s="133"/>
      <c r="N7" s="133"/>
      <c r="O7" s="133"/>
      <c r="P7" s="309"/>
      <c r="Q7" s="132"/>
      <c r="R7" s="223"/>
      <c r="S7" s="134"/>
      <c r="T7" s="135" t="s">
        <v>743</v>
      </c>
      <c r="V7" s="109" t="str">
        <f>IF(AND(E$3="",E$6=""),"",IF(E$3="",E$6,E$3))</f>
        <v>サンミン</v>
      </c>
      <c r="W7" s="110">
        <f>IF(AND(B$6&lt;&gt;"",B$3=""),0,IFERROR(HLOOKUP(INDEX(月シフト!$B$17:$AF$50,MATCH($V7,月シフト!$A$17:$A$50,0),MATCH($V$1,月シフト!$B$9:$AF$9,0)),月シフト!$AJ$9:$AU$10,2,0),""))</f>
        <v>8</v>
      </c>
      <c r="X7" s="110">
        <f ca="1">E33</f>
        <v>7.9999999999997389</v>
      </c>
      <c r="Y7" s="112">
        <f t="shared" ca="1" si="1"/>
        <v>-2.6112445539183682E-13</v>
      </c>
      <c r="Z7" s="113"/>
      <c r="AA7" s="109" t="str">
        <f t="shared" si="0"/>
        <v>サンミン</v>
      </c>
      <c r="AB7" s="114">
        <f>IFERROR(HLOOKUP($V7,月シフト!$AJ$12:$AZ$13,2,0)*W7,"")</f>
        <v>8400</v>
      </c>
      <c r="AC7" s="114">
        <f ca="1">IFERROR(HLOOKUP($V7,月シフト!$AJ$12:$AZ$13,2,0)*X7,"")</f>
        <v>8399.9999999997253</v>
      </c>
      <c r="AD7" s="115">
        <f t="shared" ca="1" si="2"/>
        <v>0</v>
      </c>
      <c r="AF7" s="89" t="str">
        <f>'1日(火)'!AF7</f>
        <v>↓</v>
      </c>
    </row>
    <row r="8" spans="1:32" ht="18.600000000000001" customHeight="1" x14ac:dyDescent="0.4">
      <c r="A8" s="139">
        <v>0.33333333333333298</v>
      </c>
      <c r="B8" s="90" t="s">
        <v>62</v>
      </c>
      <c r="C8" s="91" t="s">
        <v>62</v>
      </c>
      <c r="D8" s="91" t="s">
        <v>62</v>
      </c>
      <c r="E8" s="91" t="s">
        <v>62</v>
      </c>
      <c r="F8" s="91" t="s">
        <v>62</v>
      </c>
      <c r="G8" s="91"/>
      <c r="H8" s="91"/>
      <c r="I8" s="91"/>
      <c r="J8" s="91"/>
      <c r="K8" s="91"/>
      <c r="L8" s="91"/>
      <c r="M8" s="91"/>
      <c r="N8" s="91"/>
      <c r="O8" s="91"/>
      <c r="P8" s="314"/>
      <c r="Q8" s="90"/>
      <c r="R8" s="222"/>
      <c r="S8" s="92"/>
      <c r="T8" s="203" t="s">
        <v>744</v>
      </c>
      <c r="V8" s="109" t="str">
        <f>IF(AND(F$3="",F$6=""),"",IF(F$3="",F$6,F$3))</f>
        <v>ハルシャナ</v>
      </c>
      <c r="W8" s="110">
        <f>IF(AND(B$6&lt;&gt;"",B$3=""),0,IFERROR(HLOOKUP(INDEX(月シフト!$B$17:$AF$50,MATCH($V8,月シフト!$A$17:$A$50,0),MATCH($V$1,月シフト!$B$9:$AF$9,0)),月シフト!$AJ$9:$AU$10,2,0),""))</f>
        <v>8</v>
      </c>
      <c r="X8" s="110">
        <f ca="1">F33</f>
        <v>7.9999999999997389</v>
      </c>
      <c r="Y8" s="112">
        <f t="shared" ca="1" si="1"/>
        <v>-2.6112445539183682E-13</v>
      </c>
      <c r="AA8" s="109" t="str">
        <f t="shared" si="0"/>
        <v>ハルシャナ</v>
      </c>
      <c r="AB8" s="114">
        <f>IFERROR(HLOOKUP($V8,月シフト!$AJ$12:$AZ$13,2,0)*W8,"")</f>
        <v>8400</v>
      </c>
      <c r="AC8" s="114">
        <f ca="1">IFERROR(HLOOKUP($V8,月シフト!$AJ$12:$AZ$13,2,0)*X8,"")</f>
        <v>8399.9999999997253</v>
      </c>
      <c r="AD8" s="115">
        <f t="shared" ca="1" si="2"/>
        <v>0</v>
      </c>
      <c r="AF8" s="89" t="str">
        <f>'1日(火)'!AF8</f>
        <v>荷物整理</v>
      </c>
    </row>
    <row r="9" spans="1:32" ht="18.600000000000001" customHeight="1" x14ac:dyDescent="0.4">
      <c r="A9" s="138">
        <v>0.35416666666666602</v>
      </c>
      <c r="B9" s="132" t="s">
        <v>64</v>
      </c>
      <c r="C9" s="133" t="s">
        <v>64</v>
      </c>
      <c r="D9" s="133" t="s">
        <v>64</v>
      </c>
      <c r="E9" s="133" t="s">
        <v>64</v>
      </c>
      <c r="F9" s="133" t="s">
        <v>64</v>
      </c>
      <c r="G9" s="133"/>
      <c r="H9" s="133"/>
      <c r="I9" s="133"/>
      <c r="J9" s="133"/>
      <c r="K9" s="133"/>
      <c r="L9" s="133"/>
      <c r="M9" s="133"/>
      <c r="N9" s="133"/>
      <c r="O9" s="133"/>
      <c r="P9" s="309"/>
      <c r="Q9" s="132"/>
      <c r="R9" s="223"/>
      <c r="S9" s="134"/>
      <c r="T9" s="136"/>
      <c r="V9" s="109" t="str">
        <f>IF(AND(G$3="",G$6=""),"",IF(G$3="",G$6,G$3))</f>
        <v>イスリ</v>
      </c>
      <c r="W9" s="110">
        <f>IF(AND(B$6&lt;&gt;"",B$3=""),0,IFERROR(HLOOKUP(INDEX(月シフト!$B$17:$AF$50,MATCH($V9,月シフト!$A$17:$A$50,0),MATCH($V$1,月シフト!$B$9:$AF$9,0)),月シフト!$AJ$9:$AU$10,2,0),""))</f>
        <v>5</v>
      </c>
      <c r="X9" s="110">
        <f ca="1">G33</f>
        <v>4.9999999999996838</v>
      </c>
      <c r="Y9" s="112">
        <f t="shared" ca="1" si="1"/>
        <v>-3.1619151741324458E-13</v>
      </c>
      <c r="AA9" s="109" t="str">
        <f t="shared" si="0"/>
        <v>イスリ</v>
      </c>
      <c r="AB9" s="114">
        <f>IFERROR(HLOOKUP($V9,月シフト!$AJ$12:$AZ$13,2,0)*W9,"")</f>
        <v>5250</v>
      </c>
      <c r="AC9" s="114">
        <f ca="1">IFERROR(HLOOKUP($V9,月シフト!$AJ$12:$AZ$13,2,0)*X9,"")</f>
        <v>5249.999999999668</v>
      </c>
      <c r="AD9" s="115">
        <f t="shared" ca="1" si="2"/>
        <v>0</v>
      </c>
      <c r="AF9" s="89" t="str">
        <f>'1日(火)'!AF9</f>
        <v>フード</v>
      </c>
    </row>
    <row r="10" spans="1:32" ht="18.600000000000001" customHeight="1" x14ac:dyDescent="0.4">
      <c r="A10" s="139">
        <v>0.375</v>
      </c>
      <c r="B10" s="90" t="s">
        <v>65</v>
      </c>
      <c r="C10" s="91" t="s">
        <v>65</v>
      </c>
      <c r="D10" s="91" t="s">
        <v>65</v>
      </c>
      <c r="E10" s="91" t="s">
        <v>65</v>
      </c>
      <c r="F10" s="91" t="s">
        <v>65</v>
      </c>
      <c r="G10" s="91"/>
      <c r="H10" s="91" t="s">
        <v>65</v>
      </c>
      <c r="I10" s="91"/>
      <c r="J10" s="91"/>
      <c r="K10" s="91"/>
      <c r="L10" s="91"/>
      <c r="M10" s="91"/>
      <c r="N10" s="91"/>
      <c r="O10" s="91"/>
      <c r="P10" s="314"/>
      <c r="Q10" s="90"/>
      <c r="R10" s="222"/>
      <c r="S10" s="92"/>
      <c r="T10" s="93"/>
      <c r="V10" s="109" t="str">
        <f>IF(AND(H$3="",H$6=""),"",IF(H$3="",H$6,H$3))</f>
        <v>インディカ</v>
      </c>
      <c r="W10" s="117">
        <f>IF(AND(B$6&lt;&gt;"",B$3=""),0,IFERROR(HLOOKUP(INDEX(月シフト!$B$17:$AF$50,MATCH($V10,月シフト!$A$17:$A$50,0),MATCH($V$1,月シフト!$B$9:$AF$9,0)),月シフト!$AJ$9:$AU$10,2,0),""))</f>
        <v>7</v>
      </c>
      <c r="X10" s="110">
        <f ca="1">H33</f>
        <v>6.99999999999973</v>
      </c>
      <c r="Y10" s="118">
        <f t="shared" ca="1" si="1"/>
        <v>-2.7000623958883807E-13</v>
      </c>
      <c r="AA10" s="109" t="str">
        <f t="shared" si="0"/>
        <v>インディカ</v>
      </c>
      <c r="AB10" s="114">
        <f>IFERROR(HLOOKUP($V10,月シフト!$AJ$12:$AZ$13,2,0)*W10,"")</f>
        <v>7350</v>
      </c>
      <c r="AC10" s="114">
        <f ca="1">IFERROR(HLOOKUP($V10,月シフト!$AJ$12:$AZ$13,2,0)*X10,"")</f>
        <v>7349.9999999997162</v>
      </c>
      <c r="AD10" s="115">
        <f t="shared" ca="1" si="2"/>
        <v>0</v>
      </c>
      <c r="AF10" s="89" t="str">
        <f>'1日(火)'!AF10</f>
        <v>翌日準備</v>
      </c>
    </row>
    <row r="11" spans="1:32" ht="18" customHeight="1" x14ac:dyDescent="0.4">
      <c r="A11" s="138">
        <v>0.39583333333333298</v>
      </c>
      <c r="B11" s="132" t="s">
        <v>64</v>
      </c>
      <c r="C11" s="133" t="s">
        <v>64</v>
      </c>
      <c r="D11" s="133" t="s">
        <v>64</v>
      </c>
      <c r="E11" s="133" t="s">
        <v>64</v>
      </c>
      <c r="F11" s="133" t="s">
        <v>64</v>
      </c>
      <c r="G11" s="133"/>
      <c r="H11" s="133" t="s">
        <v>64</v>
      </c>
      <c r="I11" s="133"/>
      <c r="J11" s="133"/>
      <c r="K11" s="133"/>
      <c r="L11" s="133"/>
      <c r="M11" s="133"/>
      <c r="N11" s="133"/>
      <c r="O11" s="133"/>
      <c r="P11" s="309"/>
      <c r="Q11" s="132"/>
      <c r="R11" s="223"/>
      <c r="S11" s="134"/>
      <c r="T11" s="136"/>
      <c r="V11" s="109" t="str">
        <f>IF(AND(I$3="",I$6=""),"",IF(I$3="",I$6,I$3))</f>
        <v>チャトランガ</v>
      </c>
      <c r="W11" s="117">
        <f>IF(AND(B$6&lt;&gt;"",B$3=""),0,IFERROR(HLOOKUP(INDEX(月シフト!$B$17:$AF$50,MATCH($V11,月シフト!$A$17:$A$50,0),MATCH($V$1,月シフト!$B$9:$AF$9,0)),月シフト!$AJ$9:$AU$10,2,0),""))</f>
        <v>5</v>
      </c>
      <c r="X11" s="110">
        <f ca="1">I33</f>
        <v>4.9999999999996838</v>
      </c>
      <c r="Y11" s="118">
        <f t="shared" ref="Y11:Y13" ca="1" si="3">IF(V11="","",X11-W11)</f>
        <v>-3.1619151741324458E-13</v>
      </c>
      <c r="AA11" s="109" t="str">
        <f t="shared" si="0"/>
        <v>チャトランガ</v>
      </c>
      <c r="AB11" s="114">
        <f>IFERROR(HLOOKUP($V11,月シフト!$AJ$12:$AZ$13,2,0)*W11,"")</f>
        <v>5250</v>
      </c>
      <c r="AC11" s="114">
        <f ca="1">IFERROR(HLOOKUP($V11,月シフト!$AJ$12:$AZ$13,2,0)*X11,"")</f>
        <v>5249.999999999668</v>
      </c>
      <c r="AD11" s="115">
        <f ca="1">IFERROR(ROUND(AC11,0)-ROUND(AB11,0),"")</f>
        <v>0</v>
      </c>
      <c r="AF11" s="89" t="str">
        <f>'1日(火)'!AF11</f>
        <v>荷物整理</v>
      </c>
    </row>
    <row r="12" spans="1:32" ht="18" customHeight="1" x14ac:dyDescent="0.4">
      <c r="A12" s="139">
        <v>0.41666666666666702</v>
      </c>
      <c r="B12" s="90" t="s">
        <v>64</v>
      </c>
      <c r="C12" s="91" t="s">
        <v>64</v>
      </c>
      <c r="D12" s="91" t="s">
        <v>64</v>
      </c>
      <c r="E12" s="91" t="s">
        <v>64</v>
      </c>
      <c r="F12" s="91" t="s">
        <v>64</v>
      </c>
      <c r="G12" s="91"/>
      <c r="H12" s="91" t="s">
        <v>64</v>
      </c>
      <c r="I12" s="91"/>
      <c r="J12" s="91"/>
      <c r="K12" s="91"/>
      <c r="L12" s="91"/>
      <c r="M12" s="91"/>
      <c r="N12" s="91"/>
      <c r="O12" s="91"/>
      <c r="P12" s="314"/>
      <c r="Q12" s="90"/>
      <c r="R12" s="222"/>
      <c r="S12" s="92"/>
      <c r="T12" s="93"/>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2" t="s">
        <v>68</v>
      </c>
      <c r="C13" s="133" t="s">
        <v>68</v>
      </c>
      <c r="D13" s="133" t="s">
        <v>68</v>
      </c>
      <c r="E13" s="133" t="s">
        <v>68</v>
      </c>
      <c r="F13" s="133" t="s">
        <v>68</v>
      </c>
      <c r="G13" s="133"/>
      <c r="H13" s="133" t="s">
        <v>68</v>
      </c>
      <c r="I13" s="133"/>
      <c r="J13" s="133"/>
      <c r="K13" s="133"/>
      <c r="L13" s="133"/>
      <c r="M13" s="133"/>
      <c r="N13" s="133"/>
      <c r="O13" s="133"/>
      <c r="P13" s="309"/>
      <c r="Q13" s="132"/>
      <c r="R13" s="223"/>
      <c r="S13" s="134"/>
      <c r="T13" s="136"/>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0" t="s">
        <v>64</v>
      </c>
      <c r="C14" s="91" t="s">
        <v>64</v>
      </c>
      <c r="D14" s="91" t="s">
        <v>64</v>
      </c>
      <c r="E14" s="91" t="s">
        <v>64</v>
      </c>
      <c r="F14" s="91" t="s">
        <v>64</v>
      </c>
      <c r="G14" s="91"/>
      <c r="H14" s="91" t="s">
        <v>64</v>
      </c>
      <c r="I14" s="91"/>
      <c r="J14" s="91"/>
      <c r="K14" s="91"/>
      <c r="L14" s="91"/>
      <c r="M14" s="91"/>
      <c r="N14" s="91"/>
      <c r="O14" s="91"/>
      <c r="P14" s="314"/>
      <c r="Q14" s="90"/>
      <c r="R14" s="222"/>
      <c r="S14" s="92"/>
      <c r="T14" s="93" t="s">
        <v>745</v>
      </c>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2" t="s">
        <v>64</v>
      </c>
      <c r="C15" s="133" t="s">
        <v>64</v>
      </c>
      <c r="D15" s="133" t="s">
        <v>64</v>
      </c>
      <c r="E15" s="133" t="s">
        <v>64</v>
      </c>
      <c r="F15" s="133" t="s">
        <v>64</v>
      </c>
      <c r="G15" s="133"/>
      <c r="H15" s="133" t="s">
        <v>64</v>
      </c>
      <c r="I15" s="133"/>
      <c r="J15" s="133"/>
      <c r="K15" s="133"/>
      <c r="L15" s="133"/>
      <c r="M15" s="133"/>
      <c r="N15" s="133"/>
      <c r="O15" s="133"/>
      <c r="P15" s="309"/>
      <c r="Q15" s="132"/>
      <c r="R15" s="223"/>
      <c r="S15" s="134"/>
      <c r="T15" s="136" t="s">
        <v>746</v>
      </c>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0" t="s">
        <v>69</v>
      </c>
      <c r="C16" s="91" t="s">
        <v>69</v>
      </c>
      <c r="D16" s="91" t="s">
        <v>69</v>
      </c>
      <c r="E16" s="91" t="s">
        <v>69</v>
      </c>
      <c r="F16" s="91" t="s">
        <v>69</v>
      </c>
      <c r="G16" s="91"/>
      <c r="H16" s="91" t="s">
        <v>69</v>
      </c>
      <c r="I16" s="91"/>
      <c r="J16" s="91"/>
      <c r="K16" s="91"/>
      <c r="L16" s="91"/>
      <c r="M16" s="91"/>
      <c r="N16" s="91"/>
      <c r="O16" s="91"/>
      <c r="P16" s="314"/>
      <c r="Q16" s="90"/>
      <c r="R16" s="222"/>
      <c r="S16" s="92"/>
      <c r="T16" s="93" t="s">
        <v>201</v>
      </c>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2" t="s">
        <v>69</v>
      </c>
      <c r="C17" s="133" t="s">
        <v>69</v>
      </c>
      <c r="D17" s="133" t="s">
        <v>69</v>
      </c>
      <c r="E17" s="133" t="s">
        <v>69</v>
      </c>
      <c r="F17" s="133" t="s">
        <v>69</v>
      </c>
      <c r="G17" s="133"/>
      <c r="H17" s="133" t="s">
        <v>69</v>
      </c>
      <c r="I17" s="133"/>
      <c r="J17" s="133"/>
      <c r="K17" s="133"/>
      <c r="L17" s="133"/>
      <c r="M17" s="133"/>
      <c r="N17" s="133"/>
      <c r="O17" s="133"/>
      <c r="P17" s="309"/>
      <c r="Q17" s="132"/>
      <c r="R17" s="223"/>
      <c r="S17" s="134"/>
      <c r="T17" s="172"/>
      <c r="V17" s="109" t="str">
        <f>IF(AND(O$3="",O$6=""),"",IF(O$3="",O$6,O$3))</f>
        <v/>
      </c>
      <c r="W17" s="117" t="str">
        <f>IF(AND(B$6&lt;&gt;"",B$3=""),0,IFERROR(HLOOKUP(INDEX(月シフト!$B$17:$AF$50,MATCH($V17,月シフト!$A$17:$A$50,0),MATCH($V$1,月シフト!$B$9:$AF$9,0)),月シフト!$AJ$9:$AU$10,2,0),""))</f>
        <v/>
      </c>
      <c r="X17" s="110" t="str">
        <f ca="1">O33</f>
        <v/>
      </c>
      <c r="Y17" s="118" t="str">
        <f t="shared" si="5"/>
        <v/>
      </c>
      <c r="AA17" s="109" t="str">
        <f t="shared" si="6"/>
        <v/>
      </c>
      <c r="AB17" s="114" t="str">
        <f>IFERROR(HLOOKUP($V17,月シフト!$AJ$12:$AZ$13,2,0)*W17,"")</f>
        <v/>
      </c>
      <c r="AC17" s="114" t="str">
        <f ca="1">IFERROR(HLOOKUP($V17,月シフト!$AJ$12:$AZ$13,2,0)*X17,"")</f>
        <v/>
      </c>
      <c r="AD17" s="115" t="str">
        <f t="shared" ca="1" si="7"/>
        <v/>
      </c>
      <c r="AF17" s="89" t="str">
        <f>'1日(火)'!AF17</f>
        <v>検品登録</v>
      </c>
    </row>
    <row r="18" spans="1:32" ht="18" customHeight="1" thickBot="1" x14ac:dyDescent="0.45">
      <c r="A18" s="139">
        <v>0.54166666666666596</v>
      </c>
      <c r="B18" s="90" t="s">
        <v>70</v>
      </c>
      <c r="C18" s="91" t="s">
        <v>70</v>
      </c>
      <c r="D18" s="91" t="s">
        <v>70</v>
      </c>
      <c r="E18" s="91" t="s">
        <v>70</v>
      </c>
      <c r="F18" s="91" t="s">
        <v>70</v>
      </c>
      <c r="G18" s="91" t="s">
        <v>70</v>
      </c>
      <c r="H18" s="91" t="s">
        <v>70</v>
      </c>
      <c r="I18" s="91" t="s">
        <v>70</v>
      </c>
      <c r="J18" s="91"/>
      <c r="K18" s="91"/>
      <c r="L18" s="91"/>
      <c r="M18" s="91"/>
      <c r="N18" s="91"/>
      <c r="O18" s="91"/>
      <c r="P18" s="314"/>
      <c r="Q18" s="90"/>
      <c r="R18" s="222"/>
      <c r="S18" s="92"/>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2" t="s">
        <v>64</v>
      </c>
      <c r="C19" s="133" t="s">
        <v>64</v>
      </c>
      <c r="D19" s="133" t="s">
        <v>64</v>
      </c>
      <c r="E19" s="133" t="s">
        <v>64</v>
      </c>
      <c r="F19" s="133" t="s">
        <v>64</v>
      </c>
      <c r="G19" s="133" t="s">
        <v>64</v>
      </c>
      <c r="H19" s="133" t="s">
        <v>64</v>
      </c>
      <c r="I19" s="133" t="s">
        <v>64</v>
      </c>
      <c r="J19" s="133"/>
      <c r="K19" s="133"/>
      <c r="L19" s="133"/>
      <c r="M19" s="133"/>
      <c r="N19" s="133"/>
      <c r="O19" s="133"/>
      <c r="P19" s="309"/>
      <c r="Q19" s="132"/>
      <c r="R19" s="223"/>
      <c r="S19" s="134"/>
      <c r="T19" s="136"/>
      <c r="V19" s="119" t="s">
        <v>54</v>
      </c>
      <c r="W19" s="120">
        <f>SUM(W4:W18)</f>
        <v>57</v>
      </c>
      <c r="X19" s="120">
        <f ca="1">SUM(X4:X18)</f>
        <v>56.999999999997797</v>
      </c>
      <c r="Y19" s="121">
        <f ca="1">IF(V19="","",X19-W19)</f>
        <v>-2.2026824808563106E-12</v>
      </c>
      <c r="AA19" s="119" t="s">
        <v>54</v>
      </c>
      <c r="AB19" s="122">
        <f>SUM(AB4:AB18)</f>
        <v>62250</v>
      </c>
      <c r="AC19" s="122">
        <f t="shared" ref="AC19:AD19" ca="1" si="8">SUM(AC4:AC18)</f>
        <v>62249.999999997592</v>
      </c>
      <c r="AD19" s="123">
        <f t="shared" ca="1" si="8"/>
        <v>0</v>
      </c>
      <c r="AF19" s="94" t="str">
        <f>'1日(火)'!AF19</f>
        <v>出荷チェック</v>
      </c>
    </row>
    <row r="20" spans="1:32" ht="18" customHeight="1" thickBot="1" x14ac:dyDescent="0.45">
      <c r="A20" s="139">
        <v>0.58333333333333104</v>
      </c>
      <c r="B20" s="90" t="s">
        <v>64</v>
      </c>
      <c r="C20" s="91" t="s">
        <v>64</v>
      </c>
      <c r="D20" s="91" t="s">
        <v>64</v>
      </c>
      <c r="E20" s="91" t="s">
        <v>64</v>
      </c>
      <c r="F20" s="91" t="s">
        <v>64</v>
      </c>
      <c r="G20" s="91" t="s">
        <v>64</v>
      </c>
      <c r="H20" s="91" t="s">
        <v>64</v>
      </c>
      <c r="I20" s="91" t="s">
        <v>64</v>
      </c>
      <c r="J20" s="91"/>
      <c r="K20" s="91"/>
      <c r="L20" s="91"/>
      <c r="M20" s="91"/>
      <c r="N20" s="91"/>
      <c r="O20" s="91"/>
      <c r="P20" s="314"/>
      <c r="Q20" s="90"/>
      <c r="R20" s="222"/>
      <c r="S20" s="92"/>
      <c r="T20" s="93"/>
      <c r="V20" s="103" t="s">
        <v>77</v>
      </c>
      <c r="W20" s="70"/>
      <c r="Z20" s="141"/>
      <c r="AA20" s="103" t="s">
        <v>78</v>
      </c>
      <c r="AF20" s="89" t="str">
        <f>'1日(火)'!AF20</f>
        <v>PC</v>
      </c>
    </row>
    <row r="21" spans="1:32" ht="18" customHeight="1" x14ac:dyDescent="0.4">
      <c r="A21" s="138">
        <v>0.60416666666666297</v>
      </c>
      <c r="B21" s="132" t="s">
        <v>740</v>
      </c>
      <c r="C21" s="133" t="s">
        <v>740</v>
      </c>
      <c r="D21" s="133" t="s">
        <v>740</v>
      </c>
      <c r="E21" s="133" t="s">
        <v>740</v>
      </c>
      <c r="F21" s="133" t="s">
        <v>740</v>
      </c>
      <c r="G21" s="133" t="s">
        <v>740</v>
      </c>
      <c r="H21" s="133" t="s">
        <v>740</v>
      </c>
      <c r="I21" s="133" t="s">
        <v>740</v>
      </c>
      <c r="J21" s="133"/>
      <c r="K21" s="133"/>
      <c r="L21" s="133"/>
      <c r="M21" s="133"/>
      <c r="N21" s="133"/>
      <c r="O21" s="133"/>
      <c r="P21" s="309"/>
      <c r="Q21" s="132"/>
      <c r="R21" s="223"/>
      <c r="S21" s="134"/>
      <c r="T21" s="136" t="s">
        <v>747</v>
      </c>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0" t="s">
        <v>64</v>
      </c>
      <c r="C22" s="91" t="s">
        <v>64</v>
      </c>
      <c r="D22" s="91" t="s">
        <v>64</v>
      </c>
      <c r="E22" s="91" t="s">
        <v>64</v>
      </c>
      <c r="F22" s="91" t="s">
        <v>64</v>
      </c>
      <c r="G22" s="91" t="s">
        <v>64</v>
      </c>
      <c r="H22" s="91" t="s">
        <v>64</v>
      </c>
      <c r="I22" s="91" t="s">
        <v>64</v>
      </c>
      <c r="J22" s="91"/>
      <c r="K22" s="91"/>
      <c r="L22" s="91"/>
      <c r="M22" s="91"/>
      <c r="N22" s="91"/>
      <c r="O22" s="91"/>
      <c r="P22" s="314"/>
      <c r="Q22" s="90"/>
      <c r="R22" s="222"/>
      <c r="S22" s="92"/>
      <c r="T22" s="93"/>
      <c r="V22" s="160" t="s">
        <v>13</v>
      </c>
      <c r="W22" s="127" t="str">
        <f>IF(O2="","",O2)</f>
        <v/>
      </c>
      <c r="X22" s="127"/>
      <c r="Y22" s="161" t="str">
        <f>IFERROR(X22-W22,"")</f>
        <v/>
      </c>
      <c r="AA22" s="126" t="s">
        <v>13</v>
      </c>
      <c r="AB22" s="128" t="str">
        <f>IF(W22="","",AB19/W22)</f>
        <v/>
      </c>
      <c r="AC22" s="128" t="str">
        <f>IF(X22="","",AC19/X22)</f>
        <v/>
      </c>
      <c r="AD22" s="129" t="str">
        <f>IFERROR(AC22-AB22,"")</f>
        <v/>
      </c>
      <c r="AF22" s="95" t="str">
        <f>'1日(火)'!AF22</f>
        <v>残業</v>
      </c>
    </row>
    <row r="23" spans="1:32" ht="18" customHeight="1" thickBot="1" x14ac:dyDescent="0.45">
      <c r="A23" s="138">
        <v>0.64583333333332704</v>
      </c>
      <c r="B23" s="132" t="s">
        <v>64</v>
      </c>
      <c r="C23" s="133" t="s">
        <v>64</v>
      </c>
      <c r="D23" s="133" t="s">
        <v>64</v>
      </c>
      <c r="E23" s="133" t="s">
        <v>64</v>
      </c>
      <c r="F23" s="133" t="s">
        <v>64</v>
      </c>
      <c r="G23" s="133" t="s">
        <v>64</v>
      </c>
      <c r="H23" s="133" t="s">
        <v>64</v>
      </c>
      <c r="I23" s="133" t="s">
        <v>64</v>
      </c>
      <c r="J23" s="133"/>
      <c r="K23" s="133"/>
      <c r="L23" s="133"/>
      <c r="M23" s="133"/>
      <c r="N23" s="133"/>
      <c r="O23" s="133"/>
      <c r="P23" s="309"/>
      <c r="Q23" s="132"/>
      <c r="R23" s="223"/>
      <c r="S23" s="134"/>
      <c r="T23" s="136"/>
      <c r="V23" s="103" t="s">
        <v>104</v>
      </c>
      <c r="W23" s="70"/>
      <c r="AF23" s="95" t="str">
        <f>'1日(火)'!AF23</f>
        <v>↓</v>
      </c>
    </row>
    <row r="24" spans="1:32" ht="18" customHeight="1" x14ac:dyDescent="0.4">
      <c r="A24" s="139">
        <v>0.66666666666665897</v>
      </c>
      <c r="B24" s="90" t="s">
        <v>64</v>
      </c>
      <c r="C24" s="91" t="s">
        <v>64</v>
      </c>
      <c r="D24" s="91" t="s">
        <v>64</v>
      </c>
      <c r="E24" s="91" t="s">
        <v>64</v>
      </c>
      <c r="F24" s="91" t="s">
        <v>64</v>
      </c>
      <c r="G24" s="91" t="s">
        <v>64</v>
      </c>
      <c r="H24" s="91" t="s">
        <v>64</v>
      </c>
      <c r="I24" s="91" t="s">
        <v>64</v>
      </c>
      <c r="J24" s="91"/>
      <c r="K24" s="91"/>
      <c r="L24" s="91"/>
      <c r="M24" s="91"/>
      <c r="N24" s="91"/>
      <c r="O24" s="91"/>
      <c r="P24" s="314"/>
      <c r="Q24" s="90"/>
      <c r="R24" s="222"/>
      <c r="S24" s="92"/>
      <c r="T24" s="93" t="s">
        <v>748</v>
      </c>
      <c r="V24" s="105" t="s">
        <v>3</v>
      </c>
      <c r="W24" s="106" t="s">
        <v>14</v>
      </c>
      <c r="X24" s="106" t="s">
        <v>15</v>
      </c>
      <c r="Y24" s="107" t="s">
        <v>16</v>
      </c>
      <c r="AF24" s="95" t="str">
        <f>'1日(火)'!AF24</f>
        <v>翌日準備</v>
      </c>
    </row>
    <row r="25" spans="1:32" ht="18" customHeight="1" thickBot="1" x14ac:dyDescent="0.45">
      <c r="A25" s="138">
        <v>0.68749999999999101</v>
      </c>
      <c r="B25" s="132" t="s">
        <v>755</v>
      </c>
      <c r="C25" s="133" t="s">
        <v>755</v>
      </c>
      <c r="D25" s="133" t="s">
        <v>755</v>
      </c>
      <c r="E25" s="133" t="s">
        <v>755</v>
      </c>
      <c r="F25" s="133" t="s">
        <v>755</v>
      </c>
      <c r="G25" s="133" t="s">
        <v>64</v>
      </c>
      <c r="H25" s="133" t="s">
        <v>755</v>
      </c>
      <c r="I25" s="133" t="s">
        <v>64</v>
      </c>
      <c r="J25" s="133"/>
      <c r="K25" s="133"/>
      <c r="L25" s="133"/>
      <c r="M25" s="133"/>
      <c r="N25" s="133"/>
      <c r="O25" s="133"/>
      <c r="P25" s="309"/>
      <c r="Q25" s="132"/>
      <c r="R25" s="223"/>
      <c r="S25" s="134"/>
      <c r="T25" s="136"/>
      <c r="V25" s="126" t="s">
        <v>13</v>
      </c>
      <c r="W25" s="163" t="str">
        <f>IF(W22="","",W22/W19)</f>
        <v/>
      </c>
      <c r="X25" s="163" t="str">
        <f>IF(X22="","",X22/X19)</f>
        <v/>
      </c>
      <c r="Y25" s="164" t="str">
        <f>IFERROR(X25-W25,"")</f>
        <v/>
      </c>
      <c r="AF25" s="95" t="str">
        <f>'1日(火)'!AF25</f>
        <v>在庫チェック</v>
      </c>
    </row>
    <row r="26" spans="1:32" ht="18" customHeight="1" thickBot="1" x14ac:dyDescent="0.45">
      <c r="A26" s="139">
        <v>0.70833333333332205</v>
      </c>
      <c r="B26" s="90" t="s">
        <v>754</v>
      </c>
      <c r="C26" s="91" t="s">
        <v>754</v>
      </c>
      <c r="D26" s="91" t="s">
        <v>754</v>
      </c>
      <c r="E26" s="91" t="s">
        <v>754</v>
      </c>
      <c r="F26" s="91" t="s">
        <v>754</v>
      </c>
      <c r="G26" s="91" t="s">
        <v>64</v>
      </c>
      <c r="H26" s="91" t="s">
        <v>754</v>
      </c>
      <c r="I26" s="91" t="s">
        <v>64</v>
      </c>
      <c r="J26" s="91"/>
      <c r="K26" s="91"/>
      <c r="L26" s="91"/>
      <c r="M26" s="91"/>
      <c r="N26" s="91"/>
      <c r="O26" s="91"/>
      <c r="P26" s="314"/>
      <c r="Q26" s="90"/>
      <c r="R26" s="222"/>
      <c r="S26" s="92"/>
      <c r="T26" s="93"/>
      <c r="V26" s="130" t="s">
        <v>164</v>
      </c>
      <c r="W26" s="322"/>
      <c r="X26" s="322"/>
      <c r="Y26" s="322"/>
      <c r="AF26" s="95" t="str">
        <f>'1日(火)'!AF26</f>
        <v>送り状印刷</v>
      </c>
    </row>
    <row r="27" spans="1:32" ht="18" customHeight="1" x14ac:dyDescent="0.4">
      <c r="A27" s="138">
        <v>0.72916666666665397</v>
      </c>
      <c r="B27" s="132"/>
      <c r="C27" s="133"/>
      <c r="D27" s="133"/>
      <c r="E27" s="133"/>
      <c r="F27" s="133"/>
      <c r="G27" s="133" t="s">
        <v>740</v>
      </c>
      <c r="H27" s="133"/>
      <c r="I27" s="133" t="s">
        <v>740</v>
      </c>
      <c r="J27" s="133"/>
      <c r="K27" s="133"/>
      <c r="L27" s="133"/>
      <c r="M27" s="133"/>
      <c r="N27" s="133"/>
      <c r="O27" s="133"/>
      <c r="P27" s="309"/>
      <c r="Q27" s="132"/>
      <c r="R27" s="223"/>
      <c r="S27" s="134"/>
      <c r="T27" s="136"/>
      <c r="V27" s="524"/>
      <c r="W27" s="525"/>
      <c r="X27" s="525"/>
      <c r="Y27" s="526"/>
      <c r="AF27" s="95">
        <f>'1日(火)'!AF27</f>
        <v>0</v>
      </c>
    </row>
    <row r="28" spans="1:32" ht="18" customHeight="1" x14ac:dyDescent="0.4">
      <c r="A28" s="139">
        <v>0.74999999999998601</v>
      </c>
      <c r="B28" s="90"/>
      <c r="C28" s="91"/>
      <c r="D28" s="91"/>
      <c r="E28" s="91"/>
      <c r="F28" s="91"/>
      <c r="G28" s="91" t="s">
        <v>71</v>
      </c>
      <c r="H28" s="91"/>
      <c r="I28" s="91" t="s">
        <v>71</v>
      </c>
      <c r="J28" s="91"/>
      <c r="K28" s="91"/>
      <c r="L28" s="91"/>
      <c r="M28" s="91"/>
      <c r="N28" s="91"/>
      <c r="O28" s="91"/>
      <c r="P28" s="314"/>
      <c r="Q28" s="90"/>
      <c r="R28" s="222"/>
      <c r="S28" s="92"/>
      <c r="T28" s="93"/>
      <c r="V28" s="527"/>
      <c r="W28" s="528"/>
      <c r="X28" s="528"/>
      <c r="Y28" s="529"/>
      <c r="AA28" s="177"/>
      <c r="AB28" s="177"/>
      <c r="AC28" s="177"/>
      <c r="AD28" s="177"/>
      <c r="AF28" s="95" t="str">
        <f>'1日(火)'!AF28</f>
        <v>＊</v>
      </c>
    </row>
    <row r="29" spans="1:32" ht="18" customHeight="1" thickBot="1" x14ac:dyDescent="0.45">
      <c r="A29" s="138">
        <v>0.77083333333331805</v>
      </c>
      <c r="B29" s="132"/>
      <c r="C29" s="133"/>
      <c r="D29" s="133"/>
      <c r="E29" s="133"/>
      <c r="F29" s="133"/>
      <c r="G29" s="133"/>
      <c r="H29" s="133"/>
      <c r="I29" s="133"/>
      <c r="J29" s="133"/>
      <c r="K29" s="133"/>
      <c r="L29" s="133"/>
      <c r="M29" s="133"/>
      <c r="N29" s="133"/>
      <c r="O29" s="133"/>
      <c r="P29" s="309"/>
      <c r="Q29" s="132"/>
      <c r="R29" s="223"/>
      <c r="S29" s="134"/>
      <c r="T29" s="136"/>
      <c r="V29" s="521"/>
      <c r="W29" s="522"/>
      <c r="X29" s="522"/>
      <c r="Y29" s="523"/>
      <c r="AA29" s="177"/>
      <c r="AB29" s="177"/>
      <c r="AC29" s="177"/>
      <c r="AD29" s="177"/>
      <c r="AF29" s="95" t="str">
        <f>'1日(火)'!AF29</f>
        <v>＊</v>
      </c>
    </row>
    <row r="30" spans="1:32" ht="18" customHeight="1" thickBot="1" x14ac:dyDescent="0.45">
      <c r="A30" s="139">
        <v>0.79166666666664998</v>
      </c>
      <c r="B30" s="90"/>
      <c r="C30" s="91"/>
      <c r="D30" s="91"/>
      <c r="E30" s="91"/>
      <c r="F30" s="91"/>
      <c r="G30" s="91"/>
      <c r="H30" s="91"/>
      <c r="I30" s="91"/>
      <c r="J30" s="91"/>
      <c r="K30" s="91"/>
      <c r="L30" s="91"/>
      <c r="M30" s="91"/>
      <c r="N30" s="91"/>
      <c r="O30" s="91"/>
      <c r="P30" s="314"/>
      <c r="Q30" s="90"/>
      <c r="R30" s="222"/>
      <c r="S30" s="92"/>
      <c r="T30" s="93"/>
      <c r="V30" s="130" t="s">
        <v>236</v>
      </c>
      <c r="W30" s="320"/>
      <c r="X30" s="320"/>
      <c r="Y30" s="321"/>
      <c r="AA30" s="177"/>
      <c r="AB30" s="177"/>
      <c r="AC30" s="177"/>
      <c r="AD30" s="177"/>
      <c r="AF30" s="95" t="str">
        <f>'1日(火)'!AF30</f>
        <v>＊</v>
      </c>
    </row>
    <row r="31" spans="1:32" ht="18" customHeight="1" x14ac:dyDescent="0.4">
      <c r="A31" s="138">
        <v>0.81249999999998201</v>
      </c>
      <c r="B31" s="132"/>
      <c r="C31" s="133"/>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tr">
        <f>'1日(火)'!AF31</f>
        <v>＊</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t="s">
        <v>749</v>
      </c>
      <c r="V32" s="527"/>
      <c r="W32" s="528"/>
      <c r="X32" s="528"/>
      <c r="Y32" s="529"/>
      <c r="AA32" s="177"/>
      <c r="AB32" s="177"/>
      <c r="AC32" s="177"/>
      <c r="AD32" s="177"/>
      <c r="AF32" s="95" t="str">
        <f>'1日(火)'!AF32</f>
        <v>＊</v>
      </c>
    </row>
    <row r="33" spans="1:32" ht="18" customHeight="1" thickBot="1" x14ac:dyDescent="0.45">
      <c r="A33" s="173" t="s">
        <v>165</v>
      </c>
      <c r="B33" s="111" cm="1">
        <f t="array" aca="1" ref="B33" ca="1">IF(B36&lt;&gt;0,B36,IFERROR(IF(B4="欠勤",0,IF(B3="","",INDIRECT(ADDRESS(MATCH("",B$1:B$32,-1),1))*24-INDIRECT(ADDRESS(MATCH(0,INDEX(0/(B$6:B$32&lt;&gt;""),),0)+5,1))*24-COUNTIF(B6:B32,"休憩")*0.5)),0))</f>
        <v>7.9999999999997389</v>
      </c>
      <c r="C33" s="111" cm="1">
        <f t="array" aca="1" ref="C33" ca="1">IF(C36&lt;&gt;0,C36,IFERROR(IF(C4="欠勤",0,IF(C3="","",INDIRECT(ADDRESS(MATCH("",C$1:C$32,-1),1))*24-INDIRECT(ADDRESS(MATCH(0,INDEX(0/(C$6:C$32&lt;&gt;""),),0)+5,1))*24-COUNTIF(C6:C32,"休憩")*0.5)),0))</f>
        <v>7.9999999999997389</v>
      </c>
      <c r="D33" s="111" cm="1">
        <f t="array" aca="1" ref="D33" ca="1">IF(D36&lt;&gt;0,D36,IFERROR(IF(D4="欠勤",0,IF(D3="","",INDIRECT(ADDRESS(MATCH("",D$1:D$32,-1),1))*24-INDIRECT(ADDRESS(MATCH(0,INDEX(0/(D$6:D$32&lt;&gt;""),),0)+5,1))*24-COUNTIF(D6:D32,"休憩")*0.5)),0))</f>
        <v>7.9999999999997389</v>
      </c>
      <c r="E33" s="111" cm="1">
        <f t="array" aca="1" ref="E33" ca="1">IF(E36&lt;&gt;0,E36,IFERROR(IF(E4="欠勤",0,IF(E3="","",INDIRECT(ADDRESS(MATCH("",E$1:E$32,-1),1))*24-INDIRECT(ADDRESS(MATCH(0,INDEX(0/(E$6:E$32&lt;&gt;""),),0)+5,1))*24-COUNTIF(E6:E32,"休憩")*0.5)),0))</f>
        <v>7.9999999999997389</v>
      </c>
      <c r="F33" s="111" cm="1">
        <f t="array" aca="1" ref="F33" ca="1">IF(F36&lt;&gt;0,F36,IFERROR(IF(F4="欠勤",0,IF(F3="","",INDIRECT(ADDRESS(MATCH("",F$1:F$32,-1),1))*24-INDIRECT(ADDRESS(MATCH(0,INDEX(0/(F$6:F$32&lt;&gt;""),),0)+5,1))*24-COUNTIF(F6:F32,"休憩")*0.5)),0))</f>
        <v>7.9999999999997389</v>
      </c>
      <c r="G33" s="227" cm="1">
        <f t="array" aca="1" ref="G33" ca="1">IF(G36&lt;&gt;0,G36,IFERROR(IF(G4="欠勤",0,IF(G3="","",INDIRECT(ADDRESS(MATCH("",G$1:G$32,-1),1))*24-INDIRECT(ADDRESS(MATCH(0,INDEX(0/(G$6:G$32&lt;&gt;""),),0)+5,1))*24-COUNTIF(G6:G32,"休憩")*0.5)),0))</f>
        <v>4.9999999999996838</v>
      </c>
      <c r="H33" s="228" cm="1">
        <f t="array" aca="1" ref="H33" ca="1">IF(H36&lt;&gt;0,H36,IFERROR(IF(H4="欠勤",0,IF(H3="","",INDIRECT(ADDRESS(MATCH("",H$1:H$32,-1),1))*24-INDIRECT(ADDRESS(MATCH(0,INDEX(0/(H$6:H$32&lt;&gt;""),),0)+5,1))*24-COUNTIF(H6:H32,"休憩")*0.5)),0))</f>
        <v>6.99999999999973</v>
      </c>
      <c r="I33" s="228" cm="1">
        <f t="array" aca="1" ref="I33" ca="1">IF(I36&lt;&gt;0,I36,IFERROR(IF(I4="欠勤",0,IF(I3="","",INDIRECT(ADDRESS(MATCH("",I$1:I$32,-1),1))*24-INDIRECT(ADDRESS(MATCH(0,INDEX(0/(I$6:I$32&lt;&gt;""),),0)+5,1))*24-COUNTIF(I6:I32,"休憩")*0.5)),0))</f>
        <v>4.9999999999996838</v>
      </c>
      <c r="J33" s="228" t="str" cm="1">
        <f t="array" aca="1" ref="J33" ca="1">IF(J36&lt;&gt;0,J36,IFERROR(IF(J4="欠勤",0,IF(J3="","",INDIRECT(ADDRESS(MATCH("",J$1:J$32,-1),1))*24-INDIRECT(ADDRESS(MATCH(0,INDEX(0/(J$6:J$32&lt;&gt;""),),0)+5,1))*24-COUNTIF(J6:J32,"休憩")*0.5)),0))</f>
        <v/>
      </c>
      <c r="K33" s="228" t="str" cm="1">
        <f t="array" aca="1" ref="K33" ca="1">IF(K36&lt;&gt;0,K36,IFERROR(IF(K4="欠勤",0,IF(K3="","",INDIRECT(ADDRESS(MATCH("",K$1:K$32,-1),1))*24-INDIRECT(ADDRESS(MATCH(0,INDEX(0/(K$6:K$32&lt;&gt;""),),0)+5,1))*24-COUNTIF(K6:K32,"休憩")*0.5)),0))</f>
        <v/>
      </c>
      <c r="L33" s="228" t="str" cm="1">
        <f t="array" aca="1" ref="L33" ca="1">IF(L36&lt;&gt;0,L36,IFERROR(IF(L4="欠勤",0,IF(L3="","",INDIRECT(ADDRESS(MATCH("",L$1:L$32,-1),1))*24-INDIRECT(ADDRESS(MATCH(0,INDEX(0/(L$6:L$32&lt;&gt;""),),0)+5,1))*24-COUNTIF(L6:L32,"休憩")*0.5)),0))</f>
        <v/>
      </c>
      <c r="M33" s="228" t="str" cm="1">
        <f t="array" aca="1" ref="M33" ca="1">IF(M36&lt;&gt;0,M36,IFERROR(IF(M4="欠勤",0,IF(M3="","",INDIRECT(ADDRESS(MATCH("",M$1:M$32,-1),1))*24-INDIRECT(ADDRESS(MATCH(0,INDEX(0/(M$6:M$32&lt;&gt;""),),0)+5,1))*24-COUNTIF(M6:M32,"休憩")*0.5)),0))</f>
        <v/>
      </c>
      <c r="N33" s="228" t="str" cm="1">
        <f t="array" aca="1" ref="N33" ca="1">IF(N36&lt;&gt;0,N36,IFERROR(IF(N4="欠勤",0,IF(N3="","",INDIRECT(ADDRESS(MATCH("",N$1:N$32,-1),1))*24-INDIRECT(ADDRESS(MATCH(0,INDEX(0/(N$6:N$32&lt;&gt;""),),0)+5,1))*24-COUNTIF(N6:N32,"休憩")*0.5)),0))</f>
        <v/>
      </c>
      <c r="O33" s="228" t="str" cm="1">
        <f t="array" aca="1" ref="O33" ca="1">IF(O36&lt;&gt;0,O36,IFERROR(IF(O4="欠勤",0,IF(O3="","",INDIRECT(ADDRESS(MATCH("",O$1:O$32,-1),1))*24-INDIRECT(ADDRESS(MATCH(0,INDEX(0/(O$6:O$32&lt;&gt;""),),0)+5,1))*24-COUNTIF(O6:O32,"休憩")*0.5)),0))</f>
        <v/>
      </c>
      <c r="P33" s="316" t="str" cm="1">
        <f t="array" aca="1" ref="P33" ca="1">IF(P36&lt;&gt;0,P36,IFERROR(IF(P4="欠勤",0,IF(P3="","",INDIRECT(ADDRESS(MATCH("",P$1:P$32,-1),1))*24-INDIRECT(ADDRESS(MATCH(0,INDEX(0/(P$6:P$32&lt;&gt;""),),0)+5,1))*24-COUNTIF(P6:P32,"休憩")*0.5)),0))</f>
        <v/>
      </c>
      <c r="Q33" s="168"/>
      <c r="R33" s="169"/>
      <c r="S33" s="170"/>
      <c r="T33" s="171"/>
      <c r="V33" s="521"/>
      <c r="W33" s="522"/>
      <c r="X33" s="522"/>
      <c r="Y33" s="523"/>
      <c r="AA33" s="177"/>
      <c r="AB33" s="177"/>
      <c r="AC33" s="177"/>
      <c r="AD33" s="177"/>
      <c r="AF33" s="95" t="str">
        <f>'1日(火)'!AF33</f>
        <v>＊</v>
      </c>
    </row>
    <row r="34" spans="1:32" ht="18" customHeight="1" x14ac:dyDescent="0.4">
      <c r="A34" s="533" t="str">
        <f>"出荷の合計　　→　"&amp;O2&amp;"ｃｓ"</f>
        <v>出荷の合計　　→　ｃｓ</v>
      </c>
      <c r="B34" s="533"/>
      <c r="C34" s="533"/>
      <c r="D34" s="533"/>
      <c r="E34" s="533"/>
      <c r="F34" s="533"/>
      <c r="G34" s="533"/>
      <c r="H34" s="533"/>
      <c r="I34" s="533"/>
      <c r="J34" s="533"/>
      <c r="K34" s="533"/>
      <c r="L34" s="533"/>
      <c r="M34" s="533"/>
      <c r="N34" s="533"/>
      <c r="O34" s="533"/>
      <c r="P34" s="533"/>
      <c r="Q34" s="533"/>
      <c r="R34" s="533"/>
      <c r="S34" s="533"/>
      <c r="T34" s="533"/>
      <c r="AF34" s="95" t="str">
        <f>'1日(火)'!AF34</f>
        <v>＊</v>
      </c>
    </row>
    <row r="35" spans="1:32" ht="18" customHeight="1" x14ac:dyDescent="0.4">
      <c r="A35" s="534" t="e">
        <f ca="1">"1ケース当たりの人件費　"&amp;ROUND(AC19/O2,0)&amp;"円"</f>
        <v>#DIV/0!</v>
      </c>
      <c r="B35" s="534"/>
      <c r="C35" s="534"/>
      <c r="D35" s="534"/>
      <c r="E35" s="534"/>
      <c r="F35" s="534"/>
      <c r="G35" s="534"/>
      <c r="H35" s="534"/>
      <c r="I35" s="534"/>
      <c r="J35" s="534"/>
      <c r="K35" s="534"/>
      <c r="L35" s="534"/>
      <c r="M35" s="534"/>
      <c r="N35" s="534"/>
      <c r="O35" s="534"/>
      <c r="P35" s="534"/>
      <c r="Q35" s="534"/>
      <c r="R35" s="534"/>
      <c r="S35" s="534"/>
      <c r="T35" s="534"/>
      <c r="AF35" s="95" t="str">
        <f>'1日(火)'!AF35</f>
        <v>＊</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tr">
        <f>'1日(火)'!AF36</f>
        <v>＊</v>
      </c>
    </row>
    <row r="37" spans="1:32" ht="18" hidden="1" customHeight="1" x14ac:dyDescent="0.4">
      <c r="A37" s="167"/>
      <c r="B37" s="167" cm="1">
        <f t="array" aca="1" ref="B37" ca="1">IF(INDIRECT(ADDRESS(MATCH("",B$1:B$32,-1),2))="休憩",INDIRECT(ADDRESS(MATCH("",B$1:B$32,-1)+1,1)),INDIRECT(ADDRESS(MATCH("",B$1:B$32,-1),1)))</f>
        <v>0.70833333333332205</v>
      </c>
      <c r="C37" s="167" cm="1">
        <f t="array" aca="1" ref="C37" ca="1">IF(INDIRECT(ADDRESS(MATCH("",C$1:C$32,-1),3))="休憩",INDIRECT(ADDRESS(MATCH("",C$1:C$32,-1)+1,1)),INDIRECT(ADDRESS(MATCH("",C$1:C$32,-1),1)))</f>
        <v>0.70833333333332205</v>
      </c>
      <c r="D37" s="167" cm="1">
        <f t="array" aca="1" ref="D37" ca="1">IF(INDIRECT(ADDRESS(MATCH("",D$1:D$32,-1),4))="休憩",INDIRECT(ADDRESS(MATCH("",D$1:D$32,-1)+1,1)),INDIRECT(ADDRESS(MATCH("",D$1:D$32,-1),1)))</f>
        <v>0.70833333333332205</v>
      </c>
      <c r="E37" s="167" cm="1">
        <f t="array" aca="1" ref="E37" ca="1">IF(INDIRECT(ADDRESS(MATCH("",E$1:E$32,-1),5))="休憩",INDIRECT(ADDRESS(MATCH("",E$1:E$32,-1)+1,1)),INDIRECT(ADDRESS(MATCH("",E$1:E$32,-1),1)))</f>
        <v>0.70833333333332205</v>
      </c>
      <c r="F37" s="167" cm="1">
        <f t="array" aca="1" ref="F37" ca="1">IF(INDIRECT(ADDRESS(MATCH("",F$1:F$32,-1),6))="休憩",INDIRECT(ADDRESS(MATCH("",F$1:F$32,-1)+1,1)),INDIRECT(ADDRESS(MATCH("",F$1:F$32,-1),1)))</f>
        <v>0.70833333333332205</v>
      </c>
      <c r="G37" s="167" cm="1">
        <f t="array" aca="1" ref="G37" ca="1">IF(INDIRECT(ADDRESS(MATCH("",G$1:G$32,-1),7))="休憩",INDIRECT(ADDRESS(MATCH("",G$1:G$32,-1)+1,1)),INDIRECT(ADDRESS(MATCH("",G$1:G$32,-1),1)))</f>
        <v>0.74999999999998601</v>
      </c>
      <c r="H37" s="167" cm="1">
        <f t="array" aca="1" ref="H37" ca="1">IF(INDIRECT(ADDRESS(MATCH("",H$1:H$32,-1),8))="休憩",INDIRECT(ADDRESS(MATCH("",H$1:H$32,-1)+1,1)),INDIRECT(ADDRESS(MATCH("",H$1:H$32,-1),1)))</f>
        <v>0.70833333333332205</v>
      </c>
      <c r="I37" s="220" cm="1">
        <f t="array" aca="1" ref="I37" ca="1">IF(INDIRECT(ADDRESS(MATCH("",I$1:I$32,-1),8))="休憩",INDIRECT(ADDRESS(MATCH("",I$1:I$32,-1)+1,1)),INDIRECT(ADDRESS(MATCH("",I$1:I$32,-1),1)))</f>
        <v>0.74999999999998601</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tr">
        <f>'1日(火)'!AF37</f>
        <v>＊</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tr">
        <f>'1日(火)'!AF38</f>
        <v>＊</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tr">
        <f>'1日(火)'!AF39</f>
        <v>＊</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tr">
        <f>'1日(火)'!AF40</f>
        <v>＊</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tr">
        <f>'1日(火)'!AF41</f>
        <v>＊</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tr">
        <f>'1日(火)'!AF42</f>
        <v>＊</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tr">
        <f>'1日(火)'!AF43</f>
        <v>＊</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tr">
        <f>'1日(火)'!AF44</f>
        <v>＊</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tr">
        <f>'1日(火)'!AF45</f>
        <v>＊</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tr">
        <f>'1日(火)'!AF46</f>
        <v>＊</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tr">
        <f>'1日(火)'!AF47</f>
        <v>＊</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tr">
        <f>'1日(火)'!AF48</f>
        <v>＊</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tr">
        <f>'1日(火)'!AF49</f>
        <v>＊</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tr">
        <f>'1日(火)'!AF50</f>
        <v>＊</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tr">
        <f>'1日(火)'!AF51</f>
        <v>＊</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tr">
        <f>'1日(火)'!AF52</f>
        <v>＊</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tr">
        <f>'1日(火)'!AF53</f>
        <v>＊</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tr">
        <f>'1日(火)'!AF54</f>
        <v>＊</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tr">
        <f>'1日(火)'!AF55</f>
        <v>＊</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tr">
        <f>'1日(火)'!AF56</f>
        <v>＊</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tr">
        <f>'1日(火)'!AF57</f>
        <v>＊</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tr">
        <f>'1日(火)'!AF58</f>
        <v>＊</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28" ht="15.95" customHeight="1" x14ac:dyDescent="0.4"/>
    <row r="66" spans="22:28" ht="15.95" customHeight="1" x14ac:dyDescent="0.4">
      <c r="Y66" s="124"/>
    </row>
    <row r="67" spans="22:28" ht="15.95" customHeight="1" x14ac:dyDescent="0.4">
      <c r="Y67" s="125"/>
    </row>
    <row r="68" spans="22:28" ht="15.95" customHeight="1" x14ac:dyDescent="0.4">
      <c r="Y68" s="125"/>
    </row>
    <row r="69" spans="22:28" ht="15.95" customHeight="1" x14ac:dyDescent="0.4">
      <c r="Y69" s="125"/>
    </row>
    <row r="70" spans="22:28" ht="15.95" customHeight="1" x14ac:dyDescent="0.4">
      <c r="V70" s="116"/>
      <c r="W70" s="70"/>
      <c r="AB70" s="125"/>
    </row>
    <row r="71" spans="22:28" ht="15.95" customHeight="1" x14ac:dyDescent="0.4">
      <c r="V71" s="116"/>
      <c r="W71" s="70"/>
      <c r="AB71" s="125"/>
    </row>
    <row r="72" spans="22:28" ht="15.95" customHeight="1" x14ac:dyDescent="0.4">
      <c r="V72" s="116"/>
      <c r="W72" s="70"/>
      <c r="AB72" s="125"/>
    </row>
    <row r="73" spans="22:28" ht="15.95" customHeight="1" x14ac:dyDescent="0.4">
      <c r="Y73" s="125"/>
    </row>
    <row r="74" spans="22:28" ht="15.95" customHeight="1" x14ac:dyDescent="0.4">
      <c r="Y74" s="125"/>
    </row>
    <row r="75" spans="22:28" ht="15.95" customHeight="1" x14ac:dyDescent="0.4">
      <c r="Y75" s="125"/>
    </row>
    <row r="76" spans="22:28" ht="15.95" customHeight="1" x14ac:dyDescent="0.4">
      <c r="Y76" s="125"/>
    </row>
    <row r="77" spans="22:28" s="70" customFormat="1" ht="15.95" customHeight="1" x14ac:dyDescent="0.4">
      <c r="W77"/>
    </row>
    <row r="78" spans="22:28" s="70" customFormat="1" ht="15.95" customHeight="1" x14ac:dyDescent="0.4">
      <c r="W78"/>
    </row>
    <row r="79" spans="22:28" s="70" customFormat="1" ht="15.95" customHeight="1" x14ac:dyDescent="0.4">
      <c r="W79"/>
    </row>
    <row r="80" spans="22:28"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c r="Y85" s="131"/>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5"/>
  <conditionalFormatting sqref="A33 A29:T32 A18:P28 S10:T28 A6:T7 G8:T9 A8:E17 G10:P17">
    <cfRule type="cellIs" dxfId="65" priority="5" operator="equal">
      <formula>"休憩"</formula>
    </cfRule>
  </conditionalFormatting>
  <conditionalFormatting sqref="Y19">
    <cfRule type="cellIs" dxfId="64" priority="4" operator="lessThan">
      <formula>0</formula>
    </cfRule>
  </conditionalFormatting>
  <conditionalFormatting sqref="Q10:Q28">
    <cfRule type="cellIs" dxfId="63" priority="3" operator="equal">
      <formula>"休憩"</formula>
    </cfRule>
  </conditionalFormatting>
  <conditionalFormatting sqref="R10:R28">
    <cfRule type="cellIs" dxfId="62" priority="2" operator="equal">
      <formula>"休憩"</formula>
    </cfRule>
  </conditionalFormatting>
  <conditionalFormatting sqref="F8:F17">
    <cfRule type="cellIs" dxfId="61"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xr:uid="{65427D06-ABB3-400C-A2FA-7D84C42CBE66}">
          <x14:formula1>
            <xm:f>'1日(火)'!$AF$7:$AF$58</xm:f>
          </x14:formula1>
          <xm:sqref>B6:S32</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C2768F-E162-438A-B8CB-CE84A29B974D}">
  <sheetPr codeName="Sheet22">
    <pageSetUpPr fitToPage="1"/>
  </sheetPr>
  <dimension ref="A1:AF95"/>
  <sheetViews>
    <sheetView zoomScale="70" zoomScaleNormal="70" workbookViewId="0">
      <pane xSplit="1" ySplit="5" topLeftCell="B6" activePane="bottomRight" state="frozen"/>
      <selection activeCell="R8" sqref="R8"/>
      <selection pane="topRight" activeCell="R8" sqref="R8"/>
      <selection pane="bottomLeft" activeCell="R8" sqref="R8"/>
      <selection pane="bottomRight" activeCell="H23" sqref="H23"/>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f>月シフト!Q9</f>
        <v>44608</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f>A1</f>
        <v>44608</v>
      </c>
      <c r="W1" s="530"/>
      <c r="X1" s="530"/>
      <c r="Y1" s="530"/>
      <c r="Z1" s="62"/>
      <c r="AA1" s="62"/>
      <c r="AB1" s="62"/>
      <c r="AC1" s="62"/>
      <c r="AD1" s="62"/>
      <c r="AF1" s="62"/>
    </row>
    <row r="2" spans="1:32" ht="18.600000000000001" customHeight="1" thickBot="1" x14ac:dyDescent="0.45">
      <c r="A2" s="63"/>
      <c r="B2" s="537" t="s">
        <v>57</v>
      </c>
      <c r="C2" s="538"/>
      <c r="D2" s="538"/>
      <c r="E2" s="538"/>
      <c r="F2" s="538"/>
      <c r="G2" s="538"/>
      <c r="H2" s="538"/>
      <c r="I2" s="538"/>
      <c r="J2" s="538"/>
      <c r="K2" s="538"/>
      <c r="L2" s="538"/>
      <c r="M2" s="538"/>
      <c r="N2" s="539"/>
      <c r="O2" s="64"/>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IFERROR(INDEX(月シフト!$A$17:$A$50,MATCH(LARGE((月シフト!$Q$17:$Q$50&lt;&gt;"")*1/ROW(月シフト!$Q$17:$Q$50),B38),1/ROW(月シフト!$Q$17:$Q$50),0),1),"")</f>
        <v>ズオン バン フン</v>
      </c>
      <c r="C3" s="142" t="str" cm="1">
        <f t="array" ref="C3">IFERROR(INDEX(月シフト!$A$17:$A$50,MATCH(LARGE((月シフト!$Q$17:$Q$50&lt;&gt;"")*1/ROW(月シフト!$Q$17:$Q$50),C38),1/ROW(月シフト!$Q$17:$Q$50),0),1),"")</f>
        <v>チャモ</v>
      </c>
      <c r="D3" s="142" t="str" cm="1">
        <f t="array" ref="D3">IFERROR(INDEX(月シフト!$A$17:$A$50,MATCH(LARGE((月シフト!$Q$17:$Q$50&lt;&gt;"")*1/ROW(月シフト!$Q$17:$Q$50),D38),1/ROW(月シフト!$Q$17:$Q$50),0),1),"")</f>
        <v>サンミン</v>
      </c>
      <c r="E3" s="142" t="str" cm="1">
        <f t="array" ref="E3">IFERROR(INDEX(月シフト!$A$17:$A$50,MATCH(LARGE((月シフト!$Q$17:$Q$50&lt;&gt;"")*1/ROW(月シフト!$Q$17:$Q$50),E38),1/ROW(月シフト!$Q$17:$Q$50),0),1),"")</f>
        <v>ユウ</v>
      </c>
      <c r="F3" s="142" t="str" cm="1">
        <f t="array" ref="F3">IFERROR(INDEX(月シフト!$A$17:$A$50,MATCH(LARGE((月シフト!$Q$17:$Q$50&lt;&gt;"")*1/ROW(月シフト!$Q$17:$Q$50),F38),1/ROW(月シフト!$Q$17:$Q$50),0),1),"")</f>
        <v>インディカ</v>
      </c>
      <c r="G3" s="224" t="str" cm="1">
        <f t="array" ref="G3">IFERROR(INDEX(月シフト!$A$17:$A$50,MATCH(LARGE((月シフト!$Q$17:$Q$50&lt;&gt;"")*1/ROW(月シフト!$Q$17:$Q$50),G38),1/ROW(月シフト!$Q$17:$Q$50),0),1),"")</f>
        <v>チャトランガ</v>
      </c>
      <c r="H3" s="224" t="str" cm="1">
        <f t="array" ref="H3">IFERROR(INDEX(月シフト!$A$17:$A$50,MATCH(LARGE((月シフト!$Q$17:$Q$50&lt;&gt;"")*1/ROW(月シフト!$Q$17:$Q$50),H38),1/ROW(月シフト!$Q$17:$Q$50),0),1),"")</f>
        <v/>
      </c>
      <c r="I3" s="224" t="str" cm="1">
        <f t="array" ref="I3">IFERROR(INDEX(月シフト!$A$17:$A$50,MATCH(LARGE((月シフト!$Q$17:$Q$50&lt;&gt;"")*1/ROW(月シフト!$Q$17:$Q$50),I38),1/ROW(月シフト!$Q$17:$Q$50),0),1),"")</f>
        <v/>
      </c>
      <c r="J3" s="224" t="str" cm="1">
        <f t="array" ref="J3">IFERROR(INDEX(月シフト!$A$17:$A$50,MATCH(LARGE((月シフト!$Q$17:$Q$50&lt;&gt;"")*1/ROW(月シフト!$Q$17:$Q$50),J38),1/ROW(月シフト!$Q$17:$Q$50),0),1),"")</f>
        <v/>
      </c>
      <c r="K3" s="224" t="str" cm="1">
        <f t="array" ref="K3">IFERROR(INDEX(月シフト!$A$17:$A$50,MATCH(LARGE((月シフト!$Q$17:$Q$50&lt;&gt;"")*1/ROW(月シフト!$Q$17:$Q$50),K38),1/ROW(月シフト!$Q$17:$Q$50),0),1),"")</f>
        <v/>
      </c>
      <c r="L3" s="224" t="str" cm="1">
        <f t="array" ref="L3">IFERROR(INDEX(月シフト!$A$17:$A$50,MATCH(LARGE((月シフト!$Q$17:$Q$50&lt;&gt;"")*1/ROW(月シフト!$Q$17:$Q$50),L38),1/ROW(月シフト!$Q$17:$Q$50),0),1),"")</f>
        <v/>
      </c>
      <c r="M3" s="224" t="str" cm="1">
        <f t="array" ref="M3">IFERROR(INDEX(月シフト!$A$17:$A$50,MATCH(LARGE((月シフト!$Q$17:$Q$50&lt;&gt;"")*1/ROW(月シフト!$Q$17:$Q$50),M38),1/ROW(月シフト!$Q$17:$Q$50),0),1),"")</f>
        <v/>
      </c>
      <c r="N3" s="224" t="str" cm="1">
        <f t="array" ref="N3">IFERROR(INDEX(月シフト!$A$17:$A$50,MATCH(LARGE((月シフト!$Q$17:$Q$50&lt;&gt;"")*1/ROW(月シフト!$Q$17:$Q$50),N38),1/ROW(月シフト!$Q$17:$Q$50),0),1),"")</f>
        <v/>
      </c>
      <c r="O3" s="224" t="str" cm="1">
        <f t="array" ref="O3">IFERROR(INDEX(月シフト!$A$17:$A$50,MATCH(LARGE((月シフト!$Q$17:$Q$50&lt;&gt;"")*1/ROW(月シフト!$Q$17:$Q$50),O38),1/ROW(月シフト!$Q$17:$Q$50),0),1),"")</f>
        <v/>
      </c>
      <c r="P3" s="310" t="str" cm="1">
        <f t="array" ref="P3">IFERROR(INDEX(月シフト!$A$17:$A$50,MATCH(LARGE((月シフト!$Q$17:$Q$50&lt;&gt;"")*1/ROW(月シフト!$Q$17:$Q$50),P38),1/ROW(月シフト!$Q$17:$Q$50),0),1),"")</f>
        <v/>
      </c>
      <c r="Q3" s="143" t="str">
        <f t="array" ref="Q3">IFERROR(INDEX(月シフト!$A$11:$A$16,MATCH(LARGE((月シフト!$Q$11:$Q$16&lt;&gt;"")*1/ROW(月シフト!$Q$11:$Q$16),1),1/ROW(月シフト!$Q$11:$Q$16),0),1),"")</f>
        <v>矢代</v>
      </c>
      <c r="R3" s="144" t="str">
        <f t="array" ref="R3">IFERROR(INDEX(月シフト!$A$11:$A$16,MATCH(LARGE((月シフト!$Q$11:$Q$16&lt;&gt;"")*1/ROW(月シフト!$Q$11:$Q$16),2),1/ROW(月シフト!$Q$11:$Q$16),0),1),"")</f>
        <v>高橋</v>
      </c>
      <c r="S3" s="145">
        <f t="array" ref="S3">IFERROR(INDEX(月シフト!$A$11:$A$16,MATCH(LARGE((月シフト!$Q$11:$Q$16&lt;&gt;"")*1/ROW(月シフト!$Q$11:$Q$16),3),1/ROW(月シフト!$Q$11:$Q$16),0),1),"")</f>
        <v>0</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c r="C4" s="73"/>
      <c r="D4" s="73"/>
      <c r="E4" s="73"/>
      <c r="F4" s="73"/>
      <c r="G4" s="225"/>
      <c r="H4" s="225"/>
      <c r="I4" s="225"/>
      <c r="J4" s="225"/>
      <c r="K4" s="225"/>
      <c r="L4" s="225"/>
      <c r="M4" s="225"/>
      <c r="N4" s="225"/>
      <c r="O4" s="225"/>
      <c r="P4" s="311"/>
      <c r="Q4" s="74"/>
      <c r="R4" s="75"/>
      <c r="S4" s="76"/>
      <c r="T4" s="146"/>
      <c r="V4" s="109" t="str">
        <f>IF(AND(B$3="",B$6=""),"",IF(B$3="",B$6,B$3))</f>
        <v>ズオン バン フン</v>
      </c>
      <c r="W4" s="110">
        <f>IF(AND(B$6&lt;&gt;"",B$3=""),0,IFERROR(HLOOKUP(INDEX(月シフト!$B$17:$AF$50,MATCH($V4,月シフト!$A$17:$A$50,0),MATCH($V$1,月シフト!$B$9:$AF$9,0)),月シフト!$AJ$9:$AU$10,2,0),""))</f>
        <v>8</v>
      </c>
      <c r="X4" s="111">
        <f ca="1">B33</f>
        <v>7.9999999999997389</v>
      </c>
      <c r="Y4" s="112">
        <f ca="1">IF(V4="","",X4-W4)</f>
        <v>-2.6112445539183682E-13</v>
      </c>
      <c r="AA4" s="109" t="str">
        <f t="shared" ref="AA4:AA13" si="0">IF(V4="","",V4)</f>
        <v>ズオン バン フン</v>
      </c>
      <c r="AB4" s="114">
        <f>IFERROR(HLOOKUP($V4,月シフト!$AJ$12:$AZ$13,2,0)*W4,"")</f>
        <v>9600</v>
      </c>
      <c r="AC4" s="114">
        <f ca="1">IFERROR(HLOOKUP($V4,月シフト!$AJ$12:$AZ$13,2,0)*X4,"")</f>
        <v>9599.9999999996871</v>
      </c>
      <c r="AD4" s="115">
        <f ca="1">IFERROR(ROUND(AC4,0)-ROUND(AB4,0),"")</f>
        <v>0</v>
      </c>
    </row>
    <row r="5" spans="1:32" ht="18.600000000000001" customHeight="1" thickBot="1" x14ac:dyDescent="0.45">
      <c r="A5" s="78" t="s">
        <v>83</v>
      </c>
      <c r="B5" s="79" t="str">
        <f>IF(B3="","",HLOOKUP(INDEX(月シフト!$B$11:$AF$50,MATCH(B$3,月シフト!$A$11:$A$50,0),MATCH($A$1,月シフト!$B$9:$AF$9,0)),月シフト!$AJ$9:$AU$11,3,0))</f>
        <v>8:00～17:00</v>
      </c>
      <c r="C5" s="79" t="str">
        <f>IF(C3="","",HLOOKUP(INDEX(月シフト!$B$11:$AF$50,MATCH(C$3,月シフト!$A$11:$A$50,0),MATCH($A$1,月シフト!$B$9:$AF$9,0)),月シフト!$AJ$9:$AU$11,3,0))</f>
        <v>8:00～17:00</v>
      </c>
      <c r="D5" s="79" t="str">
        <f>IF(D3="","",HLOOKUP(INDEX(月シフト!$B$11:$AF$50,MATCH(D$3,月シフト!$A$11:$A$50,0),MATCH($A$1,月シフト!$B$9:$AF$9,0)),月シフト!$AJ$9:$AU$11,3,0))</f>
        <v>8:00～17:00</v>
      </c>
      <c r="E5" s="79" t="str">
        <f>IF(E3="","",HLOOKUP(INDEX(月シフト!$B$11:$AF$50,MATCH(E$3,月シフト!$A$11:$A$50,0),MATCH($A$1,月シフト!$B$9:$AF$9,0)),月シフト!$AJ$9:$AU$11,3,0))</f>
        <v>8:00～17:00</v>
      </c>
      <c r="F5" s="79" t="str">
        <f>IF(F3="","",HLOOKUP(INDEX(月シフト!$B$11:$AF$50,MATCH(F$3,月シフト!$A$11:$A$50,0),MATCH($A$1,月シフト!$B$9:$AF$9,0)),月シフト!$AJ$9:$AU$11,3,0))</f>
        <v>9:00～17:00</v>
      </c>
      <c r="G5" s="226" t="str">
        <f>IF(G3="","",HLOOKUP(INDEX(月シフト!$B$11:$AF$50,MATCH(G$3,月シフト!$A$11:$A$50,0),MATCH($A$1,月シフト!$B$9:$AF$9,0)),月シフト!$AJ$9:$AU$11,3,0))</f>
        <v>13:00～18:00</v>
      </c>
      <c r="H5" s="226" t="str">
        <f>IF(H3="","",HLOOKUP(INDEX(月シフト!$B$11:$AF$50,MATCH(H$3,月シフト!$A$11:$A$50,0),MATCH($A$1,月シフト!$B$9:$AF$9,0)),月シフト!$AJ$9:$AU$11,3,0))</f>
        <v/>
      </c>
      <c r="I5" s="226" t="str">
        <f>IF(I3="","",HLOOKUP(INDEX(月シフト!$B$11:$AF$50,MATCH(I$3,月シフト!$A$11:$A$50,0),MATCH($A$1,月シフト!$B$9:$AF$9,0)),月シフト!$AJ$9:$AU$11,3,0))</f>
        <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チャモ</v>
      </c>
      <c r="W5" s="110">
        <f>IF(AND(B$6&lt;&gt;"",B$3=""),0,IFERROR(HLOOKUP(INDEX(月シフト!$B$17:$AF$50,MATCH($V5,月シフト!$A$17:$A$50,0),MATCH($V$1,月シフト!$B$9:$AF$9,0)),月シフト!$AJ$9:$AU$10,2,0),""))</f>
        <v>8</v>
      </c>
      <c r="X5" s="110">
        <f ca="1">C33</f>
        <v>7.9999999999997389</v>
      </c>
      <c r="Y5" s="112">
        <f t="shared" ref="Y5:Y10" ca="1" si="1">IF(V5="","",X5-W5)</f>
        <v>-2.6112445539183682E-13</v>
      </c>
      <c r="Z5" s="178"/>
      <c r="AA5" s="109" t="str">
        <f t="shared" si="0"/>
        <v>チャモ</v>
      </c>
      <c r="AB5" s="114">
        <f>IFERROR(HLOOKUP($V5,月シフト!$AJ$12:$AZ$13,2,0)*W5,"")</f>
        <v>9200</v>
      </c>
      <c r="AC5" s="114">
        <f ca="1">IFERROR(HLOOKUP($V5,月シフト!$AJ$12:$AZ$13,2,0)*X5,"")</f>
        <v>9199.9999999996999</v>
      </c>
      <c r="AD5" s="115">
        <f t="shared" ref="AD5:AD10" ca="1" si="2">IFERROR(ROUND(AC5,0)-ROUND(AB5,0),"")</f>
        <v>0</v>
      </c>
    </row>
    <row r="6" spans="1:32" ht="18.600000000000001" customHeight="1" x14ac:dyDescent="0.4">
      <c r="A6" s="137">
        <v>0.29166666666666669</v>
      </c>
      <c r="B6" s="84"/>
      <c r="C6" s="85"/>
      <c r="D6" s="85"/>
      <c r="E6" s="85"/>
      <c r="F6" s="85"/>
      <c r="G6" s="85"/>
      <c r="H6" s="85"/>
      <c r="I6" s="85"/>
      <c r="J6" s="85"/>
      <c r="K6" s="85"/>
      <c r="L6" s="85"/>
      <c r="M6" s="85"/>
      <c r="N6" s="85"/>
      <c r="O6" s="85"/>
      <c r="P6" s="313"/>
      <c r="Q6" s="84"/>
      <c r="R6" s="323"/>
      <c r="S6" s="86"/>
      <c r="T6" s="87" t="s">
        <v>194</v>
      </c>
      <c r="V6" s="109" t="str">
        <f>IF(AND(D$3="",D$6=""),"",IF(D$3="",D$6,D$3))</f>
        <v>サンミン</v>
      </c>
      <c r="W6" s="110">
        <f>IF(AND(B$6&lt;&gt;"",B$3=""),0,IFERROR(HLOOKUP(INDEX(月シフト!$B$17:$AF$50,MATCH($V6,月シフト!$A$17:$A$50,0),MATCH($V$1,月シフト!$B$9:$AF$9,0)),月シフト!$AJ$9:$AU$10,2,0),""))</f>
        <v>8</v>
      </c>
      <c r="X6" s="110">
        <f ca="1">D33</f>
        <v>7.9999999999997389</v>
      </c>
      <c r="Y6" s="112">
        <f t="shared" ca="1" si="1"/>
        <v>-2.6112445539183682E-13</v>
      </c>
      <c r="Z6" s="141"/>
      <c r="AA6" s="109" t="str">
        <f t="shared" si="0"/>
        <v>サンミン</v>
      </c>
      <c r="AB6" s="114">
        <f>IFERROR(HLOOKUP($V6,月シフト!$AJ$12:$AZ$13,2,0)*W6,"")</f>
        <v>8400</v>
      </c>
      <c r="AC6" s="114">
        <f ca="1">IFERROR(HLOOKUP($V6,月シフト!$AJ$12:$AZ$13,2,0)*X6,"")</f>
        <v>8399.9999999997253</v>
      </c>
      <c r="AD6" s="115">
        <f t="shared" ca="1" si="2"/>
        <v>0</v>
      </c>
      <c r="AF6" s="70" t="str">
        <f>'1日(火)'!AF6</f>
        <v>リスト</v>
      </c>
    </row>
    <row r="7" spans="1:32" ht="18.600000000000001" customHeight="1" x14ac:dyDescent="0.4">
      <c r="A7" s="138">
        <v>0.3125</v>
      </c>
      <c r="B7" s="132"/>
      <c r="C7" s="133"/>
      <c r="D7" s="133"/>
      <c r="E7" s="133"/>
      <c r="F7" s="133"/>
      <c r="G7" s="133"/>
      <c r="H7" s="133"/>
      <c r="I7" s="133"/>
      <c r="J7" s="133"/>
      <c r="K7" s="133"/>
      <c r="L7" s="133"/>
      <c r="M7" s="133"/>
      <c r="N7" s="133"/>
      <c r="O7" s="133"/>
      <c r="P7" s="309"/>
      <c r="Q7" s="132"/>
      <c r="R7" s="223"/>
      <c r="S7" s="134"/>
      <c r="T7" s="135" t="s">
        <v>750</v>
      </c>
      <c r="V7" s="109" t="str">
        <f>IF(AND(E$3="",E$6=""),"",IF(E$3="",E$6,E$3))</f>
        <v>ユウ</v>
      </c>
      <c r="W7" s="110">
        <f>IF(AND(B$6&lt;&gt;"",B$3=""),0,IFERROR(HLOOKUP(INDEX(月シフト!$B$17:$AF$50,MATCH($V7,月シフト!$A$17:$A$50,0),MATCH($V$1,月シフト!$B$9:$AF$9,0)),月シフト!$AJ$9:$AU$10,2,0),""))</f>
        <v>8</v>
      </c>
      <c r="X7" s="110">
        <f ca="1">E33</f>
        <v>7.9999999999997389</v>
      </c>
      <c r="Y7" s="112">
        <f t="shared" ca="1" si="1"/>
        <v>-2.6112445539183682E-13</v>
      </c>
      <c r="Z7" s="113"/>
      <c r="AA7" s="109" t="str">
        <f t="shared" si="0"/>
        <v>ユウ</v>
      </c>
      <c r="AB7" s="114">
        <f>IFERROR(HLOOKUP($V7,月シフト!$AJ$12:$AZ$13,2,0)*W7,"")</f>
        <v>8400</v>
      </c>
      <c r="AC7" s="114">
        <f ca="1">IFERROR(HLOOKUP($V7,月シフト!$AJ$12:$AZ$13,2,0)*X7,"")</f>
        <v>8399.9999999997253</v>
      </c>
      <c r="AD7" s="115">
        <f t="shared" ca="1" si="2"/>
        <v>0</v>
      </c>
      <c r="AF7" s="89" t="str">
        <f>'1日(火)'!AF7</f>
        <v>↓</v>
      </c>
    </row>
    <row r="8" spans="1:32" ht="18.600000000000001" customHeight="1" x14ac:dyDescent="0.4">
      <c r="A8" s="139">
        <v>0.33333333333333298</v>
      </c>
      <c r="B8" s="90" t="s">
        <v>62</v>
      </c>
      <c r="C8" s="91" t="s">
        <v>62</v>
      </c>
      <c r="D8" s="91" t="s">
        <v>62</v>
      </c>
      <c r="E8" s="91" t="s">
        <v>62</v>
      </c>
      <c r="F8" s="91"/>
      <c r="G8" s="91"/>
      <c r="H8" s="91"/>
      <c r="I8" s="91"/>
      <c r="J8" s="91"/>
      <c r="K8" s="91"/>
      <c r="L8" s="91"/>
      <c r="M8" s="91"/>
      <c r="N8" s="91"/>
      <c r="O8" s="91"/>
      <c r="P8" s="314"/>
      <c r="Q8" s="90"/>
      <c r="R8" s="222"/>
      <c r="S8" s="92"/>
      <c r="T8" s="203" t="s">
        <v>744</v>
      </c>
      <c r="V8" s="109" t="str">
        <f>IF(AND(F$3="",F$6=""),"",IF(F$3="",F$6,F$3))</f>
        <v>インディカ</v>
      </c>
      <c r="W8" s="110">
        <f>IF(AND(B$6&lt;&gt;"",B$3=""),0,IFERROR(HLOOKUP(INDEX(月シフト!$B$17:$AF$50,MATCH($V8,月シフト!$A$17:$A$50,0),MATCH($V$1,月シフト!$B$9:$AF$9,0)),月シフト!$AJ$9:$AU$10,2,0),""))</f>
        <v>7</v>
      </c>
      <c r="X8" s="110">
        <f ca="1">F33</f>
        <v>6.99999999999973</v>
      </c>
      <c r="Y8" s="112">
        <f t="shared" ca="1" si="1"/>
        <v>-2.7000623958883807E-13</v>
      </c>
      <c r="AA8" s="109" t="str">
        <f t="shared" si="0"/>
        <v>インディカ</v>
      </c>
      <c r="AB8" s="114">
        <f>IFERROR(HLOOKUP($V8,月シフト!$AJ$12:$AZ$13,2,0)*W8,"")</f>
        <v>7350</v>
      </c>
      <c r="AC8" s="114">
        <f ca="1">IFERROR(HLOOKUP($V8,月シフト!$AJ$12:$AZ$13,2,0)*X8,"")</f>
        <v>7349.9999999997162</v>
      </c>
      <c r="AD8" s="115">
        <f t="shared" ca="1" si="2"/>
        <v>0</v>
      </c>
      <c r="AF8" s="89" t="str">
        <f>'1日(火)'!AF8</f>
        <v>荷物整理</v>
      </c>
    </row>
    <row r="9" spans="1:32" ht="18.600000000000001" customHeight="1" x14ac:dyDescent="0.4">
      <c r="A9" s="138">
        <v>0.35416666666666602</v>
      </c>
      <c r="B9" s="132" t="s">
        <v>64</v>
      </c>
      <c r="C9" s="133" t="s">
        <v>64</v>
      </c>
      <c r="D9" s="133" t="s">
        <v>64</v>
      </c>
      <c r="E9" s="133" t="s">
        <v>64</v>
      </c>
      <c r="F9" s="133"/>
      <c r="G9" s="133"/>
      <c r="H9" s="133"/>
      <c r="I9" s="133"/>
      <c r="J9" s="133"/>
      <c r="K9" s="133"/>
      <c r="L9" s="133"/>
      <c r="M9" s="133"/>
      <c r="N9" s="133"/>
      <c r="O9" s="133"/>
      <c r="P9" s="309"/>
      <c r="Q9" s="132"/>
      <c r="R9" s="223"/>
      <c r="S9" s="134"/>
      <c r="T9" s="136"/>
      <c r="V9" s="109" t="str">
        <f>IF(AND(G$3="",G$6=""),"",IF(G$3="",G$6,G$3))</f>
        <v>チャトランガ</v>
      </c>
      <c r="W9" s="110">
        <f>IF(AND(B$6&lt;&gt;"",B$3=""),0,IFERROR(HLOOKUP(INDEX(月シフト!$B$17:$AF$50,MATCH($V9,月シフト!$A$17:$A$50,0),MATCH($V$1,月シフト!$B$9:$AF$9,0)),月シフト!$AJ$9:$AU$10,2,0),""))</f>
        <v>5</v>
      </c>
      <c r="X9" s="110">
        <f ca="1">G33</f>
        <v>4.9999999999996838</v>
      </c>
      <c r="Y9" s="112">
        <f t="shared" ca="1" si="1"/>
        <v>-3.1619151741324458E-13</v>
      </c>
      <c r="AA9" s="109" t="str">
        <f t="shared" si="0"/>
        <v>チャトランガ</v>
      </c>
      <c r="AB9" s="114">
        <f>IFERROR(HLOOKUP($V9,月シフト!$AJ$12:$AZ$13,2,0)*W9,"")</f>
        <v>5250</v>
      </c>
      <c r="AC9" s="114">
        <f ca="1">IFERROR(HLOOKUP($V9,月シフト!$AJ$12:$AZ$13,2,0)*X9,"")</f>
        <v>5249.999999999668</v>
      </c>
      <c r="AD9" s="115">
        <f t="shared" ca="1" si="2"/>
        <v>0</v>
      </c>
      <c r="AF9" s="89" t="str">
        <f>'1日(火)'!AF9</f>
        <v>フード</v>
      </c>
    </row>
    <row r="10" spans="1:32" ht="18.600000000000001" customHeight="1" x14ac:dyDescent="0.4">
      <c r="A10" s="139">
        <v>0.375</v>
      </c>
      <c r="B10" s="90" t="s">
        <v>67</v>
      </c>
      <c r="C10" s="91" t="s">
        <v>67</v>
      </c>
      <c r="D10" s="91" t="s">
        <v>67</v>
      </c>
      <c r="E10" s="91" t="s">
        <v>67</v>
      </c>
      <c r="F10" s="91" t="s">
        <v>67</v>
      </c>
      <c r="G10" s="91"/>
      <c r="H10" s="91"/>
      <c r="I10" s="91"/>
      <c r="J10" s="91"/>
      <c r="K10" s="91"/>
      <c r="L10" s="91"/>
      <c r="M10" s="91"/>
      <c r="N10" s="91"/>
      <c r="O10" s="91"/>
      <c r="P10" s="314"/>
      <c r="Q10" s="90"/>
      <c r="R10" s="222"/>
      <c r="S10" s="92"/>
      <c r="T10" s="93"/>
      <c r="V10" s="109" t="str">
        <f>IF(AND(H$3="",H$6=""),"",IF(H$3="",H$6,H$3))</f>
        <v/>
      </c>
      <c r="W10" s="117" t="str">
        <f>IF(AND(B$6&lt;&gt;"",B$3=""),0,IFERROR(HLOOKUP(INDEX(月シフト!$B$17:$AF$50,MATCH($V10,月シフト!$A$17:$A$50,0),MATCH($V$1,月シフト!$B$9:$AF$9,0)),月シフト!$AJ$9:$AU$10,2,0),""))</f>
        <v/>
      </c>
      <c r="X10" s="110" t="str">
        <f ca="1">H33</f>
        <v/>
      </c>
      <c r="Y10" s="118" t="str">
        <f t="shared" si="1"/>
        <v/>
      </c>
      <c r="AA10" s="109" t="str">
        <f t="shared" si="0"/>
        <v/>
      </c>
      <c r="AB10" s="114" t="str">
        <f>IFERROR(HLOOKUP($V10,月シフト!$AJ$12:$AZ$13,2,0)*W10,"")</f>
        <v/>
      </c>
      <c r="AC10" s="114" t="str">
        <f ca="1">IFERROR(HLOOKUP($V10,月シフト!$AJ$12:$AZ$13,2,0)*X10,"")</f>
        <v/>
      </c>
      <c r="AD10" s="115" t="str">
        <f t="shared" ca="1" si="2"/>
        <v/>
      </c>
      <c r="AF10" s="89" t="str">
        <f>'1日(火)'!AF10</f>
        <v>翌日準備</v>
      </c>
    </row>
    <row r="11" spans="1:32" ht="18" customHeight="1" x14ac:dyDescent="0.4">
      <c r="A11" s="138">
        <v>0.39583333333333298</v>
      </c>
      <c r="B11" s="132" t="s">
        <v>64</v>
      </c>
      <c r="C11" s="133" t="s">
        <v>64</v>
      </c>
      <c r="D11" s="133" t="s">
        <v>64</v>
      </c>
      <c r="E11" s="133" t="s">
        <v>64</v>
      </c>
      <c r="F11" s="133" t="s">
        <v>64</v>
      </c>
      <c r="G11" s="133"/>
      <c r="H11" s="133"/>
      <c r="I11" s="133"/>
      <c r="J11" s="133"/>
      <c r="K11" s="133"/>
      <c r="L11" s="133"/>
      <c r="M11" s="133"/>
      <c r="N11" s="133"/>
      <c r="O11" s="133"/>
      <c r="P11" s="309"/>
      <c r="Q11" s="132"/>
      <c r="R11" s="223"/>
      <c r="S11" s="134"/>
      <c r="T11" s="136"/>
      <c r="V11" s="109" t="str">
        <f>IF(AND(I$3="",I$6=""),"",IF(I$3="",I$6,I$3))</f>
        <v/>
      </c>
      <c r="W11" s="117" t="str">
        <f>IF(AND(B$6&lt;&gt;"",B$3=""),0,IFERROR(HLOOKUP(INDEX(月シフト!$B$17:$AF$50,MATCH($V11,月シフト!$A$17:$A$50,0),MATCH($V$1,月シフト!$B$9:$AF$9,0)),月シフト!$AJ$9:$AU$10,2,0),""))</f>
        <v/>
      </c>
      <c r="X11" s="110" t="str">
        <f ca="1">I33</f>
        <v/>
      </c>
      <c r="Y11" s="118" t="str">
        <f t="shared" ref="Y11:Y13" si="3">IF(V11="","",X11-W11)</f>
        <v/>
      </c>
      <c r="AA11" s="109" t="str">
        <f t="shared" si="0"/>
        <v/>
      </c>
      <c r="AB11" s="114" t="str">
        <f>IFERROR(HLOOKUP($V11,月シフト!$AJ$12:$AZ$13,2,0)*W11,"")</f>
        <v/>
      </c>
      <c r="AC11" s="114" t="str">
        <f ca="1">IFERROR(HLOOKUP($V11,月シフト!$AJ$12:$AZ$13,2,0)*X11,"")</f>
        <v/>
      </c>
      <c r="AD11" s="115" t="str">
        <f ca="1">IFERROR(ROUND(AC11,0)-ROUND(AB11,0),"")</f>
        <v/>
      </c>
      <c r="AF11" s="89" t="str">
        <f>'1日(火)'!AF11</f>
        <v>荷物整理</v>
      </c>
    </row>
    <row r="12" spans="1:32" ht="18" customHeight="1" x14ac:dyDescent="0.4">
      <c r="A12" s="139">
        <v>0.41666666666666702</v>
      </c>
      <c r="B12" s="90" t="s">
        <v>64</v>
      </c>
      <c r="C12" s="91" t="s">
        <v>64</v>
      </c>
      <c r="D12" s="91" t="s">
        <v>64</v>
      </c>
      <c r="E12" s="91" t="s">
        <v>64</v>
      </c>
      <c r="F12" s="91" t="s">
        <v>64</v>
      </c>
      <c r="G12" s="91"/>
      <c r="H12" s="91"/>
      <c r="I12" s="91"/>
      <c r="J12" s="91"/>
      <c r="K12" s="91"/>
      <c r="L12" s="91"/>
      <c r="M12" s="91"/>
      <c r="N12" s="91"/>
      <c r="O12" s="91"/>
      <c r="P12" s="314"/>
      <c r="Q12" s="90"/>
      <c r="R12" s="222"/>
      <c r="S12" s="92"/>
      <c r="T12" s="93"/>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2" t="s">
        <v>64</v>
      </c>
      <c r="C13" s="133" t="s">
        <v>64</v>
      </c>
      <c r="D13" s="133" t="s">
        <v>64</v>
      </c>
      <c r="E13" s="133" t="s">
        <v>64</v>
      </c>
      <c r="F13" s="133" t="s">
        <v>64</v>
      </c>
      <c r="G13" s="133"/>
      <c r="H13" s="133"/>
      <c r="I13" s="133"/>
      <c r="J13" s="133"/>
      <c r="K13" s="133"/>
      <c r="L13" s="133"/>
      <c r="M13" s="133"/>
      <c r="N13" s="133"/>
      <c r="O13" s="133"/>
      <c r="P13" s="309"/>
      <c r="Q13" s="132"/>
      <c r="R13" s="223"/>
      <c r="S13" s="134"/>
      <c r="T13" s="136"/>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0" t="s">
        <v>68</v>
      </c>
      <c r="C14" s="91" t="s">
        <v>68</v>
      </c>
      <c r="D14" s="91" t="s">
        <v>68</v>
      </c>
      <c r="E14" s="91" t="s">
        <v>68</v>
      </c>
      <c r="F14" s="91" t="s">
        <v>68</v>
      </c>
      <c r="G14" s="91"/>
      <c r="H14" s="91"/>
      <c r="I14" s="91"/>
      <c r="J14" s="91"/>
      <c r="K14" s="91"/>
      <c r="L14" s="91"/>
      <c r="M14" s="91"/>
      <c r="N14" s="91"/>
      <c r="O14" s="91"/>
      <c r="P14" s="314"/>
      <c r="Q14" s="90"/>
      <c r="R14" s="222"/>
      <c r="S14" s="92"/>
      <c r="T14" s="93" t="s">
        <v>745</v>
      </c>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2" t="s">
        <v>64</v>
      </c>
      <c r="C15" s="133" t="s">
        <v>64</v>
      </c>
      <c r="D15" s="133" t="s">
        <v>64</v>
      </c>
      <c r="E15" s="133" t="s">
        <v>64</v>
      </c>
      <c r="F15" s="133" t="s">
        <v>64</v>
      </c>
      <c r="G15" s="133"/>
      <c r="H15" s="133"/>
      <c r="I15" s="133"/>
      <c r="J15" s="133"/>
      <c r="K15" s="133"/>
      <c r="L15" s="133"/>
      <c r="M15" s="133"/>
      <c r="N15" s="133"/>
      <c r="O15" s="133"/>
      <c r="P15" s="309"/>
      <c r="Q15" s="132"/>
      <c r="R15" s="223"/>
      <c r="S15" s="134"/>
      <c r="T15" s="136" t="s">
        <v>751</v>
      </c>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0" t="s">
        <v>69</v>
      </c>
      <c r="C16" s="91" t="s">
        <v>69</v>
      </c>
      <c r="D16" s="91" t="s">
        <v>69</v>
      </c>
      <c r="E16" s="91" t="s">
        <v>69</v>
      </c>
      <c r="F16" s="91" t="s">
        <v>69</v>
      </c>
      <c r="G16" s="91"/>
      <c r="H16" s="91"/>
      <c r="I16" s="91"/>
      <c r="J16" s="91"/>
      <c r="K16" s="91"/>
      <c r="L16" s="91"/>
      <c r="M16" s="91"/>
      <c r="N16" s="91"/>
      <c r="O16" s="91"/>
      <c r="P16" s="314"/>
      <c r="Q16" s="90"/>
      <c r="R16" s="222"/>
      <c r="S16" s="92"/>
      <c r="T16" s="93" t="s">
        <v>201</v>
      </c>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2" t="s">
        <v>69</v>
      </c>
      <c r="C17" s="133" t="s">
        <v>69</v>
      </c>
      <c r="D17" s="133" t="s">
        <v>69</v>
      </c>
      <c r="E17" s="133" t="s">
        <v>69</v>
      </c>
      <c r="F17" s="133" t="s">
        <v>69</v>
      </c>
      <c r="G17" s="133"/>
      <c r="H17" s="133"/>
      <c r="I17" s="133"/>
      <c r="J17" s="133"/>
      <c r="K17" s="133"/>
      <c r="L17" s="133"/>
      <c r="M17" s="133"/>
      <c r="N17" s="133"/>
      <c r="O17" s="133"/>
      <c r="P17" s="309"/>
      <c r="Q17" s="132"/>
      <c r="R17" s="223"/>
      <c r="S17" s="134"/>
      <c r="T17" s="172"/>
      <c r="V17" s="109" t="str">
        <f>IF(AND(O$3="",O$6=""),"",IF(O$3="",O$6,O$3))</f>
        <v/>
      </c>
      <c r="W17" s="117" t="str">
        <f>IF(AND(B$6&lt;&gt;"",B$3=""),0,IFERROR(HLOOKUP(INDEX(月シフト!$B$17:$AF$50,MATCH($V17,月シフト!$A$17:$A$50,0),MATCH($V$1,月シフト!$B$9:$AF$9,0)),月シフト!$AJ$9:$AU$10,2,0),""))</f>
        <v/>
      </c>
      <c r="X17" s="110" t="str">
        <f ca="1">O33</f>
        <v/>
      </c>
      <c r="Y17" s="118" t="str">
        <f t="shared" si="5"/>
        <v/>
      </c>
      <c r="AA17" s="109" t="str">
        <f t="shared" si="6"/>
        <v/>
      </c>
      <c r="AB17" s="114" t="str">
        <f>IFERROR(HLOOKUP($V17,月シフト!$AJ$12:$AZ$13,2,0)*W17,"")</f>
        <v/>
      </c>
      <c r="AC17" s="114" t="str">
        <f ca="1">IFERROR(HLOOKUP($V17,月シフト!$AJ$12:$AZ$13,2,0)*X17,"")</f>
        <v/>
      </c>
      <c r="AD17" s="115" t="str">
        <f t="shared" ca="1" si="7"/>
        <v/>
      </c>
      <c r="AF17" s="89" t="str">
        <f>'1日(火)'!AF17</f>
        <v>検品登録</v>
      </c>
    </row>
    <row r="18" spans="1:32" ht="18" customHeight="1" thickBot="1" x14ac:dyDescent="0.45">
      <c r="A18" s="139">
        <v>0.54166666666666596</v>
      </c>
      <c r="B18" s="90" t="s">
        <v>70</v>
      </c>
      <c r="C18" s="91" t="s">
        <v>70</v>
      </c>
      <c r="D18" s="91" t="s">
        <v>70</v>
      </c>
      <c r="E18" s="91" t="s">
        <v>70</v>
      </c>
      <c r="F18" s="91" t="s">
        <v>70</v>
      </c>
      <c r="G18" s="91" t="s">
        <v>70</v>
      </c>
      <c r="H18" s="91"/>
      <c r="I18" s="91"/>
      <c r="J18" s="91"/>
      <c r="K18" s="91"/>
      <c r="L18" s="91"/>
      <c r="M18" s="91"/>
      <c r="N18" s="91"/>
      <c r="O18" s="91"/>
      <c r="P18" s="314"/>
      <c r="Q18" s="90"/>
      <c r="R18" s="222"/>
      <c r="S18" s="92"/>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2" t="s">
        <v>64</v>
      </c>
      <c r="C19" s="133" t="s">
        <v>64</v>
      </c>
      <c r="D19" s="133" t="s">
        <v>64</v>
      </c>
      <c r="E19" s="133" t="s">
        <v>64</v>
      </c>
      <c r="F19" s="133" t="s">
        <v>64</v>
      </c>
      <c r="G19" s="133" t="s">
        <v>64</v>
      </c>
      <c r="H19" s="133"/>
      <c r="I19" s="133"/>
      <c r="J19" s="133"/>
      <c r="K19" s="133"/>
      <c r="L19" s="133"/>
      <c r="M19" s="133"/>
      <c r="N19" s="133"/>
      <c r="O19" s="133"/>
      <c r="P19" s="309"/>
      <c r="Q19" s="132"/>
      <c r="R19" s="223"/>
      <c r="S19" s="134"/>
      <c r="T19" s="136"/>
      <c r="V19" s="119" t="s">
        <v>54</v>
      </c>
      <c r="W19" s="120">
        <f>SUM(W4:W18)</f>
        <v>44</v>
      </c>
      <c r="X19" s="120">
        <f ca="1">SUM(X4:X18)</f>
        <v>43.999999999998366</v>
      </c>
      <c r="Y19" s="121">
        <f ca="1">IF(V19="","",X19-W19)</f>
        <v>-1.6342482922482304E-12</v>
      </c>
      <c r="AA19" s="119" t="s">
        <v>54</v>
      </c>
      <c r="AB19" s="122">
        <f>SUM(AB4:AB18)</f>
        <v>48200</v>
      </c>
      <c r="AC19" s="122">
        <f t="shared" ref="AC19:AD19" ca="1" si="8">SUM(AC4:AC18)</f>
        <v>48199.999999998217</v>
      </c>
      <c r="AD19" s="123">
        <f t="shared" ca="1" si="8"/>
        <v>0</v>
      </c>
      <c r="AF19" s="94" t="str">
        <f>'1日(火)'!AF19</f>
        <v>出荷チェック</v>
      </c>
    </row>
    <row r="20" spans="1:32" ht="18" customHeight="1" thickBot="1" x14ac:dyDescent="0.45">
      <c r="A20" s="139">
        <v>0.58333333333333104</v>
      </c>
      <c r="B20" s="90" t="s">
        <v>64</v>
      </c>
      <c r="C20" s="91" t="s">
        <v>64</v>
      </c>
      <c r="D20" s="91" t="s">
        <v>64</v>
      </c>
      <c r="E20" s="91" t="s">
        <v>64</v>
      </c>
      <c r="F20" s="91" t="s">
        <v>64</v>
      </c>
      <c r="G20" s="91" t="s">
        <v>64</v>
      </c>
      <c r="H20" s="91"/>
      <c r="I20" s="91"/>
      <c r="J20" s="91"/>
      <c r="K20" s="91"/>
      <c r="L20" s="91"/>
      <c r="M20" s="91"/>
      <c r="N20" s="91"/>
      <c r="O20" s="91"/>
      <c r="P20" s="314"/>
      <c r="Q20" s="90"/>
      <c r="R20" s="222"/>
      <c r="S20" s="92"/>
      <c r="T20" s="93"/>
      <c r="V20" s="103" t="s">
        <v>77</v>
      </c>
      <c r="W20" s="70"/>
      <c r="Z20" s="141"/>
      <c r="AA20" s="103" t="s">
        <v>78</v>
      </c>
      <c r="AF20" s="89" t="str">
        <f>'1日(火)'!AF20</f>
        <v>PC</v>
      </c>
    </row>
    <row r="21" spans="1:32" ht="18" customHeight="1" x14ac:dyDescent="0.4">
      <c r="A21" s="138">
        <v>0.60416666666666297</v>
      </c>
      <c r="B21" s="132" t="s">
        <v>740</v>
      </c>
      <c r="C21" s="133" t="s">
        <v>740</v>
      </c>
      <c r="D21" s="133" t="s">
        <v>740</v>
      </c>
      <c r="E21" s="133" t="s">
        <v>740</v>
      </c>
      <c r="F21" s="133" t="s">
        <v>740</v>
      </c>
      <c r="G21" s="133" t="s">
        <v>740</v>
      </c>
      <c r="H21" s="133"/>
      <c r="I21" s="133"/>
      <c r="J21" s="133"/>
      <c r="K21" s="133"/>
      <c r="L21" s="133"/>
      <c r="M21" s="133"/>
      <c r="N21" s="133"/>
      <c r="O21" s="133"/>
      <c r="P21" s="309"/>
      <c r="Q21" s="132"/>
      <c r="R21" s="223"/>
      <c r="S21" s="134"/>
      <c r="T21" s="136" t="s">
        <v>747</v>
      </c>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0" t="s">
        <v>64</v>
      </c>
      <c r="C22" s="91" t="s">
        <v>64</v>
      </c>
      <c r="D22" s="91" t="s">
        <v>64</v>
      </c>
      <c r="E22" s="91" t="s">
        <v>64</v>
      </c>
      <c r="F22" s="91" t="s">
        <v>64</v>
      </c>
      <c r="G22" s="91" t="s">
        <v>64</v>
      </c>
      <c r="H22" s="91"/>
      <c r="I22" s="91"/>
      <c r="J22" s="91"/>
      <c r="K22" s="91"/>
      <c r="L22" s="91"/>
      <c r="M22" s="91"/>
      <c r="N22" s="91"/>
      <c r="O22" s="91"/>
      <c r="P22" s="314"/>
      <c r="Q22" s="90"/>
      <c r="R22" s="222"/>
      <c r="S22" s="92"/>
      <c r="T22" s="93"/>
      <c r="V22" s="160" t="s">
        <v>13</v>
      </c>
      <c r="W22" s="127" t="str">
        <f>IF(O2="","",O2)</f>
        <v/>
      </c>
      <c r="X22" s="127"/>
      <c r="Y22" s="161" t="str">
        <f>IFERROR(X22-W22,"")</f>
        <v/>
      </c>
      <c r="AA22" s="126" t="s">
        <v>13</v>
      </c>
      <c r="AB22" s="128" t="str">
        <f>IF(W22="","",AB19/W22)</f>
        <v/>
      </c>
      <c r="AC22" s="128" t="str">
        <f>IF(X22="","",AC19/X22)</f>
        <v/>
      </c>
      <c r="AD22" s="129" t="str">
        <f>IFERROR(AC22-AB22,"")</f>
        <v/>
      </c>
      <c r="AF22" s="95" t="str">
        <f>'1日(火)'!AF22</f>
        <v>残業</v>
      </c>
    </row>
    <row r="23" spans="1:32" ht="18" customHeight="1" thickBot="1" x14ac:dyDescent="0.45">
      <c r="A23" s="138">
        <v>0.64583333333332704</v>
      </c>
      <c r="B23" s="132" t="s">
        <v>64</v>
      </c>
      <c r="C23" s="133" t="s">
        <v>64</v>
      </c>
      <c r="D23" s="133" t="s">
        <v>64</v>
      </c>
      <c r="E23" s="133" t="s">
        <v>64</v>
      </c>
      <c r="F23" s="133" t="s">
        <v>64</v>
      </c>
      <c r="G23" s="133" t="s">
        <v>64</v>
      </c>
      <c r="H23" s="133"/>
      <c r="I23" s="133"/>
      <c r="J23" s="133"/>
      <c r="K23" s="133"/>
      <c r="L23" s="133"/>
      <c r="M23" s="133"/>
      <c r="N23" s="133"/>
      <c r="O23" s="133"/>
      <c r="P23" s="309"/>
      <c r="Q23" s="132"/>
      <c r="R23" s="223"/>
      <c r="S23" s="134"/>
      <c r="T23" s="136"/>
      <c r="V23" s="103" t="s">
        <v>104</v>
      </c>
      <c r="W23" s="70"/>
      <c r="AF23" s="95" t="str">
        <f>'1日(火)'!AF23</f>
        <v>↓</v>
      </c>
    </row>
    <row r="24" spans="1:32" ht="18" customHeight="1" x14ac:dyDescent="0.4">
      <c r="A24" s="139">
        <v>0.66666666666665897</v>
      </c>
      <c r="B24" s="90" t="s">
        <v>64</v>
      </c>
      <c r="C24" s="91" t="s">
        <v>64</v>
      </c>
      <c r="D24" s="91" t="s">
        <v>64</v>
      </c>
      <c r="E24" s="91" t="s">
        <v>64</v>
      </c>
      <c r="F24" s="91" t="s">
        <v>64</v>
      </c>
      <c r="G24" s="91" t="s">
        <v>64</v>
      </c>
      <c r="H24" s="91"/>
      <c r="I24" s="91"/>
      <c r="J24" s="91"/>
      <c r="K24" s="91"/>
      <c r="L24" s="91"/>
      <c r="M24" s="91"/>
      <c r="N24" s="91"/>
      <c r="O24" s="91"/>
      <c r="P24" s="314"/>
      <c r="Q24" s="90"/>
      <c r="R24" s="222"/>
      <c r="S24" s="92"/>
      <c r="T24" s="93" t="s">
        <v>748</v>
      </c>
      <c r="V24" s="105" t="s">
        <v>3</v>
      </c>
      <c r="W24" s="106" t="s">
        <v>14</v>
      </c>
      <c r="X24" s="106" t="s">
        <v>15</v>
      </c>
      <c r="Y24" s="107" t="s">
        <v>16</v>
      </c>
      <c r="AF24" s="95" t="str">
        <f>'1日(火)'!AF24</f>
        <v>翌日準備</v>
      </c>
    </row>
    <row r="25" spans="1:32" ht="18" customHeight="1" thickBot="1" x14ac:dyDescent="0.45">
      <c r="A25" s="138">
        <v>0.68749999999999101</v>
      </c>
      <c r="B25" s="132" t="s">
        <v>755</v>
      </c>
      <c r="C25" s="133" t="s">
        <v>755</v>
      </c>
      <c r="D25" s="133" t="s">
        <v>755</v>
      </c>
      <c r="E25" s="133" t="s">
        <v>755</v>
      </c>
      <c r="F25" s="133" t="s">
        <v>755</v>
      </c>
      <c r="G25" s="133" t="s">
        <v>64</v>
      </c>
      <c r="H25" s="133"/>
      <c r="I25" s="133"/>
      <c r="J25" s="133"/>
      <c r="K25" s="133"/>
      <c r="L25" s="133"/>
      <c r="M25" s="133"/>
      <c r="N25" s="133"/>
      <c r="O25" s="133"/>
      <c r="P25" s="309"/>
      <c r="Q25" s="132"/>
      <c r="R25" s="223"/>
      <c r="S25" s="134"/>
      <c r="T25" s="136"/>
      <c r="V25" s="126" t="s">
        <v>13</v>
      </c>
      <c r="W25" s="163" t="str">
        <f>IF(W22="","",W22/W19)</f>
        <v/>
      </c>
      <c r="X25" s="163" t="str">
        <f>IF(X22="","",X22/X19)</f>
        <v/>
      </c>
      <c r="Y25" s="164" t="str">
        <f>IFERROR(X25-W25,"")</f>
        <v/>
      </c>
      <c r="AF25" s="95" t="str">
        <f>'1日(火)'!AF25</f>
        <v>在庫チェック</v>
      </c>
    </row>
    <row r="26" spans="1:32" ht="18" customHeight="1" thickBot="1" x14ac:dyDescent="0.45">
      <c r="A26" s="139">
        <v>0.70833333333332205</v>
      </c>
      <c r="B26" s="90" t="s">
        <v>754</v>
      </c>
      <c r="C26" s="91" t="s">
        <v>754</v>
      </c>
      <c r="D26" s="91" t="s">
        <v>754</v>
      </c>
      <c r="E26" s="91" t="s">
        <v>754</v>
      </c>
      <c r="F26" s="91" t="s">
        <v>754</v>
      </c>
      <c r="G26" s="91" t="s">
        <v>64</v>
      </c>
      <c r="H26" s="91"/>
      <c r="I26" s="91"/>
      <c r="J26" s="91"/>
      <c r="K26" s="91"/>
      <c r="L26" s="91"/>
      <c r="M26" s="91"/>
      <c r="N26" s="91"/>
      <c r="O26" s="91"/>
      <c r="P26" s="314"/>
      <c r="Q26" s="90"/>
      <c r="R26" s="222"/>
      <c r="S26" s="92"/>
      <c r="T26" s="93"/>
      <c r="V26" s="130" t="s">
        <v>164</v>
      </c>
      <c r="W26" s="322"/>
      <c r="X26" s="322"/>
      <c r="Y26" s="322"/>
      <c r="AF26" s="95" t="str">
        <f>'1日(火)'!AF26</f>
        <v>送り状印刷</v>
      </c>
    </row>
    <row r="27" spans="1:32" ht="18" customHeight="1" x14ac:dyDescent="0.4">
      <c r="A27" s="138">
        <v>0.72916666666665397</v>
      </c>
      <c r="B27" s="132"/>
      <c r="C27" s="133"/>
      <c r="D27" s="133"/>
      <c r="E27" s="133"/>
      <c r="F27" s="133"/>
      <c r="G27" s="133" t="s">
        <v>740</v>
      </c>
      <c r="H27" s="133"/>
      <c r="I27" s="133"/>
      <c r="J27" s="133"/>
      <c r="K27" s="133"/>
      <c r="L27" s="133"/>
      <c r="M27" s="133"/>
      <c r="N27" s="133"/>
      <c r="O27" s="133"/>
      <c r="P27" s="309"/>
      <c r="Q27" s="132"/>
      <c r="R27" s="223"/>
      <c r="S27" s="134"/>
      <c r="T27" s="136"/>
      <c r="V27" s="524"/>
      <c r="W27" s="525"/>
      <c r="X27" s="525"/>
      <c r="Y27" s="526"/>
      <c r="AF27" s="95">
        <f>'1日(火)'!AF27</f>
        <v>0</v>
      </c>
    </row>
    <row r="28" spans="1:32" ht="18" customHeight="1" x14ac:dyDescent="0.4">
      <c r="A28" s="139">
        <v>0.74999999999998601</v>
      </c>
      <c r="B28" s="90"/>
      <c r="C28" s="91"/>
      <c r="D28" s="91"/>
      <c r="E28" s="91"/>
      <c r="F28" s="91"/>
      <c r="G28" s="91" t="s">
        <v>71</v>
      </c>
      <c r="H28" s="91"/>
      <c r="I28" s="91"/>
      <c r="J28" s="91"/>
      <c r="K28" s="91"/>
      <c r="L28" s="91"/>
      <c r="M28" s="91"/>
      <c r="N28" s="91"/>
      <c r="O28" s="91"/>
      <c r="P28" s="314"/>
      <c r="Q28" s="90"/>
      <c r="R28" s="222"/>
      <c r="S28" s="92"/>
      <c r="T28" s="93"/>
      <c r="V28" s="527"/>
      <c r="W28" s="528"/>
      <c r="X28" s="528"/>
      <c r="Y28" s="529"/>
      <c r="AA28" s="177"/>
      <c r="AB28" s="177"/>
      <c r="AC28" s="177"/>
      <c r="AD28" s="177"/>
      <c r="AF28" s="95" t="str">
        <f>'1日(火)'!AF28</f>
        <v>＊</v>
      </c>
    </row>
    <row r="29" spans="1:32" ht="18" customHeight="1" thickBot="1" x14ac:dyDescent="0.45">
      <c r="A29" s="138">
        <v>0.77083333333331805</v>
      </c>
      <c r="B29" s="132"/>
      <c r="C29" s="133"/>
      <c r="D29" s="133"/>
      <c r="E29" s="133"/>
      <c r="F29" s="133"/>
      <c r="G29" s="133"/>
      <c r="H29" s="133"/>
      <c r="I29" s="133"/>
      <c r="J29" s="133"/>
      <c r="K29" s="133"/>
      <c r="L29" s="133"/>
      <c r="M29" s="133"/>
      <c r="N29" s="133"/>
      <c r="O29" s="133"/>
      <c r="P29" s="309"/>
      <c r="Q29" s="132"/>
      <c r="R29" s="223"/>
      <c r="S29" s="134"/>
      <c r="T29" s="136"/>
      <c r="V29" s="521"/>
      <c r="W29" s="522"/>
      <c r="X29" s="522"/>
      <c r="Y29" s="523"/>
      <c r="AA29" s="177"/>
      <c r="AB29" s="177"/>
      <c r="AC29" s="177"/>
      <c r="AD29" s="177"/>
      <c r="AF29" s="95" t="str">
        <f>'1日(火)'!AF29</f>
        <v>＊</v>
      </c>
    </row>
    <row r="30" spans="1:32" ht="18" customHeight="1" thickBot="1" x14ac:dyDescent="0.45">
      <c r="A30" s="139">
        <v>0.79166666666664998</v>
      </c>
      <c r="B30" s="90"/>
      <c r="C30" s="91"/>
      <c r="D30" s="91"/>
      <c r="E30" s="91"/>
      <c r="F30" s="91"/>
      <c r="G30" s="91"/>
      <c r="H30" s="91"/>
      <c r="I30" s="91"/>
      <c r="J30" s="91"/>
      <c r="K30" s="91"/>
      <c r="L30" s="91"/>
      <c r="M30" s="91"/>
      <c r="N30" s="91"/>
      <c r="O30" s="91"/>
      <c r="P30" s="314"/>
      <c r="Q30" s="90"/>
      <c r="R30" s="222"/>
      <c r="S30" s="92"/>
      <c r="T30" s="93"/>
      <c r="V30" s="130" t="s">
        <v>236</v>
      </c>
      <c r="W30" s="320"/>
      <c r="X30" s="320"/>
      <c r="Y30" s="321"/>
      <c r="AA30" s="177"/>
      <c r="AB30" s="177"/>
      <c r="AC30" s="177"/>
      <c r="AD30" s="177"/>
      <c r="AF30" s="95" t="str">
        <f>'1日(火)'!AF30</f>
        <v>＊</v>
      </c>
    </row>
    <row r="31" spans="1:32" ht="18" customHeight="1" x14ac:dyDescent="0.4">
      <c r="A31" s="138">
        <v>0.81249999999998201</v>
      </c>
      <c r="B31" s="132"/>
      <c r="C31" s="133"/>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tr">
        <f>'1日(火)'!AF31</f>
        <v>＊</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t="s">
        <v>749</v>
      </c>
      <c r="V32" s="527"/>
      <c r="W32" s="528"/>
      <c r="X32" s="528"/>
      <c r="Y32" s="529"/>
      <c r="AA32" s="177"/>
      <c r="AB32" s="177"/>
      <c r="AC32" s="177"/>
      <c r="AD32" s="177"/>
      <c r="AF32" s="95" t="str">
        <f>'1日(火)'!AF32</f>
        <v>＊</v>
      </c>
    </row>
    <row r="33" spans="1:32" ht="18" customHeight="1" thickBot="1" x14ac:dyDescent="0.45">
      <c r="A33" s="173" t="s">
        <v>165</v>
      </c>
      <c r="B33" s="111" cm="1">
        <f t="array" aca="1" ref="B33" ca="1">IF(B36&lt;&gt;0,B36,IFERROR(IF(B4="欠勤",0,IF(B3="","",INDIRECT(ADDRESS(MATCH("",B$1:B$32,-1),1))*24-INDIRECT(ADDRESS(MATCH(0,INDEX(0/(B$6:B$32&lt;&gt;""),),0)+5,1))*24-COUNTIF(B6:B32,"休憩")*0.5)),0))</f>
        <v>7.9999999999997389</v>
      </c>
      <c r="C33" s="111" cm="1">
        <f t="array" aca="1" ref="C33" ca="1">IF(C36&lt;&gt;0,C36,IFERROR(IF(C4="欠勤",0,IF(C3="","",INDIRECT(ADDRESS(MATCH("",C$1:C$32,-1),1))*24-INDIRECT(ADDRESS(MATCH(0,INDEX(0/(C$6:C$32&lt;&gt;""),),0)+5,1))*24-COUNTIF(C6:C32,"休憩")*0.5)),0))</f>
        <v>7.9999999999997389</v>
      </c>
      <c r="D33" s="111" cm="1">
        <f t="array" aca="1" ref="D33" ca="1">IF(D36&lt;&gt;0,D36,IFERROR(IF(D4="欠勤",0,IF(D3="","",INDIRECT(ADDRESS(MATCH("",D$1:D$32,-1),1))*24-INDIRECT(ADDRESS(MATCH(0,INDEX(0/(D$6:D$32&lt;&gt;""),),0)+5,1))*24-COUNTIF(D6:D32,"休憩")*0.5)),0))</f>
        <v>7.9999999999997389</v>
      </c>
      <c r="E33" s="111" cm="1">
        <f t="array" aca="1" ref="E33" ca="1">IF(E36&lt;&gt;0,E36,IFERROR(IF(E4="欠勤",0,IF(E3="","",INDIRECT(ADDRESS(MATCH("",E$1:E$32,-1),1))*24-INDIRECT(ADDRESS(MATCH(0,INDEX(0/(E$6:E$32&lt;&gt;""),),0)+5,1))*24-COUNTIF(E6:E32,"休憩")*0.5)),0))</f>
        <v>7.9999999999997389</v>
      </c>
      <c r="F33" s="111" cm="1">
        <f t="array" aca="1" ref="F33" ca="1">IF(F36&lt;&gt;0,F36,IFERROR(IF(F4="欠勤",0,IF(F3="","",INDIRECT(ADDRESS(MATCH("",F$1:F$32,-1),1))*24-INDIRECT(ADDRESS(MATCH(0,INDEX(0/(F$6:F$32&lt;&gt;""),),0)+5,1))*24-COUNTIF(F6:F32,"休憩")*0.5)),0))</f>
        <v>6.99999999999973</v>
      </c>
      <c r="G33" s="227" cm="1">
        <f t="array" aca="1" ref="G33" ca="1">IF(G36&lt;&gt;0,G36,IFERROR(IF(G4="欠勤",0,IF(G3="","",INDIRECT(ADDRESS(MATCH("",G$1:G$32,-1),1))*24-INDIRECT(ADDRESS(MATCH(0,INDEX(0/(G$6:G$32&lt;&gt;""),),0)+5,1))*24-COUNTIF(G6:G32,"休憩")*0.5)),0))</f>
        <v>4.9999999999996838</v>
      </c>
      <c r="H33" s="228" t="str" cm="1">
        <f t="array" aca="1" ref="H33" ca="1">IF(H36&lt;&gt;0,H36,IFERROR(IF(H4="欠勤",0,IF(H3="","",INDIRECT(ADDRESS(MATCH("",H$1:H$32,-1),1))*24-INDIRECT(ADDRESS(MATCH(0,INDEX(0/(H$6:H$32&lt;&gt;""),),0)+5,1))*24-COUNTIF(H6:H32,"休憩")*0.5)),0))</f>
        <v/>
      </c>
      <c r="I33" s="228" t="str" cm="1">
        <f t="array" aca="1" ref="I33" ca="1">IF(I36&lt;&gt;0,I36,IFERROR(IF(I4="欠勤",0,IF(I3="","",INDIRECT(ADDRESS(MATCH("",I$1:I$32,-1),1))*24-INDIRECT(ADDRESS(MATCH(0,INDEX(0/(I$6:I$32&lt;&gt;""),),0)+5,1))*24-COUNTIF(I6:I32,"休憩")*0.5)),0))</f>
        <v/>
      </c>
      <c r="J33" s="228" t="str" cm="1">
        <f t="array" aca="1" ref="J33" ca="1">IF(J36&lt;&gt;0,J36,IFERROR(IF(J4="欠勤",0,IF(J3="","",INDIRECT(ADDRESS(MATCH("",J$1:J$32,-1),1))*24-INDIRECT(ADDRESS(MATCH(0,INDEX(0/(J$6:J$32&lt;&gt;""),),0)+5,1))*24-COUNTIF(J6:J32,"休憩")*0.5)),0))</f>
        <v/>
      </c>
      <c r="K33" s="228" t="str" cm="1">
        <f t="array" aca="1" ref="K33" ca="1">IF(K36&lt;&gt;0,K36,IFERROR(IF(K4="欠勤",0,IF(K3="","",INDIRECT(ADDRESS(MATCH("",K$1:K$32,-1),1))*24-INDIRECT(ADDRESS(MATCH(0,INDEX(0/(K$6:K$32&lt;&gt;""),),0)+5,1))*24-COUNTIF(K6:K32,"休憩")*0.5)),0))</f>
        <v/>
      </c>
      <c r="L33" s="228" t="str" cm="1">
        <f t="array" aca="1" ref="L33" ca="1">IF(L36&lt;&gt;0,L36,IFERROR(IF(L4="欠勤",0,IF(L3="","",INDIRECT(ADDRESS(MATCH("",L$1:L$32,-1),1))*24-INDIRECT(ADDRESS(MATCH(0,INDEX(0/(L$6:L$32&lt;&gt;""),),0)+5,1))*24-COUNTIF(L6:L32,"休憩")*0.5)),0))</f>
        <v/>
      </c>
      <c r="M33" s="228" t="str" cm="1">
        <f t="array" aca="1" ref="M33" ca="1">IF(M36&lt;&gt;0,M36,IFERROR(IF(M4="欠勤",0,IF(M3="","",INDIRECT(ADDRESS(MATCH("",M$1:M$32,-1),1))*24-INDIRECT(ADDRESS(MATCH(0,INDEX(0/(M$6:M$32&lt;&gt;""),),0)+5,1))*24-COUNTIF(M6:M32,"休憩")*0.5)),0))</f>
        <v/>
      </c>
      <c r="N33" s="228" t="str" cm="1">
        <f t="array" aca="1" ref="N33" ca="1">IF(N36&lt;&gt;0,N36,IFERROR(IF(N4="欠勤",0,IF(N3="","",INDIRECT(ADDRESS(MATCH("",N$1:N$32,-1),1))*24-INDIRECT(ADDRESS(MATCH(0,INDEX(0/(N$6:N$32&lt;&gt;""),),0)+5,1))*24-COUNTIF(N6:N32,"休憩")*0.5)),0))</f>
        <v/>
      </c>
      <c r="O33" s="228" t="str" cm="1">
        <f t="array" aca="1" ref="O33" ca="1">IF(O36&lt;&gt;0,O36,IFERROR(IF(O4="欠勤",0,IF(O3="","",INDIRECT(ADDRESS(MATCH("",O$1:O$32,-1),1))*24-INDIRECT(ADDRESS(MATCH(0,INDEX(0/(O$6:O$32&lt;&gt;""),),0)+5,1))*24-COUNTIF(O6:O32,"休憩")*0.5)),0))</f>
        <v/>
      </c>
      <c r="P33" s="316" t="str" cm="1">
        <f t="array" aca="1" ref="P33" ca="1">IF(P36&lt;&gt;0,P36,IFERROR(IF(P4="欠勤",0,IF(P3="","",INDIRECT(ADDRESS(MATCH("",P$1:P$32,-1),1))*24-INDIRECT(ADDRESS(MATCH(0,INDEX(0/(P$6:P$32&lt;&gt;""),),0)+5,1))*24-COUNTIF(P6:P32,"休憩")*0.5)),0))</f>
        <v/>
      </c>
      <c r="Q33" s="168"/>
      <c r="R33" s="169"/>
      <c r="S33" s="170"/>
      <c r="T33" s="171"/>
      <c r="V33" s="521"/>
      <c r="W33" s="522"/>
      <c r="X33" s="522"/>
      <c r="Y33" s="523"/>
      <c r="AA33" s="177"/>
      <c r="AB33" s="177"/>
      <c r="AC33" s="177"/>
      <c r="AD33" s="177"/>
      <c r="AF33" s="95" t="str">
        <f>'1日(火)'!AF33</f>
        <v>＊</v>
      </c>
    </row>
    <row r="34" spans="1:32" ht="18" customHeight="1" x14ac:dyDescent="0.4">
      <c r="A34" s="533" t="str">
        <f>"出荷の合計　　→　"&amp;O2&amp;"ｃｓ"</f>
        <v>出荷の合計　　→　ｃｓ</v>
      </c>
      <c r="B34" s="533"/>
      <c r="C34" s="533"/>
      <c r="D34" s="533"/>
      <c r="E34" s="533"/>
      <c r="F34" s="533"/>
      <c r="G34" s="533"/>
      <c r="H34" s="533"/>
      <c r="I34" s="533"/>
      <c r="J34" s="533"/>
      <c r="K34" s="533"/>
      <c r="L34" s="533"/>
      <c r="M34" s="533"/>
      <c r="N34" s="533"/>
      <c r="O34" s="533"/>
      <c r="P34" s="533"/>
      <c r="Q34" s="533"/>
      <c r="R34" s="533"/>
      <c r="S34" s="533"/>
      <c r="T34" s="533"/>
      <c r="AF34" s="95" t="str">
        <f>'1日(火)'!AF34</f>
        <v>＊</v>
      </c>
    </row>
    <row r="35" spans="1:32" ht="18" customHeight="1" x14ac:dyDescent="0.4">
      <c r="A35" s="534" t="e">
        <f ca="1">"1ケース当たりの人件費　"&amp;ROUND(AC19/O2,0)&amp;"円"</f>
        <v>#DIV/0!</v>
      </c>
      <c r="B35" s="534"/>
      <c r="C35" s="534"/>
      <c r="D35" s="534"/>
      <c r="E35" s="534"/>
      <c r="F35" s="534"/>
      <c r="G35" s="534"/>
      <c r="H35" s="534"/>
      <c r="I35" s="534"/>
      <c r="J35" s="534"/>
      <c r="K35" s="534"/>
      <c r="L35" s="534"/>
      <c r="M35" s="534"/>
      <c r="N35" s="534"/>
      <c r="O35" s="534"/>
      <c r="P35" s="534"/>
      <c r="Q35" s="534"/>
      <c r="R35" s="534"/>
      <c r="S35" s="534"/>
      <c r="T35" s="534"/>
      <c r="AF35" s="95" t="str">
        <f>'1日(火)'!AF35</f>
        <v>＊</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tr">
        <f>'1日(火)'!AF36</f>
        <v>＊</v>
      </c>
    </row>
    <row r="37" spans="1:32" ht="18" hidden="1" customHeight="1" x14ac:dyDescent="0.4">
      <c r="A37" s="167"/>
      <c r="B37" s="167" cm="1">
        <f t="array" aca="1" ref="B37" ca="1">IF(INDIRECT(ADDRESS(MATCH("",B$1:B$32,-1),2))="休憩",INDIRECT(ADDRESS(MATCH("",B$1:B$32,-1)+1,1)),INDIRECT(ADDRESS(MATCH("",B$1:B$32,-1),1)))</f>
        <v>0.70833333333332205</v>
      </c>
      <c r="C37" s="167" cm="1">
        <f t="array" aca="1" ref="C37" ca="1">IF(INDIRECT(ADDRESS(MATCH("",C$1:C$32,-1),3))="休憩",INDIRECT(ADDRESS(MATCH("",C$1:C$32,-1)+1,1)),INDIRECT(ADDRESS(MATCH("",C$1:C$32,-1),1)))</f>
        <v>0.70833333333332205</v>
      </c>
      <c r="D37" s="167" cm="1">
        <f t="array" aca="1" ref="D37" ca="1">IF(INDIRECT(ADDRESS(MATCH("",D$1:D$32,-1),4))="休憩",INDIRECT(ADDRESS(MATCH("",D$1:D$32,-1)+1,1)),INDIRECT(ADDRESS(MATCH("",D$1:D$32,-1),1)))</f>
        <v>0.70833333333332205</v>
      </c>
      <c r="E37" s="167" cm="1">
        <f t="array" aca="1" ref="E37" ca="1">IF(INDIRECT(ADDRESS(MATCH("",E$1:E$32,-1),5))="休憩",INDIRECT(ADDRESS(MATCH("",E$1:E$32,-1)+1,1)),INDIRECT(ADDRESS(MATCH("",E$1:E$32,-1),1)))</f>
        <v>0.70833333333332205</v>
      </c>
      <c r="F37" s="167" cm="1">
        <f t="array" aca="1" ref="F37" ca="1">IF(INDIRECT(ADDRESS(MATCH("",F$1:F$32,-1),6))="休憩",INDIRECT(ADDRESS(MATCH("",F$1:F$32,-1)+1,1)),INDIRECT(ADDRESS(MATCH("",F$1:F$32,-1),1)))</f>
        <v>0.70833333333332205</v>
      </c>
      <c r="G37" s="167" cm="1">
        <f t="array" aca="1" ref="G37" ca="1">IF(INDIRECT(ADDRESS(MATCH("",G$1:G$32,-1),7))="休憩",INDIRECT(ADDRESS(MATCH("",G$1:G$32,-1)+1,1)),INDIRECT(ADDRESS(MATCH("",G$1:G$32,-1),1)))</f>
        <v>0.74999999999998601</v>
      </c>
      <c r="H37" s="167" t="str" cm="1">
        <f t="array" aca="1" ref="H37" ca="1">IF(INDIRECT(ADDRESS(MATCH("",H$1:H$32,-1),8))="休憩",INDIRECT(ADDRESS(MATCH("",H$1:H$32,-1)+1,1)),INDIRECT(ADDRESS(MATCH("",H$1:H$32,-1),1)))</f>
        <v>名前</v>
      </c>
      <c r="I37" s="220" t="str" cm="1">
        <f t="array" aca="1" ref="I37" ca="1">IF(INDIRECT(ADDRESS(MATCH("",I$1:I$32,-1),8))="休憩",INDIRECT(ADDRESS(MATCH("",I$1:I$32,-1)+1,1)),INDIRECT(ADDRESS(MATCH("",I$1:I$32,-1),1)))</f>
        <v>名前</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tr">
        <f>'1日(火)'!AF37</f>
        <v>＊</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tr">
        <f>'1日(火)'!AF38</f>
        <v>＊</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tr">
        <f>'1日(火)'!AF39</f>
        <v>＊</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tr">
        <f>'1日(火)'!AF40</f>
        <v>＊</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tr">
        <f>'1日(火)'!AF41</f>
        <v>＊</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tr">
        <f>'1日(火)'!AF42</f>
        <v>＊</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tr">
        <f>'1日(火)'!AF43</f>
        <v>＊</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tr">
        <f>'1日(火)'!AF44</f>
        <v>＊</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tr">
        <f>'1日(火)'!AF45</f>
        <v>＊</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tr">
        <f>'1日(火)'!AF46</f>
        <v>＊</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tr">
        <f>'1日(火)'!AF47</f>
        <v>＊</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tr">
        <f>'1日(火)'!AF48</f>
        <v>＊</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tr">
        <f>'1日(火)'!AF49</f>
        <v>＊</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tr">
        <f>'1日(火)'!AF50</f>
        <v>＊</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tr">
        <f>'1日(火)'!AF51</f>
        <v>＊</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tr">
        <f>'1日(火)'!AF52</f>
        <v>＊</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tr">
        <f>'1日(火)'!AF53</f>
        <v>＊</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tr">
        <f>'1日(火)'!AF54</f>
        <v>＊</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tr">
        <f>'1日(火)'!AF55</f>
        <v>＊</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tr">
        <f>'1日(火)'!AF56</f>
        <v>＊</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tr">
        <f>'1日(火)'!AF57</f>
        <v>＊</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tr">
        <f>'1日(火)'!AF58</f>
        <v>＊</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28" ht="15.95" customHeight="1" x14ac:dyDescent="0.4"/>
    <row r="66" spans="22:28" ht="15.95" customHeight="1" x14ac:dyDescent="0.4">
      <c r="Y66" s="124"/>
    </row>
    <row r="67" spans="22:28" ht="15.95" customHeight="1" x14ac:dyDescent="0.4">
      <c r="Y67" s="125"/>
    </row>
    <row r="68" spans="22:28" ht="15.95" customHeight="1" x14ac:dyDescent="0.4">
      <c r="Y68" s="125"/>
    </row>
    <row r="69" spans="22:28" ht="15.95" customHeight="1" x14ac:dyDescent="0.4">
      <c r="Y69" s="125"/>
    </row>
    <row r="70" spans="22:28" ht="15.95" customHeight="1" x14ac:dyDescent="0.4">
      <c r="V70" s="116"/>
      <c r="W70" s="70"/>
      <c r="AB70" s="125"/>
    </row>
    <row r="71" spans="22:28" ht="15.95" customHeight="1" x14ac:dyDescent="0.4">
      <c r="V71" s="116"/>
      <c r="W71" s="70"/>
      <c r="AB71" s="125"/>
    </row>
    <row r="72" spans="22:28" ht="15.95" customHeight="1" x14ac:dyDescent="0.4">
      <c r="V72" s="116"/>
      <c r="W72" s="70"/>
      <c r="AB72" s="125"/>
    </row>
    <row r="73" spans="22:28" ht="15.95" customHeight="1" x14ac:dyDescent="0.4">
      <c r="Y73" s="125"/>
    </row>
    <row r="74" spans="22:28" ht="15.95" customHeight="1" x14ac:dyDescent="0.4">
      <c r="Y74" s="125"/>
    </row>
    <row r="75" spans="22:28" ht="15.95" customHeight="1" x14ac:dyDescent="0.4">
      <c r="Y75" s="125"/>
    </row>
    <row r="76" spans="22:28" ht="15.95" customHeight="1" x14ac:dyDescent="0.4">
      <c r="Y76" s="125"/>
    </row>
    <row r="77" spans="22:28" s="70" customFormat="1" ht="15.95" customHeight="1" x14ac:dyDescent="0.4">
      <c r="W77"/>
    </row>
    <row r="78" spans="22:28" s="70" customFormat="1" ht="15.95" customHeight="1" x14ac:dyDescent="0.4">
      <c r="W78"/>
    </row>
    <row r="79" spans="22:28" s="70" customFormat="1" ht="15.95" customHeight="1" x14ac:dyDescent="0.4">
      <c r="W79"/>
    </row>
    <row r="80" spans="22:28"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c r="Y85" s="131"/>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5"/>
  <conditionalFormatting sqref="A33 A6:T9 A29:T32 A10:P28 R10:T28">
    <cfRule type="cellIs" dxfId="60" priority="3" operator="equal">
      <formula>"休憩"</formula>
    </cfRule>
  </conditionalFormatting>
  <conditionalFormatting sqref="Y19">
    <cfRule type="cellIs" dxfId="59" priority="2" operator="lessThan">
      <formula>0</formula>
    </cfRule>
  </conditionalFormatting>
  <conditionalFormatting sqref="Q10:Q28">
    <cfRule type="cellIs" dxfId="58"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xr:uid="{C51F91D8-13A5-4053-AE69-D8616F3C0006}">
          <x14:formula1>
            <xm:f>'1日(火)'!$AF$7:$AF$58</xm:f>
          </x14:formula1>
          <xm:sqref>B6:S32</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919B2D-6983-4813-99E7-74330C0119A9}">
  <sheetPr codeName="Sheet23">
    <pageSetUpPr fitToPage="1"/>
  </sheetPr>
  <dimension ref="A1:AF95"/>
  <sheetViews>
    <sheetView zoomScale="70" zoomScaleNormal="70" workbookViewId="0">
      <pane xSplit="1" ySplit="5" topLeftCell="B6" activePane="bottomRight" state="frozen"/>
      <selection activeCell="R8" sqref="R8"/>
      <selection pane="topRight" activeCell="R8" sqref="R8"/>
      <selection pane="bottomLeft" activeCell="R8" sqref="R8"/>
      <selection pane="bottomRight" activeCell="E28" sqref="E28"/>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f>月シフト!R9</f>
        <v>44609</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f>A1</f>
        <v>44609</v>
      </c>
      <c r="W1" s="530"/>
      <c r="X1" s="530"/>
      <c r="Y1" s="530"/>
      <c r="Z1" s="62"/>
      <c r="AA1" s="62"/>
      <c r="AB1" s="62"/>
      <c r="AC1" s="62"/>
      <c r="AD1" s="62"/>
      <c r="AF1" s="62"/>
    </row>
    <row r="2" spans="1:32" ht="18.600000000000001" customHeight="1" thickBot="1" x14ac:dyDescent="0.45">
      <c r="A2" s="63"/>
      <c r="B2" s="537" t="s">
        <v>57</v>
      </c>
      <c r="C2" s="538"/>
      <c r="D2" s="538"/>
      <c r="E2" s="538"/>
      <c r="F2" s="538"/>
      <c r="G2" s="538"/>
      <c r="H2" s="538"/>
      <c r="I2" s="538"/>
      <c r="J2" s="538"/>
      <c r="K2" s="538"/>
      <c r="L2" s="538"/>
      <c r="M2" s="538"/>
      <c r="N2" s="539"/>
      <c r="O2" s="64"/>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IFERROR(INDEX(月シフト!$A$17:$A$50,MATCH(LARGE((月シフト!$R$17:$R$50&lt;&gt;"")*1/ROW(月シフト!$R$17:$R$50),B38),1/ROW(月シフト!$R$17:$R$50),0),1),"")</f>
        <v>ズオン バン フン</v>
      </c>
      <c r="C3" s="142" t="str" cm="1">
        <f t="array" ref="C3">IFERROR(INDEX(月シフト!$A$17:$A$50,MATCH(LARGE((月シフト!$R$17:$R$50&lt;&gt;"")*1/ROW(月シフト!$R$17:$R$50),C38),1/ROW(月シフト!$R$17:$R$50),0),1),"")</f>
        <v>ディン コン ベト</v>
      </c>
      <c r="D3" s="142" t="str" cm="1">
        <f t="array" ref="D3">IFERROR(INDEX(月シフト!$A$17:$A$50,MATCH(LARGE((月シフト!$R$17:$R$50&lt;&gt;"")*1/ROW(月シフト!$R$17:$R$50),D38),1/ROW(月シフト!$R$17:$R$50),0),1),"")</f>
        <v>チャモ</v>
      </c>
      <c r="E3" s="142" t="str" cm="1">
        <f t="array" ref="E3">IFERROR(INDEX(月シフト!$A$17:$A$50,MATCH(LARGE((月シフト!$R$17:$R$50&lt;&gt;"")*1/ROW(月シフト!$R$17:$R$50),E38),1/ROW(月シフト!$R$17:$R$50),0),1),"")</f>
        <v>サンミン</v>
      </c>
      <c r="F3" s="142" t="str" cm="1">
        <f t="array" ref="F3">IFERROR(INDEX(月シフト!$A$17:$A$50,MATCH(LARGE((月シフト!$R$17:$R$50&lt;&gt;"")*1/ROW(月シフト!$R$17:$R$50),F38),1/ROW(月シフト!$R$17:$R$50),0),1),"")</f>
        <v>ハルシャナ</v>
      </c>
      <c r="G3" s="224" t="str" cm="1">
        <f t="array" ref="G3">IFERROR(INDEX(月シフト!$A$17:$A$50,MATCH(LARGE((月シフト!$R$17:$R$50&lt;&gt;"")*1/ROW(月シフト!$R$17:$R$50),G38),1/ROW(月シフト!$R$17:$R$50),0),1),"")</f>
        <v>イスリ</v>
      </c>
      <c r="H3" s="224" t="str" cm="1">
        <f t="array" ref="H3">IFERROR(INDEX(月シフト!$A$17:$A$50,MATCH(LARGE((月シフト!$R$17:$R$50&lt;&gt;"")*1/ROW(月シフト!$R$17:$R$50),H38),1/ROW(月シフト!$R$17:$R$50),0),1),"")</f>
        <v>インディカ</v>
      </c>
      <c r="I3" s="224" t="str" cm="1">
        <f t="array" ref="I3">IFERROR(INDEX(月シフト!$A$17:$A$50,MATCH(LARGE((月シフト!$R$17:$R$50&lt;&gt;"")*1/ROW(月シフト!$R$17:$R$50),I38),1/ROW(月シフト!$R$17:$R$50),0),1),"")</f>
        <v>チャトランガ</v>
      </c>
      <c r="J3" s="224" t="str" cm="1">
        <f t="array" ref="J3">IFERROR(INDEX(月シフト!$A$17:$A$50,MATCH(LARGE((月シフト!$R$17:$R$50&lt;&gt;"")*1/ROW(月シフト!$R$17:$R$50),J38),1/ROW(月シフト!$R$17:$R$50),0),1),"")</f>
        <v/>
      </c>
      <c r="K3" s="224" t="str" cm="1">
        <f t="array" ref="K3">IFERROR(INDEX(月シフト!$A$17:$A$50,MATCH(LARGE((月シフト!$R$17:$R$50&lt;&gt;"")*1/ROW(月シフト!$R$17:$R$50),K38),1/ROW(月シフト!$R$17:$R$50),0),1),"")</f>
        <v/>
      </c>
      <c r="L3" s="224" t="str" cm="1">
        <f t="array" ref="L3">IFERROR(INDEX(月シフト!$A$17:$A$50,MATCH(LARGE((月シフト!$R$17:$R$50&lt;&gt;"")*1/ROW(月シフト!$R$17:$R$50),L38),1/ROW(月シフト!$R$17:$R$50),0),1),"")</f>
        <v/>
      </c>
      <c r="M3" s="224" t="str" cm="1">
        <f t="array" ref="M3">IFERROR(INDEX(月シフト!$A$17:$A$50,MATCH(LARGE((月シフト!$R$17:$R$50&lt;&gt;"")*1/ROW(月シフト!$R$17:$R$50),M38),1/ROW(月シフト!$R$17:$R$50),0),1),"")</f>
        <v/>
      </c>
      <c r="N3" s="224" t="str" cm="1">
        <f t="array" ref="N3">IFERROR(INDEX(月シフト!$A$17:$A$50,MATCH(LARGE((月シフト!$R$17:$R$50&lt;&gt;"")*1/ROW(月シフト!$R$17:$R$50),N38),1/ROW(月シフト!$R$17:$R$50),0),1),"")</f>
        <v/>
      </c>
      <c r="O3" s="224" t="str" cm="1">
        <f t="array" ref="O3">IFERROR(INDEX(月シフト!$A$17:$A$50,MATCH(LARGE((月シフト!$R$17:$R$50&lt;&gt;"")*1/ROW(月シフト!$R$17:$R$50),O38),1/ROW(月シフト!$R$17:$R$50),0),1),"")</f>
        <v/>
      </c>
      <c r="P3" s="310" t="str" cm="1">
        <f t="array" ref="P3">IFERROR(INDEX(月シフト!$A$17:$A$50,MATCH(LARGE((月シフト!$R$17:$R$50&lt;&gt;"")*1/ROW(月シフト!$R$17:$R$50),P38),1/ROW(月シフト!$R$17:$R$50),0),1),"")</f>
        <v/>
      </c>
      <c r="Q3" s="143" t="str">
        <f t="array" ref="Q3">IFERROR(INDEX(月シフト!$A$11:$A$16,MATCH(LARGE((月シフト!$R$11:$R$16&lt;&gt;"")*1/ROW(月シフト!$R$11:$R$16),1),1/ROW(月シフト!$R$11:$R$16),0),1),"")</f>
        <v>矢代</v>
      </c>
      <c r="R3" s="144" t="str">
        <f t="array" ref="R3">IFERROR(INDEX(月シフト!$A$11:$A$16,MATCH(LARGE((月シフト!$R$11:$R$16&lt;&gt;"")*1/ROW(月シフト!$R$11:$R$16),2),1/ROW(月シフト!$R$11:$R$16),0),1),"")</f>
        <v/>
      </c>
      <c r="S3" s="145" t="str">
        <f t="array" ref="S3">IFERROR(INDEX(月シフト!$A$11:$A$16,MATCH(LARGE((月シフト!$R$11:$R$16&lt;&gt;"")*1/ROW(月シフト!$R$11:$R$16),3),1/ROW(月シフト!$R$11:$R$16),0),1),"")</f>
        <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c r="C4" s="73"/>
      <c r="D4" s="73"/>
      <c r="E4" s="73"/>
      <c r="F4" s="73"/>
      <c r="G4" s="225"/>
      <c r="H4" s="225"/>
      <c r="I4" s="225"/>
      <c r="J4" s="225"/>
      <c r="K4" s="225"/>
      <c r="L4" s="225"/>
      <c r="M4" s="225"/>
      <c r="N4" s="225"/>
      <c r="O4" s="225"/>
      <c r="P4" s="311"/>
      <c r="Q4" s="74"/>
      <c r="R4" s="75"/>
      <c r="S4" s="76"/>
      <c r="T4" s="146"/>
      <c r="V4" s="109" t="str">
        <f>IF(AND(B$3="",B$6=""),"",IF(B$3="",B$6,B$3))</f>
        <v>ズオン バン フン</v>
      </c>
      <c r="W4" s="110">
        <f>IF(AND(B$6&lt;&gt;"",B$3=""),0,IFERROR(HLOOKUP(INDEX(月シフト!$B$17:$AF$50,MATCH($V4,月シフト!$A$17:$A$50,0),MATCH($V$1,月シフト!$B$9:$AF$9,0)),月シフト!$AJ$9:$AU$10,2,0),""))</f>
        <v>8</v>
      </c>
      <c r="X4" s="111">
        <f ca="1">B33</f>
        <v>7.9999999999997389</v>
      </c>
      <c r="Y4" s="112">
        <f ca="1">IF(V4="","",X4-W4)</f>
        <v>-2.6112445539183682E-13</v>
      </c>
      <c r="AA4" s="109" t="str">
        <f t="shared" ref="AA4:AA13" si="0">IF(V4="","",V4)</f>
        <v>ズオン バン フン</v>
      </c>
      <c r="AB4" s="114">
        <f>IFERROR(HLOOKUP($V4,月シフト!$AJ$12:$AZ$13,2,0)*W4,"")</f>
        <v>9600</v>
      </c>
      <c r="AC4" s="114">
        <f ca="1">IFERROR(HLOOKUP($V4,月シフト!$AJ$12:$AZ$13,2,0)*X4,"")</f>
        <v>9599.9999999996871</v>
      </c>
      <c r="AD4" s="115">
        <f ca="1">IFERROR(ROUND(AC4,0)-ROUND(AB4,0),"")</f>
        <v>0</v>
      </c>
    </row>
    <row r="5" spans="1:32" ht="18.600000000000001" customHeight="1" thickBot="1" x14ac:dyDescent="0.45">
      <c r="A5" s="78" t="s">
        <v>83</v>
      </c>
      <c r="B5" s="79" t="str">
        <f>IF(B3="","",HLOOKUP(INDEX(月シフト!$B$11:$AF$50,MATCH(B$3,月シフト!$A$11:$A$50,0),MATCH($A$1,月シフト!$B$9:$AF$9,0)),月シフト!$AJ$9:$AU$11,3,0))</f>
        <v>8:00～17:00</v>
      </c>
      <c r="C5" s="79" t="str">
        <f>IF(C3="","",HLOOKUP(INDEX(月シフト!$B$11:$AF$50,MATCH(C$3,月シフト!$A$11:$A$50,0),MATCH($A$1,月シフト!$B$9:$AF$9,0)),月シフト!$AJ$9:$AU$11,3,0))</f>
        <v>8:00～17:00</v>
      </c>
      <c r="D5" s="79" t="str">
        <f>IF(D3="","",HLOOKUP(INDEX(月シフト!$B$11:$AF$50,MATCH(D$3,月シフト!$A$11:$A$50,0),MATCH($A$1,月シフト!$B$9:$AF$9,0)),月シフト!$AJ$9:$AU$11,3,0))</f>
        <v>8:00～17:00</v>
      </c>
      <c r="E5" s="79" t="str">
        <f>IF(E3="","",HLOOKUP(INDEX(月シフト!$B$11:$AF$50,MATCH(E$3,月シフト!$A$11:$A$50,0),MATCH($A$1,月シフト!$B$9:$AF$9,0)),月シフト!$AJ$9:$AU$11,3,0))</f>
        <v>8:00～17:00</v>
      </c>
      <c r="F5" s="79" t="str">
        <f>IF(F3="","",HLOOKUP(INDEX(月シフト!$B$11:$AF$50,MATCH(F$3,月シフト!$A$11:$A$50,0),MATCH($A$1,月シフト!$B$9:$AF$9,0)),月シフト!$AJ$9:$AU$11,3,0))</f>
        <v>8:00～17:00</v>
      </c>
      <c r="G5" s="226" t="str">
        <f>IF(G3="","",HLOOKUP(INDEX(月シフト!$B$11:$AF$50,MATCH(G$3,月シフト!$A$11:$A$50,0),MATCH($A$1,月シフト!$B$9:$AF$9,0)),月シフト!$AJ$9:$AU$11,3,0))</f>
        <v>13:00～18:00</v>
      </c>
      <c r="H5" s="226" t="str">
        <f>IF(H3="","",HLOOKUP(INDEX(月シフト!$B$11:$AF$50,MATCH(H$3,月シフト!$A$11:$A$50,0),MATCH($A$1,月シフト!$B$9:$AF$9,0)),月シフト!$AJ$9:$AU$11,3,0))</f>
        <v>9:00～17:00</v>
      </c>
      <c r="I5" s="226" t="str">
        <f>IF(I3="","",HLOOKUP(INDEX(月シフト!$B$11:$AF$50,MATCH(I$3,月シフト!$A$11:$A$50,0),MATCH($A$1,月シフト!$B$9:$AF$9,0)),月シフト!$AJ$9:$AU$11,3,0))</f>
        <v>13:00～18:00</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ディン コン ベト</v>
      </c>
      <c r="W5" s="110">
        <f>IF(AND(B$6&lt;&gt;"",B$3=""),0,IFERROR(HLOOKUP(INDEX(月シフト!$B$17:$AF$50,MATCH($V5,月シフト!$A$17:$A$50,0),MATCH($V$1,月シフト!$B$9:$AF$9,0)),月シフト!$AJ$9:$AU$10,2,0),""))</f>
        <v>8</v>
      </c>
      <c r="X5" s="110">
        <f ca="1">C33</f>
        <v>7.9999999999997389</v>
      </c>
      <c r="Y5" s="112">
        <f t="shared" ref="Y5:Y10" ca="1" si="1">IF(V5="","",X5-W5)</f>
        <v>-2.6112445539183682E-13</v>
      </c>
      <c r="Z5" s="178"/>
      <c r="AA5" s="109" t="str">
        <f t="shared" si="0"/>
        <v>ディン コン ベト</v>
      </c>
      <c r="AB5" s="114">
        <f>IFERROR(HLOOKUP($V5,月シフト!$AJ$12:$AZ$13,2,0)*W5,"")</f>
        <v>8800</v>
      </c>
      <c r="AC5" s="114">
        <f ca="1">IFERROR(HLOOKUP($V5,月シフト!$AJ$12:$AZ$13,2,0)*X5,"")</f>
        <v>8799.9999999997126</v>
      </c>
      <c r="AD5" s="115">
        <f t="shared" ref="AD5:AD10" ca="1" si="2">IFERROR(ROUND(AC5,0)-ROUND(AB5,0),"")</f>
        <v>0</v>
      </c>
    </row>
    <row r="6" spans="1:32" ht="18.600000000000001" customHeight="1" x14ac:dyDescent="0.4">
      <c r="A6" s="137">
        <v>0.29166666666666669</v>
      </c>
      <c r="B6" s="84"/>
      <c r="C6" s="85"/>
      <c r="D6" s="85"/>
      <c r="E6" s="85"/>
      <c r="F6" s="85"/>
      <c r="G6" s="85"/>
      <c r="H6" s="85"/>
      <c r="I6" s="85"/>
      <c r="J6" s="85"/>
      <c r="K6" s="85"/>
      <c r="L6" s="85"/>
      <c r="M6" s="85"/>
      <c r="N6" s="85"/>
      <c r="O6" s="85"/>
      <c r="P6" s="313"/>
      <c r="Q6" s="84"/>
      <c r="R6" s="323"/>
      <c r="S6" s="86"/>
      <c r="T6" s="87" t="s">
        <v>194</v>
      </c>
      <c r="V6" s="109" t="str">
        <f>IF(AND(D$3="",D$6=""),"",IF(D$3="",D$6,D$3))</f>
        <v>チャモ</v>
      </c>
      <c r="W6" s="110">
        <f>IF(AND(B$6&lt;&gt;"",B$3=""),0,IFERROR(HLOOKUP(INDEX(月シフト!$B$17:$AF$50,MATCH($V6,月シフト!$A$17:$A$50,0),MATCH($V$1,月シフト!$B$9:$AF$9,0)),月シフト!$AJ$9:$AU$10,2,0),""))</f>
        <v>8</v>
      </c>
      <c r="X6" s="110">
        <f ca="1">D33</f>
        <v>7.9999999999997389</v>
      </c>
      <c r="Y6" s="112">
        <f t="shared" ca="1" si="1"/>
        <v>-2.6112445539183682E-13</v>
      </c>
      <c r="Z6" s="141"/>
      <c r="AA6" s="109" t="str">
        <f t="shared" si="0"/>
        <v>チャモ</v>
      </c>
      <c r="AB6" s="114">
        <f>IFERROR(HLOOKUP($V6,月シフト!$AJ$12:$AZ$13,2,0)*W6,"")</f>
        <v>9200</v>
      </c>
      <c r="AC6" s="114">
        <f ca="1">IFERROR(HLOOKUP($V6,月シフト!$AJ$12:$AZ$13,2,0)*X6,"")</f>
        <v>9199.9999999996999</v>
      </c>
      <c r="AD6" s="115">
        <f t="shared" ca="1" si="2"/>
        <v>0</v>
      </c>
      <c r="AF6" s="70" t="str">
        <f>'1日(火)'!AF6</f>
        <v>リスト</v>
      </c>
    </row>
    <row r="7" spans="1:32" ht="18.600000000000001" customHeight="1" x14ac:dyDescent="0.4">
      <c r="A7" s="138">
        <v>0.3125</v>
      </c>
      <c r="B7" s="132"/>
      <c r="C7" s="133"/>
      <c r="D7" s="133"/>
      <c r="E7" s="133"/>
      <c r="F7" s="133"/>
      <c r="G7" s="133"/>
      <c r="H7" s="133"/>
      <c r="I7" s="133"/>
      <c r="J7" s="133"/>
      <c r="K7" s="133"/>
      <c r="L7" s="133"/>
      <c r="M7" s="133"/>
      <c r="N7" s="133"/>
      <c r="O7" s="133"/>
      <c r="P7" s="309"/>
      <c r="Q7" s="132"/>
      <c r="R7" s="223"/>
      <c r="S7" s="134"/>
      <c r="T7" s="135" t="s">
        <v>743</v>
      </c>
      <c r="V7" s="109" t="str">
        <f>IF(AND(E$3="",E$6=""),"",IF(E$3="",E$6,E$3))</f>
        <v>サンミン</v>
      </c>
      <c r="W7" s="110">
        <f>IF(AND(B$6&lt;&gt;"",B$3=""),0,IFERROR(HLOOKUP(INDEX(月シフト!$B$17:$AF$50,MATCH($V7,月シフト!$A$17:$A$50,0),MATCH($V$1,月シフト!$B$9:$AF$9,0)),月シフト!$AJ$9:$AU$10,2,0),""))</f>
        <v>8</v>
      </c>
      <c r="X7" s="110">
        <f ca="1">E33</f>
        <v>7.9999999999997389</v>
      </c>
      <c r="Y7" s="112">
        <f t="shared" ca="1" si="1"/>
        <v>-2.6112445539183682E-13</v>
      </c>
      <c r="Z7" s="113"/>
      <c r="AA7" s="109" t="str">
        <f t="shared" si="0"/>
        <v>サンミン</v>
      </c>
      <c r="AB7" s="114">
        <f>IFERROR(HLOOKUP($V7,月シフト!$AJ$12:$AZ$13,2,0)*W7,"")</f>
        <v>8400</v>
      </c>
      <c r="AC7" s="114">
        <f ca="1">IFERROR(HLOOKUP($V7,月シフト!$AJ$12:$AZ$13,2,0)*X7,"")</f>
        <v>8399.9999999997253</v>
      </c>
      <c r="AD7" s="115">
        <f t="shared" ca="1" si="2"/>
        <v>0</v>
      </c>
      <c r="AF7" s="89" t="str">
        <f>'1日(火)'!AF7</f>
        <v>↓</v>
      </c>
    </row>
    <row r="8" spans="1:32" ht="18.600000000000001" customHeight="1" x14ac:dyDescent="0.4">
      <c r="A8" s="139">
        <v>0.33333333333333298</v>
      </c>
      <c r="B8" s="90" t="s">
        <v>62</v>
      </c>
      <c r="C8" s="91" t="s">
        <v>62</v>
      </c>
      <c r="D8" s="91" t="s">
        <v>62</v>
      </c>
      <c r="E8" s="91" t="s">
        <v>62</v>
      </c>
      <c r="F8" s="91" t="s">
        <v>62</v>
      </c>
      <c r="G8" s="91"/>
      <c r="H8" s="91"/>
      <c r="I8" s="91"/>
      <c r="J8" s="91"/>
      <c r="K8" s="91"/>
      <c r="L8" s="91"/>
      <c r="M8" s="91"/>
      <c r="N8" s="91"/>
      <c r="O8" s="91"/>
      <c r="P8" s="314"/>
      <c r="Q8" s="90"/>
      <c r="R8" s="222"/>
      <c r="S8" s="92"/>
      <c r="T8" s="203" t="s">
        <v>744</v>
      </c>
      <c r="V8" s="109" t="str">
        <f>IF(AND(F$3="",F$6=""),"",IF(F$3="",F$6,F$3))</f>
        <v>ハルシャナ</v>
      </c>
      <c r="W8" s="110">
        <f>IF(AND(B$6&lt;&gt;"",B$3=""),0,IFERROR(HLOOKUP(INDEX(月シフト!$B$17:$AF$50,MATCH($V8,月シフト!$A$17:$A$50,0),MATCH($V$1,月シフト!$B$9:$AF$9,0)),月シフト!$AJ$9:$AU$10,2,0),""))</f>
        <v>8</v>
      </c>
      <c r="X8" s="110">
        <f ca="1">F33</f>
        <v>7.9999999999997389</v>
      </c>
      <c r="Y8" s="112">
        <f t="shared" ca="1" si="1"/>
        <v>-2.6112445539183682E-13</v>
      </c>
      <c r="AA8" s="109" t="str">
        <f t="shared" si="0"/>
        <v>ハルシャナ</v>
      </c>
      <c r="AB8" s="114">
        <f>IFERROR(HLOOKUP($V8,月シフト!$AJ$12:$AZ$13,2,0)*W8,"")</f>
        <v>8400</v>
      </c>
      <c r="AC8" s="114">
        <f ca="1">IFERROR(HLOOKUP($V8,月シフト!$AJ$12:$AZ$13,2,0)*X8,"")</f>
        <v>8399.9999999997253</v>
      </c>
      <c r="AD8" s="115">
        <f t="shared" ca="1" si="2"/>
        <v>0</v>
      </c>
      <c r="AF8" s="89" t="str">
        <f>'1日(火)'!AF8</f>
        <v>荷物整理</v>
      </c>
    </row>
    <row r="9" spans="1:32" ht="18.600000000000001" customHeight="1" x14ac:dyDescent="0.4">
      <c r="A9" s="138">
        <v>0.35416666666666602</v>
      </c>
      <c r="B9" s="132" t="s">
        <v>64</v>
      </c>
      <c r="C9" s="133" t="s">
        <v>64</v>
      </c>
      <c r="D9" s="133" t="s">
        <v>64</v>
      </c>
      <c r="E9" s="133" t="s">
        <v>64</v>
      </c>
      <c r="F9" s="133" t="s">
        <v>64</v>
      </c>
      <c r="G9" s="133"/>
      <c r="H9" s="133"/>
      <c r="I9" s="133"/>
      <c r="J9" s="133"/>
      <c r="K9" s="133"/>
      <c r="L9" s="133"/>
      <c r="M9" s="133"/>
      <c r="N9" s="133"/>
      <c r="O9" s="133"/>
      <c r="P9" s="309"/>
      <c r="Q9" s="132"/>
      <c r="R9" s="223"/>
      <c r="S9" s="134"/>
      <c r="T9" s="136"/>
      <c r="V9" s="109" t="str">
        <f>IF(AND(G$3="",G$6=""),"",IF(G$3="",G$6,G$3))</f>
        <v>イスリ</v>
      </c>
      <c r="W9" s="110">
        <f>IF(AND(B$6&lt;&gt;"",B$3=""),0,IFERROR(HLOOKUP(INDEX(月シフト!$B$17:$AF$50,MATCH($V9,月シフト!$A$17:$A$50,0),MATCH($V$1,月シフト!$B$9:$AF$9,0)),月シフト!$AJ$9:$AU$10,2,0),""))</f>
        <v>5</v>
      </c>
      <c r="X9" s="110">
        <f ca="1">G33</f>
        <v>4.9999999999996838</v>
      </c>
      <c r="Y9" s="112">
        <f t="shared" ca="1" si="1"/>
        <v>-3.1619151741324458E-13</v>
      </c>
      <c r="AA9" s="109" t="str">
        <f t="shared" si="0"/>
        <v>イスリ</v>
      </c>
      <c r="AB9" s="114">
        <f>IFERROR(HLOOKUP($V9,月シフト!$AJ$12:$AZ$13,2,0)*W9,"")</f>
        <v>5250</v>
      </c>
      <c r="AC9" s="114">
        <f ca="1">IFERROR(HLOOKUP($V9,月シフト!$AJ$12:$AZ$13,2,0)*X9,"")</f>
        <v>5249.999999999668</v>
      </c>
      <c r="AD9" s="115">
        <f t="shared" ca="1" si="2"/>
        <v>0</v>
      </c>
      <c r="AF9" s="89" t="str">
        <f>'1日(火)'!AF9</f>
        <v>フード</v>
      </c>
    </row>
    <row r="10" spans="1:32" ht="18.600000000000001" customHeight="1" x14ac:dyDescent="0.4">
      <c r="A10" s="139">
        <v>0.375</v>
      </c>
      <c r="B10" s="90" t="s">
        <v>65</v>
      </c>
      <c r="C10" s="91" t="s">
        <v>65</v>
      </c>
      <c r="D10" s="91" t="s">
        <v>65</v>
      </c>
      <c r="E10" s="91" t="s">
        <v>65</v>
      </c>
      <c r="F10" s="91" t="s">
        <v>65</v>
      </c>
      <c r="G10" s="91"/>
      <c r="H10" s="91" t="s">
        <v>65</v>
      </c>
      <c r="I10" s="91"/>
      <c r="J10" s="91"/>
      <c r="K10" s="91"/>
      <c r="L10" s="91"/>
      <c r="M10" s="91"/>
      <c r="N10" s="91"/>
      <c r="O10" s="91"/>
      <c r="P10" s="314"/>
      <c r="Q10" s="90"/>
      <c r="R10" s="222"/>
      <c r="S10" s="92"/>
      <c r="T10" s="93"/>
      <c r="V10" s="109" t="str">
        <f>IF(AND(H$3="",H$6=""),"",IF(H$3="",H$6,H$3))</f>
        <v>インディカ</v>
      </c>
      <c r="W10" s="117">
        <f>IF(AND(B$6&lt;&gt;"",B$3=""),0,IFERROR(HLOOKUP(INDEX(月シフト!$B$17:$AF$50,MATCH($V10,月シフト!$A$17:$A$50,0),MATCH($V$1,月シフト!$B$9:$AF$9,0)),月シフト!$AJ$9:$AU$10,2,0),""))</f>
        <v>7</v>
      </c>
      <c r="X10" s="110">
        <f ca="1">H33</f>
        <v>6.99999999999973</v>
      </c>
      <c r="Y10" s="118">
        <f t="shared" ca="1" si="1"/>
        <v>-2.7000623958883807E-13</v>
      </c>
      <c r="AA10" s="109" t="str">
        <f t="shared" si="0"/>
        <v>インディカ</v>
      </c>
      <c r="AB10" s="114">
        <f>IFERROR(HLOOKUP($V10,月シフト!$AJ$12:$AZ$13,2,0)*W10,"")</f>
        <v>7350</v>
      </c>
      <c r="AC10" s="114">
        <f ca="1">IFERROR(HLOOKUP($V10,月シフト!$AJ$12:$AZ$13,2,0)*X10,"")</f>
        <v>7349.9999999997162</v>
      </c>
      <c r="AD10" s="115">
        <f t="shared" ca="1" si="2"/>
        <v>0</v>
      </c>
      <c r="AF10" s="89" t="str">
        <f>'1日(火)'!AF10</f>
        <v>翌日準備</v>
      </c>
    </row>
    <row r="11" spans="1:32" ht="18" customHeight="1" x14ac:dyDescent="0.4">
      <c r="A11" s="138">
        <v>0.39583333333333298</v>
      </c>
      <c r="B11" s="132" t="s">
        <v>64</v>
      </c>
      <c r="C11" s="133" t="s">
        <v>64</v>
      </c>
      <c r="D11" s="133" t="s">
        <v>64</v>
      </c>
      <c r="E11" s="133" t="s">
        <v>64</v>
      </c>
      <c r="F11" s="133" t="s">
        <v>64</v>
      </c>
      <c r="G11" s="133"/>
      <c r="H11" s="133" t="s">
        <v>64</v>
      </c>
      <c r="I11" s="133"/>
      <c r="J11" s="133"/>
      <c r="K11" s="133"/>
      <c r="L11" s="133"/>
      <c r="M11" s="133"/>
      <c r="N11" s="133"/>
      <c r="O11" s="133"/>
      <c r="P11" s="309"/>
      <c r="Q11" s="132"/>
      <c r="R11" s="223"/>
      <c r="S11" s="134"/>
      <c r="T11" s="136"/>
      <c r="V11" s="109" t="str">
        <f>IF(AND(I$3="",I$6=""),"",IF(I$3="",I$6,I$3))</f>
        <v>チャトランガ</v>
      </c>
      <c r="W11" s="117">
        <f>IF(AND(B$6&lt;&gt;"",B$3=""),0,IFERROR(HLOOKUP(INDEX(月シフト!$B$17:$AF$50,MATCH($V11,月シフト!$A$17:$A$50,0),MATCH($V$1,月シフト!$B$9:$AF$9,0)),月シフト!$AJ$9:$AU$10,2,0),""))</f>
        <v>5</v>
      </c>
      <c r="X11" s="110">
        <f ca="1">I33</f>
        <v>4.9999999999996838</v>
      </c>
      <c r="Y11" s="118">
        <f t="shared" ref="Y11:Y13" ca="1" si="3">IF(V11="","",X11-W11)</f>
        <v>-3.1619151741324458E-13</v>
      </c>
      <c r="AA11" s="109" t="str">
        <f t="shared" si="0"/>
        <v>チャトランガ</v>
      </c>
      <c r="AB11" s="114">
        <f>IFERROR(HLOOKUP($V11,月シフト!$AJ$12:$AZ$13,2,0)*W11,"")</f>
        <v>5250</v>
      </c>
      <c r="AC11" s="114">
        <f ca="1">IFERROR(HLOOKUP($V11,月シフト!$AJ$12:$AZ$13,2,0)*X11,"")</f>
        <v>5249.999999999668</v>
      </c>
      <c r="AD11" s="115">
        <f ca="1">IFERROR(ROUND(AC11,0)-ROUND(AB11,0),"")</f>
        <v>0</v>
      </c>
      <c r="AF11" s="89" t="str">
        <f>'1日(火)'!AF11</f>
        <v>荷物整理</v>
      </c>
    </row>
    <row r="12" spans="1:32" ht="18" customHeight="1" x14ac:dyDescent="0.4">
      <c r="A12" s="139">
        <v>0.41666666666666702</v>
      </c>
      <c r="B12" s="90" t="s">
        <v>67</v>
      </c>
      <c r="C12" s="91" t="s">
        <v>67</v>
      </c>
      <c r="D12" s="91" t="s">
        <v>67</v>
      </c>
      <c r="E12" s="91" t="s">
        <v>67</v>
      </c>
      <c r="F12" s="91" t="s">
        <v>67</v>
      </c>
      <c r="G12" s="91"/>
      <c r="H12" s="91" t="s">
        <v>67</v>
      </c>
      <c r="I12" s="91"/>
      <c r="J12" s="91"/>
      <c r="K12" s="91"/>
      <c r="L12" s="91"/>
      <c r="M12" s="91"/>
      <c r="N12" s="91"/>
      <c r="O12" s="91"/>
      <c r="P12" s="314"/>
      <c r="Q12" s="90"/>
      <c r="R12" s="222"/>
      <c r="S12" s="92"/>
      <c r="T12" s="93"/>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2" t="s">
        <v>64</v>
      </c>
      <c r="C13" s="133" t="s">
        <v>64</v>
      </c>
      <c r="D13" s="133" t="s">
        <v>64</v>
      </c>
      <c r="E13" s="133" t="s">
        <v>64</v>
      </c>
      <c r="F13" s="133" t="s">
        <v>64</v>
      </c>
      <c r="G13" s="133"/>
      <c r="H13" s="133" t="s">
        <v>64</v>
      </c>
      <c r="I13" s="133"/>
      <c r="J13" s="133"/>
      <c r="K13" s="133"/>
      <c r="L13" s="133"/>
      <c r="M13" s="133"/>
      <c r="N13" s="133"/>
      <c r="O13" s="133"/>
      <c r="P13" s="309"/>
      <c r="Q13" s="132"/>
      <c r="R13" s="223"/>
      <c r="S13" s="134"/>
      <c r="T13" s="136"/>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0" t="s">
        <v>64</v>
      </c>
      <c r="C14" s="91" t="s">
        <v>64</v>
      </c>
      <c r="D14" s="91" t="s">
        <v>64</v>
      </c>
      <c r="E14" s="91" t="s">
        <v>64</v>
      </c>
      <c r="F14" s="91" t="s">
        <v>64</v>
      </c>
      <c r="G14" s="91"/>
      <c r="H14" s="91" t="s">
        <v>64</v>
      </c>
      <c r="I14" s="91"/>
      <c r="J14" s="91"/>
      <c r="K14" s="91"/>
      <c r="L14" s="91"/>
      <c r="M14" s="91"/>
      <c r="N14" s="91"/>
      <c r="O14" s="91"/>
      <c r="P14" s="314"/>
      <c r="Q14" s="90"/>
      <c r="R14" s="222"/>
      <c r="S14" s="92"/>
      <c r="T14" s="93" t="s">
        <v>745</v>
      </c>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2" t="s">
        <v>64</v>
      </c>
      <c r="C15" s="133" t="s">
        <v>64</v>
      </c>
      <c r="D15" s="133" t="s">
        <v>64</v>
      </c>
      <c r="E15" s="133" t="s">
        <v>64</v>
      </c>
      <c r="F15" s="133" t="s">
        <v>64</v>
      </c>
      <c r="G15" s="133"/>
      <c r="H15" s="133" t="s">
        <v>64</v>
      </c>
      <c r="I15" s="133"/>
      <c r="J15" s="133"/>
      <c r="K15" s="133"/>
      <c r="L15" s="133"/>
      <c r="M15" s="133"/>
      <c r="N15" s="133"/>
      <c r="O15" s="133"/>
      <c r="P15" s="309"/>
      <c r="Q15" s="132"/>
      <c r="R15" s="223"/>
      <c r="S15" s="134"/>
      <c r="T15" s="136" t="s">
        <v>751</v>
      </c>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0" t="s">
        <v>69</v>
      </c>
      <c r="C16" s="91" t="s">
        <v>69</v>
      </c>
      <c r="D16" s="91" t="s">
        <v>69</v>
      </c>
      <c r="E16" s="91" t="s">
        <v>69</v>
      </c>
      <c r="F16" s="91" t="s">
        <v>69</v>
      </c>
      <c r="G16" s="91"/>
      <c r="H16" s="91" t="s">
        <v>69</v>
      </c>
      <c r="I16" s="91"/>
      <c r="J16" s="91"/>
      <c r="K16" s="91"/>
      <c r="L16" s="91"/>
      <c r="M16" s="91"/>
      <c r="N16" s="91"/>
      <c r="O16" s="91"/>
      <c r="P16" s="314"/>
      <c r="Q16" s="90"/>
      <c r="R16" s="222"/>
      <c r="S16" s="92"/>
      <c r="T16" s="93" t="s">
        <v>201</v>
      </c>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2" t="s">
        <v>69</v>
      </c>
      <c r="C17" s="133" t="s">
        <v>69</v>
      </c>
      <c r="D17" s="133" t="s">
        <v>69</v>
      </c>
      <c r="E17" s="133" t="s">
        <v>69</v>
      </c>
      <c r="F17" s="133" t="s">
        <v>69</v>
      </c>
      <c r="G17" s="133"/>
      <c r="H17" s="133" t="s">
        <v>69</v>
      </c>
      <c r="I17" s="133"/>
      <c r="J17" s="133"/>
      <c r="K17" s="133"/>
      <c r="L17" s="133"/>
      <c r="M17" s="133"/>
      <c r="N17" s="133"/>
      <c r="O17" s="133"/>
      <c r="P17" s="309"/>
      <c r="Q17" s="132"/>
      <c r="R17" s="223"/>
      <c r="S17" s="134"/>
      <c r="T17" s="172"/>
      <c r="V17" s="109" t="str">
        <f>IF(AND(O$3="",O$6=""),"",IF(O$3="",O$6,O$3))</f>
        <v/>
      </c>
      <c r="W17" s="117" t="str">
        <f>IF(AND(B$6&lt;&gt;"",B$3=""),0,IFERROR(HLOOKUP(INDEX(月シフト!$B$17:$AF$50,MATCH($V17,月シフト!$A$17:$A$50,0),MATCH($V$1,月シフト!$B$9:$AF$9,0)),月シフト!$AJ$9:$AU$10,2,0),""))</f>
        <v/>
      </c>
      <c r="X17" s="110" t="str">
        <f ca="1">O33</f>
        <v/>
      </c>
      <c r="Y17" s="118" t="str">
        <f t="shared" si="5"/>
        <v/>
      </c>
      <c r="AA17" s="109" t="str">
        <f t="shared" si="6"/>
        <v/>
      </c>
      <c r="AB17" s="114" t="str">
        <f>IFERROR(HLOOKUP($V17,月シフト!$AJ$12:$AZ$13,2,0)*W17,"")</f>
        <v/>
      </c>
      <c r="AC17" s="114" t="str">
        <f ca="1">IFERROR(HLOOKUP($V17,月シフト!$AJ$12:$AZ$13,2,0)*X17,"")</f>
        <v/>
      </c>
      <c r="AD17" s="115" t="str">
        <f t="shared" ca="1" si="7"/>
        <v/>
      </c>
      <c r="AF17" s="89" t="str">
        <f>'1日(火)'!AF17</f>
        <v>検品登録</v>
      </c>
    </row>
    <row r="18" spans="1:32" ht="18" customHeight="1" thickBot="1" x14ac:dyDescent="0.45">
      <c r="A18" s="139">
        <v>0.54166666666666596</v>
      </c>
      <c r="B18" s="90" t="s">
        <v>68</v>
      </c>
      <c r="C18" s="91" t="s">
        <v>68</v>
      </c>
      <c r="D18" s="91" t="s">
        <v>68</v>
      </c>
      <c r="E18" s="91" t="s">
        <v>68</v>
      </c>
      <c r="F18" s="91" t="s">
        <v>68</v>
      </c>
      <c r="G18" s="91" t="s">
        <v>68</v>
      </c>
      <c r="H18" s="91" t="s">
        <v>68</v>
      </c>
      <c r="I18" s="91" t="s">
        <v>68</v>
      </c>
      <c r="J18" s="91"/>
      <c r="K18" s="91"/>
      <c r="L18" s="91"/>
      <c r="M18" s="91"/>
      <c r="N18" s="91"/>
      <c r="O18" s="91"/>
      <c r="P18" s="314"/>
      <c r="Q18" s="90"/>
      <c r="R18" s="222"/>
      <c r="S18" s="92"/>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2" t="s">
        <v>64</v>
      </c>
      <c r="C19" s="133" t="s">
        <v>64</v>
      </c>
      <c r="D19" s="133" t="s">
        <v>64</v>
      </c>
      <c r="E19" s="133" t="s">
        <v>64</v>
      </c>
      <c r="F19" s="133" t="s">
        <v>64</v>
      </c>
      <c r="G19" s="133" t="s">
        <v>64</v>
      </c>
      <c r="H19" s="133" t="s">
        <v>64</v>
      </c>
      <c r="I19" s="133" t="s">
        <v>64</v>
      </c>
      <c r="J19" s="133"/>
      <c r="K19" s="133"/>
      <c r="L19" s="133"/>
      <c r="M19" s="133"/>
      <c r="N19" s="133"/>
      <c r="O19" s="133"/>
      <c r="P19" s="309"/>
      <c r="Q19" s="132"/>
      <c r="R19" s="223"/>
      <c r="S19" s="134"/>
      <c r="T19" s="136"/>
      <c r="V19" s="119" t="s">
        <v>54</v>
      </c>
      <c r="W19" s="120">
        <f>SUM(W4:W18)</f>
        <v>57</v>
      </c>
      <c r="X19" s="120">
        <f ca="1">SUM(X4:X18)</f>
        <v>56.999999999997797</v>
      </c>
      <c r="Y19" s="121">
        <f ca="1">IF(V19="","",X19-W19)</f>
        <v>-2.2026824808563106E-12</v>
      </c>
      <c r="AA19" s="119" t="s">
        <v>54</v>
      </c>
      <c r="AB19" s="122">
        <f>SUM(AB4:AB18)</f>
        <v>62250</v>
      </c>
      <c r="AC19" s="122">
        <f t="shared" ref="AC19:AD19" ca="1" si="8">SUM(AC4:AC18)</f>
        <v>62249.999999997592</v>
      </c>
      <c r="AD19" s="123">
        <f t="shared" ca="1" si="8"/>
        <v>0</v>
      </c>
      <c r="AF19" s="94" t="str">
        <f>'1日(火)'!AF19</f>
        <v>出荷チェック</v>
      </c>
    </row>
    <row r="20" spans="1:32" ht="18" customHeight="1" thickBot="1" x14ac:dyDescent="0.45">
      <c r="A20" s="139">
        <v>0.58333333333333104</v>
      </c>
      <c r="B20" s="90" t="s">
        <v>70</v>
      </c>
      <c r="C20" s="91" t="s">
        <v>70</v>
      </c>
      <c r="D20" s="91" t="s">
        <v>70</v>
      </c>
      <c r="E20" s="91" t="s">
        <v>70</v>
      </c>
      <c r="F20" s="91" t="s">
        <v>70</v>
      </c>
      <c r="G20" s="91" t="s">
        <v>70</v>
      </c>
      <c r="H20" s="91" t="s">
        <v>70</v>
      </c>
      <c r="I20" s="91" t="s">
        <v>70</v>
      </c>
      <c r="J20" s="91"/>
      <c r="K20" s="91"/>
      <c r="L20" s="91"/>
      <c r="M20" s="91"/>
      <c r="N20" s="91"/>
      <c r="O20" s="91"/>
      <c r="P20" s="314"/>
      <c r="Q20" s="90"/>
      <c r="R20" s="222"/>
      <c r="S20" s="92"/>
      <c r="T20" s="93"/>
      <c r="V20" s="103" t="s">
        <v>77</v>
      </c>
      <c r="W20" s="70"/>
      <c r="Z20" s="141"/>
      <c r="AA20" s="103" t="s">
        <v>78</v>
      </c>
      <c r="AF20" s="89" t="str">
        <f>'1日(火)'!AF20</f>
        <v>PC</v>
      </c>
    </row>
    <row r="21" spans="1:32" ht="18" customHeight="1" x14ac:dyDescent="0.4">
      <c r="A21" s="138">
        <v>0.60416666666666297</v>
      </c>
      <c r="B21" s="132" t="s">
        <v>64</v>
      </c>
      <c r="C21" s="133" t="s">
        <v>64</v>
      </c>
      <c r="D21" s="133" t="s">
        <v>64</v>
      </c>
      <c r="E21" s="133" t="s">
        <v>64</v>
      </c>
      <c r="F21" s="133" t="s">
        <v>64</v>
      </c>
      <c r="G21" s="133" t="s">
        <v>64</v>
      </c>
      <c r="H21" s="133" t="s">
        <v>64</v>
      </c>
      <c r="I21" s="133" t="s">
        <v>64</v>
      </c>
      <c r="J21" s="133"/>
      <c r="K21" s="133"/>
      <c r="L21" s="133"/>
      <c r="M21" s="133"/>
      <c r="N21" s="133"/>
      <c r="O21" s="133"/>
      <c r="P21" s="309"/>
      <c r="Q21" s="132"/>
      <c r="R21" s="223"/>
      <c r="S21" s="134"/>
      <c r="T21" s="136" t="s">
        <v>747</v>
      </c>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0" t="s">
        <v>64</v>
      </c>
      <c r="C22" s="91" t="s">
        <v>64</v>
      </c>
      <c r="D22" s="91" t="s">
        <v>64</v>
      </c>
      <c r="E22" s="91" t="s">
        <v>64</v>
      </c>
      <c r="F22" s="91" t="s">
        <v>64</v>
      </c>
      <c r="G22" s="91" t="s">
        <v>64</v>
      </c>
      <c r="H22" s="91" t="s">
        <v>64</v>
      </c>
      <c r="I22" s="91" t="s">
        <v>64</v>
      </c>
      <c r="J22" s="91"/>
      <c r="K22" s="91"/>
      <c r="L22" s="91"/>
      <c r="M22" s="91"/>
      <c r="N22" s="91"/>
      <c r="O22" s="91"/>
      <c r="P22" s="314"/>
      <c r="Q22" s="90"/>
      <c r="R22" s="222"/>
      <c r="S22" s="92"/>
      <c r="T22" s="93"/>
      <c r="V22" s="160" t="s">
        <v>13</v>
      </c>
      <c r="W22" s="127" t="str">
        <f>IF(O2="","",O2)</f>
        <v/>
      </c>
      <c r="X22" s="127"/>
      <c r="Y22" s="161" t="str">
        <f>IFERROR(X22-W22,"")</f>
        <v/>
      </c>
      <c r="AA22" s="126" t="s">
        <v>13</v>
      </c>
      <c r="AB22" s="128" t="str">
        <f>IF(W22="","",AB19/W22)</f>
        <v/>
      </c>
      <c r="AC22" s="128" t="str">
        <f>IF(X22="","",AC19/X22)</f>
        <v/>
      </c>
      <c r="AD22" s="129" t="str">
        <f>IFERROR(AC22-AB22,"")</f>
        <v/>
      </c>
      <c r="AF22" s="95" t="str">
        <f>'1日(火)'!AF22</f>
        <v>残業</v>
      </c>
    </row>
    <row r="23" spans="1:32" ht="18" customHeight="1" thickBot="1" x14ac:dyDescent="0.45">
      <c r="A23" s="138">
        <v>0.64583333333332704</v>
      </c>
      <c r="B23" s="132" t="s">
        <v>740</v>
      </c>
      <c r="C23" s="133" t="s">
        <v>740</v>
      </c>
      <c r="D23" s="133" t="s">
        <v>740</v>
      </c>
      <c r="E23" s="133" t="s">
        <v>740</v>
      </c>
      <c r="F23" s="133" t="s">
        <v>740</v>
      </c>
      <c r="G23" s="133" t="s">
        <v>740</v>
      </c>
      <c r="H23" s="133" t="s">
        <v>740</v>
      </c>
      <c r="I23" s="133" t="s">
        <v>740</v>
      </c>
      <c r="J23" s="133"/>
      <c r="K23" s="133"/>
      <c r="L23" s="133"/>
      <c r="M23" s="133"/>
      <c r="N23" s="133"/>
      <c r="O23" s="133"/>
      <c r="P23" s="309"/>
      <c r="Q23" s="132"/>
      <c r="R23" s="223"/>
      <c r="S23" s="134"/>
      <c r="T23" s="136"/>
      <c r="V23" s="103" t="s">
        <v>104</v>
      </c>
      <c r="W23" s="70"/>
      <c r="AF23" s="95" t="str">
        <f>'1日(火)'!AF23</f>
        <v>↓</v>
      </c>
    </row>
    <row r="24" spans="1:32" ht="18" customHeight="1" x14ac:dyDescent="0.4">
      <c r="A24" s="139">
        <v>0.66666666666665897</v>
      </c>
      <c r="B24" s="90" t="s">
        <v>64</v>
      </c>
      <c r="C24" s="91" t="s">
        <v>64</v>
      </c>
      <c r="D24" s="91" t="s">
        <v>64</v>
      </c>
      <c r="E24" s="91" t="s">
        <v>64</v>
      </c>
      <c r="F24" s="91" t="s">
        <v>64</v>
      </c>
      <c r="G24" s="91" t="s">
        <v>64</v>
      </c>
      <c r="H24" s="91" t="s">
        <v>64</v>
      </c>
      <c r="I24" s="91" t="s">
        <v>64</v>
      </c>
      <c r="J24" s="91"/>
      <c r="K24" s="91"/>
      <c r="L24" s="91"/>
      <c r="M24" s="91"/>
      <c r="N24" s="91"/>
      <c r="O24" s="91"/>
      <c r="P24" s="314"/>
      <c r="Q24" s="90"/>
      <c r="R24" s="222"/>
      <c r="S24" s="92"/>
      <c r="T24" s="93" t="s">
        <v>748</v>
      </c>
      <c r="V24" s="105" t="s">
        <v>3</v>
      </c>
      <c r="W24" s="106" t="s">
        <v>14</v>
      </c>
      <c r="X24" s="106" t="s">
        <v>15</v>
      </c>
      <c r="Y24" s="107" t="s">
        <v>16</v>
      </c>
      <c r="AF24" s="95" t="str">
        <f>'1日(火)'!AF24</f>
        <v>翌日準備</v>
      </c>
    </row>
    <row r="25" spans="1:32" ht="18" customHeight="1" thickBot="1" x14ac:dyDescent="0.45">
      <c r="A25" s="138">
        <v>0.68749999999999101</v>
      </c>
      <c r="B25" s="132" t="s">
        <v>755</v>
      </c>
      <c r="C25" s="133" t="s">
        <v>755</v>
      </c>
      <c r="D25" s="133" t="s">
        <v>755</v>
      </c>
      <c r="E25" s="133" t="s">
        <v>755</v>
      </c>
      <c r="F25" s="133" t="s">
        <v>755</v>
      </c>
      <c r="G25" s="133" t="s">
        <v>64</v>
      </c>
      <c r="H25" s="133" t="s">
        <v>755</v>
      </c>
      <c r="I25" s="133" t="s">
        <v>64</v>
      </c>
      <c r="J25" s="133"/>
      <c r="K25" s="133"/>
      <c r="L25" s="133"/>
      <c r="M25" s="133"/>
      <c r="N25" s="133"/>
      <c r="O25" s="133"/>
      <c r="P25" s="309"/>
      <c r="Q25" s="132"/>
      <c r="R25" s="223"/>
      <c r="S25" s="134"/>
      <c r="T25" s="136"/>
      <c r="V25" s="126" t="s">
        <v>13</v>
      </c>
      <c r="W25" s="163" t="str">
        <f>IF(W22="","",W22/W19)</f>
        <v/>
      </c>
      <c r="X25" s="163" t="str">
        <f>IF(X22="","",X22/X19)</f>
        <v/>
      </c>
      <c r="Y25" s="164" t="str">
        <f>IFERROR(X25-W25,"")</f>
        <v/>
      </c>
      <c r="AF25" s="95" t="str">
        <f>'1日(火)'!AF25</f>
        <v>在庫チェック</v>
      </c>
    </row>
    <row r="26" spans="1:32" ht="18" customHeight="1" thickBot="1" x14ac:dyDescent="0.45">
      <c r="A26" s="139">
        <v>0.70833333333332205</v>
      </c>
      <c r="B26" s="90" t="s">
        <v>754</v>
      </c>
      <c r="C26" s="91" t="s">
        <v>754</v>
      </c>
      <c r="D26" s="91" t="s">
        <v>754</v>
      </c>
      <c r="E26" s="91" t="s">
        <v>754</v>
      </c>
      <c r="F26" s="91" t="s">
        <v>754</v>
      </c>
      <c r="G26" s="91" t="s">
        <v>64</v>
      </c>
      <c r="H26" s="91" t="s">
        <v>754</v>
      </c>
      <c r="I26" s="91" t="s">
        <v>64</v>
      </c>
      <c r="J26" s="91"/>
      <c r="K26" s="91"/>
      <c r="L26" s="91"/>
      <c r="M26" s="91"/>
      <c r="N26" s="91"/>
      <c r="O26" s="91"/>
      <c r="P26" s="314"/>
      <c r="Q26" s="90"/>
      <c r="R26" s="222"/>
      <c r="S26" s="92"/>
      <c r="T26" s="93"/>
      <c r="V26" s="130" t="s">
        <v>164</v>
      </c>
      <c r="W26" s="322"/>
      <c r="X26" s="322"/>
      <c r="Y26" s="322"/>
      <c r="AF26" s="95" t="str">
        <f>'1日(火)'!AF26</f>
        <v>送り状印刷</v>
      </c>
    </row>
    <row r="27" spans="1:32" ht="18" customHeight="1" x14ac:dyDescent="0.4">
      <c r="A27" s="138">
        <v>0.72916666666665397</v>
      </c>
      <c r="B27" s="132"/>
      <c r="C27" s="133"/>
      <c r="D27" s="133"/>
      <c r="E27" s="133"/>
      <c r="F27" s="133"/>
      <c r="G27" s="133" t="s">
        <v>740</v>
      </c>
      <c r="H27" s="133"/>
      <c r="I27" s="133" t="s">
        <v>740</v>
      </c>
      <c r="J27" s="133"/>
      <c r="K27" s="133"/>
      <c r="L27" s="133"/>
      <c r="M27" s="133"/>
      <c r="N27" s="133"/>
      <c r="O27" s="133"/>
      <c r="P27" s="309"/>
      <c r="Q27" s="132"/>
      <c r="R27" s="223"/>
      <c r="S27" s="134"/>
      <c r="T27" s="136"/>
      <c r="V27" s="524"/>
      <c r="W27" s="525"/>
      <c r="X27" s="525"/>
      <c r="Y27" s="526"/>
      <c r="AF27" s="95">
        <f>'1日(火)'!AF27</f>
        <v>0</v>
      </c>
    </row>
    <row r="28" spans="1:32" ht="18" customHeight="1" x14ac:dyDescent="0.4">
      <c r="A28" s="139">
        <v>0.74999999999998601</v>
      </c>
      <c r="B28" s="90"/>
      <c r="C28" s="91"/>
      <c r="D28" s="91"/>
      <c r="E28" s="91"/>
      <c r="F28" s="91"/>
      <c r="G28" s="91" t="s">
        <v>71</v>
      </c>
      <c r="H28" s="91"/>
      <c r="I28" s="91" t="s">
        <v>71</v>
      </c>
      <c r="J28" s="91"/>
      <c r="K28" s="91"/>
      <c r="L28" s="91"/>
      <c r="M28" s="91"/>
      <c r="N28" s="91"/>
      <c r="O28" s="91"/>
      <c r="P28" s="314"/>
      <c r="Q28" s="90"/>
      <c r="R28" s="222"/>
      <c r="S28" s="92"/>
      <c r="T28" s="93"/>
      <c r="V28" s="527"/>
      <c r="W28" s="528"/>
      <c r="X28" s="528"/>
      <c r="Y28" s="529"/>
      <c r="AA28" s="177"/>
      <c r="AB28" s="177"/>
      <c r="AC28" s="177"/>
      <c r="AD28" s="177"/>
      <c r="AF28" s="95" t="str">
        <f>'1日(火)'!AF28</f>
        <v>＊</v>
      </c>
    </row>
    <row r="29" spans="1:32" ht="18" customHeight="1" thickBot="1" x14ac:dyDescent="0.45">
      <c r="A29" s="138">
        <v>0.77083333333331805</v>
      </c>
      <c r="B29" s="132"/>
      <c r="C29" s="133"/>
      <c r="D29" s="133"/>
      <c r="E29" s="133"/>
      <c r="F29" s="133"/>
      <c r="G29" s="133"/>
      <c r="H29" s="133"/>
      <c r="I29" s="133"/>
      <c r="J29" s="133"/>
      <c r="K29" s="133"/>
      <c r="L29" s="133"/>
      <c r="M29" s="133"/>
      <c r="N29" s="133"/>
      <c r="O29" s="133"/>
      <c r="P29" s="309"/>
      <c r="Q29" s="132"/>
      <c r="R29" s="223"/>
      <c r="S29" s="134"/>
      <c r="T29" s="136"/>
      <c r="V29" s="521"/>
      <c r="W29" s="522"/>
      <c r="X29" s="522"/>
      <c r="Y29" s="523"/>
      <c r="AA29" s="177"/>
      <c r="AB29" s="177"/>
      <c r="AC29" s="177"/>
      <c r="AD29" s="177"/>
      <c r="AF29" s="95" t="str">
        <f>'1日(火)'!AF29</f>
        <v>＊</v>
      </c>
    </row>
    <row r="30" spans="1:32" ht="18" customHeight="1" thickBot="1" x14ac:dyDescent="0.45">
      <c r="A30" s="139">
        <v>0.79166666666664998</v>
      </c>
      <c r="B30" s="90"/>
      <c r="C30" s="91"/>
      <c r="D30" s="91"/>
      <c r="E30" s="91"/>
      <c r="F30" s="91"/>
      <c r="G30" s="91"/>
      <c r="H30" s="91"/>
      <c r="I30" s="91"/>
      <c r="J30" s="91"/>
      <c r="K30" s="91"/>
      <c r="L30" s="91"/>
      <c r="M30" s="91"/>
      <c r="N30" s="91"/>
      <c r="O30" s="91"/>
      <c r="P30" s="314"/>
      <c r="Q30" s="90"/>
      <c r="R30" s="222"/>
      <c r="S30" s="92"/>
      <c r="T30" s="93"/>
      <c r="V30" s="130" t="s">
        <v>236</v>
      </c>
      <c r="W30" s="320"/>
      <c r="X30" s="320"/>
      <c r="Y30" s="321"/>
      <c r="AA30" s="177"/>
      <c r="AB30" s="177"/>
      <c r="AC30" s="177"/>
      <c r="AD30" s="177"/>
      <c r="AF30" s="95" t="str">
        <f>'1日(火)'!AF30</f>
        <v>＊</v>
      </c>
    </row>
    <row r="31" spans="1:32" ht="18" customHeight="1" x14ac:dyDescent="0.4">
      <c r="A31" s="138">
        <v>0.81249999999998201</v>
      </c>
      <c r="B31" s="132"/>
      <c r="C31" s="133"/>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tr">
        <f>'1日(火)'!AF31</f>
        <v>＊</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t="s">
        <v>749</v>
      </c>
      <c r="V32" s="527"/>
      <c r="W32" s="528"/>
      <c r="X32" s="528"/>
      <c r="Y32" s="529"/>
      <c r="AA32" s="177"/>
      <c r="AB32" s="177"/>
      <c r="AC32" s="177"/>
      <c r="AD32" s="177"/>
      <c r="AF32" s="95" t="str">
        <f>'1日(火)'!AF32</f>
        <v>＊</v>
      </c>
    </row>
    <row r="33" spans="1:32" ht="18" customHeight="1" thickBot="1" x14ac:dyDescent="0.45">
      <c r="A33" s="173" t="s">
        <v>165</v>
      </c>
      <c r="B33" s="111" cm="1">
        <f t="array" aca="1" ref="B33" ca="1">IF(B36&lt;&gt;0,B36,IFERROR(IF(B4="欠勤",0,IF(B3="","",INDIRECT(ADDRESS(MATCH("",B$1:B$32,-1),1))*24-INDIRECT(ADDRESS(MATCH(0,INDEX(0/(B$6:B$32&lt;&gt;""),),0)+5,1))*24-COUNTIF(B6:B32,"休憩")*0.5)),0))</f>
        <v>7.9999999999997389</v>
      </c>
      <c r="C33" s="111" cm="1">
        <f t="array" aca="1" ref="C33" ca="1">IF(C36&lt;&gt;0,C36,IFERROR(IF(C4="欠勤",0,IF(C3="","",INDIRECT(ADDRESS(MATCH("",C$1:C$32,-1),1))*24-INDIRECT(ADDRESS(MATCH(0,INDEX(0/(C$6:C$32&lt;&gt;""),),0)+5,1))*24-COUNTIF(C6:C32,"休憩")*0.5)),0))</f>
        <v>7.9999999999997389</v>
      </c>
      <c r="D33" s="111" cm="1">
        <f t="array" aca="1" ref="D33" ca="1">IF(D36&lt;&gt;0,D36,IFERROR(IF(D4="欠勤",0,IF(D3="","",INDIRECT(ADDRESS(MATCH("",D$1:D$32,-1),1))*24-INDIRECT(ADDRESS(MATCH(0,INDEX(0/(D$6:D$32&lt;&gt;""),),0)+5,1))*24-COUNTIF(D6:D32,"休憩")*0.5)),0))</f>
        <v>7.9999999999997389</v>
      </c>
      <c r="E33" s="111" cm="1">
        <f t="array" aca="1" ref="E33" ca="1">IF(E36&lt;&gt;0,E36,IFERROR(IF(E4="欠勤",0,IF(E3="","",INDIRECT(ADDRESS(MATCH("",E$1:E$32,-1),1))*24-INDIRECT(ADDRESS(MATCH(0,INDEX(0/(E$6:E$32&lt;&gt;""),),0)+5,1))*24-COUNTIF(E6:E32,"休憩")*0.5)),0))</f>
        <v>7.9999999999997389</v>
      </c>
      <c r="F33" s="111" cm="1">
        <f t="array" aca="1" ref="F33" ca="1">IF(F36&lt;&gt;0,F36,IFERROR(IF(F4="欠勤",0,IF(F3="","",INDIRECT(ADDRESS(MATCH("",F$1:F$32,-1),1))*24-INDIRECT(ADDRESS(MATCH(0,INDEX(0/(F$6:F$32&lt;&gt;""),),0)+5,1))*24-COUNTIF(F6:F32,"休憩")*0.5)),0))</f>
        <v>7.9999999999997389</v>
      </c>
      <c r="G33" s="227" cm="1">
        <f t="array" aca="1" ref="G33" ca="1">IF(G36&lt;&gt;0,G36,IFERROR(IF(G4="欠勤",0,IF(G3="","",INDIRECT(ADDRESS(MATCH("",G$1:G$32,-1),1))*24-INDIRECT(ADDRESS(MATCH(0,INDEX(0/(G$6:G$32&lt;&gt;""),),0)+5,1))*24-COUNTIF(G6:G32,"休憩")*0.5)),0))</f>
        <v>4.9999999999996838</v>
      </c>
      <c r="H33" s="228" cm="1">
        <f t="array" aca="1" ref="H33" ca="1">IF(H36&lt;&gt;0,H36,IFERROR(IF(H4="欠勤",0,IF(H3="","",INDIRECT(ADDRESS(MATCH("",H$1:H$32,-1),1))*24-INDIRECT(ADDRESS(MATCH(0,INDEX(0/(H$6:H$32&lt;&gt;""),),0)+5,1))*24-COUNTIF(H6:H32,"休憩")*0.5)),0))</f>
        <v>6.99999999999973</v>
      </c>
      <c r="I33" s="228" cm="1">
        <f t="array" aca="1" ref="I33" ca="1">IF(I36&lt;&gt;0,I36,IFERROR(IF(I4="欠勤",0,IF(I3="","",INDIRECT(ADDRESS(MATCH("",I$1:I$32,-1),1))*24-INDIRECT(ADDRESS(MATCH(0,INDEX(0/(I$6:I$32&lt;&gt;""),),0)+5,1))*24-COUNTIF(I6:I32,"休憩")*0.5)),0))</f>
        <v>4.9999999999996838</v>
      </c>
      <c r="J33" s="228" t="str" cm="1">
        <f t="array" aca="1" ref="J33" ca="1">IF(J36&lt;&gt;0,J36,IFERROR(IF(J4="欠勤",0,IF(J3="","",INDIRECT(ADDRESS(MATCH("",J$1:J$32,-1),1))*24-INDIRECT(ADDRESS(MATCH(0,INDEX(0/(J$6:J$32&lt;&gt;""),),0)+5,1))*24-COUNTIF(J6:J32,"休憩")*0.5)),0))</f>
        <v/>
      </c>
      <c r="K33" s="228" t="str" cm="1">
        <f t="array" aca="1" ref="K33" ca="1">IF(K36&lt;&gt;0,K36,IFERROR(IF(K4="欠勤",0,IF(K3="","",INDIRECT(ADDRESS(MATCH("",K$1:K$32,-1),1))*24-INDIRECT(ADDRESS(MATCH(0,INDEX(0/(K$6:K$32&lt;&gt;""),),0)+5,1))*24-COUNTIF(K6:K32,"休憩")*0.5)),0))</f>
        <v/>
      </c>
      <c r="L33" s="228" t="str" cm="1">
        <f t="array" aca="1" ref="L33" ca="1">IF(L36&lt;&gt;0,L36,IFERROR(IF(L4="欠勤",0,IF(L3="","",INDIRECT(ADDRESS(MATCH("",L$1:L$32,-1),1))*24-INDIRECT(ADDRESS(MATCH(0,INDEX(0/(L$6:L$32&lt;&gt;""),),0)+5,1))*24-COUNTIF(L6:L32,"休憩")*0.5)),0))</f>
        <v/>
      </c>
      <c r="M33" s="228" t="str" cm="1">
        <f t="array" aca="1" ref="M33" ca="1">IF(M36&lt;&gt;0,M36,IFERROR(IF(M4="欠勤",0,IF(M3="","",INDIRECT(ADDRESS(MATCH("",M$1:M$32,-1),1))*24-INDIRECT(ADDRESS(MATCH(0,INDEX(0/(M$6:M$32&lt;&gt;""),),0)+5,1))*24-COUNTIF(M6:M32,"休憩")*0.5)),0))</f>
        <v/>
      </c>
      <c r="N33" s="228" t="str" cm="1">
        <f t="array" aca="1" ref="N33" ca="1">IF(N36&lt;&gt;0,N36,IFERROR(IF(N4="欠勤",0,IF(N3="","",INDIRECT(ADDRESS(MATCH("",N$1:N$32,-1),1))*24-INDIRECT(ADDRESS(MATCH(0,INDEX(0/(N$6:N$32&lt;&gt;""),),0)+5,1))*24-COUNTIF(N6:N32,"休憩")*0.5)),0))</f>
        <v/>
      </c>
      <c r="O33" s="228" t="str" cm="1">
        <f t="array" aca="1" ref="O33" ca="1">IF(O36&lt;&gt;0,O36,IFERROR(IF(O4="欠勤",0,IF(O3="","",INDIRECT(ADDRESS(MATCH("",O$1:O$32,-1),1))*24-INDIRECT(ADDRESS(MATCH(0,INDEX(0/(O$6:O$32&lt;&gt;""),),0)+5,1))*24-COUNTIF(O6:O32,"休憩")*0.5)),0))</f>
        <v/>
      </c>
      <c r="P33" s="316" t="str" cm="1">
        <f t="array" aca="1" ref="P33" ca="1">IF(P36&lt;&gt;0,P36,IFERROR(IF(P4="欠勤",0,IF(P3="","",INDIRECT(ADDRESS(MATCH("",P$1:P$32,-1),1))*24-INDIRECT(ADDRESS(MATCH(0,INDEX(0/(P$6:P$32&lt;&gt;""),),0)+5,1))*24-COUNTIF(P6:P32,"休憩")*0.5)),0))</f>
        <v/>
      </c>
      <c r="Q33" s="168"/>
      <c r="R33" s="169"/>
      <c r="S33" s="170"/>
      <c r="T33" s="171"/>
      <c r="V33" s="521"/>
      <c r="W33" s="522"/>
      <c r="X33" s="522"/>
      <c r="Y33" s="523"/>
      <c r="AA33" s="177"/>
      <c r="AB33" s="177"/>
      <c r="AC33" s="177"/>
      <c r="AD33" s="177"/>
      <c r="AF33" s="95" t="str">
        <f>'1日(火)'!AF33</f>
        <v>＊</v>
      </c>
    </row>
    <row r="34" spans="1:32" ht="18" customHeight="1" x14ac:dyDescent="0.4">
      <c r="A34" s="533" t="str">
        <f>"出荷の合計　　→　"&amp;O2&amp;"ｃｓ"</f>
        <v>出荷の合計　　→　ｃｓ</v>
      </c>
      <c r="B34" s="533"/>
      <c r="C34" s="533"/>
      <c r="D34" s="533"/>
      <c r="E34" s="533"/>
      <c r="F34" s="533"/>
      <c r="G34" s="533"/>
      <c r="H34" s="533"/>
      <c r="I34" s="533"/>
      <c r="J34" s="533"/>
      <c r="K34" s="533"/>
      <c r="L34" s="533"/>
      <c r="M34" s="533"/>
      <c r="N34" s="533"/>
      <c r="O34" s="533"/>
      <c r="P34" s="533"/>
      <c r="Q34" s="533"/>
      <c r="R34" s="533"/>
      <c r="S34" s="533"/>
      <c r="T34" s="533"/>
      <c r="AF34" s="95" t="str">
        <f>'1日(火)'!AF34</f>
        <v>＊</v>
      </c>
    </row>
    <row r="35" spans="1:32" ht="18" customHeight="1" x14ac:dyDescent="0.4">
      <c r="A35" s="534" t="e">
        <f ca="1">"1ケース当たりの人件費　"&amp;ROUND(AC19/O2,0)&amp;"円"</f>
        <v>#DIV/0!</v>
      </c>
      <c r="B35" s="534"/>
      <c r="C35" s="534"/>
      <c r="D35" s="534"/>
      <c r="E35" s="534"/>
      <c r="F35" s="534"/>
      <c r="G35" s="534"/>
      <c r="H35" s="534"/>
      <c r="I35" s="534"/>
      <c r="J35" s="534"/>
      <c r="K35" s="534"/>
      <c r="L35" s="534"/>
      <c r="M35" s="534"/>
      <c r="N35" s="534"/>
      <c r="O35" s="534"/>
      <c r="P35" s="534"/>
      <c r="Q35" s="534"/>
      <c r="R35" s="534"/>
      <c r="S35" s="534"/>
      <c r="T35" s="534"/>
      <c r="AF35" s="95" t="str">
        <f>'1日(火)'!AF35</f>
        <v>＊</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tr">
        <f>'1日(火)'!AF36</f>
        <v>＊</v>
      </c>
    </row>
    <row r="37" spans="1:32" ht="18" hidden="1" customHeight="1" x14ac:dyDescent="0.4">
      <c r="A37" s="167"/>
      <c r="B37" s="167" cm="1">
        <f t="array" aca="1" ref="B37" ca="1">IF(INDIRECT(ADDRESS(MATCH("",B$1:B$32,-1),2))="休憩",INDIRECT(ADDRESS(MATCH("",B$1:B$32,-1)+1,1)),INDIRECT(ADDRESS(MATCH("",B$1:B$32,-1),1)))</f>
        <v>0.70833333333332205</v>
      </c>
      <c r="C37" s="167" cm="1">
        <f t="array" aca="1" ref="C37" ca="1">IF(INDIRECT(ADDRESS(MATCH("",C$1:C$32,-1),3))="休憩",INDIRECT(ADDRESS(MATCH("",C$1:C$32,-1)+1,1)),INDIRECT(ADDRESS(MATCH("",C$1:C$32,-1),1)))</f>
        <v>0.70833333333332205</v>
      </c>
      <c r="D37" s="167" cm="1">
        <f t="array" aca="1" ref="D37" ca="1">IF(INDIRECT(ADDRESS(MATCH("",D$1:D$32,-1),4))="休憩",INDIRECT(ADDRESS(MATCH("",D$1:D$32,-1)+1,1)),INDIRECT(ADDRESS(MATCH("",D$1:D$32,-1),1)))</f>
        <v>0.70833333333332205</v>
      </c>
      <c r="E37" s="167" cm="1">
        <f t="array" aca="1" ref="E37" ca="1">IF(INDIRECT(ADDRESS(MATCH("",E$1:E$32,-1),5))="休憩",INDIRECT(ADDRESS(MATCH("",E$1:E$32,-1)+1,1)),INDIRECT(ADDRESS(MATCH("",E$1:E$32,-1),1)))</f>
        <v>0.70833333333332205</v>
      </c>
      <c r="F37" s="167" cm="1">
        <f t="array" aca="1" ref="F37" ca="1">IF(INDIRECT(ADDRESS(MATCH("",F$1:F$32,-1),6))="休憩",INDIRECT(ADDRESS(MATCH("",F$1:F$32,-1)+1,1)),INDIRECT(ADDRESS(MATCH("",F$1:F$32,-1),1)))</f>
        <v>0.70833333333332205</v>
      </c>
      <c r="G37" s="167" cm="1">
        <f t="array" aca="1" ref="G37" ca="1">IF(INDIRECT(ADDRESS(MATCH("",G$1:G$32,-1),7))="休憩",INDIRECT(ADDRESS(MATCH("",G$1:G$32,-1)+1,1)),INDIRECT(ADDRESS(MATCH("",G$1:G$32,-1),1)))</f>
        <v>0.74999999999998601</v>
      </c>
      <c r="H37" s="167" cm="1">
        <f t="array" aca="1" ref="H37" ca="1">IF(INDIRECT(ADDRESS(MATCH("",H$1:H$32,-1),8))="休憩",INDIRECT(ADDRESS(MATCH("",H$1:H$32,-1)+1,1)),INDIRECT(ADDRESS(MATCH("",H$1:H$32,-1),1)))</f>
        <v>0.70833333333332205</v>
      </c>
      <c r="I37" s="220" cm="1">
        <f t="array" aca="1" ref="I37" ca="1">IF(INDIRECT(ADDRESS(MATCH("",I$1:I$32,-1),8))="休憩",INDIRECT(ADDRESS(MATCH("",I$1:I$32,-1)+1,1)),INDIRECT(ADDRESS(MATCH("",I$1:I$32,-1),1)))</f>
        <v>0.74999999999998601</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tr">
        <f>'1日(火)'!AF37</f>
        <v>＊</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tr">
        <f>'1日(火)'!AF38</f>
        <v>＊</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tr">
        <f>'1日(火)'!AF39</f>
        <v>＊</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tr">
        <f>'1日(火)'!AF40</f>
        <v>＊</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tr">
        <f>'1日(火)'!AF41</f>
        <v>＊</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tr">
        <f>'1日(火)'!AF42</f>
        <v>＊</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tr">
        <f>'1日(火)'!AF43</f>
        <v>＊</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tr">
        <f>'1日(火)'!AF44</f>
        <v>＊</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tr">
        <f>'1日(火)'!AF45</f>
        <v>＊</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tr">
        <f>'1日(火)'!AF46</f>
        <v>＊</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tr">
        <f>'1日(火)'!AF47</f>
        <v>＊</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tr">
        <f>'1日(火)'!AF48</f>
        <v>＊</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tr">
        <f>'1日(火)'!AF49</f>
        <v>＊</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tr">
        <f>'1日(火)'!AF50</f>
        <v>＊</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tr">
        <f>'1日(火)'!AF51</f>
        <v>＊</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tr">
        <f>'1日(火)'!AF52</f>
        <v>＊</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tr">
        <f>'1日(火)'!AF53</f>
        <v>＊</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tr">
        <f>'1日(火)'!AF54</f>
        <v>＊</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tr">
        <f>'1日(火)'!AF55</f>
        <v>＊</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tr">
        <f>'1日(火)'!AF56</f>
        <v>＊</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tr">
        <f>'1日(火)'!AF57</f>
        <v>＊</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tr">
        <f>'1日(火)'!AF58</f>
        <v>＊</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28" ht="15.95" customHeight="1" x14ac:dyDescent="0.4"/>
    <row r="66" spans="22:28" ht="15.95" customHeight="1" x14ac:dyDescent="0.4">
      <c r="Y66" s="124"/>
    </row>
    <row r="67" spans="22:28" ht="15.95" customHeight="1" x14ac:dyDescent="0.4">
      <c r="Y67" s="125"/>
    </row>
    <row r="68" spans="22:28" ht="15.95" customHeight="1" x14ac:dyDescent="0.4">
      <c r="Y68" s="125"/>
    </row>
    <row r="69" spans="22:28" ht="15.95" customHeight="1" x14ac:dyDescent="0.4">
      <c r="Y69" s="125"/>
    </row>
    <row r="70" spans="22:28" ht="15.95" customHeight="1" x14ac:dyDescent="0.4">
      <c r="V70" s="116"/>
      <c r="W70" s="70"/>
      <c r="AB70" s="125"/>
    </row>
    <row r="71" spans="22:28" ht="15.95" customHeight="1" x14ac:dyDescent="0.4">
      <c r="V71" s="116"/>
      <c r="W71" s="70"/>
      <c r="AB71" s="125"/>
    </row>
    <row r="72" spans="22:28" ht="15.95" customHeight="1" x14ac:dyDescent="0.4">
      <c r="V72" s="116"/>
      <c r="W72" s="70"/>
      <c r="AB72" s="125"/>
    </row>
    <row r="73" spans="22:28" ht="15.95" customHeight="1" x14ac:dyDescent="0.4">
      <c r="Y73" s="125"/>
    </row>
    <row r="74" spans="22:28" ht="15.95" customHeight="1" x14ac:dyDescent="0.4">
      <c r="Y74" s="125"/>
    </row>
    <row r="75" spans="22:28" ht="15.95" customHeight="1" x14ac:dyDescent="0.4">
      <c r="Y75" s="125"/>
    </row>
    <row r="76" spans="22:28" ht="15.95" customHeight="1" x14ac:dyDescent="0.4">
      <c r="Y76" s="125"/>
    </row>
    <row r="77" spans="22:28" s="70" customFormat="1" ht="15.95" customHeight="1" x14ac:dyDescent="0.4">
      <c r="W77"/>
    </row>
    <row r="78" spans="22:28" s="70" customFormat="1" ht="15.95" customHeight="1" x14ac:dyDescent="0.4">
      <c r="W78"/>
    </row>
    <row r="79" spans="22:28" s="70" customFormat="1" ht="15.95" customHeight="1" x14ac:dyDescent="0.4">
      <c r="W79"/>
    </row>
    <row r="80" spans="22:28"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c r="Y85" s="131"/>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5"/>
  <conditionalFormatting sqref="A33 A6:T7 A29:T32 A18:P28 R10:T28 F10:P17 A8:D17 F8:T9">
    <cfRule type="cellIs" dxfId="57" priority="4" operator="equal">
      <formula>"休憩"</formula>
    </cfRule>
  </conditionalFormatting>
  <conditionalFormatting sqref="Y19">
    <cfRule type="cellIs" dxfId="56" priority="3" operator="lessThan">
      <formula>0</formula>
    </cfRule>
  </conditionalFormatting>
  <conditionalFormatting sqref="Q10:Q28">
    <cfRule type="cellIs" dxfId="55" priority="2" operator="equal">
      <formula>"休憩"</formula>
    </cfRule>
  </conditionalFormatting>
  <conditionalFormatting sqref="E8:E17">
    <cfRule type="cellIs" dxfId="54"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xr:uid="{28A672AD-EE3A-4D30-80CD-225E17BB883F}">
          <x14:formula1>
            <xm:f>'1日(火)'!$AF$7:$AF$58</xm:f>
          </x14:formula1>
          <xm:sqref>B6:S32</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E7740C-FB06-4FB7-A296-90970F3B814D}">
  <sheetPr codeName="Sheet24">
    <pageSetUpPr fitToPage="1"/>
  </sheetPr>
  <dimension ref="A1:AF95"/>
  <sheetViews>
    <sheetView zoomScale="70" zoomScaleNormal="70" workbookViewId="0">
      <pane xSplit="1" ySplit="5" topLeftCell="B6" activePane="bottomRight" state="frozen"/>
      <selection activeCell="R8" sqref="R8"/>
      <selection pane="topRight" activeCell="R8" sqref="R8"/>
      <selection pane="bottomLeft" activeCell="R8" sqref="R8"/>
      <selection pane="bottomRight" activeCell="R10" sqref="R10:R28"/>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f>月シフト!S9</f>
        <v>44610</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f>A1</f>
        <v>44610</v>
      </c>
      <c r="W1" s="530"/>
      <c r="X1" s="530"/>
      <c r="Y1" s="530"/>
      <c r="Z1" s="62"/>
      <c r="AA1" s="62"/>
      <c r="AB1" s="62"/>
      <c r="AC1" s="62"/>
      <c r="AD1" s="62"/>
      <c r="AF1" s="62"/>
    </row>
    <row r="2" spans="1:32" ht="18.600000000000001" customHeight="1" thickBot="1" x14ac:dyDescent="0.45">
      <c r="A2" s="63"/>
      <c r="B2" s="537" t="s">
        <v>57</v>
      </c>
      <c r="C2" s="538"/>
      <c r="D2" s="538"/>
      <c r="E2" s="538"/>
      <c r="F2" s="538"/>
      <c r="G2" s="538"/>
      <c r="H2" s="538"/>
      <c r="I2" s="538"/>
      <c r="J2" s="538"/>
      <c r="K2" s="538"/>
      <c r="L2" s="538"/>
      <c r="M2" s="538"/>
      <c r="N2" s="539"/>
      <c r="O2" s="64"/>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IFERROR(INDEX(月シフト!$A$17:$A$50,MATCH(LARGE((月シフト!$S$17:$S$50&lt;&gt;"")*1/ROW(月シフト!$S$17:$S$50),B38),1/ROW(月シフト!$S$17:$S$50),0),1),"")</f>
        <v>ディン コン ベト</v>
      </c>
      <c r="C3" s="142" t="str" cm="1">
        <f t="array" ref="C3">IFERROR(INDEX(月シフト!$A$17:$A$50,MATCH(LARGE((月シフト!$S$17:$S$50&lt;&gt;"")*1/ROW(月シフト!$S$17:$S$50),C38),1/ROW(月シフト!$S$17:$S$50),0),1),"")</f>
        <v>チャモ</v>
      </c>
      <c r="D3" s="142" t="str" cm="1">
        <f t="array" ref="D3">IFERROR(INDEX(月シフト!$A$17:$A$50,MATCH(LARGE((月シフト!$S$17:$S$50&lt;&gt;"")*1/ROW(月シフト!$S$17:$S$50),D38),1/ROW(月シフト!$S$17:$S$50),0),1),"")</f>
        <v>サンミン</v>
      </c>
      <c r="E3" s="142" t="str" cm="1">
        <f t="array" ref="E3">IFERROR(INDEX(月シフト!$A$17:$A$50,MATCH(LARGE((月シフト!$S$17:$S$50&lt;&gt;"")*1/ROW(月シフト!$S$17:$S$50),E38),1/ROW(月シフト!$S$17:$S$50),0),1),"")</f>
        <v>ハルシャナ</v>
      </c>
      <c r="F3" s="142" t="str" cm="1">
        <f t="array" ref="F3">IFERROR(INDEX(月シフト!$A$17:$A$50,MATCH(LARGE((月シフト!$S$17:$S$50&lt;&gt;"")*1/ROW(月シフト!$S$17:$S$50),F38),1/ROW(月シフト!$S$17:$S$50),0),1),"")</f>
        <v>インディカ</v>
      </c>
      <c r="G3" s="224" t="str" cm="1">
        <f t="array" ref="G3">IFERROR(INDEX(月シフト!$A$17:$A$50,MATCH(LARGE((月シフト!$S$17:$S$50&lt;&gt;"")*1/ROW(月シフト!$S$17:$S$50),G38),1/ROW(月シフト!$S$17:$S$50),0),1),"")</f>
        <v>チャトランガ</v>
      </c>
      <c r="H3" s="224" t="str" cm="1">
        <f t="array" ref="H3">IFERROR(INDEX(月シフト!$A$17:$A$50,MATCH(LARGE((月シフト!$S$17:$S$50&lt;&gt;"")*1/ROW(月シフト!$S$17:$S$50),H38),1/ROW(月シフト!$S$17:$S$50),0),1),"")</f>
        <v/>
      </c>
      <c r="I3" s="224" t="str" cm="1">
        <f t="array" ref="I3">IFERROR(INDEX(月シフト!$A$17:$A$50,MATCH(LARGE((月シフト!$S$17:$S$50&lt;&gt;"")*1/ROW(月シフト!$S$17:$S$50),I38),1/ROW(月シフト!$S$17:$S$50),0),1),"")</f>
        <v/>
      </c>
      <c r="J3" s="224" t="str" cm="1">
        <f t="array" ref="J3">IFERROR(INDEX(月シフト!$A$17:$A$50,MATCH(LARGE((月シフト!$S$17:$S$50&lt;&gt;"")*1/ROW(月シフト!$S$17:$S$50),J38),1/ROW(月シフト!$S$17:$S$50),0),1),"")</f>
        <v/>
      </c>
      <c r="K3" s="224" t="str" cm="1">
        <f t="array" ref="K3">IFERROR(INDEX(月シフト!$A$17:$A$50,MATCH(LARGE((月シフト!$S$17:$S$50&lt;&gt;"")*1/ROW(月シフト!$S$17:$S$50),K38),1/ROW(月シフト!$S$17:$S$50),0),1),"")</f>
        <v/>
      </c>
      <c r="L3" s="224" t="str" cm="1">
        <f t="array" ref="L3">IFERROR(INDEX(月シフト!$A$17:$A$50,MATCH(LARGE((月シフト!$S$17:$S$50&lt;&gt;"")*1/ROW(月シフト!$S$17:$S$50),L38),1/ROW(月シフト!$S$17:$S$50),0),1),"")</f>
        <v/>
      </c>
      <c r="M3" s="224" t="str" cm="1">
        <f t="array" ref="M3">IFERROR(INDEX(月シフト!$A$17:$A$50,MATCH(LARGE((月シフト!$S$17:$S$50&lt;&gt;"")*1/ROW(月シフト!$S$17:$S$50),M38),1/ROW(月シフト!$S$17:$S$50),0),1),"")</f>
        <v/>
      </c>
      <c r="N3" s="224" t="str" cm="1">
        <f t="array" ref="N3">IFERROR(INDEX(月シフト!$A$17:$A$50,MATCH(LARGE((月シフト!$S$17:$S$50&lt;&gt;"")*1/ROW(月シフト!$S$17:$S$50),N38),1/ROW(月シフト!$S$17:$S$50),0),1),"")</f>
        <v/>
      </c>
      <c r="O3" s="224" t="str" cm="1">
        <f t="array" ref="O3">IFERROR(INDEX(月シフト!$A$17:$A$50,MATCH(LARGE((月シフト!$S$17:$S$50&lt;&gt;"")*1/ROW(月シフト!$S$17:$S$50),O38),1/ROW(月シフト!$S$17:$S$50),0),1),"")</f>
        <v/>
      </c>
      <c r="P3" s="310" t="str" cm="1">
        <f t="array" ref="P3">IFERROR(INDEX(月シフト!$A$17:$A$50,MATCH(LARGE((月シフト!$S$17:$S$50&lt;&gt;"")*1/ROW(月シフト!$S$17:$S$50),P38),1/ROW(月シフト!$S$17:$S$50),0),1),"")</f>
        <v/>
      </c>
      <c r="Q3" s="143" t="str">
        <f t="array" ref="Q3">IFERROR(INDEX(月シフト!$A$11:$A$16,MATCH(LARGE((月シフト!$S$11:$S$16&lt;&gt;"")*1/ROW(月シフト!$S$11:$S$16),1),1/ROW(月シフト!$S$11:$S$16),0),1),"")</f>
        <v>矢代</v>
      </c>
      <c r="R3" s="144" t="str">
        <f t="array" ref="R3">IFERROR(INDEX(月シフト!$A$11:$A$16,MATCH(LARGE((月シフト!$S$11:$S$16&lt;&gt;"")*1/ROW(月シフト!$S$11:$S$16),2),1/ROW(月シフト!$S$11:$S$16),0),1),"")</f>
        <v>高橋</v>
      </c>
      <c r="S3" s="145" t="str">
        <f t="array" ref="S3">IFERROR(INDEX(月シフト!$A$11:$A$16,MATCH(LARGE((月シフト!$S$11:$S$16&lt;&gt;"")*1/ROW(月シフト!$S$11:$S$16),3),1/ROW(月シフト!$S$11:$S$16),0),1),"")</f>
        <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c r="C4" s="73"/>
      <c r="D4" s="73"/>
      <c r="E4" s="73"/>
      <c r="F4" s="73"/>
      <c r="G4" s="225"/>
      <c r="H4" s="225"/>
      <c r="I4" s="225"/>
      <c r="J4" s="225"/>
      <c r="K4" s="225"/>
      <c r="L4" s="225"/>
      <c r="M4" s="225"/>
      <c r="N4" s="225"/>
      <c r="O4" s="225"/>
      <c r="P4" s="311"/>
      <c r="Q4" s="74"/>
      <c r="R4" s="75"/>
      <c r="S4" s="76"/>
      <c r="T4" s="146"/>
      <c r="V4" s="109" t="str">
        <f>IF(AND(B$3="",B$6=""),"",IF(B$3="",B$6,B$3))</f>
        <v>ディン コン ベト</v>
      </c>
      <c r="W4" s="110">
        <f>IF(AND(B$6&lt;&gt;"",B$3=""),0,IFERROR(HLOOKUP(INDEX(月シフト!$B$17:$AF$50,MATCH($V4,月シフト!$A$17:$A$50,0),MATCH($V$1,月シフト!$B$9:$AF$9,0)),月シフト!$AJ$9:$AU$10,2,0),""))</f>
        <v>8</v>
      </c>
      <c r="X4" s="111">
        <f ca="1">B33</f>
        <v>7.9999999999997389</v>
      </c>
      <c r="Y4" s="112">
        <f ca="1">IF(V4="","",X4-W4)</f>
        <v>-2.6112445539183682E-13</v>
      </c>
      <c r="AA4" s="109" t="str">
        <f t="shared" ref="AA4:AA13" si="0">IF(V4="","",V4)</f>
        <v>ディン コン ベト</v>
      </c>
      <c r="AB4" s="114">
        <f>IFERROR(HLOOKUP($V4,月シフト!$AJ$12:$AZ$13,2,0)*W4,"")</f>
        <v>8800</v>
      </c>
      <c r="AC4" s="114">
        <f ca="1">IFERROR(HLOOKUP($V4,月シフト!$AJ$12:$AZ$13,2,0)*X4,"")</f>
        <v>8799.9999999997126</v>
      </c>
      <c r="AD4" s="115">
        <f ca="1">IFERROR(ROUND(AC4,0)-ROUND(AB4,0),"")</f>
        <v>0</v>
      </c>
    </row>
    <row r="5" spans="1:32" ht="18.600000000000001" customHeight="1" thickBot="1" x14ac:dyDescent="0.45">
      <c r="A5" s="78" t="s">
        <v>83</v>
      </c>
      <c r="B5" s="79" t="str">
        <f>IF(B3="","",HLOOKUP(INDEX(月シフト!$B$11:$AF$50,MATCH(B$3,月シフト!$A$11:$A$50,0),MATCH($A$1,月シフト!$B$9:$AF$9,0)),月シフト!$AJ$9:$AU$11,3,0))</f>
        <v>8:00～17:00</v>
      </c>
      <c r="C5" s="79" t="str">
        <f>IF(C3="","",HLOOKUP(INDEX(月シフト!$B$11:$AF$50,MATCH(C$3,月シフト!$A$11:$A$50,0),MATCH($A$1,月シフト!$B$9:$AF$9,0)),月シフト!$AJ$9:$AU$11,3,0))</f>
        <v>8:00～17:00</v>
      </c>
      <c r="D5" s="79" t="str">
        <f>IF(D3="","",HLOOKUP(INDEX(月シフト!$B$11:$AF$50,MATCH(D$3,月シフト!$A$11:$A$50,0),MATCH($A$1,月シフト!$B$9:$AF$9,0)),月シフト!$AJ$9:$AU$11,3,0))</f>
        <v>8:00～17:00</v>
      </c>
      <c r="E5" s="79" t="str">
        <f>IF(E3="","",HLOOKUP(INDEX(月シフト!$B$11:$AF$50,MATCH(E$3,月シフト!$A$11:$A$50,0),MATCH($A$1,月シフト!$B$9:$AF$9,0)),月シフト!$AJ$9:$AU$11,3,0))</f>
        <v>8:00～17:00</v>
      </c>
      <c r="F5" s="79" t="str">
        <f>IF(F3="","",HLOOKUP(INDEX(月シフト!$B$11:$AF$50,MATCH(F$3,月シフト!$A$11:$A$50,0),MATCH($A$1,月シフト!$B$9:$AF$9,0)),月シフト!$AJ$9:$AU$11,3,0))</f>
        <v>9:00～17:00</v>
      </c>
      <c r="G5" s="226" t="str">
        <f>IF(G3="","",HLOOKUP(INDEX(月シフト!$B$11:$AF$50,MATCH(G$3,月シフト!$A$11:$A$50,0),MATCH($A$1,月シフト!$B$9:$AF$9,0)),月シフト!$AJ$9:$AU$11,3,0))</f>
        <v>13:00～18:00</v>
      </c>
      <c r="H5" s="226" t="str">
        <f>IF(H3="","",HLOOKUP(INDEX(月シフト!$B$11:$AF$50,MATCH(H$3,月シフト!$A$11:$A$50,0),MATCH($A$1,月シフト!$B$9:$AF$9,0)),月シフト!$AJ$9:$AU$11,3,0))</f>
        <v/>
      </c>
      <c r="I5" s="226" t="str">
        <f>IF(I3="","",HLOOKUP(INDEX(月シフト!$B$11:$AF$50,MATCH(I$3,月シフト!$A$11:$A$50,0),MATCH($A$1,月シフト!$B$9:$AF$9,0)),月シフト!$AJ$9:$AU$11,3,0))</f>
        <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チャモ</v>
      </c>
      <c r="W5" s="110">
        <f>IF(AND(B$6&lt;&gt;"",B$3=""),0,IFERROR(HLOOKUP(INDEX(月シフト!$B$17:$AF$50,MATCH($V5,月シフト!$A$17:$A$50,0),MATCH($V$1,月シフト!$B$9:$AF$9,0)),月シフト!$AJ$9:$AU$10,2,0),""))</f>
        <v>8</v>
      </c>
      <c r="X5" s="110">
        <f ca="1">C33</f>
        <v>7.9999999999997389</v>
      </c>
      <c r="Y5" s="112">
        <f t="shared" ref="Y5:Y10" ca="1" si="1">IF(V5="","",X5-W5)</f>
        <v>-2.6112445539183682E-13</v>
      </c>
      <c r="Z5" s="178"/>
      <c r="AA5" s="109" t="str">
        <f t="shared" si="0"/>
        <v>チャモ</v>
      </c>
      <c r="AB5" s="114">
        <f>IFERROR(HLOOKUP($V5,月シフト!$AJ$12:$AZ$13,2,0)*W5,"")</f>
        <v>9200</v>
      </c>
      <c r="AC5" s="114">
        <f ca="1">IFERROR(HLOOKUP($V5,月シフト!$AJ$12:$AZ$13,2,0)*X5,"")</f>
        <v>9199.9999999996999</v>
      </c>
      <c r="AD5" s="115">
        <f t="shared" ref="AD5:AD10" ca="1" si="2">IFERROR(ROUND(AC5,0)-ROUND(AB5,0),"")</f>
        <v>0</v>
      </c>
    </row>
    <row r="6" spans="1:32" ht="18.600000000000001" customHeight="1" x14ac:dyDescent="0.4">
      <c r="A6" s="137">
        <v>0.29166666666666669</v>
      </c>
      <c r="B6" s="84"/>
      <c r="C6" s="85"/>
      <c r="D6" s="85"/>
      <c r="E6" s="85"/>
      <c r="F6" s="85"/>
      <c r="G6" s="85"/>
      <c r="H6" s="85"/>
      <c r="I6" s="85"/>
      <c r="J6" s="85"/>
      <c r="K6" s="85"/>
      <c r="L6" s="85"/>
      <c r="M6" s="85"/>
      <c r="N6" s="85"/>
      <c r="O6" s="85"/>
      <c r="P6" s="313"/>
      <c r="Q6" s="84"/>
      <c r="R6" s="323"/>
      <c r="S6" s="86"/>
      <c r="T6" s="87" t="s">
        <v>194</v>
      </c>
      <c r="V6" s="109" t="str">
        <f>IF(AND(D$3="",D$6=""),"",IF(D$3="",D$6,D$3))</f>
        <v>サンミン</v>
      </c>
      <c r="W6" s="110">
        <f>IF(AND(B$6&lt;&gt;"",B$3=""),0,IFERROR(HLOOKUP(INDEX(月シフト!$B$17:$AF$50,MATCH($V6,月シフト!$A$17:$A$50,0),MATCH($V$1,月シフト!$B$9:$AF$9,0)),月シフト!$AJ$9:$AU$10,2,0),""))</f>
        <v>8</v>
      </c>
      <c r="X6" s="110">
        <f ca="1">D33</f>
        <v>7.9999999999997389</v>
      </c>
      <c r="Y6" s="112">
        <f t="shared" ca="1" si="1"/>
        <v>-2.6112445539183682E-13</v>
      </c>
      <c r="Z6" s="141"/>
      <c r="AA6" s="109" t="str">
        <f t="shared" si="0"/>
        <v>サンミン</v>
      </c>
      <c r="AB6" s="114">
        <f>IFERROR(HLOOKUP($V6,月シフト!$AJ$12:$AZ$13,2,0)*W6,"")</f>
        <v>8400</v>
      </c>
      <c r="AC6" s="114">
        <f ca="1">IFERROR(HLOOKUP($V6,月シフト!$AJ$12:$AZ$13,2,0)*X6,"")</f>
        <v>8399.9999999997253</v>
      </c>
      <c r="AD6" s="115">
        <f t="shared" ca="1" si="2"/>
        <v>0</v>
      </c>
      <c r="AF6" s="70" t="str">
        <f>'1日(火)'!AF6</f>
        <v>リスト</v>
      </c>
    </row>
    <row r="7" spans="1:32" ht="18.600000000000001" customHeight="1" x14ac:dyDescent="0.4">
      <c r="A7" s="138">
        <v>0.3125</v>
      </c>
      <c r="B7" s="132"/>
      <c r="C7" s="133"/>
      <c r="D7" s="133"/>
      <c r="E7" s="133"/>
      <c r="F7" s="133"/>
      <c r="G7" s="133"/>
      <c r="H7" s="133"/>
      <c r="I7" s="133"/>
      <c r="J7" s="133"/>
      <c r="K7" s="133"/>
      <c r="L7" s="133"/>
      <c r="M7" s="133"/>
      <c r="N7" s="133"/>
      <c r="O7" s="133"/>
      <c r="P7" s="309"/>
      <c r="Q7" s="132"/>
      <c r="R7" s="223"/>
      <c r="S7" s="134"/>
      <c r="T7" s="135" t="s">
        <v>743</v>
      </c>
      <c r="V7" s="109" t="str">
        <f>IF(AND(E$3="",E$6=""),"",IF(E$3="",E$6,E$3))</f>
        <v>ハルシャナ</v>
      </c>
      <c r="W7" s="110">
        <f>IF(AND(B$6&lt;&gt;"",B$3=""),0,IFERROR(HLOOKUP(INDEX(月シフト!$B$17:$AF$50,MATCH($V7,月シフト!$A$17:$A$50,0),MATCH($V$1,月シフト!$B$9:$AF$9,0)),月シフト!$AJ$9:$AU$10,2,0),""))</f>
        <v>8</v>
      </c>
      <c r="X7" s="110">
        <f ca="1">E33</f>
        <v>7.9999999999997389</v>
      </c>
      <c r="Y7" s="112">
        <f t="shared" ca="1" si="1"/>
        <v>-2.6112445539183682E-13</v>
      </c>
      <c r="Z7" s="113"/>
      <c r="AA7" s="109" t="str">
        <f t="shared" si="0"/>
        <v>ハルシャナ</v>
      </c>
      <c r="AB7" s="114">
        <f>IFERROR(HLOOKUP($V7,月シフト!$AJ$12:$AZ$13,2,0)*W7,"")</f>
        <v>8400</v>
      </c>
      <c r="AC7" s="114">
        <f ca="1">IFERROR(HLOOKUP($V7,月シフト!$AJ$12:$AZ$13,2,0)*X7,"")</f>
        <v>8399.9999999997253</v>
      </c>
      <c r="AD7" s="115">
        <f t="shared" ca="1" si="2"/>
        <v>0</v>
      </c>
      <c r="AF7" s="89" t="str">
        <f>'1日(火)'!AF7</f>
        <v>↓</v>
      </c>
    </row>
    <row r="8" spans="1:32" ht="18.600000000000001" customHeight="1" x14ac:dyDescent="0.4">
      <c r="A8" s="139">
        <v>0.33333333333333298</v>
      </c>
      <c r="B8" s="90" t="s">
        <v>62</v>
      </c>
      <c r="C8" s="91" t="s">
        <v>62</v>
      </c>
      <c r="D8" s="91" t="s">
        <v>62</v>
      </c>
      <c r="E8" s="91" t="s">
        <v>62</v>
      </c>
      <c r="F8" s="91"/>
      <c r="G8" s="91"/>
      <c r="H8" s="91"/>
      <c r="I8" s="91"/>
      <c r="J8" s="91"/>
      <c r="K8" s="91"/>
      <c r="L8" s="91"/>
      <c r="M8" s="91"/>
      <c r="N8" s="91"/>
      <c r="O8" s="91"/>
      <c r="P8" s="314"/>
      <c r="Q8" s="90"/>
      <c r="R8" s="222"/>
      <c r="S8" s="92"/>
      <c r="T8" s="203" t="s">
        <v>744</v>
      </c>
      <c r="V8" s="109" t="str">
        <f>IF(AND(F$3="",F$6=""),"",IF(F$3="",F$6,F$3))</f>
        <v>インディカ</v>
      </c>
      <c r="W8" s="110">
        <f>IF(AND(B$6&lt;&gt;"",B$3=""),0,IFERROR(HLOOKUP(INDEX(月シフト!$B$17:$AF$50,MATCH($V8,月シフト!$A$17:$A$50,0),MATCH($V$1,月シフト!$B$9:$AF$9,0)),月シフト!$AJ$9:$AU$10,2,0),""))</f>
        <v>7</v>
      </c>
      <c r="X8" s="110">
        <f ca="1">F33</f>
        <v>6.99999999999973</v>
      </c>
      <c r="Y8" s="112">
        <f t="shared" ca="1" si="1"/>
        <v>-2.7000623958883807E-13</v>
      </c>
      <c r="AA8" s="109" t="str">
        <f t="shared" si="0"/>
        <v>インディカ</v>
      </c>
      <c r="AB8" s="114">
        <f>IFERROR(HLOOKUP($V8,月シフト!$AJ$12:$AZ$13,2,0)*W8,"")</f>
        <v>7350</v>
      </c>
      <c r="AC8" s="114">
        <f ca="1">IFERROR(HLOOKUP($V8,月シフト!$AJ$12:$AZ$13,2,0)*X8,"")</f>
        <v>7349.9999999997162</v>
      </c>
      <c r="AD8" s="115">
        <f t="shared" ca="1" si="2"/>
        <v>0</v>
      </c>
      <c r="AF8" s="89" t="str">
        <f>'1日(火)'!AF8</f>
        <v>荷物整理</v>
      </c>
    </row>
    <row r="9" spans="1:32" ht="18.600000000000001" customHeight="1" x14ac:dyDescent="0.4">
      <c r="A9" s="138">
        <v>0.35416666666666602</v>
      </c>
      <c r="B9" s="132" t="s">
        <v>64</v>
      </c>
      <c r="C9" s="133" t="s">
        <v>64</v>
      </c>
      <c r="D9" s="133" t="s">
        <v>64</v>
      </c>
      <c r="E9" s="133" t="s">
        <v>64</v>
      </c>
      <c r="F9" s="133"/>
      <c r="G9" s="133"/>
      <c r="H9" s="133"/>
      <c r="I9" s="133"/>
      <c r="J9" s="133"/>
      <c r="K9" s="133"/>
      <c r="L9" s="133"/>
      <c r="M9" s="133"/>
      <c r="N9" s="133"/>
      <c r="O9" s="133"/>
      <c r="P9" s="309"/>
      <c r="Q9" s="132"/>
      <c r="R9" s="223"/>
      <c r="S9" s="134"/>
      <c r="T9" s="136"/>
      <c r="V9" s="109" t="str">
        <f>IF(AND(G$3="",G$6=""),"",IF(G$3="",G$6,G$3))</f>
        <v>チャトランガ</v>
      </c>
      <c r="W9" s="110">
        <f>IF(AND(B$6&lt;&gt;"",B$3=""),0,IFERROR(HLOOKUP(INDEX(月シフト!$B$17:$AF$50,MATCH($V9,月シフト!$A$17:$A$50,0),MATCH($V$1,月シフト!$B$9:$AF$9,0)),月シフト!$AJ$9:$AU$10,2,0),""))</f>
        <v>5</v>
      </c>
      <c r="X9" s="110">
        <f ca="1">G33</f>
        <v>4.9999999999996838</v>
      </c>
      <c r="Y9" s="112">
        <f t="shared" ca="1" si="1"/>
        <v>-3.1619151741324458E-13</v>
      </c>
      <c r="AA9" s="109" t="str">
        <f t="shared" si="0"/>
        <v>チャトランガ</v>
      </c>
      <c r="AB9" s="114">
        <f>IFERROR(HLOOKUP($V9,月シフト!$AJ$12:$AZ$13,2,0)*W9,"")</f>
        <v>5250</v>
      </c>
      <c r="AC9" s="114">
        <f ca="1">IFERROR(HLOOKUP($V9,月シフト!$AJ$12:$AZ$13,2,0)*X9,"")</f>
        <v>5249.999999999668</v>
      </c>
      <c r="AD9" s="115">
        <f t="shared" ca="1" si="2"/>
        <v>0</v>
      </c>
      <c r="AF9" s="89" t="str">
        <f>'1日(火)'!AF9</f>
        <v>フード</v>
      </c>
    </row>
    <row r="10" spans="1:32" ht="18.600000000000001" customHeight="1" x14ac:dyDescent="0.4">
      <c r="A10" s="139">
        <v>0.375</v>
      </c>
      <c r="B10" s="90" t="s">
        <v>65</v>
      </c>
      <c r="C10" s="91" t="s">
        <v>65</v>
      </c>
      <c r="D10" s="91" t="s">
        <v>65</v>
      </c>
      <c r="E10" s="91" t="s">
        <v>65</v>
      </c>
      <c r="F10" s="91" t="s">
        <v>65</v>
      </c>
      <c r="G10" s="91"/>
      <c r="H10" s="91"/>
      <c r="I10" s="91"/>
      <c r="J10" s="91"/>
      <c r="K10" s="91"/>
      <c r="L10" s="91"/>
      <c r="M10" s="91"/>
      <c r="N10" s="91"/>
      <c r="O10" s="91"/>
      <c r="P10" s="314"/>
      <c r="Q10" s="90"/>
      <c r="R10" s="222"/>
      <c r="S10" s="92"/>
      <c r="T10" s="93"/>
      <c r="V10" s="109" t="str">
        <f>IF(AND(H$3="",H$6=""),"",IF(H$3="",H$6,H$3))</f>
        <v/>
      </c>
      <c r="W10" s="117" t="str">
        <f>IF(AND(B$6&lt;&gt;"",B$3=""),0,IFERROR(HLOOKUP(INDEX(月シフト!$B$17:$AF$50,MATCH($V10,月シフト!$A$17:$A$50,0),MATCH($V$1,月シフト!$B$9:$AF$9,0)),月シフト!$AJ$9:$AU$10,2,0),""))</f>
        <v/>
      </c>
      <c r="X10" s="110" t="str">
        <f ca="1">H33</f>
        <v/>
      </c>
      <c r="Y10" s="118" t="str">
        <f t="shared" si="1"/>
        <v/>
      </c>
      <c r="AA10" s="109" t="str">
        <f t="shared" si="0"/>
        <v/>
      </c>
      <c r="AB10" s="114" t="str">
        <f>IFERROR(HLOOKUP($V10,月シフト!$AJ$12:$AZ$13,2,0)*W10,"")</f>
        <v/>
      </c>
      <c r="AC10" s="114" t="str">
        <f ca="1">IFERROR(HLOOKUP($V10,月シフト!$AJ$12:$AZ$13,2,0)*X10,"")</f>
        <v/>
      </c>
      <c r="AD10" s="115" t="str">
        <f t="shared" ca="1" si="2"/>
        <v/>
      </c>
      <c r="AF10" s="89" t="str">
        <f>'1日(火)'!AF10</f>
        <v>翌日準備</v>
      </c>
    </row>
    <row r="11" spans="1:32" ht="18" customHeight="1" x14ac:dyDescent="0.4">
      <c r="A11" s="138">
        <v>0.39583333333333298</v>
      </c>
      <c r="B11" s="132" t="s">
        <v>64</v>
      </c>
      <c r="C11" s="133" t="s">
        <v>64</v>
      </c>
      <c r="D11" s="133" t="s">
        <v>64</v>
      </c>
      <c r="E11" s="133" t="s">
        <v>64</v>
      </c>
      <c r="F11" s="133" t="s">
        <v>64</v>
      </c>
      <c r="G11" s="133"/>
      <c r="H11" s="133"/>
      <c r="I11" s="133"/>
      <c r="J11" s="133"/>
      <c r="K11" s="133"/>
      <c r="L11" s="133"/>
      <c r="M11" s="133"/>
      <c r="N11" s="133"/>
      <c r="O11" s="133"/>
      <c r="P11" s="309"/>
      <c r="Q11" s="132"/>
      <c r="R11" s="223"/>
      <c r="S11" s="134"/>
      <c r="T11" s="136"/>
      <c r="V11" s="109" t="str">
        <f>IF(AND(I$3="",I$6=""),"",IF(I$3="",I$6,I$3))</f>
        <v/>
      </c>
      <c r="W11" s="117" t="str">
        <f>IF(AND(B$6&lt;&gt;"",B$3=""),0,IFERROR(HLOOKUP(INDEX(月シフト!$B$17:$AF$50,MATCH($V11,月シフト!$A$17:$A$50,0),MATCH($V$1,月シフト!$B$9:$AF$9,0)),月シフト!$AJ$9:$AU$10,2,0),""))</f>
        <v/>
      </c>
      <c r="X11" s="110" t="str">
        <f ca="1">I33</f>
        <v/>
      </c>
      <c r="Y11" s="118" t="str">
        <f t="shared" ref="Y11:Y13" si="3">IF(V11="","",X11-W11)</f>
        <v/>
      </c>
      <c r="AA11" s="109" t="str">
        <f t="shared" si="0"/>
        <v/>
      </c>
      <c r="AB11" s="114" t="str">
        <f>IFERROR(HLOOKUP($V11,月シフト!$AJ$12:$AZ$13,2,0)*W11,"")</f>
        <v/>
      </c>
      <c r="AC11" s="114" t="str">
        <f ca="1">IFERROR(HLOOKUP($V11,月シフト!$AJ$12:$AZ$13,2,0)*X11,"")</f>
        <v/>
      </c>
      <c r="AD11" s="115" t="str">
        <f ca="1">IFERROR(ROUND(AC11,0)-ROUND(AB11,0),"")</f>
        <v/>
      </c>
      <c r="AF11" s="89" t="str">
        <f>'1日(火)'!AF11</f>
        <v>荷物整理</v>
      </c>
    </row>
    <row r="12" spans="1:32" ht="18" customHeight="1" x14ac:dyDescent="0.4">
      <c r="A12" s="139">
        <v>0.41666666666666702</v>
      </c>
      <c r="B12" s="90" t="s">
        <v>67</v>
      </c>
      <c r="C12" s="91" t="s">
        <v>67</v>
      </c>
      <c r="D12" s="91" t="s">
        <v>67</v>
      </c>
      <c r="E12" s="91" t="s">
        <v>67</v>
      </c>
      <c r="F12" s="91" t="s">
        <v>67</v>
      </c>
      <c r="G12" s="91"/>
      <c r="H12" s="91"/>
      <c r="I12" s="91"/>
      <c r="J12" s="91"/>
      <c r="K12" s="91"/>
      <c r="L12" s="91"/>
      <c r="M12" s="91"/>
      <c r="N12" s="91"/>
      <c r="O12" s="91"/>
      <c r="P12" s="314"/>
      <c r="Q12" s="90"/>
      <c r="R12" s="222"/>
      <c r="S12" s="92"/>
      <c r="T12" s="93"/>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2" t="s">
        <v>64</v>
      </c>
      <c r="C13" s="133" t="s">
        <v>64</v>
      </c>
      <c r="D13" s="133" t="s">
        <v>64</v>
      </c>
      <c r="E13" s="133" t="s">
        <v>64</v>
      </c>
      <c r="F13" s="133" t="s">
        <v>64</v>
      </c>
      <c r="G13" s="133"/>
      <c r="H13" s="133"/>
      <c r="I13" s="133"/>
      <c r="J13" s="133"/>
      <c r="K13" s="133"/>
      <c r="L13" s="133"/>
      <c r="M13" s="133"/>
      <c r="N13" s="133"/>
      <c r="O13" s="133"/>
      <c r="P13" s="309"/>
      <c r="Q13" s="132"/>
      <c r="R13" s="223"/>
      <c r="S13" s="134"/>
      <c r="T13" s="136"/>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0" t="s">
        <v>64</v>
      </c>
      <c r="C14" s="91" t="s">
        <v>64</v>
      </c>
      <c r="D14" s="91" t="s">
        <v>64</v>
      </c>
      <c r="E14" s="91" t="s">
        <v>64</v>
      </c>
      <c r="F14" s="91" t="s">
        <v>64</v>
      </c>
      <c r="G14" s="91"/>
      <c r="H14" s="91"/>
      <c r="I14" s="91"/>
      <c r="J14" s="91"/>
      <c r="K14" s="91"/>
      <c r="L14" s="91"/>
      <c r="M14" s="91"/>
      <c r="N14" s="91"/>
      <c r="O14" s="91"/>
      <c r="P14" s="314"/>
      <c r="Q14" s="90"/>
      <c r="R14" s="222"/>
      <c r="S14" s="92"/>
      <c r="T14" s="93" t="s">
        <v>745</v>
      </c>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2" t="s">
        <v>64</v>
      </c>
      <c r="C15" s="133" t="s">
        <v>64</v>
      </c>
      <c r="D15" s="133" t="s">
        <v>64</v>
      </c>
      <c r="E15" s="133" t="s">
        <v>64</v>
      </c>
      <c r="F15" s="133" t="s">
        <v>64</v>
      </c>
      <c r="G15" s="133"/>
      <c r="H15" s="133"/>
      <c r="I15" s="133"/>
      <c r="J15" s="133"/>
      <c r="K15" s="133"/>
      <c r="L15" s="133"/>
      <c r="M15" s="133"/>
      <c r="N15" s="133"/>
      <c r="O15" s="133"/>
      <c r="P15" s="309"/>
      <c r="Q15" s="132"/>
      <c r="R15" s="223"/>
      <c r="S15" s="134"/>
      <c r="T15" s="136" t="s">
        <v>751</v>
      </c>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0" t="s">
        <v>69</v>
      </c>
      <c r="C16" s="91" t="s">
        <v>69</v>
      </c>
      <c r="D16" s="91" t="s">
        <v>69</v>
      </c>
      <c r="E16" s="91" t="s">
        <v>69</v>
      </c>
      <c r="F16" s="91" t="s">
        <v>69</v>
      </c>
      <c r="G16" s="91"/>
      <c r="H16" s="91"/>
      <c r="I16" s="91"/>
      <c r="J16" s="91"/>
      <c r="K16" s="91"/>
      <c r="L16" s="91"/>
      <c r="M16" s="91"/>
      <c r="N16" s="91"/>
      <c r="O16" s="91"/>
      <c r="P16" s="314"/>
      <c r="Q16" s="90"/>
      <c r="R16" s="222"/>
      <c r="S16" s="92"/>
      <c r="T16" s="93" t="s">
        <v>201</v>
      </c>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2" t="s">
        <v>69</v>
      </c>
      <c r="C17" s="133" t="s">
        <v>69</v>
      </c>
      <c r="D17" s="133" t="s">
        <v>69</v>
      </c>
      <c r="E17" s="133" t="s">
        <v>69</v>
      </c>
      <c r="F17" s="133" t="s">
        <v>69</v>
      </c>
      <c r="G17" s="133"/>
      <c r="H17" s="133"/>
      <c r="I17" s="133"/>
      <c r="J17" s="133"/>
      <c r="K17" s="133"/>
      <c r="L17" s="133"/>
      <c r="M17" s="133"/>
      <c r="N17" s="133"/>
      <c r="O17" s="133"/>
      <c r="P17" s="309"/>
      <c r="Q17" s="132"/>
      <c r="R17" s="223"/>
      <c r="S17" s="134"/>
      <c r="T17" s="172"/>
      <c r="V17" s="109" t="str">
        <f>IF(AND(O$3="",O$6=""),"",IF(O$3="",O$6,O$3))</f>
        <v/>
      </c>
      <c r="W17" s="117" t="str">
        <f>IF(AND(B$6&lt;&gt;"",B$3=""),0,IFERROR(HLOOKUP(INDEX(月シフト!$B$17:$AF$50,MATCH($V17,月シフト!$A$17:$A$50,0),MATCH($V$1,月シフト!$B$9:$AF$9,0)),月シフト!$AJ$9:$AU$10,2,0),""))</f>
        <v/>
      </c>
      <c r="X17" s="110" t="str">
        <f ca="1">O33</f>
        <v/>
      </c>
      <c r="Y17" s="118" t="str">
        <f t="shared" si="5"/>
        <v/>
      </c>
      <c r="AA17" s="109" t="str">
        <f t="shared" si="6"/>
        <v/>
      </c>
      <c r="AB17" s="114" t="str">
        <f>IFERROR(HLOOKUP($V17,月シフト!$AJ$12:$AZ$13,2,0)*W17,"")</f>
        <v/>
      </c>
      <c r="AC17" s="114" t="str">
        <f ca="1">IFERROR(HLOOKUP($V17,月シフト!$AJ$12:$AZ$13,2,0)*X17,"")</f>
        <v/>
      </c>
      <c r="AD17" s="115" t="str">
        <f t="shared" ca="1" si="7"/>
        <v/>
      </c>
      <c r="AF17" s="89" t="str">
        <f>'1日(火)'!AF17</f>
        <v>検品登録</v>
      </c>
    </row>
    <row r="18" spans="1:32" ht="18" customHeight="1" thickBot="1" x14ac:dyDescent="0.45">
      <c r="A18" s="139">
        <v>0.54166666666666596</v>
      </c>
      <c r="B18" s="90" t="s">
        <v>68</v>
      </c>
      <c r="C18" s="91" t="s">
        <v>68</v>
      </c>
      <c r="D18" s="91" t="s">
        <v>68</v>
      </c>
      <c r="E18" s="91" t="s">
        <v>68</v>
      </c>
      <c r="F18" s="91" t="s">
        <v>68</v>
      </c>
      <c r="G18" s="91" t="s">
        <v>68</v>
      </c>
      <c r="H18" s="91"/>
      <c r="I18" s="91"/>
      <c r="J18" s="91"/>
      <c r="K18" s="91"/>
      <c r="L18" s="91"/>
      <c r="M18" s="91"/>
      <c r="N18" s="91"/>
      <c r="O18" s="91"/>
      <c r="P18" s="314"/>
      <c r="Q18" s="90"/>
      <c r="R18" s="222"/>
      <c r="S18" s="92"/>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2" t="s">
        <v>64</v>
      </c>
      <c r="C19" s="133" t="s">
        <v>64</v>
      </c>
      <c r="D19" s="133" t="s">
        <v>64</v>
      </c>
      <c r="E19" s="133" t="s">
        <v>64</v>
      </c>
      <c r="F19" s="133" t="s">
        <v>64</v>
      </c>
      <c r="G19" s="133" t="s">
        <v>64</v>
      </c>
      <c r="H19" s="133"/>
      <c r="I19" s="133"/>
      <c r="J19" s="133"/>
      <c r="K19" s="133"/>
      <c r="L19" s="133"/>
      <c r="M19" s="133"/>
      <c r="N19" s="133"/>
      <c r="O19" s="133"/>
      <c r="P19" s="309"/>
      <c r="Q19" s="132"/>
      <c r="R19" s="223"/>
      <c r="S19" s="134"/>
      <c r="T19" s="136"/>
      <c r="V19" s="119" t="s">
        <v>54</v>
      </c>
      <c r="W19" s="120">
        <f>SUM(W4:W18)</f>
        <v>44</v>
      </c>
      <c r="X19" s="120">
        <f ca="1">SUM(X4:X18)</f>
        <v>43.999999999998366</v>
      </c>
      <c r="Y19" s="121">
        <f ca="1">IF(V19="","",X19-W19)</f>
        <v>-1.6342482922482304E-12</v>
      </c>
      <c r="AA19" s="119" t="s">
        <v>54</v>
      </c>
      <c r="AB19" s="122">
        <f>SUM(AB4:AB18)</f>
        <v>47400</v>
      </c>
      <c r="AC19" s="122">
        <f t="shared" ref="AC19:AD19" ca="1" si="8">SUM(AC4:AC18)</f>
        <v>47399.999999998239</v>
      </c>
      <c r="AD19" s="123">
        <f t="shared" ca="1" si="8"/>
        <v>0</v>
      </c>
      <c r="AF19" s="94" t="str">
        <f>'1日(火)'!AF19</f>
        <v>出荷チェック</v>
      </c>
    </row>
    <row r="20" spans="1:32" ht="18" customHeight="1" thickBot="1" x14ac:dyDescent="0.45">
      <c r="A20" s="139">
        <v>0.58333333333333104</v>
      </c>
      <c r="B20" s="90" t="s">
        <v>70</v>
      </c>
      <c r="C20" s="91" t="s">
        <v>70</v>
      </c>
      <c r="D20" s="91" t="s">
        <v>70</v>
      </c>
      <c r="E20" s="91" t="s">
        <v>70</v>
      </c>
      <c r="F20" s="91" t="s">
        <v>70</v>
      </c>
      <c r="G20" s="91" t="s">
        <v>70</v>
      </c>
      <c r="H20" s="91"/>
      <c r="I20" s="91"/>
      <c r="J20" s="91"/>
      <c r="K20" s="91"/>
      <c r="L20" s="91"/>
      <c r="M20" s="91"/>
      <c r="N20" s="91"/>
      <c r="O20" s="91"/>
      <c r="P20" s="314"/>
      <c r="Q20" s="90"/>
      <c r="R20" s="222"/>
      <c r="S20" s="92"/>
      <c r="T20" s="93"/>
      <c r="V20" s="103" t="s">
        <v>77</v>
      </c>
      <c r="W20" s="70"/>
      <c r="Z20" s="141"/>
      <c r="AA20" s="103" t="s">
        <v>78</v>
      </c>
      <c r="AF20" s="89" t="str">
        <f>'1日(火)'!AF20</f>
        <v>PC</v>
      </c>
    </row>
    <row r="21" spans="1:32" ht="18" customHeight="1" x14ac:dyDescent="0.4">
      <c r="A21" s="138">
        <v>0.60416666666666297</v>
      </c>
      <c r="B21" s="132" t="s">
        <v>64</v>
      </c>
      <c r="C21" s="133" t="s">
        <v>64</v>
      </c>
      <c r="D21" s="133" t="s">
        <v>64</v>
      </c>
      <c r="E21" s="133" t="s">
        <v>64</v>
      </c>
      <c r="F21" s="133" t="s">
        <v>64</v>
      </c>
      <c r="G21" s="133" t="s">
        <v>64</v>
      </c>
      <c r="H21" s="133"/>
      <c r="I21" s="133"/>
      <c r="J21" s="133"/>
      <c r="K21" s="133"/>
      <c r="L21" s="133"/>
      <c r="M21" s="133"/>
      <c r="N21" s="133"/>
      <c r="O21" s="133"/>
      <c r="P21" s="309"/>
      <c r="Q21" s="132"/>
      <c r="R21" s="223"/>
      <c r="S21" s="134"/>
      <c r="T21" s="136" t="s">
        <v>747</v>
      </c>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0" t="s">
        <v>64</v>
      </c>
      <c r="C22" s="91" t="s">
        <v>64</v>
      </c>
      <c r="D22" s="91" t="s">
        <v>64</v>
      </c>
      <c r="E22" s="91" t="s">
        <v>64</v>
      </c>
      <c r="F22" s="91" t="s">
        <v>64</v>
      </c>
      <c r="G22" s="91" t="s">
        <v>64</v>
      </c>
      <c r="H22" s="91"/>
      <c r="I22" s="91"/>
      <c r="J22" s="91"/>
      <c r="K22" s="91"/>
      <c r="L22" s="91"/>
      <c r="M22" s="91"/>
      <c r="N22" s="91"/>
      <c r="O22" s="91"/>
      <c r="P22" s="314"/>
      <c r="Q22" s="90"/>
      <c r="R22" s="222"/>
      <c r="S22" s="92"/>
      <c r="T22" s="93"/>
      <c r="V22" s="160" t="s">
        <v>13</v>
      </c>
      <c r="W22" s="127" t="str">
        <f>IF(O2="","",O2)</f>
        <v/>
      </c>
      <c r="X22" s="127"/>
      <c r="Y22" s="161" t="str">
        <f>IFERROR(X22-W22,"")</f>
        <v/>
      </c>
      <c r="AA22" s="126" t="s">
        <v>13</v>
      </c>
      <c r="AB22" s="128" t="str">
        <f>IF(W22="","",AB19/W22)</f>
        <v/>
      </c>
      <c r="AC22" s="128" t="str">
        <f>IF(X22="","",AC19/X22)</f>
        <v/>
      </c>
      <c r="AD22" s="129" t="str">
        <f>IFERROR(AC22-AB22,"")</f>
        <v/>
      </c>
      <c r="AF22" s="95" t="str">
        <f>'1日(火)'!AF22</f>
        <v>残業</v>
      </c>
    </row>
    <row r="23" spans="1:32" ht="18" customHeight="1" thickBot="1" x14ac:dyDescent="0.45">
      <c r="A23" s="138">
        <v>0.64583333333332704</v>
      </c>
      <c r="B23" s="132" t="s">
        <v>740</v>
      </c>
      <c r="C23" s="133" t="s">
        <v>740</v>
      </c>
      <c r="D23" s="133" t="s">
        <v>740</v>
      </c>
      <c r="E23" s="133" t="s">
        <v>740</v>
      </c>
      <c r="F23" s="133" t="s">
        <v>740</v>
      </c>
      <c r="G23" s="133" t="s">
        <v>740</v>
      </c>
      <c r="H23" s="133"/>
      <c r="I23" s="133"/>
      <c r="J23" s="133"/>
      <c r="K23" s="133"/>
      <c r="L23" s="133"/>
      <c r="M23" s="133"/>
      <c r="N23" s="133"/>
      <c r="O23" s="133"/>
      <c r="P23" s="309"/>
      <c r="Q23" s="132"/>
      <c r="R23" s="223"/>
      <c r="S23" s="134"/>
      <c r="T23" s="136"/>
      <c r="V23" s="103" t="s">
        <v>104</v>
      </c>
      <c r="W23" s="70"/>
      <c r="AF23" s="95" t="str">
        <f>'1日(火)'!AF23</f>
        <v>↓</v>
      </c>
    </row>
    <row r="24" spans="1:32" ht="18" customHeight="1" x14ac:dyDescent="0.4">
      <c r="A24" s="139">
        <v>0.66666666666665897</v>
      </c>
      <c r="B24" s="90" t="s">
        <v>64</v>
      </c>
      <c r="C24" s="91" t="s">
        <v>64</v>
      </c>
      <c r="D24" s="91" t="s">
        <v>64</v>
      </c>
      <c r="E24" s="91" t="s">
        <v>64</v>
      </c>
      <c r="F24" s="91" t="s">
        <v>64</v>
      </c>
      <c r="G24" s="91" t="s">
        <v>64</v>
      </c>
      <c r="H24" s="91"/>
      <c r="I24" s="91"/>
      <c r="J24" s="91"/>
      <c r="K24" s="91"/>
      <c r="L24" s="91"/>
      <c r="M24" s="91"/>
      <c r="N24" s="91"/>
      <c r="O24" s="91"/>
      <c r="P24" s="314"/>
      <c r="Q24" s="90"/>
      <c r="R24" s="222"/>
      <c r="S24" s="92"/>
      <c r="T24" s="93" t="s">
        <v>748</v>
      </c>
      <c r="V24" s="105" t="s">
        <v>3</v>
      </c>
      <c r="W24" s="106" t="s">
        <v>14</v>
      </c>
      <c r="X24" s="106" t="s">
        <v>15</v>
      </c>
      <c r="Y24" s="107" t="s">
        <v>16</v>
      </c>
      <c r="AF24" s="95" t="str">
        <f>'1日(火)'!AF24</f>
        <v>翌日準備</v>
      </c>
    </row>
    <row r="25" spans="1:32" ht="18" customHeight="1" thickBot="1" x14ac:dyDescent="0.45">
      <c r="A25" s="138">
        <v>0.68749999999999101</v>
      </c>
      <c r="B25" s="132" t="s">
        <v>755</v>
      </c>
      <c r="C25" s="133" t="s">
        <v>755</v>
      </c>
      <c r="D25" s="133" t="s">
        <v>755</v>
      </c>
      <c r="E25" s="133" t="s">
        <v>755</v>
      </c>
      <c r="F25" s="133" t="s">
        <v>755</v>
      </c>
      <c r="G25" s="133" t="s">
        <v>64</v>
      </c>
      <c r="H25" s="133"/>
      <c r="I25" s="133"/>
      <c r="J25" s="133"/>
      <c r="K25" s="133"/>
      <c r="L25" s="133"/>
      <c r="M25" s="133"/>
      <c r="N25" s="133"/>
      <c r="O25" s="133"/>
      <c r="P25" s="309"/>
      <c r="Q25" s="132"/>
      <c r="R25" s="223"/>
      <c r="S25" s="134"/>
      <c r="T25" s="136"/>
      <c r="V25" s="126" t="s">
        <v>13</v>
      </c>
      <c r="W25" s="163" t="str">
        <f>IF(W22="","",W22/W19)</f>
        <v/>
      </c>
      <c r="X25" s="163" t="str">
        <f>IF(X22="","",X22/X19)</f>
        <v/>
      </c>
      <c r="Y25" s="164" t="str">
        <f>IFERROR(X25-W25,"")</f>
        <v/>
      </c>
      <c r="AF25" s="95" t="str">
        <f>'1日(火)'!AF25</f>
        <v>在庫チェック</v>
      </c>
    </row>
    <row r="26" spans="1:32" ht="18" customHeight="1" thickBot="1" x14ac:dyDescent="0.45">
      <c r="A26" s="139">
        <v>0.70833333333332205</v>
      </c>
      <c r="B26" s="90" t="s">
        <v>754</v>
      </c>
      <c r="C26" s="91" t="s">
        <v>754</v>
      </c>
      <c r="D26" s="91" t="s">
        <v>754</v>
      </c>
      <c r="E26" s="91" t="s">
        <v>754</v>
      </c>
      <c r="F26" s="91" t="s">
        <v>754</v>
      </c>
      <c r="G26" s="91" t="s">
        <v>64</v>
      </c>
      <c r="H26" s="91"/>
      <c r="I26" s="91"/>
      <c r="J26" s="91"/>
      <c r="K26" s="91"/>
      <c r="L26" s="91"/>
      <c r="M26" s="91"/>
      <c r="N26" s="91"/>
      <c r="O26" s="91"/>
      <c r="P26" s="314"/>
      <c r="Q26" s="90"/>
      <c r="R26" s="222"/>
      <c r="S26" s="92"/>
      <c r="T26" s="93"/>
      <c r="V26" s="130" t="s">
        <v>164</v>
      </c>
      <c r="W26" s="322"/>
      <c r="X26" s="322"/>
      <c r="Y26" s="322"/>
      <c r="AF26" s="95" t="str">
        <f>'1日(火)'!AF26</f>
        <v>送り状印刷</v>
      </c>
    </row>
    <row r="27" spans="1:32" ht="18" customHeight="1" x14ac:dyDescent="0.4">
      <c r="A27" s="138">
        <v>0.72916666666665397</v>
      </c>
      <c r="B27" s="132"/>
      <c r="C27" s="133"/>
      <c r="D27" s="133"/>
      <c r="E27" s="133"/>
      <c r="F27" s="133"/>
      <c r="G27" s="133" t="s">
        <v>740</v>
      </c>
      <c r="H27" s="133"/>
      <c r="I27" s="133"/>
      <c r="J27" s="133"/>
      <c r="K27" s="133"/>
      <c r="L27" s="133"/>
      <c r="M27" s="133"/>
      <c r="N27" s="133"/>
      <c r="O27" s="133"/>
      <c r="P27" s="309"/>
      <c r="Q27" s="132"/>
      <c r="R27" s="223"/>
      <c r="S27" s="134"/>
      <c r="T27" s="136"/>
      <c r="V27" s="524"/>
      <c r="W27" s="525"/>
      <c r="X27" s="525"/>
      <c r="Y27" s="526"/>
      <c r="AF27" s="95">
        <f>'1日(火)'!AF27</f>
        <v>0</v>
      </c>
    </row>
    <row r="28" spans="1:32" ht="18" customHeight="1" x14ac:dyDescent="0.4">
      <c r="A28" s="139">
        <v>0.74999999999998601</v>
      </c>
      <c r="B28" s="90"/>
      <c r="C28" s="91"/>
      <c r="D28" s="91"/>
      <c r="E28" s="91"/>
      <c r="F28" s="91"/>
      <c r="G28" s="91" t="s">
        <v>71</v>
      </c>
      <c r="H28" s="91"/>
      <c r="I28" s="91"/>
      <c r="J28" s="91"/>
      <c r="K28" s="91"/>
      <c r="L28" s="91"/>
      <c r="M28" s="91"/>
      <c r="N28" s="91"/>
      <c r="O28" s="91"/>
      <c r="P28" s="314"/>
      <c r="Q28" s="90"/>
      <c r="R28" s="222"/>
      <c r="S28" s="92"/>
      <c r="T28" s="93"/>
      <c r="V28" s="527"/>
      <c r="W28" s="528"/>
      <c r="X28" s="528"/>
      <c r="Y28" s="529"/>
      <c r="AA28" s="177"/>
      <c r="AB28" s="177"/>
      <c r="AC28" s="177"/>
      <c r="AD28" s="177"/>
      <c r="AF28" s="95" t="str">
        <f>'1日(火)'!AF28</f>
        <v>＊</v>
      </c>
    </row>
    <row r="29" spans="1:32" ht="18" customHeight="1" thickBot="1" x14ac:dyDescent="0.45">
      <c r="A29" s="138">
        <v>0.77083333333331805</v>
      </c>
      <c r="B29" s="132"/>
      <c r="C29" s="133"/>
      <c r="D29" s="133"/>
      <c r="E29" s="133"/>
      <c r="F29" s="133"/>
      <c r="G29" s="133"/>
      <c r="H29" s="133"/>
      <c r="I29" s="133"/>
      <c r="J29" s="133"/>
      <c r="K29" s="133"/>
      <c r="L29" s="133"/>
      <c r="M29" s="133"/>
      <c r="N29" s="133"/>
      <c r="O29" s="133"/>
      <c r="P29" s="309"/>
      <c r="Q29" s="132"/>
      <c r="R29" s="223"/>
      <c r="S29" s="134"/>
      <c r="T29" s="136"/>
      <c r="V29" s="521"/>
      <c r="W29" s="522"/>
      <c r="X29" s="522"/>
      <c r="Y29" s="523"/>
      <c r="AA29" s="177"/>
      <c r="AB29" s="177"/>
      <c r="AC29" s="177"/>
      <c r="AD29" s="177"/>
      <c r="AF29" s="95" t="str">
        <f>'1日(火)'!AF29</f>
        <v>＊</v>
      </c>
    </row>
    <row r="30" spans="1:32" ht="18" customHeight="1" thickBot="1" x14ac:dyDescent="0.45">
      <c r="A30" s="139">
        <v>0.79166666666664998</v>
      </c>
      <c r="B30" s="90"/>
      <c r="C30" s="91"/>
      <c r="D30" s="91"/>
      <c r="E30" s="91"/>
      <c r="F30" s="91"/>
      <c r="G30" s="91"/>
      <c r="H30" s="91"/>
      <c r="I30" s="91"/>
      <c r="J30" s="91"/>
      <c r="K30" s="91"/>
      <c r="L30" s="91"/>
      <c r="M30" s="91"/>
      <c r="N30" s="91"/>
      <c r="O30" s="91"/>
      <c r="P30" s="314"/>
      <c r="Q30" s="90"/>
      <c r="R30" s="222"/>
      <c r="S30" s="92"/>
      <c r="T30" s="93"/>
      <c r="V30" s="130" t="s">
        <v>236</v>
      </c>
      <c r="W30" s="320"/>
      <c r="X30" s="320"/>
      <c r="Y30" s="321"/>
      <c r="AA30" s="177"/>
      <c r="AB30" s="177"/>
      <c r="AC30" s="177"/>
      <c r="AD30" s="177"/>
      <c r="AF30" s="95" t="str">
        <f>'1日(火)'!AF30</f>
        <v>＊</v>
      </c>
    </row>
    <row r="31" spans="1:32" ht="18" customHeight="1" x14ac:dyDescent="0.4">
      <c r="A31" s="138">
        <v>0.81249999999998201</v>
      </c>
      <c r="B31" s="132"/>
      <c r="C31" s="133"/>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tr">
        <f>'1日(火)'!AF31</f>
        <v>＊</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t="s">
        <v>749</v>
      </c>
      <c r="V32" s="527"/>
      <c r="W32" s="528"/>
      <c r="X32" s="528"/>
      <c r="Y32" s="529"/>
      <c r="AA32" s="177"/>
      <c r="AB32" s="177"/>
      <c r="AC32" s="177"/>
      <c r="AD32" s="177"/>
      <c r="AF32" s="95" t="str">
        <f>'1日(火)'!AF32</f>
        <v>＊</v>
      </c>
    </row>
    <row r="33" spans="1:32" ht="18" customHeight="1" thickBot="1" x14ac:dyDescent="0.45">
      <c r="A33" s="173" t="s">
        <v>165</v>
      </c>
      <c r="B33" s="111" cm="1">
        <f t="array" aca="1" ref="B33" ca="1">IF(B36&lt;&gt;0,B36,IFERROR(IF(B4="欠勤",0,IF(B3="","",INDIRECT(ADDRESS(MATCH("",B$1:B$32,-1),1))*24-INDIRECT(ADDRESS(MATCH(0,INDEX(0/(B$6:B$32&lt;&gt;""),),0)+5,1))*24-COUNTIF(B6:B32,"休憩")*0.5)),0))</f>
        <v>7.9999999999997389</v>
      </c>
      <c r="C33" s="111" cm="1">
        <f t="array" aca="1" ref="C33" ca="1">IF(C36&lt;&gt;0,C36,IFERROR(IF(C4="欠勤",0,IF(C3="","",INDIRECT(ADDRESS(MATCH("",C$1:C$32,-1),1))*24-INDIRECT(ADDRESS(MATCH(0,INDEX(0/(C$6:C$32&lt;&gt;""),),0)+5,1))*24-COUNTIF(C6:C32,"休憩")*0.5)),0))</f>
        <v>7.9999999999997389</v>
      </c>
      <c r="D33" s="111" cm="1">
        <f t="array" aca="1" ref="D33" ca="1">IF(D36&lt;&gt;0,D36,IFERROR(IF(D4="欠勤",0,IF(D3="","",INDIRECT(ADDRESS(MATCH("",D$1:D$32,-1),1))*24-INDIRECT(ADDRESS(MATCH(0,INDEX(0/(D$6:D$32&lt;&gt;""),),0)+5,1))*24-COUNTIF(D6:D32,"休憩")*0.5)),0))</f>
        <v>7.9999999999997389</v>
      </c>
      <c r="E33" s="111" cm="1">
        <f t="array" aca="1" ref="E33" ca="1">IF(E36&lt;&gt;0,E36,IFERROR(IF(E4="欠勤",0,IF(E3="","",INDIRECT(ADDRESS(MATCH("",E$1:E$32,-1),1))*24-INDIRECT(ADDRESS(MATCH(0,INDEX(0/(E$6:E$32&lt;&gt;""),),0)+5,1))*24-COUNTIF(E6:E32,"休憩")*0.5)),0))</f>
        <v>7.9999999999997389</v>
      </c>
      <c r="F33" s="111" cm="1">
        <f t="array" aca="1" ref="F33" ca="1">IF(F36&lt;&gt;0,F36,IFERROR(IF(F4="欠勤",0,IF(F3="","",INDIRECT(ADDRESS(MATCH("",F$1:F$32,-1),1))*24-INDIRECT(ADDRESS(MATCH(0,INDEX(0/(F$6:F$32&lt;&gt;""),),0)+5,1))*24-COUNTIF(F6:F32,"休憩")*0.5)),0))</f>
        <v>6.99999999999973</v>
      </c>
      <c r="G33" s="227" cm="1">
        <f t="array" aca="1" ref="G33" ca="1">IF(G36&lt;&gt;0,G36,IFERROR(IF(G4="欠勤",0,IF(G3="","",INDIRECT(ADDRESS(MATCH("",G$1:G$32,-1),1))*24-INDIRECT(ADDRESS(MATCH(0,INDEX(0/(G$6:G$32&lt;&gt;""),),0)+5,1))*24-COUNTIF(G6:G32,"休憩")*0.5)),0))</f>
        <v>4.9999999999996838</v>
      </c>
      <c r="H33" s="228" t="str" cm="1">
        <f t="array" aca="1" ref="H33" ca="1">IF(H36&lt;&gt;0,H36,IFERROR(IF(H4="欠勤",0,IF(H3="","",INDIRECT(ADDRESS(MATCH("",H$1:H$32,-1),1))*24-INDIRECT(ADDRESS(MATCH(0,INDEX(0/(H$6:H$32&lt;&gt;""),),0)+5,1))*24-COUNTIF(H6:H32,"休憩")*0.5)),0))</f>
        <v/>
      </c>
      <c r="I33" s="228" t="str" cm="1">
        <f t="array" aca="1" ref="I33" ca="1">IF(I36&lt;&gt;0,I36,IFERROR(IF(I4="欠勤",0,IF(I3="","",INDIRECT(ADDRESS(MATCH("",I$1:I$32,-1),1))*24-INDIRECT(ADDRESS(MATCH(0,INDEX(0/(I$6:I$32&lt;&gt;""),),0)+5,1))*24-COUNTIF(I6:I32,"休憩")*0.5)),0))</f>
        <v/>
      </c>
      <c r="J33" s="228" t="str" cm="1">
        <f t="array" aca="1" ref="J33" ca="1">IF(J36&lt;&gt;0,J36,IFERROR(IF(J4="欠勤",0,IF(J3="","",INDIRECT(ADDRESS(MATCH("",J$1:J$32,-1),1))*24-INDIRECT(ADDRESS(MATCH(0,INDEX(0/(J$6:J$32&lt;&gt;""),),0)+5,1))*24-COUNTIF(J6:J32,"休憩")*0.5)),0))</f>
        <v/>
      </c>
      <c r="K33" s="228" t="str" cm="1">
        <f t="array" aca="1" ref="K33" ca="1">IF(K36&lt;&gt;0,K36,IFERROR(IF(K4="欠勤",0,IF(K3="","",INDIRECT(ADDRESS(MATCH("",K$1:K$32,-1),1))*24-INDIRECT(ADDRESS(MATCH(0,INDEX(0/(K$6:K$32&lt;&gt;""),),0)+5,1))*24-COUNTIF(K6:K32,"休憩")*0.5)),0))</f>
        <v/>
      </c>
      <c r="L33" s="228" t="str" cm="1">
        <f t="array" aca="1" ref="L33" ca="1">IF(L36&lt;&gt;0,L36,IFERROR(IF(L4="欠勤",0,IF(L3="","",INDIRECT(ADDRESS(MATCH("",L$1:L$32,-1),1))*24-INDIRECT(ADDRESS(MATCH(0,INDEX(0/(L$6:L$32&lt;&gt;""),),0)+5,1))*24-COUNTIF(L6:L32,"休憩")*0.5)),0))</f>
        <v/>
      </c>
      <c r="M33" s="228" t="str" cm="1">
        <f t="array" aca="1" ref="M33" ca="1">IF(M36&lt;&gt;0,M36,IFERROR(IF(M4="欠勤",0,IF(M3="","",INDIRECT(ADDRESS(MATCH("",M$1:M$32,-1),1))*24-INDIRECT(ADDRESS(MATCH(0,INDEX(0/(M$6:M$32&lt;&gt;""),),0)+5,1))*24-COUNTIF(M6:M32,"休憩")*0.5)),0))</f>
        <v/>
      </c>
      <c r="N33" s="228" t="str" cm="1">
        <f t="array" aca="1" ref="N33" ca="1">IF(N36&lt;&gt;0,N36,IFERROR(IF(N4="欠勤",0,IF(N3="","",INDIRECT(ADDRESS(MATCH("",N$1:N$32,-1),1))*24-INDIRECT(ADDRESS(MATCH(0,INDEX(0/(N$6:N$32&lt;&gt;""),),0)+5,1))*24-COUNTIF(N6:N32,"休憩")*0.5)),0))</f>
        <v/>
      </c>
      <c r="O33" s="228" t="str" cm="1">
        <f t="array" aca="1" ref="O33" ca="1">IF(O36&lt;&gt;0,O36,IFERROR(IF(O4="欠勤",0,IF(O3="","",INDIRECT(ADDRESS(MATCH("",O$1:O$32,-1),1))*24-INDIRECT(ADDRESS(MATCH(0,INDEX(0/(O$6:O$32&lt;&gt;""),),0)+5,1))*24-COUNTIF(O6:O32,"休憩")*0.5)),0))</f>
        <v/>
      </c>
      <c r="P33" s="316" t="str" cm="1">
        <f t="array" aca="1" ref="P33" ca="1">IF(P36&lt;&gt;0,P36,IFERROR(IF(P4="欠勤",0,IF(P3="","",INDIRECT(ADDRESS(MATCH("",P$1:P$32,-1),1))*24-INDIRECT(ADDRESS(MATCH(0,INDEX(0/(P$6:P$32&lt;&gt;""),),0)+5,1))*24-COUNTIF(P6:P32,"休憩")*0.5)),0))</f>
        <v/>
      </c>
      <c r="Q33" s="168"/>
      <c r="R33" s="169"/>
      <c r="S33" s="170"/>
      <c r="T33" s="171"/>
      <c r="V33" s="521"/>
      <c r="W33" s="522"/>
      <c r="X33" s="522"/>
      <c r="Y33" s="523"/>
      <c r="AA33" s="177"/>
      <c r="AB33" s="177"/>
      <c r="AC33" s="177"/>
      <c r="AD33" s="177"/>
      <c r="AF33" s="95" t="str">
        <f>'1日(火)'!AF33</f>
        <v>＊</v>
      </c>
    </row>
    <row r="34" spans="1:32" ht="18" customHeight="1" x14ac:dyDescent="0.4">
      <c r="A34" s="533" t="str">
        <f>"出荷の合計　　→　"&amp;O2&amp;"ｃｓ"</f>
        <v>出荷の合計　　→　ｃｓ</v>
      </c>
      <c r="B34" s="533"/>
      <c r="C34" s="533"/>
      <c r="D34" s="533"/>
      <c r="E34" s="533"/>
      <c r="F34" s="533"/>
      <c r="G34" s="533"/>
      <c r="H34" s="533"/>
      <c r="I34" s="533"/>
      <c r="J34" s="533"/>
      <c r="K34" s="533"/>
      <c r="L34" s="533"/>
      <c r="M34" s="533"/>
      <c r="N34" s="533"/>
      <c r="O34" s="533"/>
      <c r="P34" s="533"/>
      <c r="Q34" s="533"/>
      <c r="R34" s="533"/>
      <c r="S34" s="533"/>
      <c r="T34" s="533"/>
      <c r="AF34" s="95" t="str">
        <f>'1日(火)'!AF34</f>
        <v>＊</v>
      </c>
    </row>
    <row r="35" spans="1:32" ht="18" customHeight="1" x14ac:dyDescent="0.4">
      <c r="A35" s="534" t="e">
        <f ca="1">"1ケース当たりの人件費　"&amp;ROUND(AC19/O2,0)&amp;"円"</f>
        <v>#DIV/0!</v>
      </c>
      <c r="B35" s="534"/>
      <c r="C35" s="534"/>
      <c r="D35" s="534"/>
      <c r="E35" s="534"/>
      <c r="F35" s="534"/>
      <c r="G35" s="534"/>
      <c r="H35" s="534"/>
      <c r="I35" s="534"/>
      <c r="J35" s="534"/>
      <c r="K35" s="534"/>
      <c r="L35" s="534"/>
      <c r="M35" s="534"/>
      <c r="N35" s="534"/>
      <c r="O35" s="534"/>
      <c r="P35" s="534"/>
      <c r="Q35" s="534"/>
      <c r="R35" s="534"/>
      <c r="S35" s="534"/>
      <c r="T35" s="534"/>
      <c r="AF35" s="95" t="str">
        <f>'1日(火)'!AF35</f>
        <v>＊</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tr">
        <f>'1日(火)'!AF36</f>
        <v>＊</v>
      </c>
    </row>
    <row r="37" spans="1:32" ht="18" hidden="1" customHeight="1" x14ac:dyDescent="0.4">
      <c r="A37" s="167"/>
      <c r="B37" s="167" cm="1">
        <f t="array" aca="1" ref="B37" ca="1">IF(INDIRECT(ADDRESS(MATCH("",B$1:B$32,-1),2))="休憩",INDIRECT(ADDRESS(MATCH("",B$1:B$32,-1)+1,1)),INDIRECT(ADDRESS(MATCH("",B$1:B$32,-1),1)))</f>
        <v>0.70833333333332205</v>
      </c>
      <c r="C37" s="167" cm="1">
        <f t="array" aca="1" ref="C37" ca="1">IF(INDIRECT(ADDRESS(MATCH("",C$1:C$32,-1),3))="休憩",INDIRECT(ADDRESS(MATCH("",C$1:C$32,-1)+1,1)),INDIRECT(ADDRESS(MATCH("",C$1:C$32,-1),1)))</f>
        <v>0.70833333333332205</v>
      </c>
      <c r="D37" s="167" cm="1">
        <f t="array" aca="1" ref="D37" ca="1">IF(INDIRECT(ADDRESS(MATCH("",D$1:D$32,-1),4))="休憩",INDIRECT(ADDRESS(MATCH("",D$1:D$32,-1)+1,1)),INDIRECT(ADDRESS(MATCH("",D$1:D$32,-1),1)))</f>
        <v>0.70833333333332205</v>
      </c>
      <c r="E37" s="167" cm="1">
        <f t="array" aca="1" ref="E37" ca="1">IF(INDIRECT(ADDRESS(MATCH("",E$1:E$32,-1),5))="休憩",INDIRECT(ADDRESS(MATCH("",E$1:E$32,-1)+1,1)),INDIRECT(ADDRESS(MATCH("",E$1:E$32,-1),1)))</f>
        <v>0.70833333333332205</v>
      </c>
      <c r="F37" s="167" cm="1">
        <f t="array" aca="1" ref="F37" ca="1">IF(INDIRECT(ADDRESS(MATCH("",F$1:F$32,-1),6))="休憩",INDIRECT(ADDRESS(MATCH("",F$1:F$32,-1)+1,1)),INDIRECT(ADDRESS(MATCH("",F$1:F$32,-1),1)))</f>
        <v>0.70833333333332205</v>
      </c>
      <c r="G37" s="167" cm="1">
        <f t="array" aca="1" ref="G37" ca="1">IF(INDIRECT(ADDRESS(MATCH("",G$1:G$32,-1),7))="休憩",INDIRECT(ADDRESS(MATCH("",G$1:G$32,-1)+1,1)),INDIRECT(ADDRESS(MATCH("",G$1:G$32,-1),1)))</f>
        <v>0.74999999999998601</v>
      </c>
      <c r="H37" s="167" t="str" cm="1">
        <f t="array" aca="1" ref="H37" ca="1">IF(INDIRECT(ADDRESS(MATCH("",H$1:H$32,-1),8))="休憩",INDIRECT(ADDRESS(MATCH("",H$1:H$32,-1)+1,1)),INDIRECT(ADDRESS(MATCH("",H$1:H$32,-1),1)))</f>
        <v>名前</v>
      </c>
      <c r="I37" s="220" t="str" cm="1">
        <f t="array" aca="1" ref="I37" ca="1">IF(INDIRECT(ADDRESS(MATCH("",I$1:I$32,-1),8))="休憩",INDIRECT(ADDRESS(MATCH("",I$1:I$32,-1)+1,1)),INDIRECT(ADDRESS(MATCH("",I$1:I$32,-1),1)))</f>
        <v>名前</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tr">
        <f>'1日(火)'!AF37</f>
        <v>＊</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tr">
        <f>'1日(火)'!AF38</f>
        <v>＊</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tr">
        <f>'1日(火)'!AF39</f>
        <v>＊</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tr">
        <f>'1日(火)'!AF40</f>
        <v>＊</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tr">
        <f>'1日(火)'!AF41</f>
        <v>＊</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tr">
        <f>'1日(火)'!AF42</f>
        <v>＊</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tr">
        <f>'1日(火)'!AF43</f>
        <v>＊</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tr">
        <f>'1日(火)'!AF44</f>
        <v>＊</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tr">
        <f>'1日(火)'!AF45</f>
        <v>＊</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tr">
        <f>'1日(火)'!AF46</f>
        <v>＊</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tr">
        <f>'1日(火)'!AF47</f>
        <v>＊</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tr">
        <f>'1日(火)'!AF48</f>
        <v>＊</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tr">
        <f>'1日(火)'!AF49</f>
        <v>＊</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tr">
        <f>'1日(火)'!AF50</f>
        <v>＊</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tr">
        <f>'1日(火)'!AF51</f>
        <v>＊</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tr">
        <f>'1日(火)'!AF52</f>
        <v>＊</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tr">
        <f>'1日(火)'!AF53</f>
        <v>＊</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tr">
        <f>'1日(火)'!AF54</f>
        <v>＊</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tr">
        <f>'1日(火)'!AF55</f>
        <v>＊</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tr">
        <f>'1日(火)'!AF56</f>
        <v>＊</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tr">
        <f>'1日(火)'!AF57</f>
        <v>＊</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tr">
        <f>'1日(火)'!AF58</f>
        <v>＊</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28" ht="15.95" customHeight="1" x14ac:dyDescent="0.4"/>
    <row r="66" spans="22:28" ht="15.95" customHeight="1" x14ac:dyDescent="0.4">
      <c r="Y66" s="124"/>
    </row>
    <row r="67" spans="22:28" ht="15.95" customHeight="1" x14ac:dyDescent="0.4">
      <c r="Y67" s="125"/>
    </row>
    <row r="68" spans="22:28" ht="15.95" customHeight="1" x14ac:dyDescent="0.4">
      <c r="Y68" s="125"/>
    </row>
    <row r="69" spans="22:28" ht="15.95" customHeight="1" x14ac:dyDescent="0.4">
      <c r="Y69" s="125"/>
    </row>
    <row r="70" spans="22:28" ht="15.95" customHeight="1" x14ac:dyDescent="0.4">
      <c r="V70" s="116"/>
      <c r="W70" s="70"/>
      <c r="AB70" s="125"/>
    </row>
    <row r="71" spans="22:28" ht="15.95" customHeight="1" x14ac:dyDescent="0.4">
      <c r="V71" s="116"/>
      <c r="W71" s="70"/>
      <c r="AB71" s="125"/>
    </row>
    <row r="72" spans="22:28" ht="15.95" customHeight="1" x14ac:dyDescent="0.4">
      <c r="V72" s="116"/>
      <c r="W72" s="70"/>
      <c r="AB72" s="125"/>
    </row>
    <row r="73" spans="22:28" ht="15.95" customHeight="1" x14ac:dyDescent="0.4">
      <c r="Y73" s="125"/>
    </row>
    <row r="74" spans="22:28" ht="15.95" customHeight="1" x14ac:dyDescent="0.4">
      <c r="Y74" s="125"/>
    </row>
    <row r="75" spans="22:28" ht="15.95" customHeight="1" x14ac:dyDescent="0.4">
      <c r="Y75" s="125"/>
    </row>
    <row r="76" spans="22:28" ht="15.95" customHeight="1" x14ac:dyDescent="0.4">
      <c r="Y76" s="125"/>
    </row>
    <row r="77" spans="22:28" s="70" customFormat="1" ht="15.95" customHeight="1" x14ac:dyDescent="0.4">
      <c r="W77"/>
    </row>
    <row r="78" spans="22:28" s="70" customFormat="1" ht="15.95" customHeight="1" x14ac:dyDescent="0.4">
      <c r="W78"/>
    </row>
    <row r="79" spans="22:28" s="70" customFormat="1" ht="15.95" customHeight="1" x14ac:dyDescent="0.4">
      <c r="W79"/>
    </row>
    <row r="80" spans="22:28"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c r="Y85" s="131"/>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5"/>
  <conditionalFormatting sqref="A33 A6:T9 A29:T32 A10:P28 S10:T28">
    <cfRule type="cellIs" dxfId="53" priority="4" operator="equal">
      <formula>"休憩"</formula>
    </cfRule>
  </conditionalFormatting>
  <conditionalFormatting sqref="Y19">
    <cfRule type="cellIs" dxfId="52" priority="3" operator="lessThan">
      <formula>0</formula>
    </cfRule>
  </conditionalFormatting>
  <conditionalFormatting sqref="Q10:Q28">
    <cfRule type="cellIs" dxfId="51" priority="2" operator="equal">
      <formula>"休憩"</formula>
    </cfRule>
  </conditionalFormatting>
  <conditionalFormatting sqref="R10:R28">
    <cfRule type="cellIs" dxfId="50"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xr:uid="{02B67D12-D7E9-41F4-A698-E5A5C4378504}">
          <x14:formula1>
            <xm:f>'1日(火)'!$AF$7:$AF$58</xm:f>
          </x14:formula1>
          <xm:sqref>B6:S32</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A5B64B-6D2A-499D-AD4B-2D7D6E7E56C3}">
  <sheetPr codeName="Sheet25">
    <pageSetUpPr fitToPage="1"/>
  </sheetPr>
  <dimension ref="A1:AF95"/>
  <sheetViews>
    <sheetView zoomScale="70" zoomScaleNormal="70" workbookViewId="0">
      <pane xSplit="1" ySplit="5" topLeftCell="B6" activePane="bottomRight" state="frozen"/>
      <selection activeCell="R8" sqref="R8"/>
      <selection pane="topRight" activeCell="R8" sqref="R8"/>
      <selection pane="bottomLeft" activeCell="R8" sqref="R8"/>
      <selection pane="bottomRight" activeCell="R10" sqref="R10:R28"/>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f>月シフト!T9</f>
        <v>44611</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f>A1</f>
        <v>44611</v>
      </c>
      <c r="W1" s="530"/>
      <c r="X1" s="530"/>
      <c r="Y1" s="530"/>
      <c r="Z1" s="62"/>
      <c r="AA1" s="62"/>
      <c r="AB1" s="62"/>
      <c r="AC1" s="62"/>
      <c r="AD1" s="62"/>
      <c r="AF1" s="62"/>
    </row>
    <row r="2" spans="1:32" ht="18.600000000000001" customHeight="1" thickBot="1" x14ac:dyDescent="0.45">
      <c r="A2" s="63"/>
      <c r="B2" s="537" t="s">
        <v>57</v>
      </c>
      <c r="C2" s="538"/>
      <c r="D2" s="538"/>
      <c r="E2" s="538"/>
      <c r="F2" s="538"/>
      <c r="G2" s="538"/>
      <c r="H2" s="538"/>
      <c r="I2" s="538"/>
      <c r="J2" s="538"/>
      <c r="K2" s="538"/>
      <c r="L2" s="538"/>
      <c r="M2" s="538"/>
      <c r="N2" s="539"/>
      <c r="O2" s="64"/>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IFERROR(INDEX(月シフト!$A$17:$A$50,MATCH(LARGE((月シフト!$T$17:$T$50&lt;&gt;"")*1/ROW(月シフト!$T$17:$T$50),B38),1/ROW(月シフト!$T$17:$T$50),0),1),"")</f>
        <v>ディン コン ベト</v>
      </c>
      <c r="C3" s="142" t="str" cm="1">
        <f t="array" ref="C3">IFERROR(INDEX(月シフト!$A$17:$A$50,MATCH(LARGE((月シフト!$T$17:$T$50&lt;&gt;"")*1/ROW(月シフト!$T$17:$T$50),C38),1/ROW(月シフト!$T$17:$T$50),0),1),"")</f>
        <v>チャモ</v>
      </c>
      <c r="D3" s="142" t="str" cm="1">
        <f t="array" ref="D3">IFERROR(INDEX(月シフト!$A$17:$A$50,MATCH(LARGE((月シフト!$T$17:$T$50&lt;&gt;"")*1/ROW(月シフト!$T$17:$T$50),D38),1/ROW(月シフト!$T$17:$T$50),0),1),"")</f>
        <v>ホン ゴック</v>
      </c>
      <c r="E3" s="142" t="str" cm="1">
        <f t="array" ref="E3">IFERROR(INDEX(月シフト!$A$17:$A$50,MATCH(LARGE((月シフト!$T$17:$T$50&lt;&gt;"")*1/ROW(月シフト!$T$17:$T$50),E38),1/ROW(月シフト!$T$17:$T$50),0),1),"")</f>
        <v>サンミン</v>
      </c>
      <c r="F3" s="142" t="str" cm="1">
        <f t="array" ref="F3">IFERROR(INDEX(月シフト!$A$17:$A$50,MATCH(LARGE((月シフト!$T$17:$T$50&lt;&gt;"")*1/ROW(月シフト!$T$17:$T$50),F38),1/ROW(月シフト!$T$17:$T$50),0),1),"")</f>
        <v>ハルシャナ</v>
      </c>
      <c r="G3" s="224" t="str" cm="1">
        <f t="array" ref="G3">IFERROR(INDEX(月シフト!$A$17:$A$50,MATCH(LARGE((月シフト!$T$17:$T$50&lt;&gt;"")*1/ROW(月シフト!$T$17:$T$50),G38),1/ROW(月シフト!$T$17:$T$50),0),1),"")</f>
        <v>イスリ</v>
      </c>
      <c r="H3" s="224" t="str" cm="1">
        <f t="array" ref="H3">IFERROR(INDEX(月シフト!$A$17:$A$50,MATCH(LARGE((月シフト!$T$17:$T$50&lt;&gt;"")*1/ROW(月シフト!$T$17:$T$50),H38),1/ROW(月シフト!$T$17:$T$50),0),1),"")</f>
        <v>インディカ</v>
      </c>
      <c r="I3" s="224" t="str" cm="1">
        <f t="array" ref="I3">IFERROR(INDEX(月シフト!$A$17:$A$50,MATCH(LARGE((月シフト!$T$17:$T$50&lt;&gt;"")*1/ROW(月シフト!$T$17:$T$50),I38),1/ROW(月シフト!$T$17:$T$50),0),1),"")</f>
        <v/>
      </c>
      <c r="J3" s="224" t="str" cm="1">
        <f t="array" ref="J3">IFERROR(INDEX(月シフト!$A$17:$A$50,MATCH(LARGE((月シフト!$T$17:$T$50&lt;&gt;"")*1/ROW(月シフト!$T$17:$T$50),J38),1/ROW(月シフト!$T$17:$T$50),0),1),"")</f>
        <v/>
      </c>
      <c r="K3" s="224" t="str" cm="1">
        <f t="array" ref="K3">IFERROR(INDEX(月シフト!$A$17:$A$50,MATCH(LARGE((月シフト!$T$17:$T$50&lt;&gt;"")*1/ROW(月シフト!$T$17:$T$50),K38),1/ROW(月シフト!$T$17:$T$50),0),1),"")</f>
        <v/>
      </c>
      <c r="L3" s="224" t="str" cm="1">
        <f t="array" ref="L3">IFERROR(INDEX(月シフト!$A$17:$A$50,MATCH(LARGE((月シフト!$T$17:$T$50&lt;&gt;"")*1/ROW(月シフト!$T$17:$T$50),L38),1/ROW(月シフト!$T$17:$T$50),0),1),"")</f>
        <v/>
      </c>
      <c r="M3" s="224" t="str" cm="1">
        <f t="array" ref="M3">IFERROR(INDEX(月シフト!$A$17:$A$50,MATCH(LARGE((月シフト!$T$17:$T$50&lt;&gt;"")*1/ROW(月シフト!$T$17:$T$50),M38),1/ROW(月シフト!$T$17:$T$50),0),1),"")</f>
        <v/>
      </c>
      <c r="N3" s="224" t="str" cm="1">
        <f t="array" ref="N3">IFERROR(INDEX(月シフト!$A$17:$A$50,MATCH(LARGE((月シフト!$T$17:$T$50&lt;&gt;"")*1/ROW(月シフト!$T$17:$T$50),N38),1/ROW(月シフト!$T$17:$T$50),0),1),"")</f>
        <v/>
      </c>
      <c r="O3" s="224" t="str" cm="1">
        <f t="array" ref="O3">IFERROR(INDEX(月シフト!$A$17:$A$50,MATCH(LARGE((月シフト!$T$17:$T$50&lt;&gt;"")*1/ROW(月シフト!$T$17:$T$50),O38),1/ROW(月シフト!$T$17:$T$50),0),1),"")</f>
        <v/>
      </c>
      <c r="P3" s="310" t="str" cm="1">
        <f t="array" ref="P3">IFERROR(INDEX(月シフト!$A$17:$A$50,MATCH(LARGE((月シフト!$T$17:$T$50&lt;&gt;"")*1/ROW(月シフト!$T$17:$T$50),P38),1/ROW(月シフト!$T$17:$T$50),0),1),"")</f>
        <v/>
      </c>
      <c r="Q3" s="143" t="str">
        <f t="array" ref="Q3">IFERROR(INDEX(月シフト!$A$11:$A$16,MATCH(LARGE((月シフト!$T$11:$T$16&lt;&gt;"")*1/ROW(月シフト!$T$11:$T$16),1),1/ROW(月シフト!$T$11:$T$16),0),1),"")</f>
        <v>高橋</v>
      </c>
      <c r="R3" s="144" t="str">
        <f t="array" ref="R3">IFERROR(INDEX(月シフト!$A$11:$A$16,MATCH(LARGE((月シフト!$T$11:$T$16&lt;&gt;"")*1/ROW(月シフト!$T$11:$T$16),2),1/ROW(月シフト!$T$11:$T$16),0),1),"")</f>
        <v>マーダワ</v>
      </c>
      <c r="S3" s="145" t="str">
        <f t="array" ref="S3">IFERROR(INDEX(月シフト!$A$11:$A$16,MATCH(LARGE((月シフト!$T$11:$T$16&lt;&gt;"")*1/ROW(月シフト!$T$11:$T$16),3),1/ROW(月シフト!$T$11:$T$16),0),1),"")</f>
        <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c r="C4" s="73"/>
      <c r="D4" s="73"/>
      <c r="E4" s="73"/>
      <c r="F4" s="73"/>
      <c r="G4" s="225"/>
      <c r="H4" s="225"/>
      <c r="I4" s="225"/>
      <c r="J4" s="225"/>
      <c r="K4" s="225"/>
      <c r="L4" s="225"/>
      <c r="M4" s="225"/>
      <c r="N4" s="225"/>
      <c r="O4" s="225"/>
      <c r="P4" s="311"/>
      <c r="Q4" s="74"/>
      <c r="R4" s="75"/>
      <c r="S4" s="76"/>
      <c r="T4" s="146"/>
      <c r="V4" s="109" t="str">
        <f>IF(AND(B$3="",B$6=""),"",IF(B$3="",B$6,B$3))</f>
        <v>ディン コン ベト</v>
      </c>
      <c r="W4" s="110">
        <f>IF(AND(B$6&lt;&gt;"",B$3=""),0,IFERROR(HLOOKUP(INDEX(月シフト!$B$17:$AF$50,MATCH($V4,月シフト!$A$17:$A$50,0),MATCH($V$1,月シフト!$B$9:$AF$9,0)),月シフト!$AJ$9:$AU$10,2,0),""))</f>
        <v>8</v>
      </c>
      <c r="X4" s="111">
        <f ca="1">B33</f>
        <v>7.9999999999997389</v>
      </c>
      <c r="Y4" s="112">
        <f ca="1">IF(V4="","",X4-W4)</f>
        <v>-2.6112445539183682E-13</v>
      </c>
      <c r="AA4" s="109" t="str">
        <f t="shared" ref="AA4:AA13" si="0">IF(V4="","",V4)</f>
        <v>ディン コン ベト</v>
      </c>
      <c r="AB4" s="114">
        <f>IFERROR(HLOOKUP($V4,月シフト!$AJ$12:$AZ$13,2,0)*W4,"")</f>
        <v>8800</v>
      </c>
      <c r="AC4" s="114">
        <f ca="1">IFERROR(HLOOKUP($V4,月シフト!$AJ$12:$AZ$13,2,0)*X4,"")</f>
        <v>8799.9999999997126</v>
      </c>
      <c r="AD4" s="115">
        <f ca="1">IFERROR(ROUND(AC4,0)-ROUND(AB4,0),"")</f>
        <v>0</v>
      </c>
    </row>
    <row r="5" spans="1:32" ht="18.600000000000001" customHeight="1" thickBot="1" x14ac:dyDescent="0.45">
      <c r="A5" s="78" t="s">
        <v>83</v>
      </c>
      <c r="B5" s="79" t="str">
        <f>IF(B3="","",HLOOKUP(INDEX(月シフト!$B$11:$AF$50,MATCH(B$3,月シフト!$A$11:$A$50,0),MATCH($A$1,月シフト!$B$9:$AF$9,0)),月シフト!$AJ$9:$AU$11,3,0))</f>
        <v>8:00～17:00</v>
      </c>
      <c r="C5" s="79" t="str">
        <f>IF(C3="","",HLOOKUP(INDEX(月シフト!$B$11:$AF$50,MATCH(C$3,月シフト!$A$11:$A$50,0),MATCH($A$1,月シフト!$B$9:$AF$9,0)),月シフト!$AJ$9:$AU$11,3,0))</f>
        <v>8:00～12:00</v>
      </c>
      <c r="D5" s="79" t="str">
        <f>IF(D3="","",HLOOKUP(INDEX(月シフト!$B$11:$AF$50,MATCH(D$3,月シフト!$A$11:$A$50,0),MATCH($A$1,月シフト!$B$9:$AF$9,0)),月シフト!$AJ$9:$AU$11,3,0))</f>
        <v>8:00～17:00</v>
      </c>
      <c r="E5" s="79" t="str">
        <f>IF(E3="","",HLOOKUP(INDEX(月シフト!$B$11:$AF$50,MATCH(E$3,月シフト!$A$11:$A$50,0),MATCH($A$1,月シフト!$B$9:$AF$9,0)),月シフト!$AJ$9:$AU$11,3,0))</f>
        <v>8:00～17:00</v>
      </c>
      <c r="F5" s="79" t="str">
        <f>IF(F3="","",HLOOKUP(INDEX(月シフト!$B$11:$AF$50,MATCH(F$3,月シフト!$A$11:$A$50,0),MATCH($A$1,月シフト!$B$9:$AF$9,0)),月シフト!$AJ$9:$AU$11,3,0))</f>
        <v>8:00～17:00</v>
      </c>
      <c r="G5" s="226" t="str">
        <f>IF(G3="","",HLOOKUP(INDEX(月シフト!$B$11:$AF$50,MATCH(G$3,月シフト!$A$11:$A$50,0),MATCH($A$1,月シフト!$B$9:$AF$9,0)),月シフト!$AJ$9:$AU$11,3,0))</f>
        <v>13:00～18:00</v>
      </c>
      <c r="H5" s="226" t="str">
        <f>IF(H3="","",HLOOKUP(INDEX(月シフト!$B$11:$AF$50,MATCH(H$3,月シフト!$A$11:$A$50,0),MATCH($A$1,月シフト!$B$9:$AF$9,0)),月シフト!$AJ$9:$AU$11,3,0))</f>
        <v>9:00～17:00</v>
      </c>
      <c r="I5" s="226" t="str">
        <f>IF(I3="","",HLOOKUP(INDEX(月シフト!$B$11:$AF$50,MATCH(I$3,月シフト!$A$11:$A$50,0),MATCH($A$1,月シフト!$B$9:$AF$9,0)),月シフト!$AJ$9:$AU$11,3,0))</f>
        <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チャモ</v>
      </c>
      <c r="W5" s="110">
        <f>IF(AND(B$6&lt;&gt;"",B$3=""),0,IFERROR(HLOOKUP(INDEX(月シフト!$B$17:$AF$50,MATCH($V5,月シフト!$A$17:$A$50,0),MATCH($V$1,月シフト!$B$9:$AF$9,0)),月シフト!$AJ$9:$AU$10,2,0),""))</f>
        <v>4</v>
      </c>
      <c r="X5" s="110">
        <f ca="1">C33</f>
        <v>4.0000000000000089</v>
      </c>
      <c r="Y5" s="112">
        <f t="shared" ref="Y5:Y10" ca="1" si="1">IF(V5="","",X5-W5)</f>
        <v>8.8817841970012523E-15</v>
      </c>
      <c r="Z5" s="178"/>
      <c r="AA5" s="109" t="str">
        <f t="shared" si="0"/>
        <v>チャモ</v>
      </c>
      <c r="AB5" s="114">
        <f>IFERROR(HLOOKUP($V5,月シフト!$AJ$12:$AZ$13,2,0)*W5,"")</f>
        <v>4600</v>
      </c>
      <c r="AC5" s="114">
        <f ca="1">IFERROR(HLOOKUP($V5,月シフト!$AJ$12:$AZ$13,2,0)*X5,"")</f>
        <v>4600.00000000001</v>
      </c>
      <c r="AD5" s="115">
        <f t="shared" ref="AD5:AD10" ca="1" si="2">IFERROR(ROUND(AC5,0)-ROUND(AB5,0),"")</f>
        <v>0</v>
      </c>
    </row>
    <row r="6" spans="1:32" ht="18.600000000000001" customHeight="1" x14ac:dyDescent="0.4">
      <c r="A6" s="137">
        <v>0.29166666666666669</v>
      </c>
      <c r="B6" s="84"/>
      <c r="C6" s="85"/>
      <c r="D6" s="85"/>
      <c r="E6" s="85"/>
      <c r="F6" s="85"/>
      <c r="G6" s="85"/>
      <c r="H6" s="85"/>
      <c r="I6" s="85"/>
      <c r="J6" s="85"/>
      <c r="K6" s="85"/>
      <c r="L6" s="85"/>
      <c r="M6" s="85"/>
      <c r="N6" s="85"/>
      <c r="O6" s="85"/>
      <c r="P6" s="313"/>
      <c r="Q6" s="84"/>
      <c r="R6" s="323"/>
      <c r="S6" s="86"/>
      <c r="T6" s="87" t="s">
        <v>194</v>
      </c>
      <c r="V6" s="109" t="str">
        <f>IF(AND(D$3="",D$6=""),"",IF(D$3="",D$6,D$3))</f>
        <v>ホン ゴック</v>
      </c>
      <c r="W6" s="110">
        <f>IF(AND(B$6&lt;&gt;"",B$3=""),0,IFERROR(HLOOKUP(INDEX(月シフト!$B$17:$AF$50,MATCH($V6,月シフト!$A$17:$A$50,0),MATCH($V$1,月シフト!$B$9:$AF$9,0)),月シフト!$AJ$9:$AU$10,2,0),""))</f>
        <v>8</v>
      </c>
      <c r="X6" s="110">
        <f ca="1">D33</f>
        <v>7.9999999999997389</v>
      </c>
      <c r="Y6" s="112">
        <f t="shared" ca="1" si="1"/>
        <v>-2.6112445539183682E-13</v>
      </c>
      <c r="Z6" s="141"/>
      <c r="AA6" s="109" t="str">
        <f t="shared" si="0"/>
        <v>ホン ゴック</v>
      </c>
      <c r="AB6" s="114">
        <f>IFERROR(HLOOKUP($V6,月シフト!$AJ$12:$AZ$13,2,0)*W6,"")</f>
        <v>8800</v>
      </c>
      <c r="AC6" s="114">
        <f ca="1">IFERROR(HLOOKUP($V6,月シフト!$AJ$12:$AZ$13,2,0)*X6,"")</f>
        <v>8799.9999999997126</v>
      </c>
      <c r="AD6" s="115">
        <f t="shared" ca="1" si="2"/>
        <v>0</v>
      </c>
      <c r="AF6" s="70" t="str">
        <f>'1日(火)'!AF6</f>
        <v>リスト</v>
      </c>
    </row>
    <row r="7" spans="1:32" ht="18.600000000000001" customHeight="1" x14ac:dyDescent="0.4">
      <c r="A7" s="138">
        <v>0.3125</v>
      </c>
      <c r="B7" s="132"/>
      <c r="C7" s="133"/>
      <c r="D7" s="133"/>
      <c r="E7" s="133"/>
      <c r="F7" s="133"/>
      <c r="G7" s="133"/>
      <c r="H7" s="133"/>
      <c r="I7" s="133"/>
      <c r="J7" s="133"/>
      <c r="K7" s="133"/>
      <c r="L7" s="133"/>
      <c r="M7" s="133"/>
      <c r="N7" s="133"/>
      <c r="O7" s="133"/>
      <c r="P7" s="309"/>
      <c r="Q7" s="132"/>
      <c r="R7" s="223"/>
      <c r="S7" s="134"/>
      <c r="T7" s="135" t="s">
        <v>750</v>
      </c>
      <c r="V7" s="109" t="str">
        <f>IF(AND(E$3="",E$6=""),"",IF(E$3="",E$6,E$3))</f>
        <v>サンミン</v>
      </c>
      <c r="W7" s="110">
        <f>IF(AND(B$6&lt;&gt;"",B$3=""),0,IFERROR(HLOOKUP(INDEX(月シフト!$B$17:$AF$50,MATCH($V7,月シフト!$A$17:$A$50,0),MATCH($V$1,月シフト!$B$9:$AF$9,0)),月シフト!$AJ$9:$AU$10,2,0),""))</f>
        <v>8</v>
      </c>
      <c r="X7" s="110">
        <f ca="1">E33</f>
        <v>7.9999999999997389</v>
      </c>
      <c r="Y7" s="112">
        <f t="shared" ca="1" si="1"/>
        <v>-2.6112445539183682E-13</v>
      </c>
      <c r="Z7" s="113"/>
      <c r="AA7" s="109" t="str">
        <f t="shared" si="0"/>
        <v>サンミン</v>
      </c>
      <c r="AB7" s="114">
        <f>IFERROR(HLOOKUP($V7,月シフト!$AJ$12:$AZ$13,2,0)*W7,"")</f>
        <v>8400</v>
      </c>
      <c r="AC7" s="114">
        <f ca="1">IFERROR(HLOOKUP($V7,月シフト!$AJ$12:$AZ$13,2,0)*X7,"")</f>
        <v>8399.9999999997253</v>
      </c>
      <c r="AD7" s="115">
        <f t="shared" ca="1" si="2"/>
        <v>0</v>
      </c>
      <c r="AF7" s="89" t="str">
        <f>'1日(火)'!AF7</f>
        <v>↓</v>
      </c>
    </row>
    <row r="8" spans="1:32" ht="18.600000000000001" customHeight="1" x14ac:dyDescent="0.4">
      <c r="A8" s="139">
        <v>0.33333333333333298</v>
      </c>
      <c r="B8" s="90" t="s">
        <v>62</v>
      </c>
      <c r="C8" s="91" t="s">
        <v>62</v>
      </c>
      <c r="D8" s="91" t="s">
        <v>62</v>
      </c>
      <c r="E8" s="91" t="s">
        <v>62</v>
      </c>
      <c r="F8" s="91" t="s">
        <v>62</v>
      </c>
      <c r="G8" s="91"/>
      <c r="H8" s="91"/>
      <c r="I8" s="91"/>
      <c r="J8" s="91"/>
      <c r="K8" s="91"/>
      <c r="L8" s="91"/>
      <c r="M8" s="91"/>
      <c r="N8" s="91"/>
      <c r="O8" s="91"/>
      <c r="P8" s="314"/>
      <c r="Q8" s="90"/>
      <c r="R8" s="222"/>
      <c r="S8" s="92"/>
      <c r="T8" s="203" t="s">
        <v>744</v>
      </c>
      <c r="V8" s="109" t="str">
        <f>IF(AND(F$3="",F$6=""),"",IF(F$3="",F$6,F$3))</f>
        <v>ハルシャナ</v>
      </c>
      <c r="W8" s="110">
        <f>IF(AND(B$6&lt;&gt;"",B$3=""),0,IFERROR(HLOOKUP(INDEX(月シフト!$B$17:$AF$50,MATCH($V8,月シフト!$A$17:$A$50,0),MATCH($V$1,月シフト!$B$9:$AF$9,0)),月シフト!$AJ$9:$AU$10,2,0),""))</f>
        <v>8</v>
      </c>
      <c r="X8" s="110">
        <f ca="1">F33</f>
        <v>7.9999999999997389</v>
      </c>
      <c r="Y8" s="112">
        <f t="shared" ca="1" si="1"/>
        <v>-2.6112445539183682E-13</v>
      </c>
      <c r="AA8" s="109" t="str">
        <f t="shared" si="0"/>
        <v>ハルシャナ</v>
      </c>
      <c r="AB8" s="114">
        <f>IFERROR(HLOOKUP($V8,月シフト!$AJ$12:$AZ$13,2,0)*W8,"")</f>
        <v>8400</v>
      </c>
      <c r="AC8" s="114">
        <f ca="1">IFERROR(HLOOKUP($V8,月シフト!$AJ$12:$AZ$13,2,0)*X8,"")</f>
        <v>8399.9999999997253</v>
      </c>
      <c r="AD8" s="115">
        <f t="shared" ca="1" si="2"/>
        <v>0</v>
      </c>
      <c r="AF8" s="89" t="str">
        <f>'1日(火)'!AF8</f>
        <v>荷物整理</v>
      </c>
    </row>
    <row r="9" spans="1:32" ht="18.600000000000001" customHeight="1" x14ac:dyDescent="0.4">
      <c r="A9" s="138">
        <v>0.35416666666666602</v>
      </c>
      <c r="B9" s="132" t="s">
        <v>64</v>
      </c>
      <c r="C9" s="133" t="s">
        <v>64</v>
      </c>
      <c r="D9" s="133" t="s">
        <v>64</v>
      </c>
      <c r="E9" s="133" t="s">
        <v>64</v>
      </c>
      <c r="F9" s="133" t="s">
        <v>64</v>
      </c>
      <c r="G9" s="133"/>
      <c r="H9" s="133"/>
      <c r="I9" s="133"/>
      <c r="J9" s="133"/>
      <c r="K9" s="133"/>
      <c r="L9" s="133"/>
      <c r="M9" s="133"/>
      <c r="N9" s="133"/>
      <c r="O9" s="133"/>
      <c r="P9" s="309"/>
      <c r="Q9" s="132"/>
      <c r="R9" s="223"/>
      <c r="S9" s="134"/>
      <c r="T9" s="136"/>
      <c r="V9" s="109" t="str">
        <f>IF(AND(G$3="",G$6=""),"",IF(G$3="",G$6,G$3))</f>
        <v>イスリ</v>
      </c>
      <c r="W9" s="110">
        <f>IF(AND(B$6&lt;&gt;"",B$3=""),0,IFERROR(HLOOKUP(INDEX(月シフト!$B$17:$AF$50,MATCH($V9,月シフト!$A$17:$A$50,0),MATCH($V$1,月シフト!$B$9:$AF$9,0)),月シフト!$AJ$9:$AU$10,2,0),""))</f>
        <v>5</v>
      </c>
      <c r="X9" s="110">
        <f ca="1">G33</f>
        <v>4.9999999999996838</v>
      </c>
      <c r="Y9" s="112">
        <f t="shared" ca="1" si="1"/>
        <v>-3.1619151741324458E-13</v>
      </c>
      <c r="AA9" s="109" t="str">
        <f t="shared" si="0"/>
        <v>イスリ</v>
      </c>
      <c r="AB9" s="114">
        <f>IFERROR(HLOOKUP($V9,月シフト!$AJ$12:$AZ$13,2,0)*W9,"")</f>
        <v>5250</v>
      </c>
      <c r="AC9" s="114">
        <f ca="1">IFERROR(HLOOKUP($V9,月シフト!$AJ$12:$AZ$13,2,0)*X9,"")</f>
        <v>5249.999999999668</v>
      </c>
      <c r="AD9" s="115">
        <f t="shared" ca="1" si="2"/>
        <v>0</v>
      </c>
      <c r="AF9" s="89" t="str">
        <f>'1日(火)'!AF9</f>
        <v>フード</v>
      </c>
    </row>
    <row r="10" spans="1:32" ht="18.600000000000001" customHeight="1" x14ac:dyDescent="0.4">
      <c r="A10" s="139">
        <v>0.375</v>
      </c>
      <c r="B10" s="90" t="s">
        <v>65</v>
      </c>
      <c r="C10" s="91" t="s">
        <v>65</v>
      </c>
      <c r="D10" s="91" t="s">
        <v>65</v>
      </c>
      <c r="E10" s="91" t="s">
        <v>65</v>
      </c>
      <c r="F10" s="91" t="s">
        <v>65</v>
      </c>
      <c r="G10" s="91"/>
      <c r="H10" s="91" t="s">
        <v>65</v>
      </c>
      <c r="I10" s="91"/>
      <c r="J10" s="91"/>
      <c r="K10" s="91"/>
      <c r="L10" s="91"/>
      <c r="M10" s="91"/>
      <c r="N10" s="91"/>
      <c r="O10" s="91"/>
      <c r="P10" s="314"/>
      <c r="Q10" s="90"/>
      <c r="R10" s="222"/>
      <c r="S10" s="92"/>
      <c r="T10" s="93"/>
      <c r="V10" s="109" t="str">
        <f>IF(AND(H$3="",H$6=""),"",IF(H$3="",H$6,H$3))</f>
        <v>インディカ</v>
      </c>
      <c r="W10" s="117">
        <f>IF(AND(B$6&lt;&gt;"",B$3=""),0,IFERROR(HLOOKUP(INDEX(月シフト!$B$17:$AF$50,MATCH($V10,月シフト!$A$17:$A$50,0),MATCH($V$1,月シフト!$B$9:$AF$9,0)),月シフト!$AJ$9:$AU$10,2,0),""))</f>
        <v>7</v>
      </c>
      <c r="X10" s="110">
        <f ca="1">H33</f>
        <v>6.99999999999973</v>
      </c>
      <c r="Y10" s="118">
        <f t="shared" ca="1" si="1"/>
        <v>-2.7000623958883807E-13</v>
      </c>
      <c r="AA10" s="109" t="str">
        <f t="shared" si="0"/>
        <v>インディカ</v>
      </c>
      <c r="AB10" s="114">
        <f>IFERROR(HLOOKUP($V10,月シフト!$AJ$12:$AZ$13,2,0)*W10,"")</f>
        <v>7350</v>
      </c>
      <c r="AC10" s="114">
        <f ca="1">IFERROR(HLOOKUP($V10,月シフト!$AJ$12:$AZ$13,2,0)*X10,"")</f>
        <v>7349.9999999997162</v>
      </c>
      <c r="AD10" s="115">
        <f t="shared" ca="1" si="2"/>
        <v>0</v>
      </c>
      <c r="AF10" s="89" t="str">
        <f>'1日(火)'!AF10</f>
        <v>翌日準備</v>
      </c>
    </row>
    <row r="11" spans="1:32" ht="18" customHeight="1" x14ac:dyDescent="0.4">
      <c r="A11" s="138">
        <v>0.39583333333333298</v>
      </c>
      <c r="B11" s="132" t="s">
        <v>64</v>
      </c>
      <c r="C11" s="133" t="s">
        <v>64</v>
      </c>
      <c r="D11" s="133" t="s">
        <v>64</v>
      </c>
      <c r="E11" s="133" t="s">
        <v>64</v>
      </c>
      <c r="F11" s="133" t="s">
        <v>64</v>
      </c>
      <c r="G11" s="133"/>
      <c r="H11" s="133" t="s">
        <v>64</v>
      </c>
      <c r="I11" s="133"/>
      <c r="J11" s="133"/>
      <c r="K11" s="133"/>
      <c r="L11" s="133"/>
      <c r="M11" s="133"/>
      <c r="N11" s="133"/>
      <c r="O11" s="133"/>
      <c r="P11" s="309"/>
      <c r="Q11" s="132"/>
      <c r="R11" s="223"/>
      <c r="S11" s="134"/>
      <c r="T11" s="136"/>
      <c r="V11" s="109" t="str">
        <f>IF(AND(I$3="",I$6=""),"",IF(I$3="",I$6,I$3))</f>
        <v/>
      </c>
      <c r="W11" s="117" t="str">
        <f>IF(AND(B$6&lt;&gt;"",B$3=""),0,IFERROR(HLOOKUP(INDEX(月シフト!$B$17:$AF$50,MATCH($V11,月シフト!$A$17:$A$50,0),MATCH($V$1,月シフト!$B$9:$AF$9,0)),月シフト!$AJ$9:$AU$10,2,0),""))</f>
        <v/>
      </c>
      <c r="X11" s="110" t="str">
        <f ca="1">I33</f>
        <v/>
      </c>
      <c r="Y11" s="118" t="str">
        <f t="shared" ref="Y11:Y13" si="3">IF(V11="","",X11-W11)</f>
        <v/>
      </c>
      <c r="AA11" s="109" t="str">
        <f t="shared" si="0"/>
        <v/>
      </c>
      <c r="AB11" s="114" t="str">
        <f>IFERROR(HLOOKUP($V11,月シフト!$AJ$12:$AZ$13,2,0)*W11,"")</f>
        <v/>
      </c>
      <c r="AC11" s="114" t="str">
        <f ca="1">IFERROR(HLOOKUP($V11,月シフト!$AJ$12:$AZ$13,2,0)*X11,"")</f>
        <v/>
      </c>
      <c r="AD11" s="115" t="str">
        <f ca="1">IFERROR(ROUND(AC11,0)-ROUND(AB11,0),"")</f>
        <v/>
      </c>
      <c r="AF11" s="89" t="str">
        <f>'1日(火)'!AF11</f>
        <v>荷物整理</v>
      </c>
    </row>
    <row r="12" spans="1:32" ht="18" customHeight="1" x14ac:dyDescent="0.4">
      <c r="A12" s="139">
        <v>0.41666666666666702</v>
      </c>
      <c r="B12" s="90" t="s">
        <v>67</v>
      </c>
      <c r="C12" s="91" t="s">
        <v>67</v>
      </c>
      <c r="D12" s="91" t="s">
        <v>67</v>
      </c>
      <c r="E12" s="91" t="s">
        <v>67</v>
      </c>
      <c r="F12" s="91" t="s">
        <v>67</v>
      </c>
      <c r="G12" s="91"/>
      <c r="H12" s="91" t="s">
        <v>67</v>
      </c>
      <c r="I12" s="91"/>
      <c r="J12" s="91"/>
      <c r="K12" s="91"/>
      <c r="L12" s="91"/>
      <c r="M12" s="91"/>
      <c r="N12" s="91"/>
      <c r="O12" s="91"/>
      <c r="P12" s="314"/>
      <c r="Q12" s="90"/>
      <c r="R12" s="222"/>
      <c r="S12" s="92"/>
      <c r="T12" s="93"/>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2" t="s">
        <v>64</v>
      </c>
      <c r="C13" s="133" t="s">
        <v>64</v>
      </c>
      <c r="D13" s="133" t="s">
        <v>64</v>
      </c>
      <c r="E13" s="133" t="s">
        <v>64</v>
      </c>
      <c r="F13" s="133" t="s">
        <v>64</v>
      </c>
      <c r="G13" s="133"/>
      <c r="H13" s="133" t="s">
        <v>64</v>
      </c>
      <c r="I13" s="133"/>
      <c r="J13" s="133"/>
      <c r="K13" s="133"/>
      <c r="L13" s="133"/>
      <c r="M13" s="133"/>
      <c r="N13" s="133"/>
      <c r="O13" s="133"/>
      <c r="P13" s="309"/>
      <c r="Q13" s="132"/>
      <c r="R13" s="223"/>
      <c r="S13" s="134"/>
      <c r="T13" s="136"/>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0" t="s">
        <v>64</v>
      </c>
      <c r="C14" s="91" t="s">
        <v>64</v>
      </c>
      <c r="D14" s="91" t="s">
        <v>64</v>
      </c>
      <c r="E14" s="91" t="s">
        <v>64</v>
      </c>
      <c r="F14" s="91" t="s">
        <v>64</v>
      </c>
      <c r="G14" s="91"/>
      <c r="H14" s="91" t="s">
        <v>64</v>
      </c>
      <c r="I14" s="91"/>
      <c r="J14" s="91"/>
      <c r="K14" s="91"/>
      <c r="L14" s="91"/>
      <c r="M14" s="91"/>
      <c r="N14" s="91"/>
      <c r="O14" s="91"/>
      <c r="P14" s="314"/>
      <c r="Q14" s="90"/>
      <c r="R14" s="222"/>
      <c r="S14" s="92"/>
      <c r="T14" s="93" t="s">
        <v>745</v>
      </c>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2" t="s">
        <v>64</v>
      </c>
      <c r="C15" s="133" t="s">
        <v>755</v>
      </c>
      <c r="D15" s="133" t="s">
        <v>64</v>
      </c>
      <c r="E15" s="133" t="s">
        <v>64</v>
      </c>
      <c r="F15" s="133" t="s">
        <v>64</v>
      </c>
      <c r="G15" s="133"/>
      <c r="H15" s="133" t="s">
        <v>64</v>
      </c>
      <c r="I15" s="133"/>
      <c r="J15" s="133"/>
      <c r="K15" s="133"/>
      <c r="L15" s="133"/>
      <c r="M15" s="133"/>
      <c r="N15" s="133"/>
      <c r="O15" s="133"/>
      <c r="P15" s="309"/>
      <c r="Q15" s="132"/>
      <c r="R15" s="223"/>
      <c r="S15" s="134"/>
      <c r="T15" s="136" t="s">
        <v>751</v>
      </c>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0" t="s">
        <v>69</v>
      </c>
      <c r="C16" s="91" t="s">
        <v>754</v>
      </c>
      <c r="D16" s="91" t="s">
        <v>69</v>
      </c>
      <c r="E16" s="91" t="s">
        <v>69</v>
      </c>
      <c r="F16" s="91" t="s">
        <v>69</v>
      </c>
      <c r="G16" s="91"/>
      <c r="H16" s="91" t="s">
        <v>69</v>
      </c>
      <c r="I16" s="91"/>
      <c r="J16" s="91"/>
      <c r="K16" s="91"/>
      <c r="L16" s="91"/>
      <c r="M16" s="91"/>
      <c r="N16" s="91"/>
      <c r="O16" s="91"/>
      <c r="P16" s="314"/>
      <c r="Q16" s="90"/>
      <c r="R16" s="222"/>
      <c r="S16" s="92"/>
      <c r="T16" s="93" t="s">
        <v>201</v>
      </c>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2" t="s">
        <v>69</v>
      </c>
      <c r="C17" s="133"/>
      <c r="D17" s="133" t="s">
        <v>69</v>
      </c>
      <c r="E17" s="133" t="s">
        <v>69</v>
      </c>
      <c r="F17" s="133" t="s">
        <v>69</v>
      </c>
      <c r="G17" s="133"/>
      <c r="H17" s="133" t="s">
        <v>69</v>
      </c>
      <c r="I17" s="133"/>
      <c r="J17" s="133"/>
      <c r="K17" s="133"/>
      <c r="L17" s="133"/>
      <c r="M17" s="133"/>
      <c r="N17" s="133"/>
      <c r="O17" s="133"/>
      <c r="P17" s="309"/>
      <c r="Q17" s="132"/>
      <c r="R17" s="223"/>
      <c r="S17" s="134"/>
      <c r="T17" s="172"/>
      <c r="V17" s="109" t="str">
        <f>IF(AND(O$3="",O$6=""),"",IF(O$3="",O$6,O$3))</f>
        <v/>
      </c>
      <c r="W17" s="117" t="str">
        <f>IF(AND(B$6&lt;&gt;"",B$3=""),0,IFERROR(HLOOKUP(INDEX(月シフト!$B$17:$AF$50,MATCH($V17,月シフト!$A$17:$A$50,0),MATCH($V$1,月シフト!$B$9:$AF$9,0)),月シフト!$AJ$9:$AU$10,2,0),""))</f>
        <v/>
      </c>
      <c r="X17" s="110" t="str">
        <f ca="1">O33</f>
        <v/>
      </c>
      <c r="Y17" s="118" t="str">
        <f t="shared" si="5"/>
        <v/>
      </c>
      <c r="AA17" s="109" t="str">
        <f t="shared" si="6"/>
        <v/>
      </c>
      <c r="AB17" s="114" t="str">
        <f>IFERROR(HLOOKUP($V17,月シフト!$AJ$12:$AZ$13,2,0)*W17,"")</f>
        <v/>
      </c>
      <c r="AC17" s="114" t="str">
        <f ca="1">IFERROR(HLOOKUP($V17,月シフト!$AJ$12:$AZ$13,2,0)*X17,"")</f>
        <v/>
      </c>
      <c r="AD17" s="115" t="str">
        <f t="shared" ca="1" si="7"/>
        <v/>
      </c>
      <c r="AF17" s="89" t="str">
        <f>'1日(火)'!AF17</f>
        <v>検品登録</v>
      </c>
    </row>
    <row r="18" spans="1:32" ht="18" customHeight="1" thickBot="1" x14ac:dyDescent="0.45">
      <c r="A18" s="139">
        <v>0.54166666666666596</v>
      </c>
      <c r="B18" s="90" t="s">
        <v>68</v>
      </c>
      <c r="C18" s="91"/>
      <c r="D18" s="91" t="s">
        <v>68</v>
      </c>
      <c r="E18" s="91" t="s">
        <v>68</v>
      </c>
      <c r="F18" s="91" t="s">
        <v>68</v>
      </c>
      <c r="G18" s="91" t="s">
        <v>68</v>
      </c>
      <c r="H18" s="91" t="s">
        <v>68</v>
      </c>
      <c r="I18" s="91"/>
      <c r="J18" s="91"/>
      <c r="K18" s="91"/>
      <c r="L18" s="91"/>
      <c r="M18" s="91"/>
      <c r="N18" s="91"/>
      <c r="O18" s="91"/>
      <c r="P18" s="314"/>
      <c r="Q18" s="90"/>
      <c r="R18" s="222"/>
      <c r="S18" s="92"/>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2" t="s">
        <v>64</v>
      </c>
      <c r="C19" s="133"/>
      <c r="D19" s="133" t="s">
        <v>64</v>
      </c>
      <c r="E19" s="133" t="s">
        <v>64</v>
      </c>
      <c r="F19" s="133" t="s">
        <v>64</v>
      </c>
      <c r="G19" s="133" t="s">
        <v>64</v>
      </c>
      <c r="H19" s="133" t="s">
        <v>64</v>
      </c>
      <c r="I19" s="133"/>
      <c r="J19" s="133"/>
      <c r="K19" s="133"/>
      <c r="L19" s="133"/>
      <c r="M19" s="133"/>
      <c r="N19" s="133"/>
      <c r="O19" s="133"/>
      <c r="P19" s="309"/>
      <c r="Q19" s="132"/>
      <c r="R19" s="223"/>
      <c r="S19" s="134"/>
      <c r="T19" s="136"/>
      <c r="V19" s="119" t="s">
        <v>54</v>
      </c>
      <c r="W19" s="120">
        <f>SUM(W4:W18)</f>
        <v>48</v>
      </c>
      <c r="X19" s="120">
        <f ca="1">SUM(X4:X18)</f>
        <v>47.99999999999838</v>
      </c>
      <c r="Y19" s="121">
        <f ca="1">IF(V19="","",X19-W19)</f>
        <v>-1.6200374375330284E-12</v>
      </c>
      <c r="AA19" s="119" t="s">
        <v>54</v>
      </c>
      <c r="AB19" s="122">
        <f>SUM(AB4:AB18)</f>
        <v>51600</v>
      </c>
      <c r="AC19" s="122">
        <f t="shared" ref="AC19:AD19" ca="1" si="8">SUM(AC4:AC18)</f>
        <v>51599.999999998268</v>
      </c>
      <c r="AD19" s="123">
        <f t="shared" ca="1" si="8"/>
        <v>0</v>
      </c>
      <c r="AF19" s="94" t="str">
        <f>'1日(火)'!AF19</f>
        <v>出荷チェック</v>
      </c>
    </row>
    <row r="20" spans="1:32" ht="18" customHeight="1" thickBot="1" x14ac:dyDescent="0.45">
      <c r="A20" s="139">
        <v>0.58333333333333104</v>
      </c>
      <c r="B20" s="90" t="s">
        <v>70</v>
      </c>
      <c r="C20" s="91"/>
      <c r="D20" s="91" t="s">
        <v>70</v>
      </c>
      <c r="E20" s="91" t="s">
        <v>70</v>
      </c>
      <c r="F20" s="91" t="s">
        <v>70</v>
      </c>
      <c r="G20" s="91" t="s">
        <v>70</v>
      </c>
      <c r="H20" s="91" t="s">
        <v>70</v>
      </c>
      <c r="I20" s="91"/>
      <c r="J20" s="91"/>
      <c r="K20" s="91"/>
      <c r="L20" s="91"/>
      <c r="M20" s="91"/>
      <c r="N20" s="91"/>
      <c r="O20" s="91"/>
      <c r="P20" s="314"/>
      <c r="Q20" s="90"/>
      <c r="R20" s="222"/>
      <c r="S20" s="92"/>
      <c r="T20" s="93"/>
      <c r="V20" s="103" t="s">
        <v>77</v>
      </c>
      <c r="W20" s="70"/>
      <c r="Z20" s="141"/>
      <c r="AA20" s="103" t="s">
        <v>78</v>
      </c>
      <c r="AF20" s="89" t="str">
        <f>'1日(火)'!AF20</f>
        <v>PC</v>
      </c>
    </row>
    <row r="21" spans="1:32" ht="18" customHeight="1" x14ac:dyDescent="0.4">
      <c r="A21" s="138">
        <v>0.60416666666666297</v>
      </c>
      <c r="B21" s="132" t="s">
        <v>64</v>
      </c>
      <c r="C21" s="133"/>
      <c r="D21" s="133" t="s">
        <v>64</v>
      </c>
      <c r="E21" s="133" t="s">
        <v>64</v>
      </c>
      <c r="F21" s="133" t="s">
        <v>64</v>
      </c>
      <c r="G21" s="133" t="s">
        <v>64</v>
      </c>
      <c r="H21" s="133" t="s">
        <v>64</v>
      </c>
      <c r="I21" s="133"/>
      <c r="J21" s="133"/>
      <c r="K21" s="133"/>
      <c r="L21" s="133"/>
      <c r="M21" s="133"/>
      <c r="N21" s="133"/>
      <c r="O21" s="133"/>
      <c r="P21" s="309"/>
      <c r="Q21" s="132"/>
      <c r="R21" s="223"/>
      <c r="S21" s="134"/>
      <c r="T21" s="136" t="s">
        <v>747</v>
      </c>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0" t="s">
        <v>64</v>
      </c>
      <c r="C22" s="91"/>
      <c r="D22" s="91" t="s">
        <v>64</v>
      </c>
      <c r="E22" s="91" t="s">
        <v>64</v>
      </c>
      <c r="F22" s="91" t="s">
        <v>64</v>
      </c>
      <c r="G22" s="91" t="s">
        <v>64</v>
      </c>
      <c r="H22" s="91" t="s">
        <v>64</v>
      </c>
      <c r="I22" s="91"/>
      <c r="J22" s="91"/>
      <c r="K22" s="91"/>
      <c r="L22" s="91"/>
      <c r="M22" s="91"/>
      <c r="N22" s="91"/>
      <c r="O22" s="91"/>
      <c r="P22" s="314"/>
      <c r="Q22" s="90"/>
      <c r="R22" s="222"/>
      <c r="S22" s="92"/>
      <c r="T22" s="93"/>
      <c r="V22" s="160" t="s">
        <v>13</v>
      </c>
      <c r="W22" s="127" t="str">
        <f>IF(O2="","",O2)</f>
        <v/>
      </c>
      <c r="X22" s="127"/>
      <c r="Y22" s="161" t="str">
        <f>IFERROR(X22-W22,"")</f>
        <v/>
      </c>
      <c r="AA22" s="126" t="s">
        <v>13</v>
      </c>
      <c r="AB22" s="128" t="str">
        <f>IF(W22="","",AB19/W22)</f>
        <v/>
      </c>
      <c r="AC22" s="128" t="str">
        <f>IF(X22="","",AC19/X22)</f>
        <v/>
      </c>
      <c r="AD22" s="129" t="str">
        <f>IFERROR(AC22-AB22,"")</f>
        <v/>
      </c>
      <c r="AF22" s="95" t="str">
        <f>'1日(火)'!AF22</f>
        <v>残業</v>
      </c>
    </row>
    <row r="23" spans="1:32" ht="18" customHeight="1" thickBot="1" x14ac:dyDescent="0.45">
      <c r="A23" s="138">
        <v>0.64583333333332704</v>
      </c>
      <c r="B23" s="132" t="s">
        <v>740</v>
      </c>
      <c r="C23" s="133"/>
      <c r="D23" s="133" t="s">
        <v>740</v>
      </c>
      <c r="E23" s="133" t="s">
        <v>740</v>
      </c>
      <c r="F23" s="133" t="s">
        <v>740</v>
      </c>
      <c r="G23" s="133" t="s">
        <v>740</v>
      </c>
      <c r="H23" s="133" t="s">
        <v>740</v>
      </c>
      <c r="I23" s="133"/>
      <c r="J23" s="133"/>
      <c r="K23" s="133"/>
      <c r="L23" s="133"/>
      <c r="M23" s="133"/>
      <c r="N23" s="133"/>
      <c r="O23" s="133"/>
      <c r="P23" s="309"/>
      <c r="Q23" s="132"/>
      <c r="R23" s="223"/>
      <c r="S23" s="134"/>
      <c r="T23" s="136"/>
      <c r="V23" s="103" t="s">
        <v>104</v>
      </c>
      <c r="W23" s="70"/>
      <c r="AF23" s="95" t="str">
        <f>'1日(火)'!AF23</f>
        <v>↓</v>
      </c>
    </row>
    <row r="24" spans="1:32" ht="18" customHeight="1" x14ac:dyDescent="0.4">
      <c r="A24" s="139">
        <v>0.66666666666665897</v>
      </c>
      <c r="B24" s="90" t="s">
        <v>64</v>
      </c>
      <c r="C24" s="91"/>
      <c r="D24" s="91" t="s">
        <v>64</v>
      </c>
      <c r="E24" s="91" t="s">
        <v>64</v>
      </c>
      <c r="F24" s="91" t="s">
        <v>64</v>
      </c>
      <c r="G24" s="91" t="s">
        <v>64</v>
      </c>
      <c r="H24" s="91" t="s">
        <v>64</v>
      </c>
      <c r="I24" s="91"/>
      <c r="J24" s="91"/>
      <c r="K24" s="91"/>
      <c r="L24" s="91"/>
      <c r="M24" s="91"/>
      <c r="N24" s="91"/>
      <c r="O24" s="91"/>
      <c r="P24" s="314"/>
      <c r="Q24" s="90"/>
      <c r="R24" s="222"/>
      <c r="S24" s="92"/>
      <c r="T24" s="93" t="s">
        <v>748</v>
      </c>
      <c r="V24" s="105" t="s">
        <v>3</v>
      </c>
      <c r="W24" s="106" t="s">
        <v>14</v>
      </c>
      <c r="X24" s="106" t="s">
        <v>15</v>
      </c>
      <c r="Y24" s="107" t="s">
        <v>16</v>
      </c>
      <c r="AF24" s="95" t="str">
        <f>'1日(火)'!AF24</f>
        <v>翌日準備</v>
      </c>
    </row>
    <row r="25" spans="1:32" ht="18" customHeight="1" thickBot="1" x14ac:dyDescent="0.45">
      <c r="A25" s="138">
        <v>0.68749999999999101</v>
      </c>
      <c r="B25" s="132" t="s">
        <v>755</v>
      </c>
      <c r="C25" s="133"/>
      <c r="D25" s="133" t="s">
        <v>755</v>
      </c>
      <c r="E25" s="133" t="s">
        <v>755</v>
      </c>
      <c r="F25" s="133" t="s">
        <v>755</v>
      </c>
      <c r="G25" s="133" t="s">
        <v>64</v>
      </c>
      <c r="H25" s="133" t="s">
        <v>755</v>
      </c>
      <c r="I25" s="133"/>
      <c r="J25" s="133"/>
      <c r="K25" s="133"/>
      <c r="L25" s="133"/>
      <c r="M25" s="133"/>
      <c r="N25" s="133"/>
      <c r="O25" s="133"/>
      <c r="P25" s="309"/>
      <c r="Q25" s="132"/>
      <c r="R25" s="223"/>
      <c r="S25" s="134"/>
      <c r="T25" s="136"/>
      <c r="V25" s="126" t="s">
        <v>13</v>
      </c>
      <c r="W25" s="163" t="str">
        <f>IF(W22="","",W22/W19)</f>
        <v/>
      </c>
      <c r="X25" s="163" t="str">
        <f>IF(X22="","",X22/X19)</f>
        <v/>
      </c>
      <c r="Y25" s="164" t="str">
        <f>IFERROR(X25-W25,"")</f>
        <v/>
      </c>
      <c r="AF25" s="95" t="str">
        <f>'1日(火)'!AF25</f>
        <v>在庫チェック</v>
      </c>
    </row>
    <row r="26" spans="1:32" ht="18" customHeight="1" thickBot="1" x14ac:dyDescent="0.45">
      <c r="A26" s="139">
        <v>0.70833333333332205</v>
      </c>
      <c r="B26" s="90" t="s">
        <v>754</v>
      </c>
      <c r="C26" s="91"/>
      <c r="D26" s="91" t="s">
        <v>754</v>
      </c>
      <c r="E26" s="91" t="s">
        <v>754</v>
      </c>
      <c r="F26" s="91" t="s">
        <v>754</v>
      </c>
      <c r="G26" s="91" t="s">
        <v>64</v>
      </c>
      <c r="H26" s="91" t="s">
        <v>754</v>
      </c>
      <c r="I26" s="91"/>
      <c r="J26" s="91"/>
      <c r="K26" s="91"/>
      <c r="L26" s="91"/>
      <c r="M26" s="91"/>
      <c r="N26" s="91"/>
      <c r="O26" s="91"/>
      <c r="P26" s="314"/>
      <c r="Q26" s="90"/>
      <c r="R26" s="222"/>
      <c r="S26" s="92"/>
      <c r="T26" s="93"/>
      <c r="V26" s="130" t="s">
        <v>164</v>
      </c>
      <c r="W26" s="322"/>
      <c r="X26" s="322"/>
      <c r="Y26" s="322"/>
      <c r="AF26" s="95" t="str">
        <f>'1日(火)'!AF26</f>
        <v>送り状印刷</v>
      </c>
    </row>
    <row r="27" spans="1:32" ht="18" customHeight="1" x14ac:dyDescent="0.4">
      <c r="A27" s="138">
        <v>0.72916666666665397</v>
      </c>
      <c r="B27" s="132"/>
      <c r="C27" s="133"/>
      <c r="D27" s="133"/>
      <c r="E27" s="133"/>
      <c r="F27" s="133"/>
      <c r="G27" s="133" t="s">
        <v>740</v>
      </c>
      <c r="H27" s="133"/>
      <c r="I27" s="133"/>
      <c r="J27" s="133"/>
      <c r="K27" s="133"/>
      <c r="L27" s="133"/>
      <c r="M27" s="133"/>
      <c r="N27" s="133"/>
      <c r="O27" s="133"/>
      <c r="P27" s="309"/>
      <c r="Q27" s="132"/>
      <c r="R27" s="223"/>
      <c r="S27" s="134"/>
      <c r="T27" s="136"/>
      <c r="V27" s="524"/>
      <c r="W27" s="525"/>
      <c r="X27" s="525"/>
      <c r="Y27" s="526"/>
      <c r="AF27" s="95">
        <f>'1日(火)'!AF27</f>
        <v>0</v>
      </c>
    </row>
    <row r="28" spans="1:32" ht="18" customHeight="1" x14ac:dyDescent="0.4">
      <c r="A28" s="139">
        <v>0.74999999999998601</v>
      </c>
      <c r="B28" s="90"/>
      <c r="C28" s="91"/>
      <c r="D28" s="91"/>
      <c r="E28" s="91"/>
      <c r="F28" s="91"/>
      <c r="G28" s="91" t="s">
        <v>71</v>
      </c>
      <c r="H28" s="91"/>
      <c r="I28" s="91"/>
      <c r="J28" s="91"/>
      <c r="K28" s="91"/>
      <c r="L28" s="91"/>
      <c r="M28" s="91"/>
      <c r="N28" s="91"/>
      <c r="O28" s="91"/>
      <c r="P28" s="314"/>
      <c r="Q28" s="90"/>
      <c r="R28" s="222"/>
      <c r="S28" s="92"/>
      <c r="T28" s="93"/>
      <c r="V28" s="527"/>
      <c r="W28" s="528"/>
      <c r="X28" s="528"/>
      <c r="Y28" s="529"/>
      <c r="AA28" s="177"/>
      <c r="AB28" s="177"/>
      <c r="AC28" s="177"/>
      <c r="AD28" s="177"/>
      <c r="AF28" s="95" t="str">
        <f>'1日(火)'!AF28</f>
        <v>＊</v>
      </c>
    </row>
    <row r="29" spans="1:32" ht="18" customHeight="1" thickBot="1" x14ac:dyDescent="0.45">
      <c r="A29" s="138">
        <v>0.77083333333331805</v>
      </c>
      <c r="B29" s="132"/>
      <c r="C29" s="133"/>
      <c r="D29" s="133"/>
      <c r="E29" s="133"/>
      <c r="F29" s="133"/>
      <c r="G29" s="133"/>
      <c r="H29" s="133"/>
      <c r="I29" s="133"/>
      <c r="J29" s="133"/>
      <c r="K29" s="133"/>
      <c r="L29" s="133"/>
      <c r="M29" s="133"/>
      <c r="N29" s="133"/>
      <c r="O29" s="133"/>
      <c r="P29" s="309"/>
      <c r="Q29" s="132"/>
      <c r="R29" s="223"/>
      <c r="S29" s="134"/>
      <c r="T29" s="136"/>
      <c r="V29" s="521"/>
      <c r="W29" s="522"/>
      <c r="X29" s="522"/>
      <c r="Y29" s="523"/>
      <c r="AA29" s="177"/>
      <c r="AB29" s="177"/>
      <c r="AC29" s="177"/>
      <c r="AD29" s="177"/>
      <c r="AF29" s="95" t="str">
        <f>'1日(火)'!AF29</f>
        <v>＊</v>
      </c>
    </row>
    <row r="30" spans="1:32" ht="18" customHeight="1" thickBot="1" x14ac:dyDescent="0.45">
      <c r="A30" s="139">
        <v>0.79166666666664998</v>
      </c>
      <c r="B30" s="90"/>
      <c r="C30" s="91"/>
      <c r="D30" s="91"/>
      <c r="E30" s="91"/>
      <c r="F30" s="91"/>
      <c r="G30" s="91"/>
      <c r="H30" s="91"/>
      <c r="I30" s="91"/>
      <c r="J30" s="91"/>
      <c r="K30" s="91"/>
      <c r="L30" s="91"/>
      <c r="M30" s="91"/>
      <c r="N30" s="91"/>
      <c r="O30" s="91"/>
      <c r="P30" s="314"/>
      <c r="Q30" s="90"/>
      <c r="R30" s="222"/>
      <c r="S30" s="92"/>
      <c r="T30" s="93"/>
      <c r="V30" s="130" t="s">
        <v>236</v>
      </c>
      <c r="W30" s="320"/>
      <c r="X30" s="320"/>
      <c r="Y30" s="321"/>
      <c r="AA30" s="177"/>
      <c r="AB30" s="177"/>
      <c r="AC30" s="177"/>
      <c r="AD30" s="177"/>
      <c r="AF30" s="95" t="str">
        <f>'1日(火)'!AF30</f>
        <v>＊</v>
      </c>
    </row>
    <row r="31" spans="1:32" ht="18" customHeight="1" x14ac:dyDescent="0.4">
      <c r="A31" s="138">
        <v>0.81249999999998201</v>
      </c>
      <c r="B31" s="132"/>
      <c r="C31" s="133"/>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tr">
        <f>'1日(火)'!AF31</f>
        <v>＊</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t="s">
        <v>749</v>
      </c>
      <c r="V32" s="527"/>
      <c r="W32" s="528"/>
      <c r="X32" s="528"/>
      <c r="Y32" s="529"/>
      <c r="AA32" s="177"/>
      <c r="AB32" s="177"/>
      <c r="AC32" s="177"/>
      <c r="AD32" s="177"/>
      <c r="AF32" s="95" t="str">
        <f>'1日(火)'!AF32</f>
        <v>＊</v>
      </c>
    </row>
    <row r="33" spans="1:32" ht="18" customHeight="1" thickBot="1" x14ac:dyDescent="0.45">
      <c r="A33" s="173" t="s">
        <v>165</v>
      </c>
      <c r="B33" s="111" cm="1">
        <f t="array" aca="1" ref="B33" ca="1">IF(B36&lt;&gt;0,B36,IFERROR(IF(B4="欠勤",0,IF(B3="","",INDIRECT(ADDRESS(MATCH("",B$1:B$32,-1),1))*24-INDIRECT(ADDRESS(MATCH(0,INDEX(0/(B$6:B$32&lt;&gt;""),),0)+5,1))*24-COUNTIF(B6:B32,"休憩")*0.5)),0))</f>
        <v>7.9999999999997389</v>
      </c>
      <c r="C33" s="111" cm="1">
        <f t="array" aca="1" ref="C33" ca="1">IF(C36&lt;&gt;0,C36,IFERROR(IF(C4="欠勤",0,IF(C3="","",INDIRECT(ADDRESS(MATCH("",C$1:C$32,-1),1))*24-INDIRECT(ADDRESS(MATCH(0,INDEX(0/(C$6:C$32&lt;&gt;""),),0)+5,1))*24-COUNTIF(C6:C32,"休憩")*0.5)),0))</f>
        <v>4.0000000000000089</v>
      </c>
      <c r="D33" s="111" cm="1">
        <f t="array" aca="1" ref="D33" ca="1">IF(D36&lt;&gt;0,D36,IFERROR(IF(D4="欠勤",0,IF(D3="","",INDIRECT(ADDRESS(MATCH("",D$1:D$32,-1),1))*24-INDIRECT(ADDRESS(MATCH(0,INDEX(0/(D$6:D$32&lt;&gt;""),),0)+5,1))*24-COUNTIF(D6:D32,"休憩")*0.5)),0))</f>
        <v>7.9999999999997389</v>
      </c>
      <c r="E33" s="111" cm="1">
        <f t="array" aca="1" ref="E33" ca="1">IF(E36&lt;&gt;0,E36,IFERROR(IF(E4="欠勤",0,IF(E3="","",INDIRECT(ADDRESS(MATCH("",E$1:E$32,-1),1))*24-INDIRECT(ADDRESS(MATCH(0,INDEX(0/(E$6:E$32&lt;&gt;""),),0)+5,1))*24-COUNTIF(E6:E32,"休憩")*0.5)),0))</f>
        <v>7.9999999999997389</v>
      </c>
      <c r="F33" s="111" cm="1">
        <f t="array" aca="1" ref="F33" ca="1">IF(F36&lt;&gt;0,F36,IFERROR(IF(F4="欠勤",0,IF(F3="","",INDIRECT(ADDRESS(MATCH("",F$1:F$32,-1),1))*24-INDIRECT(ADDRESS(MATCH(0,INDEX(0/(F$6:F$32&lt;&gt;""),),0)+5,1))*24-COUNTIF(F6:F32,"休憩")*0.5)),0))</f>
        <v>7.9999999999997389</v>
      </c>
      <c r="G33" s="227" cm="1">
        <f t="array" aca="1" ref="G33" ca="1">IF(G36&lt;&gt;0,G36,IFERROR(IF(G4="欠勤",0,IF(G3="","",INDIRECT(ADDRESS(MATCH("",G$1:G$32,-1),1))*24-INDIRECT(ADDRESS(MATCH(0,INDEX(0/(G$6:G$32&lt;&gt;""),),0)+5,1))*24-COUNTIF(G6:G32,"休憩")*0.5)),0))</f>
        <v>4.9999999999996838</v>
      </c>
      <c r="H33" s="228" cm="1">
        <f t="array" aca="1" ref="H33" ca="1">IF(H36&lt;&gt;0,H36,IFERROR(IF(H4="欠勤",0,IF(H3="","",INDIRECT(ADDRESS(MATCH("",H$1:H$32,-1),1))*24-INDIRECT(ADDRESS(MATCH(0,INDEX(0/(H$6:H$32&lt;&gt;""),),0)+5,1))*24-COUNTIF(H6:H32,"休憩")*0.5)),0))</f>
        <v>6.99999999999973</v>
      </c>
      <c r="I33" s="228" t="str" cm="1">
        <f t="array" aca="1" ref="I33" ca="1">IF(I36&lt;&gt;0,I36,IFERROR(IF(I4="欠勤",0,IF(I3="","",INDIRECT(ADDRESS(MATCH("",I$1:I$32,-1),1))*24-INDIRECT(ADDRESS(MATCH(0,INDEX(0/(I$6:I$32&lt;&gt;""),),0)+5,1))*24-COUNTIF(I6:I32,"休憩")*0.5)),0))</f>
        <v/>
      </c>
      <c r="J33" s="228" t="str" cm="1">
        <f t="array" aca="1" ref="J33" ca="1">IF(J36&lt;&gt;0,J36,IFERROR(IF(J4="欠勤",0,IF(J3="","",INDIRECT(ADDRESS(MATCH("",J$1:J$32,-1),1))*24-INDIRECT(ADDRESS(MATCH(0,INDEX(0/(J$6:J$32&lt;&gt;""),),0)+5,1))*24-COUNTIF(J6:J32,"休憩")*0.5)),0))</f>
        <v/>
      </c>
      <c r="K33" s="228" t="str" cm="1">
        <f t="array" aca="1" ref="K33" ca="1">IF(K36&lt;&gt;0,K36,IFERROR(IF(K4="欠勤",0,IF(K3="","",INDIRECT(ADDRESS(MATCH("",K$1:K$32,-1),1))*24-INDIRECT(ADDRESS(MATCH(0,INDEX(0/(K$6:K$32&lt;&gt;""),),0)+5,1))*24-COUNTIF(K6:K32,"休憩")*0.5)),0))</f>
        <v/>
      </c>
      <c r="L33" s="228" t="str" cm="1">
        <f t="array" aca="1" ref="L33" ca="1">IF(L36&lt;&gt;0,L36,IFERROR(IF(L4="欠勤",0,IF(L3="","",INDIRECT(ADDRESS(MATCH("",L$1:L$32,-1),1))*24-INDIRECT(ADDRESS(MATCH(0,INDEX(0/(L$6:L$32&lt;&gt;""),),0)+5,1))*24-COUNTIF(L6:L32,"休憩")*0.5)),0))</f>
        <v/>
      </c>
      <c r="M33" s="228" t="str" cm="1">
        <f t="array" aca="1" ref="M33" ca="1">IF(M36&lt;&gt;0,M36,IFERROR(IF(M4="欠勤",0,IF(M3="","",INDIRECT(ADDRESS(MATCH("",M$1:M$32,-1),1))*24-INDIRECT(ADDRESS(MATCH(0,INDEX(0/(M$6:M$32&lt;&gt;""),),0)+5,1))*24-COUNTIF(M6:M32,"休憩")*0.5)),0))</f>
        <v/>
      </c>
      <c r="N33" s="228" t="str" cm="1">
        <f t="array" aca="1" ref="N33" ca="1">IF(N36&lt;&gt;0,N36,IFERROR(IF(N4="欠勤",0,IF(N3="","",INDIRECT(ADDRESS(MATCH("",N$1:N$32,-1),1))*24-INDIRECT(ADDRESS(MATCH(0,INDEX(0/(N$6:N$32&lt;&gt;""),),0)+5,1))*24-COUNTIF(N6:N32,"休憩")*0.5)),0))</f>
        <v/>
      </c>
      <c r="O33" s="228" t="str" cm="1">
        <f t="array" aca="1" ref="O33" ca="1">IF(O36&lt;&gt;0,O36,IFERROR(IF(O4="欠勤",0,IF(O3="","",INDIRECT(ADDRESS(MATCH("",O$1:O$32,-1),1))*24-INDIRECT(ADDRESS(MATCH(0,INDEX(0/(O$6:O$32&lt;&gt;""),),0)+5,1))*24-COUNTIF(O6:O32,"休憩")*0.5)),0))</f>
        <v/>
      </c>
      <c r="P33" s="316" t="str" cm="1">
        <f t="array" aca="1" ref="P33" ca="1">IF(P36&lt;&gt;0,P36,IFERROR(IF(P4="欠勤",0,IF(P3="","",INDIRECT(ADDRESS(MATCH("",P$1:P$32,-1),1))*24-INDIRECT(ADDRESS(MATCH(0,INDEX(0/(P$6:P$32&lt;&gt;""),),0)+5,1))*24-COUNTIF(P6:P32,"休憩")*0.5)),0))</f>
        <v/>
      </c>
      <c r="Q33" s="168"/>
      <c r="R33" s="169"/>
      <c r="S33" s="170"/>
      <c r="T33" s="171"/>
      <c r="V33" s="521"/>
      <c r="W33" s="522"/>
      <c r="X33" s="522"/>
      <c r="Y33" s="523"/>
      <c r="AA33" s="177"/>
      <c r="AB33" s="177"/>
      <c r="AC33" s="177"/>
      <c r="AD33" s="177"/>
      <c r="AF33" s="95" t="str">
        <f>'1日(火)'!AF33</f>
        <v>＊</v>
      </c>
    </row>
    <row r="34" spans="1:32" ht="18" customHeight="1" x14ac:dyDescent="0.4">
      <c r="A34" s="533" t="str">
        <f>"出荷の合計　　→　"&amp;O2&amp;"ｃｓ"</f>
        <v>出荷の合計　　→　ｃｓ</v>
      </c>
      <c r="B34" s="533"/>
      <c r="C34" s="533"/>
      <c r="D34" s="533"/>
      <c r="E34" s="533"/>
      <c r="F34" s="533"/>
      <c r="G34" s="533"/>
      <c r="H34" s="533"/>
      <c r="I34" s="533"/>
      <c r="J34" s="533"/>
      <c r="K34" s="533"/>
      <c r="L34" s="533"/>
      <c r="M34" s="533"/>
      <c r="N34" s="533"/>
      <c r="O34" s="533"/>
      <c r="P34" s="533"/>
      <c r="Q34" s="533"/>
      <c r="R34" s="533"/>
      <c r="S34" s="533"/>
      <c r="T34" s="533"/>
      <c r="AF34" s="95" t="str">
        <f>'1日(火)'!AF34</f>
        <v>＊</v>
      </c>
    </row>
    <row r="35" spans="1:32" ht="18" customHeight="1" x14ac:dyDescent="0.4">
      <c r="A35" s="534" t="e">
        <f ca="1">"1ケース当たりの人件費　"&amp;ROUND(AC19/O2,0)&amp;"円"</f>
        <v>#DIV/0!</v>
      </c>
      <c r="B35" s="534"/>
      <c r="C35" s="534"/>
      <c r="D35" s="534"/>
      <c r="E35" s="534"/>
      <c r="F35" s="534"/>
      <c r="G35" s="534"/>
      <c r="H35" s="534"/>
      <c r="I35" s="534"/>
      <c r="J35" s="534"/>
      <c r="K35" s="534"/>
      <c r="L35" s="534"/>
      <c r="M35" s="534"/>
      <c r="N35" s="534"/>
      <c r="O35" s="534"/>
      <c r="P35" s="534"/>
      <c r="Q35" s="534"/>
      <c r="R35" s="534"/>
      <c r="S35" s="534"/>
      <c r="T35" s="534"/>
      <c r="AF35" s="95" t="str">
        <f>'1日(火)'!AF35</f>
        <v>＊</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tr">
        <f>'1日(火)'!AF36</f>
        <v>＊</v>
      </c>
    </row>
    <row r="37" spans="1:32" ht="18" hidden="1" customHeight="1" x14ac:dyDescent="0.4">
      <c r="A37" s="167"/>
      <c r="B37" s="167" cm="1">
        <f t="array" aca="1" ref="B37" ca="1">IF(INDIRECT(ADDRESS(MATCH("",B$1:B$32,-1),2))="休憩",INDIRECT(ADDRESS(MATCH("",B$1:B$32,-1)+1,1)),INDIRECT(ADDRESS(MATCH("",B$1:B$32,-1),1)))</f>
        <v>0.70833333333332205</v>
      </c>
      <c r="C37" s="167" cm="1">
        <f t="array" aca="1" ref="C37" ca="1">IF(INDIRECT(ADDRESS(MATCH("",C$1:C$32,-1),3))="休憩",INDIRECT(ADDRESS(MATCH("",C$1:C$32,-1)+1,1)),INDIRECT(ADDRESS(MATCH("",C$1:C$32,-1),1)))</f>
        <v>0.5</v>
      </c>
      <c r="D37" s="167" cm="1">
        <f t="array" aca="1" ref="D37" ca="1">IF(INDIRECT(ADDRESS(MATCH("",D$1:D$32,-1),4))="休憩",INDIRECT(ADDRESS(MATCH("",D$1:D$32,-1)+1,1)),INDIRECT(ADDRESS(MATCH("",D$1:D$32,-1),1)))</f>
        <v>0.70833333333332205</v>
      </c>
      <c r="E37" s="167" cm="1">
        <f t="array" aca="1" ref="E37" ca="1">IF(INDIRECT(ADDRESS(MATCH("",E$1:E$32,-1),5))="休憩",INDIRECT(ADDRESS(MATCH("",E$1:E$32,-1)+1,1)),INDIRECT(ADDRESS(MATCH("",E$1:E$32,-1),1)))</f>
        <v>0.70833333333332205</v>
      </c>
      <c r="F37" s="167" cm="1">
        <f t="array" aca="1" ref="F37" ca="1">IF(INDIRECT(ADDRESS(MATCH("",F$1:F$32,-1),6))="休憩",INDIRECT(ADDRESS(MATCH("",F$1:F$32,-1)+1,1)),INDIRECT(ADDRESS(MATCH("",F$1:F$32,-1),1)))</f>
        <v>0.70833333333332205</v>
      </c>
      <c r="G37" s="167" cm="1">
        <f t="array" aca="1" ref="G37" ca="1">IF(INDIRECT(ADDRESS(MATCH("",G$1:G$32,-1),7))="休憩",INDIRECT(ADDRESS(MATCH("",G$1:G$32,-1)+1,1)),INDIRECT(ADDRESS(MATCH("",G$1:G$32,-1),1)))</f>
        <v>0.74999999999998601</v>
      </c>
      <c r="H37" s="167" cm="1">
        <f t="array" aca="1" ref="H37" ca="1">IF(INDIRECT(ADDRESS(MATCH("",H$1:H$32,-1),8))="休憩",INDIRECT(ADDRESS(MATCH("",H$1:H$32,-1)+1,1)),INDIRECT(ADDRESS(MATCH("",H$1:H$32,-1),1)))</f>
        <v>0.70833333333332205</v>
      </c>
      <c r="I37" s="220" t="str" cm="1">
        <f t="array" aca="1" ref="I37" ca="1">IF(INDIRECT(ADDRESS(MATCH("",I$1:I$32,-1),8))="休憩",INDIRECT(ADDRESS(MATCH("",I$1:I$32,-1)+1,1)),INDIRECT(ADDRESS(MATCH("",I$1:I$32,-1),1)))</f>
        <v>名前</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tr">
        <f>'1日(火)'!AF37</f>
        <v>＊</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tr">
        <f>'1日(火)'!AF38</f>
        <v>＊</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tr">
        <f>'1日(火)'!AF39</f>
        <v>＊</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tr">
        <f>'1日(火)'!AF40</f>
        <v>＊</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tr">
        <f>'1日(火)'!AF41</f>
        <v>＊</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tr">
        <f>'1日(火)'!AF42</f>
        <v>＊</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tr">
        <f>'1日(火)'!AF43</f>
        <v>＊</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tr">
        <f>'1日(火)'!AF44</f>
        <v>＊</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tr">
        <f>'1日(火)'!AF45</f>
        <v>＊</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tr">
        <f>'1日(火)'!AF46</f>
        <v>＊</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tr">
        <f>'1日(火)'!AF47</f>
        <v>＊</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tr">
        <f>'1日(火)'!AF48</f>
        <v>＊</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tr">
        <f>'1日(火)'!AF49</f>
        <v>＊</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tr">
        <f>'1日(火)'!AF50</f>
        <v>＊</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tr">
        <f>'1日(火)'!AF51</f>
        <v>＊</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tr">
        <f>'1日(火)'!AF52</f>
        <v>＊</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tr">
        <f>'1日(火)'!AF53</f>
        <v>＊</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tr">
        <f>'1日(火)'!AF54</f>
        <v>＊</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tr">
        <f>'1日(火)'!AF55</f>
        <v>＊</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tr">
        <f>'1日(火)'!AF56</f>
        <v>＊</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tr">
        <f>'1日(火)'!AF57</f>
        <v>＊</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tr">
        <f>'1日(火)'!AF58</f>
        <v>＊</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28" ht="15.95" customHeight="1" x14ac:dyDescent="0.4"/>
    <row r="66" spans="22:28" ht="15.95" customHeight="1" x14ac:dyDescent="0.4">
      <c r="Y66" s="124"/>
    </row>
    <row r="67" spans="22:28" ht="15.95" customHeight="1" x14ac:dyDescent="0.4">
      <c r="Y67" s="125"/>
    </row>
    <row r="68" spans="22:28" ht="15.95" customHeight="1" x14ac:dyDescent="0.4">
      <c r="Y68" s="125"/>
    </row>
    <row r="69" spans="22:28" ht="15.95" customHeight="1" x14ac:dyDescent="0.4">
      <c r="Y69" s="125"/>
    </row>
    <row r="70" spans="22:28" ht="15.95" customHeight="1" x14ac:dyDescent="0.4">
      <c r="V70" s="116"/>
      <c r="W70" s="70"/>
      <c r="AB70" s="125"/>
    </row>
    <row r="71" spans="22:28" ht="15.95" customHeight="1" x14ac:dyDescent="0.4">
      <c r="V71" s="116"/>
      <c r="W71" s="70"/>
      <c r="AB71" s="125"/>
    </row>
    <row r="72" spans="22:28" ht="15.95" customHeight="1" x14ac:dyDescent="0.4">
      <c r="V72" s="116"/>
      <c r="W72" s="70"/>
      <c r="AB72" s="125"/>
    </row>
    <row r="73" spans="22:28" ht="15.95" customHeight="1" x14ac:dyDescent="0.4">
      <c r="Y73" s="125"/>
    </row>
    <row r="74" spans="22:28" ht="15.95" customHeight="1" x14ac:dyDescent="0.4">
      <c r="Y74" s="125"/>
    </row>
    <row r="75" spans="22:28" ht="15.95" customHeight="1" x14ac:dyDescent="0.4">
      <c r="Y75" s="125"/>
    </row>
    <row r="76" spans="22:28" ht="15.95" customHeight="1" x14ac:dyDescent="0.4">
      <c r="Y76" s="125"/>
    </row>
    <row r="77" spans="22:28" s="70" customFormat="1" ht="15.95" customHeight="1" x14ac:dyDescent="0.4">
      <c r="W77"/>
    </row>
    <row r="78" spans="22:28" s="70" customFormat="1" ht="15.95" customHeight="1" x14ac:dyDescent="0.4">
      <c r="W78"/>
    </row>
    <row r="79" spans="22:28" s="70" customFormat="1" ht="15.95" customHeight="1" x14ac:dyDescent="0.4">
      <c r="W79"/>
    </row>
    <row r="80" spans="22:28"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c r="Y85" s="131"/>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5"/>
  <conditionalFormatting sqref="A33 A6:T9 A29:T32 A10:P28 R10:T28">
    <cfRule type="cellIs" dxfId="49" priority="3" operator="equal">
      <formula>"休憩"</formula>
    </cfRule>
  </conditionalFormatting>
  <conditionalFormatting sqref="Y19">
    <cfRule type="cellIs" dxfId="48" priority="2" operator="lessThan">
      <formula>0</formula>
    </cfRule>
  </conditionalFormatting>
  <conditionalFormatting sqref="Q10:Q28">
    <cfRule type="cellIs" dxfId="47"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horizontalDpi="300" verticalDpi="300" r:id="rId1"/>
  <extLst>
    <ext xmlns:x14="http://schemas.microsoft.com/office/spreadsheetml/2009/9/main" uri="{CCE6A557-97BC-4b89-ADB6-D9C93CAAB3DF}">
      <x14:dataValidations xmlns:xm="http://schemas.microsoft.com/office/excel/2006/main" count="1">
        <x14:dataValidation type="list" allowBlank="1" showInputMessage="1" xr:uid="{A908C403-56D3-4704-B9DF-47DB78F76BA4}">
          <x14:formula1>
            <xm:f>'1日(火)'!$AF$7:$AF$58</xm:f>
          </x14:formula1>
          <xm:sqref>B6:S32</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0BE20-267B-46DE-808D-6C6F5ED14C14}">
  <sheetPr codeName="Sheet26">
    <pageSetUpPr fitToPage="1"/>
  </sheetPr>
  <dimension ref="A1:AF95"/>
  <sheetViews>
    <sheetView zoomScale="70" zoomScaleNormal="70" workbookViewId="0">
      <pane xSplit="1" ySplit="5" topLeftCell="B6" activePane="bottomRight" state="frozen"/>
      <selection activeCell="R8" sqref="R8"/>
      <selection pane="topRight" activeCell="R8" sqref="R8"/>
      <selection pane="bottomLeft" activeCell="R8" sqref="R8"/>
      <selection pane="bottomRight" activeCell="R10" sqref="R10:R28"/>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f>月シフト!U9</f>
        <v>44612</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f>A1</f>
        <v>44612</v>
      </c>
      <c r="W1" s="530"/>
      <c r="X1" s="530"/>
      <c r="Y1" s="530"/>
      <c r="Z1" s="62"/>
      <c r="AA1" s="62"/>
      <c r="AB1" s="62"/>
      <c r="AC1" s="62"/>
      <c r="AD1" s="62"/>
      <c r="AF1" s="62"/>
    </row>
    <row r="2" spans="1:32" ht="18.600000000000001" customHeight="1" thickBot="1" x14ac:dyDescent="0.45">
      <c r="A2" s="63"/>
      <c r="B2" s="537" t="s">
        <v>57</v>
      </c>
      <c r="C2" s="538"/>
      <c r="D2" s="538"/>
      <c r="E2" s="538"/>
      <c r="F2" s="538"/>
      <c r="G2" s="538"/>
      <c r="H2" s="538"/>
      <c r="I2" s="538"/>
      <c r="J2" s="538"/>
      <c r="K2" s="538"/>
      <c r="L2" s="538"/>
      <c r="M2" s="538"/>
      <c r="N2" s="539"/>
      <c r="O2" s="64"/>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IFERROR(INDEX(月シフト!$A$17:$A$50,MATCH(LARGE((月シフト!$U$17:$U$50&lt;&gt;"")*1/ROW(月シフト!$U$17:$U$50),B38),1/ROW(月シフト!$U$17:$U$50),0),1),"")</f>
        <v>ズオン バン フン</v>
      </c>
      <c r="C3" s="142" t="str" cm="1">
        <f t="array" ref="C3">IFERROR(INDEX(月シフト!$A$17:$A$50,MATCH(LARGE((月シフト!$U$17:$U$50&lt;&gt;"")*1/ROW(月シフト!$U$17:$U$50),C38),1/ROW(月シフト!$U$17:$U$50),0),1),"")</f>
        <v>ディン コン ベト</v>
      </c>
      <c r="D3" s="142" t="str" cm="1">
        <f t="array" ref="D3">IFERROR(INDEX(月シフト!$A$17:$A$50,MATCH(LARGE((月シフト!$U$17:$U$50&lt;&gt;"")*1/ROW(月シフト!$U$17:$U$50),D38),1/ROW(月シフト!$U$17:$U$50),0),1),"")</f>
        <v>ホン ゴック</v>
      </c>
      <c r="E3" s="142" t="str" cm="1">
        <f t="array" ref="E3">IFERROR(INDEX(月シフト!$A$17:$A$50,MATCH(LARGE((月シフト!$U$17:$U$50&lt;&gt;"")*1/ROW(月シフト!$U$17:$U$50),E38),1/ROW(月シフト!$U$17:$U$50),0),1),"")</f>
        <v>ハルシャナ</v>
      </c>
      <c r="F3" s="142" t="str" cm="1">
        <f t="array" ref="F3">IFERROR(INDEX(月シフト!$A$17:$A$50,MATCH(LARGE((月シフト!$U$17:$U$50&lt;&gt;"")*1/ROW(月シフト!$U$17:$U$50),F38),1/ROW(月シフト!$U$17:$U$50),0),1),"")</f>
        <v>ユウ</v>
      </c>
      <c r="G3" s="224" t="str" cm="1">
        <f t="array" ref="G3">IFERROR(INDEX(月シフト!$A$17:$A$50,MATCH(LARGE((月シフト!$U$17:$U$50&lt;&gt;"")*1/ROW(月シフト!$U$17:$U$50),G38),1/ROW(月シフト!$U$17:$U$50),0),1),"")</f>
        <v>チャトランガ</v>
      </c>
      <c r="H3" s="224" t="str" cm="1">
        <f t="array" ref="H3">IFERROR(INDEX(月シフト!$A$17:$A$50,MATCH(LARGE((月シフト!$U$17:$U$50&lt;&gt;"")*1/ROW(月シフト!$U$17:$U$50),H38),1/ROW(月シフト!$U$17:$U$50),0),1),"")</f>
        <v/>
      </c>
      <c r="I3" s="224" t="str" cm="1">
        <f t="array" ref="I3">IFERROR(INDEX(月シフト!$A$17:$A$50,MATCH(LARGE((月シフト!$U$17:$U$50&lt;&gt;"")*1/ROW(月シフト!$U$17:$U$50),I38),1/ROW(月シフト!$U$17:$U$50),0),1),"")</f>
        <v/>
      </c>
      <c r="J3" s="224" t="str" cm="1">
        <f t="array" ref="J3">IFERROR(INDEX(月シフト!$A$17:$A$50,MATCH(LARGE((月シフト!$U$17:$U$50&lt;&gt;"")*1/ROW(月シフト!$U$17:$U$50),J38),1/ROW(月シフト!$U$17:$U$50),0),1),"")</f>
        <v/>
      </c>
      <c r="K3" s="224" t="str" cm="1">
        <f t="array" ref="K3">IFERROR(INDEX(月シフト!$A$17:$A$50,MATCH(LARGE((月シフト!$U$17:$U$50&lt;&gt;"")*1/ROW(月シフト!$U$17:$U$50),K38),1/ROW(月シフト!$U$17:$U$50),0),1),"")</f>
        <v/>
      </c>
      <c r="L3" s="224" t="str" cm="1">
        <f t="array" ref="L3">IFERROR(INDEX(月シフト!$A$17:$A$50,MATCH(LARGE((月シフト!$U$17:$U$50&lt;&gt;"")*1/ROW(月シフト!$U$17:$U$50),L38),1/ROW(月シフト!$U$17:$U$50),0),1),"")</f>
        <v/>
      </c>
      <c r="M3" s="224" t="str" cm="1">
        <f t="array" ref="M3">IFERROR(INDEX(月シフト!$A$17:$A$50,MATCH(LARGE((月シフト!$U$17:$U$50&lt;&gt;"")*1/ROW(月シフト!$U$17:$U$50),M38),1/ROW(月シフト!$U$17:$U$50),0),1),"")</f>
        <v/>
      </c>
      <c r="N3" s="224" t="str" cm="1">
        <f t="array" ref="N3">IFERROR(INDEX(月シフト!$A$17:$A$50,MATCH(LARGE((月シフト!$U$17:$U$50&lt;&gt;"")*1/ROW(月シフト!$U$17:$U$50),N38),1/ROW(月シフト!$U$17:$U$50),0),1),"")</f>
        <v/>
      </c>
      <c r="O3" s="224" t="str" cm="1">
        <f t="array" ref="O3">IFERROR(INDEX(月シフト!$A$17:$A$50,MATCH(LARGE((月シフト!$U$17:$U$50&lt;&gt;"")*1/ROW(月シフト!$U$17:$U$50),O38),1/ROW(月シフト!$U$17:$U$50),0),1),"")</f>
        <v/>
      </c>
      <c r="P3" s="310" t="str" cm="1">
        <f t="array" ref="P3">IFERROR(INDEX(月シフト!$A$17:$A$50,MATCH(LARGE((月シフト!$U$17:$U$50&lt;&gt;"")*1/ROW(月シフト!$U$17:$U$50),P38),1/ROW(月シフト!$U$17:$U$50),0),1),"")</f>
        <v/>
      </c>
      <c r="Q3" s="143" t="str">
        <f t="array" ref="Q3">IFERROR(INDEX(月シフト!$A$11:$A$16,MATCH(LARGE((月シフト!$U$11:$U$16&lt;&gt;"")*1/ROW(月シフト!$U$11:$U$16),1),1/ROW(月シフト!$U$11:$U$16),0),1),"")</f>
        <v>高橋</v>
      </c>
      <c r="R3" s="144" t="str">
        <f t="array" ref="R3">IFERROR(INDEX(月シフト!$A$11:$A$16,MATCH(LARGE((月シフト!$U$11:$U$16&lt;&gt;"")*1/ROW(月シフト!$U$11:$U$16),2),1/ROW(月シフト!$U$11:$U$16),0),1),"")</f>
        <v>マーダワ</v>
      </c>
      <c r="S3" s="145" t="str">
        <f t="array" ref="S3">IFERROR(INDEX(月シフト!$A$11:$A$16,MATCH(LARGE((月シフト!$U$11:$U$16&lt;&gt;"")*1/ROW(月シフト!$U$11:$U$16),3),1/ROW(月シフト!$U$11:$U$16),0),1),"")</f>
        <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c r="C4" s="73"/>
      <c r="D4" s="73"/>
      <c r="E4" s="73"/>
      <c r="F4" s="73"/>
      <c r="G4" s="225"/>
      <c r="H4" s="225"/>
      <c r="I4" s="225"/>
      <c r="J4" s="225"/>
      <c r="K4" s="225"/>
      <c r="L4" s="225"/>
      <c r="M4" s="225"/>
      <c r="N4" s="225"/>
      <c r="O4" s="225"/>
      <c r="P4" s="311"/>
      <c r="Q4" s="74"/>
      <c r="R4" s="75"/>
      <c r="S4" s="76"/>
      <c r="T4" s="146"/>
      <c r="V4" s="109" t="str">
        <f>IF(AND(B$3="",B$6=""),"",IF(B$3="",B$6,B$3))</f>
        <v>ズオン バン フン</v>
      </c>
      <c r="W4" s="110">
        <f>IF(AND(B$6&lt;&gt;"",B$3=""),0,IFERROR(HLOOKUP(INDEX(月シフト!$B$17:$AF$50,MATCH($V4,月シフト!$A$17:$A$50,0),MATCH($V$1,月シフト!$B$9:$AF$9,0)),月シフト!$AJ$9:$AU$10,2,0),""))</f>
        <v>8</v>
      </c>
      <c r="X4" s="111">
        <f ca="1">B33</f>
        <v>7.9999999999997389</v>
      </c>
      <c r="Y4" s="112">
        <f ca="1">IF(V4="","",X4-W4)</f>
        <v>-2.6112445539183682E-13</v>
      </c>
      <c r="AA4" s="109" t="str">
        <f t="shared" ref="AA4:AA13" si="0">IF(V4="","",V4)</f>
        <v>ズオン バン フン</v>
      </c>
      <c r="AB4" s="114">
        <f>IFERROR(HLOOKUP($V4,月シフト!$AJ$12:$AZ$13,2,0)*W4,"")</f>
        <v>9600</v>
      </c>
      <c r="AC4" s="114">
        <f ca="1">IFERROR(HLOOKUP($V4,月シフト!$AJ$12:$AZ$13,2,0)*X4,"")</f>
        <v>9599.9999999996871</v>
      </c>
      <c r="AD4" s="115">
        <f ca="1">IFERROR(ROUND(AC4,0)-ROUND(AB4,0),"")</f>
        <v>0</v>
      </c>
    </row>
    <row r="5" spans="1:32" ht="18.600000000000001" customHeight="1" thickBot="1" x14ac:dyDescent="0.45">
      <c r="A5" s="78" t="s">
        <v>83</v>
      </c>
      <c r="B5" s="79" t="str">
        <f>IF(B3="","",HLOOKUP(INDEX(月シフト!$B$11:$AF$50,MATCH(B$3,月シフト!$A$11:$A$50,0),MATCH($A$1,月シフト!$B$9:$AF$9,0)),月シフト!$AJ$9:$AU$11,3,0))</f>
        <v>8:00～17:00</v>
      </c>
      <c r="C5" s="79" t="str">
        <f>IF(C3="","",HLOOKUP(INDEX(月シフト!$B$11:$AF$50,MATCH(C$3,月シフト!$A$11:$A$50,0),MATCH($A$1,月シフト!$B$9:$AF$9,0)),月シフト!$AJ$9:$AU$11,3,0))</f>
        <v>8:00～17:00</v>
      </c>
      <c r="D5" s="79" t="str">
        <f>IF(D3="","",HLOOKUP(INDEX(月シフト!$B$11:$AF$50,MATCH(D$3,月シフト!$A$11:$A$50,0),MATCH($A$1,月シフト!$B$9:$AF$9,0)),月シフト!$AJ$9:$AU$11,3,0))</f>
        <v>8:00～17:00</v>
      </c>
      <c r="E5" s="79" t="str">
        <f>IF(E3="","",HLOOKUP(INDEX(月シフト!$B$11:$AF$50,MATCH(E$3,月シフト!$A$11:$A$50,0),MATCH($A$1,月シフト!$B$9:$AF$9,0)),月シフト!$AJ$9:$AU$11,3,0))</f>
        <v>8:00～17:00</v>
      </c>
      <c r="F5" s="79" t="str">
        <f>IF(F3="","",HLOOKUP(INDEX(月シフト!$B$11:$AF$50,MATCH(F$3,月シフト!$A$11:$A$50,0),MATCH($A$1,月シフト!$B$9:$AF$9,0)),月シフト!$AJ$9:$AU$11,3,0))</f>
        <v>8:00～17:00</v>
      </c>
      <c r="G5" s="226" t="str">
        <f>IF(G3="","",HLOOKUP(INDEX(月シフト!$B$11:$AF$50,MATCH(G$3,月シフト!$A$11:$A$50,0),MATCH($A$1,月シフト!$B$9:$AF$9,0)),月シフト!$AJ$9:$AU$11,3,0))</f>
        <v>13:00～18:00</v>
      </c>
      <c r="H5" s="226" t="str">
        <f>IF(H3="","",HLOOKUP(INDEX(月シフト!$B$11:$AF$50,MATCH(H$3,月シフト!$A$11:$A$50,0),MATCH($A$1,月シフト!$B$9:$AF$9,0)),月シフト!$AJ$9:$AU$11,3,0))</f>
        <v/>
      </c>
      <c r="I5" s="226" t="str">
        <f>IF(I3="","",HLOOKUP(INDEX(月シフト!$B$11:$AF$50,MATCH(I$3,月シフト!$A$11:$A$50,0),MATCH($A$1,月シフト!$B$9:$AF$9,0)),月シフト!$AJ$9:$AU$11,3,0))</f>
        <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ディン コン ベト</v>
      </c>
      <c r="W5" s="110">
        <f>IF(AND(B$6&lt;&gt;"",B$3=""),0,IFERROR(HLOOKUP(INDEX(月シフト!$B$17:$AF$50,MATCH($V5,月シフト!$A$17:$A$50,0),MATCH($V$1,月シフト!$B$9:$AF$9,0)),月シフト!$AJ$9:$AU$10,2,0),""))</f>
        <v>8</v>
      </c>
      <c r="X5" s="110">
        <f ca="1">C33</f>
        <v>7.9999999999997389</v>
      </c>
      <c r="Y5" s="112">
        <f t="shared" ref="Y5:Y10" ca="1" si="1">IF(V5="","",X5-W5)</f>
        <v>-2.6112445539183682E-13</v>
      </c>
      <c r="Z5" s="178"/>
      <c r="AA5" s="109" t="str">
        <f t="shared" si="0"/>
        <v>ディン コン ベト</v>
      </c>
      <c r="AB5" s="114">
        <f>IFERROR(HLOOKUP($V5,月シフト!$AJ$12:$AZ$13,2,0)*W5,"")</f>
        <v>8800</v>
      </c>
      <c r="AC5" s="114">
        <f ca="1">IFERROR(HLOOKUP($V5,月シフト!$AJ$12:$AZ$13,2,0)*X5,"")</f>
        <v>8799.9999999997126</v>
      </c>
      <c r="AD5" s="115">
        <f t="shared" ref="AD5:AD10" ca="1" si="2">IFERROR(ROUND(AC5,0)-ROUND(AB5,0),"")</f>
        <v>0</v>
      </c>
    </row>
    <row r="6" spans="1:32" ht="18.600000000000001" customHeight="1" x14ac:dyDescent="0.4">
      <c r="A6" s="137">
        <v>0.29166666666666669</v>
      </c>
      <c r="B6" s="84"/>
      <c r="C6" s="85"/>
      <c r="D6" s="85"/>
      <c r="E6" s="85"/>
      <c r="F6" s="85"/>
      <c r="G6" s="85"/>
      <c r="H6" s="85"/>
      <c r="I6" s="85"/>
      <c r="J6" s="85"/>
      <c r="K6" s="85"/>
      <c r="L6" s="85"/>
      <c r="M6" s="85"/>
      <c r="N6" s="85"/>
      <c r="O6" s="85"/>
      <c r="P6" s="313"/>
      <c r="Q6" s="84"/>
      <c r="R6" s="323"/>
      <c r="S6" s="86"/>
      <c r="T6" s="87" t="s">
        <v>194</v>
      </c>
      <c r="V6" s="109" t="str">
        <f>IF(AND(D$3="",D$6=""),"",IF(D$3="",D$6,D$3))</f>
        <v>ホン ゴック</v>
      </c>
      <c r="W6" s="110">
        <f>IF(AND(B$6&lt;&gt;"",B$3=""),0,IFERROR(HLOOKUP(INDEX(月シフト!$B$17:$AF$50,MATCH($V6,月シフト!$A$17:$A$50,0),MATCH($V$1,月シフト!$B$9:$AF$9,0)),月シフト!$AJ$9:$AU$10,2,0),""))</f>
        <v>8</v>
      </c>
      <c r="X6" s="110">
        <f ca="1">D33</f>
        <v>7.9999999999997389</v>
      </c>
      <c r="Y6" s="112">
        <f t="shared" ca="1" si="1"/>
        <v>-2.6112445539183682E-13</v>
      </c>
      <c r="Z6" s="141"/>
      <c r="AA6" s="109" t="str">
        <f t="shared" si="0"/>
        <v>ホン ゴック</v>
      </c>
      <c r="AB6" s="114">
        <f>IFERROR(HLOOKUP($V6,月シフト!$AJ$12:$AZ$13,2,0)*W6,"")</f>
        <v>8800</v>
      </c>
      <c r="AC6" s="114">
        <f ca="1">IFERROR(HLOOKUP($V6,月シフト!$AJ$12:$AZ$13,2,0)*X6,"")</f>
        <v>8799.9999999997126</v>
      </c>
      <c r="AD6" s="115">
        <f t="shared" ca="1" si="2"/>
        <v>0</v>
      </c>
      <c r="AF6" s="70" t="str">
        <f>'1日(火)'!AF6</f>
        <v>リスト</v>
      </c>
    </row>
    <row r="7" spans="1:32" ht="18.600000000000001" customHeight="1" x14ac:dyDescent="0.4">
      <c r="A7" s="138">
        <v>0.3125</v>
      </c>
      <c r="B7" s="132"/>
      <c r="C7" s="133"/>
      <c r="D7" s="133"/>
      <c r="E7" s="133"/>
      <c r="F7" s="133"/>
      <c r="G7" s="133"/>
      <c r="H7" s="133"/>
      <c r="I7" s="133"/>
      <c r="J7" s="133"/>
      <c r="K7" s="133"/>
      <c r="L7" s="133"/>
      <c r="M7" s="133"/>
      <c r="N7" s="133"/>
      <c r="O7" s="133"/>
      <c r="P7" s="309"/>
      <c r="Q7" s="132"/>
      <c r="R7" s="223"/>
      <c r="S7" s="134"/>
      <c r="T7" s="135" t="s">
        <v>750</v>
      </c>
      <c r="V7" s="109" t="str">
        <f>IF(AND(E$3="",E$6=""),"",IF(E$3="",E$6,E$3))</f>
        <v>ハルシャナ</v>
      </c>
      <c r="W7" s="110">
        <f>IF(AND(B$6&lt;&gt;"",B$3=""),0,IFERROR(HLOOKUP(INDEX(月シフト!$B$17:$AF$50,MATCH($V7,月シフト!$A$17:$A$50,0),MATCH($V$1,月シフト!$B$9:$AF$9,0)),月シフト!$AJ$9:$AU$10,2,0),""))</f>
        <v>8</v>
      </c>
      <c r="X7" s="110">
        <f ca="1">E33</f>
        <v>7.9999999999997389</v>
      </c>
      <c r="Y7" s="112">
        <f t="shared" ca="1" si="1"/>
        <v>-2.6112445539183682E-13</v>
      </c>
      <c r="Z7" s="113"/>
      <c r="AA7" s="109" t="str">
        <f t="shared" si="0"/>
        <v>ハルシャナ</v>
      </c>
      <c r="AB7" s="114">
        <f>IFERROR(HLOOKUP($V7,月シフト!$AJ$12:$AZ$13,2,0)*W7,"")</f>
        <v>8400</v>
      </c>
      <c r="AC7" s="114">
        <f ca="1">IFERROR(HLOOKUP($V7,月シフト!$AJ$12:$AZ$13,2,0)*X7,"")</f>
        <v>8399.9999999997253</v>
      </c>
      <c r="AD7" s="115">
        <f t="shared" ca="1" si="2"/>
        <v>0</v>
      </c>
      <c r="AF7" s="89" t="str">
        <f>'1日(火)'!AF7</f>
        <v>↓</v>
      </c>
    </row>
    <row r="8" spans="1:32" ht="18.600000000000001" customHeight="1" x14ac:dyDescent="0.4">
      <c r="A8" s="139">
        <v>0.33333333333333298</v>
      </c>
      <c r="B8" s="91" t="s">
        <v>62</v>
      </c>
      <c r="C8" s="91" t="s">
        <v>62</v>
      </c>
      <c r="D8" s="91" t="s">
        <v>62</v>
      </c>
      <c r="E8" s="91" t="s">
        <v>62</v>
      </c>
      <c r="F8" s="91" t="s">
        <v>62</v>
      </c>
      <c r="G8" s="91"/>
      <c r="H8" s="91"/>
      <c r="I8" s="91"/>
      <c r="J8" s="91"/>
      <c r="K8" s="91"/>
      <c r="L8" s="91"/>
      <c r="M8" s="91"/>
      <c r="N8" s="91"/>
      <c r="O8" s="91"/>
      <c r="P8" s="314"/>
      <c r="Q8" s="90"/>
      <c r="R8" s="222"/>
      <c r="S8" s="92"/>
      <c r="T8" s="203" t="s">
        <v>744</v>
      </c>
      <c r="V8" s="109" t="str">
        <f>IF(AND(F$3="",F$6=""),"",IF(F$3="",F$6,F$3))</f>
        <v>ユウ</v>
      </c>
      <c r="W8" s="110">
        <f>IF(AND(B$6&lt;&gt;"",B$3=""),0,IFERROR(HLOOKUP(INDEX(月シフト!$B$17:$AF$50,MATCH($V8,月シフト!$A$17:$A$50,0),MATCH($V$1,月シフト!$B$9:$AF$9,0)),月シフト!$AJ$9:$AU$10,2,0),""))</f>
        <v>8</v>
      </c>
      <c r="X8" s="110">
        <f ca="1">F33</f>
        <v>7.9999999999997389</v>
      </c>
      <c r="Y8" s="112">
        <f t="shared" ca="1" si="1"/>
        <v>-2.6112445539183682E-13</v>
      </c>
      <c r="AA8" s="109" t="str">
        <f t="shared" si="0"/>
        <v>ユウ</v>
      </c>
      <c r="AB8" s="114">
        <f>IFERROR(HLOOKUP($V8,月シフト!$AJ$12:$AZ$13,2,0)*W8,"")</f>
        <v>8400</v>
      </c>
      <c r="AC8" s="114">
        <f ca="1">IFERROR(HLOOKUP($V8,月シフト!$AJ$12:$AZ$13,2,0)*X8,"")</f>
        <v>8399.9999999997253</v>
      </c>
      <c r="AD8" s="115">
        <f t="shared" ca="1" si="2"/>
        <v>0</v>
      </c>
      <c r="AF8" s="89" t="str">
        <f>'1日(火)'!AF8</f>
        <v>荷物整理</v>
      </c>
    </row>
    <row r="9" spans="1:32" ht="18.600000000000001" customHeight="1" x14ac:dyDescent="0.4">
      <c r="A9" s="138">
        <v>0.35416666666666602</v>
      </c>
      <c r="B9" s="133" t="s">
        <v>64</v>
      </c>
      <c r="C9" s="133" t="s">
        <v>64</v>
      </c>
      <c r="D9" s="133" t="s">
        <v>64</v>
      </c>
      <c r="E9" s="133" t="s">
        <v>64</v>
      </c>
      <c r="F9" s="133" t="s">
        <v>64</v>
      </c>
      <c r="G9" s="133"/>
      <c r="H9" s="133"/>
      <c r="I9" s="133"/>
      <c r="J9" s="133"/>
      <c r="K9" s="133"/>
      <c r="L9" s="133"/>
      <c r="M9" s="133"/>
      <c r="N9" s="133"/>
      <c r="O9" s="133"/>
      <c r="P9" s="309"/>
      <c r="Q9" s="132"/>
      <c r="R9" s="223"/>
      <c r="S9" s="134"/>
      <c r="T9" s="136"/>
      <c r="V9" s="109" t="str">
        <f>IF(AND(G$3="",G$6=""),"",IF(G$3="",G$6,G$3))</f>
        <v>チャトランガ</v>
      </c>
      <c r="W9" s="110">
        <f>IF(AND(B$6&lt;&gt;"",B$3=""),0,IFERROR(HLOOKUP(INDEX(月シフト!$B$17:$AF$50,MATCH($V9,月シフト!$A$17:$A$50,0),MATCH($V$1,月シフト!$B$9:$AF$9,0)),月シフト!$AJ$9:$AU$10,2,0),""))</f>
        <v>5</v>
      </c>
      <c r="X9" s="110">
        <f ca="1">G33</f>
        <v>4.9999999999996838</v>
      </c>
      <c r="Y9" s="112">
        <f t="shared" ca="1" si="1"/>
        <v>-3.1619151741324458E-13</v>
      </c>
      <c r="AA9" s="109" t="str">
        <f t="shared" si="0"/>
        <v>チャトランガ</v>
      </c>
      <c r="AB9" s="114">
        <f>IFERROR(HLOOKUP($V9,月シフト!$AJ$12:$AZ$13,2,0)*W9,"")</f>
        <v>5250</v>
      </c>
      <c r="AC9" s="114">
        <f ca="1">IFERROR(HLOOKUP($V9,月シフト!$AJ$12:$AZ$13,2,0)*X9,"")</f>
        <v>5249.999999999668</v>
      </c>
      <c r="AD9" s="115">
        <f t="shared" ca="1" si="2"/>
        <v>0</v>
      </c>
      <c r="AF9" s="89" t="str">
        <f>'1日(火)'!AF9</f>
        <v>フード</v>
      </c>
    </row>
    <row r="10" spans="1:32" ht="18.600000000000001" customHeight="1" x14ac:dyDescent="0.4">
      <c r="A10" s="139">
        <v>0.375</v>
      </c>
      <c r="B10" s="91" t="s">
        <v>68</v>
      </c>
      <c r="C10" s="91" t="s">
        <v>68</v>
      </c>
      <c r="D10" s="91" t="s">
        <v>68</v>
      </c>
      <c r="E10" s="91" t="s">
        <v>68</v>
      </c>
      <c r="F10" s="91" t="s">
        <v>68</v>
      </c>
      <c r="G10" s="91"/>
      <c r="H10" s="91"/>
      <c r="I10" s="91"/>
      <c r="J10" s="91"/>
      <c r="K10" s="91"/>
      <c r="L10" s="91"/>
      <c r="M10" s="91"/>
      <c r="N10" s="91"/>
      <c r="O10" s="91"/>
      <c r="P10" s="314"/>
      <c r="Q10" s="90"/>
      <c r="R10" s="222"/>
      <c r="S10" s="92"/>
      <c r="T10" s="93"/>
      <c r="V10" s="109" t="str">
        <f>IF(AND(H$3="",H$6=""),"",IF(H$3="",H$6,H$3))</f>
        <v/>
      </c>
      <c r="W10" s="117" t="str">
        <f>IF(AND(B$6&lt;&gt;"",B$3=""),0,IFERROR(HLOOKUP(INDEX(月シフト!$B$17:$AF$50,MATCH($V10,月シフト!$A$17:$A$50,0),MATCH($V$1,月シフト!$B$9:$AF$9,0)),月シフト!$AJ$9:$AU$10,2,0),""))</f>
        <v/>
      </c>
      <c r="X10" s="110" t="str">
        <f ca="1">H33</f>
        <v/>
      </c>
      <c r="Y10" s="118" t="str">
        <f t="shared" si="1"/>
        <v/>
      </c>
      <c r="AA10" s="109" t="str">
        <f t="shared" si="0"/>
        <v/>
      </c>
      <c r="AB10" s="114" t="str">
        <f>IFERROR(HLOOKUP($V10,月シフト!$AJ$12:$AZ$13,2,0)*W10,"")</f>
        <v/>
      </c>
      <c r="AC10" s="114" t="str">
        <f ca="1">IFERROR(HLOOKUP($V10,月シフト!$AJ$12:$AZ$13,2,0)*X10,"")</f>
        <v/>
      </c>
      <c r="AD10" s="115" t="str">
        <f t="shared" ca="1" si="2"/>
        <v/>
      </c>
      <c r="AF10" s="89" t="str">
        <f>'1日(火)'!AF10</f>
        <v>翌日準備</v>
      </c>
    </row>
    <row r="11" spans="1:32" ht="18" customHeight="1" x14ac:dyDescent="0.4">
      <c r="A11" s="138">
        <v>0.39583333333333298</v>
      </c>
      <c r="B11" s="133" t="s">
        <v>64</v>
      </c>
      <c r="C11" s="133" t="s">
        <v>64</v>
      </c>
      <c r="D11" s="133" t="s">
        <v>64</v>
      </c>
      <c r="E11" s="133" t="s">
        <v>64</v>
      </c>
      <c r="F11" s="133" t="s">
        <v>64</v>
      </c>
      <c r="G11" s="133"/>
      <c r="H11" s="133"/>
      <c r="I11" s="133"/>
      <c r="J11" s="133"/>
      <c r="K11" s="133"/>
      <c r="L11" s="133"/>
      <c r="M11" s="133"/>
      <c r="N11" s="133"/>
      <c r="O11" s="133"/>
      <c r="P11" s="309"/>
      <c r="Q11" s="132"/>
      <c r="R11" s="223"/>
      <c r="S11" s="134"/>
      <c r="T11" s="136"/>
      <c r="V11" s="109" t="str">
        <f>IF(AND(I$3="",I$6=""),"",IF(I$3="",I$6,I$3))</f>
        <v/>
      </c>
      <c r="W11" s="117" t="str">
        <f>IF(AND(B$6&lt;&gt;"",B$3=""),0,IFERROR(HLOOKUP(INDEX(月シフト!$B$17:$AF$50,MATCH($V11,月シフト!$A$17:$A$50,0),MATCH($V$1,月シフト!$B$9:$AF$9,0)),月シフト!$AJ$9:$AU$10,2,0),""))</f>
        <v/>
      </c>
      <c r="X11" s="110" t="str">
        <f ca="1">I33</f>
        <v/>
      </c>
      <c r="Y11" s="118" t="str">
        <f t="shared" ref="Y11:Y13" si="3">IF(V11="","",X11-W11)</f>
        <v/>
      </c>
      <c r="AA11" s="109" t="str">
        <f t="shared" si="0"/>
        <v/>
      </c>
      <c r="AB11" s="114" t="str">
        <f>IFERROR(HLOOKUP($V11,月シフト!$AJ$12:$AZ$13,2,0)*W11,"")</f>
        <v/>
      </c>
      <c r="AC11" s="114" t="str">
        <f ca="1">IFERROR(HLOOKUP($V11,月シフト!$AJ$12:$AZ$13,2,0)*X11,"")</f>
        <v/>
      </c>
      <c r="AD11" s="115" t="str">
        <f ca="1">IFERROR(ROUND(AC11,0)-ROUND(AB11,0),"")</f>
        <v/>
      </c>
      <c r="AF11" s="89" t="str">
        <f>'1日(火)'!AF11</f>
        <v>荷物整理</v>
      </c>
    </row>
    <row r="12" spans="1:32" ht="18" customHeight="1" x14ac:dyDescent="0.4">
      <c r="A12" s="139">
        <v>0.41666666666666702</v>
      </c>
      <c r="B12" s="91" t="s">
        <v>70</v>
      </c>
      <c r="C12" s="91" t="s">
        <v>70</v>
      </c>
      <c r="D12" s="91" t="s">
        <v>70</v>
      </c>
      <c r="E12" s="91" t="s">
        <v>70</v>
      </c>
      <c r="F12" s="91" t="s">
        <v>70</v>
      </c>
      <c r="G12" s="91"/>
      <c r="H12" s="91"/>
      <c r="I12" s="91"/>
      <c r="J12" s="91"/>
      <c r="K12" s="91"/>
      <c r="L12" s="91"/>
      <c r="M12" s="91"/>
      <c r="N12" s="91"/>
      <c r="O12" s="91"/>
      <c r="P12" s="314"/>
      <c r="Q12" s="90"/>
      <c r="R12" s="222"/>
      <c r="S12" s="92"/>
      <c r="T12" s="93"/>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3" t="s">
        <v>64</v>
      </c>
      <c r="C13" s="133" t="s">
        <v>64</v>
      </c>
      <c r="D13" s="133" t="s">
        <v>64</v>
      </c>
      <c r="E13" s="133" t="s">
        <v>64</v>
      </c>
      <c r="F13" s="133" t="s">
        <v>64</v>
      </c>
      <c r="G13" s="133"/>
      <c r="H13" s="133"/>
      <c r="I13" s="133"/>
      <c r="J13" s="133"/>
      <c r="K13" s="133"/>
      <c r="L13" s="133"/>
      <c r="M13" s="133"/>
      <c r="N13" s="133"/>
      <c r="O13" s="133"/>
      <c r="P13" s="309"/>
      <c r="Q13" s="132"/>
      <c r="R13" s="223"/>
      <c r="S13" s="134"/>
      <c r="T13" s="136"/>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1" t="s">
        <v>64</v>
      </c>
      <c r="C14" s="91" t="s">
        <v>64</v>
      </c>
      <c r="D14" s="91" t="s">
        <v>64</v>
      </c>
      <c r="E14" s="91" t="s">
        <v>64</v>
      </c>
      <c r="F14" s="91" t="s">
        <v>64</v>
      </c>
      <c r="G14" s="91"/>
      <c r="H14" s="91"/>
      <c r="I14" s="91"/>
      <c r="J14" s="91"/>
      <c r="K14" s="91"/>
      <c r="L14" s="91"/>
      <c r="M14" s="91"/>
      <c r="N14" s="91"/>
      <c r="O14" s="91"/>
      <c r="P14" s="314"/>
      <c r="Q14" s="90"/>
      <c r="R14" s="222"/>
      <c r="S14" s="92"/>
      <c r="T14" s="93"/>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3" t="s">
        <v>64</v>
      </c>
      <c r="C15" s="133" t="s">
        <v>64</v>
      </c>
      <c r="D15" s="133" t="s">
        <v>64</v>
      </c>
      <c r="E15" s="133" t="s">
        <v>64</v>
      </c>
      <c r="F15" s="133" t="s">
        <v>64</v>
      </c>
      <c r="G15" s="133"/>
      <c r="H15" s="133"/>
      <c r="I15" s="133"/>
      <c r="J15" s="133"/>
      <c r="K15" s="133"/>
      <c r="L15" s="133"/>
      <c r="M15" s="133"/>
      <c r="N15" s="133"/>
      <c r="O15" s="133"/>
      <c r="P15" s="309"/>
      <c r="Q15" s="132"/>
      <c r="R15" s="223"/>
      <c r="S15" s="134"/>
      <c r="T15" s="136" t="s">
        <v>746</v>
      </c>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1" t="s">
        <v>69</v>
      </c>
      <c r="C16" s="91" t="s">
        <v>69</v>
      </c>
      <c r="D16" s="91" t="s">
        <v>69</v>
      </c>
      <c r="E16" s="91" t="s">
        <v>69</v>
      </c>
      <c r="F16" s="91" t="s">
        <v>69</v>
      </c>
      <c r="G16" s="91"/>
      <c r="H16" s="91"/>
      <c r="I16" s="91"/>
      <c r="J16" s="91"/>
      <c r="K16" s="91"/>
      <c r="L16" s="91"/>
      <c r="M16" s="91"/>
      <c r="N16" s="91"/>
      <c r="O16" s="91"/>
      <c r="P16" s="314"/>
      <c r="Q16" s="90"/>
      <c r="R16" s="222"/>
      <c r="S16" s="92"/>
      <c r="T16" s="93" t="s">
        <v>201</v>
      </c>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3" t="s">
        <v>69</v>
      </c>
      <c r="C17" s="133" t="s">
        <v>69</v>
      </c>
      <c r="D17" s="133" t="s">
        <v>69</v>
      </c>
      <c r="E17" s="133" t="s">
        <v>69</v>
      </c>
      <c r="F17" s="133" t="s">
        <v>69</v>
      </c>
      <c r="G17" s="133"/>
      <c r="H17" s="133"/>
      <c r="I17" s="133"/>
      <c r="J17" s="133"/>
      <c r="K17" s="133"/>
      <c r="L17" s="133"/>
      <c r="M17" s="133"/>
      <c r="N17" s="133"/>
      <c r="O17" s="133"/>
      <c r="P17" s="309"/>
      <c r="Q17" s="132"/>
      <c r="R17" s="223"/>
      <c r="S17" s="134"/>
      <c r="T17" s="172"/>
      <c r="V17" s="109" t="str">
        <f>IF(AND(O$3="",O$6=""),"",IF(O$3="",O$6,O$3))</f>
        <v/>
      </c>
      <c r="W17" s="117" t="str">
        <f>IF(AND(B$6&lt;&gt;"",B$3=""),0,IFERROR(HLOOKUP(INDEX(月シフト!$B$17:$AF$50,MATCH($V17,月シフト!$A$17:$A$50,0),MATCH($V$1,月シフト!$B$9:$AF$9,0)),月シフト!$AJ$9:$AU$10,2,0),""))</f>
        <v/>
      </c>
      <c r="X17" s="110" t="str">
        <f ca="1">O33</f>
        <v/>
      </c>
      <c r="Y17" s="118" t="str">
        <f t="shared" si="5"/>
        <v/>
      </c>
      <c r="AA17" s="109" t="str">
        <f t="shared" si="6"/>
        <v/>
      </c>
      <c r="AB17" s="114" t="str">
        <f>IFERROR(HLOOKUP($V17,月シフト!$AJ$12:$AZ$13,2,0)*W17,"")</f>
        <v/>
      </c>
      <c r="AC17" s="114" t="str">
        <f ca="1">IFERROR(HLOOKUP($V17,月シフト!$AJ$12:$AZ$13,2,0)*X17,"")</f>
        <v/>
      </c>
      <c r="AD17" s="115" t="str">
        <f t="shared" ca="1" si="7"/>
        <v/>
      </c>
      <c r="AF17" s="89" t="str">
        <f>'1日(火)'!AF17</f>
        <v>検品登録</v>
      </c>
    </row>
    <row r="18" spans="1:32" ht="18" customHeight="1" thickBot="1" x14ac:dyDescent="0.45">
      <c r="A18" s="139">
        <v>0.54166666666666596</v>
      </c>
      <c r="B18" s="91" t="s">
        <v>740</v>
      </c>
      <c r="C18" s="91" t="s">
        <v>740</v>
      </c>
      <c r="D18" s="91" t="s">
        <v>740</v>
      </c>
      <c r="E18" s="91" t="s">
        <v>740</v>
      </c>
      <c r="F18" s="91" t="s">
        <v>740</v>
      </c>
      <c r="G18" s="91" t="s">
        <v>740</v>
      </c>
      <c r="H18" s="91"/>
      <c r="I18" s="91"/>
      <c r="J18" s="91"/>
      <c r="K18" s="91"/>
      <c r="L18" s="91"/>
      <c r="M18" s="91"/>
      <c r="N18" s="91"/>
      <c r="O18" s="91"/>
      <c r="P18" s="314"/>
      <c r="Q18" s="90"/>
      <c r="R18" s="222"/>
      <c r="S18" s="92"/>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3" t="s">
        <v>64</v>
      </c>
      <c r="C19" s="133" t="s">
        <v>64</v>
      </c>
      <c r="D19" s="133" t="s">
        <v>64</v>
      </c>
      <c r="E19" s="133" t="s">
        <v>64</v>
      </c>
      <c r="F19" s="133" t="s">
        <v>64</v>
      </c>
      <c r="G19" s="133" t="s">
        <v>64</v>
      </c>
      <c r="H19" s="133"/>
      <c r="I19" s="133"/>
      <c r="J19" s="133"/>
      <c r="K19" s="133"/>
      <c r="L19" s="133"/>
      <c r="M19" s="133"/>
      <c r="N19" s="133"/>
      <c r="O19" s="133"/>
      <c r="P19" s="309"/>
      <c r="Q19" s="132"/>
      <c r="R19" s="223"/>
      <c r="S19" s="134"/>
      <c r="T19" s="136"/>
      <c r="V19" s="119" t="s">
        <v>54</v>
      </c>
      <c r="W19" s="120">
        <f>SUM(W4:W18)</f>
        <v>45</v>
      </c>
      <c r="X19" s="120">
        <f ca="1">SUM(X4:X18)</f>
        <v>44.99999999999838</v>
      </c>
      <c r="Y19" s="121">
        <f ca="1">IF(V19="","",X19-W19)</f>
        <v>-1.6200374375330284E-12</v>
      </c>
      <c r="AA19" s="119" t="s">
        <v>54</v>
      </c>
      <c r="AB19" s="122">
        <f>SUM(AB4:AB18)</f>
        <v>49250</v>
      </c>
      <c r="AC19" s="122">
        <f t="shared" ref="AC19:AD19" ca="1" si="8">SUM(AC4:AC18)</f>
        <v>49249.999999998225</v>
      </c>
      <c r="AD19" s="123">
        <f t="shared" ca="1" si="8"/>
        <v>0</v>
      </c>
      <c r="AF19" s="94" t="str">
        <f>'1日(火)'!AF19</f>
        <v>出荷チェック</v>
      </c>
    </row>
    <row r="20" spans="1:32" ht="18" customHeight="1" thickBot="1" x14ac:dyDescent="0.45">
      <c r="A20" s="139">
        <v>0.58333333333333104</v>
      </c>
      <c r="B20" s="91" t="s">
        <v>64</v>
      </c>
      <c r="C20" s="91" t="s">
        <v>64</v>
      </c>
      <c r="D20" s="91" t="s">
        <v>64</v>
      </c>
      <c r="E20" s="91" t="s">
        <v>64</v>
      </c>
      <c r="F20" s="91" t="s">
        <v>64</v>
      </c>
      <c r="G20" s="91" t="s">
        <v>64</v>
      </c>
      <c r="H20" s="91"/>
      <c r="I20" s="91"/>
      <c r="J20" s="91"/>
      <c r="K20" s="91"/>
      <c r="L20" s="91"/>
      <c r="M20" s="91"/>
      <c r="N20" s="91"/>
      <c r="O20" s="91"/>
      <c r="P20" s="314"/>
      <c r="Q20" s="90"/>
      <c r="R20" s="222"/>
      <c r="S20" s="92"/>
      <c r="T20" s="93"/>
      <c r="V20" s="103" t="s">
        <v>77</v>
      </c>
      <c r="W20" s="70"/>
      <c r="Z20" s="141"/>
      <c r="AA20" s="103" t="s">
        <v>78</v>
      </c>
      <c r="AF20" s="89" t="str">
        <f>'1日(火)'!AF20</f>
        <v>PC</v>
      </c>
    </row>
    <row r="21" spans="1:32" ht="18" customHeight="1" x14ac:dyDescent="0.4">
      <c r="A21" s="138">
        <v>0.60416666666666297</v>
      </c>
      <c r="B21" s="133" t="s">
        <v>64</v>
      </c>
      <c r="C21" s="133" t="s">
        <v>64</v>
      </c>
      <c r="D21" s="133" t="s">
        <v>64</v>
      </c>
      <c r="E21" s="133" t="s">
        <v>64</v>
      </c>
      <c r="F21" s="133" t="s">
        <v>64</v>
      </c>
      <c r="G21" s="133" t="s">
        <v>64</v>
      </c>
      <c r="H21" s="133"/>
      <c r="I21" s="133"/>
      <c r="J21" s="133"/>
      <c r="K21" s="133"/>
      <c r="L21" s="133"/>
      <c r="M21" s="133"/>
      <c r="N21" s="133"/>
      <c r="O21" s="133"/>
      <c r="P21" s="309"/>
      <c r="Q21" s="132"/>
      <c r="R21" s="223"/>
      <c r="S21" s="134"/>
      <c r="T21" s="136" t="s">
        <v>747</v>
      </c>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1" t="s">
        <v>64</v>
      </c>
      <c r="C22" s="91" t="s">
        <v>64</v>
      </c>
      <c r="D22" s="91" t="s">
        <v>64</v>
      </c>
      <c r="E22" s="91" t="s">
        <v>64</v>
      </c>
      <c r="F22" s="91" t="s">
        <v>64</v>
      </c>
      <c r="G22" s="91" t="s">
        <v>64</v>
      </c>
      <c r="H22" s="91"/>
      <c r="I22" s="91"/>
      <c r="J22" s="91"/>
      <c r="K22" s="91"/>
      <c r="L22" s="91"/>
      <c r="M22" s="91"/>
      <c r="N22" s="91"/>
      <c r="O22" s="91"/>
      <c r="P22" s="314"/>
      <c r="Q22" s="90"/>
      <c r="R22" s="222"/>
      <c r="S22" s="92"/>
      <c r="T22" s="93"/>
      <c r="V22" s="160" t="s">
        <v>13</v>
      </c>
      <c r="W22" s="127" t="str">
        <f>IF(O2="","",O2)</f>
        <v/>
      </c>
      <c r="X22" s="127"/>
      <c r="Y22" s="161" t="str">
        <f>IFERROR(X22-W22,"")</f>
        <v/>
      </c>
      <c r="AA22" s="126" t="s">
        <v>13</v>
      </c>
      <c r="AB22" s="128" t="str">
        <f>IF(W22="","",AB19/W22)</f>
        <v/>
      </c>
      <c r="AC22" s="128" t="str">
        <f>IF(X22="","",AC19/X22)</f>
        <v/>
      </c>
      <c r="AD22" s="129" t="str">
        <f>IFERROR(AC22-AB22,"")</f>
        <v/>
      </c>
      <c r="AF22" s="95" t="str">
        <f>'1日(火)'!AF22</f>
        <v>残業</v>
      </c>
    </row>
    <row r="23" spans="1:32" ht="18" customHeight="1" thickBot="1" x14ac:dyDescent="0.45">
      <c r="A23" s="138">
        <v>0.64583333333332704</v>
      </c>
      <c r="B23" s="133" t="s">
        <v>64</v>
      </c>
      <c r="C23" s="133" t="s">
        <v>64</v>
      </c>
      <c r="D23" s="133" t="s">
        <v>64</v>
      </c>
      <c r="E23" s="133" t="s">
        <v>64</v>
      </c>
      <c r="F23" s="133" t="s">
        <v>64</v>
      </c>
      <c r="G23" s="133" t="s">
        <v>64</v>
      </c>
      <c r="H23" s="133"/>
      <c r="I23" s="133"/>
      <c r="J23" s="133"/>
      <c r="K23" s="133"/>
      <c r="L23" s="133"/>
      <c r="M23" s="133"/>
      <c r="N23" s="133"/>
      <c r="O23" s="133"/>
      <c r="P23" s="309"/>
      <c r="Q23" s="132"/>
      <c r="R23" s="223"/>
      <c r="S23" s="134"/>
      <c r="T23" s="136"/>
      <c r="V23" s="103" t="s">
        <v>104</v>
      </c>
      <c r="W23" s="70"/>
      <c r="AF23" s="95" t="str">
        <f>'1日(火)'!AF23</f>
        <v>↓</v>
      </c>
    </row>
    <row r="24" spans="1:32" ht="18" customHeight="1" x14ac:dyDescent="0.4">
      <c r="A24" s="139">
        <v>0.66666666666665897</v>
      </c>
      <c r="B24" s="91" t="s">
        <v>64</v>
      </c>
      <c r="C24" s="91" t="s">
        <v>64</v>
      </c>
      <c r="D24" s="91" t="s">
        <v>64</v>
      </c>
      <c r="E24" s="91" t="s">
        <v>64</v>
      </c>
      <c r="F24" s="91" t="s">
        <v>64</v>
      </c>
      <c r="G24" s="91" t="s">
        <v>64</v>
      </c>
      <c r="H24" s="91"/>
      <c r="I24" s="91"/>
      <c r="J24" s="91"/>
      <c r="K24" s="91"/>
      <c r="L24" s="91"/>
      <c r="M24" s="91"/>
      <c r="N24" s="91"/>
      <c r="O24" s="91"/>
      <c r="P24" s="314"/>
      <c r="Q24" s="90"/>
      <c r="R24" s="222"/>
      <c r="S24" s="92"/>
      <c r="T24" s="93" t="s">
        <v>748</v>
      </c>
      <c r="V24" s="105" t="s">
        <v>3</v>
      </c>
      <c r="W24" s="106" t="s">
        <v>14</v>
      </c>
      <c r="X24" s="106" t="s">
        <v>15</v>
      </c>
      <c r="Y24" s="107" t="s">
        <v>16</v>
      </c>
      <c r="AF24" s="95" t="str">
        <f>'1日(火)'!AF24</f>
        <v>翌日準備</v>
      </c>
    </row>
    <row r="25" spans="1:32" ht="18" customHeight="1" thickBot="1" x14ac:dyDescent="0.45">
      <c r="A25" s="138">
        <v>0.68749999999999101</v>
      </c>
      <c r="B25" s="133" t="s">
        <v>755</v>
      </c>
      <c r="C25" s="133" t="s">
        <v>755</v>
      </c>
      <c r="D25" s="133" t="s">
        <v>755</v>
      </c>
      <c r="E25" s="133" t="s">
        <v>755</v>
      </c>
      <c r="F25" s="133" t="s">
        <v>755</v>
      </c>
      <c r="G25" s="133" t="s">
        <v>64</v>
      </c>
      <c r="H25" s="133"/>
      <c r="I25" s="133"/>
      <c r="J25" s="133"/>
      <c r="K25" s="133"/>
      <c r="L25" s="133"/>
      <c r="M25" s="133"/>
      <c r="N25" s="133"/>
      <c r="O25" s="133"/>
      <c r="P25" s="309"/>
      <c r="Q25" s="132"/>
      <c r="R25" s="223"/>
      <c r="S25" s="134"/>
      <c r="T25" s="136"/>
      <c r="V25" s="126" t="s">
        <v>13</v>
      </c>
      <c r="W25" s="163" t="str">
        <f>IF(W22="","",W22/W19)</f>
        <v/>
      </c>
      <c r="X25" s="163" t="str">
        <f>IF(X22="","",X22/X19)</f>
        <v/>
      </c>
      <c r="Y25" s="164" t="str">
        <f>IFERROR(X25-W25,"")</f>
        <v/>
      </c>
      <c r="AF25" s="95" t="str">
        <f>'1日(火)'!AF25</f>
        <v>在庫チェック</v>
      </c>
    </row>
    <row r="26" spans="1:32" ht="18" customHeight="1" thickBot="1" x14ac:dyDescent="0.45">
      <c r="A26" s="139">
        <v>0.70833333333332205</v>
      </c>
      <c r="B26" s="91" t="s">
        <v>754</v>
      </c>
      <c r="C26" s="91" t="s">
        <v>754</v>
      </c>
      <c r="D26" s="91" t="s">
        <v>754</v>
      </c>
      <c r="E26" s="91" t="s">
        <v>754</v>
      </c>
      <c r="F26" s="91" t="s">
        <v>754</v>
      </c>
      <c r="G26" s="91" t="s">
        <v>64</v>
      </c>
      <c r="H26" s="91"/>
      <c r="I26" s="91"/>
      <c r="J26" s="91"/>
      <c r="K26" s="91"/>
      <c r="L26" s="91"/>
      <c r="M26" s="91"/>
      <c r="N26" s="91"/>
      <c r="O26" s="91"/>
      <c r="P26" s="314"/>
      <c r="Q26" s="90"/>
      <c r="R26" s="222"/>
      <c r="S26" s="92"/>
      <c r="T26" s="93"/>
      <c r="V26" s="130" t="s">
        <v>164</v>
      </c>
      <c r="W26" s="322"/>
      <c r="X26" s="322"/>
      <c r="Y26" s="322"/>
      <c r="AF26" s="95" t="str">
        <f>'1日(火)'!AF26</f>
        <v>送り状印刷</v>
      </c>
    </row>
    <row r="27" spans="1:32" ht="18" customHeight="1" x14ac:dyDescent="0.4">
      <c r="A27" s="138">
        <v>0.72916666666665397</v>
      </c>
      <c r="B27" s="133"/>
      <c r="C27" s="133"/>
      <c r="D27" s="133"/>
      <c r="E27" s="133"/>
      <c r="F27" s="133"/>
      <c r="G27" s="133" t="s">
        <v>740</v>
      </c>
      <c r="H27" s="133"/>
      <c r="I27" s="133"/>
      <c r="J27" s="133"/>
      <c r="K27" s="133"/>
      <c r="L27" s="133"/>
      <c r="M27" s="133"/>
      <c r="N27" s="133"/>
      <c r="O27" s="133"/>
      <c r="P27" s="309"/>
      <c r="Q27" s="132"/>
      <c r="R27" s="223"/>
      <c r="S27" s="134"/>
      <c r="T27" s="136"/>
      <c r="V27" s="524"/>
      <c r="W27" s="525"/>
      <c r="X27" s="525"/>
      <c r="Y27" s="526"/>
      <c r="AF27" s="95">
        <f>'1日(火)'!AF27</f>
        <v>0</v>
      </c>
    </row>
    <row r="28" spans="1:32" ht="18" customHeight="1" x14ac:dyDescent="0.4">
      <c r="A28" s="139">
        <v>0.74999999999998601</v>
      </c>
      <c r="B28" s="91"/>
      <c r="C28" s="91"/>
      <c r="D28" s="91"/>
      <c r="E28" s="91"/>
      <c r="F28" s="91"/>
      <c r="G28" s="91" t="s">
        <v>71</v>
      </c>
      <c r="H28" s="91"/>
      <c r="I28" s="91"/>
      <c r="J28" s="91"/>
      <c r="K28" s="91"/>
      <c r="L28" s="91"/>
      <c r="M28" s="91"/>
      <c r="N28" s="91"/>
      <c r="O28" s="91"/>
      <c r="P28" s="314"/>
      <c r="Q28" s="90"/>
      <c r="R28" s="222"/>
      <c r="S28" s="92"/>
      <c r="T28" s="93"/>
      <c r="V28" s="527"/>
      <c r="W28" s="528"/>
      <c r="X28" s="528"/>
      <c r="Y28" s="529"/>
      <c r="AA28" s="177"/>
      <c r="AB28" s="177"/>
      <c r="AC28" s="177"/>
      <c r="AD28" s="177"/>
      <c r="AF28" s="95" t="str">
        <f>'1日(火)'!AF28</f>
        <v>＊</v>
      </c>
    </row>
    <row r="29" spans="1:32" ht="18" customHeight="1" thickBot="1" x14ac:dyDescent="0.45">
      <c r="A29" s="138">
        <v>0.77083333333331805</v>
      </c>
      <c r="B29" s="133"/>
      <c r="C29" s="133"/>
      <c r="D29" s="133"/>
      <c r="E29" s="133"/>
      <c r="F29" s="133"/>
      <c r="G29" s="133"/>
      <c r="H29" s="133"/>
      <c r="I29" s="133"/>
      <c r="J29" s="133"/>
      <c r="K29" s="133"/>
      <c r="L29" s="133"/>
      <c r="M29" s="133"/>
      <c r="N29" s="133"/>
      <c r="O29" s="133"/>
      <c r="P29" s="309"/>
      <c r="Q29" s="132"/>
      <c r="R29" s="223"/>
      <c r="S29" s="134"/>
      <c r="T29" s="136"/>
      <c r="V29" s="521"/>
      <c r="W29" s="522"/>
      <c r="X29" s="522"/>
      <c r="Y29" s="523"/>
      <c r="AA29" s="177"/>
      <c r="AB29" s="177"/>
      <c r="AC29" s="177"/>
      <c r="AD29" s="177"/>
      <c r="AF29" s="95" t="str">
        <f>'1日(火)'!AF29</f>
        <v>＊</v>
      </c>
    </row>
    <row r="30" spans="1:32" ht="18" customHeight="1" thickBot="1" x14ac:dyDescent="0.45">
      <c r="A30" s="139">
        <v>0.79166666666664998</v>
      </c>
      <c r="B30" s="90"/>
      <c r="C30" s="91"/>
      <c r="D30" s="91"/>
      <c r="E30" s="91"/>
      <c r="F30" s="91"/>
      <c r="G30" s="91"/>
      <c r="H30" s="91"/>
      <c r="I30" s="91"/>
      <c r="J30" s="91"/>
      <c r="K30" s="91"/>
      <c r="L30" s="91"/>
      <c r="M30" s="91"/>
      <c r="N30" s="91"/>
      <c r="O30" s="91"/>
      <c r="P30" s="314"/>
      <c r="Q30" s="90"/>
      <c r="R30" s="222"/>
      <c r="S30" s="92"/>
      <c r="T30" s="93"/>
      <c r="V30" s="130" t="s">
        <v>236</v>
      </c>
      <c r="W30" s="320"/>
      <c r="X30" s="320"/>
      <c r="Y30" s="321"/>
      <c r="AA30" s="177"/>
      <c r="AB30" s="177"/>
      <c r="AC30" s="177"/>
      <c r="AD30" s="177"/>
      <c r="AF30" s="95" t="str">
        <f>'1日(火)'!AF30</f>
        <v>＊</v>
      </c>
    </row>
    <row r="31" spans="1:32" ht="18" customHeight="1" x14ac:dyDescent="0.4">
      <c r="A31" s="138">
        <v>0.81249999999998201</v>
      </c>
      <c r="B31" s="132"/>
      <c r="C31" s="133"/>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tr">
        <f>'1日(火)'!AF31</f>
        <v>＊</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t="s">
        <v>749</v>
      </c>
      <c r="V32" s="527"/>
      <c r="W32" s="528"/>
      <c r="X32" s="528"/>
      <c r="Y32" s="529"/>
      <c r="AA32" s="177"/>
      <c r="AB32" s="177"/>
      <c r="AC32" s="177"/>
      <c r="AD32" s="177"/>
      <c r="AF32" s="95" t="str">
        <f>'1日(火)'!AF32</f>
        <v>＊</v>
      </c>
    </row>
    <row r="33" spans="1:32" ht="18" customHeight="1" thickBot="1" x14ac:dyDescent="0.45">
      <c r="A33" s="173" t="s">
        <v>165</v>
      </c>
      <c r="B33" s="111" cm="1">
        <f t="array" aca="1" ref="B33" ca="1">IF(B36&lt;&gt;0,B36,IFERROR(IF(B4="欠勤",0,IF(B3="","",INDIRECT(ADDRESS(MATCH("",B$1:B$32,-1),1))*24-INDIRECT(ADDRESS(MATCH(0,INDEX(0/(B$6:B$32&lt;&gt;""),),0)+5,1))*24-COUNTIF(B6:B32,"休憩")*0.5)),0))</f>
        <v>7.9999999999997389</v>
      </c>
      <c r="C33" s="111" cm="1">
        <f t="array" aca="1" ref="C33" ca="1">IF(C36&lt;&gt;0,C36,IFERROR(IF(C4="欠勤",0,IF(C3="","",INDIRECT(ADDRESS(MATCH("",C$1:C$32,-1),1))*24-INDIRECT(ADDRESS(MATCH(0,INDEX(0/(C$6:C$32&lt;&gt;""),),0)+5,1))*24-COUNTIF(C6:C32,"休憩")*0.5)),0))</f>
        <v>7.9999999999997389</v>
      </c>
      <c r="D33" s="111" cm="1">
        <f t="array" aca="1" ref="D33" ca="1">IF(D36&lt;&gt;0,D36,IFERROR(IF(D4="欠勤",0,IF(D3="","",INDIRECT(ADDRESS(MATCH("",D$1:D$32,-1),1))*24-INDIRECT(ADDRESS(MATCH(0,INDEX(0/(D$6:D$32&lt;&gt;""),),0)+5,1))*24-COUNTIF(D6:D32,"休憩")*0.5)),0))</f>
        <v>7.9999999999997389</v>
      </c>
      <c r="E33" s="111" cm="1">
        <f t="array" aca="1" ref="E33" ca="1">IF(E36&lt;&gt;0,E36,IFERROR(IF(E4="欠勤",0,IF(E3="","",INDIRECT(ADDRESS(MATCH("",E$1:E$32,-1),1))*24-INDIRECT(ADDRESS(MATCH(0,INDEX(0/(E$6:E$32&lt;&gt;""),),0)+5,1))*24-COUNTIF(E6:E32,"休憩")*0.5)),0))</f>
        <v>7.9999999999997389</v>
      </c>
      <c r="F33" s="111" cm="1">
        <f t="array" aca="1" ref="F33" ca="1">IF(F36&lt;&gt;0,F36,IFERROR(IF(F4="欠勤",0,IF(F3="","",INDIRECT(ADDRESS(MATCH("",F$1:F$32,-1),1))*24-INDIRECT(ADDRESS(MATCH(0,INDEX(0/(F$6:F$32&lt;&gt;""),),0)+5,1))*24-COUNTIF(F6:F32,"休憩")*0.5)),0))</f>
        <v>7.9999999999997389</v>
      </c>
      <c r="G33" s="227" cm="1">
        <f t="array" aca="1" ref="G33" ca="1">IF(G36&lt;&gt;0,G36,IFERROR(IF(G4="欠勤",0,IF(G3="","",INDIRECT(ADDRESS(MATCH("",G$1:G$32,-1),1))*24-INDIRECT(ADDRESS(MATCH(0,INDEX(0/(G$6:G$32&lt;&gt;""),),0)+5,1))*24-COUNTIF(G6:G32,"休憩")*0.5)),0))</f>
        <v>4.9999999999996838</v>
      </c>
      <c r="H33" s="228" t="str" cm="1">
        <f t="array" aca="1" ref="H33" ca="1">IF(H36&lt;&gt;0,H36,IFERROR(IF(H4="欠勤",0,IF(H3="","",INDIRECT(ADDRESS(MATCH("",H$1:H$32,-1),1))*24-INDIRECT(ADDRESS(MATCH(0,INDEX(0/(H$6:H$32&lt;&gt;""),),0)+5,1))*24-COUNTIF(H6:H32,"休憩")*0.5)),0))</f>
        <v/>
      </c>
      <c r="I33" s="228" t="str" cm="1">
        <f t="array" aca="1" ref="I33" ca="1">IF(I36&lt;&gt;0,I36,IFERROR(IF(I4="欠勤",0,IF(I3="","",INDIRECT(ADDRESS(MATCH("",I$1:I$32,-1),1))*24-INDIRECT(ADDRESS(MATCH(0,INDEX(0/(I$6:I$32&lt;&gt;""),),0)+5,1))*24-COUNTIF(I6:I32,"休憩")*0.5)),0))</f>
        <v/>
      </c>
      <c r="J33" s="228" t="str" cm="1">
        <f t="array" aca="1" ref="J33" ca="1">IF(J36&lt;&gt;0,J36,IFERROR(IF(J4="欠勤",0,IF(J3="","",INDIRECT(ADDRESS(MATCH("",J$1:J$32,-1),1))*24-INDIRECT(ADDRESS(MATCH(0,INDEX(0/(J$6:J$32&lt;&gt;""),),0)+5,1))*24-COUNTIF(J6:J32,"休憩")*0.5)),0))</f>
        <v/>
      </c>
      <c r="K33" s="228" t="str" cm="1">
        <f t="array" aca="1" ref="K33" ca="1">IF(K36&lt;&gt;0,K36,IFERROR(IF(K4="欠勤",0,IF(K3="","",INDIRECT(ADDRESS(MATCH("",K$1:K$32,-1),1))*24-INDIRECT(ADDRESS(MATCH(0,INDEX(0/(K$6:K$32&lt;&gt;""),),0)+5,1))*24-COUNTIF(K6:K32,"休憩")*0.5)),0))</f>
        <v/>
      </c>
      <c r="L33" s="228" t="str" cm="1">
        <f t="array" aca="1" ref="L33" ca="1">IF(L36&lt;&gt;0,L36,IFERROR(IF(L4="欠勤",0,IF(L3="","",INDIRECT(ADDRESS(MATCH("",L$1:L$32,-1),1))*24-INDIRECT(ADDRESS(MATCH(0,INDEX(0/(L$6:L$32&lt;&gt;""),),0)+5,1))*24-COUNTIF(L6:L32,"休憩")*0.5)),0))</f>
        <v/>
      </c>
      <c r="M33" s="228" t="str" cm="1">
        <f t="array" aca="1" ref="M33" ca="1">IF(M36&lt;&gt;0,M36,IFERROR(IF(M4="欠勤",0,IF(M3="","",INDIRECT(ADDRESS(MATCH("",M$1:M$32,-1),1))*24-INDIRECT(ADDRESS(MATCH(0,INDEX(0/(M$6:M$32&lt;&gt;""),),0)+5,1))*24-COUNTIF(M6:M32,"休憩")*0.5)),0))</f>
        <v/>
      </c>
      <c r="N33" s="228" t="str" cm="1">
        <f t="array" aca="1" ref="N33" ca="1">IF(N36&lt;&gt;0,N36,IFERROR(IF(N4="欠勤",0,IF(N3="","",INDIRECT(ADDRESS(MATCH("",N$1:N$32,-1),1))*24-INDIRECT(ADDRESS(MATCH(0,INDEX(0/(N$6:N$32&lt;&gt;""),),0)+5,1))*24-COUNTIF(N6:N32,"休憩")*0.5)),0))</f>
        <v/>
      </c>
      <c r="O33" s="228" t="str" cm="1">
        <f t="array" aca="1" ref="O33" ca="1">IF(O36&lt;&gt;0,O36,IFERROR(IF(O4="欠勤",0,IF(O3="","",INDIRECT(ADDRESS(MATCH("",O$1:O$32,-1),1))*24-INDIRECT(ADDRESS(MATCH(0,INDEX(0/(O$6:O$32&lt;&gt;""),),0)+5,1))*24-COUNTIF(O6:O32,"休憩")*0.5)),0))</f>
        <v/>
      </c>
      <c r="P33" s="316" t="str" cm="1">
        <f t="array" aca="1" ref="P33" ca="1">IF(P36&lt;&gt;0,P36,IFERROR(IF(P4="欠勤",0,IF(P3="","",INDIRECT(ADDRESS(MATCH("",P$1:P$32,-1),1))*24-INDIRECT(ADDRESS(MATCH(0,INDEX(0/(P$6:P$32&lt;&gt;""),),0)+5,1))*24-COUNTIF(P6:P32,"休憩")*0.5)),0))</f>
        <v/>
      </c>
      <c r="Q33" s="168"/>
      <c r="R33" s="169"/>
      <c r="S33" s="170"/>
      <c r="T33" s="171"/>
      <c r="V33" s="521"/>
      <c r="W33" s="522"/>
      <c r="X33" s="522"/>
      <c r="Y33" s="523"/>
      <c r="AA33" s="177"/>
      <c r="AB33" s="177"/>
      <c r="AC33" s="177"/>
      <c r="AD33" s="177"/>
      <c r="AF33" s="95" t="str">
        <f>'1日(火)'!AF33</f>
        <v>＊</v>
      </c>
    </row>
    <row r="34" spans="1:32" ht="18" customHeight="1" x14ac:dyDescent="0.4">
      <c r="A34" s="533" t="str">
        <f>"出荷の合計　　→　"&amp;O2&amp;"ｃｓ"</f>
        <v>出荷の合計　　→　ｃｓ</v>
      </c>
      <c r="B34" s="533"/>
      <c r="C34" s="533"/>
      <c r="D34" s="533"/>
      <c r="E34" s="533"/>
      <c r="F34" s="533"/>
      <c r="G34" s="533"/>
      <c r="H34" s="533"/>
      <c r="I34" s="533"/>
      <c r="J34" s="533"/>
      <c r="K34" s="533"/>
      <c r="L34" s="533"/>
      <c r="M34" s="533"/>
      <c r="N34" s="533"/>
      <c r="O34" s="533"/>
      <c r="P34" s="533"/>
      <c r="Q34" s="533"/>
      <c r="R34" s="533"/>
      <c r="S34" s="533"/>
      <c r="T34" s="533"/>
      <c r="AF34" s="95" t="str">
        <f>'1日(火)'!AF34</f>
        <v>＊</v>
      </c>
    </row>
    <row r="35" spans="1:32" ht="18" customHeight="1" x14ac:dyDescent="0.4">
      <c r="A35" s="534" t="e">
        <f ca="1">"1ケース当たりの人件費　"&amp;ROUND(AC19/O2,0)&amp;"円"</f>
        <v>#DIV/0!</v>
      </c>
      <c r="B35" s="534"/>
      <c r="C35" s="534"/>
      <c r="D35" s="534"/>
      <c r="E35" s="534"/>
      <c r="F35" s="534"/>
      <c r="G35" s="534"/>
      <c r="H35" s="534"/>
      <c r="I35" s="534"/>
      <c r="J35" s="534"/>
      <c r="K35" s="534"/>
      <c r="L35" s="534"/>
      <c r="M35" s="534"/>
      <c r="N35" s="534"/>
      <c r="O35" s="534"/>
      <c r="P35" s="534"/>
      <c r="Q35" s="534"/>
      <c r="R35" s="534"/>
      <c r="S35" s="534"/>
      <c r="T35" s="534"/>
      <c r="AF35" s="95" t="str">
        <f>'1日(火)'!AF35</f>
        <v>＊</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tr">
        <f>'1日(火)'!AF36</f>
        <v>＊</v>
      </c>
    </row>
    <row r="37" spans="1:32" ht="18" hidden="1" customHeight="1" x14ac:dyDescent="0.4">
      <c r="A37" s="167"/>
      <c r="B37" s="167" cm="1">
        <f t="array" aca="1" ref="B37" ca="1">IF(INDIRECT(ADDRESS(MATCH("",B$1:B$32,-1),2))="休憩",INDIRECT(ADDRESS(MATCH("",B$1:B$32,-1)+1,1)),INDIRECT(ADDRESS(MATCH("",B$1:B$32,-1),1)))</f>
        <v>0.70833333333332205</v>
      </c>
      <c r="C37" s="167" cm="1">
        <f t="array" aca="1" ref="C37" ca="1">IF(INDIRECT(ADDRESS(MATCH("",C$1:C$32,-1),3))="休憩",INDIRECT(ADDRESS(MATCH("",C$1:C$32,-1)+1,1)),INDIRECT(ADDRESS(MATCH("",C$1:C$32,-1),1)))</f>
        <v>0.70833333333332205</v>
      </c>
      <c r="D37" s="167" cm="1">
        <f t="array" aca="1" ref="D37" ca="1">IF(INDIRECT(ADDRESS(MATCH("",D$1:D$32,-1),4))="休憩",INDIRECT(ADDRESS(MATCH("",D$1:D$32,-1)+1,1)),INDIRECT(ADDRESS(MATCH("",D$1:D$32,-1),1)))</f>
        <v>0.70833333333332205</v>
      </c>
      <c r="E37" s="167" cm="1">
        <f t="array" aca="1" ref="E37" ca="1">IF(INDIRECT(ADDRESS(MATCH("",E$1:E$32,-1),5))="休憩",INDIRECT(ADDRESS(MATCH("",E$1:E$32,-1)+1,1)),INDIRECT(ADDRESS(MATCH("",E$1:E$32,-1),1)))</f>
        <v>0.70833333333332205</v>
      </c>
      <c r="F37" s="167" cm="1">
        <f t="array" aca="1" ref="F37" ca="1">IF(INDIRECT(ADDRESS(MATCH("",F$1:F$32,-1),6))="休憩",INDIRECT(ADDRESS(MATCH("",F$1:F$32,-1)+1,1)),INDIRECT(ADDRESS(MATCH("",F$1:F$32,-1),1)))</f>
        <v>0.70833333333332205</v>
      </c>
      <c r="G37" s="167" cm="1">
        <f t="array" aca="1" ref="G37" ca="1">IF(INDIRECT(ADDRESS(MATCH("",G$1:G$32,-1),7))="休憩",INDIRECT(ADDRESS(MATCH("",G$1:G$32,-1)+1,1)),INDIRECT(ADDRESS(MATCH("",G$1:G$32,-1),1)))</f>
        <v>0.74999999999998601</v>
      </c>
      <c r="H37" s="167" t="str" cm="1">
        <f t="array" aca="1" ref="H37" ca="1">IF(INDIRECT(ADDRESS(MATCH("",H$1:H$32,-1),8))="休憩",INDIRECT(ADDRESS(MATCH("",H$1:H$32,-1)+1,1)),INDIRECT(ADDRESS(MATCH("",H$1:H$32,-1),1)))</f>
        <v>名前</v>
      </c>
      <c r="I37" s="220" t="str" cm="1">
        <f t="array" aca="1" ref="I37" ca="1">IF(INDIRECT(ADDRESS(MATCH("",I$1:I$32,-1),8))="休憩",INDIRECT(ADDRESS(MATCH("",I$1:I$32,-1)+1,1)),INDIRECT(ADDRESS(MATCH("",I$1:I$32,-1),1)))</f>
        <v>名前</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tr">
        <f>'1日(火)'!AF37</f>
        <v>＊</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tr">
        <f>'1日(火)'!AF38</f>
        <v>＊</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tr">
        <f>'1日(火)'!AF39</f>
        <v>＊</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tr">
        <f>'1日(火)'!AF40</f>
        <v>＊</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tr">
        <f>'1日(火)'!AF41</f>
        <v>＊</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tr">
        <f>'1日(火)'!AF42</f>
        <v>＊</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tr">
        <f>'1日(火)'!AF43</f>
        <v>＊</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tr">
        <f>'1日(火)'!AF44</f>
        <v>＊</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tr">
        <f>'1日(火)'!AF45</f>
        <v>＊</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tr">
        <f>'1日(火)'!AF46</f>
        <v>＊</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tr">
        <f>'1日(火)'!AF47</f>
        <v>＊</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tr">
        <f>'1日(火)'!AF48</f>
        <v>＊</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tr">
        <f>'1日(火)'!AF49</f>
        <v>＊</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tr">
        <f>'1日(火)'!AF50</f>
        <v>＊</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tr">
        <f>'1日(火)'!AF51</f>
        <v>＊</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tr">
        <f>'1日(火)'!AF52</f>
        <v>＊</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tr">
        <f>'1日(火)'!AF53</f>
        <v>＊</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tr">
        <f>'1日(火)'!AF54</f>
        <v>＊</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tr">
        <f>'1日(火)'!AF55</f>
        <v>＊</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tr">
        <f>'1日(火)'!AF56</f>
        <v>＊</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tr">
        <f>'1日(火)'!AF57</f>
        <v>＊</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tr">
        <f>'1日(火)'!AF58</f>
        <v>＊</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28" ht="15.95" customHeight="1" x14ac:dyDescent="0.4"/>
    <row r="66" spans="22:28" ht="15.95" customHeight="1" x14ac:dyDescent="0.4">
      <c r="Y66" s="124"/>
    </row>
    <row r="67" spans="22:28" ht="15.95" customHeight="1" x14ac:dyDescent="0.4">
      <c r="Y67" s="125"/>
    </row>
    <row r="68" spans="22:28" ht="15.95" customHeight="1" x14ac:dyDescent="0.4">
      <c r="Y68" s="125"/>
    </row>
    <row r="69" spans="22:28" ht="15.95" customHeight="1" x14ac:dyDescent="0.4">
      <c r="Y69" s="125"/>
    </row>
    <row r="70" spans="22:28" ht="15.95" customHeight="1" x14ac:dyDescent="0.4">
      <c r="V70" s="116"/>
      <c r="W70" s="70"/>
      <c r="AB70" s="125"/>
    </row>
    <row r="71" spans="22:28" ht="15.95" customHeight="1" x14ac:dyDescent="0.4">
      <c r="V71" s="116"/>
      <c r="W71" s="70"/>
      <c r="AB71" s="125"/>
    </row>
    <row r="72" spans="22:28" ht="15.95" customHeight="1" x14ac:dyDescent="0.4">
      <c r="V72" s="116"/>
      <c r="W72" s="70"/>
      <c r="AB72" s="125"/>
    </row>
    <row r="73" spans="22:28" ht="15.95" customHeight="1" x14ac:dyDescent="0.4">
      <c r="Y73" s="125"/>
    </row>
    <row r="74" spans="22:28" ht="15.95" customHeight="1" x14ac:dyDescent="0.4">
      <c r="Y74" s="125"/>
    </row>
    <row r="75" spans="22:28" ht="15.95" customHeight="1" x14ac:dyDescent="0.4">
      <c r="Y75" s="125"/>
    </row>
    <row r="76" spans="22:28" ht="15.95" customHeight="1" x14ac:dyDescent="0.4">
      <c r="Y76" s="125"/>
    </row>
    <row r="77" spans="22:28" s="70" customFormat="1" ht="15.95" customHeight="1" x14ac:dyDescent="0.4">
      <c r="W77"/>
    </row>
    <row r="78" spans="22:28" s="70" customFormat="1" ht="15.95" customHeight="1" x14ac:dyDescent="0.4">
      <c r="W78"/>
    </row>
    <row r="79" spans="22:28" s="70" customFormat="1" ht="15.95" customHeight="1" x14ac:dyDescent="0.4">
      <c r="W79"/>
    </row>
    <row r="80" spans="22:28"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c r="Y85" s="131"/>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5"/>
  <conditionalFormatting sqref="A33 A6:T7 A29:T32 R10:T28 A11:P28 G10:P10 G8:T9 B11:E29 A8:E10">
    <cfRule type="cellIs" dxfId="46" priority="5" operator="equal">
      <formula>"休憩"</formula>
    </cfRule>
  </conditionalFormatting>
  <conditionalFormatting sqref="Y19">
    <cfRule type="cellIs" dxfId="45" priority="4" operator="lessThan">
      <formula>0</formula>
    </cfRule>
  </conditionalFormatting>
  <conditionalFormatting sqref="Q10:Q28">
    <cfRule type="cellIs" dxfId="44" priority="3" operator="equal">
      <formula>"休憩"</formula>
    </cfRule>
  </conditionalFormatting>
  <conditionalFormatting sqref="F8:F10">
    <cfRule type="cellIs" dxfId="43" priority="2" operator="equal">
      <formula>"休憩"</formula>
    </cfRule>
  </conditionalFormatting>
  <conditionalFormatting sqref="E8:E10">
    <cfRule type="cellIs" dxfId="42"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xr:uid="{FE163C5C-E58F-4FC8-BEE3-8DC33B1EA5D2}">
          <x14:formula1>
            <xm:f>'1日(火)'!$AF$7:$AF$58</xm:f>
          </x14:formula1>
          <xm:sqref>B6:S32</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588DEC-0134-4F67-B4B1-0010985030FD}">
  <sheetPr codeName="Sheet27">
    <pageSetUpPr fitToPage="1"/>
  </sheetPr>
  <dimension ref="A1:AF95"/>
  <sheetViews>
    <sheetView zoomScale="70" zoomScaleNormal="70" workbookViewId="0">
      <pane xSplit="1" ySplit="5" topLeftCell="B6" activePane="bottomRight" state="frozen"/>
      <selection activeCell="R8" sqref="R8"/>
      <selection pane="topRight" activeCell="R8" sqref="R8"/>
      <selection pane="bottomLeft" activeCell="R8" sqref="R8"/>
      <selection pane="bottomRight" activeCell="R10" sqref="R10:R28"/>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f>月シフト!V9</f>
        <v>44613</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f>A1</f>
        <v>44613</v>
      </c>
      <c r="W1" s="530"/>
      <c r="X1" s="530"/>
      <c r="Y1" s="530"/>
      <c r="Z1" s="62"/>
      <c r="AA1" s="62"/>
      <c r="AB1" s="62"/>
      <c r="AC1" s="62"/>
      <c r="AD1" s="62"/>
      <c r="AF1" s="62"/>
    </row>
    <row r="2" spans="1:32" ht="18.600000000000001" customHeight="1" thickBot="1" x14ac:dyDescent="0.45">
      <c r="A2" s="63"/>
      <c r="B2" s="537" t="s">
        <v>57</v>
      </c>
      <c r="C2" s="538"/>
      <c r="D2" s="538"/>
      <c r="E2" s="538"/>
      <c r="F2" s="538"/>
      <c r="G2" s="538"/>
      <c r="H2" s="538"/>
      <c r="I2" s="538"/>
      <c r="J2" s="538"/>
      <c r="K2" s="538"/>
      <c r="L2" s="538"/>
      <c r="M2" s="538"/>
      <c r="N2" s="539"/>
      <c r="O2" s="64"/>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IFERROR(INDEX(月シフト!$A$17:$A$50,MATCH(LARGE((月シフト!$V$17:$V$50&lt;&gt;"")*1/ROW(月シフト!$V$17:$V$50),B38),1/ROW(月シフト!$V$17:$V$50),0),1),"")</f>
        <v>ズオン バン フン</v>
      </c>
      <c r="C3" s="142" t="str" cm="1">
        <f t="array" ref="C3">IFERROR(INDEX(月シフト!$A$17:$A$50,MATCH(LARGE((月シフト!$V$17:$V$50&lt;&gt;"")*1/ROW(月シフト!$V$17:$V$50),C38),1/ROW(月シフト!$V$17:$V$50),0),1),"")</f>
        <v>ディン コン ベト</v>
      </c>
      <c r="D3" s="142" t="str" cm="1">
        <f t="array" ref="D3">IFERROR(INDEX(月シフト!$A$17:$A$50,MATCH(LARGE((月シフト!$V$17:$V$50&lt;&gt;"")*1/ROW(月シフト!$V$17:$V$50),D38),1/ROW(月シフト!$V$17:$V$50),0),1),"")</f>
        <v>チャモ</v>
      </c>
      <c r="E3" s="142" t="str" cm="1">
        <f t="array" ref="E3">IFERROR(INDEX(月シフト!$A$17:$A$50,MATCH(LARGE((月シフト!$V$17:$V$50&lt;&gt;"")*1/ROW(月シフト!$V$17:$V$50),E38),1/ROW(月シフト!$V$17:$V$50),0),1),"")</f>
        <v>サンミン</v>
      </c>
      <c r="F3" s="142" t="str" cm="1">
        <f t="array" ref="F3">IFERROR(INDEX(月シフト!$A$17:$A$50,MATCH(LARGE((月シフト!$V$17:$V$50&lt;&gt;"")*1/ROW(月シフト!$V$17:$V$50),F38),1/ROW(月シフト!$V$17:$V$50),0),1),"")</f>
        <v>ハルシャナ</v>
      </c>
      <c r="G3" s="224" t="str" cm="1">
        <f t="array" ref="G3">IFERROR(INDEX(月シフト!$A$17:$A$50,MATCH(LARGE((月シフト!$V$17:$V$50&lt;&gt;"")*1/ROW(月シフト!$V$17:$V$50),G38),1/ROW(月シフト!$V$17:$V$50),0),1),"")</f>
        <v>イスリ</v>
      </c>
      <c r="H3" s="224" t="str" cm="1">
        <f t="array" ref="H3">IFERROR(INDEX(月シフト!$A$17:$A$50,MATCH(LARGE((月シフト!$V$17:$V$50&lt;&gt;"")*1/ROW(月シフト!$V$17:$V$50),H38),1/ROW(月シフト!$V$17:$V$50),0),1),"")</f>
        <v>インディカ</v>
      </c>
      <c r="I3" s="224" t="str" cm="1">
        <f t="array" ref="I3">IFERROR(INDEX(月シフト!$A$17:$A$50,MATCH(LARGE((月シフト!$V$17:$V$50&lt;&gt;"")*1/ROW(月シフト!$V$17:$V$50),I38),1/ROW(月シフト!$V$17:$V$50),0),1),"")</f>
        <v/>
      </c>
      <c r="J3" s="224" t="str" cm="1">
        <f t="array" ref="J3">IFERROR(INDEX(月シフト!$A$17:$A$50,MATCH(LARGE((月シフト!$V$17:$V$50&lt;&gt;"")*1/ROW(月シフト!$V$17:$V$50),J38),1/ROW(月シフト!$V$17:$V$50),0),1),"")</f>
        <v/>
      </c>
      <c r="K3" s="224" t="str" cm="1">
        <f t="array" ref="K3">IFERROR(INDEX(月シフト!$A$17:$A$50,MATCH(LARGE((月シフト!$V$17:$V$50&lt;&gt;"")*1/ROW(月シフト!$V$17:$V$50),K38),1/ROW(月シフト!$V$17:$V$50),0),1),"")</f>
        <v/>
      </c>
      <c r="L3" s="224" t="str" cm="1">
        <f t="array" ref="L3">IFERROR(INDEX(月シフト!$A$17:$A$50,MATCH(LARGE((月シフト!$V$17:$V$50&lt;&gt;"")*1/ROW(月シフト!$V$17:$V$50),L38),1/ROW(月シフト!$V$17:$V$50),0),1),"")</f>
        <v/>
      </c>
      <c r="M3" s="224" t="str" cm="1">
        <f t="array" ref="M3">IFERROR(INDEX(月シフト!$A$17:$A$50,MATCH(LARGE((月シフト!$V$17:$V$50&lt;&gt;"")*1/ROW(月シフト!$V$17:$V$50),M38),1/ROW(月シフト!$V$17:$V$50),0),1),"")</f>
        <v/>
      </c>
      <c r="N3" s="224" t="str" cm="1">
        <f t="array" ref="N3">IFERROR(INDEX(月シフト!$A$17:$A$50,MATCH(LARGE((月シフト!$V$17:$V$50&lt;&gt;"")*1/ROW(月シフト!$V$17:$V$50),N38),1/ROW(月シフト!$V$17:$V$50),0),1),"")</f>
        <v/>
      </c>
      <c r="O3" s="224" t="str" cm="1">
        <f t="array" ref="O3">IFERROR(INDEX(月シフト!$A$17:$A$50,MATCH(LARGE((月シフト!$V$17:$V$50&lt;&gt;"")*1/ROW(月シフト!$V$17:$V$50),O38),1/ROW(月シフト!$V$17:$V$50),0),1),"")</f>
        <v/>
      </c>
      <c r="P3" s="310" t="str" cm="1">
        <f t="array" ref="P3">IFERROR(INDEX(月シフト!$A$17:$A$50,MATCH(LARGE((月シフト!$V$17:$V$50&lt;&gt;"")*1/ROW(月シフト!$V$17:$V$50),P38),1/ROW(月シフト!$V$17:$V$50),0),1),"")</f>
        <v/>
      </c>
      <c r="Q3" s="143" t="str">
        <f t="array" ref="Q3">IFERROR(INDEX(月シフト!$A$11:$A$16,MATCH(LARGE((月シフト!$V$11:$V$16&lt;&gt;"")*1/ROW(月シフト!$V$11:$V$16),1),1/ROW(月シフト!$V$11:$V$16),0),1),"")</f>
        <v>矢代</v>
      </c>
      <c r="R3" s="144" t="str">
        <f t="array" ref="R3">IFERROR(INDEX(月シフト!$A$11:$A$16,MATCH(LARGE((月シフト!$V$11:$V$16&lt;&gt;"")*1/ROW(月シフト!$V$11:$V$16),2),1/ROW(月シフト!$V$11:$V$16),0),1),"")</f>
        <v>マーダワ</v>
      </c>
      <c r="S3" s="145" t="str">
        <f t="array" ref="S3">IFERROR(INDEX(月シフト!$A$11:$A$16,MATCH(LARGE((月シフト!$V$11:$V$16&lt;&gt;"")*1/ROW(月シフト!$V$11:$V$16),3),1/ROW(月シフト!$V$11:$V$16),0),1),"")</f>
        <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c r="C4" s="73"/>
      <c r="D4" s="73"/>
      <c r="E4" s="73"/>
      <c r="F4" s="73"/>
      <c r="G4" s="225"/>
      <c r="H4" s="225"/>
      <c r="I4" s="225"/>
      <c r="J4" s="225"/>
      <c r="K4" s="225"/>
      <c r="L4" s="225"/>
      <c r="M4" s="225"/>
      <c r="N4" s="225"/>
      <c r="O4" s="225"/>
      <c r="P4" s="311"/>
      <c r="Q4" s="74"/>
      <c r="R4" s="75"/>
      <c r="S4" s="76"/>
      <c r="T4" s="146"/>
      <c r="V4" s="109" t="str">
        <f>IF(AND(B$3="",B$6=""),"",IF(B$3="",B$6,B$3))</f>
        <v>ズオン バン フン</v>
      </c>
      <c r="W4" s="110">
        <f>IF(AND(B$6&lt;&gt;"",B$3=""),0,IFERROR(HLOOKUP(INDEX(月シフト!$B$17:$AF$50,MATCH($V4,月シフト!$A$17:$A$50,0),MATCH($V$1,月シフト!$B$9:$AF$9,0)),月シフト!$AJ$9:$AU$10,2,0),""))</f>
        <v>8</v>
      </c>
      <c r="X4" s="111">
        <f ca="1">B33</f>
        <v>7.9999999999997389</v>
      </c>
      <c r="Y4" s="112">
        <f ca="1">IF(V4="","",X4-W4)</f>
        <v>-2.6112445539183682E-13</v>
      </c>
      <c r="AA4" s="109" t="str">
        <f t="shared" ref="AA4:AA13" si="0">IF(V4="","",V4)</f>
        <v>ズオン バン フン</v>
      </c>
      <c r="AB4" s="114">
        <f>IFERROR(HLOOKUP($V4,月シフト!$AJ$12:$AZ$13,2,0)*W4,"")</f>
        <v>9600</v>
      </c>
      <c r="AC4" s="114">
        <f ca="1">IFERROR(HLOOKUP($V4,月シフト!$AJ$12:$AZ$13,2,0)*X4,"")</f>
        <v>9599.9999999996871</v>
      </c>
      <c r="AD4" s="115">
        <f ca="1">IFERROR(ROUND(AC4,0)-ROUND(AB4,0),"")</f>
        <v>0</v>
      </c>
    </row>
    <row r="5" spans="1:32" ht="18.600000000000001" customHeight="1" thickBot="1" x14ac:dyDescent="0.45">
      <c r="A5" s="78" t="s">
        <v>83</v>
      </c>
      <c r="B5" s="79" t="str">
        <f>IF(B3="","",HLOOKUP(INDEX(月シフト!$B$11:$AF$50,MATCH(B$3,月シフト!$A$11:$A$50,0),MATCH($A$1,月シフト!$B$9:$AF$9,0)),月シフト!$AJ$9:$AU$11,3,0))</f>
        <v>8:00～17:00</v>
      </c>
      <c r="C5" s="79" t="str">
        <f>IF(C3="","",HLOOKUP(INDEX(月シフト!$B$11:$AF$50,MATCH(C$3,月シフト!$A$11:$A$50,0),MATCH($A$1,月シフト!$B$9:$AF$9,0)),月シフト!$AJ$9:$AU$11,3,0))</f>
        <v>8:00～17:00</v>
      </c>
      <c r="D5" s="79" t="str">
        <f>IF(D3="","",HLOOKUP(INDEX(月シフト!$B$11:$AF$50,MATCH(D$3,月シフト!$A$11:$A$50,0),MATCH($A$1,月シフト!$B$9:$AF$9,0)),月シフト!$AJ$9:$AU$11,3,0))</f>
        <v>8:00～17:00</v>
      </c>
      <c r="E5" s="79" t="str">
        <f>IF(E3="","",HLOOKUP(INDEX(月シフト!$B$11:$AF$50,MATCH(E$3,月シフト!$A$11:$A$50,0),MATCH($A$1,月シフト!$B$9:$AF$9,0)),月シフト!$AJ$9:$AU$11,3,0))</f>
        <v>8:00～17:00</v>
      </c>
      <c r="F5" s="79" t="str">
        <f>IF(F3="","",HLOOKUP(INDEX(月シフト!$B$11:$AF$50,MATCH(F$3,月シフト!$A$11:$A$50,0),MATCH($A$1,月シフト!$B$9:$AF$9,0)),月シフト!$AJ$9:$AU$11,3,0))</f>
        <v>8:00～17:00</v>
      </c>
      <c r="G5" s="226" t="str">
        <f>IF(G3="","",HLOOKUP(INDEX(月シフト!$B$11:$AF$50,MATCH(G$3,月シフト!$A$11:$A$50,0),MATCH($A$1,月シフト!$B$9:$AF$9,0)),月シフト!$AJ$9:$AU$11,3,0))</f>
        <v>13:00～18:00</v>
      </c>
      <c r="H5" s="226" t="str">
        <f>IF(H3="","",HLOOKUP(INDEX(月シフト!$B$11:$AF$50,MATCH(H$3,月シフト!$A$11:$A$50,0),MATCH($A$1,月シフト!$B$9:$AF$9,0)),月シフト!$AJ$9:$AU$11,3,0))</f>
        <v>9:00～17:00</v>
      </c>
      <c r="I5" s="226" t="str">
        <f>IF(I3="","",HLOOKUP(INDEX(月シフト!$B$11:$AF$50,MATCH(I$3,月シフト!$A$11:$A$50,0),MATCH($A$1,月シフト!$B$9:$AF$9,0)),月シフト!$AJ$9:$AU$11,3,0))</f>
        <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ディン コン ベト</v>
      </c>
      <c r="W5" s="110">
        <f>IF(AND(B$6&lt;&gt;"",B$3=""),0,IFERROR(HLOOKUP(INDEX(月シフト!$B$17:$AF$50,MATCH($V5,月シフト!$A$17:$A$50,0),MATCH($V$1,月シフト!$B$9:$AF$9,0)),月シフト!$AJ$9:$AU$10,2,0),""))</f>
        <v>8</v>
      </c>
      <c r="X5" s="110">
        <f ca="1">C33</f>
        <v>7.9999999999997389</v>
      </c>
      <c r="Y5" s="112">
        <f t="shared" ref="Y5:Y10" ca="1" si="1">IF(V5="","",X5-W5)</f>
        <v>-2.6112445539183682E-13</v>
      </c>
      <c r="Z5" s="178"/>
      <c r="AA5" s="109" t="str">
        <f t="shared" si="0"/>
        <v>ディン コン ベト</v>
      </c>
      <c r="AB5" s="114">
        <f>IFERROR(HLOOKUP($V5,月シフト!$AJ$12:$AZ$13,2,0)*W5,"")</f>
        <v>8800</v>
      </c>
      <c r="AC5" s="114">
        <f ca="1">IFERROR(HLOOKUP($V5,月シフト!$AJ$12:$AZ$13,2,0)*X5,"")</f>
        <v>8799.9999999997126</v>
      </c>
      <c r="AD5" s="115">
        <f t="shared" ref="AD5:AD10" ca="1" si="2">IFERROR(ROUND(AC5,0)-ROUND(AB5,0),"")</f>
        <v>0</v>
      </c>
    </row>
    <row r="6" spans="1:32" ht="18.600000000000001" customHeight="1" x14ac:dyDescent="0.4">
      <c r="A6" s="137">
        <v>0.29166666666666669</v>
      </c>
      <c r="B6" s="84"/>
      <c r="C6" s="85"/>
      <c r="D6" s="85"/>
      <c r="E6" s="85"/>
      <c r="F6" s="85"/>
      <c r="G6" s="85"/>
      <c r="H6" s="85"/>
      <c r="I6" s="85"/>
      <c r="J6" s="85"/>
      <c r="K6" s="85"/>
      <c r="L6" s="85"/>
      <c r="M6" s="85"/>
      <c r="N6" s="85"/>
      <c r="O6" s="85"/>
      <c r="P6" s="313"/>
      <c r="Q6" s="84"/>
      <c r="R6" s="323"/>
      <c r="S6" s="86"/>
      <c r="T6" s="87" t="s">
        <v>194</v>
      </c>
      <c r="V6" s="109" t="str">
        <f>IF(AND(D$3="",D$6=""),"",IF(D$3="",D$6,D$3))</f>
        <v>チャモ</v>
      </c>
      <c r="W6" s="110">
        <f>IF(AND(B$6&lt;&gt;"",B$3=""),0,IFERROR(HLOOKUP(INDEX(月シフト!$B$17:$AF$50,MATCH($V6,月シフト!$A$17:$A$50,0),MATCH($V$1,月シフト!$B$9:$AF$9,0)),月シフト!$AJ$9:$AU$10,2,0),""))</f>
        <v>8</v>
      </c>
      <c r="X6" s="110">
        <f ca="1">D33</f>
        <v>7.9999999999997389</v>
      </c>
      <c r="Y6" s="112">
        <f t="shared" ca="1" si="1"/>
        <v>-2.6112445539183682E-13</v>
      </c>
      <c r="Z6" s="141"/>
      <c r="AA6" s="109" t="str">
        <f t="shared" si="0"/>
        <v>チャモ</v>
      </c>
      <c r="AB6" s="114">
        <f>IFERROR(HLOOKUP($V6,月シフト!$AJ$12:$AZ$13,2,0)*W6,"")</f>
        <v>9200</v>
      </c>
      <c r="AC6" s="114">
        <f ca="1">IFERROR(HLOOKUP($V6,月シフト!$AJ$12:$AZ$13,2,0)*X6,"")</f>
        <v>9199.9999999996999</v>
      </c>
      <c r="AD6" s="115">
        <f t="shared" ca="1" si="2"/>
        <v>0</v>
      </c>
      <c r="AF6" s="70" t="str">
        <f>'1日(火)'!AF6</f>
        <v>リスト</v>
      </c>
    </row>
    <row r="7" spans="1:32" ht="18.600000000000001" customHeight="1" x14ac:dyDescent="0.4">
      <c r="A7" s="138">
        <v>0.3125</v>
      </c>
      <c r="B7" s="132"/>
      <c r="C7" s="133"/>
      <c r="D7" s="133"/>
      <c r="E7" s="133"/>
      <c r="F7" s="133"/>
      <c r="G7" s="133"/>
      <c r="H7" s="133"/>
      <c r="I7" s="133"/>
      <c r="J7" s="133"/>
      <c r="K7" s="133"/>
      <c r="L7" s="133"/>
      <c r="M7" s="133"/>
      <c r="N7" s="133"/>
      <c r="O7" s="133"/>
      <c r="P7" s="309"/>
      <c r="Q7" s="132"/>
      <c r="R7" s="223"/>
      <c r="S7" s="134"/>
      <c r="T7" s="135" t="s">
        <v>750</v>
      </c>
      <c r="V7" s="109" t="str">
        <f>IF(AND(E$3="",E$6=""),"",IF(E$3="",E$6,E$3))</f>
        <v>サンミン</v>
      </c>
      <c r="W7" s="110">
        <f>IF(AND(B$6&lt;&gt;"",B$3=""),0,IFERROR(HLOOKUP(INDEX(月シフト!$B$17:$AF$50,MATCH($V7,月シフト!$A$17:$A$50,0),MATCH($V$1,月シフト!$B$9:$AF$9,0)),月シフト!$AJ$9:$AU$10,2,0),""))</f>
        <v>8</v>
      </c>
      <c r="X7" s="110">
        <f ca="1">E33</f>
        <v>7.9999999999997389</v>
      </c>
      <c r="Y7" s="112">
        <f t="shared" ca="1" si="1"/>
        <v>-2.6112445539183682E-13</v>
      </c>
      <c r="Z7" s="113"/>
      <c r="AA7" s="109" t="str">
        <f t="shared" si="0"/>
        <v>サンミン</v>
      </c>
      <c r="AB7" s="114">
        <f>IFERROR(HLOOKUP($V7,月シフト!$AJ$12:$AZ$13,2,0)*W7,"")</f>
        <v>8400</v>
      </c>
      <c r="AC7" s="114">
        <f ca="1">IFERROR(HLOOKUP($V7,月シフト!$AJ$12:$AZ$13,2,0)*X7,"")</f>
        <v>8399.9999999997253</v>
      </c>
      <c r="AD7" s="115">
        <f t="shared" ca="1" si="2"/>
        <v>0</v>
      </c>
      <c r="AF7" s="89" t="str">
        <f>'1日(火)'!AF7</f>
        <v>↓</v>
      </c>
    </row>
    <row r="8" spans="1:32" ht="18.600000000000001" customHeight="1" x14ac:dyDescent="0.4">
      <c r="A8" s="139">
        <v>0.33333333333333298</v>
      </c>
      <c r="B8" s="90" t="s">
        <v>62</v>
      </c>
      <c r="C8" s="91" t="s">
        <v>62</v>
      </c>
      <c r="D8" s="91" t="s">
        <v>62</v>
      </c>
      <c r="E8" s="91" t="s">
        <v>62</v>
      </c>
      <c r="F8" s="91" t="s">
        <v>62</v>
      </c>
      <c r="G8" s="91"/>
      <c r="H8" s="91"/>
      <c r="I8" s="91"/>
      <c r="J8" s="91"/>
      <c r="K8" s="91"/>
      <c r="L8" s="91"/>
      <c r="M8" s="91"/>
      <c r="N8" s="91"/>
      <c r="O8" s="91"/>
      <c r="P8" s="314"/>
      <c r="Q8" s="90"/>
      <c r="R8" s="222"/>
      <c r="S8" s="92"/>
      <c r="T8" s="203" t="s">
        <v>744</v>
      </c>
      <c r="V8" s="109" t="str">
        <f>IF(AND(F$3="",F$6=""),"",IF(F$3="",F$6,F$3))</f>
        <v>ハルシャナ</v>
      </c>
      <c r="W8" s="110">
        <f>IF(AND(B$6&lt;&gt;"",B$3=""),0,IFERROR(HLOOKUP(INDEX(月シフト!$B$17:$AF$50,MATCH($V8,月シフト!$A$17:$A$50,0),MATCH($V$1,月シフト!$B$9:$AF$9,0)),月シフト!$AJ$9:$AU$10,2,0),""))</f>
        <v>8</v>
      </c>
      <c r="X8" s="110">
        <f ca="1">F33</f>
        <v>7.9999999999997389</v>
      </c>
      <c r="Y8" s="112">
        <f t="shared" ca="1" si="1"/>
        <v>-2.6112445539183682E-13</v>
      </c>
      <c r="AA8" s="109" t="str">
        <f t="shared" si="0"/>
        <v>ハルシャナ</v>
      </c>
      <c r="AB8" s="114">
        <f>IFERROR(HLOOKUP($V8,月シフト!$AJ$12:$AZ$13,2,0)*W8,"")</f>
        <v>8400</v>
      </c>
      <c r="AC8" s="114">
        <f ca="1">IFERROR(HLOOKUP($V8,月シフト!$AJ$12:$AZ$13,2,0)*X8,"")</f>
        <v>8399.9999999997253</v>
      </c>
      <c r="AD8" s="115">
        <f t="shared" ca="1" si="2"/>
        <v>0</v>
      </c>
      <c r="AF8" s="89" t="str">
        <f>'1日(火)'!AF8</f>
        <v>荷物整理</v>
      </c>
    </row>
    <row r="9" spans="1:32" ht="18.600000000000001" customHeight="1" x14ac:dyDescent="0.4">
      <c r="A9" s="138">
        <v>0.35416666666666602</v>
      </c>
      <c r="B9" s="132" t="s">
        <v>64</v>
      </c>
      <c r="C9" s="133" t="s">
        <v>64</v>
      </c>
      <c r="D9" s="133" t="s">
        <v>64</v>
      </c>
      <c r="E9" s="133" t="s">
        <v>64</v>
      </c>
      <c r="F9" s="133" t="s">
        <v>64</v>
      </c>
      <c r="G9" s="133"/>
      <c r="H9" s="133"/>
      <c r="I9" s="133"/>
      <c r="J9" s="133"/>
      <c r="K9" s="133"/>
      <c r="L9" s="133"/>
      <c r="M9" s="133"/>
      <c r="N9" s="133"/>
      <c r="O9" s="133"/>
      <c r="P9" s="309"/>
      <c r="Q9" s="132"/>
      <c r="R9" s="223"/>
      <c r="S9" s="134"/>
      <c r="T9" s="136"/>
      <c r="V9" s="109" t="str">
        <f>IF(AND(G$3="",G$6=""),"",IF(G$3="",G$6,G$3))</f>
        <v>イスリ</v>
      </c>
      <c r="W9" s="110">
        <f>IF(AND(B$6&lt;&gt;"",B$3=""),0,IFERROR(HLOOKUP(INDEX(月シフト!$B$17:$AF$50,MATCH($V9,月シフト!$A$17:$A$50,0),MATCH($V$1,月シフト!$B$9:$AF$9,0)),月シフト!$AJ$9:$AU$10,2,0),""))</f>
        <v>5</v>
      </c>
      <c r="X9" s="110">
        <f ca="1">G33</f>
        <v>4.9999999999996838</v>
      </c>
      <c r="Y9" s="112">
        <f t="shared" ca="1" si="1"/>
        <v>-3.1619151741324458E-13</v>
      </c>
      <c r="AA9" s="109" t="str">
        <f t="shared" si="0"/>
        <v>イスリ</v>
      </c>
      <c r="AB9" s="114">
        <f>IFERROR(HLOOKUP($V9,月シフト!$AJ$12:$AZ$13,2,0)*W9,"")</f>
        <v>5250</v>
      </c>
      <c r="AC9" s="114">
        <f ca="1">IFERROR(HLOOKUP($V9,月シフト!$AJ$12:$AZ$13,2,0)*X9,"")</f>
        <v>5249.999999999668</v>
      </c>
      <c r="AD9" s="115">
        <f t="shared" ca="1" si="2"/>
        <v>0</v>
      </c>
      <c r="AF9" s="89" t="str">
        <f>'1日(火)'!AF9</f>
        <v>フード</v>
      </c>
    </row>
    <row r="10" spans="1:32" ht="18.600000000000001" customHeight="1" x14ac:dyDescent="0.4">
      <c r="A10" s="139">
        <v>0.375</v>
      </c>
      <c r="B10" s="90" t="s">
        <v>65</v>
      </c>
      <c r="C10" s="91" t="s">
        <v>65</v>
      </c>
      <c r="D10" s="91" t="s">
        <v>65</v>
      </c>
      <c r="E10" s="91" t="s">
        <v>65</v>
      </c>
      <c r="F10" s="91" t="s">
        <v>65</v>
      </c>
      <c r="G10" s="91"/>
      <c r="H10" s="91" t="s">
        <v>65</v>
      </c>
      <c r="I10" s="91"/>
      <c r="J10" s="91"/>
      <c r="K10" s="91"/>
      <c r="L10" s="91"/>
      <c r="M10" s="91"/>
      <c r="N10" s="91"/>
      <c r="O10" s="91"/>
      <c r="P10" s="314"/>
      <c r="Q10" s="90"/>
      <c r="R10" s="222"/>
      <c r="S10" s="92"/>
      <c r="T10" s="93"/>
      <c r="V10" s="109" t="str">
        <f>IF(AND(H$3="",H$6=""),"",IF(H$3="",H$6,H$3))</f>
        <v>インディカ</v>
      </c>
      <c r="W10" s="117">
        <f>IF(AND(B$6&lt;&gt;"",B$3=""),0,IFERROR(HLOOKUP(INDEX(月シフト!$B$17:$AF$50,MATCH($V10,月シフト!$A$17:$A$50,0),MATCH($V$1,月シフト!$B$9:$AF$9,0)),月シフト!$AJ$9:$AU$10,2,0),""))</f>
        <v>7</v>
      </c>
      <c r="X10" s="110">
        <f ca="1">H33</f>
        <v>6.99999999999973</v>
      </c>
      <c r="Y10" s="118">
        <f t="shared" ca="1" si="1"/>
        <v>-2.7000623958883807E-13</v>
      </c>
      <c r="AA10" s="109" t="str">
        <f t="shared" si="0"/>
        <v>インディカ</v>
      </c>
      <c r="AB10" s="114">
        <f>IFERROR(HLOOKUP($V10,月シフト!$AJ$12:$AZ$13,2,0)*W10,"")</f>
        <v>7350</v>
      </c>
      <c r="AC10" s="114">
        <f ca="1">IFERROR(HLOOKUP($V10,月シフト!$AJ$12:$AZ$13,2,0)*X10,"")</f>
        <v>7349.9999999997162</v>
      </c>
      <c r="AD10" s="115">
        <f t="shared" ca="1" si="2"/>
        <v>0</v>
      </c>
      <c r="AF10" s="89" t="str">
        <f>'1日(火)'!AF10</f>
        <v>翌日準備</v>
      </c>
    </row>
    <row r="11" spans="1:32" ht="18" customHeight="1" x14ac:dyDescent="0.4">
      <c r="A11" s="138">
        <v>0.39583333333333298</v>
      </c>
      <c r="B11" s="132" t="s">
        <v>64</v>
      </c>
      <c r="C11" s="133" t="s">
        <v>64</v>
      </c>
      <c r="D11" s="133" t="s">
        <v>64</v>
      </c>
      <c r="E11" s="133" t="s">
        <v>64</v>
      </c>
      <c r="F11" s="133" t="s">
        <v>64</v>
      </c>
      <c r="G11" s="133"/>
      <c r="H11" s="133" t="s">
        <v>64</v>
      </c>
      <c r="I11" s="133"/>
      <c r="J11" s="133"/>
      <c r="K11" s="133"/>
      <c r="L11" s="133"/>
      <c r="M11" s="133"/>
      <c r="N11" s="133"/>
      <c r="O11" s="133"/>
      <c r="P11" s="309"/>
      <c r="Q11" s="132"/>
      <c r="R11" s="223"/>
      <c r="S11" s="134"/>
      <c r="T11" s="136"/>
      <c r="V11" s="109" t="str">
        <f>IF(AND(I$3="",I$6=""),"",IF(I$3="",I$6,I$3))</f>
        <v/>
      </c>
      <c r="W11" s="117" t="str">
        <f>IF(AND(B$6&lt;&gt;"",B$3=""),0,IFERROR(HLOOKUP(INDEX(月シフト!$B$17:$AF$50,MATCH($V11,月シフト!$A$17:$A$50,0),MATCH($V$1,月シフト!$B$9:$AF$9,0)),月シフト!$AJ$9:$AU$10,2,0),""))</f>
        <v/>
      </c>
      <c r="X11" s="110" t="str">
        <f ca="1">I33</f>
        <v/>
      </c>
      <c r="Y11" s="118" t="str">
        <f t="shared" ref="Y11:Y13" si="3">IF(V11="","",X11-W11)</f>
        <v/>
      </c>
      <c r="AA11" s="109" t="str">
        <f t="shared" si="0"/>
        <v/>
      </c>
      <c r="AB11" s="114" t="str">
        <f>IFERROR(HLOOKUP($V11,月シフト!$AJ$12:$AZ$13,2,0)*W11,"")</f>
        <v/>
      </c>
      <c r="AC11" s="114" t="str">
        <f ca="1">IFERROR(HLOOKUP($V11,月シフト!$AJ$12:$AZ$13,2,0)*X11,"")</f>
        <v/>
      </c>
      <c r="AD11" s="115" t="str">
        <f ca="1">IFERROR(ROUND(AC11,0)-ROUND(AB11,0),"")</f>
        <v/>
      </c>
      <c r="AF11" s="89" t="str">
        <f>'1日(火)'!AF11</f>
        <v>荷物整理</v>
      </c>
    </row>
    <row r="12" spans="1:32" ht="18" customHeight="1" x14ac:dyDescent="0.4">
      <c r="A12" s="139">
        <v>0.41666666666666702</v>
      </c>
      <c r="B12" s="90" t="s">
        <v>67</v>
      </c>
      <c r="C12" s="91" t="s">
        <v>67</v>
      </c>
      <c r="D12" s="91" t="s">
        <v>67</v>
      </c>
      <c r="E12" s="91" t="s">
        <v>67</v>
      </c>
      <c r="F12" s="91" t="s">
        <v>67</v>
      </c>
      <c r="G12" s="91"/>
      <c r="H12" s="91" t="s">
        <v>67</v>
      </c>
      <c r="I12" s="91"/>
      <c r="J12" s="91"/>
      <c r="K12" s="91"/>
      <c r="L12" s="91"/>
      <c r="M12" s="91"/>
      <c r="N12" s="91"/>
      <c r="O12" s="91"/>
      <c r="P12" s="314"/>
      <c r="Q12" s="90"/>
      <c r="R12" s="222"/>
      <c r="S12" s="92"/>
      <c r="T12" s="93"/>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2" t="s">
        <v>64</v>
      </c>
      <c r="C13" s="133" t="s">
        <v>64</v>
      </c>
      <c r="D13" s="133" t="s">
        <v>64</v>
      </c>
      <c r="E13" s="133" t="s">
        <v>64</v>
      </c>
      <c r="F13" s="133" t="s">
        <v>64</v>
      </c>
      <c r="G13" s="133"/>
      <c r="H13" s="133" t="s">
        <v>64</v>
      </c>
      <c r="I13" s="133"/>
      <c r="J13" s="133"/>
      <c r="K13" s="133"/>
      <c r="L13" s="133"/>
      <c r="M13" s="133"/>
      <c r="N13" s="133"/>
      <c r="O13" s="133"/>
      <c r="P13" s="309"/>
      <c r="Q13" s="132"/>
      <c r="R13" s="223"/>
      <c r="S13" s="134"/>
      <c r="T13" s="136"/>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0" t="s">
        <v>64</v>
      </c>
      <c r="C14" s="91" t="s">
        <v>64</v>
      </c>
      <c r="D14" s="91" t="s">
        <v>64</v>
      </c>
      <c r="E14" s="91" t="s">
        <v>64</v>
      </c>
      <c r="F14" s="91" t="s">
        <v>64</v>
      </c>
      <c r="G14" s="91"/>
      <c r="H14" s="91" t="s">
        <v>64</v>
      </c>
      <c r="I14" s="91"/>
      <c r="J14" s="91"/>
      <c r="K14" s="91"/>
      <c r="L14" s="91"/>
      <c r="M14" s="91"/>
      <c r="N14" s="91"/>
      <c r="O14" s="91"/>
      <c r="P14" s="314"/>
      <c r="Q14" s="90"/>
      <c r="R14" s="222"/>
      <c r="S14" s="92"/>
      <c r="T14" s="93" t="s">
        <v>745</v>
      </c>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2" t="s">
        <v>64</v>
      </c>
      <c r="C15" s="133" t="s">
        <v>64</v>
      </c>
      <c r="D15" s="133" t="s">
        <v>64</v>
      </c>
      <c r="E15" s="133" t="s">
        <v>64</v>
      </c>
      <c r="F15" s="133" t="s">
        <v>64</v>
      </c>
      <c r="G15" s="133"/>
      <c r="H15" s="133" t="s">
        <v>64</v>
      </c>
      <c r="I15" s="133"/>
      <c r="J15" s="133"/>
      <c r="K15" s="133"/>
      <c r="L15" s="133"/>
      <c r="M15" s="133"/>
      <c r="N15" s="133"/>
      <c r="O15" s="133"/>
      <c r="P15" s="309"/>
      <c r="Q15" s="132"/>
      <c r="R15" s="223"/>
      <c r="S15" s="134"/>
      <c r="T15" s="136" t="s">
        <v>751</v>
      </c>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0" t="s">
        <v>69</v>
      </c>
      <c r="C16" s="91" t="s">
        <v>69</v>
      </c>
      <c r="D16" s="91" t="s">
        <v>69</v>
      </c>
      <c r="E16" s="91" t="s">
        <v>69</v>
      </c>
      <c r="F16" s="91" t="s">
        <v>69</v>
      </c>
      <c r="G16" s="91"/>
      <c r="H16" s="91" t="s">
        <v>69</v>
      </c>
      <c r="I16" s="91"/>
      <c r="J16" s="91"/>
      <c r="K16" s="91"/>
      <c r="L16" s="91"/>
      <c r="M16" s="91"/>
      <c r="N16" s="91"/>
      <c r="O16" s="91"/>
      <c r="P16" s="314"/>
      <c r="Q16" s="90"/>
      <c r="R16" s="222"/>
      <c r="S16" s="92"/>
      <c r="T16" s="93" t="s">
        <v>201</v>
      </c>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2" t="s">
        <v>69</v>
      </c>
      <c r="C17" s="133" t="s">
        <v>69</v>
      </c>
      <c r="D17" s="133" t="s">
        <v>69</v>
      </c>
      <c r="E17" s="133" t="s">
        <v>69</v>
      </c>
      <c r="F17" s="133" t="s">
        <v>69</v>
      </c>
      <c r="G17" s="133"/>
      <c r="H17" s="133" t="s">
        <v>69</v>
      </c>
      <c r="I17" s="133"/>
      <c r="J17" s="133"/>
      <c r="K17" s="133"/>
      <c r="L17" s="133"/>
      <c r="M17" s="133"/>
      <c r="N17" s="133"/>
      <c r="O17" s="133"/>
      <c r="P17" s="309"/>
      <c r="Q17" s="132"/>
      <c r="R17" s="223"/>
      <c r="S17" s="134"/>
      <c r="T17" s="172"/>
      <c r="V17" s="109" t="str">
        <f>IF(AND(O$3="",O$6=""),"",IF(O$3="",O$6,O$3))</f>
        <v/>
      </c>
      <c r="W17" s="117" t="str">
        <f>IF(AND(B$6&lt;&gt;"",B$3=""),0,IFERROR(HLOOKUP(INDEX(月シフト!$B$17:$AF$50,MATCH($V17,月シフト!$A$17:$A$50,0),MATCH($V$1,月シフト!$B$9:$AF$9,0)),月シフト!$AJ$9:$AU$10,2,0),""))</f>
        <v/>
      </c>
      <c r="X17" s="110" t="str">
        <f ca="1">O33</f>
        <v/>
      </c>
      <c r="Y17" s="118" t="str">
        <f t="shared" si="5"/>
        <v/>
      </c>
      <c r="AA17" s="109" t="str">
        <f t="shared" si="6"/>
        <v/>
      </c>
      <c r="AB17" s="114" t="str">
        <f>IFERROR(HLOOKUP($V17,月シフト!$AJ$12:$AZ$13,2,0)*W17,"")</f>
        <v/>
      </c>
      <c r="AC17" s="114" t="str">
        <f ca="1">IFERROR(HLOOKUP($V17,月シフト!$AJ$12:$AZ$13,2,0)*X17,"")</f>
        <v/>
      </c>
      <c r="AD17" s="115" t="str">
        <f t="shared" ca="1" si="7"/>
        <v/>
      </c>
      <c r="AF17" s="89" t="str">
        <f>'1日(火)'!AF17</f>
        <v>検品登録</v>
      </c>
    </row>
    <row r="18" spans="1:32" ht="18" customHeight="1" thickBot="1" x14ac:dyDescent="0.45">
      <c r="A18" s="139">
        <v>0.54166666666666596</v>
      </c>
      <c r="B18" s="90" t="s">
        <v>68</v>
      </c>
      <c r="C18" s="91" t="s">
        <v>68</v>
      </c>
      <c r="D18" s="91" t="s">
        <v>68</v>
      </c>
      <c r="E18" s="91" t="s">
        <v>68</v>
      </c>
      <c r="F18" s="91" t="s">
        <v>68</v>
      </c>
      <c r="G18" s="91" t="s">
        <v>68</v>
      </c>
      <c r="H18" s="91" t="s">
        <v>68</v>
      </c>
      <c r="I18" s="91"/>
      <c r="J18" s="91"/>
      <c r="K18" s="91"/>
      <c r="L18" s="91"/>
      <c r="M18" s="91"/>
      <c r="N18" s="91"/>
      <c r="O18" s="91"/>
      <c r="P18" s="314"/>
      <c r="Q18" s="90"/>
      <c r="R18" s="222"/>
      <c r="S18" s="92"/>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2" t="s">
        <v>64</v>
      </c>
      <c r="C19" s="133" t="s">
        <v>64</v>
      </c>
      <c r="D19" s="133" t="s">
        <v>64</v>
      </c>
      <c r="E19" s="133" t="s">
        <v>64</v>
      </c>
      <c r="F19" s="133" t="s">
        <v>64</v>
      </c>
      <c r="G19" s="133" t="s">
        <v>64</v>
      </c>
      <c r="H19" s="133" t="s">
        <v>64</v>
      </c>
      <c r="I19" s="133"/>
      <c r="J19" s="133"/>
      <c r="K19" s="133"/>
      <c r="L19" s="133"/>
      <c r="M19" s="133"/>
      <c r="N19" s="133"/>
      <c r="O19" s="133"/>
      <c r="P19" s="309"/>
      <c r="Q19" s="132"/>
      <c r="R19" s="223"/>
      <c r="S19" s="134"/>
      <c r="T19" s="136"/>
      <c r="V19" s="119" t="s">
        <v>54</v>
      </c>
      <c r="W19" s="120">
        <f>SUM(W4:W18)</f>
        <v>52</v>
      </c>
      <c r="X19" s="120">
        <f ca="1">SUM(X4:X18)</f>
        <v>51.99999999999811</v>
      </c>
      <c r="Y19" s="121">
        <f ca="1">IF(V19="","",X19-W19)</f>
        <v>-1.8900436771218665E-12</v>
      </c>
      <c r="AA19" s="119" t="s">
        <v>54</v>
      </c>
      <c r="AB19" s="122">
        <f>SUM(AB4:AB18)</f>
        <v>57000</v>
      </c>
      <c r="AC19" s="122">
        <f t="shared" ref="AC19:AD19" ca="1" si="8">SUM(AC4:AC18)</f>
        <v>56999.999999997926</v>
      </c>
      <c r="AD19" s="123">
        <f t="shared" ca="1" si="8"/>
        <v>0</v>
      </c>
      <c r="AF19" s="94" t="str">
        <f>'1日(火)'!AF19</f>
        <v>出荷チェック</v>
      </c>
    </row>
    <row r="20" spans="1:32" ht="18" customHeight="1" thickBot="1" x14ac:dyDescent="0.45">
      <c r="A20" s="139">
        <v>0.58333333333333104</v>
      </c>
      <c r="B20" s="90" t="s">
        <v>70</v>
      </c>
      <c r="C20" s="91" t="s">
        <v>70</v>
      </c>
      <c r="D20" s="91" t="s">
        <v>70</v>
      </c>
      <c r="E20" s="91" t="s">
        <v>70</v>
      </c>
      <c r="F20" s="91" t="s">
        <v>70</v>
      </c>
      <c r="G20" s="91" t="s">
        <v>70</v>
      </c>
      <c r="H20" s="91" t="s">
        <v>70</v>
      </c>
      <c r="I20" s="91"/>
      <c r="J20" s="91"/>
      <c r="K20" s="91"/>
      <c r="L20" s="91"/>
      <c r="M20" s="91"/>
      <c r="N20" s="91"/>
      <c r="O20" s="91"/>
      <c r="P20" s="314"/>
      <c r="Q20" s="90"/>
      <c r="R20" s="222"/>
      <c r="S20" s="92"/>
      <c r="T20" s="93"/>
      <c r="V20" s="103" t="s">
        <v>77</v>
      </c>
      <c r="W20" s="70"/>
      <c r="Z20" s="141"/>
      <c r="AA20" s="103" t="s">
        <v>78</v>
      </c>
      <c r="AF20" s="89" t="str">
        <f>'1日(火)'!AF20</f>
        <v>PC</v>
      </c>
    </row>
    <row r="21" spans="1:32" ht="18" customHeight="1" x14ac:dyDescent="0.4">
      <c r="A21" s="138">
        <v>0.60416666666666297</v>
      </c>
      <c r="B21" s="132" t="s">
        <v>64</v>
      </c>
      <c r="C21" s="133" t="s">
        <v>64</v>
      </c>
      <c r="D21" s="133" t="s">
        <v>64</v>
      </c>
      <c r="E21" s="133" t="s">
        <v>64</v>
      </c>
      <c r="F21" s="133" t="s">
        <v>64</v>
      </c>
      <c r="G21" s="133" t="s">
        <v>64</v>
      </c>
      <c r="H21" s="133" t="s">
        <v>64</v>
      </c>
      <c r="I21" s="133"/>
      <c r="J21" s="133"/>
      <c r="K21" s="133"/>
      <c r="L21" s="133"/>
      <c r="M21" s="133"/>
      <c r="N21" s="133"/>
      <c r="O21" s="133"/>
      <c r="P21" s="309"/>
      <c r="Q21" s="132"/>
      <c r="R21" s="223"/>
      <c r="S21" s="134"/>
      <c r="T21" s="136" t="s">
        <v>747</v>
      </c>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0" t="s">
        <v>64</v>
      </c>
      <c r="C22" s="91" t="s">
        <v>64</v>
      </c>
      <c r="D22" s="91" t="s">
        <v>64</v>
      </c>
      <c r="E22" s="91" t="s">
        <v>64</v>
      </c>
      <c r="F22" s="91" t="s">
        <v>64</v>
      </c>
      <c r="G22" s="91" t="s">
        <v>64</v>
      </c>
      <c r="H22" s="91" t="s">
        <v>64</v>
      </c>
      <c r="I22" s="91"/>
      <c r="J22" s="91"/>
      <c r="K22" s="91"/>
      <c r="L22" s="91"/>
      <c r="M22" s="91"/>
      <c r="N22" s="91"/>
      <c r="O22" s="91"/>
      <c r="P22" s="314"/>
      <c r="Q22" s="90"/>
      <c r="R22" s="222"/>
      <c r="S22" s="92"/>
      <c r="T22" s="93"/>
      <c r="V22" s="160" t="s">
        <v>13</v>
      </c>
      <c r="W22" s="127" t="str">
        <f>IF(O2="","",O2)</f>
        <v/>
      </c>
      <c r="X22" s="127"/>
      <c r="Y22" s="161" t="str">
        <f>IFERROR(X22-W22,"")</f>
        <v/>
      </c>
      <c r="AA22" s="126" t="s">
        <v>13</v>
      </c>
      <c r="AB22" s="128" t="str">
        <f>IF(W22="","",AB19/W22)</f>
        <v/>
      </c>
      <c r="AC22" s="128" t="str">
        <f>IF(X22="","",AC19/X22)</f>
        <v/>
      </c>
      <c r="AD22" s="129" t="str">
        <f>IFERROR(AC22-AB22,"")</f>
        <v/>
      </c>
      <c r="AF22" s="95" t="str">
        <f>'1日(火)'!AF22</f>
        <v>残業</v>
      </c>
    </row>
    <row r="23" spans="1:32" ht="18" customHeight="1" thickBot="1" x14ac:dyDescent="0.45">
      <c r="A23" s="138">
        <v>0.64583333333332704</v>
      </c>
      <c r="B23" s="132" t="s">
        <v>740</v>
      </c>
      <c r="C23" s="133" t="s">
        <v>740</v>
      </c>
      <c r="D23" s="133" t="s">
        <v>740</v>
      </c>
      <c r="E23" s="133" t="s">
        <v>740</v>
      </c>
      <c r="F23" s="133" t="s">
        <v>740</v>
      </c>
      <c r="G23" s="133" t="s">
        <v>740</v>
      </c>
      <c r="H23" s="133" t="s">
        <v>740</v>
      </c>
      <c r="I23" s="133"/>
      <c r="J23" s="133"/>
      <c r="K23" s="133"/>
      <c r="L23" s="133"/>
      <c r="M23" s="133"/>
      <c r="N23" s="133"/>
      <c r="O23" s="133"/>
      <c r="P23" s="309"/>
      <c r="Q23" s="132"/>
      <c r="R23" s="223"/>
      <c r="S23" s="134"/>
      <c r="T23" s="136"/>
      <c r="V23" s="103" t="s">
        <v>104</v>
      </c>
      <c r="W23" s="70"/>
      <c r="AF23" s="95" t="str">
        <f>'1日(火)'!AF23</f>
        <v>↓</v>
      </c>
    </row>
    <row r="24" spans="1:32" ht="18" customHeight="1" x14ac:dyDescent="0.4">
      <c r="A24" s="139">
        <v>0.66666666666665897</v>
      </c>
      <c r="B24" s="90" t="s">
        <v>64</v>
      </c>
      <c r="C24" s="91" t="s">
        <v>64</v>
      </c>
      <c r="D24" s="91" t="s">
        <v>64</v>
      </c>
      <c r="E24" s="91" t="s">
        <v>64</v>
      </c>
      <c r="F24" s="91" t="s">
        <v>64</v>
      </c>
      <c r="G24" s="91" t="s">
        <v>64</v>
      </c>
      <c r="H24" s="91" t="s">
        <v>64</v>
      </c>
      <c r="I24" s="91"/>
      <c r="J24" s="91"/>
      <c r="K24" s="91"/>
      <c r="L24" s="91"/>
      <c r="M24" s="91"/>
      <c r="N24" s="91"/>
      <c r="O24" s="91"/>
      <c r="P24" s="314"/>
      <c r="Q24" s="90"/>
      <c r="R24" s="222"/>
      <c r="S24" s="92"/>
      <c r="T24" s="93" t="s">
        <v>748</v>
      </c>
      <c r="V24" s="105" t="s">
        <v>3</v>
      </c>
      <c r="W24" s="106" t="s">
        <v>14</v>
      </c>
      <c r="X24" s="106" t="s">
        <v>15</v>
      </c>
      <c r="Y24" s="107" t="s">
        <v>16</v>
      </c>
      <c r="AF24" s="95" t="str">
        <f>'1日(火)'!AF24</f>
        <v>翌日準備</v>
      </c>
    </row>
    <row r="25" spans="1:32" ht="18" customHeight="1" thickBot="1" x14ac:dyDescent="0.45">
      <c r="A25" s="138">
        <v>0.68749999999999101</v>
      </c>
      <c r="B25" s="132" t="s">
        <v>755</v>
      </c>
      <c r="C25" s="133" t="s">
        <v>755</v>
      </c>
      <c r="D25" s="133" t="s">
        <v>755</v>
      </c>
      <c r="E25" s="133" t="s">
        <v>755</v>
      </c>
      <c r="F25" s="133" t="s">
        <v>755</v>
      </c>
      <c r="G25" s="133" t="s">
        <v>64</v>
      </c>
      <c r="H25" s="133" t="s">
        <v>755</v>
      </c>
      <c r="I25" s="133"/>
      <c r="J25" s="133"/>
      <c r="K25" s="133"/>
      <c r="L25" s="133"/>
      <c r="M25" s="133"/>
      <c r="N25" s="133"/>
      <c r="O25" s="133"/>
      <c r="P25" s="309"/>
      <c r="Q25" s="132"/>
      <c r="R25" s="223"/>
      <c r="S25" s="134"/>
      <c r="T25" s="136"/>
      <c r="V25" s="126" t="s">
        <v>13</v>
      </c>
      <c r="W25" s="163" t="str">
        <f>IF(W22="","",W22/W19)</f>
        <v/>
      </c>
      <c r="X25" s="163" t="str">
        <f>IF(X22="","",X22/X19)</f>
        <v/>
      </c>
      <c r="Y25" s="164" t="str">
        <f>IFERROR(X25-W25,"")</f>
        <v/>
      </c>
      <c r="AF25" s="95" t="str">
        <f>'1日(火)'!AF25</f>
        <v>在庫チェック</v>
      </c>
    </row>
    <row r="26" spans="1:32" ht="18" customHeight="1" thickBot="1" x14ac:dyDescent="0.45">
      <c r="A26" s="139">
        <v>0.70833333333332205</v>
      </c>
      <c r="B26" s="90" t="s">
        <v>754</v>
      </c>
      <c r="C26" s="91" t="s">
        <v>754</v>
      </c>
      <c r="D26" s="91" t="s">
        <v>754</v>
      </c>
      <c r="E26" s="91" t="s">
        <v>754</v>
      </c>
      <c r="F26" s="91" t="s">
        <v>754</v>
      </c>
      <c r="G26" s="91" t="s">
        <v>64</v>
      </c>
      <c r="H26" s="91" t="s">
        <v>754</v>
      </c>
      <c r="I26" s="91"/>
      <c r="J26" s="91"/>
      <c r="K26" s="91"/>
      <c r="L26" s="91"/>
      <c r="M26" s="91"/>
      <c r="N26" s="91"/>
      <c r="O26" s="91"/>
      <c r="P26" s="314"/>
      <c r="Q26" s="90"/>
      <c r="R26" s="222"/>
      <c r="S26" s="92"/>
      <c r="T26" s="93"/>
      <c r="V26" s="130" t="s">
        <v>164</v>
      </c>
      <c r="W26" s="322"/>
      <c r="X26" s="322"/>
      <c r="Y26" s="322"/>
      <c r="AF26" s="95" t="str">
        <f>'1日(火)'!AF26</f>
        <v>送り状印刷</v>
      </c>
    </row>
    <row r="27" spans="1:32" ht="18" customHeight="1" x14ac:dyDescent="0.4">
      <c r="A27" s="138">
        <v>0.72916666666665397</v>
      </c>
      <c r="B27" s="132"/>
      <c r="C27" s="133"/>
      <c r="D27" s="133"/>
      <c r="E27" s="133"/>
      <c r="F27" s="133"/>
      <c r="G27" s="133" t="s">
        <v>740</v>
      </c>
      <c r="H27" s="133"/>
      <c r="I27" s="133"/>
      <c r="J27" s="133"/>
      <c r="K27" s="133"/>
      <c r="L27" s="133"/>
      <c r="M27" s="133"/>
      <c r="N27" s="133"/>
      <c r="O27" s="133"/>
      <c r="P27" s="309"/>
      <c r="Q27" s="132"/>
      <c r="R27" s="223"/>
      <c r="S27" s="134"/>
      <c r="T27" s="136"/>
      <c r="V27" s="524"/>
      <c r="W27" s="525"/>
      <c r="X27" s="525"/>
      <c r="Y27" s="526"/>
      <c r="AF27" s="95">
        <f>'1日(火)'!AF27</f>
        <v>0</v>
      </c>
    </row>
    <row r="28" spans="1:32" ht="18" customHeight="1" x14ac:dyDescent="0.4">
      <c r="A28" s="139">
        <v>0.74999999999998601</v>
      </c>
      <c r="B28" s="90"/>
      <c r="C28" s="91"/>
      <c r="D28" s="91"/>
      <c r="E28" s="91"/>
      <c r="F28" s="91"/>
      <c r="G28" s="91" t="s">
        <v>71</v>
      </c>
      <c r="H28" s="91"/>
      <c r="I28" s="91"/>
      <c r="J28" s="91"/>
      <c r="K28" s="91"/>
      <c r="L28" s="91"/>
      <c r="M28" s="91"/>
      <c r="N28" s="91"/>
      <c r="O28" s="91"/>
      <c r="P28" s="314"/>
      <c r="Q28" s="90"/>
      <c r="R28" s="222"/>
      <c r="S28" s="92"/>
      <c r="T28" s="93"/>
      <c r="V28" s="527"/>
      <c r="W28" s="528"/>
      <c r="X28" s="528"/>
      <c r="Y28" s="529"/>
      <c r="AA28" s="177"/>
      <c r="AB28" s="177"/>
      <c r="AC28" s="177"/>
      <c r="AD28" s="177"/>
      <c r="AF28" s="95" t="str">
        <f>'1日(火)'!AF28</f>
        <v>＊</v>
      </c>
    </row>
    <row r="29" spans="1:32" ht="18" customHeight="1" thickBot="1" x14ac:dyDescent="0.45">
      <c r="A29" s="138">
        <v>0.77083333333331805</v>
      </c>
      <c r="B29" s="132"/>
      <c r="C29" s="133"/>
      <c r="D29" s="133"/>
      <c r="E29" s="133"/>
      <c r="F29" s="133"/>
      <c r="G29" s="133"/>
      <c r="H29" s="133"/>
      <c r="I29" s="133"/>
      <c r="J29" s="133"/>
      <c r="K29" s="133"/>
      <c r="L29" s="133"/>
      <c r="M29" s="133"/>
      <c r="N29" s="133"/>
      <c r="O29" s="133"/>
      <c r="P29" s="309"/>
      <c r="Q29" s="132"/>
      <c r="R29" s="223"/>
      <c r="S29" s="134"/>
      <c r="T29" s="136"/>
      <c r="V29" s="521"/>
      <c r="W29" s="522"/>
      <c r="X29" s="522"/>
      <c r="Y29" s="523"/>
      <c r="AA29" s="177"/>
      <c r="AB29" s="177"/>
      <c r="AC29" s="177"/>
      <c r="AD29" s="177"/>
      <c r="AF29" s="95" t="str">
        <f>'1日(火)'!AF29</f>
        <v>＊</v>
      </c>
    </row>
    <row r="30" spans="1:32" ht="18" customHeight="1" thickBot="1" x14ac:dyDescent="0.45">
      <c r="A30" s="139">
        <v>0.79166666666664998</v>
      </c>
      <c r="B30" s="90"/>
      <c r="C30" s="91"/>
      <c r="D30" s="91"/>
      <c r="E30" s="91"/>
      <c r="F30" s="91"/>
      <c r="G30" s="91"/>
      <c r="H30" s="91"/>
      <c r="I30" s="91"/>
      <c r="J30" s="91"/>
      <c r="K30" s="91"/>
      <c r="L30" s="91"/>
      <c r="M30" s="91"/>
      <c r="N30" s="91"/>
      <c r="O30" s="91"/>
      <c r="P30" s="314"/>
      <c r="Q30" s="90"/>
      <c r="R30" s="222"/>
      <c r="S30" s="92"/>
      <c r="T30" s="93"/>
      <c r="V30" s="130" t="s">
        <v>236</v>
      </c>
      <c r="W30" s="320"/>
      <c r="X30" s="320"/>
      <c r="Y30" s="321"/>
      <c r="AA30" s="177"/>
      <c r="AB30" s="177"/>
      <c r="AC30" s="177"/>
      <c r="AD30" s="177"/>
      <c r="AF30" s="95" t="str">
        <f>'1日(火)'!AF30</f>
        <v>＊</v>
      </c>
    </row>
    <row r="31" spans="1:32" ht="18" customHeight="1" x14ac:dyDescent="0.4">
      <c r="A31" s="138">
        <v>0.81249999999998201</v>
      </c>
      <c r="B31" s="132"/>
      <c r="C31" s="133"/>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tr">
        <f>'1日(火)'!AF31</f>
        <v>＊</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t="s">
        <v>749</v>
      </c>
      <c r="V32" s="527"/>
      <c r="W32" s="528"/>
      <c r="X32" s="528"/>
      <c r="Y32" s="529"/>
      <c r="AA32" s="177"/>
      <c r="AB32" s="177"/>
      <c r="AC32" s="177"/>
      <c r="AD32" s="177"/>
      <c r="AF32" s="95" t="str">
        <f>'1日(火)'!AF32</f>
        <v>＊</v>
      </c>
    </row>
    <row r="33" spans="1:32" ht="18" customHeight="1" thickBot="1" x14ac:dyDescent="0.45">
      <c r="A33" s="173" t="s">
        <v>165</v>
      </c>
      <c r="B33" s="111" cm="1">
        <f t="array" aca="1" ref="B33" ca="1">IF(B36&lt;&gt;0,B36,IFERROR(IF(B4="欠勤",0,IF(B3="","",INDIRECT(ADDRESS(MATCH("",B$1:B$32,-1),1))*24-INDIRECT(ADDRESS(MATCH(0,INDEX(0/(B$6:B$32&lt;&gt;""),),0)+5,1))*24-COUNTIF(B6:B32,"休憩")*0.5)),0))</f>
        <v>7.9999999999997389</v>
      </c>
      <c r="C33" s="111" cm="1">
        <f t="array" aca="1" ref="C33" ca="1">IF(C36&lt;&gt;0,C36,IFERROR(IF(C4="欠勤",0,IF(C3="","",INDIRECT(ADDRESS(MATCH("",C$1:C$32,-1),1))*24-INDIRECT(ADDRESS(MATCH(0,INDEX(0/(C$6:C$32&lt;&gt;""),),0)+5,1))*24-COUNTIF(C6:C32,"休憩")*0.5)),0))</f>
        <v>7.9999999999997389</v>
      </c>
      <c r="D33" s="111" cm="1">
        <f t="array" aca="1" ref="D33" ca="1">IF(D36&lt;&gt;0,D36,IFERROR(IF(D4="欠勤",0,IF(D3="","",INDIRECT(ADDRESS(MATCH("",D$1:D$32,-1),1))*24-INDIRECT(ADDRESS(MATCH(0,INDEX(0/(D$6:D$32&lt;&gt;""),),0)+5,1))*24-COUNTIF(D6:D32,"休憩")*0.5)),0))</f>
        <v>7.9999999999997389</v>
      </c>
      <c r="E33" s="111" cm="1">
        <f t="array" aca="1" ref="E33" ca="1">IF(E36&lt;&gt;0,E36,IFERROR(IF(E4="欠勤",0,IF(E3="","",INDIRECT(ADDRESS(MATCH("",E$1:E$32,-1),1))*24-INDIRECT(ADDRESS(MATCH(0,INDEX(0/(E$6:E$32&lt;&gt;""),),0)+5,1))*24-COUNTIF(E6:E32,"休憩")*0.5)),0))</f>
        <v>7.9999999999997389</v>
      </c>
      <c r="F33" s="111" cm="1">
        <f t="array" aca="1" ref="F33" ca="1">IF(F36&lt;&gt;0,F36,IFERROR(IF(F4="欠勤",0,IF(F3="","",INDIRECT(ADDRESS(MATCH("",F$1:F$32,-1),1))*24-INDIRECT(ADDRESS(MATCH(0,INDEX(0/(F$6:F$32&lt;&gt;""),),0)+5,1))*24-COUNTIF(F6:F32,"休憩")*0.5)),0))</f>
        <v>7.9999999999997389</v>
      </c>
      <c r="G33" s="227" cm="1">
        <f t="array" aca="1" ref="G33" ca="1">IF(G36&lt;&gt;0,G36,IFERROR(IF(G4="欠勤",0,IF(G3="","",INDIRECT(ADDRESS(MATCH("",G$1:G$32,-1),1))*24-INDIRECT(ADDRESS(MATCH(0,INDEX(0/(G$6:G$32&lt;&gt;""),),0)+5,1))*24-COUNTIF(G6:G32,"休憩")*0.5)),0))</f>
        <v>4.9999999999996838</v>
      </c>
      <c r="H33" s="228" cm="1">
        <f t="array" aca="1" ref="H33" ca="1">IF(H36&lt;&gt;0,H36,IFERROR(IF(H4="欠勤",0,IF(H3="","",INDIRECT(ADDRESS(MATCH("",H$1:H$32,-1),1))*24-INDIRECT(ADDRESS(MATCH(0,INDEX(0/(H$6:H$32&lt;&gt;""),),0)+5,1))*24-COUNTIF(H6:H32,"休憩")*0.5)),0))</f>
        <v>6.99999999999973</v>
      </c>
      <c r="I33" s="228" t="str" cm="1">
        <f t="array" aca="1" ref="I33" ca="1">IF(I36&lt;&gt;0,I36,IFERROR(IF(I4="欠勤",0,IF(I3="","",INDIRECT(ADDRESS(MATCH("",I$1:I$32,-1),1))*24-INDIRECT(ADDRESS(MATCH(0,INDEX(0/(I$6:I$32&lt;&gt;""),),0)+5,1))*24-COUNTIF(I6:I32,"休憩")*0.5)),0))</f>
        <v/>
      </c>
      <c r="J33" s="228" t="str" cm="1">
        <f t="array" aca="1" ref="J33" ca="1">IF(J36&lt;&gt;0,J36,IFERROR(IF(J4="欠勤",0,IF(J3="","",INDIRECT(ADDRESS(MATCH("",J$1:J$32,-1),1))*24-INDIRECT(ADDRESS(MATCH(0,INDEX(0/(J$6:J$32&lt;&gt;""),),0)+5,1))*24-COUNTIF(J6:J32,"休憩")*0.5)),0))</f>
        <v/>
      </c>
      <c r="K33" s="228" t="str" cm="1">
        <f t="array" aca="1" ref="K33" ca="1">IF(K36&lt;&gt;0,K36,IFERROR(IF(K4="欠勤",0,IF(K3="","",INDIRECT(ADDRESS(MATCH("",K$1:K$32,-1),1))*24-INDIRECT(ADDRESS(MATCH(0,INDEX(0/(K$6:K$32&lt;&gt;""),),0)+5,1))*24-COUNTIF(K6:K32,"休憩")*0.5)),0))</f>
        <v/>
      </c>
      <c r="L33" s="228" t="str" cm="1">
        <f t="array" aca="1" ref="L33" ca="1">IF(L36&lt;&gt;0,L36,IFERROR(IF(L4="欠勤",0,IF(L3="","",INDIRECT(ADDRESS(MATCH("",L$1:L$32,-1),1))*24-INDIRECT(ADDRESS(MATCH(0,INDEX(0/(L$6:L$32&lt;&gt;""),),0)+5,1))*24-COUNTIF(L6:L32,"休憩")*0.5)),0))</f>
        <v/>
      </c>
      <c r="M33" s="228" t="str" cm="1">
        <f t="array" aca="1" ref="M33" ca="1">IF(M36&lt;&gt;0,M36,IFERROR(IF(M4="欠勤",0,IF(M3="","",INDIRECT(ADDRESS(MATCH("",M$1:M$32,-1),1))*24-INDIRECT(ADDRESS(MATCH(0,INDEX(0/(M$6:M$32&lt;&gt;""),),0)+5,1))*24-COUNTIF(M6:M32,"休憩")*0.5)),0))</f>
        <v/>
      </c>
      <c r="N33" s="228" t="str" cm="1">
        <f t="array" aca="1" ref="N33" ca="1">IF(N36&lt;&gt;0,N36,IFERROR(IF(N4="欠勤",0,IF(N3="","",INDIRECT(ADDRESS(MATCH("",N$1:N$32,-1),1))*24-INDIRECT(ADDRESS(MATCH(0,INDEX(0/(N$6:N$32&lt;&gt;""),),0)+5,1))*24-COUNTIF(N6:N32,"休憩")*0.5)),0))</f>
        <v/>
      </c>
      <c r="O33" s="228" t="str" cm="1">
        <f t="array" aca="1" ref="O33" ca="1">IF(O36&lt;&gt;0,O36,IFERROR(IF(O4="欠勤",0,IF(O3="","",INDIRECT(ADDRESS(MATCH("",O$1:O$32,-1),1))*24-INDIRECT(ADDRESS(MATCH(0,INDEX(0/(O$6:O$32&lt;&gt;""),),0)+5,1))*24-COUNTIF(O6:O32,"休憩")*0.5)),0))</f>
        <v/>
      </c>
      <c r="P33" s="316" t="str" cm="1">
        <f t="array" aca="1" ref="P33" ca="1">IF(P36&lt;&gt;0,P36,IFERROR(IF(P4="欠勤",0,IF(P3="","",INDIRECT(ADDRESS(MATCH("",P$1:P$32,-1),1))*24-INDIRECT(ADDRESS(MATCH(0,INDEX(0/(P$6:P$32&lt;&gt;""),),0)+5,1))*24-COUNTIF(P6:P32,"休憩")*0.5)),0))</f>
        <v/>
      </c>
      <c r="Q33" s="168"/>
      <c r="R33" s="169"/>
      <c r="S33" s="170"/>
      <c r="T33" s="171"/>
      <c r="V33" s="521"/>
      <c r="W33" s="522"/>
      <c r="X33" s="522"/>
      <c r="Y33" s="523"/>
      <c r="AA33" s="177"/>
      <c r="AB33" s="177"/>
      <c r="AC33" s="177"/>
      <c r="AD33" s="177"/>
      <c r="AF33" s="95" t="str">
        <f>'1日(火)'!AF33</f>
        <v>＊</v>
      </c>
    </row>
    <row r="34" spans="1:32" ht="18" customHeight="1" x14ac:dyDescent="0.4">
      <c r="A34" s="533" t="str">
        <f>"出荷の合計　　→　"&amp;O2&amp;"ｃｓ"</f>
        <v>出荷の合計　　→　ｃｓ</v>
      </c>
      <c r="B34" s="533"/>
      <c r="C34" s="533"/>
      <c r="D34" s="533"/>
      <c r="E34" s="533"/>
      <c r="F34" s="533"/>
      <c r="G34" s="533"/>
      <c r="H34" s="533"/>
      <c r="I34" s="533"/>
      <c r="J34" s="533"/>
      <c r="K34" s="533"/>
      <c r="L34" s="533"/>
      <c r="M34" s="533"/>
      <c r="N34" s="533"/>
      <c r="O34" s="533"/>
      <c r="P34" s="533"/>
      <c r="Q34" s="533"/>
      <c r="R34" s="533"/>
      <c r="S34" s="533"/>
      <c r="T34" s="533"/>
      <c r="AF34" s="95" t="str">
        <f>'1日(火)'!AF34</f>
        <v>＊</v>
      </c>
    </row>
    <row r="35" spans="1:32" ht="18" customHeight="1" x14ac:dyDescent="0.4">
      <c r="A35" s="534" t="e">
        <f ca="1">"1ケース当たりの人件費　"&amp;ROUND(AC19/O2,0)&amp;"円"</f>
        <v>#DIV/0!</v>
      </c>
      <c r="B35" s="534"/>
      <c r="C35" s="534"/>
      <c r="D35" s="534"/>
      <c r="E35" s="534"/>
      <c r="F35" s="534"/>
      <c r="G35" s="534"/>
      <c r="H35" s="534"/>
      <c r="I35" s="534"/>
      <c r="J35" s="534"/>
      <c r="K35" s="534"/>
      <c r="L35" s="534"/>
      <c r="M35" s="534"/>
      <c r="N35" s="534"/>
      <c r="O35" s="534"/>
      <c r="P35" s="534"/>
      <c r="Q35" s="534"/>
      <c r="R35" s="534"/>
      <c r="S35" s="534"/>
      <c r="T35" s="534"/>
      <c r="AF35" s="95" t="str">
        <f>'1日(火)'!AF35</f>
        <v>＊</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tr">
        <f>'1日(火)'!AF36</f>
        <v>＊</v>
      </c>
    </row>
    <row r="37" spans="1:32" ht="18" hidden="1" customHeight="1" x14ac:dyDescent="0.4">
      <c r="A37" s="167"/>
      <c r="B37" s="167" cm="1">
        <f t="array" aca="1" ref="B37" ca="1">IF(INDIRECT(ADDRESS(MATCH("",B$1:B$32,-1),2))="休憩",INDIRECT(ADDRESS(MATCH("",B$1:B$32,-1)+1,1)),INDIRECT(ADDRESS(MATCH("",B$1:B$32,-1),1)))</f>
        <v>0.70833333333332205</v>
      </c>
      <c r="C37" s="167" cm="1">
        <f t="array" aca="1" ref="C37" ca="1">IF(INDIRECT(ADDRESS(MATCH("",C$1:C$32,-1),3))="休憩",INDIRECT(ADDRESS(MATCH("",C$1:C$32,-1)+1,1)),INDIRECT(ADDRESS(MATCH("",C$1:C$32,-1),1)))</f>
        <v>0.70833333333332205</v>
      </c>
      <c r="D37" s="167" cm="1">
        <f t="array" aca="1" ref="D37" ca="1">IF(INDIRECT(ADDRESS(MATCH("",D$1:D$32,-1),4))="休憩",INDIRECT(ADDRESS(MATCH("",D$1:D$32,-1)+1,1)),INDIRECT(ADDRESS(MATCH("",D$1:D$32,-1),1)))</f>
        <v>0.70833333333332205</v>
      </c>
      <c r="E37" s="167" cm="1">
        <f t="array" aca="1" ref="E37" ca="1">IF(INDIRECT(ADDRESS(MATCH("",E$1:E$32,-1),5))="休憩",INDIRECT(ADDRESS(MATCH("",E$1:E$32,-1)+1,1)),INDIRECT(ADDRESS(MATCH("",E$1:E$32,-1),1)))</f>
        <v>0.70833333333332205</v>
      </c>
      <c r="F37" s="167" cm="1">
        <f t="array" aca="1" ref="F37" ca="1">IF(INDIRECT(ADDRESS(MATCH("",F$1:F$32,-1),6))="休憩",INDIRECT(ADDRESS(MATCH("",F$1:F$32,-1)+1,1)),INDIRECT(ADDRESS(MATCH("",F$1:F$32,-1),1)))</f>
        <v>0.70833333333332205</v>
      </c>
      <c r="G37" s="167" cm="1">
        <f t="array" aca="1" ref="G37" ca="1">IF(INDIRECT(ADDRESS(MATCH("",G$1:G$32,-1),7))="休憩",INDIRECT(ADDRESS(MATCH("",G$1:G$32,-1)+1,1)),INDIRECT(ADDRESS(MATCH("",G$1:G$32,-1),1)))</f>
        <v>0.74999999999998601</v>
      </c>
      <c r="H37" s="167" cm="1">
        <f t="array" aca="1" ref="H37" ca="1">IF(INDIRECT(ADDRESS(MATCH("",H$1:H$32,-1),8))="休憩",INDIRECT(ADDRESS(MATCH("",H$1:H$32,-1)+1,1)),INDIRECT(ADDRESS(MATCH("",H$1:H$32,-1),1)))</f>
        <v>0.70833333333332205</v>
      </c>
      <c r="I37" s="220" t="str" cm="1">
        <f t="array" aca="1" ref="I37" ca="1">IF(INDIRECT(ADDRESS(MATCH("",I$1:I$32,-1),8))="休憩",INDIRECT(ADDRESS(MATCH("",I$1:I$32,-1)+1,1)),INDIRECT(ADDRESS(MATCH("",I$1:I$32,-1),1)))</f>
        <v>名前</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tr">
        <f>'1日(火)'!AF37</f>
        <v>＊</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tr">
        <f>'1日(火)'!AF38</f>
        <v>＊</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tr">
        <f>'1日(火)'!AF39</f>
        <v>＊</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tr">
        <f>'1日(火)'!AF40</f>
        <v>＊</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tr">
        <f>'1日(火)'!AF41</f>
        <v>＊</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tr">
        <f>'1日(火)'!AF42</f>
        <v>＊</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tr">
        <f>'1日(火)'!AF43</f>
        <v>＊</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tr">
        <f>'1日(火)'!AF44</f>
        <v>＊</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tr">
        <f>'1日(火)'!AF45</f>
        <v>＊</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tr">
        <f>'1日(火)'!AF46</f>
        <v>＊</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tr">
        <f>'1日(火)'!AF47</f>
        <v>＊</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tr">
        <f>'1日(火)'!AF48</f>
        <v>＊</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tr">
        <f>'1日(火)'!AF49</f>
        <v>＊</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tr">
        <f>'1日(火)'!AF50</f>
        <v>＊</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tr">
        <f>'1日(火)'!AF51</f>
        <v>＊</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tr">
        <f>'1日(火)'!AF52</f>
        <v>＊</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tr">
        <f>'1日(火)'!AF53</f>
        <v>＊</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tr">
        <f>'1日(火)'!AF54</f>
        <v>＊</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tr">
        <f>'1日(火)'!AF55</f>
        <v>＊</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tr">
        <f>'1日(火)'!AF56</f>
        <v>＊</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tr">
        <f>'1日(火)'!AF57</f>
        <v>＊</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tr">
        <f>'1日(火)'!AF58</f>
        <v>＊</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28" ht="15.95" customHeight="1" x14ac:dyDescent="0.4"/>
    <row r="66" spans="22:28" ht="15.95" customHeight="1" x14ac:dyDescent="0.4">
      <c r="Y66" s="124"/>
    </row>
    <row r="67" spans="22:28" ht="15.95" customHeight="1" x14ac:dyDescent="0.4">
      <c r="Y67" s="125"/>
    </row>
    <row r="68" spans="22:28" ht="15.95" customHeight="1" x14ac:dyDescent="0.4">
      <c r="Y68" s="125"/>
    </row>
    <row r="69" spans="22:28" ht="15.95" customHeight="1" x14ac:dyDescent="0.4">
      <c r="Y69" s="125"/>
    </row>
    <row r="70" spans="22:28" ht="15.95" customHeight="1" x14ac:dyDescent="0.4">
      <c r="V70" s="116"/>
      <c r="W70" s="70"/>
      <c r="AB70" s="125"/>
    </row>
    <row r="71" spans="22:28" ht="15.95" customHeight="1" x14ac:dyDescent="0.4">
      <c r="V71" s="116"/>
      <c r="W71" s="70"/>
      <c r="AB71" s="125"/>
    </row>
    <row r="72" spans="22:28" ht="15.95" customHeight="1" x14ac:dyDescent="0.4">
      <c r="V72" s="116"/>
      <c r="W72" s="70"/>
      <c r="AB72" s="125"/>
    </row>
    <row r="73" spans="22:28" ht="15.95" customHeight="1" x14ac:dyDescent="0.4">
      <c r="Y73" s="125"/>
    </row>
    <row r="74" spans="22:28" ht="15.95" customHeight="1" x14ac:dyDescent="0.4">
      <c r="Y74" s="125"/>
    </row>
    <row r="75" spans="22:28" ht="15.95" customHeight="1" x14ac:dyDescent="0.4">
      <c r="Y75" s="125"/>
    </row>
    <row r="76" spans="22:28" ht="15.95" customHeight="1" x14ac:dyDescent="0.4">
      <c r="Y76" s="125"/>
    </row>
    <row r="77" spans="22:28" s="70" customFormat="1" ht="15.95" customHeight="1" x14ac:dyDescent="0.4">
      <c r="W77"/>
    </row>
    <row r="78" spans="22:28" s="70" customFormat="1" ht="15.95" customHeight="1" x14ac:dyDescent="0.4">
      <c r="W78"/>
    </row>
    <row r="79" spans="22:28" s="70" customFormat="1" ht="15.95" customHeight="1" x14ac:dyDescent="0.4">
      <c r="W79"/>
    </row>
    <row r="80" spans="22:28"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c r="Y85" s="131"/>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5"/>
  <conditionalFormatting sqref="A33 A6:T9 A29:T32 A10:P28 S10:T28">
    <cfRule type="cellIs" dxfId="41" priority="4" operator="equal">
      <formula>"休憩"</formula>
    </cfRule>
  </conditionalFormatting>
  <conditionalFormatting sqref="Y19">
    <cfRule type="cellIs" dxfId="40" priority="3" operator="lessThan">
      <formula>0</formula>
    </cfRule>
  </conditionalFormatting>
  <conditionalFormatting sqref="Q10:Q28">
    <cfRule type="cellIs" dxfId="39" priority="2" operator="equal">
      <formula>"休憩"</formula>
    </cfRule>
  </conditionalFormatting>
  <conditionalFormatting sqref="R10:R28">
    <cfRule type="cellIs" dxfId="38"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xr:uid="{D79F490C-D6FD-4759-8CCE-6DEB4F314860}">
          <x14:formula1>
            <xm:f>'1日(火)'!$AF$7:$AF$58</xm:f>
          </x14:formula1>
          <xm:sqref>B6:S32</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AE0B8-3426-47F4-86F0-C1504DD82B1A}">
  <sheetPr codeName="Sheet28">
    <pageSetUpPr fitToPage="1"/>
  </sheetPr>
  <dimension ref="A1:AF95"/>
  <sheetViews>
    <sheetView zoomScale="70" zoomScaleNormal="70" workbookViewId="0">
      <pane xSplit="1" ySplit="5" topLeftCell="B6" activePane="bottomRight" state="frozen"/>
      <selection activeCell="R8" sqref="R8"/>
      <selection pane="topRight" activeCell="R8" sqref="R8"/>
      <selection pane="bottomLeft" activeCell="R8" sqref="R8"/>
      <selection pane="bottomRight" activeCell="R10" sqref="R10:R28"/>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f>月シフト!W9</f>
        <v>44614</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f>A1</f>
        <v>44614</v>
      </c>
      <c r="W1" s="530"/>
      <c r="X1" s="530"/>
      <c r="Y1" s="530"/>
      <c r="Z1" s="62"/>
      <c r="AA1" s="62"/>
      <c r="AB1" s="62"/>
      <c r="AC1" s="62"/>
      <c r="AD1" s="62"/>
      <c r="AF1" s="62"/>
    </row>
    <row r="2" spans="1:32" ht="18.600000000000001" customHeight="1" thickBot="1" x14ac:dyDescent="0.45">
      <c r="A2" s="63"/>
      <c r="B2" s="537" t="s">
        <v>57</v>
      </c>
      <c r="C2" s="538"/>
      <c r="D2" s="538"/>
      <c r="E2" s="538"/>
      <c r="F2" s="538"/>
      <c r="G2" s="538"/>
      <c r="H2" s="538"/>
      <c r="I2" s="538"/>
      <c r="J2" s="538"/>
      <c r="K2" s="538"/>
      <c r="L2" s="538"/>
      <c r="M2" s="538"/>
      <c r="N2" s="539"/>
      <c r="O2" s="64"/>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IFERROR(INDEX(月シフト!$A$17:$A$50,MATCH(LARGE((月シフト!$W$17:$W$50&lt;&gt;"")*1/ROW(月シフト!$W$17:$W$50),B38),1/ROW(月シフト!$W$17:$W$50),0),1),"")</f>
        <v>ズオン バン フン</v>
      </c>
      <c r="C3" s="142" t="str" cm="1">
        <f t="array" ref="C3">IFERROR(INDEX(月シフト!$A$17:$A$50,MATCH(LARGE((月シフト!$W$17:$W$50&lt;&gt;"")*1/ROW(月シフト!$W$17:$W$50),C38),1/ROW(月シフト!$W$17:$W$50),0),1),"")</f>
        <v>ディン コン ベト</v>
      </c>
      <c r="D3" s="142" t="str" cm="1">
        <f t="array" ref="D3">IFERROR(INDEX(月シフト!$A$17:$A$50,MATCH(LARGE((月シフト!$W$17:$W$50&lt;&gt;"")*1/ROW(月シフト!$W$17:$W$50),D38),1/ROW(月シフト!$W$17:$W$50),0),1),"")</f>
        <v>チャモ</v>
      </c>
      <c r="E3" s="142" t="str" cm="1">
        <f t="array" ref="E3">IFERROR(INDEX(月シフト!$A$17:$A$50,MATCH(LARGE((月シフト!$W$17:$W$50&lt;&gt;"")*1/ROW(月シフト!$W$17:$W$50),E38),1/ROW(月シフト!$W$17:$W$50),0),1),"")</f>
        <v>サンミン</v>
      </c>
      <c r="F3" s="142" t="str" cm="1">
        <f t="array" ref="F3">IFERROR(INDEX(月シフト!$A$17:$A$50,MATCH(LARGE((月シフト!$W$17:$W$50&lt;&gt;"")*1/ROW(月シフト!$W$17:$W$50),F38),1/ROW(月シフト!$W$17:$W$50),0),1),"")</f>
        <v>ハルシャナ</v>
      </c>
      <c r="G3" s="224" t="str" cm="1">
        <f t="array" ref="G3">IFERROR(INDEX(月シフト!$A$17:$A$50,MATCH(LARGE((月シフト!$W$17:$W$50&lt;&gt;"")*1/ROW(月シフト!$W$17:$W$50),G38),1/ROW(月シフト!$W$17:$W$50),0),1),"")</f>
        <v>イスリ</v>
      </c>
      <c r="H3" s="224" t="str" cm="1">
        <f t="array" ref="H3">IFERROR(INDEX(月シフト!$A$17:$A$50,MATCH(LARGE((月シフト!$W$17:$W$50&lt;&gt;"")*1/ROW(月シフト!$W$17:$W$50),H38),1/ROW(月シフト!$W$17:$W$50),0),1),"")</f>
        <v>インディカ</v>
      </c>
      <c r="I3" s="224" t="str" cm="1">
        <f t="array" ref="I3">IFERROR(INDEX(月シフト!$A$17:$A$50,MATCH(LARGE((月シフト!$W$17:$W$50&lt;&gt;"")*1/ROW(月シフト!$W$17:$W$50),I38),1/ROW(月シフト!$W$17:$W$50),0),1),"")</f>
        <v>チャトランガ</v>
      </c>
      <c r="J3" s="224" t="str" cm="1">
        <f t="array" ref="J3">IFERROR(INDEX(月シフト!$A$17:$A$50,MATCH(LARGE((月シフト!$W$17:$W$50&lt;&gt;"")*1/ROW(月シフト!$W$17:$W$50),J38),1/ROW(月シフト!$W$17:$W$50),0),1),"")</f>
        <v/>
      </c>
      <c r="K3" s="224" t="str" cm="1">
        <f t="array" ref="K3">IFERROR(INDEX(月シフト!$A$17:$A$50,MATCH(LARGE((月シフト!$W$17:$W$50&lt;&gt;"")*1/ROW(月シフト!$W$17:$W$50),K38),1/ROW(月シフト!$W$17:$W$50),0),1),"")</f>
        <v/>
      </c>
      <c r="L3" s="224" t="str" cm="1">
        <f t="array" ref="L3">IFERROR(INDEX(月シフト!$A$17:$A$50,MATCH(LARGE((月シフト!$W$17:$W$50&lt;&gt;"")*1/ROW(月シフト!$W$17:$W$50),L38),1/ROW(月シフト!$W$17:$W$50),0),1),"")</f>
        <v/>
      </c>
      <c r="M3" s="224" t="str" cm="1">
        <f t="array" ref="M3">IFERROR(INDEX(月シフト!$A$17:$A$50,MATCH(LARGE((月シフト!$W$17:$W$50&lt;&gt;"")*1/ROW(月シフト!$W$17:$W$50),M38),1/ROW(月シフト!$W$17:$W$50),0),1),"")</f>
        <v/>
      </c>
      <c r="N3" s="224" t="str" cm="1">
        <f t="array" ref="N3">IFERROR(INDEX(月シフト!$A$17:$A$50,MATCH(LARGE((月シフト!$W$17:$W$50&lt;&gt;"")*1/ROW(月シフト!$W$17:$W$50),N38),1/ROW(月シフト!$W$17:$W$50),0),1),"")</f>
        <v/>
      </c>
      <c r="O3" s="224" t="str" cm="1">
        <f t="array" ref="O3">IFERROR(INDEX(月シフト!$A$17:$A$50,MATCH(LARGE((月シフト!$W$17:$W$50&lt;&gt;"")*1/ROW(月シフト!$W$17:$W$50),O38),1/ROW(月シフト!$W$17:$W$50),0),1),"")</f>
        <v/>
      </c>
      <c r="P3" s="310" t="str" cm="1">
        <f t="array" ref="P3">IFERROR(INDEX(月シフト!$A$17:$A$50,MATCH(LARGE((月シフト!$W$17:$W$50&lt;&gt;"")*1/ROW(月シフト!$W$17:$W$50),P38),1/ROW(月シフト!$W$17:$W$50),0),1),"")</f>
        <v/>
      </c>
      <c r="Q3" s="143" t="str">
        <f t="array" ref="Q3">IFERROR(INDEX(月シフト!$A$11:$A$16,MATCH(LARGE((月シフト!$W$11:$W$16&lt;&gt;"")*1/ROW(月シフト!$W$11:$W$16),1),1/ROW(月シフト!$W$11:$W$16),0),1),"")</f>
        <v>矢代</v>
      </c>
      <c r="R3" s="144">
        <f t="array" ref="R3">IFERROR(INDEX(月シフト!$A$11:$A$16,MATCH(LARGE((月シフト!$W$11:$W$16&lt;&gt;"")*1/ROW(月シフト!$W$11:$W$16),2),1/ROW(月シフト!$W$11:$W$16),0),1),"")</f>
        <v>0</v>
      </c>
      <c r="S3" s="145" t="str">
        <f t="array" ref="S3">IFERROR(INDEX(月シフト!$A$11:$A$16,MATCH(LARGE((月シフト!$W$11:$W$16&lt;&gt;"")*1/ROW(月シフト!$W$11:$W$16),3),1/ROW(月シフト!$W$11:$W$16),0),1),"")</f>
        <v>高橋</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c r="C4" s="73"/>
      <c r="D4" s="73"/>
      <c r="E4" s="73"/>
      <c r="F4" s="73"/>
      <c r="G4" s="225"/>
      <c r="H4" s="225"/>
      <c r="I4" s="225"/>
      <c r="J4" s="225"/>
      <c r="K4" s="225"/>
      <c r="L4" s="225"/>
      <c r="M4" s="225"/>
      <c r="N4" s="225"/>
      <c r="O4" s="225"/>
      <c r="P4" s="311"/>
      <c r="Q4" s="74"/>
      <c r="R4" s="75"/>
      <c r="S4" s="76"/>
      <c r="T4" s="146"/>
      <c r="V4" s="109" t="str">
        <f>IF(AND(B$3="",B$6=""),"",IF(B$3="",B$6,B$3))</f>
        <v>ズオン バン フン</v>
      </c>
      <c r="W4" s="110">
        <f>IF(AND(B$6&lt;&gt;"",B$3=""),0,IFERROR(HLOOKUP(INDEX(月シフト!$B$17:$AF$50,MATCH($V4,月シフト!$A$17:$A$50,0),MATCH($V$1,月シフト!$B$9:$AF$9,0)),月シフト!$AJ$9:$AU$10,2,0),""))</f>
        <v>8</v>
      </c>
      <c r="X4" s="111">
        <f ca="1">B33</f>
        <v>7.9999999999997389</v>
      </c>
      <c r="Y4" s="112">
        <f ca="1">IF(V4="","",X4-W4)</f>
        <v>-2.6112445539183682E-13</v>
      </c>
      <c r="AA4" s="109" t="str">
        <f t="shared" ref="AA4:AA13" si="0">IF(V4="","",V4)</f>
        <v>ズオン バン フン</v>
      </c>
      <c r="AB4" s="114">
        <f>IFERROR(HLOOKUP($V4,月シフト!$AJ$12:$AZ$13,2,0)*W4,"")</f>
        <v>9600</v>
      </c>
      <c r="AC4" s="114">
        <f ca="1">IFERROR(HLOOKUP($V4,月シフト!$AJ$12:$AZ$13,2,0)*X4,"")</f>
        <v>9599.9999999996871</v>
      </c>
      <c r="AD4" s="115">
        <f ca="1">IFERROR(ROUND(AC4,0)-ROUND(AB4,0),"")</f>
        <v>0</v>
      </c>
    </row>
    <row r="5" spans="1:32" ht="18.600000000000001" customHeight="1" thickBot="1" x14ac:dyDescent="0.45">
      <c r="A5" s="78" t="s">
        <v>83</v>
      </c>
      <c r="B5" s="79" t="str">
        <f>IF(B3="","",HLOOKUP(INDEX(月シフト!$B$11:$AF$50,MATCH(B$3,月シフト!$A$11:$A$50,0),MATCH($A$1,月シフト!$B$9:$AF$9,0)),月シフト!$AJ$9:$AU$11,3,0))</f>
        <v>8:00～17:00</v>
      </c>
      <c r="C5" s="79" t="str">
        <f>IF(C3="","",HLOOKUP(INDEX(月シフト!$B$11:$AF$50,MATCH(C$3,月シフト!$A$11:$A$50,0),MATCH($A$1,月シフト!$B$9:$AF$9,0)),月シフト!$AJ$9:$AU$11,3,0))</f>
        <v>8:00～17:00</v>
      </c>
      <c r="D5" s="79" t="str">
        <f>IF(D3="","",HLOOKUP(INDEX(月シフト!$B$11:$AF$50,MATCH(D$3,月シフト!$A$11:$A$50,0),MATCH($A$1,月シフト!$B$9:$AF$9,0)),月シフト!$AJ$9:$AU$11,3,0))</f>
        <v>8:00～17:00</v>
      </c>
      <c r="E5" s="79" t="str">
        <f>IF(E3="","",HLOOKUP(INDEX(月シフト!$B$11:$AF$50,MATCH(E$3,月シフト!$A$11:$A$50,0),MATCH($A$1,月シフト!$B$9:$AF$9,0)),月シフト!$AJ$9:$AU$11,3,0))</f>
        <v>8:00～17:00</v>
      </c>
      <c r="F5" s="79" t="str">
        <f>IF(F3="","",HLOOKUP(INDEX(月シフト!$B$11:$AF$50,MATCH(F$3,月シフト!$A$11:$A$50,0),MATCH($A$1,月シフト!$B$9:$AF$9,0)),月シフト!$AJ$9:$AU$11,3,0))</f>
        <v>8:00～17:00</v>
      </c>
      <c r="G5" s="226" t="str">
        <f>IF(G3="","",HLOOKUP(INDEX(月シフト!$B$11:$AF$50,MATCH(G$3,月シフト!$A$11:$A$50,0),MATCH($A$1,月シフト!$B$9:$AF$9,0)),月シフト!$AJ$9:$AU$11,3,0))</f>
        <v>13:00～18:00</v>
      </c>
      <c r="H5" s="226" t="str">
        <f>IF(H3="","",HLOOKUP(INDEX(月シフト!$B$11:$AF$50,MATCH(H$3,月シフト!$A$11:$A$50,0),MATCH($A$1,月シフト!$B$9:$AF$9,0)),月シフト!$AJ$9:$AU$11,3,0))</f>
        <v>9:00～17:00</v>
      </c>
      <c r="I5" s="226" t="str">
        <f>IF(I3="","",HLOOKUP(INDEX(月シフト!$B$11:$AF$50,MATCH(I$3,月シフト!$A$11:$A$50,0),MATCH($A$1,月シフト!$B$9:$AF$9,0)),月シフト!$AJ$9:$AU$11,3,0))</f>
        <v>13:00～18:00</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ディン コン ベト</v>
      </c>
      <c r="W5" s="110">
        <f>IF(AND(B$6&lt;&gt;"",B$3=""),0,IFERROR(HLOOKUP(INDEX(月シフト!$B$17:$AF$50,MATCH($V5,月シフト!$A$17:$A$50,0),MATCH($V$1,月シフト!$B$9:$AF$9,0)),月シフト!$AJ$9:$AU$10,2,0),""))</f>
        <v>8</v>
      </c>
      <c r="X5" s="110">
        <f ca="1">C33</f>
        <v>7.9999999999997389</v>
      </c>
      <c r="Y5" s="112">
        <f t="shared" ref="Y5:Y10" ca="1" si="1">IF(V5="","",X5-W5)</f>
        <v>-2.6112445539183682E-13</v>
      </c>
      <c r="Z5" s="178"/>
      <c r="AA5" s="109" t="str">
        <f t="shared" si="0"/>
        <v>ディン コン ベト</v>
      </c>
      <c r="AB5" s="114">
        <f>IFERROR(HLOOKUP($V5,月シフト!$AJ$12:$AZ$13,2,0)*W5,"")</f>
        <v>8800</v>
      </c>
      <c r="AC5" s="114">
        <f ca="1">IFERROR(HLOOKUP($V5,月シフト!$AJ$12:$AZ$13,2,0)*X5,"")</f>
        <v>8799.9999999997126</v>
      </c>
      <c r="AD5" s="115">
        <f t="shared" ref="AD5:AD10" ca="1" si="2">IFERROR(ROUND(AC5,0)-ROUND(AB5,0),"")</f>
        <v>0</v>
      </c>
    </row>
    <row r="6" spans="1:32" ht="18.600000000000001" customHeight="1" x14ac:dyDescent="0.4">
      <c r="A6" s="137">
        <v>0.29166666666666669</v>
      </c>
      <c r="B6" s="84"/>
      <c r="C6" s="85"/>
      <c r="D6" s="85"/>
      <c r="E6" s="85"/>
      <c r="F6" s="85"/>
      <c r="G6" s="85"/>
      <c r="H6" s="85"/>
      <c r="I6" s="85"/>
      <c r="J6" s="85"/>
      <c r="K6" s="85"/>
      <c r="L6" s="85"/>
      <c r="M6" s="85"/>
      <c r="N6" s="85"/>
      <c r="O6" s="85"/>
      <c r="P6" s="313"/>
      <c r="Q6" s="84"/>
      <c r="R6" s="323"/>
      <c r="S6" s="86"/>
      <c r="T6" s="87" t="s">
        <v>194</v>
      </c>
      <c r="V6" s="109" t="str">
        <f>IF(AND(D$3="",D$6=""),"",IF(D$3="",D$6,D$3))</f>
        <v>チャモ</v>
      </c>
      <c r="W6" s="110">
        <f>IF(AND(B$6&lt;&gt;"",B$3=""),0,IFERROR(HLOOKUP(INDEX(月シフト!$B$17:$AF$50,MATCH($V6,月シフト!$A$17:$A$50,0),MATCH($V$1,月シフト!$B$9:$AF$9,0)),月シフト!$AJ$9:$AU$10,2,0),""))</f>
        <v>8</v>
      </c>
      <c r="X6" s="110">
        <f ca="1">D33</f>
        <v>7.9999999999997389</v>
      </c>
      <c r="Y6" s="112">
        <f t="shared" ca="1" si="1"/>
        <v>-2.6112445539183682E-13</v>
      </c>
      <c r="Z6" s="141"/>
      <c r="AA6" s="109" t="str">
        <f t="shared" si="0"/>
        <v>チャモ</v>
      </c>
      <c r="AB6" s="114">
        <f>IFERROR(HLOOKUP($V6,月シフト!$AJ$12:$AZ$13,2,0)*W6,"")</f>
        <v>9200</v>
      </c>
      <c r="AC6" s="114">
        <f ca="1">IFERROR(HLOOKUP($V6,月シフト!$AJ$12:$AZ$13,2,0)*X6,"")</f>
        <v>9199.9999999996999</v>
      </c>
      <c r="AD6" s="115">
        <f t="shared" ca="1" si="2"/>
        <v>0</v>
      </c>
      <c r="AF6" s="70" t="str">
        <f>'1日(火)'!AF6</f>
        <v>リスト</v>
      </c>
    </row>
    <row r="7" spans="1:32" ht="18.600000000000001" customHeight="1" x14ac:dyDescent="0.4">
      <c r="A7" s="138">
        <v>0.3125</v>
      </c>
      <c r="B7" s="132"/>
      <c r="C7" s="133"/>
      <c r="D7" s="133"/>
      <c r="E7" s="133"/>
      <c r="F7" s="133"/>
      <c r="G7" s="133"/>
      <c r="H7" s="133"/>
      <c r="I7" s="133"/>
      <c r="J7" s="133"/>
      <c r="K7" s="133"/>
      <c r="L7" s="133"/>
      <c r="M7" s="133"/>
      <c r="N7" s="133"/>
      <c r="O7" s="133"/>
      <c r="P7" s="309"/>
      <c r="Q7" s="132"/>
      <c r="R7" s="223"/>
      <c r="S7" s="134"/>
      <c r="T7" s="135" t="s">
        <v>743</v>
      </c>
      <c r="V7" s="109" t="str">
        <f>IF(AND(E$3="",E$6=""),"",IF(E$3="",E$6,E$3))</f>
        <v>サンミン</v>
      </c>
      <c r="W7" s="110">
        <f>IF(AND(B$6&lt;&gt;"",B$3=""),0,IFERROR(HLOOKUP(INDEX(月シフト!$B$17:$AF$50,MATCH($V7,月シフト!$A$17:$A$50,0),MATCH($V$1,月シフト!$B$9:$AF$9,0)),月シフト!$AJ$9:$AU$10,2,0),""))</f>
        <v>8</v>
      </c>
      <c r="X7" s="110">
        <f ca="1">E33</f>
        <v>7.9999999999997389</v>
      </c>
      <c r="Y7" s="112">
        <f t="shared" ca="1" si="1"/>
        <v>-2.6112445539183682E-13</v>
      </c>
      <c r="Z7" s="113"/>
      <c r="AA7" s="109" t="str">
        <f t="shared" si="0"/>
        <v>サンミン</v>
      </c>
      <c r="AB7" s="114">
        <f>IFERROR(HLOOKUP($V7,月シフト!$AJ$12:$AZ$13,2,0)*W7,"")</f>
        <v>8400</v>
      </c>
      <c r="AC7" s="114">
        <f ca="1">IFERROR(HLOOKUP($V7,月シフト!$AJ$12:$AZ$13,2,0)*X7,"")</f>
        <v>8399.9999999997253</v>
      </c>
      <c r="AD7" s="115">
        <f t="shared" ca="1" si="2"/>
        <v>0</v>
      </c>
      <c r="AF7" s="89" t="str">
        <f>'1日(火)'!AF7</f>
        <v>↓</v>
      </c>
    </row>
    <row r="8" spans="1:32" ht="18.600000000000001" customHeight="1" x14ac:dyDescent="0.4">
      <c r="A8" s="139">
        <v>0.33333333333333298</v>
      </c>
      <c r="B8" s="90" t="s">
        <v>62</v>
      </c>
      <c r="C8" s="91" t="s">
        <v>62</v>
      </c>
      <c r="D8" s="91" t="s">
        <v>62</v>
      </c>
      <c r="E8" s="91" t="s">
        <v>62</v>
      </c>
      <c r="F8" s="91" t="s">
        <v>62</v>
      </c>
      <c r="G8" s="91"/>
      <c r="H8" s="91"/>
      <c r="I8" s="91"/>
      <c r="J8" s="91"/>
      <c r="K8" s="91"/>
      <c r="L8" s="91"/>
      <c r="M8" s="91"/>
      <c r="N8" s="91"/>
      <c r="O8" s="91"/>
      <c r="P8" s="314"/>
      <c r="Q8" s="90"/>
      <c r="R8" s="222"/>
      <c r="S8" s="92"/>
      <c r="T8" s="203" t="s">
        <v>744</v>
      </c>
      <c r="V8" s="109" t="str">
        <f>IF(AND(F$3="",F$6=""),"",IF(F$3="",F$6,F$3))</f>
        <v>ハルシャナ</v>
      </c>
      <c r="W8" s="110">
        <f>IF(AND(B$6&lt;&gt;"",B$3=""),0,IFERROR(HLOOKUP(INDEX(月シフト!$B$17:$AF$50,MATCH($V8,月シフト!$A$17:$A$50,0),MATCH($V$1,月シフト!$B$9:$AF$9,0)),月シフト!$AJ$9:$AU$10,2,0),""))</f>
        <v>8</v>
      </c>
      <c r="X8" s="110">
        <f ca="1">F33</f>
        <v>7.9999999999997389</v>
      </c>
      <c r="Y8" s="112">
        <f t="shared" ca="1" si="1"/>
        <v>-2.6112445539183682E-13</v>
      </c>
      <c r="AA8" s="109" t="str">
        <f t="shared" si="0"/>
        <v>ハルシャナ</v>
      </c>
      <c r="AB8" s="114">
        <f>IFERROR(HLOOKUP($V8,月シフト!$AJ$12:$AZ$13,2,0)*W8,"")</f>
        <v>8400</v>
      </c>
      <c r="AC8" s="114">
        <f ca="1">IFERROR(HLOOKUP($V8,月シフト!$AJ$12:$AZ$13,2,0)*X8,"")</f>
        <v>8399.9999999997253</v>
      </c>
      <c r="AD8" s="115">
        <f t="shared" ca="1" si="2"/>
        <v>0</v>
      </c>
      <c r="AF8" s="89" t="str">
        <f>'1日(火)'!AF8</f>
        <v>荷物整理</v>
      </c>
    </row>
    <row r="9" spans="1:32" ht="18.600000000000001" customHeight="1" x14ac:dyDescent="0.4">
      <c r="A9" s="138">
        <v>0.35416666666666602</v>
      </c>
      <c r="B9" s="132" t="s">
        <v>64</v>
      </c>
      <c r="C9" s="133" t="s">
        <v>64</v>
      </c>
      <c r="D9" s="133" t="s">
        <v>64</v>
      </c>
      <c r="E9" s="133" t="s">
        <v>64</v>
      </c>
      <c r="F9" s="133" t="s">
        <v>64</v>
      </c>
      <c r="G9" s="133"/>
      <c r="H9" s="133"/>
      <c r="I9" s="133"/>
      <c r="J9" s="133"/>
      <c r="K9" s="133"/>
      <c r="L9" s="133"/>
      <c r="M9" s="133"/>
      <c r="N9" s="133"/>
      <c r="O9" s="133"/>
      <c r="P9" s="309"/>
      <c r="Q9" s="132"/>
      <c r="R9" s="223"/>
      <c r="S9" s="134"/>
      <c r="T9" s="136"/>
      <c r="V9" s="109" t="str">
        <f>IF(AND(G$3="",G$6=""),"",IF(G$3="",G$6,G$3))</f>
        <v>イスリ</v>
      </c>
      <c r="W9" s="110">
        <f>IF(AND(B$6&lt;&gt;"",B$3=""),0,IFERROR(HLOOKUP(INDEX(月シフト!$B$17:$AF$50,MATCH($V9,月シフト!$A$17:$A$50,0),MATCH($V$1,月シフト!$B$9:$AF$9,0)),月シフト!$AJ$9:$AU$10,2,0),""))</f>
        <v>5</v>
      </c>
      <c r="X9" s="110">
        <f ca="1">G33</f>
        <v>4.9999999999996838</v>
      </c>
      <c r="Y9" s="112">
        <f t="shared" ca="1" si="1"/>
        <v>-3.1619151741324458E-13</v>
      </c>
      <c r="AA9" s="109" t="str">
        <f t="shared" si="0"/>
        <v>イスリ</v>
      </c>
      <c r="AB9" s="114">
        <f>IFERROR(HLOOKUP($V9,月シフト!$AJ$12:$AZ$13,2,0)*W9,"")</f>
        <v>5250</v>
      </c>
      <c r="AC9" s="114">
        <f ca="1">IFERROR(HLOOKUP($V9,月シフト!$AJ$12:$AZ$13,2,0)*X9,"")</f>
        <v>5249.999999999668</v>
      </c>
      <c r="AD9" s="115">
        <f t="shared" ca="1" si="2"/>
        <v>0</v>
      </c>
      <c r="AF9" s="89" t="str">
        <f>'1日(火)'!AF9</f>
        <v>フード</v>
      </c>
    </row>
    <row r="10" spans="1:32" ht="18.600000000000001" customHeight="1" x14ac:dyDescent="0.4">
      <c r="A10" s="139">
        <v>0.375</v>
      </c>
      <c r="B10" s="90" t="s">
        <v>65</v>
      </c>
      <c r="C10" s="91" t="s">
        <v>65</v>
      </c>
      <c r="D10" s="91" t="s">
        <v>65</v>
      </c>
      <c r="E10" s="91" t="s">
        <v>65</v>
      </c>
      <c r="F10" s="91" t="s">
        <v>65</v>
      </c>
      <c r="G10" s="91"/>
      <c r="H10" s="91" t="s">
        <v>65</v>
      </c>
      <c r="I10" s="91"/>
      <c r="J10" s="91"/>
      <c r="K10" s="91"/>
      <c r="L10" s="91"/>
      <c r="M10" s="91"/>
      <c r="N10" s="91"/>
      <c r="O10" s="91"/>
      <c r="P10" s="314"/>
      <c r="Q10" s="90"/>
      <c r="R10" s="222"/>
      <c r="S10" s="92"/>
      <c r="T10" s="93"/>
      <c r="V10" s="109" t="str">
        <f>IF(AND(H$3="",H$6=""),"",IF(H$3="",H$6,H$3))</f>
        <v>インディカ</v>
      </c>
      <c r="W10" s="117">
        <f>IF(AND(B$6&lt;&gt;"",B$3=""),0,IFERROR(HLOOKUP(INDEX(月シフト!$B$17:$AF$50,MATCH($V10,月シフト!$A$17:$A$50,0),MATCH($V$1,月シフト!$B$9:$AF$9,0)),月シフト!$AJ$9:$AU$10,2,0),""))</f>
        <v>7</v>
      </c>
      <c r="X10" s="110">
        <f ca="1">H33</f>
        <v>6.99999999999973</v>
      </c>
      <c r="Y10" s="118">
        <f t="shared" ca="1" si="1"/>
        <v>-2.7000623958883807E-13</v>
      </c>
      <c r="AA10" s="109" t="str">
        <f t="shared" si="0"/>
        <v>インディカ</v>
      </c>
      <c r="AB10" s="114">
        <f>IFERROR(HLOOKUP($V10,月シフト!$AJ$12:$AZ$13,2,0)*W10,"")</f>
        <v>7350</v>
      </c>
      <c r="AC10" s="114">
        <f ca="1">IFERROR(HLOOKUP($V10,月シフト!$AJ$12:$AZ$13,2,0)*X10,"")</f>
        <v>7349.9999999997162</v>
      </c>
      <c r="AD10" s="115">
        <f t="shared" ca="1" si="2"/>
        <v>0</v>
      </c>
      <c r="AF10" s="89" t="str">
        <f>'1日(火)'!AF10</f>
        <v>翌日準備</v>
      </c>
    </row>
    <row r="11" spans="1:32" ht="18" customHeight="1" x14ac:dyDescent="0.4">
      <c r="A11" s="138">
        <v>0.39583333333333298</v>
      </c>
      <c r="B11" s="132" t="s">
        <v>64</v>
      </c>
      <c r="C11" s="133" t="s">
        <v>64</v>
      </c>
      <c r="D11" s="133" t="s">
        <v>64</v>
      </c>
      <c r="E11" s="133" t="s">
        <v>64</v>
      </c>
      <c r="F11" s="133" t="s">
        <v>64</v>
      </c>
      <c r="G11" s="133"/>
      <c r="H11" s="133" t="s">
        <v>64</v>
      </c>
      <c r="I11" s="133"/>
      <c r="J11" s="133"/>
      <c r="K11" s="133"/>
      <c r="L11" s="133"/>
      <c r="M11" s="133"/>
      <c r="N11" s="133"/>
      <c r="O11" s="133"/>
      <c r="P11" s="309"/>
      <c r="Q11" s="132"/>
      <c r="R11" s="223"/>
      <c r="S11" s="134"/>
      <c r="T11" s="136"/>
      <c r="V11" s="109" t="str">
        <f>IF(AND(I$3="",I$6=""),"",IF(I$3="",I$6,I$3))</f>
        <v>チャトランガ</v>
      </c>
      <c r="W11" s="117">
        <f>IF(AND(B$6&lt;&gt;"",B$3=""),0,IFERROR(HLOOKUP(INDEX(月シフト!$B$17:$AF$50,MATCH($V11,月シフト!$A$17:$A$50,0),MATCH($V$1,月シフト!$B$9:$AF$9,0)),月シフト!$AJ$9:$AU$10,2,0),""))</f>
        <v>5</v>
      </c>
      <c r="X11" s="110">
        <f ca="1">I33</f>
        <v>4.9999999999996838</v>
      </c>
      <c r="Y11" s="118">
        <f t="shared" ref="Y11:Y13" ca="1" si="3">IF(V11="","",X11-W11)</f>
        <v>-3.1619151741324458E-13</v>
      </c>
      <c r="AA11" s="109" t="str">
        <f t="shared" si="0"/>
        <v>チャトランガ</v>
      </c>
      <c r="AB11" s="114">
        <f>IFERROR(HLOOKUP($V11,月シフト!$AJ$12:$AZ$13,2,0)*W11,"")</f>
        <v>5250</v>
      </c>
      <c r="AC11" s="114">
        <f ca="1">IFERROR(HLOOKUP($V11,月シフト!$AJ$12:$AZ$13,2,0)*X11,"")</f>
        <v>5249.999999999668</v>
      </c>
      <c r="AD11" s="115">
        <f ca="1">IFERROR(ROUND(AC11,0)-ROUND(AB11,0),"")</f>
        <v>0</v>
      </c>
      <c r="AF11" s="89" t="str">
        <f>'1日(火)'!AF11</f>
        <v>荷物整理</v>
      </c>
    </row>
    <row r="12" spans="1:32" ht="18" customHeight="1" x14ac:dyDescent="0.4">
      <c r="A12" s="139">
        <v>0.41666666666666702</v>
      </c>
      <c r="B12" s="90" t="s">
        <v>64</v>
      </c>
      <c r="C12" s="91" t="s">
        <v>64</v>
      </c>
      <c r="D12" s="91" t="s">
        <v>64</v>
      </c>
      <c r="E12" s="91" t="s">
        <v>64</v>
      </c>
      <c r="F12" s="91" t="s">
        <v>64</v>
      </c>
      <c r="G12" s="91"/>
      <c r="H12" s="91" t="s">
        <v>64</v>
      </c>
      <c r="I12" s="91"/>
      <c r="J12" s="91"/>
      <c r="K12" s="91"/>
      <c r="L12" s="91"/>
      <c r="M12" s="91"/>
      <c r="N12" s="91"/>
      <c r="O12" s="91"/>
      <c r="P12" s="314"/>
      <c r="Q12" s="90"/>
      <c r="R12" s="222"/>
      <c r="S12" s="92"/>
      <c r="T12" s="93"/>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2" t="s">
        <v>68</v>
      </c>
      <c r="C13" s="133" t="s">
        <v>68</v>
      </c>
      <c r="D13" s="133" t="s">
        <v>68</v>
      </c>
      <c r="E13" s="133" t="s">
        <v>68</v>
      </c>
      <c r="F13" s="133" t="s">
        <v>68</v>
      </c>
      <c r="G13" s="133"/>
      <c r="H13" s="133" t="s">
        <v>68</v>
      </c>
      <c r="I13" s="133"/>
      <c r="J13" s="133"/>
      <c r="K13" s="133"/>
      <c r="L13" s="133"/>
      <c r="M13" s="133"/>
      <c r="N13" s="133"/>
      <c r="O13" s="133"/>
      <c r="P13" s="309"/>
      <c r="Q13" s="132"/>
      <c r="R13" s="223"/>
      <c r="S13" s="134"/>
      <c r="T13" s="136"/>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0" t="s">
        <v>64</v>
      </c>
      <c r="C14" s="91" t="s">
        <v>64</v>
      </c>
      <c r="D14" s="91" t="s">
        <v>64</v>
      </c>
      <c r="E14" s="91" t="s">
        <v>64</v>
      </c>
      <c r="F14" s="91" t="s">
        <v>64</v>
      </c>
      <c r="G14" s="91"/>
      <c r="H14" s="91" t="s">
        <v>64</v>
      </c>
      <c r="I14" s="91"/>
      <c r="J14" s="91"/>
      <c r="K14" s="91"/>
      <c r="L14" s="91"/>
      <c r="M14" s="91"/>
      <c r="N14" s="91"/>
      <c r="O14" s="91"/>
      <c r="P14" s="314"/>
      <c r="Q14" s="90"/>
      <c r="R14" s="222"/>
      <c r="S14" s="92"/>
      <c r="T14" s="93" t="s">
        <v>745</v>
      </c>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2" t="s">
        <v>64</v>
      </c>
      <c r="C15" s="133" t="s">
        <v>64</v>
      </c>
      <c r="D15" s="133" t="s">
        <v>64</v>
      </c>
      <c r="E15" s="133" t="s">
        <v>64</v>
      </c>
      <c r="F15" s="133" t="s">
        <v>64</v>
      </c>
      <c r="G15" s="133"/>
      <c r="H15" s="133" t="s">
        <v>64</v>
      </c>
      <c r="I15" s="133"/>
      <c r="J15" s="133"/>
      <c r="K15" s="133"/>
      <c r="L15" s="133"/>
      <c r="M15" s="133"/>
      <c r="N15" s="133"/>
      <c r="O15" s="133"/>
      <c r="P15" s="309"/>
      <c r="Q15" s="132"/>
      <c r="R15" s="223"/>
      <c r="S15" s="134"/>
      <c r="T15" s="136" t="s">
        <v>746</v>
      </c>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0" t="s">
        <v>69</v>
      </c>
      <c r="C16" s="91" t="s">
        <v>69</v>
      </c>
      <c r="D16" s="91" t="s">
        <v>69</v>
      </c>
      <c r="E16" s="91" t="s">
        <v>69</v>
      </c>
      <c r="F16" s="91" t="s">
        <v>69</v>
      </c>
      <c r="G16" s="91"/>
      <c r="H16" s="91" t="s">
        <v>69</v>
      </c>
      <c r="I16" s="91"/>
      <c r="J16" s="91"/>
      <c r="K16" s="91"/>
      <c r="L16" s="91"/>
      <c r="M16" s="91"/>
      <c r="N16" s="91"/>
      <c r="O16" s="91"/>
      <c r="P16" s="314"/>
      <c r="Q16" s="90"/>
      <c r="R16" s="222"/>
      <c r="S16" s="92"/>
      <c r="T16" s="93" t="s">
        <v>201</v>
      </c>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2" t="s">
        <v>69</v>
      </c>
      <c r="C17" s="133" t="s">
        <v>69</v>
      </c>
      <c r="D17" s="133" t="s">
        <v>69</v>
      </c>
      <c r="E17" s="133" t="s">
        <v>69</v>
      </c>
      <c r="F17" s="133" t="s">
        <v>69</v>
      </c>
      <c r="G17" s="133"/>
      <c r="H17" s="133" t="s">
        <v>69</v>
      </c>
      <c r="I17" s="133"/>
      <c r="J17" s="133"/>
      <c r="K17" s="133"/>
      <c r="L17" s="133"/>
      <c r="M17" s="133"/>
      <c r="N17" s="133"/>
      <c r="O17" s="133"/>
      <c r="P17" s="309"/>
      <c r="Q17" s="132"/>
      <c r="R17" s="223"/>
      <c r="S17" s="134"/>
      <c r="T17" s="172"/>
      <c r="V17" s="109" t="str">
        <f>IF(AND(O$3="",O$6=""),"",IF(O$3="",O$6,O$3))</f>
        <v/>
      </c>
      <c r="W17" s="117" t="str">
        <f>IF(AND(B$6&lt;&gt;"",B$3=""),0,IFERROR(HLOOKUP(INDEX(月シフト!$B$17:$AF$50,MATCH($V17,月シフト!$A$17:$A$50,0),MATCH($V$1,月シフト!$B$9:$AF$9,0)),月シフト!$AJ$9:$AU$10,2,0),""))</f>
        <v/>
      </c>
      <c r="X17" s="110" t="str">
        <f ca="1">O33</f>
        <v/>
      </c>
      <c r="Y17" s="118" t="str">
        <f t="shared" si="5"/>
        <v/>
      </c>
      <c r="AA17" s="109" t="str">
        <f t="shared" si="6"/>
        <v/>
      </c>
      <c r="AB17" s="114" t="str">
        <f>IFERROR(HLOOKUP($V17,月シフト!$AJ$12:$AZ$13,2,0)*W17,"")</f>
        <v/>
      </c>
      <c r="AC17" s="114" t="str">
        <f ca="1">IFERROR(HLOOKUP($V17,月シフト!$AJ$12:$AZ$13,2,0)*X17,"")</f>
        <v/>
      </c>
      <c r="AD17" s="115" t="str">
        <f t="shared" ca="1" si="7"/>
        <v/>
      </c>
      <c r="AF17" s="89" t="str">
        <f>'1日(火)'!AF17</f>
        <v>検品登録</v>
      </c>
    </row>
    <row r="18" spans="1:32" ht="18" customHeight="1" thickBot="1" x14ac:dyDescent="0.45">
      <c r="A18" s="139">
        <v>0.54166666666666596</v>
      </c>
      <c r="B18" s="91" t="s">
        <v>70</v>
      </c>
      <c r="C18" s="91" t="s">
        <v>70</v>
      </c>
      <c r="D18" s="91" t="s">
        <v>70</v>
      </c>
      <c r="E18" s="91" t="s">
        <v>70</v>
      </c>
      <c r="F18" s="91" t="s">
        <v>70</v>
      </c>
      <c r="G18" s="91" t="s">
        <v>70</v>
      </c>
      <c r="H18" s="91" t="s">
        <v>70</v>
      </c>
      <c r="I18" s="91" t="s">
        <v>70</v>
      </c>
      <c r="J18" s="91"/>
      <c r="K18" s="91"/>
      <c r="L18" s="91"/>
      <c r="M18" s="91"/>
      <c r="N18" s="91"/>
      <c r="O18" s="91"/>
      <c r="P18" s="314"/>
      <c r="Q18" s="90"/>
      <c r="R18" s="222"/>
      <c r="S18" s="92"/>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3" t="s">
        <v>64</v>
      </c>
      <c r="C19" s="133" t="s">
        <v>64</v>
      </c>
      <c r="D19" s="133" t="s">
        <v>64</v>
      </c>
      <c r="E19" s="133" t="s">
        <v>64</v>
      </c>
      <c r="F19" s="133" t="s">
        <v>64</v>
      </c>
      <c r="G19" s="133" t="s">
        <v>64</v>
      </c>
      <c r="H19" s="133" t="s">
        <v>64</v>
      </c>
      <c r="I19" s="133" t="s">
        <v>64</v>
      </c>
      <c r="J19" s="133"/>
      <c r="K19" s="133"/>
      <c r="L19" s="133"/>
      <c r="M19" s="133"/>
      <c r="N19" s="133"/>
      <c r="O19" s="133"/>
      <c r="P19" s="309"/>
      <c r="Q19" s="132"/>
      <c r="R19" s="223"/>
      <c r="S19" s="134"/>
      <c r="T19" s="136"/>
      <c r="V19" s="119" t="s">
        <v>54</v>
      </c>
      <c r="W19" s="120">
        <f>SUM(W4:W18)</f>
        <v>57</v>
      </c>
      <c r="X19" s="120">
        <f ca="1">SUM(X4:X18)</f>
        <v>56.999999999997797</v>
      </c>
      <c r="Y19" s="121">
        <f ca="1">IF(V19="","",X19-W19)</f>
        <v>-2.2026824808563106E-12</v>
      </c>
      <c r="AA19" s="119" t="s">
        <v>54</v>
      </c>
      <c r="AB19" s="122">
        <f>SUM(AB4:AB18)</f>
        <v>62250</v>
      </c>
      <c r="AC19" s="122">
        <f t="shared" ref="AC19:AD19" ca="1" si="8">SUM(AC4:AC18)</f>
        <v>62249.999999997592</v>
      </c>
      <c r="AD19" s="123">
        <f t="shared" ca="1" si="8"/>
        <v>0</v>
      </c>
      <c r="AF19" s="94" t="str">
        <f>'1日(火)'!AF19</f>
        <v>出荷チェック</v>
      </c>
    </row>
    <row r="20" spans="1:32" ht="18" customHeight="1" thickBot="1" x14ac:dyDescent="0.45">
      <c r="A20" s="139">
        <v>0.58333333333333104</v>
      </c>
      <c r="B20" s="91" t="s">
        <v>64</v>
      </c>
      <c r="C20" s="91" t="s">
        <v>64</v>
      </c>
      <c r="D20" s="91" t="s">
        <v>64</v>
      </c>
      <c r="E20" s="91" t="s">
        <v>64</v>
      </c>
      <c r="F20" s="91" t="s">
        <v>64</v>
      </c>
      <c r="G20" s="91" t="s">
        <v>64</v>
      </c>
      <c r="H20" s="91" t="s">
        <v>64</v>
      </c>
      <c r="I20" s="91" t="s">
        <v>64</v>
      </c>
      <c r="J20" s="91"/>
      <c r="K20" s="91"/>
      <c r="L20" s="91"/>
      <c r="M20" s="91"/>
      <c r="N20" s="91"/>
      <c r="O20" s="91"/>
      <c r="P20" s="314"/>
      <c r="Q20" s="90"/>
      <c r="R20" s="222"/>
      <c r="S20" s="92"/>
      <c r="T20" s="93"/>
      <c r="V20" s="103" t="s">
        <v>77</v>
      </c>
      <c r="W20" s="70"/>
      <c r="Z20" s="141"/>
      <c r="AA20" s="103" t="s">
        <v>78</v>
      </c>
      <c r="AF20" s="89" t="str">
        <f>'1日(火)'!AF20</f>
        <v>PC</v>
      </c>
    </row>
    <row r="21" spans="1:32" ht="18" customHeight="1" x14ac:dyDescent="0.4">
      <c r="A21" s="138">
        <v>0.60416666666666297</v>
      </c>
      <c r="B21" s="133" t="s">
        <v>740</v>
      </c>
      <c r="C21" s="133" t="s">
        <v>740</v>
      </c>
      <c r="D21" s="133" t="s">
        <v>740</v>
      </c>
      <c r="E21" s="133" t="s">
        <v>740</v>
      </c>
      <c r="F21" s="133" t="s">
        <v>740</v>
      </c>
      <c r="G21" s="133" t="s">
        <v>740</v>
      </c>
      <c r="H21" s="133" t="s">
        <v>740</v>
      </c>
      <c r="I21" s="133" t="s">
        <v>740</v>
      </c>
      <c r="J21" s="133"/>
      <c r="K21" s="133"/>
      <c r="L21" s="133"/>
      <c r="M21" s="133"/>
      <c r="N21" s="133"/>
      <c r="O21" s="133"/>
      <c r="P21" s="309"/>
      <c r="Q21" s="132"/>
      <c r="R21" s="223"/>
      <c r="S21" s="134"/>
      <c r="T21" s="136" t="s">
        <v>747</v>
      </c>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1" t="s">
        <v>64</v>
      </c>
      <c r="C22" s="91" t="s">
        <v>64</v>
      </c>
      <c r="D22" s="91" t="s">
        <v>64</v>
      </c>
      <c r="E22" s="91" t="s">
        <v>64</v>
      </c>
      <c r="F22" s="91" t="s">
        <v>64</v>
      </c>
      <c r="G22" s="91" t="s">
        <v>64</v>
      </c>
      <c r="H22" s="91" t="s">
        <v>64</v>
      </c>
      <c r="I22" s="91" t="s">
        <v>64</v>
      </c>
      <c r="J22" s="91"/>
      <c r="K22" s="91"/>
      <c r="L22" s="91"/>
      <c r="M22" s="91"/>
      <c r="N22" s="91"/>
      <c r="O22" s="91"/>
      <c r="P22" s="314"/>
      <c r="Q22" s="90"/>
      <c r="R22" s="222"/>
      <c r="S22" s="92"/>
      <c r="T22" s="93"/>
      <c r="V22" s="160" t="s">
        <v>13</v>
      </c>
      <c r="W22" s="127" t="str">
        <f>IF(O2="","",O2)</f>
        <v/>
      </c>
      <c r="X22" s="127"/>
      <c r="Y22" s="161" t="str">
        <f>IFERROR(X22-W22,"")</f>
        <v/>
      </c>
      <c r="AA22" s="126" t="s">
        <v>13</v>
      </c>
      <c r="AB22" s="128" t="str">
        <f>IF(W22="","",AB19/W22)</f>
        <v/>
      </c>
      <c r="AC22" s="128" t="str">
        <f>IF(X22="","",AC19/X22)</f>
        <v/>
      </c>
      <c r="AD22" s="129" t="str">
        <f>IFERROR(AC22-AB22,"")</f>
        <v/>
      </c>
      <c r="AF22" s="95" t="str">
        <f>'1日(火)'!AF22</f>
        <v>残業</v>
      </c>
    </row>
    <row r="23" spans="1:32" ht="18" customHeight="1" thickBot="1" x14ac:dyDescent="0.45">
      <c r="A23" s="138">
        <v>0.64583333333332704</v>
      </c>
      <c r="B23" s="133" t="s">
        <v>64</v>
      </c>
      <c r="C23" s="133" t="s">
        <v>64</v>
      </c>
      <c r="D23" s="133" t="s">
        <v>64</v>
      </c>
      <c r="E23" s="133" t="s">
        <v>64</v>
      </c>
      <c r="F23" s="133" t="s">
        <v>64</v>
      </c>
      <c r="G23" s="133" t="s">
        <v>64</v>
      </c>
      <c r="H23" s="133" t="s">
        <v>64</v>
      </c>
      <c r="I23" s="133" t="s">
        <v>64</v>
      </c>
      <c r="J23" s="133"/>
      <c r="K23" s="133"/>
      <c r="L23" s="133"/>
      <c r="M23" s="133"/>
      <c r="N23" s="133"/>
      <c r="O23" s="133"/>
      <c r="P23" s="309"/>
      <c r="Q23" s="132"/>
      <c r="R23" s="223"/>
      <c r="S23" s="134"/>
      <c r="T23" s="136"/>
      <c r="V23" s="103" t="s">
        <v>104</v>
      </c>
      <c r="W23" s="70"/>
      <c r="AF23" s="95" t="str">
        <f>'1日(火)'!AF23</f>
        <v>↓</v>
      </c>
    </row>
    <row r="24" spans="1:32" ht="18" customHeight="1" x14ac:dyDescent="0.4">
      <c r="A24" s="139">
        <v>0.66666666666665897</v>
      </c>
      <c r="B24" s="91" t="s">
        <v>64</v>
      </c>
      <c r="C24" s="91" t="s">
        <v>64</v>
      </c>
      <c r="D24" s="91" t="s">
        <v>64</v>
      </c>
      <c r="E24" s="91" t="s">
        <v>64</v>
      </c>
      <c r="F24" s="91" t="s">
        <v>64</v>
      </c>
      <c r="G24" s="91" t="s">
        <v>64</v>
      </c>
      <c r="H24" s="91" t="s">
        <v>64</v>
      </c>
      <c r="I24" s="91" t="s">
        <v>64</v>
      </c>
      <c r="J24" s="91"/>
      <c r="K24" s="91"/>
      <c r="L24" s="91"/>
      <c r="M24" s="91"/>
      <c r="N24" s="91"/>
      <c r="O24" s="91"/>
      <c r="P24" s="314"/>
      <c r="Q24" s="90"/>
      <c r="R24" s="222"/>
      <c r="S24" s="92"/>
      <c r="T24" s="93" t="s">
        <v>748</v>
      </c>
      <c r="V24" s="105" t="s">
        <v>3</v>
      </c>
      <c r="W24" s="106" t="s">
        <v>14</v>
      </c>
      <c r="X24" s="106" t="s">
        <v>15</v>
      </c>
      <c r="Y24" s="107" t="s">
        <v>16</v>
      </c>
      <c r="AF24" s="95" t="str">
        <f>'1日(火)'!AF24</f>
        <v>翌日準備</v>
      </c>
    </row>
    <row r="25" spans="1:32" ht="18" customHeight="1" thickBot="1" x14ac:dyDescent="0.45">
      <c r="A25" s="138">
        <v>0.68749999999999101</v>
      </c>
      <c r="B25" s="133" t="s">
        <v>755</v>
      </c>
      <c r="C25" s="133" t="s">
        <v>755</v>
      </c>
      <c r="D25" s="133" t="s">
        <v>755</v>
      </c>
      <c r="E25" s="133" t="s">
        <v>755</v>
      </c>
      <c r="F25" s="133" t="s">
        <v>755</v>
      </c>
      <c r="G25" s="133" t="s">
        <v>64</v>
      </c>
      <c r="H25" s="133" t="s">
        <v>755</v>
      </c>
      <c r="I25" s="133" t="s">
        <v>64</v>
      </c>
      <c r="J25" s="133"/>
      <c r="K25" s="133"/>
      <c r="L25" s="133"/>
      <c r="M25" s="133"/>
      <c r="N25" s="133"/>
      <c r="O25" s="133"/>
      <c r="P25" s="309"/>
      <c r="Q25" s="132"/>
      <c r="R25" s="223"/>
      <c r="S25" s="134"/>
      <c r="T25" s="136"/>
      <c r="V25" s="126" t="s">
        <v>13</v>
      </c>
      <c r="W25" s="163" t="str">
        <f>IF(W22="","",W22/W19)</f>
        <v/>
      </c>
      <c r="X25" s="163" t="str">
        <f>IF(X22="","",X22/X19)</f>
        <v/>
      </c>
      <c r="Y25" s="164" t="str">
        <f>IFERROR(X25-W25,"")</f>
        <v/>
      </c>
      <c r="AF25" s="95" t="str">
        <f>'1日(火)'!AF25</f>
        <v>在庫チェック</v>
      </c>
    </row>
    <row r="26" spans="1:32" ht="18" customHeight="1" thickBot="1" x14ac:dyDescent="0.45">
      <c r="A26" s="139">
        <v>0.70833333333332205</v>
      </c>
      <c r="B26" s="91" t="s">
        <v>754</v>
      </c>
      <c r="C26" s="91" t="s">
        <v>754</v>
      </c>
      <c r="D26" s="91" t="s">
        <v>754</v>
      </c>
      <c r="E26" s="91" t="s">
        <v>754</v>
      </c>
      <c r="F26" s="91" t="s">
        <v>754</v>
      </c>
      <c r="G26" s="91" t="s">
        <v>64</v>
      </c>
      <c r="H26" s="91" t="s">
        <v>754</v>
      </c>
      <c r="I26" s="91" t="s">
        <v>64</v>
      </c>
      <c r="J26" s="91"/>
      <c r="K26" s="91"/>
      <c r="L26" s="91"/>
      <c r="M26" s="91"/>
      <c r="N26" s="91"/>
      <c r="O26" s="91"/>
      <c r="P26" s="314"/>
      <c r="Q26" s="90"/>
      <c r="R26" s="222"/>
      <c r="S26" s="92"/>
      <c r="T26" s="93"/>
      <c r="V26" s="130" t="s">
        <v>164</v>
      </c>
      <c r="W26" s="322"/>
      <c r="X26" s="322"/>
      <c r="Y26" s="322"/>
      <c r="AF26" s="95" t="str">
        <f>'1日(火)'!AF26</f>
        <v>送り状印刷</v>
      </c>
    </row>
    <row r="27" spans="1:32" ht="18" customHeight="1" x14ac:dyDescent="0.4">
      <c r="A27" s="138">
        <v>0.72916666666665397</v>
      </c>
      <c r="B27" s="133"/>
      <c r="C27" s="133"/>
      <c r="D27" s="133"/>
      <c r="E27" s="133"/>
      <c r="F27" s="133"/>
      <c r="G27" s="133" t="s">
        <v>740</v>
      </c>
      <c r="H27" s="133"/>
      <c r="I27" s="133" t="s">
        <v>740</v>
      </c>
      <c r="J27" s="133"/>
      <c r="K27" s="133"/>
      <c r="L27" s="133"/>
      <c r="M27" s="133"/>
      <c r="N27" s="133"/>
      <c r="O27" s="133"/>
      <c r="P27" s="309"/>
      <c r="Q27" s="132"/>
      <c r="R27" s="223"/>
      <c r="S27" s="134"/>
      <c r="T27" s="136"/>
      <c r="V27" s="524"/>
      <c r="W27" s="525"/>
      <c r="X27" s="525"/>
      <c r="Y27" s="526"/>
      <c r="AF27" s="95">
        <f>'1日(火)'!AF27</f>
        <v>0</v>
      </c>
    </row>
    <row r="28" spans="1:32" ht="18" customHeight="1" x14ac:dyDescent="0.4">
      <c r="A28" s="139">
        <v>0.74999999999998601</v>
      </c>
      <c r="B28" s="91"/>
      <c r="C28" s="91"/>
      <c r="D28" s="91"/>
      <c r="E28" s="91"/>
      <c r="F28" s="91"/>
      <c r="G28" s="91" t="s">
        <v>71</v>
      </c>
      <c r="H28" s="91"/>
      <c r="I28" s="91" t="s">
        <v>71</v>
      </c>
      <c r="J28" s="91"/>
      <c r="K28" s="91"/>
      <c r="L28" s="91"/>
      <c r="M28" s="91"/>
      <c r="N28" s="91"/>
      <c r="O28" s="91"/>
      <c r="P28" s="314"/>
      <c r="Q28" s="90"/>
      <c r="R28" s="222"/>
      <c r="S28" s="92"/>
      <c r="T28" s="93"/>
      <c r="V28" s="527"/>
      <c r="W28" s="528"/>
      <c r="X28" s="528"/>
      <c r="Y28" s="529"/>
      <c r="AA28" s="177"/>
      <c r="AB28" s="177"/>
      <c r="AC28" s="177"/>
      <c r="AD28" s="177"/>
      <c r="AF28" s="95" t="str">
        <f>'1日(火)'!AF28</f>
        <v>＊</v>
      </c>
    </row>
    <row r="29" spans="1:32" ht="18" customHeight="1" thickBot="1" x14ac:dyDescent="0.45">
      <c r="A29" s="138">
        <v>0.77083333333331805</v>
      </c>
      <c r="B29" s="133"/>
      <c r="C29" s="133"/>
      <c r="D29" s="133"/>
      <c r="E29" s="133"/>
      <c r="F29" s="133"/>
      <c r="G29" s="133"/>
      <c r="H29" s="133"/>
      <c r="I29" s="133"/>
      <c r="J29" s="133"/>
      <c r="K29" s="133"/>
      <c r="L29" s="133"/>
      <c r="M29" s="133"/>
      <c r="N29" s="133"/>
      <c r="O29" s="133"/>
      <c r="P29" s="309"/>
      <c r="Q29" s="132"/>
      <c r="R29" s="223"/>
      <c r="S29" s="134"/>
      <c r="T29" s="136"/>
      <c r="V29" s="521"/>
      <c r="W29" s="522"/>
      <c r="X29" s="522"/>
      <c r="Y29" s="523"/>
      <c r="AA29" s="177"/>
      <c r="AB29" s="177"/>
      <c r="AC29" s="177"/>
      <c r="AD29" s="177"/>
      <c r="AF29" s="95" t="str">
        <f>'1日(火)'!AF29</f>
        <v>＊</v>
      </c>
    </row>
    <row r="30" spans="1:32" ht="18" customHeight="1" thickBot="1" x14ac:dyDescent="0.45">
      <c r="A30" s="139">
        <v>0.79166666666664998</v>
      </c>
      <c r="B30" s="90"/>
      <c r="C30" s="91"/>
      <c r="D30" s="91"/>
      <c r="E30" s="91"/>
      <c r="F30" s="91"/>
      <c r="G30" s="91"/>
      <c r="H30" s="91"/>
      <c r="I30" s="91"/>
      <c r="J30" s="91"/>
      <c r="K30" s="91"/>
      <c r="L30" s="91"/>
      <c r="M30" s="91"/>
      <c r="N30" s="91"/>
      <c r="O30" s="91"/>
      <c r="P30" s="314"/>
      <c r="Q30" s="90"/>
      <c r="R30" s="222"/>
      <c r="S30" s="92"/>
      <c r="T30" s="93"/>
      <c r="V30" s="130" t="s">
        <v>236</v>
      </c>
      <c r="W30" s="320"/>
      <c r="X30" s="320"/>
      <c r="Y30" s="321"/>
      <c r="AA30" s="177"/>
      <c r="AB30" s="177"/>
      <c r="AC30" s="177"/>
      <c r="AD30" s="177"/>
      <c r="AF30" s="95" t="str">
        <f>'1日(火)'!AF30</f>
        <v>＊</v>
      </c>
    </row>
    <row r="31" spans="1:32" ht="18" customHeight="1" x14ac:dyDescent="0.4">
      <c r="A31" s="138">
        <v>0.81249999999998201</v>
      </c>
      <c r="B31" s="132"/>
      <c r="C31" s="133"/>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tr">
        <f>'1日(火)'!AF31</f>
        <v>＊</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t="s">
        <v>749</v>
      </c>
      <c r="V32" s="527"/>
      <c r="W32" s="528"/>
      <c r="X32" s="528"/>
      <c r="Y32" s="529"/>
      <c r="AA32" s="177"/>
      <c r="AB32" s="177"/>
      <c r="AC32" s="177"/>
      <c r="AD32" s="177"/>
      <c r="AF32" s="95" t="str">
        <f>'1日(火)'!AF32</f>
        <v>＊</v>
      </c>
    </row>
    <row r="33" spans="1:32" ht="18" customHeight="1" thickBot="1" x14ac:dyDescent="0.45">
      <c r="A33" s="173" t="s">
        <v>165</v>
      </c>
      <c r="B33" s="111" cm="1">
        <f t="array" aca="1" ref="B33" ca="1">IF(B36&lt;&gt;0,B36,IFERROR(IF(B4="欠勤",0,IF(B3="","",INDIRECT(ADDRESS(MATCH("",B$1:B$32,-1),1))*24-INDIRECT(ADDRESS(MATCH(0,INDEX(0/(B$6:B$32&lt;&gt;""),),0)+5,1))*24-COUNTIF(B6:B32,"休憩")*0.5)),0))</f>
        <v>7.9999999999997389</v>
      </c>
      <c r="C33" s="111" cm="1">
        <f t="array" aca="1" ref="C33" ca="1">IF(C36&lt;&gt;0,C36,IFERROR(IF(C4="欠勤",0,IF(C3="","",INDIRECT(ADDRESS(MATCH("",C$1:C$32,-1),1))*24-INDIRECT(ADDRESS(MATCH(0,INDEX(0/(C$6:C$32&lt;&gt;""),),0)+5,1))*24-COUNTIF(C6:C32,"休憩")*0.5)),0))</f>
        <v>7.9999999999997389</v>
      </c>
      <c r="D33" s="111" cm="1">
        <f t="array" aca="1" ref="D33" ca="1">IF(D36&lt;&gt;0,D36,IFERROR(IF(D4="欠勤",0,IF(D3="","",INDIRECT(ADDRESS(MATCH("",D$1:D$32,-1),1))*24-INDIRECT(ADDRESS(MATCH(0,INDEX(0/(D$6:D$32&lt;&gt;""),),0)+5,1))*24-COUNTIF(D6:D32,"休憩")*0.5)),0))</f>
        <v>7.9999999999997389</v>
      </c>
      <c r="E33" s="111" cm="1">
        <f t="array" aca="1" ref="E33" ca="1">IF(E36&lt;&gt;0,E36,IFERROR(IF(E4="欠勤",0,IF(E3="","",INDIRECT(ADDRESS(MATCH("",E$1:E$32,-1),1))*24-INDIRECT(ADDRESS(MATCH(0,INDEX(0/(E$6:E$32&lt;&gt;""),),0)+5,1))*24-COUNTIF(E6:E32,"休憩")*0.5)),0))</f>
        <v>7.9999999999997389</v>
      </c>
      <c r="F33" s="111" cm="1">
        <f t="array" aca="1" ref="F33" ca="1">IF(F36&lt;&gt;0,F36,IFERROR(IF(F4="欠勤",0,IF(F3="","",INDIRECT(ADDRESS(MATCH("",F$1:F$32,-1),1))*24-INDIRECT(ADDRESS(MATCH(0,INDEX(0/(F$6:F$32&lt;&gt;""),),0)+5,1))*24-COUNTIF(F6:F32,"休憩")*0.5)),0))</f>
        <v>7.9999999999997389</v>
      </c>
      <c r="G33" s="227" cm="1">
        <f t="array" aca="1" ref="G33" ca="1">IF(G36&lt;&gt;0,G36,IFERROR(IF(G4="欠勤",0,IF(G3="","",INDIRECT(ADDRESS(MATCH("",G$1:G$32,-1),1))*24-INDIRECT(ADDRESS(MATCH(0,INDEX(0/(G$6:G$32&lt;&gt;""),),0)+5,1))*24-COUNTIF(G6:G32,"休憩")*0.5)),0))</f>
        <v>4.9999999999996838</v>
      </c>
      <c r="H33" s="228" cm="1">
        <f t="array" aca="1" ref="H33" ca="1">IF(H36&lt;&gt;0,H36,IFERROR(IF(H4="欠勤",0,IF(H3="","",INDIRECT(ADDRESS(MATCH("",H$1:H$32,-1),1))*24-INDIRECT(ADDRESS(MATCH(0,INDEX(0/(H$6:H$32&lt;&gt;""),),0)+5,1))*24-COUNTIF(H6:H32,"休憩")*0.5)),0))</f>
        <v>6.99999999999973</v>
      </c>
      <c r="I33" s="228" cm="1">
        <f t="array" aca="1" ref="I33" ca="1">IF(I36&lt;&gt;0,I36,IFERROR(IF(I4="欠勤",0,IF(I3="","",INDIRECT(ADDRESS(MATCH("",I$1:I$32,-1),1))*24-INDIRECT(ADDRESS(MATCH(0,INDEX(0/(I$6:I$32&lt;&gt;""),),0)+5,1))*24-COUNTIF(I6:I32,"休憩")*0.5)),0))</f>
        <v>4.9999999999996838</v>
      </c>
      <c r="J33" s="228" t="str" cm="1">
        <f t="array" aca="1" ref="J33" ca="1">IF(J36&lt;&gt;0,J36,IFERROR(IF(J4="欠勤",0,IF(J3="","",INDIRECT(ADDRESS(MATCH("",J$1:J$32,-1),1))*24-INDIRECT(ADDRESS(MATCH(0,INDEX(0/(J$6:J$32&lt;&gt;""),),0)+5,1))*24-COUNTIF(J6:J32,"休憩")*0.5)),0))</f>
        <v/>
      </c>
      <c r="K33" s="228" t="str" cm="1">
        <f t="array" aca="1" ref="K33" ca="1">IF(K36&lt;&gt;0,K36,IFERROR(IF(K4="欠勤",0,IF(K3="","",INDIRECT(ADDRESS(MATCH("",K$1:K$32,-1),1))*24-INDIRECT(ADDRESS(MATCH(0,INDEX(0/(K$6:K$32&lt;&gt;""),),0)+5,1))*24-COUNTIF(K6:K32,"休憩")*0.5)),0))</f>
        <v/>
      </c>
      <c r="L33" s="228" t="str" cm="1">
        <f t="array" aca="1" ref="L33" ca="1">IF(L36&lt;&gt;0,L36,IFERROR(IF(L4="欠勤",0,IF(L3="","",INDIRECT(ADDRESS(MATCH("",L$1:L$32,-1),1))*24-INDIRECT(ADDRESS(MATCH(0,INDEX(0/(L$6:L$32&lt;&gt;""),),0)+5,1))*24-COUNTIF(L6:L32,"休憩")*0.5)),0))</f>
        <v/>
      </c>
      <c r="M33" s="228" t="str" cm="1">
        <f t="array" aca="1" ref="M33" ca="1">IF(M36&lt;&gt;0,M36,IFERROR(IF(M4="欠勤",0,IF(M3="","",INDIRECT(ADDRESS(MATCH("",M$1:M$32,-1),1))*24-INDIRECT(ADDRESS(MATCH(0,INDEX(0/(M$6:M$32&lt;&gt;""),),0)+5,1))*24-COUNTIF(M6:M32,"休憩")*0.5)),0))</f>
        <v/>
      </c>
      <c r="N33" s="228" t="str" cm="1">
        <f t="array" aca="1" ref="N33" ca="1">IF(N36&lt;&gt;0,N36,IFERROR(IF(N4="欠勤",0,IF(N3="","",INDIRECT(ADDRESS(MATCH("",N$1:N$32,-1),1))*24-INDIRECT(ADDRESS(MATCH(0,INDEX(0/(N$6:N$32&lt;&gt;""),),0)+5,1))*24-COUNTIF(N6:N32,"休憩")*0.5)),0))</f>
        <v/>
      </c>
      <c r="O33" s="228" t="str" cm="1">
        <f t="array" aca="1" ref="O33" ca="1">IF(O36&lt;&gt;0,O36,IFERROR(IF(O4="欠勤",0,IF(O3="","",INDIRECT(ADDRESS(MATCH("",O$1:O$32,-1),1))*24-INDIRECT(ADDRESS(MATCH(0,INDEX(0/(O$6:O$32&lt;&gt;""),),0)+5,1))*24-COUNTIF(O6:O32,"休憩")*0.5)),0))</f>
        <v/>
      </c>
      <c r="P33" s="316" t="str" cm="1">
        <f t="array" aca="1" ref="P33" ca="1">IF(P36&lt;&gt;0,P36,IFERROR(IF(P4="欠勤",0,IF(P3="","",INDIRECT(ADDRESS(MATCH("",P$1:P$32,-1),1))*24-INDIRECT(ADDRESS(MATCH(0,INDEX(0/(P$6:P$32&lt;&gt;""),),0)+5,1))*24-COUNTIF(P6:P32,"休憩")*0.5)),0))</f>
        <v/>
      </c>
      <c r="Q33" s="168"/>
      <c r="R33" s="169"/>
      <c r="S33" s="170"/>
      <c r="T33" s="171"/>
      <c r="V33" s="521"/>
      <c r="W33" s="522"/>
      <c r="X33" s="522"/>
      <c r="Y33" s="523"/>
      <c r="AA33" s="177"/>
      <c r="AB33" s="177"/>
      <c r="AC33" s="177"/>
      <c r="AD33" s="177"/>
      <c r="AF33" s="95" t="str">
        <f>'1日(火)'!AF33</f>
        <v>＊</v>
      </c>
    </row>
    <row r="34" spans="1:32" ht="18" customHeight="1" x14ac:dyDescent="0.4">
      <c r="A34" s="533" t="str">
        <f>"出荷の合計　　→　"&amp;O2&amp;"ｃｓ"</f>
        <v>出荷の合計　　→　ｃｓ</v>
      </c>
      <c r="B34" s="533"/>
      <c r="C34" s="533"/>
      <c r="D34" s="533"/>
      <c r="E34" s="533"/>
      <c r="F34" s="533"/>
      <c r="G34" s="533"/>
      <c r="H34" s="533"/>
      <c r="I34" s="533"/>
      <c r="J34" s="533"/>
      <c r="K34" s="533"/>
      <c r="L34" s="533"/>
      <c r="M34" s="533"/>
      <c r="N34" s="533"/>
      <c r="O34" s="533"/>
      <c r="P34" s="533"/>
      <c r="Q34" s="533"/>
      <c r="R34" s="533"/>
      <c r="S34" s="533"/>
      <c r="T34" s="533"/>
      <c r="AF34" s="95" t="str">
        <f>'1日(火)'!AF34</f>
        <v>＊</v>
      </c>
    </row>
    <row r="35" spans="1:32" ht="18" customHeight="1" x14ac:dyDescent="0.4">
      <c r="A35" s="534" t="e">
        <f ca="1">"1ケース当たりの人件費　"&amp;ROUND(AC19/O2,0)&amp;"円"</f>
        <v>#DIV/0!</v>
      </c>
      <c r="B35" s="534"/>
      <c r="C35" s="534"/>
      <c r="D35" s="534"/>
      <c r="E35" s="534"/>
      <c r="F35" s="534"/>
      <c r="G35" s="534"/>
      <c r="H35" s="534"/>
      <c r="I35" s="534"/>
      <c r="J35" s="534"/>
      <c r="K35" s="534"/>
      <c r="L35" s="534"/>
      <c r="M35" s="534"/>
      <c r="N35" s="534"/>
      <c r="O35" s="534"/>
      <c r="P35" s="534"/>
      <c r="Q35" s="534"/>
      <c r="R35" s="534"/>
      <c r="S35" s="534"/>
      <c r="T35" s="534"/>
      <c r="AF35" s="95" t="str">
        <f>'1日(火)'!AF35</f>
        <v>＊</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tr">
        <f>'1日(火)'!AF36</f>
        <v>＊</v>
      </c>
    </row>
    <row r="37" spans="1:32" ht="18" hidden="1" customHeight="1" x14ac:dyDescent="0.4">
      <c r="A37" s="167"/>
      <c r="B37" s="167" cm="1">
        <f t="array" aca="1" ref="B37" ca="1">IF(INDIRECT(ADDRESS(MATCH("",B$1:B$32,-1),2))="休憩",INDIRECT(ADDRESS(MATCH("",B$1:B$32,-1)+1,1)),INDIRECT(ADDRESS(MATCH("",B$1:B$32,-1),1)))</f>
        <v>0.70833333333332205</v>
      </c>
      <c r="C37" s="167" cm="1">
        <f t="array" aca="1" ref="C37" ca="1">IF(INDIRECT(ADDRESS(MATCH("",C$1:C$32,-1),3))="休憩",INDIRECT(ADDRESS(MATCH("",C$1:C$32,-1)+1,1)),INDIRECT(ADDRESS(MATCH("",C$1:C$32,-1),1)))</f>
        <v>0.70833333333332205</v>
      </c>
      <c r="D37" s="167" cm="1">
        <f t="array" aca="1" ref="D37" ca="1">IF(INDIRECT(ADDRESS(MATCH("",D$1:D$32,-1),4))="休憩",INDIRECT(ADDRESS(MATCH("",D$1:D$32,-1)+1,1)),INDIRECT(ADDRESS(MATCH("",D$1:D$32,-1),1)))</f>
        <v>0.70833333333332205</v>
      </c>
      <c r="E37" s="167" cm="1">
        <f t="array" aca="1" ref="E37" ca="1">IF(INDIRECT(ADDRESS(MATCH("",E$1:E$32,-1),5))="休憩",INDIRECT(ADDRESS(MATCH("",E$1:E$32,-1)+1,1)),INDIRECT(ADDRESS(MATCH("",E$1:E$32,-1),1)))</f>
        <v>0.70833333333332205</v>
      </c>
      <c r="F37" s="167" cm="1">
        <f t="array" aca="1" ref="F37" ca="1">IF(INDIRECT(ADDRESS(MATCH("",F$1:F$32,-1),6))="休憩",INDIRECT(ADDRESS(MATCH("",F$1:F$32,-1)+1,1)),INDIRECT(ADDRESS(MATCH("",F$1:F$32,-1),1)))</f>
        <v>0.70833333333332205</v>
      </c>
      <c r="G37" s="167" cm="1">
        <f t="array" aca="1" ref="G37" ca="1">IF(INDIRECT(ADDRESS(MATCH("",G$1:G$32,-1),7))="休憩",INDIRECT(ADDRESS(MATCH("",G$1:G$32,-1)+1,1)),INDIRECT(ADDRESS(MATCH("",G$1:G$32,-1),1)))</f>
        <v>0.74999999999998601</v>
      </c>
      <c r="H37" s="167" cm="1">
        <f t="array" aca="1" ref="H37" ca="1">IF(INDIRECT(ADDRESS(MATCH("",H$1:H$32,-1),8))="休憩",INDIRECT(ADDRESS(MATCH("",H$1:H$32,-1)+1,1)),INDIRECT(ADDRESS(MATCH("",H$1:H$32,-1),1)))</f>
        <v>0.70833333333332205</v>
      </c>
      <c r="I37" s="220" cm="1">
        <f t="array" aca="1" ref="I37" ca="1">IF(INDIRECT(ADDRESS(MATCH("",I$1:I$32,-1),8))="休憩",INDIRECT(ADDRESS(MATCH("",I$1:I$32,-1)+1,1)),INDIRECT(ADDRESS(MATCH("",I$1:I$32,-1),1)))</f>
        <v>0.74999999999998601</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tr">
        <f>'1日(火)'!AF37</f>
        <v>＊</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tr">
        <f>'1日(火)'!AF38</f>
        <v>＊</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tr">
        <f>'1日(火)'!AF39</f>
        <v>＊</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tr">
        <f>'1日(火)'!AF40</f>
        <v>＊</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tr">
        <f>'1日(火)'!AF41</f>
        <v>＊</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tr">
        <f>'1日(火)'!AF42</f>
        <v>＊</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tr">
        <f>'1日(火)'!AF43</f>
        <v>＊</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tr">
        <f>'1日(火)'!AF44</f>
        <v>＊</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tr">
        <f>'1日(火)'!AF45</f>
        <v>＊</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tr">
        <f>'1日(火)'!AF46</f>
        <v>＊</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tr">
        <f>'1日(火)'!AF47</f>
        <v>＊</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tr">
        <f>'1日(火)'!AF48</f>
        <v>＊</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tr">
        <f>'1日(火)'!AF49</f>
        <v>＊</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tr">
        <f>'1日(火)'!AF50</f>
        <v>＊</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tr">
        <f>'1日(火)'!AF51</f>
        <v>＊</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tr">
        <f>'1日(火)'!AF52</f>
        <v>＊</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tr">
        <f>'1日(火)'!AF53</f>
        <v>＊</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tr">
        <f>'1日(火)'!AF54</f>
        <v>＊</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tr">
        <f>'1日(火)'!AF55</f>
        <v>＊</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tr">
        <f>'1日(火)'!AF56</f>
        <v>＊</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tr">
        <f>'1日(火)'!AF57</f>
        <v>＊</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tr">
        <f>'1日(火)'!AF58</f>
        <v>＊</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28" ht="15.95" customHeight="1" x14ac:dyDescent="0.4"/>
    <row r="66" spans="22:28" ht="15.95" customHeight="1" x14ac:dyDescent="0.4">
      <c r="Y66" s="124"/>
    </row>
    <row r="67" spans="22:28" ht="15.95" customHeight="1" x14ac:dyDescent="0.4">
      <c r="Y67" s="125"/>
    </row>
    <row r="68" spans="22:28" ht="15.95" customHeight="1" x14ac:dyDescent="0.4">
      <c r="Y68" s="125"/>
    </row>
    <row r="69" spans="22:28" ht="15.95" customHeight="1" x14ac:dyDescent="0.4">
      <c r="Y69" s="125"/>
    </row>
    <row r="70" spans="22:28" ht="15.95" customHeight="1" x14ac:dyDescent="0.4">
      <c r="V70" s="116"/>
      <c r="W70" s="70"/>
      <c r="AB70" s="125"/>
    </row>
    <row r="71" spans="22:28" ht="15.95" customHeight="1" x14ac:dyDescent="0.4">
      <c r="V71" s="116"/>
      <c r="W71" s="70"/>
      <c r="AB71" s="125"/>
    </row>
    <row r="72" spans="22:28" ht="15.95" customHeight="1" x14ac:dyDescent="0.4">
      <c r="V72" s="116"/>
      <c r="W72" s="70"/>
      <c r="AB72" s="125"/>
    </row>
    <row r="73" spans="22:28" ht="15.95" customHeight="1" x14ac:dyDescent="0.4">
      <c r="Y73" s="125"/>
    </row>
    <row r="74" spans="22:28" ht="15.95" customHeight="1" x14ac:dyDescent="0.4">
      <c r="Y74" s="125"/>
    </row>
    <row r="75" spans="22:28" ht="15.95" customHeight="1" x14ac:dyDescent="0.4">
      <c r="Y75" s="125"/>
    </row>
    <row r="76" spans="22:28" ht="15.95" customHeight="1" x14ac:dyDescent="0.4">
      <c r="Y76" s="125"/>
    </row>
    <row r="77" spans="22:28" s="70" customFormat="1" ht="15.95" customHeight="1" x14ac:dyDescent="0.4">
      <c r="W77"/>
    </row>
    <row r="78" spans="22:28" s="70" customFormat="1" ht="15.95" customHeight="1" x14ac:dyDescent="0.4">
      <c r="W78"/>
    </row>
    <row r="79" spans="22:28" s="70" customFormat="1" ht="15.95" customHeight="1" x14ac:dyDescent="0.4">
      <c r="W79"/>
    </row>
    <row r="80" spans="22:28"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c r="Y85" s="131"/>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5"/>
  <conditionalFormatting sqref="A33 A6:T9 A30:T32 A10:P17 R10:T28 A18:A29 C29:T29 C18:P28">
    <cfRule type="cellIs" dxfId="37" priority="4" operator="equal">
      <formula>"休憩"</formula>
    </cfRule>
  </conditionalFormatting>
  <conditionalFormatting sqref="Y19">
    <cfRule type="cellIs" dxfId="36" priority="3" operator="lessThan">
      <formula>0</formula>
    </cfRule>
  </conditionalFormatting>
  <conditionalFormatting sqref="Q10:Q28">
    <cfRule type="cellIs" dxfId="35" priority="2" operator="equal">
      <formula>"休憩"</formula>
    </cfRule>
  </conditionalFormatting>
  <conditionalFormatting sqref="B18:B29">
    <cfRule type="cellIs" dxfId="34"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xr:uid="{702F358C-F9C9-4964-9279-8593A14097FD}">
          <x14:formula1>
            <xm:f>'1日(火)'!$AF$7:$AF$58</xm:f>
          </x14:formula1>
          <xm:sqref>B6:S32</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BA5338-1628-43FD-9656-98CB565FD797}">
  <sheetPr codeName="Sheet29">
    <pageSetUpPr fitToPage="1"/>
  </sheetPr>
  <dimension ref="A1:AF95"/>
  <sheetViews>
    <sheetView zoomScale="70" zoomScaleNormal="70" workbookViewId="0">
      <pane xSplit="1" ySplit="5" topLeftCell="B6" activePane="bottomRight" state="frozen"/>
      <selection activeCell="R8" sqref="R8"/>
      <selection pane="topRight" activeCell="R8" sqref="R8"/>
      <selection pane="bottomLeft" activeCell="R8" sqref="R8"/>
      <selection pane="bottomRight" activeCell="R10" sqref="R10:R28"/>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f>月シフト!X9</f>
        <v>44615</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f>A1</f>
        <v>44615</v>
      </c>
      <c r="W1" s="530"/>
      <c r="X1" s="530"/>
      <c r="Y1" s="530"/>
      <c r="Z1" s="62"/>
      <c r="AA1" s="62"/>
      <c r="AB1" s="62"/>
      <c r="AC1" s="62"/>
      <c r="AD1" s="62"/>
      <c r="AF1" s="62"/>
    </row>
    <row r="2" spans="1:32" ht="18.600000000000001" customHeight="1" thickBot="1" x14ac:dyDescent="0.45">
      <c r="A2" s="63"/>
      <c r="B2" s="537" t="s">
        <v>57</v>
      </c>
      <c r="C2" s="538"/>
      <c r="D2" s="538"/>
      <c r="E2" s="538"/>
      <c r="F2" s="538"/>
      <c r="G2" s="538"/>
      <c r="H2" s="538"/>
      <c r="I2" s="538"/>
      <c r="J2" s="538"/>
      <c r="K2" s="538"/>
      <c r="L2" s="538"/>
      <c r="M2" s="538"/>
      <c r="N2" s="539"/>
      <c r="O2" s="64"/>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IFERROR(INDEX(月シフト!$A$17:$A$50,MATCH(LARGE((月シフト!$X$17:$X$50&lt;&gt;"")*1/ROW(月シフト!$X$17:$X$50),B38),1/ROW(月シフト!$X$17:$X$50),0),1),"")</f>
        <v>ズオン バン フン</v>
      </c>
      <c r="C3" s="142" t="str" cm="1">
        <f t="array" ref="C3">IFERROR(INDEX(月シフト!$A$17:$A$50,MATCH(LARGE((月シフト!$X$17:$X$50&lt;&gt;"")*1/ROW(月シフト!$X$17:$X$50),C38),1/ROW(月シフト!$X$17:$X$50),0),1),"")</f>
        <v>チャモ</v>
      </c>
      <c r="D3" s="142" t="str" cm="1">
        <f t="array" ref="D3">IFERROR(INDEX(月シフト!$A$17:$A$50,MATCH(LARGE((月シフト!$X$17:$X$50&lt;&gt;"")*1/ROW(月シフト!$X$17:$X$50),D38),1/ROW(月シフト!$X$17:$X$50),0),1),"")</f>
        <v>ホン ゴック</v>
      </c>
      <c r="E3" s="142" t="str" cm="1">
        <f t="array" ref="E3">IFERROR(INDEX(月シフト!$A$17:$A$50,MATCH(LARGE((月シフト!$X$17:$X$50&lt;&gt;"")*1/ROW(月シフト!$X$17:$X$50),E38),1/ROW(月シフト!$X$17:$X$50),0),1),"")</f>
        <v>サンミン</v>
      </c>
      <c r="F3" s="142" t="str" cm="1">
        <f t="array" ref="F3">IFERROR(INDEX(月シフト!$A$17:$A$50,MATCH(LARGE((月シフト!$X$17:$X$50&lt;&gt;"")*1/ROW(月シフト!$X$17:$X$50),F38),1/ROW(月シフト!$X$17:$X$50),0),1),"")</f>
        <v>ユウ</v>
      </c>
      <c r="G3" s="224" t="str" cm="1">
        <f t="array" ref="G3">IFERROR(INDEX(月シフト!$A$17:$A$50,MATCH(LARGE((月シフト!$X$17:$X$50&lt;&gt;"")*1/ROW(月シフト!$X$17:$X$50),G38),1/ROW(月シフト!$X$17:$X$50),0),1),"")</f>
        <v>インディカ</v>
      </c>
      <c r="H3" s="224" t="str" cm="1">
        <f t="array" ref="H3">IFERROR(INDEX(月シフト!$A$17:$A$50,MATCH(LARGE((月シフト!$X$17:$X$50&lt;&gt;"")*1/ROW(月シフト!$X$17:$X$50),H38),1/ROW(月シフト!$X$17:$X$50),0),1),"")</f>
        <v>チャトランガ</v>
      </c>
      <c r="I3" s="224" t="str" cm="1">
        <f t="array" ref="I3">IFERROR(INDEX(月シフト!$A$17:$A$50,MATCH(LARGE((月シフト!$X$17:$X$50&lt;&gt;"")*1/ROW(月シフト!$X$17:$X$50),I38),1/ROW(月シフト!$X$17:$X$50),0),1),"")</f>
        <v/>
      </c>
      <c r="J3" s="224" t="str" cm="1">
        <f t="array" ref="J3">IFERROR(INDEX(月シフト!$A$17:$A$50,MATCH(LARGE((月シフト!$X$17:$X$50&lt;&gt;"")*1/ROW(月シフト!$X$17:$X$50),J38),1/ROW(月シフト!$X$17:$X$50),0),1),"")</f>
        <v/>
      </c>
      <c r="K3" s="224" t="str" cm="1">
        <f t="array" ref="K3">IFERROR(INDEX(月シフト!$A$17:$A$50,MATCH(LARGE((月シフト!$X$17:$X$50&lt;&gt;"")*1/ROW(月シフト!$X$17:$X$50),K38),1/ROW(月シフト!$X$17:$X$50),0),1),"")</f>
        <v/>
      </c>
      <c r="L3" s="224" t="str" cm="1">
        <f t="array" ref="L3">IFERROR(INDEX(月シフト!$A$17:$A$50,MATCH(LARGE((月シフト!$X$17:$X$50&lt;&gt;"")*1/ROW(月シフト!$X$17:$X$50),L38),1/ROW(月シフト!$X$17:$X$50),0),1),"")</f>
        <v/>
      </c>
      <c r="M3" s="224" t="str" cm="1">
        <f t="array" ref="M3">IFERROR(INDEX(月シフト!$A$17:$A$50,MATCH(LARGE((月シフト!$X$17:$X$50&lt;&gt;"")*1/ROW(月シフト!$X$17:$X$50),M38),1/ROW(月シフト!$X$17:$X$50),0),1),"")</f>
        <v/>
      </c>
      <c r="N3" s="224" t="str" cm="1">
        <f t="array" ref="N3">IFERROR(INDEX(月シフト!$A$17:$A$50,MATCH(LARGE((月シフト!$X$17:$X$50&lt;&gt;"")*1/ROW(月シフト!$X$17:$X$50),N38),1/ROW(月シフト!$X$17:$X$50),0),1),"")</f>
        <v/>
      </c>
      <c r="O3" s="224" t="str" cm="1">
        <f t="array" ref="O3">IFERROR(INDEX(月シフト!$A$17:$A$50,MATCH(LARGE((月シフト!$X$17:$X$50&lt;&gt;"")*1/ROW(月シフト!$X$17:$X$50),O38),1/ROW(月シフト!$X$17:$X$50),0),1),"")</f>
        <v/>
      </c>
      <c r="P3" s="310" t="str" cm="1">
        <f t="array" ref="P3">IFERROR(INDEX(月シフト!$A$17:$A$50,MATCH(LARGE((月シフト!$X$17:$X$50&lt;&gt;"")*1/ROW(月シフト!$X$17:$X$50),P38),1/ROW(月シフト!$X$17:$X$50),0),1),"")</f>
        <v/>
      </c>
      <c r="Q3" s="143" t="str">
        <f t="array" ref="Q3">IFERROR(INDEX(月シフト!$A$11:$A$16,MATCH(LARGE((月シフト!$X$11:$X$16&lt;&gt;"")*1/ROW(月シフト!$X$11:$X$16),1),1/ROW(月シフト!$X$11:$X$16),0),1),"")</f>
        <v>高橋</v>
      </c>
      <c r="R3" s="144" t="str">
        <f t="array" ref="R3">IFERROR(INDEX(月シフト!$A$11:$A$16,MATCH(LARGE((月シフト!$X$11:$X$16&lt;&gt;"")*1/ROW(月シフト!$X$11:$X$16),2),1/ROW(月シフト!$X$11:$X$16),0),1),"")</f>
        <v>マーダワ</v>
      </c>
      <c r="S3" s="145" t="str">
        <f t="array" ref="S3">IFERROR(INDEX(月シフト!$A$11:$A$16,MATCH(LARGE((月シフト!$X$11:$X$16&lt;&gt;"")*1/ROW(月シフト!$X$11:$X$16),3),1/ROW(月シフト!$X$11:$X$16),0),1),"")</f>
        <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c r="C4" s="73"/>
      <c r="D4" s="73"/>
      <c r="E4" s="73"/>
      <c r="F4" s="73"/>
      <c r="G4" s="225"/>
      <c r="H4" s="225"/>
      <c r="I4" s="225"/>
      <c r="J4" s="225"/>
      <c r="K4" s="225"/>
      <c r="L4" s="225"/>
      <c r="M4" s="225"/>
      <c r="N4" s="225"/>
      <c r="O4" s="225"/>
      <c r="P4" s="311"/>
      <c r="Q4" s="74"/>
      <c r="R4" s="75"/>
      <c r="S4" s="76"/>
      <c r="T4" s="146"/>
      <c r="V4" s="109" t="str">
        <f>IF(AND(B$3="",B$6=""),"",IF(B$3="",B$6,B$3))</f>
        <v>ズオン バン フン</v>
      </c>
      <c r="W4" s="110">
        <f>IF(AND(B$6&lt;&gt;"",B$3=""),0,IFERROR(HLOOKUP(INDEX(月シフト!$B$17:$AF$50,MATCH($V4,月シフト!$A$17:$A$50,0),MATCH($V$1,月シフト!$B$9:$AF$9,0)),月シフト!$AJ$9:$AU$10,2,0),""))</f>
        <v>8</v>
      </c>
      <c r="X4" s="111">
        <f ca="1">B33</f>
        <v>7.9999999999997389</v>
      </c>
      <c r="Y4" s="112">
        <f ca="1">IF(V4="","",X4-W4)</f>
        <v>-2.6112445539183682E-13</v>
      </c>
      <c r="AA4" s="109" t="str">
        <f t="shared" ref="AA4:AA13" si="0">IF(V4="","",V4)</f>
        <v>ズオン バン フン</v>
      </c>
      <c r="AB4" s="114">
        <f>IFERROR(HLOOKUP($V4,月シフト!$AJ$12:$AZ$13,2,0)*W4,"")</f>
        <v>9600</v>
      </c>
      <c r="AC4" s="114">
        <f ca="1">IFERROR(HLOOKUP($V4,月シフト!$AJ$12:$AZ$13,2,0)*X4,"")</f>
        <v>9599.9999999996871</v>
      </c>
      <c r="AD4" s="115">
        <f ca="1">IFERROR(ROUND(AC4,0)-ROUND(AB4,0),"")</f>
        <v>0</v>
      </c>
    </row>
    <row r="5" spans="1:32" ht="18.600000000000001" customHeight="1" thickBot="1" x14ac:dyDescent="0.45">
      <c r="A5" s="78" t="s">
        <v>83</v>
      </c>
      <c r="B5" s="79" t="str">
        <f>IF(B3="","",HLOOKUP(INDEX(月シフト!$B$11:$AF$50,MATCH(B$3,月シフト!$A$11:$A$50,0),MATCH($A$1,月シフト!$B$9:$AF$9,0)),月シフト!$AJ$9:$AU$11,3,0))</f>
        <v>8:00～17:00</v>
      </c>
      <c r="C5" s="79" t="str">
        <f>IF(C3="","",HLOOKUP(INDEX(月シフト!$B$11:$AF$50,MATCH(C$3,月シフト!$A$11:$A$50,0),MATCH($A$1,月シフト!$B$9:$AF$9,0)),月シフト!$AJ$9:$AU$11,3,0))</f>
        <v>8:00～17:00</v>
      </c>
      <c r="D5" s="79" t="str">
        <f>IF(D3="","",HLOOKUP(INDEX(月シフト!$B$11:$AF$50,MATCH(D$3,月シフト!$A$11:$A$50,0),MATCH($A$1,月シフト!$B$9:$AF$9,0)),月シフト!$AJ$9:$AU$11,3,0))</f>
        <v>8:00～17:00</v>
      </c>
      <c r="E5" s="79" t="str">
        <f>IF(E3="","",HLOOKUP(INDEX(月シフト!$B$11:$AF$50,MATCH(E$3,月シフト!$A$11:$A$50,0),MATCH($A$1,月シフト!$B$9:$AF$9,0)),月シフト!$AJ$9:$AU$11,3,0))</f>
        <v>8:00～17:00</v>
      </c>
      <c r="F5" s="79" t="str">
        <f>IF(F3="","",HLOOKUP(INDEX(月シフト!$B$11:$AF$50,MATCH(F$3,月シフト!$A$11:$A$50,0),MATCH($A$1,月シフト!$B$9:$AF$9,0)),月シフト!$AJ$9:$AU$11,3,0))</f>
        <v>8:00～17:00</v>
      </c>
      <c r="G5" s="226" t="str">
        <f>IF(G3="","",HLOOKUP(INDEX(月シフト!$B$11:$AF$50,MATCH(G$3,月シフト!$A$11:$A$50,0),MATCH($A$1,月シフト!$B$9:$AF$9,0)),月シフト!$AJ$9:$AU$11,3,0))</f>
        <v>9:00～17:00</v>
      </c>
      <c r="H5" s="226" t="str">
        <f>IF(H3="","",HLOOKUP(INDEX(月シフト!$B$11:$AF$50,MATCH(H$3,月シフト!$A$11:$A$50,0),MATCH($A$1,月シフト!$B$9:$AF$9,0)),月シフト!$AJ$9:$AU$11,3,0))</f>
        <v>13:00～18:00</v>
      </c>
      <c r="I5" s="226" t="str">
        <f>IF(I3="","",HLOOKUP(INDEX(月シフト!$B$11:$AF$50,MATCH(I$3,月シフト!$A$11:$A$50,0),MATCH($A$1,月シフト!$B$9:$AF$9,0)),月シフト!$AJ$9:$AU$11,3,0))</f>
        <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チャモ</v>
      </c>
      <c r="W5" s="110">
        <f>IF(AND(B$6&lt;&gt;"",B$3=""),0,IFERROR(HLOOKUP(INDEX(月シフト!$B$17:$AF$50,MATCH($V5,月シフト!$A$17:$A$50,0),MATCH($V$1,月シフト!$B$9:$AF$9,0)),月シフト!$AJ$9:$AU$10,2,0),""))</f>
        <v>8</v>
      </c>
      <c r="X5" s="110">
        <f ca="1">C33</f>
        <v>7.9999999999997389</v>
      </c>
      <c r="Y5" s="112">
        <f t="shared" ref="Y5:Y10" ca="1" si="1">IF(V5="","",X5-W5)</f>
        <v>-2.6112445539183682E-13</v>
      </c>
      <c r="Z5" s="178"/>
      <c r="AA5" s="109" t="str">
        <f t="shared" si="0"/>
        <v>チャモ</v>
      </c>
      <c r="AB5" s="114">
        <f>IFERROR(HLOOKUP($V5,月シフト!$AJ$12:$AZ$13,2,0)*W5,"")</f>
        <v>9200</v>
      </c>
      <c r="AC5" s="114">
        <f ca="1">IFERROR(HLOOKUP($V5,月シフト!$AJ$12:$AZ$13,2,0)*X5,"")</f>
        <v>9199.9999999996999</v>
      </c>
      <c r="AD5" s="115">
        <f t="shared" ref="AD5:AD10" ca="1" si="2">IFERROR(ROUND(AC5,0)-ROUND(AB5,0),"")</f>
        <v>0</v>
      </c>
    </row>
    <row r="6" spans="1:32" ht="18.600000000000001" customHeight="1" x14ac:dyDescent="0.4">
      <c r="A6" s="137">
        <v>0.29166666666666669</v>
      </c>
      <c r="B6" s="84"/>
      <c r="C6" s="85"/>
      <c r="D6" s="85"/>
      <c r="E6" s="85"/>
      <c r="F6" s="85"/>
      <c r="G6" s="85"/>
      <c r="H6" s="85"/>
      <c r="I6" s="85"/>
      <c r="J6" s="85"/>
      <c r="K6" s="85"/>
      <c r="L6" s="85"/>
      <c r="M6" s="85"/>
      <c r="N6" s="85"/>
      <c r="O6" s="85"/>
      <c r="P6" s="313"/>
      <c r="Q6" s="84"/>
      <c r="R6" s="323"/>
      <c r="S6" s="86"/>
      <c r="T6" s="87" t="s">
        <v>194</v>
      </c>
      <c r="V6" s="109" t="str">
        <f>IF(AND(D$3="",D$6=""),"",IF(D$3="",D$6,D$3))</f>
        <v>ホン ゴック</v>
      </c>
      <c r="W6" s="110">
        <f>IF(AND(B$6&lt;&gt;"",B$3=""),0,IFERROR(HLOOKUP(INDEX(月シフト!$B$17:$AF$50,MATCH($V6,月シフト!$A$17:$A$50,0),MATCH($V$1,月シフト!$B$9:$AF$9,0)),月シフト!$AJ$9:$AU$10,2,0),""))</f>
        <v>8</v>
      </c>
      <c r="X6" s="110">
        <f ca="1">D33</f>
        <v>7.9999999999997389</v>
      </c>
      <c r="Y6" s="112">
        <f t="shared" ca="1" si="1"/>
        <v>-2.6112445539183682E-13</v>
      </c>
      <c r="Z6" s="141"/>
      <c r="AA6" s="109" t="str">
        <f t="shared" si="0"/>
        <v>ホン ゴック</v>
      </c>
      <c r="AB6" s="114">
        <f>IFERROR(HLOOKUP($V6,月シフト!$AJ$12:$AZ$13,2,0)*W6,"")</f>
        <v>8800</v>
      </c>
      <c r="AC6" s="114">
        <f ca="1">IFERROR(HLOOKUP($V6,月シフト!$AJ$12:$AZ$13,2,0)*X6,"")</f>
        <v>8799.9999999997126</v>
      </c>
      <c r="AD6" s="115">
        <f t="shared" ca="1" si="2"/>
        <v>0</v>
      </c>
      <c r="AF6" s="70" t="str">
        <f>'1日(火)'!AF6</f>
        <v>リスト</v>
      </c>
    </row>
    <row r="7" spans="1:32" ht="18.600000000000001" customHeight="1" x14ac:dyDescent="0.4">
      <c r="A7" s="138">
        <v>0.3125</v>
      </c>
      <c r="B7" s="132"/>
      <c r="C7" s="133"/>
      <c r="D7" s="133"/>
      <c r="E7" s="133"/>
      <c r="F7" s="133"/>
      <c r="G7" s="133"/>
      <c r="H7" s="133"/>
      <c r="I7" s="133"/>
      <c r="J7" s="133"/>
      <c r="K7" s="133"/>
      <c r="L7" s="133"/>
      <c r="M7" s="133"/>
      <c r="N7" s="133"/>
      <c r="O7" s="133"/>
      <c r="P7" s="309"/>
      <c r="Q7" s="132"/>
      <c r="R7" s="223"/>
      <c r="S7" s="134"/>
      <c r="T7" s="135" t="s">
        <v>750</v>
      </c>
      <c r="V7" s="109" t="str">
        <f>IF(AND(E$3="",E$6=""),"",IF(E$3="",E$6,E$3))</f>
        <v>サンミン</v>
      </c>
      <c r="W7" s="110">
        <f>IF(AND(B$6&lt;&gt;"",B$3=""),0,IFERROR(HLOOKUP(INDEX(月シフト!$B$17:$AF$50,MATCH($V7,月シフト!$A$17:$A$50,0),MATCH($V$1,月シフト!$B$9:$AF$9,0)),月シフト!$AJ$9:$AU$10,2,0),""))</f>
        <v>8</v>
      </c>
      <c r="X7" s="110">
        <f ca="1">E33</f>
        <v>7.9999999999997389</v>
      </c>
      <c r="Y7" s="112">
        <f t="shared" ca="1" si="1"/>
        <v>-2.6112445539183682E-13</v>
      </c>
      <c r="Z7" s="113"/>
      <c r="AA7" s="109" t="str">
        <f t="shared" si="0"/>
        <v>サンミン</v>
      </c>
      <c r="AB7" s="114">
        <f>IFERROR(HLOOKUP($V7,月シフト!$AJ$12:$AZ$13,2,0)*W7,"")</f>
        <v>8400</v>
      </c>
      <c r="AC7" s="114">
        <f ca="1">IFERROR(HLOOKUP($V7,月シフト!$AJ$12:$AZ$13,2,0)*X7,"")</f>
        <v>8399.9999999997253</v>
      </c>
      <c r="AD7" s="115">
        <f t="shared" ca="1" si="2"/>
        <v>0</v>
      </c>
      <c r="AF7" s="89" t="str">
        <f>'1日(火)'!AF7</f>
        <v>↓</v>
      </c>
    </row>
    <row r="8" spans="1:32" ht="18.600000000000001" customHeight="1" x14ac:dyDescent="0.4">
      <c r="A8" s="139">
        <v>0.33333333333333298</v>
      </c>
      <c r="B8" s="90" t="s">
        <v>62</v>
      </c>
      <c r="C8" s="91" t="s">
        <v>62</v>
      </c>
      <c r="D8" s="91" t="s">
        <v>62</v>
      </c>
      <c r="E8" s="91" t="s">
        <v>62</v>
      </c>
      <c r="F8" s="91" t="s">
        <v>62</v>
      </c>
      <c r="G8" s="91"/>
      <c r="H8" s="91"/>
      <c r="I8" s="91"/>
      <c r="J8" s="91"/>
      <c r="K8" s="91"/>
      <c r="L8" s="91"/>
      <c r="M8" s="91"/>
      <c r="N8" s="91"/>
      <c r="O8" s="91"/>
      <c r="P8" s="314"/>
      <c r="Q8" s="90"/>
      <c r="R8" s="222"/>
      <c r="S8" s="92"/>
      <c r="T8" s="203" t="s">
        <v>744</v>
      </c>
      <c r="V8" s="109" t="str">
        <f>IF(AND(F$3="",F$6=""),"",IF(F$3="",F$6,F$3))</f>
        <v>ユウ</v>
      </c>
      <c r="W8" s="110">
        <f>IF(AND(B$6&lt;&gt;"",B$3=""),0,IFERROR(HLOOKUP(INDEX(月シフト!$B$17:$AF$50,MATCH($V8,月シフト!$A$17:$A$50,0),MATCH($V$1,月シフト!$B$9:$AF$9,0)),月シフト!$AJ$9:$AU$10,2,0),""))</f>
        <v>8</v>
      </c>
      <c r="X8" s="110">
        <f ca="1">F33</f>
        <v>7.9999999999997389</v>
      </c>
      <c r="Y8" s="112">
        <f t="shared" ca="1" si="1"/>
        <v>-2.6112445539183682E-13</v>
      </c>
      <c r="AA8" s="109" t="str">
        <f t="shared" si="0"/>
        <v>ユウ</v>
      </c>
      <c r="AB8" s="114">
        <f>IFERROR(HLOOKUP($V8,月シフト!$AJ$12:$AZ$13,2,0)*W8,"")</f>
        <v>8400</v>
      </c>
      <c r="AC8" s="114">
        <f ca="1">IFERROR(HLOOKUP($V8,月シフト!$AJ$12:$AZ$13,2,0)*X8,"")</f>
        <v>8399.9999999997253</v>
      </c>
      <c r="AD8" s="115">
        <f t="shared" ca="1" si="2"/>
        <v>0</v>
      </c>
      <c r="AF8" s="89" t="str">
        <f>'1日(火)'!AF8</f>
        <v>荷物整理</v>
      </c>
    </row>
    <row r="9" spans="1:32" ht="18.600000000000001" customHeight="1" x14ac:dyDescent="0.4">
      <c r="A9" s="138">
        <v>0.35416666666666602</v>
      </c>
      <c r="B9" s="132" t="s">
        <v>64</v>
      </c>
      <c r="C9" s="133" t="s">
        <v>64</v>
      </c>
      <c r="D9" s="133" t="s">
        <v>64</v>
      </c>
      <c r="E9" s="133" t="s">
        <v>64</v>
      </c>
      <c r="F9" s="133" t="s">
        <v>64</v>
      </c>
      <c r="G9" s="133"/>
      <c r="H9" s="133"/>
      <c r="I9" s="133"/>
      <c r="J9" s="133"/>
      <c r="K9" s="133"/>
      <c r="L9" s="133"/>
      <c r="M9" s="133"/>
      <c r="N9" s="133"/>
      <c r="O9" s="133"/>
      <c r="P9" s="309"/>
      <c r="Q9" s="132"/>
      <c r="R9" s="223"/>
      <c r="S9" s="134"/>
      <c r="T9" s="136"/>
      <c r="V9" s="109" t="str">
        <f>IF(AND(G$3="",G$6=""),"",IF(G$3="",G$6,G$3))</f>
        <v>インディカ</v>
      </c>
      <c r="W9" s="110">
        <f>IF(AND(B$6&lt;&gt;"",B$3=""),0,IFERROR(HLOOKUP(INDEX(月シフト!$B$17:$AF$50,MATCH($V9,月シフト!$A$17:$A$50,0),MATCH($V$1,月シフト!$B$9:$AF$9,0)),月シフト!$AJ$9:$AU$10,2,0),""))</f>
        <v>7</v>
      </c>
      <c r="X9" s="110">
        <f ca="1">G33</f>
        <v>6.99999999999973</v>
      </c>
      <c r="Y9" s="112">
        <f t="shared" ca="1" si="1"/>
        <v>-2.7000623958883807E-13</v>
      </c>
      <c r="AA9" s="109" t="str">
        <f t="shared" si="0"/>
        <v>インディカ</v>
      </c>
      <c r="AB9" s="114">
        <f>IFERROR(HLOOKUP($V9,月シフト!$AJ$12:$AZ$13,2,0)*W9,"")</f>
        <v>7350</v>
      </c>
      <c r="AC9" s="114">
        <f ca="1">IFERROR(HLOOKUP($V9,月シフト!$AJ$12:$AZ$13,2,0)*X9,"")</f>
        <v>7349.9999999997162</v>
      </c>
      <c r="AD9" s="115">
        <f t="shared" ca="1" si="2"/>
        <v>0</v>
      </c>
      <c r="AF9" s="89" t="str">
        <f>'1日(火)'!AF9</f>
        <v>フード</v>
      </c>
    </row>
    <row r="10" spans="1:32" ht="18.600000000000001" customHeight="1" x14ac:dyDescent="0.4">
      <c r="A10" s="139">
        <v>0.375</v>
      </c>
      <c r="B10" s="90" t="s">
        <v>67</v>
      </c>
      <c r="C10" s="91" t="s">
        <v>67</v>
      </c>
      <c r="D10" s="91" t="s">
        <v>67</v>
      </c>
      <c r="E10" s="91" t="s">
        <v>67</v>
      </c>
      <c r="F10" s="91" t="s">
        <v>67</v>
      </c>
      <c r="G10" s="91" t="s">
        <v>67</v>
      </c>
      <c r="H10" s="91"/>
      <c r="I10" s="91"/>
      <c r="J10" s="91"/>
      <c r="K10" s="91"/>
      <c r="L10" s="91"/>
      <c r="M10" s="91"/>
      <c r="N10" s="91"/>
      <c r="O10" s="91"/>
      <c r="P10" s="314"/>
      <c r="Q10" s="90"/>
      <c r="R10" s="222"/>
      <c r="S10" s="92"/>
      <c r="T10" s="93"/>
      <c r="V10" s="109" t="str">
        <f>IF(AND(H$3="",H$6=""),"",IF(H$3="",H$6,H$3))</f>
        <v>チャトランガ</v>
      </c>
      <c r="W10" s="117">
        <f>IF(AND(B$6&lt;&gt;"",B$3=""),0,IFERROR(HLOOKUP(INDEX(月シフト!$B$17:$AF$50,MATCH($V10,月シフト!$A$17:$A$50,0),MATCH($V$1,月シフト!$B$9:$AF$9,0)),月シフト!$AJ$9:$AU$10,2,0),""))</f>
        <v>5</v>
      </c>
      <c r="X10" s="110">
        <f ca="1">H33</f>
        <v>4.9999999999996838</v>
      </c>
      <c r="Y10" s="118">
        <f t="shared" ca="1" si="1"/>
        <v>-3.1619151741324458E-13</v>
      </c>
      <c r="AA10" s="109" t="str">
        <f t="shared" si="0"/>
        <v>チャトランガ</v>
      </c>
      <c r="AB10" s="114">
        <f>IFERROR(HLOOKUP($V10,月シフト!$AJ$12:$AZ$13,2,0)*W10,"")</f>
        <v>5250</v>
      </c>
      <c r="AC10" s="114">
        <f ca="1">IFERROR(HLOOKUP($V10,月シフト!$AJ$12:$AZ$13,2,0)*X10,"")</f>
        <v>5249.999999999668</v>
      </c>
      <c r="AD10" s="115">
        <f t="shared" ca="1" si="2"/>
        <v>0</v>
      </c>
      <c r="AF10" s="89" t="str">
        <f>'1日(火)'!AF10</f>
        <v>翌日準備</v>
      </c>
    </row>
    <row r="11" spans="1:32" ht="18" customHeight="1" x14ac:dyDescent="0.4">
      <c r="A11" s="138">
        <v>0.39583333333333298</v>
      </c>
      <c r="B11" s="132" t="s">
        <v>64</v>
      </c>
      <c r="C11" s="133" t="s">
        <v>64</v>
      </c>
      <c r="D11" s="133" t="s">
        <v>64</v>
      </c>
      <c r="E11" s="133" t="s">
        <v>64</v>
      </c>
      <c r="F11" s="133" t="s">
        <v>64</v>
      </c>
      <c r="G11" s="133" t="s">
        <v>64</v>
      </c>
      <c r="H11" s="133"/>
      <c r="I11" s="133"/>
      <c r="J11" s="133"/>
      <c r="K11" s="133"/>
      <c r="L11" s="133"/>
      <c r="M11" s="133"/>
      <c r="N11" s="133"/>
      <c r="O11" s="133"/>
      <c r="P11" s="309"/>
      <c r="Q11" s="132"/>
      <c r="R11" s="223"/>
      <c r="S11" s="134"/>
      <c r="T11" s="136"/>
      <c r="V11" s="109" t="str">
        <f>IF(AND(I$3="",I$6=""),"",IF(I$3="",I$6,I$3))</f>
        <v/>
      </c>
      <c r="W11" s="117" t="str">
        <f>IF(AND(B$6&lt;&gt;"",B$3=""),0,IFERROR(HLOOKUP(INDEX(月シフト!$B$17:$AF$50,MATCH($V11,月シフト!$A$17:$A$50,0),MATCH($V$1,月シフト!$B$9:$AF$9,0)),月シフト!$AJ$9:$AU$10,2,0),""))</f>
        <v/>
      </c>
      <c r="X11" s="110" t="str">
        <f ca="1">I33</f>
        <v/>
      </c>
      <c r="Y11" s="118" t="str">
        <f t="shared" ref="Y11:Y13" si="3">IF(V11="","",X11-W11)</f>
        <v/>
      </c>
      <c r="AA11" s="109" t="str">
        <f t="shared" si="0"/>
        <v/>
      </c>
      <c r="AB11" s="114" t="str">
        <f>IFERROR(HLOOKUP($V11,月シフト!$AJ$12:$AZ$13,2,0)*W11,"")</f>
        <v/>
      </c>
      <c r="AC11" s="114" t="str">
        <f ca="1">IFERROR(HLOOKUP($V11,月シフト!$AJ$12:$AZ$13,2,0)*X11,"")</f>
        <v/>
      </c>
      <c r="AD11" s="115" t="str">
        <f ca="1">IFERROR(ROUND(AC11,0)-ROUND(AB11,0),"")</f>
        <v/>
      </c>
      <c r="AF11" s="89" t="str">
        <f>'1日(火)'!AF11</f>
        <v>荷物整理</v>
      </c>
    </row>
    <row r="12" spans="1:32" ht="18" customHeight="1" x14ac:dyDescent="0.4">
      <c r="A12" s="139">
        <v>0.41666666666666702</v>
      </c>
      <c r="B12" s="90" t="s">
        <v>64</v>
      </c>
      <c r="C12" s="91" t="s">
        <v>64</v>
      </c>
      <c r="D12" s="91" t="s">
        <v>64</v>
      </c>
      <c r="E12" s="91" t="s">
        <v>64</v>
      </c>
      <c r="F12" s="91" t="s">
        <v>64</v>
      </c>
      <c r="G12" s="91" t="s">
        <v>64</v>
      </c>
      <c r="H12" s="91"/>
      <c r="I12" s="91"/>
      <c r="J12" s="91"/>
      <c r="K12" s="91"/>
      <c r="L12" s="91"/>
      <c r="M12" s="91"/>
      <c r="N12" s="91"/>
      <c r="O12" s="91"/>
      <c r="P12" s="314"/>
      <c r="Q12" s="90"/>
      <c r="R12" s="222"/>
      <c r="S12" s="92"/>
      <c r="T12" s="93"/>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2" t="s">
        <v>64</v>
      </c>
      <c r="C13" s="133" t="s">
        <v>64</v>
      </c>
      <c r="D13" s="133" t="s">
        <v>64</v>
      </c>
      <c r="E13" s="133" t="s">
        <v>64</v>
      </c>
      <c r="F13" s="133" t="s">
        <v>64</v>
      </c>
      <c r="G13" s="133" t="s">
        <v>64</v>
      </c>
      <c r="H13" s="133"/>
      <c r="I13" s="133"/>
      <c r="J13" s="133"/>
      <c r="K13" s="133"/>
      <c r="L13" s="133"/>
      <c r="M13" s="133"/>
      <c r="N13" s="133"/>
      <c r="O13" s="133"/>
      <c r="P13" s="309"/>
      <c r="Q13" s="132"/>
      <c r="R13" s="223"/>
      <c r="S13" s="134"/>
      <c r="T13" s="136"/>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0" t="s">
        <v>68</v>
      </c>
      <c r="C14" s="91" t="s">
        <v>68</v>
      </c>
      <c r="D14" s="91" t="s">
        <v>68</v>
      </c>
      <c r="E14" s="91" t="s">
        <v>68</v>
      </c>
      <c r="F14" s="91" t="s">
        <v>68</v>
      </c>
      <c r="G14" s="91" t="s">
        <v>68</v>
      </c>
      <c r="H14" s="91"/>
      <c r="I14" s="91"/>
      <c r="J14" s="91"/>
      <c r="K14" s="91"/>
      <c r="L14" s="91"/>
      <c r="M14" s="91"/>
      <c r="N14" s="91"/>
      <c r="O14" s="91"/>
      <c r="P14" s="314"/>
      <c r="Q14" s="90"/>
      <c r="R14" s="222"/>
      <c r="S14" s="92"/>
      <c r="T14" s="93" t="s">
        <v>745</v>
      </c>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2" t="s">
        <v>64</v>
      </c>
      <c r="C15" s="133" t="s">
        <v>64</v>
      </c>
      <c r="D15" s="133" t="s">
        <v>64</v>
      </c>
      <c r="E15" s="133" t="s">
        <v>64</v>
      </c>
      <c r="F15" s="133" t="s">
        <v>64</v>
      </c>
      <c r="G15" s="133" t="s">
        <v>64</v>
      </c>
      <c r="H15" s="133"/>
      <c r="I15" s="133"/>
      <c r="J15" s="133"/>
      <c r="K15" s="133"/>
      <c r="L15" s="133"/>
      <c r="M15" s="133"/>
      <c r="N15" s="133"/>
      <c r="O15" s="133"/>
      <c r="P15" s="309"/>
      <c r="Q15" s="132"/>
      <c r="R15" s="223"/>
      <c r="S15" s="134"/>
      <c r="T15" s="136" t="s">
        <v>751</v>
      </c>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0" t="s">
        <v>69</v>
      </c>
      <c r="C16" s="91" t="s">
        <v>69</v>
      </c>
      <c r="D16" s="91" t="s">
        <v>69</v>
      </c>
      <c r="E16" s="91" t="s">
        <v>69</v>
      </c>
      <c r="F16" s="91" t="s">
        <v>69</v>
      </c>
      <c r="G16" s="91" t="s">
        <v>69</v>
      </c>
      <c r="H16" s="91"/>
      <c r="I16" s="91"/>
      <c r="J16" s="91"/>
      <c r="K16" s="91"/>
      <c r="L16" s="91"/>
      <c r="M16" s="91"/>
      <c r="N16" s="91"/>
      <c r="O16" s="91"/>
      <c r="P16" s="314"/>
      <c r="Q16" s="90"/>
      <c r="R16" s="222"/>
      <c r="S16" s="92"/>
      <c r="T16" s="93" t="s">
        <v>201</v>
      </c>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2" t="s">
        <v>69</v>
      </c>
      <c r="C17" s="133" t="s">
        <v>69</v>
      </c>
      <c r="D17" s="133" t="s">
        <v>69</v>
      </c>
      <c r="E17" s="133" t="s">
        <v>69</v>
      </c>
      <c r="F17" s="133" t="s">
        <v>69</v>
      </c>
      <c r="G17" s="133" t="s">
        <v>69</v>
      </c>
      <c r="H17" s="133"/>
      <c r="I17" s="133"/>
      <c r="J17" s="133"/>
      <c r="K17" s="133"/>
      <c r="L17" s="133"/>
      <c r="M17" s="133"/>
      <c r="N17" s="133"/>
      <c r="O17" s="133"/>
      <c r="P17" s="309"/>
      <c r="Q17" s="132"/>
      <c r="R17" s="223"/>
      <c r="S17" s="134"/>
      <c r="T17" s="172"/>
      <c r="V17" s="109" t="str">
        <f>IF(AND(O$3="",O$6=""),"",IF(O$3="",O$6,O$3))</f>
        <v/>
      </c>
      <c r="W17" s="117" t="str">
        <f>IF(AND(B$6&lt;&gt;"",B$3=""),0,IFERROR(HLOOKUP(INDEX(月シフト!$B$17:$AF$50,MATCH($V17,月シフト!$A$17:$A$50,0),MATCH($V$1,月シフト!$B$9:$AF$9,0)),月シフト!$AJ$9:$AU$10,2,0),""))</f>
        <v/>
      </c>
      <c r="X17" s="110" t="str">
        <f ca="1">O33</f>
        <v/>
      </c>
      <c r="Y17" s="118" t="str">
        <f t="shared" si="5"/>
        <v/>
      </c>
      <c r="AA17" s="109" t="str">
        <f t="shared" si="6"/>
        <v/>
      </c>
      <c r="AB17" s="114" t="str">
        <f>IFERROR(HLOOKUP($V17,月シフト!$AJ$12:$AZ$13,2,0)*W17,"")</f>
        <v/>
      </c>
      <c r="AC17" s="114" t="str">
        <f ca="1">IFERROR(HLOOKUP($V17,月シフト!$AJ$12:$AZ$13,2,0)*X17,"")</f>
        <v/>
      </c>
      <c r="AD17" s="115" t="str">
        <f t="shared" ca="1" si="7"/>
        <v/>
      </c>
      <c r="AF17" s="89" t="str">
        <f>'1日(火)'!AF17</f>
        <v>検品登録</v>
      </c>
    </row>
    <row r="18" spans="1:32" ht="18" customHeight="1" thickBot="1" x14ac:dyDescent="0.45">
      <c r="A18" s="139">
        <v>0.54166666666666596</v>
      </c>
      <c r="B18" s="90" t="s">
        <v>70</v>
      </c>
      <c r="C18" s="91" t="s">
        <v>70</v>
      </c>
      <c r="D18" s="91" t="s">
        <v>70</v>
      </c>
      <c r="E18" s="91" t="s">
        <v>70</v>
      </c>
      <c r="F18" s="91" t="s">
        <v>70</v>
      </c>
      <c r="G18" s="91" t="s">
        <v>70</v>
      </c>
      <c r="H18" s="91" t="s">
        <v>70</v>
      </c>
      <c r="I18" s="91"/>
      <c r="J18" s="91"/>
      <c r="K18" s="91"/>
      <c r="L18" s="91"/>
      <c r="M18" s="91"/>
      <c r="N18" s="91"/>
      <c r="O18" s="91"/>
      <c r="P18" s="314"/>
      <c r="Q18" s="90"/>
      <c r="R18" s="222"/>
      <c r="S18" s="92"/>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2" t="s">
        <v>64</v>
      </c>
      <c r="C19" s="133" t="s">
        <v>64</v>
      </c>
      <c r="D19" s="133" t="s">
        <v>64</v>
      </c>
      <c r="E19" s="133" t="s">
        <v>64</v>
      </c>
      <c r="F19" s="133" t="s">
        <v>64</v>
      </c>
      <c r="G19" s="133" t="s">
        <v>64</v>
      </c>
      <c r="H19" s="133" t="s">
        <v>64</v>
      </c>
      <c r="I19" s="133"/>
      <c r="J19" s="133"/>
      <c r="K19" s="133"/>
      <c r="L19" s="133"/>
      <c r="M19" s="133"/>
      <c r="N19" s="133"/>
      <c r="O19" s="133"/>
      <c r="P19" s="309"/>
      <c r="Q19" s="132"/>
      <c r="R19" s="223"/>
      <c r="S19" s="134"/>
      <c r="T19" s="136"/>
      <c r="V19" s="119" t="s">
        <v>54</v>
      </c>
      <c r="W19" s="120">
        <f>SUM(W4:W18)</f>
        <v>52</v>
      </c>
      <c r="X19" s="120">
        <f ca="1">SUM(X4:X18)</f>
        <v>51.99999999999811</v>
      </c>
      <c r="Y19" s="121">
        <f ca="1">IF(V19="","",X19-W19)</f>
        <v>-1.8900436771218665E-12</v>
      </c>
      <c r="AA19" s="119" t="s">
        <v>54</v>
      </c>
      <c r="AB19" s="122">
        <f>SUM(AB4:AB18)</f>
        <v>57000</v>
      </c>
      <c r="AC19" s="122">
        <f t="shared" ref="AC19:AD19" ca="1" si="8">SUM(AC4:AC18)</f>
        <v>56999.999999997934</v>
      </c>
      <c r="AD19" s="123">
        <f t="shared" ca="1" si="8"/>
        <v>0</v>
      </c>
      <c r="AF19" s="94" t="str">
        <f>'1日(火)'!AF19</f>
        <v>出荷チェック</v>
      </c>
    </row>
    <row r="20" spans="1:32" ht="18" customHeight="1" thickBot="1" x14ac:dyDescent="0.45">
      <c r="A20" s="139">
        <v>0.58333333333333104</v>
      </c>
      <c r="B20" s="90" t="s">
        <v>64</v>
      </c>
      <c r="C20" s="91" t="s">
        <v>64</v>
      </c>
      <c r="D20" s="91" t="s">
        <v>64</v>
      </c>
      <c r="E20" s="91" t="s">
        <v>64</v>
      </c>
      <c r="F20" s="91" t="s">
        <v>64</v>
      </c>
      <c r="G20" s="91" t="s">
        <v>64</v>
      </c>
      <c r="H20" s="91" t="s">
        <v>64</v>
      </c>
      <c r="I20" s="91"/>
      <c r="J20" s="91"/>
      <c r="K20" s="91"/>
      <c r="L20" s="91"/>
      <c r="M20" s="91"/>
      <c r="N20" s="91"/>
      <c r="O20" s="91"/>
      <c r="P20" s="314"/>
      <c r="Q20" s="90"/>
      <c r="R20" s="222"/>
      <c r="S20" s="92"/>
      <c r="T20" s="93"/>
      <c r="V20" s="103" t="s">
        <v>77</v>
      </c>
      <c r="W20" s="70"/>
      <c r="Z20" s="141"/>
      <c r="AA20" s="103" t="s">
        <v>78</v>
      </c>
      <c r="AF20" s="89" t="str">
        <f>'1日(火)'!AF20</f>
        <v>PC</v>
      </c>
    </row>
    <row r="21" spans="1:32" ht="18" customHeight="1" x14ac:dyDescent="0.4">
      <c r="A21" s="138">
        <v>0.60416666666666297</v>
      </c>
      <c r="B21" s="132" t="s">
        <v>740</v>
      </c>
      <c r="C21" s="133" t="s">
        <v>740</v>
      </c>
      <c r="D21" s="133" t="s">
        <v>740</v>
      </c>
      <c r="E21" s="133" t="s">
        <v>740</v>
      </c>
      <c r="F21" s="133" t="s">
        <v>740</v>
      </c>
      <c r="G21" s="133" t="s">
        <v>740</v>
      </c>
      <c r="H21" s="133" t="s">
        <v>740</v>
      </c>
      <c r="I21" s="133"/>
      <c r="J21" s="133"/>
      <c r="K21" s="133"/>
      <c r="L21" s="133"/>
      <c r="M21" s="133"/>
      <c r="N21" s="133"/>
      <c r="O21" s="133"/>
      <c r="P21" s="309"/>
      <c r="Q21" s="132"/>
      <c r="R21" s="223"/>
      <c r="S21" s="134"/>
      <c r="T21" s="136" t="s">
        <v>747</v>
      </c>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0" t="s">
        <v>64</v>
      </c>
      <c r="C22" s="91" t="s">
        <v>64</v>
      </c>
      <c r="D22" s="91" t="s">
        <v>64</v>
      </c>
      <c r="E22" s="91" t="s">
        <v>64</v>
      </c>
      <c r="F22" s="91" t="s">
        <v>64</v>
      </c>
      <c r="G22" s="91" t="s">
        <v>64</v>
      </c>
      <c r="H22" s="91" t="s">
        <v>64</v>
      </c>
      <c r="I22" s="91"/>
      <c r="J22" s="91"/>
      <c r="K22" s="91"/>
      <c r="L22" s="91"/>
      <c r="M22" s="91"/>
      <c r="N22" s="91"/>
      <c r="O22" s="91"/>
      <c r="P22" s="314"/>
      <c r="Q22" s="90"/>
      <c r="R22" s="222"/>
      <c r="S22" s="92"/>
      <c r="T22" s="93"/>
      <c r="V22" s="160" t="s">
        <v>13</v>
      </c>
      <c r="W22" s="127" t="str">
        <f>IF(O2="","",O2)</f>
        <v/>
      </c>
      <c r="X22" s="127"/>
      <c r="Y22" s="161" t="str">
        <f>IFERROR(X22-W22,"")</f>
        <v/>
      </c>
      <c r="AA22" s="126" t="s">
        <v>13</v>
      </c>
      <c r="AB22" s="128" t="str">
        <f>IF(W22="","",AB19/W22)</f>
        <v/>
      </c>
      <c r="AC22" s="128" t="str">
        <f>IF(X22="","",AC19/X22)</f>
        <v/>
      </c>
      <c r="AD22" s="129" t="str">
        <f>IFERROR(AC22-AB22,"")</f>
        <v/>
      </c>
      <c r="AF22" s="95" t="str">
        <f>'1日(火)'!AF22</f>
        <v>残業</v>
      </c>
    </row>
    <row r="23" spans="1:32" ht="18" customHeight="1" thickBot="1" x14ac:dyDescent="0.45">
      <c r="A23" s="138">
        <v>0.64583333333332704</v>
      </c>
      <c r="B23" s="132" t="s">
        <v>64</v>
      </c>
      <c r="C23" s="133" t="s">
        <v>64</v>
      </c>
      <c r="D23" s="133" t="s">
        <v>64</v>
      </c>
      <c r="E23" s="133" t="s">
        <v>64</v>
      </c>
      <c r="F23" s="133" t="s">
        <v>64</v>
      </c>
      <c r="G23" s="133" t="s">
        <v>64</v>
      </c>
      <c r="H23" s="133" t="s">
        <v>64</v>
      </c>
      <c r="I23" s="133"/>
      <c r="J23" s="133"/>
      <c r="K23" s="133"/>
      <c r="L23" s="133"/>
      <c r="M23" s="133"/>
      <c r="N23" s="133"/>
      <c r="O23" s="133"/>
      <c r="P23" s="309"/>
      <c r="Q23" s="132"/>
      <c r="R23" s="223"/>
      <c r="S23" s="134"/>
      <c r="T23" s="136"/>
      <c r="V23" s="103" t="s">
        <v>104</v>
      </c>
      <c r="W23" s="70"/>
      <c r="AF23" s="95" t="str">
        <f>'1日(火)'!AF23</f>
        <v>↓</v>
      </c>
    </row>
    <row r="24" spans="1:32" ht="18" customHeight="1" x14ac:dyDescent="0.4">
      <c r="A24" s="139">
        <v>0.66666666666665897</v>
      </c>
      <c r="B24" s="90" t="s">
        <v>64</v>
      </c>
      <c r="C24" s="91" t="s">
        <v>64</v>
      </c>
      <c r="D24" s="91" t="s">
        <v>64</v>
      </c>
      <c r="E24" s="91" t="s">
        <v>64</v>
      </c>
      <c r="F24" s="91" t="s">
        <v>64</v>
      </c>
      <c r="G24" s="91" t="s">
        <v>64</v>
      </c>
      <c r="H24" s="91" t="s">
        <v>64</v>
      </c>
      <c r="I24" s="91"/>
      <c r="J24" s="91"/>
      <c r="K24" s="91"/>
      <c r="L24" s="91"/>
      <c r="M24" s="91"/>
      <c r="N24" s="91"/>
      <c r="O24" s="91"/>
      <c r="P24" s="314"/>
      <c r="Q24" s="90"/>
      <c r="R24" s="222"/>
      <c r="S24" s="92"/>
      <c r="T24" s="93" t="s">
        <v>748</v>
      </c>
      <c r="V24" s="105" t="s">
        <v>3</v>
      </c>
      <c r="W24" s="106" t="s">
        <v>14</v>
      </c>
      <c r="X24" s="106" t="s">
        <v>15</v>
      </c>
      <c r="Y24" s="107" t="s">
        <v>16</v>
      </c>
      <c r="AF24" s="95" t="str">
        <f>'1日(火)'!AF24</f>
        <v>翌日準備</v>
      </c>
    </row>
    <row r="25" spans="1:32" ht="18" customHeight="1" thickBot="1" x14ac:dyDescent="0.45">
      <c r="A25" s="138">
        <v>0.68749999999999101</v>
      </c>
      <c r="B25" s="132" t="s">
        <v>755</v>
      </c>
      <c r="C25" s="133" t="s">
        <v>755</v>
      </c>
      <c r="D25" s="133" t="s">
        <v>755</v>
      </c>
      <c r="E25" s="133" t="s">
        <v>755</v>
      </c>
      <c r="F25" s="133" t="s">
        <v>755</v>
      </c>
      <c r="G25" s="133" t="s">
        <v>755</v>
      </c>
      <c r="H25" s="133" t="s">
        <v>64</v>
      </c>
      <c r="I25" s="133"/>
      <c r="J25" s="133"/>
      <c r="K25" s="133"/>
      <c r="L25" s="133"/>
      <c r="M25" s="133"/>
      <c r="N25" s="133"/>
      <c r="O25" s="133"/>
      <c r="P25" s="309"/>
      <c r="Q25" s="132"/>
      <c r="R25" s="223"/>
      <c r="S25" s="134"/>
      <c r="T25" s="136"/>
      <c r="V25" s="126" t="s">
        <v>13</v>
      </c>
      <c r="W25" s="163" t="str">
        <f>IF(W22="","",W22/W19)</f>
        <v/>
      </c>
      <c r="X25" s="163" t="str">
        <f>IF(X22="","",X22/X19)</f>
        <v/>
      </c>
      <c r="Y25" s="164" t="str">
        <f>IFERROR(X25-W25,"")</f>
        <v/>
      </c>
      <c r="AF25" s="95" t="str">
        <f>'1日(火)'!AF25</f>
        <v>在庫チェック</v>
      </c>
    </row>
    <row r="26" spans="1:32" ht="18" customHeight="1" thickBot="1" x14ac:dyDescent="0.45">
      <c r="A26" s="139">
        <v>0.70833333333332205</v>
      </c>
      <c r="B26" s="90" t="s">
        <v>754</v>
      </c>
      <c r="C26" s="91" t="s">
        <v>754</v>
      </c>
      <c r="D26" s="91" t="s">
        <v>754</v>
      </c>
      <c r="E26" s="91" t="s">
        <v>754</v>
      </c>
      <c r="F26" s="91" t="s">
        <v>754</v>
      </c>
      <c r="G26" s="91" t="s">
        <v>754</v>
      </c>
      <c r="H26" s="91" t="s">
        <v>64</v>
      </c>
      <c r="I26" s="91"/>
      <c r="J26" s="91"/>
      <c r="K26" s="91"/>
      <c r="L26" s="91"/>
      <c r="M26" s="91"/>
      <c r="N26" s="91"/>
      <c r="O26" s="91"/>
      <c r="P26" s="314"/>
      <c r="Q26" s="90"/>
      <c r="R26" s="222"/>
      <c r="S26" s="92"/>
      <c r="T26" s="93"/>
      <c r="V26" s="130" t="s">
        <v>164</v>
      </c>
      <c r="W26" s="322"/>
      <c r="X26" s="322"/>
      <c r="Y26" s="322"/>
      <c r="AF26" s="95" t="str">
        <f>'1日(火)'!AF26</f>
        <v>送り状印刷</v>
      </c>
    </row>
    <row r="27" spans="1:32" ht="18" customHeight="1" x14ac:dyDescent="0.4">
      <c r="A27" s="138">
        <v>0.72916666666665397</v>
      </c>
      <c r="B27" s="132"/>
      <c r="C27" s="133"/>
      <c r="D27" s="133"/>
      <c r="E27" s="133"/>
      <c r="F27" s="133"/>
      <c r="G27" s="133"/>
      <c r="H27" s="133" t="s">
        <v>740</v>
      </c>
      <c r="I27" s="133"/>
      <c r="J27" s="133"/>
      <c r="K27" s="133"/>
      <c r="L27" s="133"/>
      <c r="M27" s="133"/>
      <c r="N27" s="133"/>
      <c r="O27" s="133"/>
      <c r="P27" s="309"/>
      <c r="Q27" s="132"/>
      <c r="R27" s="223"/>
      <c r="S27" s="134"/>
      <c r="T27" s="136"/>
      <c r="V27" s="524"/>
      <c r="W27" s="525"/>
      <c r="X27" s="525"/>
      <c r="Y27" s="526"/>
      <c r="AF27" s="95">
        <f>'1日(火)'!AF27</f>
        <v>0</v>
      </c>
    </row>
    <row r="28" spans="1:32" ht="18" customHeight="1" x14ac:dyDescent="0.4">
      <c r="A28" s="139">
        <v>0.74999999999998601</v>
      </c>
      <c r="B28" s="90"/>
      <c r="C28" s="91"/>
      <c r="D28" s="91"/>
      <c r="E28" s="91"/>
      <c r="F28" s="91"/>
      <c r="G28" s="91"/>
      <c r="H28" s="91" t="s">
        <v>71</v>
      </c>
      <c r="I28" s="91"/>
      <c r="J28" s="91"/>
      <c r="K28" s="91"/>
      <c r="L28" s="91"/>
      <c r="M28" s="91"/>
      <c r="N28" s="91"/>
      <c r="O28" s="91"/>
      <c r="P28" s="314"/>
      <c r="Q28" s="90"/>
      <c r="R28" s="222"/>
      <c r="S28" s="92"/>
      <c r="T28" s="93"/>
      <c r="V28" s="527"/>
      <c r="W28" s="528"/>
      <c r="X28" s="528"/>
      <c r="Y28" s="529"/>
      <c r="AA28" s="177"/>
      <c r="AB28" s="177"/>
      <c r="AC28" s="177"/>
      <c r="AD28" s="177"/>
      <c r="AF28" s="95" t="str">
        <f>'1日(火)'!AF28</f>
        <v>＊</v>
      </c>
    </row>
    <row r="29" spans="1:32" ht="18" customHeight="1" thickBot="1" x14ac:dyDescent="0.45">
      <c r="A29" s="138">
        <v>0.77083333333331805</v>
      </c>
      <c r="B29" s="132"/>
      <c r="C29" s="133"/>
      <c r="D29" s="133"/>
      <c r="E29" s="133"/>
      <c r="F29" s="133"/>
      <c r="G29" s="133"/>
      <c r="H29" s="133"/>
      <c r="I29" s="133"/>
      <c r="J29" s="133"/>
      <c r="K29" s="133"/>
      <c r="L29" s="133"/>
      <c r="M29" s="133"/>
      <c r="N29" s="133"/>
      <c r="O29" s="133"/>
      <c r="P29" s="309"/>
      <c r="Q29" s="132"/>
      <c r="R29" s="223"/>
      <c r="S29" s="134"/>
      <c r="T29" s="136"/>
      <c r="V29" s="521"/>
      <c r="W29" s="522"/>
      <c r="X29" s="522"/>
      <c r="Y29" s="523"/>
      <c r="AA29" s="177"/>
      <c r="AB29" s="177"/>
      <c r="AC29" s="177"/>
      <c r="AD29" s="177"/>
      <c r="AF29" s="95" t="str">
        <f>'1日(火)'!AF29</f>
        <v>＊</v>
      </c>
    </row>
    <row r="30" spans="1:32" ht="18" customHeight="1" thickBot="1" x14ac:dyDescent="0.45">
      <c r="A30" s="139">
        <v>0.79166666666664998</v>
      </c>
      <c r="B30" s="90"/>
      <c r="C30" s="91"/>
      <c r="D30" s="91"/>
      <c r="E30" s="91"/>
      <c r="F30" s="91"/>
      <c r="G30" s="91"/>
      <c r="H30" s="91"/>
      <c r="I30" s="91"/>
      <c r="J30" s="91"/>
      <c r="K30" s="91"/>
      <c r="L30" s="91"/>
      <c r="M30" s="91"/>
      <c r="N30" s="91"/>
      <c r="O30" s="91"/>
      <c r="P30" s="314"/>
      <c r="Q30" s="90"/>
      <c r="R30" s="222"/>
      <c r="S30" s="92"/>
      <c r="T30" s="93"/>
      <c r="V30" s="130" t="s">
        <v>236</v>
      </c>
      <c r="W30" s="320"/>
      <c r="X30" s="320"/>
      <c r="Y30" s="321"/>
      <c r="AA30" s="177"/>
      <c r="AB30" s="177"/>
      <c r="AC30" s="177"/>
      <c r="AD30" s="177"/>
      <c r="AF30" s="95" t="str">
        <f>'1日(火)'!AF30</f>
        <v>＊</v>
      </c>
    </row>
    <row r="31" spans="1:32" ht="18" customHeight="1" x14ac:dyDescent="0.4">
      <c r="A31" s="138">
        <v>0.81249999999998201</v>
      </c>
      <c r="B31" s="132"/>
      <c r="C31" s="133"/>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tr">
        <f>'1日(火)'!AF31</f>
        <v>＊</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t="s">
        <v>749</v>
      </c>
      <c r="V32" s="527"/>
      <c r="W32" s="528"/>
      <c r="X32" s="528"/>
      <c r="Y32" s="529"/>
      <c r="AA32" s="177"/>
      <c r="AB32" s="177"/>
      <c r="AC32" s="177"/>
      <c r="AD32" s="177"/>
      <c r="AF32" s="95" t="str">
        <f>'1日(火)'!AF32</f>
        <v>＊</v>
      </c>
    </row>
    <row r="33" spans="1:32" ht="18" customHeight="1" thickBot="1" x14ac:dyDescent="0.45">
      <c r="A33" s="173" t="s">
        <v>165</v>
      </c>
      <c r="B33" s="111" cm="1">
        <f t="array" aca="1" ref="B33" ca="1">IF(B36&lt;&gt;0,B36,IFERROR(IF(B4="欠勤",0,IF(B3="","",INDIRECT(ADDRESS(MATCH("",B$1:B$32,-1),1))*24-INDIRECT(ADDRESS(MATCH(0,INDEX(0/(B$6:B$32&lt;&gt;""),),0)+5,1))*24-COUNTIF(B6:B32,"休憩")*0.5)),0))</f>
        <v>7.9999999999997389</v>
      </c>
      <c r="C33" s="111" cm="1">
        <f t="array" aca="1" ref="C33" ca="1">IF(C36&lt;&gt;0,C36,IFERROR(IF(C4="欠勤",0,IF(C3="","",INDIRECT(ADDRESS(MATCH("",C$1:C$32,-1),1))*24-INDIRECT(ADDRESS(MATCH(0,INDEX(0/(C$6:C$32&lt;&gt;""),),0)+5,1))*24-COUNTIF(C6:C32,"休憩")*0.5)),0))</f>
        <v>7.9999999999997389</v>
      </c>
      <c r="D33" s="111" cm="1">
        <f t="array" aca="1" ref="D33" ca="1">IF(D36&lt;&gt;0,D36,IFERROR(IF(D4="欠勤",0,IF(D3="","",INDIRECT(ADDRESS(MATCH("",D$1:D$32,-1),1))*24-INDIRECT(ADDRESS(MATCH(0,INDEX(0/(D$6:D$32&lt;&gt;""),),0)+5,1))*24-COUNTIF(D6:D32,"休憩")*0.5)),0))</f>
        <v>7.9999999999997389</v>
      </c>
      <c r="E33" s="111" cm="1">
        <f t="array" aca="1" ref="E33" ca="1">IF(E36&lt;&gt;0,E36,IFERROR(IF(E4="欠勤",0,IF(E3="","",INDIRECT(ADDRESS(MATCH("",E$1:E$32,-1),1))*24-INDIRECT(ADDRESS(MATCH(0,INDEX(0/(E$6:E$32&lt;&gt;""),),0)+5,1))*24-COUNTIF(E6:E32,"休憩")*0.5)),0))</f>
        <v>7.9999999999997389</v>
      </c>
      <c r="F33" s="111" cm="1">
        <f t="array" aca="1" ref="F33" ca="1">IF(F36&lt;&gt;0,F36,IFERROR(IF(F4="欠勤",0,IF(F3="","",INDIRECT(ADDRESS(MATCH("",F$1:F$32,-1),1))*24-INDIRECT(ADDRESS(MATCH(0,INDEX(0/(F$6:F$32&lt;&gt;""),),0)+5,1))*24-COUNTIF(F6:F32,"休憩")*0.5)),0))</f>
        <v>7.9999999999997389</v>
      </c>
      <c r="G33" s="227" cm="1">
        <f t="array" aca="1" ref="G33" ca="1">IF(G36&lt;&gt;0,G36,IFERROR(IF(G4="欠勤",0,IF(G3="","",INDIRECT(ADDRESS(MATCH("",G$1:G$32,-1),1))*24-INDIRECT(ADDRESS(MATCH(0,INDEX(0/(G$6:G$32&lt;&gt;""),),0)+5,1))*24-COUNTIF(G6:G32,"休憩")*0.5)),0))</f>
        <v>6.99999999999973</v>
      </c>
      <c r="H33" s="228" cm="1">
        <f t="array" aca="1" ref="H33" ca="1">IF(H36&lt;&gt;0,H36,IFERROR(IF(H4="欠勤",0,IF(H3="","",INDIRECT(ADDRESS(MATCH("",H$1:H$32,-1),1))*24-INDIRECT(ADDRESS(MATCH(0,INDEX(0/(H$6:H$32&lt;&gt;""),),0)+5,1))*24-COUNTIF(H6:H32,"休憩")*0.5)),0))</f>
        <v>4.9999999999996838</v>
      </c>
      <c r="I33" s="228" t="str" cm="1">
        <f t="array" aca="1" ref="I33" ca="1">IF(I36&lt;&gt;0,I36,IFERROR(IF(I4="欠勤",0,IF(I3="","",INDIRECT(ADDRESS(MATCH("",I$1:I$32,-1),1))*24-INDIRECT(ADDRESS(MATCH(0,INDEX(0/(I$6:I$32&lt;&gt;""),),0)+5,1))*24-COUNTIF(I6:I32,"休憩")*0.5)),0))</f>
        <v/>
      </c>
      <c r="J33" s="228" t="str" cm="1">
        <f t="array" aca="1" ref="J33" ca="1">IF(J36&lt;&gt;0,J36,IFERROR(IF(J4="欠勤",0,IF(J3="","",INDIRECT(ADDRESS(MATCH("",J$1:J$32,-1),1))*24-INDIRECT(ADDRESS(MATCH(0,INDEX(0/(J$6:J$32&lt;&gt;""),),0)+5,1))*24-COUNTIF(J6:J32,"休憩")*0.5)),0))</f>
        <v/>
      </c>
      <c r="K33" s="228" t="str" cm="1">
        <f t="array" aca="1" ref="K33" ca="1">IF(K36&lt;&gt;0,K36,IFERROR(IF(K4="欠勤",0,IF(K3="","",INDIRECT(ADDRESS(MATCH("",K$1:K$32,-1),1))*24-INDIRECT(ADDRESS(MATCH(0,INDEX(0/(K$6:K$32&lt;&gt;""),),0)+5,1))*24-COUNTIF(K6:K32,"休憩")*0.5)),0))</f>
        <v/>
      </c>
      <c r="L33" s="228" t="str" cm="1">
        <f t="array" aca="1" ref="L33" ca="1">IF(L36&lt;&gt;0,L36,IFERROR(IF(L4="欠勤",0,IF(L3="","",INDIRECT(ADDRESS(MATCH("",L$1:L$32,-1),1))*24-INDIRECT(ADDRESS(MATCH(0,INDEX(0/(L$6:L$32&lt;&gt;""),),0)+5,1))*24-COUNTIF(L6:L32,"休憩")*0.5)),0))</f>
        <v/>
      </c>
      <c r="M33" s="228" t="str" cm="1">
        <f t="array" aca="1" ref="M33" ca="1">IF(M36&lt;&gt;0,M36,IFERROR(IF(M4="欠勤",0,IF(M3="","",INDIRECT(ADDRESS(MATCH("",M$1:M$32,-1),1))*24-INDIRECT(ADDRESS(MATCH(0,INDEX(0/(M$6:M$32&lt;&gt;""),),0)+5,1))*24-COUNTIF(M6:M32,"休憩")*0.5)),0))</f>
        <v/>
      </c>
      <c r="N33" s="228" t="str" cm="1">
        <f t="array" aca="1" ref="N33" ca="1">IF(N36&lt;&gt;0,N36,IFERROR(IF(N4="欠勤",0,IF(N3="","",INDIRECT(ADDRESS(MATCH("",N$1:N$32,-1),1))*24-INDIRECT(ADDRESS(MATCH(0,INDEX(0/(N$6:N$32&lt;&gt;""),),0)+5,1))*24-COUNTIF(N6:N32,"休憩")*0.5)),0))</f>
        <v/>
      </c>
      <c r="O33" s="228" t="str" cm="1">
        <f t="array" aca="1" ref="O33" ca="1">IF(O36&lt;&gt;0,O36,IFERROR(IF(O4="欠勤",0,IF(O3="","",INDIRECT(ADDRESS(MATCH("",O$1:O$32,-1),1))*24-INDIRECT(ADDRESS(MATCH(0,INDEX(0/(O$6:O$32&lt;&gt;""),),0)+5,1))*24-COUNTIF(O6:O32,"休憩")*0.5)),0))</f>
        <v/>
      </c>
      <c r="P33" s="316" t="str" cm="1">
        <f t="array" aca="1" ref="P33" ca="1">IF(P36&lt;&gt;0,P36,IFERROR(IF(P4="欠勤",0,IF(P3="","",INDIRECT(ADDRESS(MATCH("",P$1:P$32,-1),1))*24-INDIRECT(ADDRESS(MATCH(0,INDEX(0/(P$6:P$32&lt;&gt;""),),0)+5,1))*24-COUNTIF(P6:P32,"休憩")*0.5)),0))</f>
        <v/>
      </c>
      <c r="Q33" s="168"/>
      <c r="R33" s="169"/>
      <c r="S33" s="170"/>
      <c r="T33" s="171"/>
      <c r="V33" s="521"/>
      <c r="W33" s="522"/>
      <c r="X33" s="522"/>
      <c r="Y33" s="523"/>
      <c r="AA33" s="177"/>
      <c r="AB33" s="177"/>
      <c r="AC33" s="177"/>
      <c r="AD33" s="177"/>
      <c r="AF33" s="95" t="str">
        <f>'1日(火)'!AF33</f>
        <v>＊</v>
      </c>
    </row>
    <row r="34" spans="1:32" ht="18" customHeight="1" x14ac:dyDescent="0.4">
      <c r="A34" s="533" t="str">
        <f>"出荷の合計　　→　"&amp;O2&amp;"ｃｓ"</f>
        <v>出荷の合計　　→　ｃｓ</v>
      </c>
      <c r="B34" s="533"/>
      <c r="C34" s="533"/>
      <c r="D34" s="533"/>
      <c r="E34" s="533"/>
      <c r="F34" s="533"/>
      <c r="G34" s="533"/>
      <c r="H34" s="533"/>
      <c r="I34" s="533"/>
      <c r="J34" s="533"/>
      <c r="K34" s="533"/>
      <c r="L34" s="533"/>
      <c r="M34" s="533"/>
      <c r="N34" s="533"/>
      <c r="O34" s="533"/>
      <c r="P34" s="533"/>
      <c r="Q34" s="533"/>
      <c r="R34" s="533"/>
      <c r="S34" s="533"/>
      <c r="T34" s="533"/>
      <c r="AF34" s="95" t="str">
        <f>'1日(火)'!AF34</f>
        <v>＊</v>
      </c>
    </row>
    <row r="35" spans="1:32" ht="18" customHeight="1" x14ac:dyDescent="0.4">
      <c r="A35" s="534" t="e">
        <f ca="1">"1ケース当たりの人件費　"&amp;ROUND(AC19/O2,0)&amp;"円"</f>
        <v>#DIV/0!</v>
      </c>
      <c r="B35" s="534"/>
      <c r="C35" s="534"/>
      <c r="D35" s="534"/>
      <c r="E35" s="534"/>
      <c r="F35" s="534"/>
      <c r="G35" s="534"/>
      <c r="H35" s="534"/>
      <c r="I35" s="534"/>
      <c r="J35" s="534"/>
      <c r="K35" s="534"/>
      <c r="L35" s="534"/>
      <c r="M35" s="534"/>
      <c r="N35" s="534"/>
      <c r="O35" s="534"/>
      <c r="P35" s="534"/>
      <c r="Q35" s="534"/>
      <c r="R35" s="534"/>
      <c r="S35" s="534"/>
      <c r="T35" s="534"/>
      <c r="AF35" s="95" t="str">
        <f>'1日(火)'!AF35</f>
        <v>＊</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tr">
        <f>'1日(火)'!AF36</f>
        <v>＊</v>
      </c>
    </row>
    <row r="37" spans="1:32" ht="18" hidden="1" customHeight="1" x14ac:dyDescent="0.4">
      <c r="A37" s="167"/>
      <c r="B37" s="167" cm="1">
        <f t="array" aca="1" ref="B37" ca="1">IF(INDIRECT(ADDRESS(MATCH("",B$1:B$32,-1),2))="休憩",INDIRECT(ADDRESS(MATCH("",B$1:B$32,-1)+1,1)),INDIRECT(ADDRESS(MATCH("",B$1:B$32,-1),1)))</f>
        <v>0.70833333333332205</v>
      </c>
      <c r="C37" s="167" cm="1">
        <f t="array" aca="1" ref="C37" ca="1">IF(INDIRECT(ADDRESS(MATCH("",C$1:C$32,-1),3))="休憩",INDIRECT(ADDRESS(MATCH("",C$1:C$32,-1)+1,1)),INDIRECT(ADDRESS(MATCH("",C$1:C$32,-1),1)))</f>
        <v>0.70833333333332205</v>
      </c>
      <c r="D37" s="167" cm="1">
        <f t="array" aca="1" ref="D37" ca="1">IF(INDIRECT(ADDRESS(MATCH("",D$1:D$32,-1),4))="休憩",INDIRECT(ADDRESS(MATCH("",D$1:D$32,-1)+1,1)),INDIRECT(ADDRESS(MATCH("",D$1:D$32,-1),1)))</f>
        <v>0.70833333333332205</v>
      </c>
      <c r="E37" s="167" cm="1">
        <f t="array" aca="1" ref="E37" ca="1">IF(INDIRECT(ADDRESS(MATCH("",E$1:E$32,-1),5))="休憩",INDIRECT(ADDRESS(MATCH("",E$1:E$32,-1)+1,1)),INDIRECT(ADDRESS(MATCH("",E$1:E$32,-1),1)))</f>
        <v>0.70833333333332205</v>
      </c>
      <c r="F37" s="167" cm="1">
        <f t="array" aca="1" ref="F37" ca="1">IF(INDIRECT(ADDRESS(MATCH("",F$1:F$32,-1),6))="休憩",INDIRECT(ADDRESS(MATCH("",F$1:F$32,-1)+1,1)),INDIRECT(ADDRESS(MATCH("",F$1:F$32,-1),1)))</f>
        <v>0.70833333333332205</v>
      </c>
      <c r="G37" s="167" cm="1">
        <f t="array" aca="1" ref="G37" ca="1">IF(INDIRECT(ADDRESS(MATCH("",G$1:G$32,-1),7))="休憩",INDIRECT(ADDRESS(MATCH("",G$1:G$32,-1)+1,1)),INDIRECT(ADDRESS(MATCH("",G$1:G$32,-1),1)))</f>
        <v>0.70833333333332205</v>
      </c>
      <c r="H37" s="167" cm="1">
        <f t="array" aca="1" ref="H37" ca="1">IF(INDIRECT(ADDRESS(MATCH("",H$1:H$32,-1),8))="休憩",INDIRECT(ADDRESS(MATCH("",H$1:H$32,-1)+1,1)),INDIRECT(ADDRESS(MATCH("",H$1:H$32,-1),1)))</f>
        <v>0.74999999999998601</v>
      </c>
      <c r="I37" s="220" t="str" cm="1">
        <f t="array" aca="1" ref="I37" ca="1">IF(INDIRECT(ADDRESS(MATCH("",I$1:I$32,-1),8))="休憩",INDIRECT(ADDRESS(MATCH("",I$1:I$32,-1)+1,1)),INDIRECT(ADDRESS(MATCH("",I$1:I$32,-1),1)))</f>
        <v>名前</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tr">
        <f>'1日(火)'!AF37</f>
        <v>＊</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tr">
        <f>'1日(火)'!AF38</f>
        <v>＊</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tr">
        <f>'1日(火)'!AF39</f>
        <v>＊</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tr">
        <f>'1日(火)'!AF40</f>
        <v>＊</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tr">
        <f>'1日(火)'!AF41</f>
        <v>＊</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tr">
        <f>'1日(火)'!AF42</f>
        <v>＊</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tr">
        <f>'1日(火)'!AF43</f>
        <v>＊</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tr">
        <f>'1日(火)'!AF44</f>
        <v>＊</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tr">
        <f>'1日(火)'!AF45</f>
        <v>＊</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tr">
        <f>'1日(火)'!AF46</f>
        <v>＊</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tr">
        <f>'1日(火)'!AF47</f>
        <v>＊</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tr">
        <f>'1日(火)'!AF48</f>
        <v>＊</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tr">
        <f>'1日(火)'!AF49</f>
        <v>＊</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tr">
        <f>'1日(火)'!AF50</f>
        <v>＊</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tr">
        <f>'1日(火)'!AF51</f>
        <v>＊</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tr">
        <f>'1日(火)'!AF52</f>
        <v>＊</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tr">
        <f>'1日(火)'!AF53</f>
        <v>＊</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tr">
        <f>'1日(火)'!AF54</f>
        <v>＊</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tr">
        <f>'1日(火)'!AF55</f>
        <v>＊</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tr">
        <f>'1日(火)'!AF56</f>
        <v>＊</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tr">
        <f>'1日(火)'!AF57</f>
        <v>＊</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tr">
        <f>'1日(火)'!AF58</f>
        <v>＊</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28" ht="15.95" customHeight="1" x14ac:dyDescent="0.4"/>
    <row r="66" spans="22:28" ht="15.95" customHeight="1" x14ac:dyDescent="0.4">
      <c r="Y66" s="124"/>
    </row>
    <row r="67" spans="22:28" ht="15.95" customHeight="1" x14ac:dyDescent="0.4">
      <c r="Y67" s="125"/>
    </row>
    <row r="68" spans="22:28" ht="15.95" customHeight="1" x14ac:dyDescent="0.4">
      <c r="Y68" s="125"/>
    </row>
    <row r="69" spans="22:28" ht="15.95" customHeight="1" x14ac:dyDescent="0.4">
      <c r="Y69" s="125"/>
    </row>
    <row r="70" spans="22:28" ht="15.95" customHeight="1" x14ac:dyDescent="0.4">
      <c r="V70" s="116"/>
      <c r="W70" s="70"/>
      <c r="AB70" s="125"/>
    </row>
    <row r="71" spans="22:28" ht="15.95" customHeight="1" x14ac:dyDescent="0.4">
      <c r="V71" s="116"/>
      <c r="W71" s="70"/>
      <c r="AB71" s="125"/>
    </row>
    <row r="72" spans="22:28" ht="15.95" customHeight="1" x14ac:dyDescent="0.4">
      <c r="V72" s="116"/>
      <c r="W72" s="70"/>
      <c r="AB72" s="125"/>
    </row>
    <row r="73" spans="22:28" ht="15.95" customHeight="1" x14ac:dyDescent="0.4">
      <c r="Y73" s="125"/>
    </row>
    <row r="74" spans="22:28" ht="15.95" customHeight="1" x14ac:dyDescent="0.4">
      <c r="Y74" s="125"/>
    </row>
    <row r="75" spans="22:28" ht="15.95" customHeight="1" x14ac:dyDescent="0.4">
      <c r="Y75" s="125"/>
    </row>
    <row r="76" spans="22:28" ht="15.95" customHeight="1" x14ac:dyDescent="0.4">
      <c r="Y76" s="125"/>
    </row>
    <row r="77" spans="22:28" s="70" customFormat="1" ht="15.95" customHeight="1" x14ac:dyDescent="0.4">
      <c r="W77"/>
    </row>
    <row r="78" spans="22:28" s="70" customFormat="1" ht="15.95" customHeight="1" x14ac:dyDescent="0.4">
      <c r="W78"/>
    </row>
    <row r="79" spans="22:28" s="70" customFormat="1" ht="15.95" customHeight="1" x14ac:dyDescent="0.4">
      <c r="W79"/>
    </row>
    <row r="80" spans="22:28"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c r="Y85" s="131"/>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5"/>
  <conditionalFormatting sqref="A33 A6:T7 A29:T32 R10:T28 H10:P17 A8:F28 H8:T9">
    <cfRule type="cellIs" dxfId="33" priority="5" operator="equal">
      <formula>"休憩"</formula>
    </cfRule>
  </conditionalFormatting>
  <conditionalFormatting sqref="Y19">
    <cfRule type="cellIs" dxfId="32" priority="4" operator="lessThan">
      <formula>0</formula>
    </cfRule>
  </conditionalFormatting>
  <conditionalFormatting sqref="Q10:Q28">
    <cfRule type="cellIs" dxfId="31" priority="3" operator="equal">
      <formula>"休憩"</formula>
    </cfRule>
  </conditionalFormatting>
  <conditionalFormatting sqref="G8:G28">
    <cfRule type="cellIs" dxfId="30" priority="2" operator="equal">
      <formula>"休憩"</formula>
    </cfRule>
  </conditionalFormatting>
  <conditionalFormatting sqref="H18:P28">
    <cfRule type="cellIs" dxfId="29"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xr:uid="{DD7DCB26-56AA-4B35-B20E-05C2A23E8DC2}">
          <x14:formula1>
            <xm:f>'1日(火)'!$AF$7:$AF$58</xm:f>
          </x14:formula1>
          <xm:sqref>B6:S32</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171501-9922-493C-9BA0-94D1BF9D4F23}">
  <sheetPr codeName="Sheet30">
    <pageSetUpPr fitToPage="1"/>
  </sheetPr>
  <dimension ref="A1:AF95"/>
  <sheetViews>
    <sheetView zoomScale="70" zoomScaleNormal="70" workbookViewId="0">
      <pane xSplit="1" ySplit="5" topLeftCell="B6" activePane="bottomRight" state="frozen"/>
      <selection activeCell="R8" sqref="R8"/>
      <selection pane="topRight" activeCell="R8" sqref="R8"/>
      <selection pane="bottomLeft" activeCell="R8" sqref="R8"/>
      <selection pane="bottomRight" activeCell="R10" sqref="R10:R28"/>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f>月シフト!Y9</f>
        <v>44616</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f>A1</f>
        <v>44616</v>
      </c>
      <c r="W1" s="530"/>
      <c r="X1" s="530"/>
      <c r="Y1" s="530"/>
      <c r="Z1" s="62"/>
      <c r="AA1" s="62"/>
      <c r="AB1" s="62"/>
      <c r="AC1" s="62"/>
      <c r="AD1" s="62"/>
      <c r="AF1" s="62"/>
    </row>
    <row r="2" spans="1:32" ht="18.600000000000001" customHeight="1" thickBot="1" x14ac:dyDescent="0.45">
      <c r="A2" s="63"/>
      <c r="B2" s="537" t="s">
        <v>57</v>
      </c>
      <c r="C2" s="538"/>
      <c r="D2" s="538"/>
      <c r="E2" s="538"/>
      <c r="F2" s="538"/>
      <c r="G2" s="538"/>
      <c r="H2" s="538"/>
      <c r="I2" s="538"/>
      <c r="J2" s="538"/>
      <c r="K2" s="538"/>
      <c r="L2" s="538"/>
      <c r="M2" s="538"/>
      <c r="N2" s="539"/>
      <c r="O2" s="64"/>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IFERROR(INDEX(月シフト!$A$17:$A$50,MATCH(LARGE((月シフト!$Y$17:$Y$50&lt;&gt;"")*1/ROW(月シフト!$Y$17:$Y$50),B38),1/ROW(月シフト!$Y$17:$Y$50),0),1),"")</f>
        <v>ズオン バン フン</v>
      </c>
      <c r="C3" s="142" t="str" cm="1">
        <f t="array" ref="C3">IFERROR(INDEX(月シフト!$A$17:$A$50,MATCH(LARGE((月シフト!$Y$17:$Y$50&lt;&gt;"")*1/ROW(月シフト!$Y$17:$Y$50),C38),1/ROW(月シフト!$Y$17:$Y$50),0),1),"")</f>
        <v>ディン コン ベト</v>
      </c>
      <c r="D3" s="142" t="str" cm="1">
        <f t="array" ref="D3">IFERROR(INDEX(月シフト!$A$17:$A$50,MATCH(LARGE((月シフト!$Y$17:$Y$50&lt;&gt;"")*1/ROW(月シフト!$Y$17:$Y$50),D38),1/ROW(月シフト!$Y$17:$Y$50),0),1),"")</f>
        <v>チャモ</v>
      </c>
      <c r="E3" s="142" t="str" cm="1">
        <f t="array" ref="E3">IFERROR(INDEX(月シフト!$A$17:$A$50,MATCH(LARGE((月シフト!$Y$17:$Y$50&lt;&gt;"")*1/ROW(月シフト!$Y$17:$Y$50),E38),1/ROW(月シフト!$Y$17:$Y$50),0),1),"")</f>
        <v>サンミン</v>
      </c>
      <c r="F3" s="142" t="str" cm="1">
        <f t="array" ref="F3">IFERROR(INDEX(月シフト!$A$17:$A$50,MATCH(LARGE((月シフト!$Y$17:$Y$50&lt;&gt;"")*1/ROW(月シフト!$Y$17:$Y$50),F38),1/ROW(月シフト!$Y$17:$Y$50),0),1),"")</f>
        <v>ハルシャナ</v>
      </c>
      <c r="G3" s="224" t="str" cm="1">
        <f t="array" ref="G3">IFERROR(INDEX(月シフト!$A$17:$A$50,MATCH(LARGE((月シフト!$Y$17:$Y$50&lt;&gt;"")*1/ROW(月シフト!$Y$17:$Y$50),G38),1/ROW(月シフト!$Y$17:$Y$50),0),1),"")</f>
        <v>イスリ</v>
      </c>
      <c r="H3" s="224" t="str" cm="1">
        <f t="array" ref="H3">IFERROR(INDEX(月シフト!$A$17:$A$50,MATCH(LARGE((月シフト!$Y$17:$Y$50&lt;&gt;"")*1/ROW(月シフト!$Y$17:$Y$50),H38),1/ROW(月シフト!$Y$17:$Y$50),0),1),"")</f>
        <v>インディカ</v>
      </c>
      <c r="I3" s="224" t="str" cm="1">
        <f t="array" ref="I3">IFERROR(INDEX(月シフト!$A$17:$A$50,MATCH(LARGE((月シフト!$Y$17:$Y$50&lt;&gt;"")*1/ROW(月シフト!$Y$17:$Y$50),I38),1/ROW(月シフト!$Y$17:$Y$50),0),1),"")</f>
        <v>チャトランガ</v>
      </c>
      <c r="J3" s="224" t="str" cm="1">
        <f t="array" ref="J3">IFERROR(INDEX(月シフト!$A$17:$A$50,MATCH(LARGE((月シフト!$Y$17:$Y$50&lt;&gt;"")*1/ROW(月シフト!$Y$17:$Y$50),J38),1/ROW(月シフト!$Y$17:$Y$50),0),1),"")</f>
        <v/>
      </c>
      <c r="K3" s="224" t="str" cm="1">
        <f t="array" ref="K3">IFERROR(INDEX(月シフト!$A$17:$A$50,MATCH(LARGE((月シフト!$Y$17:$Y$50&lt;&gt;"")*1/ROW(月シフト!$Y$17:$Y$50),K38),1/ROW(月シフト!$Y$17:$Y$50),0),1),"")</f>
        <v/>
      </c>
      <c r="L3" s="224" t="str" cm="1">
        <f t="array" ref="L3">IFERROR(INDEX(月シフト!$A$17:$A$50,MATCH(LARGE((月シフト!$Y$17:$Y$50&lt;&gt;"")*1/ROW(月シフト!$Y$17:$Y$50),L38),1/ROW(月シフト!$Y$17:$Y$50),0),1),"")</f>
        <v/>
      </c>
      <c r="M3" s="224" t="str" cm="1">
        <f t="array" ref="M3">IFERROR(INDEX(月シフト!$A$17:$A$50,MATCH(LARGE((月シフト!$Y$17:$Y$50&lt;&gt;"")*1/ROW(月シフト!$Y$17:$Y$50),M38),1/ROW(月シフト!$Y$17:$Y$50),0),1),"")</f>
        <v/>
      </c>
      <c r="N3" s="224" t="str" cm="1">
        <f t="array" ref="N3">IFERROR(INDEX(月シフト!$A$17:$A$50,MATCH(LARGE((月シフト!$Y$17:$Y$50&lt;&gt;"")*1/ROW(月シフト!$Y$17:$Y$50),N38),1/ROW(月シフト!$Y$17:$Y$50),0),1),"")</f>
        <v/>
      </c>
      <c r="O3" s="224" t="str" cm="1">
        <f t="array" ref="O3">IFERROR(INDEX(月シフト!$A$17:$A$50,MATCH(LARGE((月シフト!$Y$17:$Y$50&lt;&gt;"")*1/ROW(月シフト!$Y$17:$Y$50),O38),1/ROW(月シフト!$Y$17:$Y$50),0),1),"")</f>
        <v/>
      </c>
      <c r="P3" s="310" t="str" cm="1">
        <f t="array" ref="P3">IFERROR(INDEX(月シフト!$A$17:$A$50,MATCH(LARGE((月シフト!$Y$17:$Y$50&lt;&gt;"")*1/ROW(月シフト!$Y$17:$Y$50),P38),1/ROW(月シフト!$Y$17:$Y$50),0),1),"")</f>
        <v/>
      </c>
      <c r="Q3" s="143" t="str">
        <f t="array" ref="Q3">IFERROR(INDEX(月シフト!$A$11:$A$16,MATCH(LARGE((月シフト!$Y$11:$Y$16&lt;&gt;"")*1/ROW(月シフト!$Y$11:$Y$16),1),1/ROW(月シフト!$Y$11:$Y$16),0),1),"")</f>
        <v>矢代</v>
      </c>
      <c r="R3" s="144" t="str">
        <f t="array" ref="R3">IFERROR(INDEX(月シフト!$A$11:$A$16,MATCH(LARGE((月シフト!$Y$11:$Y$16&lt;&gt;"")*1/ROW(月シフト!$Y$11:$Y$16),2),1/ROW(月シフト!$Y$11:$Y$16),0),1),"")</f>
        <v>マーダワ</v>
      </c>
      <c r="S3" s="145" t="str">
        <f t="array" ref="S3">IFERROR(INDEX(月シフト!$A$11:$A$16,MATCH(LARGE((月シフト!$Y$11:$Y$16&lt;&gt;"")*1/ROW(月シフト!$Y$11:$Y$16),3),1/ROW(月シフト!$Y$11:$Y$16),0),1),"")</f>
        <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c r="C4" s="73"/>
      <c r="D4" s="73"/>
      <c r="E4" s="73"/>
      <c r="F4" s="73"/>
      <c r="G4" s="225"/>
      <c r="H4" s="225"/>
      <c r="I4" s="225"/>
      <c r="J4" s="225"/>
      <c r="K4" s="225"/>
      <c r="L4" s="225"/>
      <c r="M4" s="225"/>
      <c r="N4" s="225"/>
      <c r="O4" s="225"/>
      <c r="P4" s="311"/>
      <c r="Q4" s="74"/>
      <c r="R4" s="75"/>
      <c r="S4" s="76"/>
      <c r="T4" s="146"/>
      <c r="V4" s="109" t="str">
        <f>IF(AND(B$3="",B$6=""),"",IF(B$3="",B$6,B$3))</f>
        <v>ズオン バン フン</v>
      </c>
      <c r="W4" s="110">
        <f>IF(AND(B$6&lt;&gt;"",B$3=""),0,IFERROR(HLOOKUP(INDEX(月シフト!$B$17:$AF$50,MATCH($V4,月シフト!$A$17:$A$50,0),MATCH($V$1,月シフト!$B$9:$AF$9,0)),月シフト!$AJ$9:$AU$10,2,0),""))</f>
        <v>8</v>
      </c>
      <c r="X4" s="111">
        <f ca="1">B33</f>
        <v>7.9999999999997389</v>
      </c>
      <c r="Y4" s="112">
        <f ca="1">IF(V4="","",X4-W4)</f>
        <v>-2.6112445539183682E-13</v>
      </c>
      <c r="AA4" s="109" t="str">
        <f t="shared" ref="AA4:AA13" si="0">IF(V4="","",V4)</f>
        <v>ズオン バン フン</v>
      </c>
      <c r="AB4" s="114">
        <f>IFERROR(HLOOKUP($V4,月シフト!$AJ$12:$AZ$13,2,0)*W4,"")</f>
        <v>9600</v>
      </c>
      <c r="AC4" s="114">
        <f ca="1">IFERROR(HLOOKUP($V4,月シフト!$AJ$12:$AZ$13,2,0)*X4,"")</f>
        <v>9599.9999999996871</v>
      </c>
      <c r="AD4" s="115">
        <f ca="1">IFERROR(ROUND(AC4,0)-ROUND(AB4,0),"")</f>
        <v>0</v>
      </c>
    </row>
    <row r="5" spans="1:32" ht="18.600000000000001" customHeight="1" thickBot="1" x14ac:dyDescent="0.45">
      <c r="A5" s="78" t="s">
        <v>83</v>
      </c>
      <c r="B5" s="79" t="str">
        <f>IF(B3="","",HLOOKUP(INDEX(月シフト!$B$11:$AF$50,MATCH(B$3,月シフト!$A$11:$A$50,0),MATCH($A$1,月シフト!$B$9:$AF$9,0)),月シフト!$AJ$9:$AU$11,3,0))</f>
        <v>8:00～17:00</v>
      </c>
      <c r="C5" s="79" t="str">
        <f>IF(C3="","",HLOOKUP(INDEX(月シフト!$B$11:$AF$50,MATCH(C$3,月シフト!$A$11:$A$50,0),MATCH($A$1,月シフト!$B$9:$AF$9,0)),月シフト!$AJ$9:$AU$11,3,0))</f>
        <v>8:00～17:00</v>
      </c>
      <c r="D5" s="79" t="str">
        <f>IF(D3="","",HLOOKUP(INDEX(月シフト!$B$11:$AF$50,MATCH(D$3,月シフト!$A$11:$A$50,0),MATCH($A$1,月シフト!$B$9:$AF$9,0)),月シフト!$AJ$9:$AU$11,3,0))</f>
        <v>8:00～17:00</v>
      </c>
      <c r="E5" s="79" t="str">
        <f>IF(E3="","",HLOOKUP(INDEX(月シフト!$B$11:$AF$50,MATCH(E$3,月シフト!$A$11:$A$50,0),MATCH($A$1,月シフト!$B$9:$AF$9,0)),月シフト!$AJ$9:$AU$11,3,0))</f>
        <v>8:00～17:00</v>
      </c>
      <c r="F5" s="79" t="str">
        <f>IF(F3="","",HLOOKUP(INDEX(月シフト!$B$11:$AF$50,MATCH(F$3,月シフト!$A$11:$A$50,0),MATCH($A$1,月シフト!$B$9:$AF$9,0)),月シフト!$AJ$9:$AU$11,3,0))</f>
        <v>8:00～17:00</v>
      </c>
      <c r="G5" s="226" t="str">
        <f>IF(G3="","",HLOOKUP(INDEX(月シフト!$B$11:$AF$50,MATCH(G$3,月シフト!$A$11:$A$50,0),MATCH($A$1,月シフト!$B$9:$AF$9,0)),月シフト!$AJ$9:$AU$11,3,0))</f>
        <v>13:00～18:00</v>
      </c>
      <c r="H5" s="226" t="str">
        <f>IF(H3="","",HLOOKUP(INDEX(月シフト!$B$11:$AF$50,MATCH(H$3,月シフト!$A$11:$A$50,0),MATCH($A$1,月シフト!$B$9:$AF$9,0)),月シフト!$AJ$9:$AU$11,3,0))</f>
        <v>9:00～17:00</v>
      </c>
      <c r="I5" s="226" t="str">
        <f>IF(I3="","",HLOOKUP(INDEX(月シフト!$B$11:$AF$50,MATCH(I$3,月シフト!$A$11:$A$50,0),MATCH($A$1,月シフト!$B$9:$AF$9,0)),月シフト!$AJ$9:$AU$11,3,0))</f>
        <v>13:00～18:00</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ディン コン ベト</v>
      </c>
      <c r="W5" s="110">
        <f>IF(AND(B$6&lt;&gt;"",B$3=""),0,IFERROR(HLOOKUP(INDEX(月シフト!$B$17:$AF$50,MATCH($V5,月シフト!$A$17:$A$50,0),MATCH($V$1,月シフト!$B$9:$AF$9,0)),月シフト!$AJ$9:$AU$10,2,0),""))</f>
        <v>8</v>
      </c>
      <c r="X5" s="110">
        <f ca="1">C33</f>
        <v>7.9999999999997389</v>
      </c>
      <c r="Y5" s="112">
        <f t="shared" ref="Y5:Y10" ca="1" si="1">IF(V5="","",X5-W5)</f>
        <v>-2.6112445539183682E-13</v>
      </c>
      <c r="Z5" s="178"/>
      <c r="AA5" s="109" t="str">
        <f t="shared" si="0"/>
        <v>ディン コン ベト</v>
      </c>
      <c r="AB5" s="114">
        <f>IFERROR(HLOOKUP($V5,月シフト!$AJ$12:$AZ$13,2,0)*W5,"")</f>
        <v>8800</v>
      </c>
      <c r="AC5" s="114">
        <f ca="1">IFERROR(HLOOKUP($V5,月シフト!$AJ$12:$AZ$13,2,0)*X5,"")</f>
        <v>8799.9999999997126</v>
      </c>
      <c r="AD5" s="115">
        <f t="shared" ref="AD5:AD10" ca="1" si="2">IFERROR(ROUND(AC5,0)-ROUND(AB5,0),"")</f>
        <v>0</v>
      </c>
    </row>
    <row r="6" spans="1:32" ht="18.600000000000001" customHeight="1" x14ac:dyDescent="0.4">
      <c r="A6" s="137">
        <v>0.29166666666666669</v>
      </c>
      <c r="B6" s="84"/>
      <c r="C6" s="85"/>
      <c r="D6" s="85"/>
      <c r="E6" s="85"/>
      <c r="F6" s="85"/>
      <c r="G6" s="85"/>
      <c r="H6" s="85"/>
      <c r="I6" s="85"/>
      <c r="J6" s="85"/>
      <c r="K6" s="85"/>
      <c r="L6" s="85"/>
      <c r="M6" s="85"/>
      <c r="N6" s="85"/>
      <c r="O6" s="85"/>
      <c r="P6" s="313"/>
      <c r="Q6" s="84"/>
      <c r="R6" s="323"/>
      <c r="S6" s="86"/>
      <c r="T6" s="87" t="s">
        <v>194</v>
      </c>
      <c r="V6" s="109" t="str">
        <f>IF(AND(D$3="",D$6=""),"",IF(D$3="",D$6,D$3))</f>
        <v>チャモ</v>
      </c>
      <c r="W6" s="110">
        <f>IF(AND(B$6&lt;&gt;"",B$3=""),0,IFERROR(HLOOKUP(INDEX(月シフト!$B$17:$AF$50,MATCH($V6,月シフト!$A$17:$A$50,0),MATCH($V$1,月シフト!$B$9:$AF$9,0)),月シフト!$AJ$9:$AU$10,2,0),""))</f>
        <v>8</v>
      </c>
      <c r="X6" s="110">
        <f ca="1">D33</f>
        <v>7.9999999999997389</v>
      </c>
      <c r="Y6" s="112">
        <f t="shared" ca="1" si="1"/>
        <v>-2.6112445539183682E-13</v>
      </c>
      <c r="Z6" s="141"/>
      <c r="AA6" s="109" t="str">
        <f t="shared" si="0"/>
        <v>チャモ</v>
      </c>
      <c r="AB6" s="114">
        <f>IFERROR(HLOOKUP($V6,月シフト!$AJ$12:$AZ$13,2,0)*W6,"")</f>
        <v>9200</v>
      </c>
      <c r="AC6" s="114">
        <f ca="1">IFERROR(HLOOKUP($V6,月シフト!$AJ$12:$AZ$13,2,0)*X6,"")</f>
        <v>9199.9999999996999</v>
      </c>
      <c r="AD6" s="115">
        <f t="shared" ca="1" si="2"/>
        <v>0</v>
      </c>
      <c r="AF6" s="70" t="str">
        <f>'1日(火)'!AF6</f>
        <v>リスト</v>
      </c>
    </row>
    <row r="7" spans="1:32" ht="18.600000000000001" customHeight="1" x14ac:dyDescent="0.4">
      <c r="A7" s="138">
        <v>0.3125</v>
      </c>
      <c r="B7" s="132"/>
      <c r="C7" s="133"/>
      <c r="D7" s="133"/>
      <c r="E7" s="133"/>
      <c r="F7" s="133"/>
      <c r="G7" s="133"/>
      <c r="H7" s="133"/>
      <c r="I7" s="133"/>
      <c r="J7" s="133"/>
      <c r="K7" s="133"/>
      <c r="L7" s="133"/>
      <c r="M7" s="133"/>
      <c r="N7" s="133"/>
      <c r="O7" s="133"/>
      <c r="P7" s="309"/>
      <c r="Q7" s="132"/>
      <c r="R7" s="223"/>
      <c r="S7" s="134"/>
      <c r="T7" s="135" t="s">
        <v>743</v>
      </c>
      <c r="V7" s="109" t="str">
        <f>IF(AND(E$3="",E$6=""),"",IF(E$3="",E$6,E$3))</f>
        <v>サンミン</v>
      </c>
      <c r="W7" s="110">
        <f>IF(AND(B$6&lt;&gt;"",B$3=""),0,IFERROR(HLOOKUP(INDEX(月シフト!$B$17:$AF$50,MATCH($V7,月シフト!$A$17:$A$50,0),MATCH($V$1,月シフト!$B$9:$AF$9,0)),月シフト!$AJ$9:$AU$10,2,0),""))</f>
        <v>8</v>
      </c>
      <c r="X7" s="110">
        <f ca="1">E33</f>
        <v>7.9999999999997389</v>
      </c>
      <c r="Y7" s="112">
        <f t="shared" ca="1" si="1"/>
        <v>-2.6112445539183682E-13</v>
      </c>
      <c r="Z7" s="113"/>
      <c r="AA7" s="109" t="str">
        <f t="shared" si="0"/>
        <v>サンミン</v>
      </c>
      <c r="AB7" s="114">
        <f>IFERROR(HLOOKUP($V7,月シフト!$AJ$12:$AZ$13,2,0)*W7,"")</f>
        <v>8400</v>
      </c>
      <c r="AC7" s="114">
        <f ca="1">IFERROR(HLOOKUP($V7,月シフト!$AJ$12:$AZ$13,2,0)*X7,"")</f>
        <v>8399.9999999997253</v>
      </c>
      <c r="AD7" s="115">
        <f t="shared" ca="1" si="2"/>
        <v>0</v>
      </c>
      <c r="AF7" s="89" t="str">
        <f>'1日(火)'!AF7</f>
        <v>↓</v>
      </c>
    </row>
    <row r="8" spans="1:32" ht="18.600000000000001" customHeight="1" x14ac:dyDescent="0.4">
      <c r="A8" s="139">
        <v>0.33333333333333298</v>
      </c>
      <c r="B8" s="90" t="s">
        <v>62</v>
      </c>
      <c r="C8" s="91" t="s">
        <v>62</v>
      </c>
      <c r="D8" s="91" t="s">
        <v>62</v>
      </c>
      <c r="E8" s="91" t="s">
        <v>62</v>
      </c>
      <c r="F8" s="91" t="s">
        <v>62</v>
      </c>
      <c r="G8" s="91"/>
      <c r="H8" s="91"/>
      <c r="I8" s="91"/>
      <c r="J8" s="91"/>
      <c r="K8" s="91"/>
      <c r="L8" s="91"/>
      <c r="M8" s="91"/>
      <c r="N8" s="91"/>
      <c r="O8" s="91"/>
      <c r="P8" s="314"/>
      <c r="Q8" s="90"/>
      <c r="R8" s="222"/>
      <c r="S8" s="92"/>
      <c r="T8" s="203" t="s">
        <v>744</v>
      </c>
      <c r="V8" s="109" t="str">
        <f>IF(AND(F$3="",F$6=""),"",IF(F$3="",F$6,F$3))</f>
        <v>ハルシャナ</v>
      </c>
      <c r="W8" s="110">
        <f>IF(AND(B$6&lt;&gt;"",B$3=""),0,IFERROR(HLOOKUP(INDEX(月シフト!$B$17:$AF$50,MATCH($V8,月シフト!$A$17:$A$50,0),MATCH($V$1,月シフト!$B$9:$AF$9,0)),月シフト!$AJ$9:$AU$10,2,0),""))</f>
        <v>8</v>
      </c>
      <c r="X8" s="110">
        <f ca="1">F33</f>
        <v>7.9999999999997389</v>
      </c>
      <c r="Y8" s="112">
        <f t="shared" ca="1" si="1"/>
        <v>-2.6112445539183682E-13</v>
      </c>
      <c r="AA8" s="109" t="str">
        <f t="shared" si="0"/>
        <v>ハルシャナ</v>
      </c>
      <c r="AB8" s="114">
        <f>IFERROR(HLOOKUP($V8,月シフト!$AJ$12:$AZ$13,2,0)*W8,"")</f>
        <v>8400</v>
      </c>
      <c r="AC8" s="114">
        <f ca="1">IFERROR(HLOOKUP($V8,月シフト!$AJ$12:$AZ$13,2,0)*X8,"")</f>
        <v>8399.9999999997253</v>
      </c>
      <c r="AD8" s="115">
        <f t="shared" ca="1" si="2"/>
        <v>0</v>
      </c>
      <c r="AF8" s="89" t="str">
        <f>'1日(火)'!AF8</f>
        <v>荷物整理</v>
      </c>
    </row>
    <row r="9" spans="1:32" ht="18.600000000000001" customHeight="1" x14ac:dyDescent="0.4">
      <c r="A9" s="138">
        <v>0.35416666666666602</v>
      </c>
      <c r="B9" s="132" t="s">
        <v>64</v>
      </c>
      <c r="C9" s="133" t="s">
        <v>64</v>
      </c>
      <c r="D9" s="133" t="s">
        <v>64</v>
      </c>
      <c r="E9" s="133" t="s">
        <v>64</v>
      </c>
      <c r="F9" s="133" t="s">
        <v>64</v>
      </c>
      <c r="G9" s="133"/>
      <c r="H9" s="133"/>
      <c r="I9" s="133"/>
      <c r="J9" s="133"/>
      <c r="K9" s="133"/>
      <c r="L9" s="133"/>
      <c r="M9" s="133"/>
      <c r="N9" s="133"/>
      <c r="O9" s="133"/>
      <c r="P9" s="309"/>
      <c r="Q9" s="132"/>
      <c r="R9" s="223"/>
      <c r="S9" s="134"/>
      <c r="T9" s="136"/>
      <c r="V9" s="109" t="str">
        <f>IF(AND(G$3="",G$6=""),"",IF(G$3="",G$6,G$3))</f>
        <v>イスリ</v>
      </c>
      <c r="W9" s="110">
        <f>IF(AND(B$6&lt;&gt;"",B$3=""),0,IFERROR(HLOOKUP(INDEX(月シフト!$B$17:$AF$50,MATCH($V9,月シフト!$A$17:$A$50,0),MATCH($V$1,月シフト!$B$9:$AF$9,0)),月シフト!$AJ$9:$AU$10,2,0),""))</f>
        <v>5</v>
      </c>
      <c r="X9" s="110">
        <f ca="1">G33</f>
        <v>4.9999999999996838</v>
      </c>
      <c r="Y9" s="112">
        <f t="shared" ca="1" si="1"/>
        <v>-3.1619151741324458E-13</v>
      </c>
      <c r="AA9" s="109" t="str">
        <f t="shared" si="0"/>
        <v>イスリ</v>
      </c>
      <c r="AB9" s="114">
        <f>IFERROR(HLOOKUP($V9,月シフト!$AJ$12:$AZ$13,2,0)*W9,"")</f>
        <v>5250</v>
      </c>
      <c r="AC9" s="114">
        <f ca="1">IFERROR(HLOOKUP($V9,月シフト!$AJ$12:$AZ$13,2,0)*X9,"")</f>
        <v>5249.999999999668</v>
      </c>
      <c r="AD9" s="115">
        <f t="shared" ca="1" si="2"/>
        <v>0</v>
      </c>
      <c r="AF9" s="89" t="str">
        <f>'1日(火)'!AF9</f>
        <v>フード</v>
      </c>
    </row>
    <row r="10" spans="1:32" ht="18.600000000000001" customHeight="1" x14ac:dyDescent="0.4">
      <c r="A10" s="139">
        <v>0.375</v>
      </c>
      <c r="B10" s="90" t="s">
        <v>65</v>
      </c>
      <c r="C10" s="91" t="s">
        <v>65</v>
      </c>
      <c r="D10" s="91" t="s">
        <v>65</v>
      </c>
      <c r="E10" s="91" t="s">
        <v>65</v>
      </c>
      <c r="F10" s="91" t="s">
        <v>65</v>
      </c>
      <c r="G10" s="91"/>
      <c r="H10" s="91" t="s">
        <v>65</v>
      </c>
      <c r="I10" s="91"/>
      <c r="J10" s="91"/>
      <c r="K10" s="91"/>
      <c r="L10" s="91"/>
      <c r="M10" s="91"/>
      <c r="N10" s="91"/>
      <c r="O10" s="91"/>
      <c r="P10" s="314"/>
      <c r="Q10" s="90"/>
      <c r="R10" s="222"/>
      <c r="S10" s="92"/>
      <c r="T10" s="93"/>
      <c r="V10" s="109" t="str">
        <f>IF(AND(H$3="",H$6=""),"",IF(H$3="",H$6,H$3))</f>
        <v>インディカ</v>
      </c>
      <c r="W10" s="117">
        <f>IF(AND(B$6&lt;&gt;"",B$3=""),0,IFERROR(HLOOKUP(INDEX(月シフト!$B$17:$AF$50,MATCH($V10,月シフト!$A$17:$A$50,0),MATCH($V$1,月シフト!$B$9:$AF$9,0)),月シフト!$AJ$9:$AU$10,2,0),""))</f>
        <v>7</v>
      </c>
      <c r="X10" s="110">
        <f ca="1">H33</f>
        <v>6.99999999999973</v>
      </c>
      <c r="Y10" s="118">
        <f t="shared" ca="1" si="1"/>
        <v>-2.7000623958883807E-13</v>
      </c>
      <c r="AA10" s="109" t="str">
        <f t="shared" si="0"/>
        <v>インディカ</v>
      </c>
      <c r="AB10" s="114">
        <f>IFERROR(HLOOKUP($V10,月シフト!$AJ$12:$AZ$13,2,0)*W10,"")</f>
        <v>7350</v>
      </c>
      <c r="AC10" s="114">
        <f ca="1">IFERROR(HLOOKUP($V10,月シフト!$AJ$12:$AZ$13,2,0)*X10,"")</f>
        <v>7349.9999999997162</v>
      </c>
      <c r="AD10" s="115">
        <f t="shared" ca="1" si="2"/>
        <v>0</v>
      </c>
      <c r="AF10" s="89" t="str">
        <f>'1日(火)'!AF10</f>
        <v>翌日準備</v>
      </c>
    </row>
    <row r="11" spans="1:32" ht="18" customHeight="1" x14ac:dyDescent="0.4">
      <c r="A11" s="138">
        <v>0.39583333333333298</v>
      </c>
      <c r="B11" s="132" t="s">
        <v>64</v>
      </c>
      <c r="C11" s="133" t="s">
        <v>64</v>
      </c>
      <c r="D11" s="133" t="s">
        <v>64</v>
      </c>
      <c r="E11" s="133" t="s">
        <v>64</v>
      </c>
      <c r="F11" s="133" t="s">
        <v>64</v>
      </c>
      <c r="G11" s="133"/>
      <c r="H11" s="133" t="s">
        <v>64</v>
      </c>
      <c r="I11" s="133"/>
      <c r="J11" s="133"/>
      <c r="K11" s="133"/>
      <c r="L11" s="133"/>
      <c r="M11" s="133"/>
      <c r="N11" s="133"/>
      <c r="O11" s="133"/>
      <c r="P11" s="309"/>
      <c r="Q11" s="132"/>
      <c r="R11" s="223"/>
      <c r="S11" s="134"/>
      <c r="T11" s="136"/>
      <c r="V11" s="109" t="str">
        <f>IF(AND(I$3="",I$6=""),"",IF(I$3="",I$6,I$3))</f>
        <v>チャトランガ</v>
      </c>
      <c r="W11" s="117">
        <f>IF(AND(B$6&lt;&gt;"",B$3=""),0,IFERROR(HLOOKUP(INDEX(月シフト!$B$17:$AF$50,MATCH($V11,月シフト!$A$17:$A$50,0),MATCH($V$1,月シフト!$B$9:$AF$9,0)),月シフト!$AJ$9:$AU$10,2,0),""))</f>
        <v>5</v>
      </c>
      <c r="X11" s="110">
        <f ca="1">I33</f>
        <v>4.9999999999996838</v>
      </c>
      <c r="Y11" s="118">
        <f t="shared" ref="Y11:Y13" ca="1" si="3">IF(V11="","",X11-W11)</f>
        <v>-3.1619151741324458E-13</v>
      </c>
      <c r="AA11" s="109" t="str">
        <f t="shared" si="0"/>
        <v>チャトランガ</v>
      </c>
      <c r="AB11" s="114">
        <f>IFERROR(HLOOKUP($V11,月シフト!$AJ$12:$AZ$13,2,0)*W11,"")</f>
        <v>5250</v>
      </c>
      <c r="AC11" s="114">
        <f ca="1">IFERROR(HLOOKUP($V11,月シフト!$AJ$12:$AZ$13,2,0)*X11,"")</f>
        <v>5249.999999999668</v>
      </c>
      <c r="AD11" s="115">
        <f ca="1">IFERROR(ROUND(AC11,0)-ROUND(AB11,0),"")</f>
        <v>0</v>
      </c>
      <c r="AF11" s="89" t="str">
        <f>'1日(火)'!AF11</f>
        <v>荷物整理</v>
      </c>
    </row>
    <row r="12" spans="1:32" ht="18" customHeight="1" x14ac:dyDescent="0.4">
      <c r="A12" s="139">
        <v>0.41666666666666702</v>
      </c>
      <c r="B12" s="90" t="s">
        <v>67</v>
      </c>
      <c r="C12" s="91" t="s">
        <v>67</v>
      </c>
      <c r="D12" s="91" t="s">
        <v>67</v>
      </c>
      <c r="E12" s="91" t="s">
        <v>67</v>
      </c>
      <c r="F12" s="91" t="s">
        <v>67</v>
      </c>
      <c r="G12" s="91"/>
      <c r="H12" s="91" t="s">
        <v>67</v>
      </c>
      <c r="I12" s="91"/>
      <c r="J12" s="91"/>
      <c r="K12" s="91"/>
      <c r="L12" s="91"/>
      <c r="M12" s="91"/>
      <c r="N12" s="91"/>
      <c r="O12" s="91"/>
      <c r="P12" s="314"/>
      <c r="Q12" s="90"/>
      <c r="R12" s="222"/>
      <c r="S12" s="92"/>
      <c r="T12" s="93"/>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2" t="s">
        <v>64</v>
      </c>
      <c r="C13" s="133" t="s">
        <v>64</v>
      </c>
      <c r="D13" s="133" t="s">
        <v>64</v>
      </c>
      <c r="E13" s="133" t="s">
        <v>64</v>
      </c>
      <c r="F13" s="133" t="s">
        <v>64</v>
      </c>
      <c r="G13" s="133"/>
      <c r="H13" s="133" t="s">
        <v>64</v>
      </c>
      <c r="I13" s="133"/>
      <c r="J13" s="133"/>
      <c r="K13" s="133"/>
      <c r="L13" s="133"/>
      <c r="M13" s="133"/>
      <c r="N13" s="133"/>
      <c r="O13" s="133"/>
      <c r="P13" s="309"/>
      <c r="Q13" s="132"/>
      <c r="R13" s="223"/>
      <c r="S13" s="134"/>
      <c r="T13" s="136"/>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0" t="s">
        <v>64</v>
      </c>
      <c r="C14" s="91" t="s">
        <v>64</v>
      </c>
      <c r="D14" s="91" t="s">
        <v>64</v>
      </c>
      <c r="E14" s="91" t="s">
        <v>64</v>
      </c>
      <c r="F14" s="91" t="s">
        <v>64</v>
      </c>
      <c r="G14" s="91"/>
      <c r="H14" s="91" t="s">
        <v>64</v>
      </c>
      <c r="I14" s="91"/>
      <c r="J14" s="91"/>
      <c r="K14" s="91"/>
      <c r="L14" s="91"/>
      <c r="M14" s="91"/>
      <c r="N14" s="91"/>
      <c r="O14" s="91"/>
      <c r="P14" s="314"/>
      <c r="Q14" s="90"/>
      <c r="R14" s="222"/>
      <c r="S14" s="92"/>
      <c r="T14" s="93" t="s">
        <v>745</v>
      </c>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2" t="s">
        <v>64</v>
      </c>
      <c r="C15" s="133" t="s">
        <v>64</v>
      </c>
      <c r="D15" s="133" t="s">
        <v>64</v>
      </c>
      <c r="E15" s="133" t="s">
        <v>64</v>
      </c>
      <c r="F15" s="133" t="s">
        <v>64</v>
      </c>
      <c r="G15" s="133"/>
      <c r="H15" s="133" t="s">
        <v>64</v>
      </c>
      <c r="I15" s="133"/>
      <c r="J15" s="133"/>
      <c r="K15" s="133"/>
      <c r="L15" s="133"/>
      <c r="M15" s="133"/>
      <c r="N15" s="133"/>
      <c r="O15" s="133"/>
      <c r="P15" s="309"/>
      <c r="Q15" s="132"/>
      <c r="R15" s="223"/>
      <c r="S15" s="134"/>
      <c r="T15" s="136" t="s">
        <v>751</v>
      </c>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0" t="s">
        <v>69</v>
      </c>
      <c r="C16" s="91" t="s">
        <v>69</v>
      </c>
      <c r="D16" s="91" t="s">
        <v>69</v>
      </c>
      <c r="E16" s="91" t="s">
        <v>69</v>
      </c>
      <c r="F16" s="91" t="s">
        <v>69</v>
      </c>
      <c r="G16" s="91"/>
      <c r="H16" s="91" t="s">
        <v>69</v>
      </c>
      <c r="I16" s="91"/>
      <c r="J16" s="91"/>
      <c r="K16" s="91"/>
      <c r="L16" s="91"/>
      <c r="M16" s="91"/>
      <c r="N16" s="91"/>
      <c r="O16" s="91"/>
      <c r="P16" s="314"/>
      <c r="Q16" s="90"/>
      <c r="R16" s="222"/>
      <c r="S16" s="92"/>
      <c r="T16" s="93" t="s">
        <v>201</v>
      </c>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2" t="s">
        <v>69</v>
      </c>
      <c r="C17" s="133" t="s">
        <v>69</v>
      </c>
      <c r="D17" s="133" t="s">
        <v>69</v>
      </c>
      <c r="E17" s="133" t="s">
        <v>69</v>
      </c>
      <c r="F17" s="133" t="s">
        <v>69</v>
      </c>
      <c r="G17" s="133"/>
      <c r="H17" s="133" t="s">
        <v>69</v>
      </c>
      <c r="I17" s="133"/>
      <c r="J17" s="133"/>
      <c r="K17" s="133"/>
      <c r="L17" s="133"/>
      <c r="M17" s="133"/>
      <c r="N17" s="133"/>
      <c r="O17" s="133"/>
      <c r="P17" s="309"/>
      <c r="Q17" s="132"/>
      <c r="R17" s="223"/>
      <c r="S17" s="134"/>
      <c r="T17" s="172"/>
      <c r="V17" s="109" t="str">
        <f>IF(AND(O$3="",O$6=""),"",IF(O$3="",O$6,O$3))</f>
        <v/>
      </c>
      <c r="W17" s="117" t="str">
        <f>IF(AND(B$6&lt;&gt;"",B$3=""),0,IFERROR(HLOOKUP(INDEX(月シフト!$B$17:$AF$50,MATCH($V17,月シフト!$A$17:$A$50,0),MATCH($V$1,月シフト!$B$9:$AF$9,0)),月シフト!$AJ$9:$AU$10,2,0),""))</f>
        <v/>
      </c>
      <c r="X17" s="110" t="str">
        <f ca="1">O33</f>
        <v/>
      </c>
      <c r="Y17" s="118" t="str">
        <f t="shared" si="5"/>
        <v/>
      </c>
      <c r="AA17" s="109" t="str">
        <f t="shared" si="6"/>
        <v/>
      </c>
      <c r="AB17" s="114" t="str">
        <f>IFERROR(HLOOKUP($V17,月シフト!$AJ$12:$AZ$13,2,0)*W17,"")</f>
        <v/>
      </c>
      <c r="AC17" s="114" t="str">
        <f ca="1">IFERROR(HLOOKUP($V17,月シフト!$AJ$12:$AZ$13,2,0)*X17,"")</f>
        <v/>
      </c>
      <c r="AD17" s="115" t="str">
        <f t="shared" ca="1" si="7"/>
        <v/>
      </c>
      <c r="AF17" s="89" t="str">
        <f>'1日(火)'!AF17</f>
        <v>検品登録</v>
      </c>
    </row>
    <row r="18" spans="1:32" ht="18" customHeight="1" thickBot="1" x14ac:dyDescent="0.45">
      <c r="A18" s="139">
        <v>0.54166666666666596</v>
      </c>
      <c r="B18" s="90" t="s">
        <v>68</v>
      </c>
      <c r="C18" s="91" t="s">
        <v>68</v>
      </c>
      <c r="D18" s="91" t="s">
        <v>68</v>
      </c>
      <c r="E18" s="91" t="s">
        <v>68</v>
      </c>
      <c r="F18" s="91" t="s">
        <v>68</v>
      </c>
      <c r="G18" s="91" t="s">
        <v>68</v>
      </c>
      <c r="H18" s="91" t="s">
        <v>68</v>
      </c>
      <c r="I18" s="91" t="s">
        <v>68</v>
      </c>
      <c r="J18" s="91"/>
      <c r="K18" s="91"/>
      <c r="L18" s="91"/>
      <c r="M18" s="91"/>
      <c r="N18" s="91"/>
      <c r="O18" s="91"/>
      <c r="P18" s="314"/>
      <c r="Q18" s="90"/>
      <c r="R18" s="222"/>
      <c r="S18" s="92"/>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2" t="s">
        <v>64</v>
      </c>
      <c r="C19" s="133" t="s">
        <v>64</v>
      </c>
      <c r="D19" s="133" t="s">
        <v>64</v>
      </c>
      <c r="E19" s="133" t="s">
        <v>64</v>
      </c>
      <c r="F19" s="133" t="s">
        <v>64</v>
      </c>
      <c r="G19" s="133" t="s">
        <v>64</v>
      </c>
      <c r="H19" s="133" t="s">
        <v>64</v>
      </c>
      <c r="I19" s="133" t="s">
        <v>64</v>
      </c>
      <c r="J19" s="133"/>
      <c r="K19" s="133"/>
      <c r="L19" s="133"/>
      <c r="M19" s="133"/>
      <c r="N19" s="133"/>
      <c r="O19" s="133"/>
      <c r="P19" s="309"/>
      <c r="Q19" s="132"/>
      <c r="R19" s="223"/>
      <c r="S19" s="134"/>
      <c r="T19" s="136"/>
      <c r="V19" s="119" t="s">
        <v>54</v>
      </c>
      <c r="W19" s="120">
        <f>SUM(W4:W18)</f>
        <v>57</v>
      </c>
      <c r="X19" s="120">
        <f ca="1">SUM(X4:X18)</f>
        <v>56.999999999997797</v>
      </c>
      <c r="Y19" s="121">
        <f ca="1">IF(V19="","",X19-W19)</f>
        <v>-2.2026824808563106E-12</v>
      </c>
      <c r="AA19" s="119" t="s">
        <v>54</v>
      </c>
      <c r="AB19" s="122">
        <f>SUM(AB4:AB18)</f>
        <v>62250</v>
      </c>
      <c r="AC19" s="122">
        <f t="shared" ref="AC19:AD19" ca="1" si="8">SUM(AC4:AC18)</f>
        <v>62249.999999997592</v>
      </c>
      <c r="AD19" s="123">
        <f t="shared" ca="1" si="8"/>
        <v>0</v>
      </c>
      <c r="AF19" s="94" t="str">
        <f>'1日(火)'!AF19</f>
        <v>出荷チェック</v>
      </c>
    </row>
    <row r="20" spans="1:32" ht="18" customHeight="1" thickBot="1" x14ac:dyDescent="0.45">
      <c r="A20" s="139">
        <v>0.58333333333333104</v>
      </c>
      <c r="B20" s="90" t="s">
        <v>70</v>
      </c>
      <c r="C20" s="91" t="s">
        <v>70</v>
      </c>
      <c r="D20" s="91" t="s">
        <v>70</v>
      </c>
      <c r="E20" s="91" t="s">
        <v>70</v>
      </c>
      <c r="F20" s="91" t="s">
        <v>70</v>
      </c>
      <c r="G20" s="91" t="s">
        <v>70</v>
      </c>
      <c r="H20" s="91" t="s">
        <v>70</v>
      </c>
      <c r="I20" s="91" t="s">
        <v>70</v>
      </c>
      <c r="J20" s="91"/>
      <c r="K20" s="91"/>
      <c r="L20" s="91"/>
      <c r="M20" s="91"/>
      <c r="N20" s="91"/>
      <c r="O20" s="91"/>
      <c r="P20" s="314"/>
      <c r="Q20" s="90"/>
      <c r="R20" s="222"/>
      <c r="S20" s="92"/>
      <c r="T20" s="93"/>
      <c r="V20" s="103" t="s">
        <v>77</v>
      </c>
      <c r="W20" s="70"/>
      <c r="Z20" s="141"/>
      <c r="AA20" s="103" t="s">
        <v>78</v>
      </c>
      <c r="AF20" s="89" t="str">
        <f>'1日(火)'!AF20</f>
        <v>PC</v>
      </c>
    </row>
    <row r="21" spans="1:32" ht="18" customHeight="1" x14ac:dyDescent="0.4">
      <c r="A21" s="138">
        <v>0.60416666666666297</v>
      </c>
      <c r="B21" s="132" t="s">
        <v>64</v>
      </c>
      <c r="C21" s="133" t="s">
        <v>64</v>
      </c>
      <c r="D21" s="133" t="s">
        <v>64</v>
      </c>
      <c r="E21" s="133" t="s">
        <v>64</v>
      </c>
      <c r="F21" s="133" t="s">
        <v>64</v>
      </c>
      <c r="G21" s="133" t="s">
        <v>64</v>
      </c>
      <c r="H21" s="133" t="s">
        <v>64</v>
      </c>
      <c r="I21" s="133" t="s">
        <v>64</v>
      </c>
      <c r="J21" s="133"/>
      <c r="K21" s="133"/>
      <c r="L21" s="133"/>
      <c r="M21" s="133"/>
      <c r="N21" s="133"/>
      <c r="O21" s="133"/>
      <c r="P21" s="309"/>
      <c r="Q21" s="132"/>
      <c r="R21" s="223"/>
      <c r="S21" s="134"/>
      <c r="T21" s="136" t="s">
        <v>747</v>
      </c>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0" t="s">
        <v>64</v>
      </c>
      <c r="C22" s="91" t="s">
        <v>64</v>
      </c>
      <c r="D22" s="91" t="s">
        <v>64</v>
      </c>
      <c r="E22" s="91" t="s">
        <v>64</v>
      </c>
      <c r="F22" s="91" t="s">
        <v>64</v>
      </c>
      <c r="G22" s="91" t="s">
        <v>64</v>
      </c>
      <c r="H22" s="91" t="s">
        <v>64</v>
      </c>
      <c r="I22" s="91" t="s">
        <v>64</v>
      </c>
      <c r="J22" s="91"/>
      <c r="K22" s="91"/>
      <c r="L22" s="91"/>
      <c r="M22" s="91"/>
      <c r="N22" s="91"/>
      <c r="O22" s="91"/>
      <c r="P22" s="314"/>
      <c r="Q22" s="90"/>
      <c r="R22" s="222"/>
      <c r="S22" s="92"/>
      <c r="T22" s="93"/>
      <c r="V22" s="160" t="s">
        <v>13</v>
      </c>
      <c r="W22" s="127" t="str">
        <f>IF(O2="","",O2)</f>
        <v/>
      </c>
      <c r="X22" s="127"/>
      <c r="Y22" s="161" t="str">
        <f>IFERROR(X22-W22,"")</f>
        <v/>
      </c>
      <c r="AA22" s="126" t="s">
        <v>13</v>
      </c>
      <c r="AB22" s="128" t="str">
        <f>IF(W22="","",AB19/W22)</f>
        <v/>
      </c>
      <c r="AC22" s="128" t="str">
        <f>IF(X22="","",AC19/X22)</f>
        <v/>
      </c>
      <c r="AD22" s="129" t="str">
        <f>IFERROR(AC22-AB22,"")</f>
        <v/>
      </c>
      <c r="AF22" s="95" t="str">
        <f>'1日(火)'!AF22</f>
        <v>残業</v>
      </c>
    </row>
    <row r="23" spans="1:32" ht="18" customHeight="1" thickBot="1" x14ac:dyDescent="0.45">
      <c r="A23" s="138">
        <v>0.64583333333332704</v>
      </c>
      <c r="B23" s="132" t="s">
        <v>740</v>
      </c>
      <c r="C23" s="133" t="s">
        <v>740</v>
      </c>
      <c r="D23" s="133" t="s">
        <v>740</v>
      </c>
      <c r="E23" s="133" t="s">
        <v>740</v>
      </c>
      <c r="F23" s="133" t="s">
        <v>740</v>
      </c>
      <c r="G23" s="133" t="s">
        <v>740</v>
      </c>
      <c r="H23" s="133" t="s">
        <v>740</v>
      </c>
      <c r="I23" s="133" t="s">
        <v>740</v>
      </c>
      <c r="J23" s="133"/>
      <c r="K23" s="133"/>
      <c r="L23" s="133"/>
      <c r="M23" s="133"/>
      <c r="N23" s="133"/>
      <c r="O23" s="133"/>
      <c r="P23" s="309"/>
      <c r="Q23" s="132"/>
      <c r="R23" s="223"/>
      <c r="S23" s="134"/>
      <c r="T23" s="136"/>
      <c r="V23" s="103" t="s">
        <v>104</v>
      </c>
      <c r="W23" s="70"/>
      <c r="AF23" s="95" t="str">
        <f>'1日(火)'!AF23</f>
        <v>↓</v>
      </c>
    </row>
    <row r="24" spans="1:32" ht="18" customHeight="1" x14ac:dyDescent="0.4">
      <c r="A24" s="139">
        <v>0.66666666666665897</v>
      </c>
      <c r="B24" s="90" t="s">
        <v>64</v>
      </c>
      <c r="C24" s="91" t="s">
        <v>64</v>
      </c>
      <c r="D24" s="91" t="s">
        <v>64</v>
      </c>
      <c r="E24" s="91" t="s">
        <v>64</v>
      </c>
      <c r="F24" s="91" t="s">
        <v>64</v>
      </c>
      <c r="G24" s="91" t="s">
        <v>64</v>
      </c>
      <c r="H24" s="91" t="s">
        <v>64</v>
      </c>
      <c r="I24" s="91" t="s">
        <v>64</v>
      </c>
      <c r="J24" s="91"/>
      <c r="K24" s="91"/>
      <c r="L24" s="91"/>
      <c r="M24" s="91"/>
      <c r="N24" s="91"/>
      <c r="O24" s="91"/>
      <c r="P24" s="314"/>
      <c r="Q24" s="90"/>
      <c r="R24" s="222"/>
      <c r="S24" s="92"/>
      <c r="T24" s="93" t="s">
        <v>748</v>
      </c>
      <c r="V24" s="105" t="s">
        <v>3</v>
      </c>
      <c r="W24" s="106" t="s">
        <v>14</v>
      </c>
      <c r="X24" s="106" t="s">
        <v>15</v>
      </c>
      <c r="Y24" s="107" t="s">
        <v>16</v>
      </c>
      <c r="AF24" s="95" t="str">
        <f>'1日(火)'!AF24</f>
        <v>翌日準備</v>
      </c>
    </row>
    <row r="25" spans="1:32" ht="18" customHeight="1" thickBot="1" x14ac:dyDescent="0.45">
      <c r="A25" s="138">
        <v>0.68749999999999101</v>
      </c>
      <c r="B25" s="132" t="s">
        <v>755</v>
      </c>
      <c r="C25" s="133" t="s">
        <v>755</v>
      </c>
      <c r="D25" s="133" t="s">
        <v>755</v>
      </c>
      <c r="E25" s="133" t="s">
        <v>755</v>
      </c>
      <c r="F25" s="133" t="s">
        <v>755</v>
      </c>
      <c r="G25" s="133" t="s">
        <v>64</v>
      </c>
      <c r="H25" s="133" t="s">
        <v>755</v>
      </c>
      <c r="I25" s="133" t="s">
        <v>64</v>
      </c>
      <c r="J25" s="133"/>
      <c r="K25" s="133"/>
      <c r="L25" s="133"/>
      <c r="M25" s="133"/>
      <c r="N25" s="133"/>
      <c r="O25" s="133"/>
      <c r="P25" s="309"/>
      <c r="Q25" s="132"/>
      <c r="R25" s="223"/>
      <c r="S25" s="134"/>
      <c r="T25" s="136"/>
      <c r="V25" s="126" t="s">
        <v>13</v>
      </c>
      <c r="W25" s="163" t="str">
        <f>IF(W22="","",W22/W19)</f>
        <v/>
      </c>
      <c r="X25" s="163" t="str">
        <f>IF(X22="","",X22/X19)</f>
        <v/>
      </c>
      <c r="Y25" s="164" t="str">
        <f>IFERROR(X25-W25,"")</f>
        <v/>
      </c>
      <c r="AF25" s="95" t="str">
        <f>'1日(火)'!AF25</f>
        <v>在庫チェック</v>
      </c>
    </row>
    <row r="26" spans="1:32" ht="18" customHeight="1" thickBot="1" x14ac:dyDescent="0.45">
      <c r="A26" s="139">
        <v>0.70833333333332205</v>
      </c>
      <c r="B26" s="90" t="s">
        <v>754</v>
      </c>
      <c r="C26" s="91" t="s">
        <v>754</v>
      </c>
      <c r="D26" s="91" t="s">
        <v>754</v>
      </c>
      <c r="E26" s="91" t="s">
        <v>754</v>
      </c>
      <c r="F26" s="91" t="s">
        <v>754</v>
      </c>
      <c r="G26" s="91" t="s">
        <v>64</v>
      </c>
      <c r="H26" s="91" t="s">
        <v>754</v>
      </c>
      <c r="I26" s="91" t="s">
        <v>64</v>
      </c>
      <c r="J26" s="91"/>
      <c r="K26" s="91"/>
      <c r="L26" s="91"/>
      <c r="M26" s="91"/>
      <c r="N26" s="91"/>
      <c r="O26" s="91"/>
      <c r="P26" s="314"/>
      <c r="Q26" s="90"/>
      <c r="R26" s="222"/>
      <c r="S26" s="92"/>
      <c r="T26" s="93"/>
      <c r="V26" s="130" t="s">
        <v>164</v>
      </c>
      <c r="W26" s="322"/>
      <c r="X26" s="322"/>
      <c r="Y26" s="322"/>
      <c r="AF26" s="95" t="str">
        <f>'1日(火)'!AF26</f>
        <v>送り状印刷</v>
      </c>
    </row>
    <row r="27" spans="1:32" ht="18" customHeight="1" x14ac:dyDescent="0.4">
      <c r="A27" s="138">
        <v>0.72916666666665397</v>
      </c>
      <c r="B27" s="132"/>
      <c r="C27" s="133"/>
      <c r="D27" s="133"/>
      <c r="E27" s="133"/>
      <c r="F27" s="133"/>
      <c r="G27" s="133" t="s">
        <v>740</v>
      </c>
      <c r="H27" s="133"/>
      <c r="I27" s="133" t="s">
        <v>740</v>
      </c>
      <c r="J27" s="133"/>
      <c r="K27" s="133"/>
      <c r="L27" s="133"/>
      <c r="M27" s="133"/>
      <c r="N27" s="133"/>
      <c r="O27" s="133"/>
      <c r="P27" s="309"/>
      <c r="Q27" s="132"/>
      <c r="R27" s="223"/>
      <c r="S27" s="134"/>
      <c r="T27" s="136"/>
      <c r="V27" s="524"/>
      <c r="W27" s="525"/>
      <c r="X27" s="525"/>
      <c r="Y27" s="526"/>
      <c r="AF27" s="95">
        <f>'1日(火)'!AF27</f>
        <v>0</v>
      </c>
    </row>
    <row r="28" spans="1:32" ht="18" customHeight="1" x14ac:dyDescent="0.4">
      <c r="A28" s="139">
        <v>0.74999999999998601</v>
      </c>
      <c r="B28" s="90"/>
      <c r="C28" s="91"/>
      <c r="D28" s="91"/>
      <c r="E28" s="91"/>
      <c r="F28" s="91"/>
      <c r="G28" s="91" t="s">
        <v>71</v>
      </c>
      <c r="H28" s="91"/>
      <c r="I28" s="91" t="s">
        <v>71</v>
      </c>
      <c r="J28" s="91"/>
      <c r="K28" s="91"/>
      <c r="L28" s="91"/>
      <c r="M28" s="91"/>
      <c r="N28" s="91"/>
      <c r="O28" s="91"/>
      <c r="P28" s="314"/>
      <c r="Q28" s="90"/>
      <c r="R28" s="222"/>
      <c r="S28" s="92"/>
      <c r="T28" s="93"/>
      <c r="V28" s="527"/>
      <c r="W28" s="528"/>
      <c r="X28" s="528"/>
      <c r="Y28" s="529"/>
      <c r="AA28" s="177"/>
      <c r="AB28" s="177"/>
      <c r="AC28" s="177"/>
      <c r="AD28" s="177"/>
      <c r="AF28" s="95" t="str">
        <f>'1日(火)'!AF28</f>
        <v>＊</v>
      </c>
    </row>
    <row r="29" spans="1:32" ht="18" customHeight="1" thickBot="1" x14ac:dyDescent="0.45">
      <c r="A29" s="138">
        <v>0.77083333333331805</v>
      </c>
      <c r="B29" s="132"/>
      <c r="C29" s="133"/>
      <c r="D29" s="133"/>
      <c r="E29" s="133"/>
      <c r="F29" s="133"/>
      <c r="G29" s="133"/>
      <c r="H29" s="133"/>
      <c r="I29" s="133"/>
      <c r="J29" s="133"/>
      <c r="K29" s="133"/>
      <c r="L29" s="133"/>
      <c r="M29" s="133"/>
      <c r="N29" s="133"/>
      <c r="O29" s="133"/>
      <c r="P29" s="309"/>
      <c r="Q29" s="132"/>
      <c r="R29" s="223"/>
      <c r="S29" s="134"/>
      <c r="T29" s="136"/>
      <c r="V29" s="521"/>
      <c r="W29" s="522"/>
      <c r="X29" s="522"/>
      <c r="Y29" s="523"/>
      <c r="AA29" s="177"/>
      <c r="AB29" s="177"/>
      <c r="AC29" s="177"/>
      <c r="AD29" s="177"/>
      <c r="AF29" s="95" t="str">
        <f>'1日(火)'!AF29</f>
        <v>＊</v>
      </c>
    </row>
    <row r="30" spans="1:32" ht="18" customHeight="1" thickBot="1" x14ac:dyDescent="0.45">
      <c r="A30" s="139">
        <v>0.79166666666664998</v>
      </c>
      <c r="B30" s="90"/>
      <c r="C30" s="91"/>
      <c r="D30" s="91"/>
      <c r="E30" s="91"/>
      <c r="F30" s="91"/>
      <c r="G30" s="91"/>
      <c r="H30" s="91"/>
      <c r="I30" s="91"/>
      <c r="J30" s="91"/>
      <c r="K30" s="91"/>
      <c r="L30" s="91"/>
      <c r="M30" s="91"/>
      <c r="N30" s="91"/>
      <c r="O30" s="91"/>
      <c r="P30" s="314"/>
      <c r="Q30" s="90"/>
      <c r="R30" s="222"/>
      <c r="S30" s="92"/>
      <c r="T30" s="93"/>
      <c r="V30" s="130" t="s">
        <v>236</v>
      </c>
      <c r="W30" s="320"/>
      <c r="X30" s="320"/>
      <c r="Y30" s="321"/>
      <c r="AA30" s="177"/>
      <c r="AB30" s="177"/>
      <c r="AC30" s="177"/>
      <c r="AD30" s="177"/>
      <c r="AF30" s="95" t="str">
        <f>'1日(火)'!AF30</f>
        <v>＊</v>
      </c>
    </row>
    <row r="31" spans="1:32" ht="18" customHeight="1" x14ac:dyDescent="0.4">
      <c r="A31" s="138">
        <v>0.81249999999998201</v>
      </c>
      <c r="B31" s="132"/>
      <c r="C31" s="133"/>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tr">
        <f>'1日(火)'!AF31</f>
        <v>＊</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t="s">
        <v>749</v>
      </c>
      <c r="V32" s="527"/>
      <c r="W32" s="528"/>
      <c r="X32" s="528"/>
      <c r="Y32" s="529"/>
      <c r="AA32" s="177"/>
      <c r="AB32" s="177"/>
      <c r="AC32" s="177"/>
      <c r="AD32" s="177"/>
      <c r="AF32" s="95" t="str">
        <f>'1日(火)'!AF32</f>
        <v>＊</v>
      </c>
    </row>
    <row r="33" spans="1:32" ht="18" customHeight="1" thickBot="1" x14ac:dyDescent="0.45">
      <c r="A33" s="173" t="s">
        <v>165</v>
      </c>
      <c r="B33" s="111" cm="1">
        <f t="array" aca="1" ref="B33" ca="1">IF(B36&lt;&gt;0,B36,IFERROR(IF(B4="欠勤",0,IF(B3="","",INDIRECT(ADDRESS(MATCH("",B$1:B$32,-1),1))*24-INDIRECT(ADDRESS(MATCH(0,INDEX(0/(B$6:B$32&lt;&gt;""),),0)+5,1))*24-COUNTIF(B6:B32,"休憩")*0.5)),0))</f>
        <v>7.9999999999997389</v>
      </c>
      <c r="C33" s="111" cm="1">
        <f t="array" aca="1" ref="C33" ca="1">IF(C36&lt;&gt;0,C36,IFERROR(IF(C4="欠勤",0,IF(C3="","",INDIRECT(ADDRESS(MATCH("",C$1:C$32,-1),1))*24-INDIRECT(ADDRESS(MATCH(0,INDEX(0/(C$6:C$32&lt;&gt;""),),0)+5,1))*24-COUNTIF(C6:C32,"休憩")*0.5)),0))</f>
        <v>7.9999999999997389</v>
      </c>
      <c r="D33" s="111" cm="1">
        <f t="array" aca="1" ref="D33" ca="1">IF(D36&lt;&gt;0,D36,IFERROR(IF(D4="欠勤",0,IF(D3="","",INDIRECT(ADDRESS(MATCH("",D$1:D$32,-1),1))*24-INDIRECT(ADDRESS(MATCH(0,INDEX(0/(D$6:D$32&lt;&gt;""),),0)+5,1))*24-COUNTIF(D6:D32,"休憩")*0.5)),0))</f>
        <v>7.9999999999997389</v>
      </c>
      <c r="E33" s="111" cm="1">
        <f t="array" aca="1" ref="E33" ca="1">IF(E36&lt;&gt;0,E36,IFERROR(IF(E4="欠勤",0,IF(E3="","",INDIRECT(ADDRESS(MATCH("",E$1:E$32,-1),1))*24-INDIRECT(ADDRESS(MATCH(0,INDEX(0/(E$6:E$32&lt;&gt;""),),0)+5,1))*24-COUNTIF(E6:E32,"休憩")*0.5)),0))</f>
        <v>7.9999999999997389</v>
      </c>
      <c r="F33" s="111" cm="1">
        <f t="array" aca="1" ref="F33" ca="1">IF(F36&lt;&gt;0,F36,IFERROR(IF(F4="欠勤",0,IF(F3="","",INDIRECT(ADDRESS(MATCH("",F$1:F$32,-1),1))*24-INDIRECT(ADDRESS(MATCH(0,INDEX(0/(F$6:F$32&lt;&gt;""),),0)+5,1))*24-COUNTIF(F6:F32,"休憩")*0.5)),0))</f>
        <v>7.9999999999997389</v>
      </c>
      <c r="G33" s="227" cm="1">
        <f t="array" aca="1" ref="G33" ca="1">IF(G36&lt;&gt;0,G36,IFERROR(IF(G4="欠勤",0,IF(G3="","",INDIRECT(ADDRESS(MATCH("",G$1:G$32,-1),1))*24-INDIRECT(ADDRESS(MATCH(0,INDEX(0/(G$6:G$32&lt;&gt;""),),0)+5,1))*24-COUNTIF(G6:G32,"休憩")*0.5)),0))</f>
        <v>4.9999999999996838</v>
      </c>
      <c r="H33" s="228" cm="1">
        <f t="array" aca="1" ref="H33" ca="1">IF(H36&lt;&gt;0,H36,IFERROR(IF(H4="欠勤",0,IF(H3="","",INDIRECT(ADDRESS(MATCH("",H$1:H$32,-1),1))*24-INDIRECT(ADDRESS(MATCH(0,INDEX(0/(H$6:H$32&lt;&gt;""),),0)+5,1))*24-COUNTIF(H6:H32,"休憩")*0.5)),0))</f>
        <v>6.99999999999973</v>
      </c>
      <c r="I33" s="228" cm="1">
        <f t="array" aca="1" ref="I33" ca="1">IF(I36&lt;&gt;0,I36,IFERROR(IF(I4="欠勤",0,IF(I3="","",INDIRECT(ADDRESS(MATCH("",I$1:I$32,-1),1))*24-INDIRECT(ADDRESS(MATCH(0,INDEX(0/(I$6:I$32&lt;&gt;""),),0)+5,1))*24-COUNTIF(I6:I32,"休憩")*0.5)),0))</f>
        <v>4.9999999999996838</v>
      </c>
      <c r="J33" s="228" t="str" cm="1">
        <f t="array" aca="1" ref="J33" ca="1">IF(J36&lt;&gt;0,J36,IFERROR(IF(J4="欠勤",0,IF(J3="","",INDIRECT(ADDRESS(MATCH("",J$1:J$32,-1),1))*24-INDIRECT(ADDRESS(MATCH(0,INDEX(0/(J$6:J$32&lt;&gt;""),),0)+5,1))*24-COUNTIF(J6:J32,"休憩")*0.5)),0))</f>
        <v/>
      </c>
      <c r="K33" s="228" t="str" cm="1">
        <f t="array" aca="1" ref="K33" ca="1">IF(K36&lt;&gt;0,K36,IFERROR(IF(K4="欠勤",0,IF(K3="","",INDIRECT(ADDRESS(MATCH("",K$1:K$32,-1),1))*24-INDIRECT(ADDRESS(MATCH(0,INDEX(0/(K$6:K$32&lt;&gt;""),),0)+5,1))*24-COUNTIF(K6:K32,"休憩")*0.5)),0))</f>
        <v/>
      </c>
      <c r="L33" s="228" t="str" cm="1">
        <f t="array" aca="1" ref="L33" ca="1">IF(L36&lt;&gt;0,L36,IFERROR(IF(L4="欠勤",0,IF(L3="","",INDIRECT(ADDRESS(MATCH("",L$1:L$32,-1),1))*24-INDIRECT(ADDRESS(MATCH(0,INDEX(0/(L$6:L$32&lt;&gt;""),),0)+5,1))*24-COUNTIF(L6:L32,"休憩")*0.5)),0))</f>
        <v/>
      </c>
      <c r="M33" s="228" t="str" cm="1">
        <f t="array" aca="1" ref="M33" ca="1">IF(M36&lt;&gt;0,M36,IFERROR(IF(M4="欠勤",0,IF(M3="","",INDIRECT(ADDRESS(MATCH("",M$1:M$32,-1),1))*24-INDIRECT(ADDRESS(MATCH(0,INDEX(0/(M$6:M$32&lt;&gt;""),),0)+5,1))*24-COUNTIF(M6:M32,"休憩")*0.5)),0))</f>
        <v/>
      </c>
      <c r="N33" s="228" t="str" cm="1">
        <f t="array" aca="1" ref="N33" ca="1">IF(N36&lt;&gt;0,N36,IFERROR(IF(N4="欠勤",0,IF(N3="","",INDIRECT(ADDRESS(MATCH("",N$1:N$32,-1),1))*24-INDIRECT(ADDRESS(MATCH(0,INDEX(0/(N$6:N$32&lt;&gt;""),),0)+5,1))*24-COUNTIF(N6:N32,"休憩")*0.5)),0))</f>
        <v/>
      </c>
      <c r="O33" s="228" t="str" cm="1">
        <f t="array" aca="1" ref="O33" ca="1">IF(O36&lt;&gt;0,O36,IFERROR(IF(O4="欠勤",0,IF(O3="","",INDIRECT(ADDRESS(MATCH("",O$1:O$32,-1),1))*24-INDIRECT(ADDRESS(MATCH(0,INDEX(0/(O$6:O$32&lt;&gt;""),),0)+5,1))*24-COUNTIF(O6:O32,"休憩")*0.5)),0))</f>
        <v/>
      </c>
      <c r="P33" s="316" t="str" cm="1">
        <f t="array" aca="1" ref="P33" ca="1">IF(P36&lt;&gt;0,P36,IFERROR(IF(P4="欠勤",0,IF(P3="","",INDIRECT(ADDRESS(MATCH("",P$1:P$32,-1),1))*24-INDIRECT(ADDRESS(MATCH(0,INDEX(0/(P$6:P$32&lt;&gt;""),),0)+5,1))*24-COUNTIF(P6:P32,"休憩")*0.5)),0))</f>
        <v/>
      </c>
      <c r="Q33" s="168"/>
      <c r="R33" s="169"/>
      <c r="S33" s="170"/>
      <c r="T33" s="171"/>
      <c r="V33" s="521"/>
      <c r="W33" s="522"/>
      <c r="X33" s="522"/>
      <c r="Y33" s="523"/>
      <c r="AA33" s="177"/>
      <c r="AB33" s="177"/>
      <c r="AC33" s="177"/>
      <c r="AD33" s="177"/>
      <c r="AF33" s="95" t="str">
        <f>'1日(火)'!AF33</f>
        <v>＊</v>
      </c>
    </row>
    <row r="34" spans="1:32" ht="18" customHeight="1" x14ac:dyDescent="0.4">
      <c r="A34" s="533" t="str">
        <f>"出荷の合計　　→　"&amp;O2&amp;"ｃｓ"</f>
        <v>出荷の合計　　→　ｃｓ</v>
      </c>
      <c r="B34" s="533"/>
      <c r="C34" s="533"/>
      <c r="D34" s="533"/>
      <c r="E34" s="533"/>
      <c r="F34" s="533"/>
      <c r="G34" s="533"/>
      <c r="H34" s="533"/>
      <c r="I34" s="533"/>
      <c r="J34" s="533"/>
      <c r="K34" s="533"/>
      <c r="L34" s="533"/>
      <c r="M34" s="533"/>
      <c r="N34" s="533"/>
      <c r="O34" s="533"/>
      <c r="P34" s="533"/>
      <c r="Q34" s="533"/>
      <c r="R34" s="533"/>
      <c r="S34" s="533"/>
      <c r="T34" s="533"/>
      <c r="AF34" s="95" t="str">
        <f>'1日(火)'!AF34</f>
        <v>＊</v>
      </c>
    </row>
    <row r="35" spans="1:32" ht="18" customHeight="1" x14ac:dyDescent="0.4">
      <c r="A35" s="534" t="e">
        <f ca="1">"1ケース当たりの人件費　"&amp;ROUND(AC19/O2,0)&amp;"円"</f>
        <v>#DIV/0!</v>
      </c>
      <c r="B35" s="534"/>
      <c r="C35" s="534"/>
      <c r="D35" s="534"/>
      <c r="E35" s="534"/>
      <c r="F35" s="534"/>
      <c r="G35" s="534"/>
      <c r="H35" s="534"/>
      <c r="I35" s="534"/>
      <c r="J35" s="534"/>
      <c r="K35" s="534"/>
      <c r="L35" s="534"/>
      <c r="M35" s="534"/>
      <c r="N35" s="534"/>
      <c r="O35" s="534"/>
      <c r="P35" s="534"/>
      <c r="Q35" s="534"/>
      <c r="R35" s="534"/>
      <c r="S35" s="534"/>
      <c r="T35" s="534"/>
      <c r="AF35" s="95" t="str">
        <f>'1日(火)'!AF35</f>
        <v>＊</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tr">
        <f>'1日(火)'!AF36</f>
        <v>＊</v>
      </c>
    </row>
    <row r="37" spans="1:32" ht="18" hidden="1" customHeight="1" x14ac:dyDescent="0.4">
      <c r="A37" s="167"/>
      <c r="B37" s="167" cm="1">
        <f t="array" aca="1" ref="B37" ca="1">IF(INDIRECT(ADDRESS(MATCH("",B$1:B$32,-1),2))="休憩",INDIRECT(ADDRESS(MATCH("",B$1:B$32,-1)+1,1)),INDIRECT(ADDRESS(MATCH("",B$1:B$32,-1),1)))</f>
        <v>0.70833333333332205</v>
      </c>
      <c r="C37" s="167" cm="1">
        <f t="array" aca="1" ref="C37" ca="1">IF(INDIRECT(ADDRESS(MATCH("",C$1:C$32,-1),3))="休憩",INDIRECT(ADDRESS(MATCH("",C$1:C$32,-1)+1,1)),INDIRECT(ADDRESS(MATCH("",C$1:C$32,-1),1)))</f>
        <v>0.70833333333332205</v>
      </c>
      <c r="D37" s="167" cm="1">
        <f t="array" aca="1" ref="D37" ca="1">IF(INDIRECT(ADDRESS(MATCH("",D$1:D$32,-1),4))="休憩",INDIRECT(ADDRESS(MATCH("",D$1:D$32,-1)+1,1)),INDIRECT(ADDRESS(MATCH("",D$1:D$32,-1),1)))</f>
        <v>0.70833333333332205</v>
      </c>
      <c r="E37" s="167" cm="1">
        <f t="array" aca="1" ref="E37" ca="1">IF(INDIRECT(ADDRESS(MATCH("",E$1:E$32,-1),5))="休憩",INDIRECT(ADDRESS(MATCH("",E$1:E$32,-1)+1,1)),INDIRECT(ADDRESS(MATCH("",E$1:E$32,-1),1)))</f>
        <v>0.70833333333332205</v>
      </c>
      <c r="F37" s="167" cm="1">
        <f t="array" aca="1" ref="F37" ca="1">IF(INDIRECT(ADDRESS(MATCH("",F$1:F$32,-1),6))="休憩",INDIRECT(ADDRESS(MATCH("",F$1:F$32,-1)+1,1)),INDIRECT(ADDRESS(MATCH("",F$1:F$32,-1),1)))</f>
        <v>0.70833333333332205</v>
      </c>
      <c r="G37" s="167" cm="1">
        <f t="array" aca="1" ref="G37" ca="1">IF(INDIRECT(ADDRESS(MATCH("",G$1:G$32,-1),7))="休憩",INDIRECT(ADDRESS(MATCH("",G$1:G$32,-1)+1,1)),INDIRECT(ADDRESS(MATCH("",G$1:G$32,-1),1)))</f>
        <v>0.74999999999998601</v>
      </c>
      <c r="H37" s="167" cm="1">
        <f t="array" aca="1" ref="H37" ca="1">IF(INDIRECT(ADDRESS(MATCH("",H$1:H$32,-1),8))="休憩",INDIRECT(ADDRESS(MATCH("",H$1:H$32,-1)+1,1)),INDIRECT(ADDRESS(MATCH("",H$1:H$32,-1),1)))</f>
        <v>0.70833333333332205</v>
      </c>
      <c r="I37" s="220" cm="1">
        <f t="array" aca="1" ref="I37" ca="1">IF(INDIRECT(ADDRESS(MATCH("",I$1:I$32,-1),8))="休憩",INDIRECT(ADDRESS(MATCH("",I$1:I$32,-1)+1,1)),INDIRECT(ADDRESS(MATCH("",I$1:I$32,-1),1)))</f>
        <v>0.74999999999998601</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tr">
        <f>'1日(火)'!AF37</f>
        <v>＊</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tr">
        <f>'1日(火)'!AF38</f>
        <v>＊</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tr">
        <f>'1日(火)'!AF39</f>
        <v>＊</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tr">
        <f>'1日(火)'!AF40</f>
        <v>＊</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tr">
        <f>'1日(火)'!AF41</f>
        <v>＊</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tr">
        <f>'1日(火)'!AF42</f>
        <v>＊</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tr">
        <f>'1日(火)'!AF43</f>
        <v>＊</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tr">
        <f>'1日(火)'!AF44</f>
        <v>＊</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tr">
        <f>'1日(火)'!AF45</f>
        <v>＊</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tr">
        <f>'1日(火)'!AF46</f>
        <v>＊</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tr">
        <f>'1日(火)'!AF47</f>
        <v>＊</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tr">
        <f>'1日(火)'!AF48</f>
        <v>＊</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tr">
        <f>'1日(火)'!AF49</f>
        <v>＊</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tr">
        <f>'1日(火)'!AF50</f>
        <v>＊</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tr">
        <f>'1日(火)'!AF51</f>
        <v>＊</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tr">
        <f>'1日(火)'!AF52</f>
        <v>＊</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tr">
        <f>'1日(火)'!AF53</f>
        <v>＊</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tr">
        <f>'1日(火)'!AF54</f>
        <v>＊</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tr">
        <f>'1日(火)'!AF55</f>
        <v>＊</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tr">
        <f>'1日(火)'!AF56</f>
        <v>＊</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tr">
        <f>'1日(火)'!AF57</f>
        <v>＊</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tr">
        <f>'1日(火)'!AF58</f>
        <v>＊</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28" ht="15.95" customHeight="1" x14ac:dyDescent="0.4"/>
    <row r="66" spans="22:28" ht="15.95" customHeight="1" x14ac:dyDescent="0.4">
      <c r="Y66" s="124"/>
    </row>
    <row r="67" spans="22:28" ht="15.95" customHeight="1" x14ac:dyDescent="0.4">
      <c r="Y67" s="125"/>
    </row>
    <row r="68" spans="22:28" ht="15.95" customHeight="1" x14ac:dyDescent="0.4">
      <c r="Y68" s="125"/>
    </row>
    <row r="69" spans="22:28" ht="15.95" customHeight="1" x14ac:dyDescent="0.4">
      <c r="Y69" s="125"/>
    </row>
    <row r="70" spans="22:28" ht="15.95" customHeight="1" x14ac:dyDescent="0.4">
      <c r="V70" s="116"/>
      <c r="W70" s="70"/>
      <c r="AB70" s="125"/>
    </row>
    <row r="71" spans="22:28" ht="15.95" customHeight="1" x14ac:dyDescent="0.4">
      <c r="V71" s="116"/>
      <c r="W71" s="70"/>
      <c r="AB71" s="125"/>
    </row>
    <row r="72" spans="22:28" ht="15.95" customHeight="1" x14ac:dyDescent="0.4">
      <c r="V72" s="116"/>
      <c r="W72" s="70"/>
      <c r="AB72" s="125"/>
    </row>
    <row r="73" spans="22:28" ht="15.95" customHeight="1" x14ac:dyDescent="0.4">
      <c r="Y73" s="125"/>
    </row>
    <row r="74" spans="22:28" ht="15.95" customHeight="1" x14ac:dyDescent="0.4">
      <c r="Y74" s="125"/>
    </row>
    <row r="75" spans="22:28" ht="15.95" customHeight="1" x14ac:dyDescent="0.4">
      <c r="Y75" s="125"/>
    </row>
    <row r="76" spans="22:28" ht="15.95" customHeight="1" x14ac:dyDescent="0.4">
      <c r="Y76" s="125"/>
    </row>
    <row r="77" spans="22:28" s="70" customFormat="1" ht="15.95" customHeight="1" x14ac:dyDescent="0.4">
      <c r="W77"/>
    </row>
    <row r="78" spans="22:28" s="70" customFormat="1" ht="15.95" customHeight="1" x14ac:dyDescent="0.4">
      <c r="W78"/>
    </row>
    <row r="79" spans="22:28" s="70" customFormat="1" ht="15.95" customHeight="1" x14ac:dyDescent="0.4">
      <c r="W79"/>
    </row>
    <row r="80" spans="22:28"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c r="Y85" s="131"/>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5"/>
  <conditionalFormatting sqref="A33 A6:T9 A29:T32 A10:P28 R10:T28">
    <cfRule type="cellIs" dxfId="28" priority="3" operator="equal">
      <formula>"休憩"</formula>
    </cfRule>
  </conditionalFormatting>
  <conditionalFormatting sqref="Y19">
    <cfRule type="cellIs" dxfId="27" priority="2" operator="lessThan">
      <formula>0</formula>
    </cfRule>
  </conditionalFormatting>
  <conditionalFormatting sqref="Q10:Q28">
    <cfRule type="cellIs" dxfId="26"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xr:uid="{B44859C0-D0C4-434B-8D1C-F652D550CA78}">
          <x14:formula1>
            <xm:f>'1日(火)'!$AF$7:$AF$58</xm:f>
          </x14:formula1>
          <xm:sqref>B6:S32</xm:sqref>
        </x14:dataValidation>
      </x14:dataValidations>
    </ext>
  </extLs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53ECFA-9267-4A16-BCA2-5AE936A06616}">
  <sheetPr codeName="Sheet31">
    <pageSetUpPr fitToPage="1"/>
  </sheetPr>
  <dimension ref="A1:AF95"/>
  <sheetViews>
    <sheetView zoomScale="70" zoomScaleNormal="70" workbookViewId="0">
      <pane xSplit="1" ySplit="5" topLeftCell="B6" activePane="bottomRight" state="frozen"/>
      <selection activeCell="R8" sqref="R8"/>
      <selection pane="topRight" activeCell="R8" sqref="R8"/>
      <selection pane="bottomLeft" activeCell="R8" sqref="R8"/>
      <selection pane="bottomRight" activeCell="R10" sqref="R10:R28"/>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f>月シフト!Z9</f>
        <v>44617</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f>A1</f>
        <v>44617</v>
      </c>
      <c r="W1" s="530"/>
      <c r="X1" s="530"/>
      <c r="Y1" s="530"/>
      <c r="Z1" s="62"/>
      <c r="AA1" s="62"/>
      <c r="AB1" s="62"/>
      <c r="AC1" s="62"/>
      <c r="AD1" s="62"/>
      <c r="AF1" s="62"/>
    </row>
    <row r="2" spans="1:32" ht="18.600000000000001" customHeight="1" thickBot="1" x14ac:dyDescent="0.45">
      <c r="A2" s="63"/>
      <c r="B2" s="537" t="s">
        <v>57</v>
      </c>
      <c r="C2" s="538"/>
      <c r="D2" s="538"/>
      <c r="E2" s="538"/>
      <c r="F2" s="538"/>
      <c r="G2" s="538"/>
      <c r="H2" s="538"/>
      <c r="I2" s="538"/>
      <c r="J2" s="538"/>
      <c r="K2" s="538"/>
      <c r="L2" s="538"/>
      <c r="M2" s="538"/>
      <c r="N2" s="539"/>
      <c r="O2" s="64"/>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IFERROR(INDEX(月シフト!$A$17:$A$50,MATCH(LARGE((月シフト!$Z$17:$Z$50&lt;&gt;"")*1/ROW(月シフト!$Z$17:$Z$50),B38),1/ROW(月シフト!$Z$17:$Z$50),0),1),"")</f>
        <v>ディン コン ベト</v>
      </c>
      <c r="C3" s="142" t="str" cm="1">
        <f t="array" ref="C3">IFERROR(INDEX(月シフト!$A$17:$A$50,MATCH(LARGE((月シフト!$Z$17:$Z$50&lt;&gt;"")*1/ROW(月シフト!$Z$17:$Z$50),C38),1/ROW(月シフト!$Z$17:$Z$50),0),1),"")</f>
        <v>チャモ</v>
      </c>
      <c r="D3" s="142" t="str" cm="1">
        <f t="array" ref="D3">IFERROR(INDEX(月シフト!$A$17:$A$50,MATCH(LARGE((月シフト!$Z$17:$Z$50&lt;&gt;"")*1/ROW(月シフト!$Z$17:$Z$50),D38),1/ROW(月シフト!$Z$17:$Z$50),0),1),"")</f>
        <v>サンミン</v>
      </c>
      <c r="E3" s="142" t="str" cm="1">
        <f t="array" ref="E3">IFERROR(INDEX(月シフト!$A$17:$A$50,MATCH(LARGE((月シフト!$Z$17:$Z$50&lt;&gt;"")*1/ROW(月シフト!$Z$17:$Z$50),E38),1/ROW(月シフト!$Z$17:$Z$50),0),1),"")</f>
        <v>ハルシャナ</v>
      </c>
      <c r="F3" s="142" t="str" cm="1">
        <f t="array" ref="F3">IFERROR(INDEX(月シフト!$A$17:$A$50,MATCH(LARGE((月シフト!$Z$17:$Z$50&lt;&gt;"")*1/ROW(月シフト!$Z$17:$Z$50),F38),1/ROW(月シフト!$Z$17:$Z$50),0),1),"")</f>
        <v>インディカ</v>
      </c>
      <c r="G3" s="224" t="str" cm="1">
        <f t="array" ref="G3">IFERROR(INDEX(月シフト!$A$17:$A$50,MATCH(LARGE((月シフト!$Z$17:$Z$50&lt;&gt;"")*1/ROW(月シフト!$Z$17:$Z$50),G38),1/ROW(月シフト!$Z$17:$Z$50),0),1),"")</f>
        <v>チャトランガ</v>
      </c>
      <c r="H3" s="224" t="str" cm="1">
        <f t="array" ref="H3">IFERROR(INDEX(月シフト!$A$17:$A$50,MATCH(LARGE((月シフト!$Z$17:$Z$50&lt;&gt;"")*1/ROW(月シフト!$Z$17:$Z$50),H38),1/ROW(月シフト!$Z$17:$Z$50),0),1),"")</f>
        <v/>
      </c>
      <c r="I3" s="224" t="str" cm="1">
        <f t="array" ref="I3">IFERROR(INDEX(月シフト!$A$17:$A$50,MATCH(LARGE((月シフト!$Z$17:$Z$50&lt;&gt;"")*1/ROW(月シフト!$Z$17:$Z$50),I38),1/ROW(月シフト!$Z$17:$Z$50),0),1),"")</f>
        <v/>
      </c>
      <c r="J3" s="224" t="str" cm="1">
        <f t="array" ref="J3">IFERROR(INDEX(月シフト!$A$17:$A$50,MATCH(LARGE((月シフト!$Z$17:$Z$50&lt;&gt;"")*1/ROW(月シフト!$Z$17:$Z$50),J38),1/ROW(月シフト!$Z$17:$Z$50),0),1),"")</f>
        <v/>
      </c>
      <c r="K3" s="224" t="str" cm="1">
        <f t="array" ref="K3">IFERROR(INDEX(月シフト!$A$17:$A$50,MATCH(LARGE((月シフト!$Z$17:$Z$50&lt;&gt;"")*1/ROW(月シフト!$Z$17:$Z$50),K38),1/ROW(月シフト!$Z$17:$Z$50),0),1),"")</f>
        <v/>
      </c>
      <c r="L3" s="224" t="str" cm="1">
        <f t="array" ref="L3">IFERROR(INDEX(月シフト!$A$17:$A$50,MATCH(LARGE((月シフト!$Z$17:$Z$50&lt;&gt;"")*1/ROW(月シフト!$Z$17:$Z$50),L38),1/ROW(月シフト!$Z$17:$Z$50),0),1),"")</f>
        <v/>
      </c>
      <c r="M3" s="224" t="str" cm="1">
        <f t="array" ref="M3">IFERROR(INDEX(月シフト!$A$17:$A$50,MATCH(LARGE((月シフト!$Z$17:$Z$50&lt;&gt;"")*1/ROW(月シフト!$Z$17:$Z$50),M38),1/ROW(月シフト!$Z$17:$Z$50),0),1),"")</f>
        <v/>
      </c>
      <c r="N3" s="224" t="str" cm="1">
        <f t="array" ref="N3">IFERROR(INDEX(月シフト!$A$17:$A$50,MATCH(LARGE((月シフト!$Z$17:$Z$50&lt;&gt;"")*1/ROW(月シフト!$Z$17:$Z$50),N38),1/ROW(月シフト!$Z$17:$Z$50),0),1),"")</f>
        <v/>
      </c>
      <c r="O3" s="224" t="str" cm="1">
        <f t="array" ref="O3">IFERROR(INDEX(月シフト!$A$17:$A$50,MATCH(LARGE((月シフト!$Z$17:$Z$50&lt;&gt;"")*1/ROW(月シフト!$Z$17:$Z$50),O38),1/ROW(月シフト!$Z$17:$Z$50),0),1),"")</f>
        <v/>
      </c>
      <c r="P3" s="310" t="str" cm="1">
        <f t="array" ref="P3">IFERROR(INDEX(月シフト!$A$17:$A$50,MATCH(LARGE((月シフト!$Z$17:$Z$50&lt;&gt;"")*1/ROW(月シフト!$Z$17:$Z$50),P38),1/ROW(月シフト!$Z$17:$Z$50),0),1),"")</f>
        <v/>
      </c>
      <c r="Q3" s="143" t="str">
        <f t="array" ref="Q3">IFERROR(INDEX(月シフト!$A$11:$A$16,MATCH(LARGE((月シフト!$Z$11:$Z$16&lt;&gt;"")*1/ROW(月シフト!$Z$11:$Z$16),1),1/ROW(月シフト!$Z$11:$Z$16),0),1),"")</f>
        <v>矢代</v>
      </c>
      <c r="R3" s="144" t="str">
        <f t="array" ref="R3">IFERROR(INDEX(月シフト!$A$11:$A$16,MATCH(LARGE((月シフト!$Z$11:$Z$16&lt;&gt;"")*1/ROW(月シフト!$Z$11:$Z$16),2),1/ROW(月シフト!$Z$11:$Z$16),0),1),"")</f>
        <v>高橋</v>
      </c>
      <c r="S3" s="145" t="str">
        <f t="array" ref="S3">IFERROR(INDEX(月シフト!$A$11:$A$16,MATCH(LARGE((月シフト!$Z$11:$Z$16&lt;&gt;"")*1/ROW(月シフト!$Z$11:$Z$16),3),1/ROW(月シフト!$Z$11:$Z$16),0),1),"")</f>
        <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c r="C4" s="73"/>
      <c r="D4" s="73"/>
      <c r="E4" s="73"/>
      <c r="F4" s="73"/>
      <c r="G4" s="225"/>
      <c r="H4" s="225"/>
      <c r="I4" s="225"/>
      <c r="J4" s="225"/>
      <c r="K4" s="225"/>
      <c r="L4" s="225"/>
      <c r="M4" s="225"/>
      <c r="N4" s="225"/>
      <c r="O4" s="225"/>
      <c r="P4" s="311"/>
      <c r="Q4" s="74"/>
      <c r="R4" s="75"/>
      <c r="S4" s="76"/>
      <c r="T4" s="146"/>
      <c r="V4" s="109" t="str">
        <f>IF(AND(B$3="",B$6=""),"",IF(B$3="",B$6,B$3))</f>
        <v>ディン コン ベト</v>
      </c>
      <c r="W4" s="110">
        <f>IF(AND(B$6&lt;&gt;"",B$3=""),0,IFERROR(HLOOKUP(INDEX(月シフト!$B$17:$AF$50,MATCH($V4,月シフト!$A$17:$A$50,0),MATCH($V$1,月シフト!$B$9:$AF$9,0)),月シフト!$AJ$9:$AU$10,2,0),""))</f>
        <v>8</v>
      </c>
      <c r="X4" s="111">
        <f ca="1">B33</f>
        <v>7.9999999999997389</v>
      </c>
      <c r="Y4" s="112">
        <f ca="1">IF(V4="","",X4-W4)</f>
        <v>-2.6112445539183682E-13</v>
      </c>
      <c r="AA4" s="109" t="str">
        <f t="shared" ref="AA4:AA13" si="0">IF(V4="","",V4)</f>
        <v>ディン コン ベト</v>
      </c>
      <c r="AB4" s="114">
        <f>IFERROR(HLOOKUP($V4,月シフト!$AJ$12:$AZ$13,2,0)*W4,"")</f>
        <v>8800</v>
      </c>
      <c r="AC4" s="114">
        <f ca="1">IFERROR(HLOOKUP($V4,月シフト!$AJ$12:$AZ$13,2,0)*X4,"")</f>
        <v>8799.9999999997126</v>
      </c>
      <c r="AD4" s="115">
        <f ca="1">IFERROR(ROUND(AC4,0)-ROUND(AB4,0),"")</f>
        <v>0</v>
      </c>
    </row>
    <row r="5" spans="1:32" ht="18.600000000000001" customHeight="1" thickBot="1" x14ac:dyDescent="0.45">
      <c r="A5" s="78" t="s">
        <v>83</v>
      </c>
      <c r="B5" s="79" t="str">
        <f>IF(B3="","",HLOOKUP(INDEX(月シフト!$B$11:$AF$50,MATCH(B$3,月シフト!$A$11:$A$50,0),MATCH($A$1,月シフト!$B$9:$AF$9,0)),月シフト!$AJ$9:$AU$11,3,0))</f>
        <v>8:00～17:00</v>
      </c>
      <c r="C5" s="79" t="str">
        <f>IF(C3="","",HLOOKUP(INDEX(月シフト!$B$11:$AF$50,MATCH(C$3,月シフト!$A$11:$A$50,0),MATCH($A$1,月シフト!$B$9:$AF$9,0)),月シフト!$AJ$9:$AU$11,3,0))</f>
        <v>8:00～17:00</v>
      </c>
      <c r="D5" s="79" t="str">
        <f>IF(D3="","",HLOOKUP(INDEX(月シフト!$B$11:$AF$50,MATCH(D$3,月シフト!$A$11:$A$50,0),MATCH($A$1,月シフト!$B$9:$AF$9,0)),月シフト!$AJ$9:$AU$11,3,0))</f>
        <v>8:00～17:00</v>
      </c>
      <c r="E5" s="79" t="str">
        <f>IF(E3="","",HLOOKUP(INDEX(月シフト!$B$11:$AF$50,MATCH(E$3,月シフト!$A$11:$A$50,0),MATCH($A$1,月シフト!$B$9:$AF$9,0)),月シフト!$AJ$9:$AU$11,3,0))</f>
        <v>8:00～17:00</v>
      </c>
      <c r="F5" s="79" t="str">
        <f>IF(F3="","",HLOOKUP(INDEX(月シフト!$B$11:$AF$50,MATCH(F$3,月シフト!$A$11:$A$50,0),MATCH($A$1,月シフト!$B$9:$AF$9,0)),月シフト!$AJ$9:$AU$11,3,0))</f>
        <v>9:00～17:00</v>
      </c>
      <c r="G5" s="226" t="str">
        <f>IF(G3="","",HLOOKUP(INDEX(月シフト!$B$11:$AF$50,MATCH(G$3,月シフト!$A$11:$A$50,0),MATCH($A$1,月シフト!$B$9:$AF$9,0)),月シフト!$AJ$9:$AU$11,3,0))</f>
        <v>13:00～18:00</v>
      </c>
      <c r="H5" s="226" t="str">
        <f>IF(H3="","",HLOOKUP(INDEX(月シフト!$B$11:$AF$50,MATCH(H$3,月シフト!$A$11:$A$50,0),MATCH($A$1,月シフト!$B$9:$AF$9,0)),月シフト!$AJ$9:$AU$11,3,0))</f>
        <v/>
      </c>
      <c r="I5" s="226" t="str">
        <f>IF(I3="","",HLOOKUP(INDEX(月シフト!$B$11:$AF$50,MATCH(I$3,月シフト!$A$11:$A$50,0),MATCH($A$1,月シフト!$B$9:$AF$9,0)),月シフト!$AJ$9:$AU$11,3,0))</f>
        <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チャモ</v>
      </c>
      <c r="W5" s="110">
        <f>IF(AND(B$6&lt;&gt;"",B$3=""),0,IFERROR(HLOOKUP(INDEX(月シフト!$B$17:$AF$50,MATCH($V5,月シフト!$A$17:$A$50,0),MATCH($V$1,月シフト!$B$9:$AF$9,0)),月シフト!$AJ$9:$AU$10,2,0),""))</f>
        <v>8</v>
      </c>
      <c r="X5" s="110">
        <f ca="1">C33</f>
        <v>7.9999999999997389</v>
      </c>
      <c r="Y5" s="112">
        <f t="shared" ref="Y5:Y10" ca="1" si="1">IF(V5="","",X5-W5)</f>
        <v>-2.6112445539183682E-13</v>
      </c>
      <c r="Z5" s="178"/>
      <c r="AA5" s="109" t="str">
        <f t="shared" si="0"/>
        <v>チャモ</v>
      </c>
      <c r="AB5" s="114">
        <f>IFERROR(HLOOKUP($V5,月シフト!$AJ$12:$AZ$13,2,0)*W5,"")</f>
        <v>9200</v>
      </c>
      <c r="AC5" s="114">
        <f ca="1">IFERROR(HLOOKUP($V5,月シフト!$AJ$12:$AZ$13,2,0)*X5,"")</f>
        <v>9199.9999999996999</v>
      </c>
      <c r="AD5" s="115">
        <f t="shared" ref="AD5:AD10" ca="1" si="2">IFERROR(ROUND(AC5,0)-ROUND(AB5,0),"")</f>
        <v>0</v>
      </c>
    </row>
    <row r="6" spans="1:32" ht="18.600000000000001" customHeight="1" x14ac:dyDescent="0.4">
      <c r="A6" s="137">
        <v>0.29166666666666669</v>
      </c>
      <c r="B6" s="84"/>
      <c r="C6" s="85"/>
      <c r="D6" s="85"/>
      <c r="E6" s="85"/>
      <c r="F6" s="85"/>
      <c r="G6" s="85"/>
      <c r="H6" s="85"/>
      <c r="I6" s="85"/>
      <c r="J6" s="85"/>
      <c r="K6" s="85"/>
      <c r="L6" s="85"/>
      <c r="M6" s="85"/>
      <c r="N6" s="85"/>
      <c r="O6" s="85"/>
      <c r="P6" s="313"/>
      <c r="Q6" s="84"/>
      <c r="R6" s="323"/>
      <c r="S6" s="86"/>
      <c r="T6" s="87" t="s">
        <v>194</v>
      </c>
      <c r="V6" s="109" t="str">
        <f>IF(AND(D$3="",D$6=""),"",IF(D$3="",D$6,D$3))</f>
        <v>サンミン</v>
      </c>
      <c r="W6" s="110">
        <f>IF(AND(B$6&lt;&gt;"",B$3=""),0,IFERROR(HLOOKUP(INDEX(月シフト!$B$17:$AF$50,MATCH($V6,月シフト!$A$17:$A$50,0),MATCH($V$1,月シフト!$B$9:$AF$9,0)),月シフト!$AJ$9:$AU$10,2,0),""))</f>
        <v>8</v>
      </c>
      <c r="X6" s="110">
        <f ca="1">D33</f>
        <v>7.9999999999997389</v>
      </c>
      <c r="Y6" s="112">
        <f t="shared" ca="1" si="1"/>
        <v>-2.6112445539183682E-13</v>
      </c>
      <c r="Z6" s="141"/>
      <c r="AA6" s="109" t="str">
        <f t="shared" si="0"/>
        <v>サンミン</v>
      </c>
      <c r="AB6" s="114">
        <f>IFERROR(HLOOKUP($V6,月シフト!$AJ$12:$AZ$13,2,0)*W6,"")</f>
        <v>8400</v>
      </c>
      <c r="AC6" s="114">
        <f ca="1">IFERROR(HLOOKUP($V6,月シフト!$AJ$12:$AZ$13,2,0)*X6,"")</f>
        <v>8399.9999999997253</v>
      </c>
      <c r="AD6" s="115">
        <f t="shared" ca="1" si="2"/>
        <v>0</v>
      </c>
      <c r="AF6" s="70" t="str">
        <f>'1日(火)'!AF6</f>
        <v>リスト</v>
      </c>
    </row>
    <row r="7" spans="1:32" ht="18.600000000000001" customHeight="1" x14ac:dyDescent="0.4">
      <c r="A7" s="138">
        <v>0.3125</v>
      </c>
      <c r="B7" s="132"/>
      <c r="C7" s="133"/>
      <c r="D7" s="133"/>
      <c r="E7" s="133"/>
      <c r="F7" s="133"/>
      <c r="G7" s="133"/>
      <c r="H7" s="133"/>
      <c r="I7" s="133"/>
      <c r="J7" s="133"/>
      <c r="K7" s="133"/>
      <c r="L7" s="133"/>
      <c r="M7" s="133"/>
      <c r="N7" s="133"/>
      <c r="O7" s="133"/>
      <c r="P7" s="309"/>
      <c r="Q7" s="132"/>
      <c r="R7" s="223"/>
      <c r="S7" s="134"/>
      <c r="T7" s="135" t="s">
        <v>743</v>
      </c>
      <c r="V7" s="109" t="str">
        <f>IF(AND(E$3="",E$6=""),"",IF(E$3="",E$6,E$3))</f>
        <v>ハルシャナ</v>
      </c>
      <c r="W7" s="110">
        <f>IF(AND(B$6&lt;&gt;"",B$3=""),0,IFERROR(HLOOKUP(INDEX(月シフト!$B$17:$AF$50,MATCH($V7,月シフト!$A$17:$A$50,0),MATCH($V$1,月シフト!$B$9:$AF$9,0)),月シフト!$AJ$9:$AU$10,2,0),""))</f>
        <v>8</v>
      </c>
      <c r="X7" s="110">
        <f ca="1">E33</f>
        <v>7.9999999999997389</v>
      </c>
      <c r="Y7" s="112">
        <f t="shared" ca="1" si="1"/>
        <v>-2.6112445539183682E-13</v>
      </c>
      <c r="Z7" s="113"/>
      <c r="AA7" s="109" t="str">
        <f t="shared" si="0"/>
        <v>ハルシャナ</v>
      </c>
      <c r="AB7" s="114">
        <f>IFERROR(HLOOKUP($V7,月シフト!$AJ$12:$AZ$13,2,0)*W7,"")</f>
        <v>8400</v>
      </c>
      <c r="AC7" s="114">
        <f ca="1">IFERROR(HLOOKUP($V7,月シフト!$AJ$12:$AZ$13,2,0)*X7,"")</f>
        <v>8399.9999999997253</v>
      </c>
      <c r="AD7" s="115">
        <f t="shared" ca="1" si="2"/>
        <v>0</v>
      </c>
      <c r="AF7" s="89" t="str">
        <f>'1日(火)'!AF7</f>
        <v>↓</v>
      </c>
    </row>
    <row r="8" spans="1:32" ht="18.600000000000001" customHeight="1" x14ac:dyDescent="0.4">
      <c r="A8" s="139">
        <v>0.33333333333333298</v>
      </c>
      <c r="B8" s="90" t="s">
        <v>62</v>
      </c>
      <c r="C8" s="91" t="s">
        <v>62</v>
      </c>
      <c r="D8" s="91" t="s">
        <v>62</v>
      </c>
      <c r="E8" s="91" t="s">
        <v>62</v>
      </c>
      <c r="F8" s="91"/>
      <c r="G8" s="91"/>
      <c r="H8" s="91"/>
      <c r="I8" s="91"/>
      <c r="J8" s="91"/>
      <c r="K8" s="91"/>
      <c r="L8" s="91"/>
      <c r="M8" s="91"/>
      <c r="N8" s="91"/>
      <c r="O8" s="91"/>
      <c r="P8" s="314"/>
      <c r="Q8" s="90"/>
      <c r="R8" s="222"/>
      <c r="S8" s="92"/>
      <c r="T8" s="203" t="s">
        <v>744</v>
      </c>
      <c r="V8" s="109" t="str">
        <f>IF(AND(F$3="",F$6=""),"",IF(F$3="",F$6,F$3))</f>
        <v>インディカ</v>
      </c>
      <c r="W8" s="110">
        <f>IF(AND(B$6&lt;&gt;"",B$3=""),0,IFERROR(HLOOKUP(INDEX(月シフト!$B$17:$AF$50,MATCH($V8,月シフト!$A$17:$A$50,0),MATCH($V$1,月シフト!$B$9:$AF$9,0)),月シフト!$AJ$9:$AU$10,2,0),""))</f>
        <v>7</v>
      </c>
      <c r="X8" s="110">
        <f ca="1">F33</f>
        <v>6.99999999999973</v>
      </c>
      <c r="Y8" s="112">
        <f t="shared" ca="1" si="1"/>
        <v>-2.7000623958883807E-13</v>
      </c>
      <c r="AA8" s="109" t="str">
        <f t="shared" si="0"/>
        <v>インディカ</v>
      </c>
      <c r="AB8" s="114">
        <f>IFERROR(HLOOKUP($V8,月シフト!$AJ$12:$AZ$13,2,0)*W8,"")</f>
        <v>7350</v>
      </c>
      <c r="AC8" s="114">
        <f ca="1">IFERROR(HLOOKUP($V8,月シフト!$AJ$12:$AZ$13,2,0)*X8,"")</f>
        <v>7349.9999999997162</v>
      </c>
      <c r="AD8" s="115">
        <f t="shared" ca="1" si="2"/>
        <v>0</v>
      </c>
      <c r="AF8" s="89" t="str">
        <f>'1日(火)'!AF8</f>
        <v>荷物整理</v>
      </c>
    </row>
    <row r="9" spans="1:32" ht="18.600000000000001" customHeight="1" x14ac:dyDescent="0.4">
      <c r="A9" s="138">
        <v>0.35416666666666602</v>
      </c>
      <c r="B9" s="132" t="s">
        <v>64</v>
      </c>
      <c r="C9" s="133" t="s">
        <v>64</v>
      </c>
      <c r="D9" s="133" t="s">
        <v>64</v>
      </c>
      <c r="E9" s="133" t="s">
        <v>64</v>
      </c>
      <c r="F9" s="133"/>
      <c r="G9" s="133"/>
      <c r="H9" s="133"/>
      <c r="I9" s="133"/>
      <c r="J9" s="133"/>
      <c r="K9" s="133"/>
      <c r="L9" s="133"/>
      <c r="M9" s="133"/>
      <c r="N9" s="133"/>
      <c r="O9" s="133"/>
      <c r="P9" s="309"/>
      <c r="Q9" s="132"/>
      <c r="R9" s="223"/>
      <c r="S9" s="134"/>
      <c r="T9" s="136"/>
      <c r="V9" s="109" t="str">
        <f>IF(AND(G$3="",G$6=""),"",IF(G$3="",G$6,G$3))</f>
        <v>チャトランガ</v>
      </c>
      <c r="W9" s="110">
        <f>IF(AND(B$6&lt;&gt;"",B$3=""),0,IFERROR(HLOOKUP(INDEX(月シフト!$B$17:$AF$50,MATCH($V9,月シフト!$A$17:$A$50,0),MATCH($V$1,月シフト!$B$9:$AF$9,0)),月シフト!$AJ$9:$AU$10,2,0),""))</f>
        <v>5</v>
      </c>
      <c r="X9" s="110">
        <f ca="1">G33</f>
        <v>4.9999999999996838</v>
      </c>
      <c r="Y9" s="112">
        <f t="shared" ca="1" si="1"/>
        <v>-3.1619151741324458E-13</v>
      </c>
      <c r="AA9" s="109" t="str">
        <f t="shared" si="0"/>
        <v>チャトランガ</v>
      </c>
      <c r="AB9" s="114">
        <f>IFERROR(HLOOKUP($V9,月シフト!$AJ$12:$AZ$13,2,0)*W9,"")</f>
        <v>5250</v>
      </c>
      <c r="AC9" s="114">
        <f ca="1">IFERROR(HLOOKUP($V9,月シフト!$AJ$12:$AZ$13,2,0)*X9,"")</f>
        <v>5249.999999999668</v>
      </c>
      <c r="AD9" s="115">
        <f t="shared" ca="1" si="2"/>
        <v>0</v>
      </c>
      <c r="AF9" s="89" t="str">
        <f>'1日(火)'!AF9</f>
        <v>フード</v>
      </c>
    </row>
    <row r="10" spans="1:32" ht="18.600000000000001" customHeight="1" x14ac:dyDescent="0.4">
      <c r="A10" s="139">
        <v>0.375</v>
      </c>
      <c r="B10" s="90" t="s">
        <v>65</v>
      </c>
      <c r="C10" s="91" t="s">
        <v>65</v>
      </c>
      <c r="D10" s="91" t="s">
        <v>65</v>
      </c>
      <c r="E10" s="91" t="s">
        <v>65</v>
      </c>
      <c r="F10" s="91" t="s">
        <v>65</v>
      </c>
      <c r="G10" s="91"/>
      <c r="H10" s="91"/>
      <c r="I10" s="91"/>
      <c r="J10" s="91"/>
      <c r="K10" s="91"/>
      <c r="L10" s="91"/>
      <c r="M10" s="91"/>
      <c r="N10" s="91"/>
      <c r="O10" s="91"/>
      <c r="P10" s="314"/>
      <c r="Q10" s="90"/>
      <c r="R10" s="222"/>
      <c r="S10" s="92"/>
      <c r="T10" s="93"/>
      <c r="V10" s="109" t="str">
        <f>IF(AND(H$3="",H$6=""),"",IF(H$3="",H$6,H$3))</f>
        <v/>
      </c>
      <c r="W10" s="117" t="str">
        <f>IF(AND(B$6&lt;&gt;"",B$3=""),0,IFERROR(HLOOKUP(INDEX(月シフト!$B$17:$AF$50,MATCH($V10,月シフト!$A$17:$A$50,0),MATCH($V$1,月シフト!$B$9:$AF$9,0)),月シフト!$AJ$9:$AU$10,2,0),""))</f>
        <v/>
      </c>
      <c r="X10" s="110" t="str">
        <f ca="1">H33</f>
        <v/>
      </c>
      <c r="Y10" s="118" t="str">
        <f t="shared" si="1"/>
        <v/>
      </c>
      <c r="AA10" s="109" t="str">
        <f t="shared" si="0"/>
        <v/>
      </c>
      <c r="AB10" s="114" t="str">
        <f>IFERROR(HLOOKUP($V10,月シフト!$AJ$12:$AZ$13,2,0)*W10,"")</f>
        <v/>
      </c>
      <c r="AC10" s="114" t="str">
        <f ca="1">IFERROR(HLOOKUP($V10,月シフト!$AJ$12:$AZ$13,2,0)*X10,"")</f>
        <v/>
      </c>
      <c r="AD10" s="115" t="str">
        <f t="shared" ca="1" si="2"/>
        <v/>
      </c>
      <c r="AF10" s="89" t="str">
        <f>'1日(火)'!AF10</f>
        <v>翌日準備</v>
      </c>
    </row>
    <row r="11" spans="1:32" ht="18" customHeight="1" x14ac:dyDescent="0.4">
      <c r="A11" s="138">
        <v>0.39583333333333298</v>
      </c>
      <c r="B11" s="132" t="s">
        <v>64</v>
      </c>
      <c r="C11" s="133" t="s">
        <v>64</v>
      </c>
      <c r="D11" s="133" t="s">
        <v>64</v>
      </c>
      <c r="E11" s="133" t="s">
        <v>64</v>
      </c>
      <c r="F11" s="133" t="s">
        <v>64</v>
      </c>
      <c r="G11" s="133"/>
      <c r="H11" s="133"/>
      <c r="I11" s="133"/>
      <c r="J11" s="133"/>
      <c r="K11" s="133"/>
      <c r="L11" s="133"/>
      <c r="M11" s="133"/>
      <c r="N11" s="133"/>
      <c r="O11" s="133"/>
      <c r="P11" s="309"/>
      <c r="Q11" s="132"/>
      <c r="R11" s="223"/>
      <c r="S11" s="134"/>
      <c r="T11" s="136"/>
      <c r="V11" s="109" t="str">
        <f>IF(AND(I$3="",I$6=""),"",IF(I$3="",I$6,I$3))</f>
        <v/>
      </c>
      <c r="W11" s="117" t="str">
        <f>IF(AND(B$6&lt;&gt;"",B$3=""),0,IFERROR(HLOOKUP(INDEX(月シフト!$B$17:$AF$50,MATCH($V11,月シフト!$A$17:$A$50,0),MATCH($V$1,月シフト!$B$9:$AF$9,0)),月シフト!$AJ$9:$AU$10,2,0),""))</f>
        <v/>
      </c>
      <c r="X11" s="110" t="str">
        <f ca="1">I33</f>
        <v/>
      </c>
      <c r="Y11" s="118" t="str">
        <f t="shared" ref="Y11:Y13" si="3">IF(V11="","",X11-W11)</f>
        <v/>
      </c>
      <c r="AA11" s="109" t="str">
        <f t="shared" si="0"/>
        <v/>
      </c>
      <c r="AB11" s="114" t="str">
        <f>IFERROR(HLOOKUP($V11,月シフト!$AJ$12:$AZ$13,2,0)*W11,"")</f>
        <v/>
      </c>
      <c r="AC11" s="114" t="str">
        <f ca="1">IFERROR(HLOOKUP($V11,月シフト!$AJ$12:$AZ$13,2,0)*X11,"")</f>
        <v/>
      </c>
      <c r="AD11" s="115" t="str">
        <f ca="1">IFERROR(ROUND(AC11,0)-ROUND(AB11,0),"")</f>
        <v/>
      </c>
      <c r="AF11" s="89" t="str">
        <f>'1日(火)'!AF11</f>
        <v>荷物整理</v>
      </c>
    </row>
    <row r="12" spans="1:32" ht="18" customHeight="1" x14ac:dyDescent="0.4">
      <c r="A12" s="139">
        <v>0.41666666666666702</v>
      </c>
      <c r="B12" s="90" t="s">
        <v>67</v>
      </c>
      <c r="C12" s="91" t="s">
        <v>67</v>
      </c>
      <c r="D12" s="91" t="s">
        <v>67</v>
      </c>
      <c r="E12" s="91" t="s">
        <v>67</v>
      </c>
      <c r="F12" s="91" t="s">
        <v>67</v>
      </c>
      <c r="G12" s="91"/>
      <c r="H12" s="91"/>
      <c r="I12" s="91"/>
      <c r="J12" s="91"/>
      <c r="K12" s="91"/>
      <c r="L12" s="91"/>
      <c r="M12" s="91"/>
      <c r="N12" s="91"/>
      <c r="O12" s="91"/>
      <c r="P12" s="314"/>
      <c r="Q12" s="90"/>
      <c r="R12" s="222"/>
      <c r="S12" s="92"/>
      <c r="T12" s="93"/>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2" t="s">
        <v>64</v>
      </c>
      <c r="C13" s="133" t="s">
        <v>64</v>
      </c>
      <c r="D13" s="133" t="s">
        <v>64</v>
      </c>
      <c r="E13" s="133" t="s">
        <v>64</v>
      </c>
      <c r="F13" s="133" t="s">
        <v>64</v>
      </c>
      <c r="G13" s="133"/>
      <c r="H13" s="133"/>
      <c r="I13" s="133"/>
      <c r="J13" s="133"/>
      <c r="K13" s="133"/>
      <c r="L13" s="133"/>
      <c r="M13" s="133"/>
      <c r="N13" s="133"/>
      <c r="O13" s="133"/>
      <c r="P13" s="309"/>
      <c r="Q13" s="132"/>
      <c r="R13" s="223"/>
      <c r="S13" s="134"/>
      <c r="T13" s="136"/>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0" t="s">
        <v>64</v>
      </c>
      <c r="C14" s="91" t="s">
        <v>64</v>
      </c>
      <c r="D14" s="91" t="s">
        <v>64</v>
      </c>
      <c r="E14" s="91" t="s">
        <v>64</v>
      </c>
      <c r="F14" s="91" t="s">
        <v>64</v>
      </c>
      <c r="G14" s="91"/>
      <c r="H14" s="91"/>
      <c r="I14" s="91"/>
      <c r="J14" s="91"/>
      <c r="K14" s="91"/>
      <c r="L14" s="91"/>
      <c r="M14" s="91"/>
      <c r="N14" s="91"/>
      <c r="O14" s="91"/>
      <c r="P14" s="314"/>
      <c r="Q14" s="90"/>
      <c r="R14" s="222"/>
      <c r="S14" s="92"/>
      <c r="T14" s="93" t="s">
        <v>745</v>
      </c>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2" t="s">
        <v>64</v>
      </c>
      <c r="C15" s="133" t="s">
        <v>64</v>
      </c>
      <c r="D15" s="133" t="s">
        <v>64</v>
      </c>
      <c r="E15" s="133" t="s">
        <v>64</v>
      </c>
      <c r="F15" s="133" t="s">
        <v>64</v>
      </c>
      <c r="G15" s="133"/>
      <c r="H15" s="133"/>
      <c r="I15" s="133"/>
      <c r="J15" s="133"/>
      <c r="K15" s="133"/>
      <c r="L15" s="133"/>
      <c r="M15" s="133"/>
      <c r="N15" s="133"/>
      <c r="O15" s="133"/>
      <c r="P15" s="309"/>
      <c r="Q15" s="132"/>
      <c r="R15" s="223"/>
      <c r="S15" s="134"/>
      <c r="T15" s="136" t="s">
        <v>751</v>
      </c>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0" t="s">
        <v>69</v>
      </c>
      <c r="C16" s="91" t="s">
        <v>69</v>
      </c>
      <c r="D16" s="91" t="s">
        <v>69</v>
      </c>
      <c r="E16" s="91" t="s">
        <v>69</v>
      </c>
      <c r="F16" s="91" t="s">
        <v>69</v>
      </c>
      <c r="G16" s="91"/>
      <c r="H16" s="91"/>
      <c r="I16" s="91"/>
      <c r="J16" s="91"/>
      <c r="K16" s="91"/>
      <c r="L16" s="91"/>
      <c r="M16" s="91"/>
      <c r="N16" s="91"/>
      <c r="O16" s="91"/>
      <c r="P16" s="314"/>
      <c r="Q16" s="90"/>
      <c r="R16" s="222"/>
      <c r="S16" s="92"/>
      <c r="T16" s="93" t="s">
        <v>201</v>
      </c>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2" t="s">
        <v>69</v>
      </c>
      <c r="C17" s="133" t="s">
        <v>69</v>
      </c>
      <c r="D17" s="133" t="s">
        <v>69</v>
      </c>
      <c r="E17" s="133" t="s">
        <v>69</v>
      </c>
      <c r="F17" s="133" t="s">
        <v>69</v>
      </c>
      <c r="G17" s="133"/>
      <c r="H17" s="133"/>
      <c r="I17" s="133"/>
      <c r="J17" s="133"/>
      <c r="K17" s="133"/>
      <c r="L17" s="133"/>
      <c r="M17" s="133"/>
      <c r="N17" s="133"/>
      <c r="O17" s="133"/>
      <c r="P17" s="309"/>
      <c r="Q17" s="132"/>
      <c r="R17" s="223"/>
      <c r="S17" s="134"/>
      <c r="T17" s="172"/>
      <c r="V17" s="109" t="str">
        <f>IF(AND(O$3="",O$6=""),"",IF(O$3="",O$6,O$3))</f>
        <v/>
      </c>
      <c r="W17" s="117" t="str">
        <f>IF(AND(B$6&lt;&gt;"",B$3=""),0,IFERROR(HLOOKUP(INDEX(月シフト!$B$17:$AF$50,MATCH($V17,月シフト!$A$17:$A$50,0),MATCH($V$1,月シフト!$B$9:$AF$9,0)),月シフト!$AJ$9:$AU$10,2,0),""))</f>
        <v/>
      </c>
      <c r="X17" s="110" t="str">
        <f ca="1">O33</f>
        <v/>
      </c>
      <c r="Y17" s="118" t="str">
        <f t="shared" si="5"/>
        <v/>
      </c>
      <c r="AA17" s="109" t="str">
        <f t="shared" si="6"/>
        <v/>
      </c>
      <c r="AB17" s="114" t="str">
        <f>IFERROR(HLOOKUP($V17,月シフト!$AJ$12:$AZ$13,2,0)*W17,"")</f>
        <v/>
      </c>
      <c r="AC17" s="114" t="str">
        <f ca="1">IFERROR(HLOOKUP($V17,月シフト!$AJ$12:$AZ$13,2,0)*X17,"")</f>
        <v/>
      </c>
      <c r="AD17" s="115" t="str">
        <f t="shared" ca="1" si="7"/>
        <v/>
      </c>
      <c r="AF17" s="89" t="str">
        <f>'1日(火)'!AF17</f>
        <v>検品登録</v>
      </c>
    </row>
    <row r="18" spans="1:32" ht="18" customHeight="1" thickBot="1" x14ac:dyDescent="0.45">
      <c r="A18" s="139">
        <v>0.54166666666666596</v>
      </c>
      <c r="B18" s="90" t="s">
        <v>68</v>
      </c>
      <c r="C18" s="91" t="s">
        <v>68</v>
      </c>
      <c r="D18" s="91" t="s">
        <v>68</v>
      </c>
      <c r="E18" s="91" t="s">
        <v>68</v>
      </c>
      <c r="F18" s="91" t="s">
        <v>68</v>
      </c>
      <c r="G18" s="91" t="s">
        <v>68</v>
      </c>
      <c r="H18" s="91"/>
      <c r="I18" s="91"/>
      <c r="J18" s="91"/>
      <c r="K18" s="91"/>
      <c r="L18" s="91"/>
      <c r="M18" s="91"/>
      <c r="N18" s="91"/>
      <c r="O18" s="91"/>
      <c r="P18" s="314"/>
      <c r="Q18" s="90"/>
      <c r="R18" s="222"/>
      <c r="S18" s="92"/>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2" t="s">
        <v>64</v>
      </c>
      <c r="C19" s="133" t="s">
        <v>64</v>
      </c>
      <c r="D19" s="133" t="s">
        <v>64</v>
      </c>
      <c r="E19" s="133" t="s">
        <v>64</v>
      </c>
      <c r="F19" s="133" t="s">
        <v>64</v>
      </c>
      <c r="G19" s="133" t="s">
        <v>64</v>
      </c>
      <c r="H19" s="133"/>
      <c r="I19" s="133"/>
      <c r="J19" s="133"/>
      <c r="K19" s="133"/>
      <c r="L19" s="133"/>
      <c r="M19" s="133"/>
      <c r="N19" s="133"/>
      <c r="O19" s="133"/>
      <c r="P19" s="309"/>
      <c r="Q19" s="132"/>
      <c r="R19" s="223"/>
      <c r="S19" s="134"/>
      <c r="T19" s="136"/>
      <c r="V19" s="119" t="s">
        <v>54</v>
      </c>
      <c r="W19" s="120">
        <f>SUM(W4:W18)</f>
        <v>44</v>
      </c>
      <c r="X19" s="120">
        <f ca="1">SUM(X4:X18)</f>
        <v>43.999999999998366</v>
      </c>
      <c r="Y19" s="121">
        <f ca="1">IF(V19="","",X19-W19)</f>
        <v>-1.6342482922482304E-12</v>
      </c>
      <c r="AA19" s="119" t="s">
        <v>54</v>
      </c>
      <c r="AB19" s="122">
        <f>SUM(AB4:AB18)</f>
        <v>47400</v>
      </c>
      <c r="AC19" s="122">
        <f t="shared" ref="AC19:AD19" ca="1" si="8">SUM(AC4:AC18)</f>
        <v>47399.999999998239</v>
      </c>
      <c r="AD19" s="123">
        <f t="shared" ca="1" si="8"/>
        <v>0</v>
      </c>
      <c r="AF19" s="94" t="str">
        <f>'1日(火)'!AF19</f>
        <v>出荷チェック</v>
      </c>
    </row>
    <row r="20" spans="1:32" ht="18" customHeight="1" thickBot="1" x14ac:dyDescent="0.45">
      <c r="A20" s="139">
        <v>0.58333333333333104</v>
      </c>
      <c r="B20" s="90" t="s">
        <v>70</v>
      </c>
      <c r="C20" s="91" t="s">
        <v>70</v>
      </c>
      <c r="D20" s="91" t="s">
        <v>70</v>
      </c>
      <c r="E20" s="91" t="s">
        <v>70</v>
      </c>
      <c r="F20" s="91" t="s">
        <v>70</v>
      </c>
      <c r="G20" s="91" t="s">
        <v>70</v>
      </c>
      <c r="H20" s="91"/>
      <c r="I20" s="91"/>
      <c r="J20" s="91"/>
      <c r="K20" s="91"/>
      <c r="L20" s="91"/>
      <c r="M20" s="91"/>
      <c r="N20" s="91"/>
      <c r="O20" s="91"/>
      <c r="P20" s="314"/>
      <c r="Q20" s="90"/>
      <c r="R20" s="222"/>
      <c r="S20" s="92"/>
      <c r="T20" s="93"/>
      <c r="V20" s="103" t="s">
        <v>77</v>
      </c>
      <c r="W20" s="70"/>
      <c r="Z20" s="141"/>
      <c r="AA20" s="103" t="s">
        <v>78</v>
      </c>
      <c r="AF20" s="89" t="str">
        <f>'1日(火)'!AF20</f>
        <v>PC</v>
      </c>
    </row>
    <row r="21" spans="1:32" ht="18" customHeight="1" x14ac:dyDescent="0.4">
      <c r="A21" s="138">
        <v>0.60416666666666297</v>
      </c>
      <c r="B21" s="132" t="s">
        <v>64</v>
      </c>
      <c r="C21" s="133" t="s">
        <v>64</v>
      </c>
      <c r="D21" s="133" t="s">
        <v>64</v>
      </c>
      <c r="E21" s="133" t="s">
        <v>64</v>
      </c>
      <c r="F21" s="133" t="s">
        <v>64</v>
      </c>
      <c r="G21" s="133" t="s">
        <v>64</v>
      </c>
      <c r="H21" s="133"/>
      <c r="I21" s="133"/>
      <c r="J21" s="133"/>
      <c r="K21" s="133"/>
      <c r="L21" s="133"/>
      <c r="M21" s="133"/>
      <c r="N21" s="133"/>
      <c r="O21" s="133"/>
      <c r="P21" s="309"/>
      <c r="Q21" s="132"/>
      <c r="R21" s="223"/>
      <c r="S21" s="134"/>
      <c r="T21" s="136" t="s">
        <v>747</v>
      </c>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0" t="s">
        <v>64</v>
      </c>
      <c r="C22" s="91" t="s">
        <v>64</v>
      </c>
      <c r="D22" s="91" t="s">
        <v>64</v>
      </c>
      <c r="E22" s="91" t="s">
        <v>64</v>
      </c>
      <c r="F22" s="91" t="s">
        <v>64</v>
      </c>
      <c r="G22" s="91" t="s">
        <v>64</v>
      </c>
      <c r="H22" s="91"/>
      <c r="I22" s="91"/>
      <c r="J22" s="91"/>
      <c r="K22" s="91"/>
      <c r="L22" s="91"/>
      <c r="M22" s="91"/>
      <c r="N22" s="91"/>
      <c r="O22" s="91"/>
      <c r="P22" s="314"/>
      <c r="Q22" s="90"/>
      <c r="R22" s="222"/>
      <c r="S22" s="92"/>
      <c r="T22" s="93"/>
      <c r="V22" s="160" t="s">
        <v>13</v>
      </c>
      <c r="W22" s="127" t="str">
        <f>IF(O2="","",O2)</f>
        <v/>
      </c>
      <c r="X22" s="127"/>
      <c r="Y22" s="161" t="str">
        <f>IFERROR(X22-W22,"")</f>
        <v/>
      </c>
      <c r="AA22" s="126" t="s">
        <v>13</v>
      </c>
      <c r="AB22" s="128" t="str">
        <f>IF(W22="","",AB19/W22)</f>
        <v/>
      </c>
      <c r="AC22" s="128" t="str">
        <f>IF(X22="","",AC19/X22)</f>
        <v/>
      </c>
      <c r="AD22" s="129" t="str">
        <f>IFERROR(AC22-AB22,"")</f>
        <v/>
      </c>
      <c r="AF22" s="95" t="str">
        <f>'1日(火)'!AF22</f>
        <v>残業</v>
      </c>
    </row>
    <row r="23" spans="1:32" ht="18" customHeight="1" thickBot="1" x14ac:dyDescent="0.45">
      <c r="A23" s="138">
        <v>0.64583333333332704</v>
      </c>
      <c r="B23" s="132" t="s">
        <v>740</v>
      </c>
      <c r="C23" s="133" t="s">
        <v>740</v>
      </c>
      <c r="D23" s="133" t="s">
        <v>740</v>
      </c>
      <c r="E23" s="133" t="s">
        <v>740</v>
      </c>
      <c r="F23" s="133" t="s">
        <v>740</v>
      </c>
      <c r="G23" s="133" t="s">
        <v>740</v>
      </c>
      <c r="H23" s="133"/>
      <c r="I23" s="133"/>
      <c r="J23" s="133"/>
      <c r="K23" s="133"/>
      <c r="L23" s="133"/>
      <c r="M23" s="133"/>
      <c r="N23" s="133"/>
      <c r="O23" s="133"/>
      <c r="P23" s="309"/>
      <c r="Q23" s="132"/>
      <c r="R23" s="223"/>
      <c r="S23" s="134"/>
      <c r="T23" s="136"/>
      <c r="V23" s="103" t="s">
        <v>104</v>
      </c>
      <c r="W23" s="70"/>
      <c r="AF23" s="95" t="str">
        <f>'1日(火)'!AF23</f>
        <v>↓</v>
      </c>
    </row>
    <row r="24" spans="1:32" ht="18" customHeight="1" x14ac:dyDescent="0.4">
      <c r="A24" s="139">
        <v>0.66666666666665897</v>
      </c>
      <c r="B24" s="90" t="s">
        <v>64</v>
      </c>
      <c r="C24" s="91" t="s">
        <v>64</v>
      </c>
      <c r="D24" s="91" t="s">
        <v>64</v>
      </c>
      <c r="E24" s="91" t="s">
        <v>64</v>
      </c>
      <c r="F24" s="91" t="s">
        <v>64</v>
      </c>
      <c r="G24" s="91" t="s">
        <v>64</v>
      </c>
      <c r="H24" s="91"/>
      <c r="I24" s="91"/>
      <c r="J24" s="91"/>
      <c r="K24" s="91"/>
      <c r="L24" s="91"/>
      <c r="M24" s="91"/>
      <c r="N24" s="91"/>
      <c r="O24" s="91"/>
      <c r="P24" s="314"/>
      <c r="Q24" s="90"/>
      <c r="R24" s="222"/>
      <c r="S24" s="92"/>
      <c r="T24" s="93" t="s">
        <v>748</v>
      </c>
      <c r="V24" s="105" t="s">
        <v>3</v>
      </c>
      <c r="W24" s="106" t="s">
        <v>14</v>
      </c>
      <c r="X24" s="106" t="s">
        <v>15</v>
      </c>
      <c r="Y24" s="107" t="s">
        <v>16</v>
      </c>
      <c r="AF24" s="95" t="str">
        <f>'1日(火)'!AF24</f>
        <v>翌日準備</v>
      </c>
    </row>
    <row r="25" spans="1:32" ht="18" customHeight="1" thickBot="1" x14ac:dyDescent="0.45">
      <c r="A25" s="138">
        <v>0.68749999999999101</v>
      </c>
      <c r="B25" s="132" t="s">
        <v>755</v>
      </c>
      <c r="C25" s="133" t="s">
        <v>755</v>
      </c>
      <c r="D25" s="133" t="s">
        <v>755</v>
      </c>
      <c r="E25" s="133" t="s">
        <v>755</v>
      </c>
      <c r="F25" s="133" t="s">
        <v>755</v>
      </c>
      <c r="G25" s="133" t="s">
        <v>64</v>
      </c>
      <c r="H25" s="133"/>
      <c r="I25" s="133"/>
      <c r="J25" s="133"/>
      <c r="K25" s="133"/>
      <c r="L25" s="133"/>
      <c r="M25" s="133"/>
      <c r="N25" s="133"/>
      <c r="O25" s="133"/>
      <c r="P25" s="309"/>
      <c r="Q25" s="132"/>
      <c r="R25" s="223"/>
      <c r="S25" s="134"/>
      <c r="T25" s="136"/>
      <c r="V25" s="126" t="s">
        <v>13</v>
      </c>
      <c r="W25" s="163" t="str">
        <f>IF(W22="","",W22/W19)</f>
        <v/>
      </c>
      <c r="X25" s="163" t="str">
        <f>IF(X22="","",X22/X19)</f>
        <v/>
      </c>
      <c r="Y25" s="164" t="str">
        <f>IFERROR(X25-W25,"")</f>
        <v/>
      </c>
      <c r="AF25" s="95" t="str">
        <f>'1日(火)'!AF25</f>
        <v>在庫チェック</v>
      </c>
    </row>
    <row r="26" spans="1:32" ht="18" customHeight="1" thickBot="1" x14ac:dyDescent="0.45">
      <c r="A26" s="139">
        <v>0.70833333333332205</v>
      </c>
      <c r="B26" s="90" t="s">
        <v>754</v>
      </c>
      <c r="C26" s="91" t="s">
        <v>754</v>
      </c>
      <c r="D26" s="91" t="s">
        <v>754</v>
      </c>
      <c r="E26" s="91" t="s">
        <v>754</v>
      </c>
      <c r="F26" s="91" t="s">
        <v>754</v>
      </c>
      <c r="G26" s="91" t="s">
        <v>64</v>
      </c>
      <c r="H26" s="91"/>
      <c r="I26" s="91"/>
      <c r="J26" s="91"/>
      <c r="K26" s="91"/>
      <c r="L26" s="91"/>
      <c r="M26" s="91"/>
      <c r="N26" s="91"/>
      <c r="O26" s="91"/>
      <c r="P26" s="314"/>
      <c r="Q26" s="90"/>
      <c r="R26" s="222"/>
      <c r="S26" s="92"/>
      <c r="T26" s="93"/>
      <c r="V26" s="130" t="s">
        <v>164</v>
      </c>
      <c r="W26" s="322"/>
      <c r="X26" s="322"/>
      <c r="Y26" s="322"/>
      <c r="AF26" s="95" t="str">
        <f>'1日(火)'!AF26</f>
        <v>送り状印刷</v>
      </c>
    </row>
    <row r="27" spans="1:32" ht="18" customHeight="1" x14ac:dyDescent="0.4">
      <c r="A27" s="138">
        <v>0.72916666666665397</v>
      </c>
      <c r="B27" s="132"/>
      <c r="C27" s="133"/>
      <c r="D27" s="133"/>
      <c r="E27" s="133"/>
      <c r="F27" s="133"/>
      <c r="G27" s="133" t="s">
        <v>740</v>
      </c>
      <c r="H27" s="133"/>
      <c r="I27" s="133"/>
      <c r="J27" s="133"/>
      <c r="K27" s="133"/>
      <c r="L27" s="133"/>
      <c r="M27" s="133"/>
      <c r="N27" s="133"/>
      <c r="O27" s="133"/>
      <c r="P27" s="309"/>
      <c r="Q27" s="132"/>
      <c r="R27" s="223"/>
      <c r="S27" s="134"/>
      <c r="T27" s="136"/>
      <c r="V27" s="524"/>
      <c r="W27" s="525"/>
      <c r="X27" s="525"/>
      <c r="Y27" s="526"/>
      <c r="AF27" s="95">
        <f>'1日(火)'!AF27</f>
        <v>0</v>
      </c>
    </row>
    <row r="28" spans="1:32" ht="18" customHeight="1" x14ac:dyDescent="0.4">
      <c r="A28" s="139">
        <v>0.74999999999998601</v>
      </c>
      <c r="B28" s="90"/>
      <c r="C28" s="91"/>
      <c r="D28" s="91"/>
      <c r="E28" s="91"/>
      <c r="F28" s="91"/>
      <c r="G28" s="91" t="s">
        <v>71</v>
      </c>
      <c r="H28" s="91"/>
      <c r="I28" s="91"/>
      <c r="J28" s="91"/>
      <c r="K28" s="91"/>
      <c r="L28" s="91"/>
      <c r="M28" s="91"/>
      <c r="N28" s="91"/>
      <c r="O28" s="91"/>
      <c r="P28" s="314"/>
      <c r="Q28" s="90"/>
      <c r="R28" s="222"/>
      <c r="S28" s="92"/>
      <c r="T28" s="93"/>
      <c r="V28" s="527"/>
      <c r="W28" s="528"/>
      <c r="X28" s="528"/>
      <c r="Y28" s="529"/>
      <c r="AA28" s="177"/>
      <c r="AB28" s="177"/>
      <c r="AC28" s="177"/>
      <c r="AD28" s="177"/>
      <c r="AF28" s="95" t="str">
        <f>'1日(火)'!AF28</f>
        <v>＊</v>
      </c>
    </row>
    <row r="29" spans="1:32" ht="18" customHeight="1" thickBot="1" x14ac:dyDescent="0.45">
      <c r="A29" s="138">
        <v>0.77083333333331805</v>
      </c>
      <c r="B29" s="132"/>
      <c r="C29" s="133"/>
      <c r="D29" s="133"/>
      <c r="E29" s="133"/>
      <c r="F29" s="133"/>
      <c r="G29" s="133"/>
      <c r="H29" s="133"/>
      <c r="I29" s="133"/>
      <c r="J29" s="133"/>
      <c r="K29" s="133"/>
      <c r="L29" s="133"/>
      <c r="M29" s="133"/>
      <c r="N29" s="133"/>
      <c r="O29" s="133"/>
      <c r="P29" s="309"/>
      <c r="Q29" s="132"/>
      <c r="R29" s="223"/>
      <c r="S29" s="134"/>
      <c r="T29" s="136"/>
      <c r="V29" s="521"/>
      <c r="W29" s="522"/>
      <c r="X29" s="522"/>
      <c r="Y29" s="523"/>
      <c r="AA29" s="177"/>
      <c r="AB29" s="177"/>
      <c r="AC29" s="177"/>
      <c r="AD29" s="177"/>
      <c r="AF29" s="95" t="str">
        <f>'1日(火)'!AF29</f>
        <v>＊</v>
      </c>
    </row>
    <row r="30" spans="1:32" ht="18" customHeight="1" thickBot="1" x14ac:dyDescent="0.45">
      <c r="A30" s="139">
        <v>0.79166666666664998</v>
      </c>
      <c r="B30" s="90"/>
      <c r="C30" s="91"/>
      <c r="D30" s="91"/>
      <c r="E30" s="91"/>
      <c r="F30" s="91"/>
      <c r="G30" s="91"/>
      <c r="H30" s="91"/>
      <c r="I30" s="91"/>
      <c r="J30" s="91"/>
      <c r="K30" s="91"/>
      <c r="L30" s="91"/>
      <c r="M30" s="91"/>
      <c r="N30" s="91"/>
      <c r="O30" s="91"/>
      <c r="P30" s="314"/>
      <c r="Q30" s="90"/>
      <c r="R30" s="222"/>
      <c r="S30" s="92"/>
      <c r="T30" s="93"/>
      <c r="V30" s="130" t="s">
        <v>236</v>
      </c>
      <c r="W30" s="320"/>
      <c r="X30" s="320"/>
      <c r="Y30" s="321"/>
      <c r="AA30" s="177"/>
      <c r="AB30" s="177"/>
      <c r="AC30" s="177"/>
      <c r="AD30" s="177"/>
      <c r="AF30" s="95" t="str">
        <f>'1日(火)'!AF30</f>
        <v>＊</v>
      </c>
    </row>
    <row r="31" spans="1:32" ht="18" customHeight="1" x14ac:dyDescent="0.4">
      <c r="A31" s="138">
        <v>0.81249999999998201</v>
      </c>
      <c r="B31" s="132"/>
      <c r="C31" s="133"/>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tr">
        <f>'1日(火)'!AF31</f>
        <v>＊</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t="s">
        <v>749</v>
      </c>
      <c r="V32" s="527"/>
      <c r="W32" s="528"/>
      <c r="X32" s="528"/>
      <c r="Y32" s="529"/>
      <c r="AA32" s="177"/>
      <c r="AB32" s="177"/>
      <c r="AC32" s="177"/>
      <c r="AD32" s="177"/>
      <c r="AF32" s="95" t="str">
        <f>'1日(火)'!AF32</f>
        <v>＊</v>
      </c>
    </row>
    <row r="33" spans="1:32" ht="18" customHeight="1" thickBot="1" x14ac:dyDescent="0.45">
      <c r="A33" s="173" t="s">
        <v>165</v>
      </c>
      <c r="B33" s="111" cm="1">
        <f t="array" aca="1" ref="B33" ca="1">IF(B36&lt;&gt;0,B36,IFERROR(IF(B4="欠勤",0,IF(B3="","",INDIRECT(ADDRESS(MATCH("",B$1:B$32,-1),1))*24-INDIRECT(ADDRESS(MATCH(0,INDEX(0/(B$6:B$32&lt;&gt;""),),0)+5,1))*24-COUNTIF(B6:B32,"休憩")*0.5)),0))</f>
        <v>7.9999999999997389</v>
      </c>
      <c r="C33" s="111" cm="1">
        <f t="array" aca="1" ref="C33" ca="1">IF(C36&lt;&gt;0,C36,IFERROR(IF(C4="欠勤",0,IF(C3="","",INDIRECT(ADDRESS(MATCH("",C$1:C$32,-1),1))*24-INDIRECT(ADDRESS(MATCH(0,INDEX(0/(C$6:C$32&lt;&gt;""),),0)+5,1))*24-COUNTIF(C6:C32,"休憩")*0.5)),0))</f>
        <v>7.9999999999997389</v>
      </c>
      <c r="D33" s="111" cm="1">
        <f t="array" aca="1" ref="D33" ca="1">IF(D36&lt;&gt;0,D36,IFERROR(IF(D4="欠勤",0,IF(D3="","",INDIRECT(ADDRESS(MATCH("",D$1:D$32,-1),1))*24-INDIRECT(ADDRESS(MATCH(0,INDEX(0/(D$6:D$32&lt;&gt;""),),0)+5,1))*24-COUNTIF(D6:D32,"休憩")*0.5)),0))</f>
        <v>7.9999999999997389</v>
      </c>
      <c r="E33" s="111" cm="1">
        <f t="array" aca="1" ref="E33" ca="1">IF(E36&lt;&gt;0,E36,IFERROR(IF(E4="欠勤",0,IF(E3="","",INDIRECT(ADDRESS(MATCH("",E$1:E$32,-1),1))*24-INDIRECT(ADDRESS(MATCH(0,INDEX(0/(E$6:E$32&lt;&gt;""),),0)+5,1))*24-COUNTIF(E6:E32,"休憩")*0.5)),0))</f>
        <v>7.9999999999997389</v>
      </c>
      <c r="F33" s="111" cm="1">
        <f t="array" aca="1" ref="F33" ca="1">IF(F36&lt;&gt;0,F36,IFERROR(IF(F4="欠勤",0,IF(F3="","",INDIRECT(ADDRESS(MATCH("",F$1:F$32,-1),1))*24-INDIRECT(ADDRESS(MATCH(0,INDEX(0/(F$6:F$32&lt;&gt;""),),0)+5,1))*24-COUNTIF(F6:F32,"休憩")*0.5)),0))</f>
        <v>6.99999999999973</v>
      </c>
      <c r="G33" s="227" cm="1">
        <f t="array" aca="1" ref="G33" ca="1">IF(G36&lt;&gt;0,G36,IFERROR(IF(G4="欠勤",0,IF(G3="","",INDIRECT(ADDRESS(MATCH("",G$1:G$32,-1),1))*24-INDIRECT(ADDRESS(MATCH(0,INDEX(0/(G$6:G$32&lt;&gt;""),),0)+5,1))*24-COUNTIF(G6:G32,"休憩")*0.5)),0))</f>
        <v>4.9999999999996838</v>
      </c>
      <c r="H33" s="228" t="str" cm="1">
        <f t="array" aca="1" ref="H33" ca="1">IF(H36&lt;&gt;0,H36,IFERROR(IF(H4="欠勤",0,IF(H3="","",INDIRECT(ADDRESS(MATCH("",H$1:H$32,-1),1))*24-INDIRECT(ADDRESS(MATCH(0,INDEX(0/(H$6:H$32&lt;&gt;""),),0)+5,1))*24-COUNTIF(H6:H32,"休憩")*0.5)),0))</f>
        <v/>
      </c>
      <c r="I33" s="228" t="str" cm="1">
        <f t="array" aca="1" ref="I33" ca="1">IF(I36&lt;&gt;0,I36,IFERROR(IF(I4="欠勤",0,IF(I3="","",INDIRECT(ADDRESS(MATCH("",I$1:I$32,-1),1))*24-INDIRECT(ADDRESS(MATCH(0,INDEX(0/(I$6:I$32&lt;&gt;""),),0)+5,1))*24-COUNTIF(I6:I32,"休憩")*0.5)),0))</f>
        <v/>
      </c>
      <c r="J33" s="228" t="str" cm="1">
        <f t="array" aca="1" ref="J33" ca="1">IF(J36&lt;&gt;0,J36,IFERROR(IF(J4="欠勤",0,IF(J3="","",INDIRECT(ADDRESS(MATCH("",J$1:J$32,-1),1))*24-INDIRECT(ADDRESS(MATCH(0,INDEX(0/(J$6:J$32&lt;&gt;""),),0)+5,1))*24-COUNTIF(J6:J32,"休憩")*0.5)),0))</f>
        <v/>
      </c>
      <c r="K33" s="228" t="str" cm="1">
        <f t="array" aca="1" ref="K33" ca="1">IF(K36&lt;&gt;0,K36,IFERROR(IF(K4="欠勤",0,IF(K3="","",INDIRECT(ADDRESS(MATCH("",K$1:K$32,-1),1))*24-INDIRECT(ADDRESS(MATCH(0,INDEX(0/(K$6:K$32&lt;&gt;""),),0)+5,1))*24-COUNTIF(K6:K32,"休憩")*0.5)),0))</f>
        <v/>
      </c>
      <c r="L33" s="228" t="str" cm="1">
        <f t="array" aca="1" ref="L33" ca="1">IF(L36&lt;&gt;0,L36,IFERROR(IF(L4="欠勤",0,IF(L3="","",INDIRECT(ADDRESS(MATCH("",L$1:L$32,-1),1))*24-INDIRECT(ADDRESS(MATCH(0,INDEX(0/(L$6:L$32&lt;&gt;""),),0)+5,1))*24-COUNTIF(L6:L32,"休憩")*0.5)),0))</f>
        <v/>
      </c>
      <c r="M33" s="228" t="str" cm="1">
        <f t="array" aca="1" ref="M33" ca="1">IF(M36&lt;&gt;0,M36,IFERROR(IF(M4="欠勤",0,IF(M3="","",INDIRECT(ADDRESS(MATCH("",M$1:M$32,-1),1))*24-INDIRECT(ADDRESS(MATCH(0,INDEX(0/(M$6:M$32&lt;&gt;""),),0)+5,1))*24-COUNTIF(M6:M32,"休憩")*0.5)),0))</f>
        <v/>
      </c>
      <c r="N33" s="228" t="str" cm="1">
        <f t="array" aca="1" ref="N33" ca="1">IF(N36&lt;&gt;0,N36,IFERROR(IF(N4="欠勤",0,IF(N3="","",INDIRECT(ADDRESS(MATCH("",N$1:N$32,-1),1))*24-INDIRECT(ADDRESS(MATCH(0,INDEX(0/(N$6:N$32&lt;&gt;""),),0)+5,1))*24-COUNTIF(N6:N32,"休憩")*0.5)),0))</f>
        <v/>
      </c>
      <c r="O33" s="228" t="str" cm="1">
        <f t="array" aca="1" ref="O33" ca="1">IF(O36&lt;&gt;0,O36,IFERROR(IF(O4="欠勤",0,IF(O3="","",INDIRECT(ADDRESS(MATCH("",O$1:O$32,-1),1))*24-INDIRECT(ADDRESS(MATCH(0,INDEX(0/(O$6:O$32&lt;&gt;""),),0)+5,1))*24-COUNTIF(O6:O32,"休憩")*0.5)),0))</f>
        <v/>
      </c>
      <c r="P33" s="316" t="str" cm="1">
        <f t="array" aca="1" ref="P33" ca="1">IF(P36&lt;&gt;0,P36,IFERROR(IF(P4="欠勤",0,IF(P3="","",INDIRECT(ADDRESS(MATCH("",P$1:P$32,-1),1))*24-INDIRECT(ADDRESS(MATCH(0,INDEX(0/(P$6:P$32&lt;&gt;""),),0)+5,1))*24-COUNTIF(P6:P32,"休憩")*0.5)),0))</f>
        <v/>
      </c>
      <c r="Q33" s="168"/>
      <c r="R33" s="169"/>
      <c r="S33" s="170"/>
      <c r="T33" s="171"/>
      <c r="V33" s="521"/>
      <c r="W33" s="522"/>
      <c r="X33" s="522"/>
      <c r="Y33" s="523"/>
      <c r="AA33" s="177"/>
      <c r="AB33" s="177"/>
      <c r="AC33" s="177"/>
      <c r="AD33" s="177"/>
      <c r="AF33" s="95" t="str">
        <f>'1日(火)'!AF33</f>
        <v>＊</v>
      </c>
    </row>
    <row r="34" spans="1:32" ht="18" customHeight="1" x14ac:dyDescent="0.4">
      <c r="A34" s="533" t="str">
        <f>"出荷の合計　　→　"&amp;O2&amp;"ｃｓ"</f>
        <v>出荷の合計　　→　ｃｓ</v>
      </c>
      <c r="B34" s="533"/>
      <c r="C34" s="533"/>
      <c r="D34" s="533"/>
      <c r="E34" s="533"/>
      <c r="F34" s="533"/>
      <c r="G34" s="533"/>
      <c r="H34" s="533"/>
      <c r="I34" s="533"/>
      <c r="J34" s="533"/>
      <c r="K34" s="533"/>
      <c r="L34" s="533"/>
      <c r="M34" s="533"/>
      <c r="N34" s="533"/>
      <c r="O34" s="533"/>
      <c r="P34" s="533"/>
      <c r="Q34" s="533"/>
      <c r="R34" s="533"/>
      <c r="S34" s="533"/>
      <c r="T34" s="533"/>
      <c r="AF34" s="95" t="str">
        <f>'1日(火)'!AF34</f>
        <v>＊</v>
      </c>
    </row>
    <row r="35" spans="1:32" ht="18" customHeight="1" x14ac:dyDescent="0.4">
      <c r="A35" s="534" t="e">
        <f ca="1">"1ケース当たりの人件費　"&amp;ROUND(AC19/O2,0)&amp;"円"</f>
        <v>#DIV/0!</v>
      </c>
      <c r="B35" s="534"/>
      <c r="C35" s="534"/>
      <c r="D35" s="534"/>
      <c r="E35" s="534"/>
      <c r="F35" s="534"/>
      <c r="G35" s="534"/>
      <c r="H35" s="534"/>
      <c r="I35" s="534"/>
      <c r="J35" s="534"/>
      <c r="K35" s="534"/>
      <c r="L35" s="534"/>
      <c r="M35" s="534"/>
      <c r="N35" s="534"/>
      <c r="O35" s="534"/>
      <c r="P35" s="534"/>
      <c r="Q35" s="534"/>
      <c r="R35" s="534"/>
      <c r="S35" s="534"/>
      <c r="T35" s="534"/>
      <c r="AF35" s="95" t="str">
        <f>'1日(火)'!AF35</f>
        <v>＊</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tr">
        <f>'1日(火)'!AF36</f>
        <v>＊</v>
      </c>
    </row>
    <row r="37" spans="1:32" ht="18" hidden="1" customHeight="1" x14ac:dyDescent="0.4">
      <c r="A37" s="167"/>
      <c r="B37" s="167" cm="1">
        <f t="array" aca="1" ref="B37" ca="1">IF(INDIRECT(ADDRESS(MATCH("",B$1:B$32,-1),2))="休憩",INDIRECT(ADDRESS(MATCH("",B$1:B$32,-1)+1,1)),INDIRECT(ADDRESS(MATCH("",B$1:B$32,-1),1)))</f>
        <v>0.70833333333332205</v>
      </c>
      <c r="C37" s="167" cm="1">
        <f t="array" aca="1" ref="C37" ca="1">IF(INDIRECT(ADDRESS(MATCH("",C$1:C$32,-1),3))="休憩",INDIRECT(ADDRESS(MATCH("",C$1:C$32,-1)+1,1)),INDIRECT(ADDRESS(MATCH("",C$1:C$32,-1),1)))</f>
        <v>0.70833333333332205</v>
      </c>
      <c r="D37" s="167" cm="1">
        <f t="array" aca="1" ref="D37" ca="1">IF(INDIRECT(ADDRESS(MATCH("",D$1:D$32,-1),4))="休憩",INDIRECT(ADDRESS(MATCH("",D$1:D$32,-1)+1,1)),INDIRECT(ADDRESS(MATCH("",D$1:D$32,-1),1)))</f>
        <v>0.70833333333332205</v>
      </c>
      <c r="E37" s="167" cm="1">
        <f t="array" aca="1" ref="E37" ca="1">IF(INDIRECT(ADDRESS(MATCH("",E$1:E$32,-1),5))="休憩",INDIRECT(ADDRESS(MATCH("",E$1:E$32,-1)+1,1)),INDIRECT(ADDRESS(MATCH("",E$1:E$32,-1),1)))</f>
        <v>0.70833333333332205</v>
      </c>
      <c r="F37" s="167" cm="1">
        <f t="array" aca="1" ref="F37" ca="1">IF(INDIRECT(ADDRESS(MATCH("",F$1:F$32,-1),6))="休憩",INDIRECT(ADDRESS(MATCH("",F$1:F$32,-1)+1,1)),INDIRECT(ADDRESS(MATCH("",F$1:F$32,-1),1)))</f>
        <v>0.70833333333332205</v>
      </c>
      <c r="G37" s="167" cm="1">
        <f t="array" aca="1" ref="G37" ca="1">IF(INDIRECT(ADDRESS(MATCH("",G$1:G$32,-1),7))="休憩",INDIRECT(ADDRESS(MATCH("",G$1:G$32,-1)+1,1)),INDIRECT(ADDRESS(MATCH("",G$1:G$32,-1),1)))</f>
        <v>0.74999999999998601</v>
      </c>
      <c r="H37" s="167" t="str" cm="1">
        <f t="array" aca="1" ref="H37" ca="1">IF(INDIRECT(ADDRESS(MATCH("",H$1:H$32,-1),8))="休憩",INDIRECT(ADDRESS(MATCH("",H$1:H$32,-1)+1,1)),INDIRECT(ADDRESS(MATCH("",H$1:H$32,-1),1)))</f>
        <v>名前</v>
      </c>
      <c r="I37" s="220" t="str" cm="1">
        <f t="array" aca="1" ref="I37" ca="1">IF(INDIRECT(ADDRESS(MATCH("",I$1:I$32,-1),8))="休憩",INDIRECT(ADDRESS(MATCH("",I$1:I$32,-1)+1,1)),INDIRECT(ADDRESS(MATCH("",I$1:I$32,-1),1)))</f>
        <v>名前</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tr">
        <f>'1日(火)'!AF37</f>
        <v>＊</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tr">
        <f>'1日(火)'!AF38</f>
        <v>＊</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tr">
        <f>'1日(火)'!AF39</f>
        <v>＊</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tr">
        <f>'1日(火)'!AF40</f>
        <v>＊</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tr">
        <f>'1日(火)'!AF41</f>
        <v>＊</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tr">
        <f>'1日(火)'!AF42</f>
        <v>＊</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tr">
        <f>'1日(火)'!AF43</f>
        <v>＊</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tr">
        <f>'1日(火)'!AF44</f>
        <v>＊</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tr">
        <f>'1日(火)'!AF45</f>
        <v>＊</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tr">
        <f>'1日(火)'!AF46</f>
        <v>＊</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tr">
        <f>'1日(火)'!AF47</f>
        <v>＊</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tr">
        <f>'1日(火)'!AF48</f>
        <v>＊</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tr">
        <f>'1日(火)'!AF49</f>
        <v>＊</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tr">
        <f>'1日(火)'!AF50</f>
        <v>＊</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tr">
        <f>'1日(火)'!AF51</f>
        <v>＊</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tr">
        <f>'1日(火)'!AF52</f>
        <v>＊</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tr">
        <f>'1日(火)'!AF53</f>
        <v>＊</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tr">
        <f>'1日(火)'!AF54</f>
        <v>＊</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tr">
        <f>'1日(火)'!AF55</f>
        <v>＊</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tr">
        <f>'1日(火)'!AF56</f>
        <v>＊</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tr">
        <f>'1日(火)'!AF57</f>
        <v>＊</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tr">
        <f>'1日(火)'!AF58</f>
        <v>＊</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28" ht="15.95" customHeight="1" x14ac:dyDescent="0.4"/>
    <row r="66" spans="22:28" ht="15.95" customHeight="1" x14ac:dyDescent="0.4">
      <c r="Y66" s="124"/>
    </row>
    <row r="67" spans="22:28" ht="15.95" customHeight="1" x14ac:dyDescent="0.4">
      <c r="Y67" s="125"/>
    </row>
    <row r="68" spans="22:28" ht="15.95" customHeight="1" x14ac:dyDescent="0.4">
      <c r="Y68" s="125"/>
    </row>
    <row r="69" spans="22:28" ht="15.95" customHeight="1" x14ac:dyDescent="0.4">
      <c r="Y69" s="125"/>
    </row>
    <row r="70" spans="22:28" ht="15.95" customHeight="1" x14ac:dyDescent="0.4">
      <c r="V70" s="116"/>
      <c r="W70" s="70"/>
      <c r="AB70" s="125"/>
    </row>
    <row r="71" spans="22:28" ht="15.95" customHeight="1" x14ac:dyDescent="0.4">
      <c r="V71" s="116"/>
      <c r="W71" s="70"/>
      <c r="AB71" s="125"/>
    </row>
    <row r="72" spans="22:28" ht="15.95" customHeight="1" x14ac:dyDescent="0.4">
      <c r="V72" s="116"/>
      <c r="W72" s="70"/>
      <c r="AB72" s="125"/>
    </row>
    <row r="73" spans="22:28" ht="15.95" customHeight="1" x14ac:dyDescent="0.4">
      <c r="Y73" s="125"/>
    </row>
    <row r="74" spans="22:28" ht="15.95" customHeight="1" x14ac:dyDescent="0.4">
      <c r="Y74" s="125"/>
    </row>
    <row r="75" spans="22:28" ht="15.95" customHeight="1" x14ac:dyDescent="0.4">
      <c r="Y75" s="125"/>
    </row>
    <row r="76" spans="22:28" ht="15.95" customHeight="1" x14ac:dyDescent="0.4">
      <c r="Y76" s="125"/>
    </row>
    <row r="77" spans="22:28" s="70" customFormat="1" ht="15.95" customHeight="1" x14ac:dyDescent="0.4">
      <c r="W77"/>
    </row>
    <row r="78" spans="22:28" s="70" customFormat="1" ht="15.95" customHeight="1" x14ac:dyDescent="0.4">
      <c r="W78"/>
    </row>
    <row r="79" spans="22:28" s="70" customFormat="1" ht="15.95" customHeight="1" x14ac:dyDescent="0.4">
      <c r="W79"/>
    </row>
    <row r="80" spans="22:28"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c r="Y85" s="131"/>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5"/>
  <conditionalFormatting sqref="A33 A6:T7 A29:T32 A25:P28 S10:T28 C10:P24 A8:A24 C8:T9">
    <cfRule type="cellIs" dxfId="25" priority="5" operator="equal">
      <formula>"休憩"</formula>
    </cfRule>
  </conditionalFormatting>
  <conditionalFormatting sqref="Y19">
    <cfRule type="cellIs" dxfId="24" priority="4" operator="lessThan">
      <formula>0</formula>
    </cfRule>
  </conditionalFormatting>
  <conditionalFormatting sqref="Q10:Q28">
    <cfRule type="cellIs" dxfId="23" priority="3" operator="equal">
      <formula>"休憩"</formula>
    </cfRule>
  </conditionalFormatting>
  <conditionalFormatting sqref="R10:R28">
    <cfRule type="cellIs" dxfId="22" priority="2" operator="equal">
      <formula>"休憩"</formula>
    </cfRule>
  </conditionalFormatting>
  <conditionalFormatting sqref="B8:B24">
    <cfRule type="cellIs" dxfId="21"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xr:uid="{6156225A-FEFF-4599-AE3B-41AE867D4C70}">
          <x14:formula1>
            <xm:f>'1日(火)'!$AF$7:$AF$58</xm:f>
          </x14:formula1>
          <xm:sqref>B6:S32</xm:sqref>
        </x14:dataValidation>
      </x14:dataValidations>
    </ext>
  </extLs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CEE8FD-A00F-45C4-BD24-5DAD4D717851}">
  <sheetPr codeName="Sheet32">
    <pageSetUpPr fitToPage="1"/>
  </sheetPr>
  <dimension ref="A1:AF95"/>
  <sheetViews>
    <sheetView zoomScale="70" zoomScaleNormal="70" workbookViewId="0">
      <pane xSplit="1" ySplit="5" topLeftCell="B6" activePane="bottomRight" state="frozen"/>
      <selection activeCell="R8" sqref="R8"/>
      <selection pane="topRight" activeCell="R8" sqref="R8"/>
      <selection pane="bottomLeft" activeCell="R8" sqref="R8"/>
      <selection pane="bottomRight" activeCell="Q10" sqref="Q10:Q28"/>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f>月シフト!AA9</f>
        <v>44618</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f>A1</f>
        <v>44618</v>
      </c>
      <c r="W1" s="530"/>
      <c r="X1" s="530"/>
      <c r="Y1" s="530"/>
      <c r="Z1" s="62"/>
      <c r="AA1" s="62"/>
      <c r="AB1" s="62"/>
      <c r="AC1" s="62"/>
      <c r="AD1" s="62"/>
      <c r="AF1" s="62"/>
    </row>
    <row r="2" spans="1:32" ht="18.600000000000001" customHeight="1" thickBot="1" x14ac:dyDescent="0.45">
      <c r="A2" s="63"/>
      <c r="B2" s="537" t="s">
        <v>57</v>
      </c>
      <c r="C2" s="538"/>
      <c r="D2" s="538"/>
      <c r="E2" s="538"/>
      <c r="F2" s="538"/>
      <c r="G2" s="538"/>
      <c r="H2" s="538"/>
      <c r="I2" s="538"/>
      <c r="J2" s="538"/>
      <c r="K2" s="538"/>
      <c r="L2" s="538"/>
      <c r="M2" s="538"/>
      <c r="N2" s="539"/>
      <c r="O2" s="64"/>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IFERROR(INDEX(月シフト!$A$17:$A$50,MATCH(LARGE((月シフト!$AA$17:$AA$50&lt;&gt;"")*1/ROW(月シフト!$AA$17:$AA$50),B38),1/ROW(月シフト!$AA$17:$AA$50),0),1),"")</f>
        <v>ディン コン ベト</v>
      </c>
      <c r="C3" s="142" t="str" cm="1">
        <f t="array" ref="C3">IFERROR(INDEX(月シフト!$A$17:$A$50,MATCH(LARGE((月シフト!$AA$17:$AA$50&lt;&gt;"")*1/ROW(月シフト!$AA$17:$AA$50),C38),1/ROW(月シフト!$AA$17:$AA$50),0),1),"")</f>
        <v>チャモ</v>
      </c>
      <c r="D3" s="142" t="str" cm="1">
        <f t="array" ref="D3">IFERROR(INDEX(月シフト!$A$17:$A$50,MATCH(LARGE((月シフト!$AA$17:$AA$50&lt;&gt;"")*1/ROW(月シフト!$AA$17:$AA$50),D38),1/ROW(月シフト!$AA$17:$AA$50),0),1),"")</f>
        <v>ホン ゴック</v>
      </c>
      <c r="E3" s="142" t="str" cm="1">
        <f t="array" ref="E3">IFERROR(INDEX(月シフト!$A$17:$A$50,MATCH(LARGE((月シフト!$AA$17:$AA$50&lt;&gt;"")*1/ROW(月シフト!$AA$17:$AA$50),E38),1/ROW(月シフト!$AA$17:$AA$50),0),1),"")</f>
        <v>サンミン</v>
      </c>
      <c r="F3" s="142" t="str" cm="1">
        <f t="array" ref="F3">IFERROR(INDEX(月シフト!$A$17:$A$50,MATCH(LARGE((月シフト!$AA$17:$AA$50&lt;&gt;"")*1/ROW(月シフト!$AA$17:$AA$50),F38),1/ROW(月シフト!$AA$17:$AA$50),0),1),"")</f>
        <v>ハルシャナ</v>
      </c>
      <c r="G3" s="224" t="str" cm="1">
        <f t="array" ref="G3">IFERROR(INDEX(月シフト!$A$17:$A$50,MATCH(LARGE((月シフト!$AA$17:$AA$50&lt;&gt;"")*1/ROW(月シフト!$AA$17:$AA$50),G38),1/ROW(月シフト!$AA$17:$AA$50),0),1),"")</f>
        <v>イスリ</v>
      </c>
      <c r="H3" s="224" t="str" cm="1">
        <f t="array" ref="H3">IFERROR(INDEX(月シフト!$A$17:$A$50,MATCH(LARGE((月シフト!$AA$17:$AA$50&lt;&gt;"")*1/ROW(月シフト!$AA$17:$AA$50),H38),1/ROW(月シフト!$AA$17:$AA$50),0),1),"")</f>
        <v>インディカ</v>
      </c>
      <c r="I3" s="224" t="str" cm="1">
        <f t="array" ref="I3">IFERROR(INDEX(月シフト!$A$17:$A$50,MATCH(LARGE((月シフト!$AA$17:$AA$50&lt;&gt;"")*1/ROW(月シフト!$AA$17:$AA$50),I38),1/ROW(月シフト!$AA$17:$AA$50),0),1),"")</f>
        <v/>
      </c>
      <c r="J3" s="224" t="str" cm="1">
        <f t="array" ref="J3">IFERROR(INDEX(月シフト!$A$17:$A$50,MATCH(LARGE((月シフト!$AA$17:$AA$50&lt;&gt;"")*1/ROW(月シフト!$AA$17:$AA$50),J38),1/ROW(月シフト!$AA$17:$AA$50),0),1),"")</f>
        <v/>
      </c>
      <c r="K3" s="224" t="str" cm="1">
        <f t="array" ref="K3">IFERROR(INDEX(月シフト!$A$17:$A$50,MATCH(LARGE((月シフト!$AA$17:$AA$50&lt;&gt;"")*1/ROW(月シフト!$AA$17:$AA$50),K38),1/ROW(月シフト!$AA$17:$AA$50),0),1),"")</f>
        <v/>
      </c>
      <c r="L3" s="224" t="str" cm="1">
        <f t="array" ref="L3">IFERROR(INDEX(月シフト!$A$17:$A$50,MATCH(LARGE((月シフト!$AA$17:$AA$50&lt;&gt;"")*1/ROW(月シフト!$AA$17:$AA$50),L38),1/ROW(月シフト!$AA$17:$AA$50),0),1),"")</f>
        <v/>
      </c>
      <c r="M3" s="224" t="str" cm="1">
        <f t="array" ref="M3">IFERROR(INDEX(月シフト!$A$17:$A$50,MATCH(LARGE((月シフト!$AA$17:$AA$50&lt;&gt;"")*1/ROW(月シフト!$AA$17:$AA$50),M38),1/ROW(月シフト!$AA$17:$AA$50),0),1),"")</f>
        <v/>
      </c>
      <c r="N3" s="224" t="str" cm="1">
        <f t="array" ref="N3">IFERROR(INDEX(月シフト!$A$17:$A$50,MATCH(LARGE((月シフト!$AA$17:$AA$50&lt;&gt;"")*1/ROW(月シフト!$AA$17:$AA$50),N38),1/ROW(月シフト!$AA$17:$AA$50),0),1),"")</f>
        <v/>
      </c>
      <c r="O3" s="224" t="str" cm="1">
        <f t="array" ref="O3">IFERROR(INDEX(月シフト!$A$17:$A$50,MATCH(LARGE((月シフト!$AA$17:$AA$50&lt;&gt;"")*1/ROW(月シフト!$AA$17:$AA$50),O38),1/ROW(月シフト!$AA$17:$AA$50),0),1),"")</f>
        <v/>
      </c>
      <c r="P3" s="310" t="str" cm="1">
        <f t="array" ref="P3">IFERROR(INDEX(月シフト!$A$17:$A$50,MATCH(LARGE((月シフト!$AA$17:$AA$50&lt;&gt;"")*1/ROW(月シフト!$AA$17:$AA$50),P38),1/ROW(月シフト!$AA$17:$AA$50),0),1),"")</f>
        <v/>
      </c>
      <c r="Q3" s="143" t="str">
        <f t="array" ref="Q3">IFERROR(INDEX(月シフト!$A$11:$A$16,MATCH(LARGE((月シフト!$AA$11:$AA$16&lt;&gt;"")*1/ROW(月シフト!$AA$11:$AA$16),1),1/ROW(月シフト!$AA$11:$AA$16),0),1),"")</f>
        <v>矢代</v>
      </c>
      <c r="R3" s="144" t="str">
        <f t="array" ref="R3">IFERROR(INDEX(月シフト!$A$11:$A$16,MATCH(LARGE((月シフト!$AA$11:$AA$16&lt;&gt;"")*1/ROW(月シフト!$AA$11:$AA$16),2),1/ROW(月シフト!$AA$11:$AA$16),0),1),"")</f>
        <v>高橋</v>
      </c>
      <c r="S3" s="145" t="str">
        <f t="array" ref="S3">IFERROR(INDEX(月シフト!$A$11:$A$16,MATCH(LARGE((月シフト!$AA$11:$AA$16&lt;&gt;"")*1/ROW(月シフト!$AA$11:$AA$16),3),1/ROW(月シフト!$AA$11:$AA$16),0),1),"")</f>
        <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c r="C4" s="73"/>
      <c r="D4" s="73"/>
      <c r="E4" s="73"/>
      <c r="F4" s="73"/>
      <c r="G4" s="225"/>
      <c r="H4" s="225"/>
      <c r="I4" s="225"/>
      <c r="J4" s="225"/>
      <c r="K4" s="225"/>
      <c r="L4" s="225"/>
      <c r="M4" s="225"/>
      <c r="N4" s="225"/>
      <c r="O4" s="225"/>
      <c r="P4" s="311"/>
      <c r="Q4" s="74"/>
      <c r="R4" s="75"/>
      <c r="S4" s="76"/>
      <c r="T4" s="146"/>
      <c r="V4" s="109" t="str">
        <f>IF(AND(B$3="",B$6=""),"",IF(B$3="",B$6,B$3))</f>
        <v>ディン コン ベト</v>
      </c>
      <c r="W4" s="110">
        <f>IF(AND(B$6&lt;&gt;"",B$3=""),0,IFERROR(HLOOKUP(INDEX(月シフト!$B$17:$AF$50,MATCH($V4,月シフト!$A$17:$A$50,0),MATCH($V$1,月シフト!$B$9:$AF$9,0)),月シフト!$AJ$9:$AU$10,2,0),""))</f>
        <v>8</v>
      </c>
      <c r="X4" s="111">
        <f ca="1">B33</f>
        <v>7.9999999999997389</v>
      </c>
      <c r="Y4" s="112">
        <f ca="1">IF(V4="","",X4-W4)</f>
        <v>-2.6112445539183682E-13</v>
      </c>
      <c r="AA4" s="109" t="str">
        <f t="shared" ref="AA4:AA13" si="0">IF(V4="","",V4)</f>
        <v>ディン コン ベト</v>
      </c>
      <c r="AB4" s="114">
        <f>IFERROR(HLOOKUP($V4,月シフト!$AJ$12:$AZ$13,2,0)*W4,"")</f>
        <v>8800</v>
      </c>
      <c r="AC4" s="114">
        <f ca="1">IFERROR(HLOOKUP($V4,月シフト!$AJ$12:$AZ$13,2,0)*X4,"")</f>
        <v>8799.9999999997126</v>
      </c>
      <c r="AD4" s="115">
        <f ca="1">IFERROR(ROUND(AC4,0)-ROUND(AB4,0),"")</f>
        <v>0</v>
      </c>
    </row>
    <row r="5" spans="1:32" ht="18.600000000000001" customHeight="1" thickBot="1" x14ac:dyDescent="0.45">
      <c r="A5" s="78" t="s">
        <v>83</v>
      </c>
      <c r="B5" s="79" t="str">
        <f>IF(B3="","",HLOOKUP(INDEX(月シフト!$B$11:$AF$50,MATCH(B$3,月シフト!$A$11:$A$50,0),MATCH($A$1,月シフト!$B$9:$AF$9,0)),月シフト!$AJ$9:$AU$11,3,0))</f>
        <v>8:00～17:00</v>
      </c>
      <c r="C5" s="79" t="str">
        <f>IF(C3="","",HLOOKUP(INDEX(月シフト!$B$11:$AF$50,MATCH(C$3,月シフト!$A$11:$A$50,0),MATCH($A$1,月シフト!$B$9:$AF$9,0)),月シフト!$AJ$9:$AU$11,3,0))</f>
        <v>8:00～12:00</v>
      </c>
      <c r="D5" s="79" t="str">
        <f>IF(D3="","",HLOOKUP(INDEX(月シフト!$B$11:$AF$50,MATCH(D$3,月シフト!$A$11:$A$50,0),MATCH($A$1,月シフト!$B$9:$AF$9,0)),月シフト!$AJ$9:$AU$11,3,0))</f>
        <v>8:00～17:00</v>
      </c>
      <c r="E5" s="79" t="str">
        <f>IF(E3="","",HLOOKUP(INDEX(月シフト!$B$11:$AF$50,MATCH(E$3,月シフト!$A$11:$A$50,0),MATCH($A$1,月シフト!$B$9:$AF$9,0)),月シフト!$AJ$9:$AU$11,3,0))</f>
        <v>8:00～17:00</v>
      </c>
      <c r="F5" s="79" t="str">
        <f>IF(F3="","",HLOOKUP(INDEX(月シフト!$B$11:$AF$50,MATCH(F$3,月シフト!$A$11:$A$50,0),MATCH($A$1,月シフト!$B$9:$AF$9,0)),月シフト!$AJ$9:$AU$11,3,0))</f>
        <v>8:00～17:00</v>
      </c>
      <c r="G5" s="226" t="str">
        <f>IF(G3="","",HLOOKUP(INDEX(月シフト!$B$11:$AF$50,MATCH(G$3,月シフト!$A$11:$A$50,0),MATCH($A$1,月シフト!$B$9:$AF$9,0)),月シフト!$AJ$9:$AU$11,3,0))</f>
        <v>13:00～18:00</v>
      </c>
      <c r="H5" s="226" t="str">
        <f>IF(H3="","",HLOOKUP(INDEX(月シフト!$B$11:$AF$50,MATCH(H$3,月シフト!$A$11:$A$50,0),MATCH($A$1,月シフト!$B$9:$AF$9,0)),月シフト!$AJ$9:$AU$11,3,0))</f>
        <v>9:00～17:00</v>
      </c>
      <c r="I5" s="226" t="str">
        <f>IF(I3="","",HLOOKUP(INDEX(月シフト!$B$11:$AF$50,MATCH(I$3,月シフト!$A$11:$A$50,0),MATCH($A$1,月シフト!$B$9:$AF$9,0)),月シフト!$AJ$9:$AU$11,3,0))</f>
        <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チャモ</v>
      </c>
      <c r="W5" s="110">
        <f>IF(AND(B$6&lt;&gt;"",B$3=""),0,IFERROR(HLOOKUP(INDEX(月シフト!$B$17:$AF$50,MATCH($V5,月シフト!$A$17:$A$50,0),MATCH($V$1,月シフト!$B$9:$AF$9,0)),月シフト!$AJ$9:$AU$10,2,0),""))</f>
        <v>4</v>
      </c>
      <c r="X5" s="110">
        <f ca="1">C33</f>
        <v>4.0000000000000089</v>
      </c>
      <c r="Y5" s="112">
        <f t="shared" ref="Y5:Y10" ca="1" si="1">IF(V5="","",X5-W5)</f>
        <v>8.8817841970012523E-15</v>
      </c>
      <c r="Z5" s="178"/>
      <c r="AA5" s="109" t="str">
        <f t="shared" si="0"/>
        <v>チャモ</v>
      </c>
      <c r="AB5" s="114">
        <f>IFERROR(HLOOKUP($V5,月シフト!$AJ$12:$AZ$13,2,0)*W5,"")</f>
        <v>4600</v>
      </c>
      <c r="AC5" s="114">
        <f ca="1">IFERROR(HLOOKUP($V5,月シフト!$AJ$12:$AZ$13,2,0)*X5,"")</f>
        <v>4600.00000000001</v>
      </c>
      <c r="AD5" s="115">
        <f t="shared" ref="AD5:AD10" ca="1" si="2">IFERROR(ROUND(AC5,0)-ROUND(AB5,0),"")</f>
        <v>0</v>
      </c>
    </row>
    <row r="6" spans="1:32" ht="18.600000000000001" customHeight="1" x14ac:dyDescent="0.4">
      <c r="A6" s="137">
        <v>0.29166666666666669</v>
      </c>
      <c r="B6" s="84"/>
      <c r="C6" s="85"/>
      <c r="D6" s="85"/>
      <c r="E6" s="85"/>
      <c r="F6" s="85"/>
      <c r="G6" s="85"/>
      <c r="H6" s="85"/>
      <c r="I6" s="85"/>
      <c r="J6" s="85"/>
      <c r="K6" s="85"/>
      <c r="L6" s="85"/>
      <c r="M6" s="85"/>
      <c r="N6" s="85"/>
      <c r="O6" s="85"/>
      <c r="P6" s="313"/>
      <c r="Q6" s="84"/>
      <c r="R6" s="323"/>
      <c r="S6" s="86"/>
      <c r="T6" s="87" t="s">
        <v>194</v>
      </c>
      <c r="V6" s="109" t="str">
        <f>IF(AND(D$3="",D$6=""),"",IF(D$3="",D$6,D$3))</f>
        <v>ホン ゴック</v>
      </c>
      <c r="W6" s="110">
        <f>IF(AND(B$6&lt;&gt;"",B$3=""),0,IFERROR(HLOOKUP(INDEX(月シフト!$B$17:$AF$50,MATCH($V6,月シフト!$A$17:$A$50,0),MATCH($V$1,月シフト!$B$9:$AF$9,0)),月シフト!$AJ$9:$AU$10,2,0),""))</f>
        <v>8</v>
      </c>
      <c r="X6" s="110">
        <f ca="1">D33</f>
        <v>7.9999999999997389</v>
      </c>
      <c r="Y6" s="112">
        <f t="shared" ca="1" si="1"/>
        <v>-2.6112445539183682E-13</v>
      </c>
      <c r="Z6" s="141"/>
      <c r="AA6" s="109" t="str">
        <f t="shared" si="0"/>
        <v>ホン ゴック</v>
      </c>
      <c r="AB6" s="114">
        <f>IFERROR(HLOOKUP($V6,月シフト!$AJ$12:$AZ$13,2,0)*W6,"")</f>
        <v>8800</v>
      </c>
      <c r="AC6" s="114">
        <f ca="1">IFERROR(HLOOKUP($V6,月シフト!$AJ$12:$AZ$13,2,0)*X6,"")</f>
        <v>8799.9999999997126</v>
      </c>
      <c r="AD6" s="115">
        <f t="shared" ca="1" si="2"/>
        <v>0</v>
      </c>
      <c r="AF6" s="70" t="str">
        <f>'1日(火)'!AF6</f>
        <v>リスト</v>
      </c>
    </row>
    <row r="7" spans="1:32" ht="18.600000000000001" customHeight="1" x14ac:dyDescent="0.4">
      <c r="A7" s="138">
        <v>0.3125</v>
      </c>
      <c r="B7" s="132"/>
      <c r="C7" s="133"/>
      <c r="D7" s="133"/>
      <c r="E7" s="133"/>
      <c r="F7" s="133"/>
      <c r="G7" s="133"/>
      <c r="H7" s="133"/>
      <c r="I7" s="133"/>
      <c r="J7" s="133"/>
      <c r="K7" s="133"/>
      <c r="L7" s="133"/>
      <c r="M7" s="133"/>
      <c r="N7" s="133"/>
      <c r="O7" s="133"/>
      <c r="P7" s="309"/>
      <c r="Q7" s="132"/>
      <c r="R7" s="223"/>
      <c r="S7" s="134"/>
      <c r="T7" s="135" t="s">
        <v>750</v>
      </c>
      <c r="V7" s="109" t="str">
        <f>IF(AND(E$3="",E$6=""),"",IF(E$3="",E$6,E$3))</f>
        <v>サンミン</v>
      </c>
      <c r="W7" s="110">
        <f>IF(AND(B$6&lt;&gt;"",B$3=""),0,IFERROR(HLOOKUP(INDEX(月シフト!$B$17:$AF$50,MATCH($V7,月シフト!$A$17:$A$50,0),MATCH($V$1,月シフト!$B$9:$AF$9,0)),月シフト!$AJ$9:$AU$10,2,0),""))</f>
        <v>8</v>
      </c>
      <c r="X7" s="110">
        <f ca="1">E33</f>
        <v>7.9999999999997389</v>
      </c>
      <c r="Y7" s="112">
        <f t="shared" ca="1" si="1"/>
        <v>-2.6112445539183682E-13</v>
      </c>
      <c r="Z7" s="113"/>
      <c r="AA7" s="109" t="str">
        <f t="shared" si="0"/>
        <v>サンミン</v>
      </c>
      <c r="AB7" s="114">
        <f>IFERROR(HLOOKUP($V7,月シフト!$AJ$12:$AZ$13,2,0)*W7,"")</f>
        <v>8400</v>
      </c>
      <c r="AC7" s="114">
        <f ca="1">IFERROR(HLOOKUP($V7,月シフト!$AJ$12:$AZ$13,2,0)*X7,"")</f>
        <v>8399.9999999997253</v>
      </c>
      <c r="AD7" s="115">
        <f t="shared" ca="1" si="2"/>
        <v>0</v>
      </c>
      <c r="AF7" s="89" t="str">
        <f>'1日(火)'!AF7</f>
        <v>↓</v>
      </c>
    </row>
    <row r="8" spans="1:32" ht="18.600000000000001" customHeight="1" x14ac:dyDescent="0.4">
      <c r="A8" s="139">
        <v>0.33333333333333298</v>
      </c>
      <c r="B8" s="90" t="s">
        <v>62</v>
      </c>
      <c r="C8" s="91" t="s">
        <v>62</v>
      </c>
      <c r="D8" s="91" t="s">
        <v>62</v>
      </c>
      <c r="E8" s="91" t="s">
        <v>62</v>
      </c>
      <c r="F8" s="91" t="s">
        <v>62</v>
      </c>
      <c r="G8" s="91"/>
      <c r="H8" s="91"/>
      <c r="I8" s="91"/>
      <c r="J8" s="91"/>
      <c r="K8" s="91"/>
      <c r="L8" s="91"/>
      <c r="M8" s="91"/>
      <c r="N8" s="91"/>
      <c r="O8" s="91"/>
      <c r="P8" s="314"/>
      <c r="Q8" s="90"/>
      <c r="R8" s="222"/>
      <c r="S8" s="92"/>
      <c r="T8" s="203" t="s">
        <v>744</v>
      </c>
      <c r="V8" s="109" t="str">
        <f>IF(AND(F$3="",F$6=""),"",IF(F$3="",F$6,F$3))</f>
        <v>ハルシャナ</v>
      </c>
      <c r="W8" s="110">
        <f>IF(AND(B$6&lt;&gt;"",B$3=""),0,IFERROR(HLOOKUP(INDEX(月シフト!$B$17:$AF$50,MATCH($V8,月シフト!$A$17:$A$50,0),MATCH($V$1,月シフト!$B$9:$AF$9,0)),月シフト!$AJ$9:$AU$10,2,0),""))</f>
        <v>8</v>
      </c>
      <c r="X8" s="110">
        <f ca="1">F33</f>
        <v>7.9999999999997389</v>
      </c>
      <c r="Y8" s="112">
        <f t="shared" ca="1" si="1"/>
        <v>-2.6112445539183682E-13</v>
      </c>
      <c r="AA8" s="109" t="str">
        <f t="shared" si="0"/>
        <v>ハルシャナ</v>
      </c>
      <c r="AB8" s="114">
        <f>IFERROR(HLOOKUP($V8,月シフト!$AJ$12:$AZ$13,2,0)*W8,"")</f>
        <v>8400</v>
      </c>
      <c r="AC8" s="114">
        <f ca="1">IFERROR(HLOOKUP($V8,月シフト!$AJ$12:$AZ$13,2,0)*X8,"")</f>
        <v>8399.9999999997253</v>
      </c>
      <c r="AD8" s="115">
        <f t="shared" ca="1" si="2"/>
        <v>0</v>
      </c>
      <c r="AF8" s="89" t="str">
        <f>'1日(火)'!AF8</f>
        <v>荷物整理</v>
      </c>
    </row>
    <row r="9" spans="1:32" ht="18.600000000000001" customHeight="1" x14ac:dyDescent="0.4">
      <c r="A9" s="138">
        <v>0.35416666666666602</v>
      </c>
      <c r="B9" s="132" t="s">
        <v>64</v>
      </c>
      <c r="C9" s="133" t="s">
        <v>64</v>
      </c>
      <c r="D9" s="133" t="s">
        <v>64</v>
      </c>
      <c r="E9" s="133" t="s">
        <v>64</v>
      </c>
      <c r="F9" s="133" t="s">
        <v>64</v>
      </c>
      <c r="G9" s="133"/>
      <c r="H9" s="133"/>
      <c r="I9" s="133"/>
      <c r="J9" s="133"/>
      <c r="K9" s="133"/>
      <c r="L9" s="133"/>
      <c r="M9" s="133"/>
      <c r="N9" s="133"/>
      <c r="O9" s="133"/>
      <c r="P9" s="309"/>
      <c r="Q9" s="132"/>
      <c r="R9" s="223"/>
      <c r="S9" s="134"/>
      <c r="T9" s="136"/>
      <c r="V9" s="109" t="str">
        <f>IF(AND(G$3="",G$6=""),"",IF(G$3="",G$6,G$3))</f>
        <v>イスリ</v>
      </c>
      <c r="W9" s="110">
        <f>IF(AND(B$6&lt;&gt;"",B$3=""),0,IFERROR(HLOOKUP(INDEX(月シフト!$B$17:$AF$50,MATCH($V9,月シフト!$A$17:$A$50,0),MATCH($V$1,月シフト!$B$9:$AF$9,0)),月シフト!$AJ$9:$AU$10,2,0),""))</f>
        <v>5</v>
      </c>
      <c r="X9" s="110">
        <f ca="1">G33</f>
        <v>4.9999999999996838</v>
      </c>
      <c r="Y9" s="112">
        <f t="shared" ca="1" si="1"/>
        <v>-3.1619151741324458E-13</v>
      </c>
      <c r="AA9" s="109" t="str">
        <f t="shared" si="0"/>
        <v>イスリ</v>
      </c>
      <c r="AB9" s="114">
        <f>IFERROR(HLOOKUP($V9,月シフト!$AJ$12:$AZ$13,2,0)*W9,"")</f>
        <v>5250</v>
      </c>
      <c r="AC9" s="114">
        <f ca="1">IFERROR(HLOOKUP($V9,月シフト!$AJ$12:$AZ$13,2,0)*X9,"")</f>
        <v>5249.999999999668</v>
      </c>
      <c r="AD9" s="115">
        <f t="shared" ca="1" si="2"/>
        <v>0</v>
      </c>
      <c r="AF9" s="89" t="str">
        <f>'1日(火)'!AF9</f>
        <v>フード</v>
      </c>
    </row>
    <row r="10" spans="1:32" ht="18.600000000000001" customHeight="1" x14ac:dyDescent="0.4">
      <c r="A10" s="139">
        <v>0.375</v>
      </c>
      <c r="B10" s="90" t="s">
        <v>65</v>
      </c>
      <c r="C10" s="91" t="s">
        <v>65</v>
      </c>
      <c r="D10" s="91" t="s">
        <v>65</v>
      </c>
      <c r="E10" s="91" t="s">
        <v>65</v>
      </c>
      <c r="F10" s="91" t="s">
        <v>65</v>
      </c>
      <c r="G10" s="91"/>
      <c r="H10" s="91" t="s">
        <v>65</v>
      </c>
      <c r="I10" s="91"/>
      <c r="J10" s="91"/>
      <c r="K10" s="91"/>
      <c r="L10" s="91"/>
      <c r="M10" s="91"/>
      <c r="N10" s="91"/>
      <c r="O10" s="91"/>
      <c r="P10" s="314"/>
      <c r="Q10" s="90"/>
      <c r="R10" s="222"/>
      <c r="S10" s="92"/>
      <c r="T10" s="93"/>
      <c r="V10" s="109" t="str">
        <f>IF(AND(H$3="",H$6=""),"",IF(H$3="",H$6,H$3))</f>
        <v>インディカ</v>
      </c>
      <c r="W10" s="117">
        <f>IF(AND(B$6&lt;&gt;"",B$3=""),0,IFERROR(HLOOKUP(INDEX(月シフト!$B$17:$AF$50,MATCH($V10,月シフト!$A$17:$A$50,0),MATCH($V$1,月シフト!$B$9:$AF$9,0)),月シフト!$AJ$9:$AU$10,2,0),""))</f>
        <v>7</v>
      </c>
      <c r="X10" s="110">
        <f ca="1">H33</f>
        <v>6.99999999999973</v>
      </c>
      <c r="Y10" s="118">
        <f t="shared" ca="1" si="1"/>
        <v>-2.7000623958883807E-13</v>
      </c>
      <c r="AA10" s="109" t="str">
        <f t="shared" si="0"/>
        <v>インディカ</v>
      </c>
      <c r="AB10" s="114">
        <f>IFERROR(HLOOKUP($V10,月シフト!$AJ$12:$AZ$13,2,0)*W10,"")</f>
        <v>7350</v>
      </c>
      <c r="AC10" s="114">
        <f ca="1">IFERROR(HLOOKUP($V10,月シフト!$AJ$12:$AZ$13,2,0)*X10,"")</f>
        <v>7349.9999999997162</v>
      </c>
      <c r="AD10" s="115">
        <f t="shared" ca="1" si="2"/>
        <v>0</v>
      </c>
      <c r="AF10" s="89" t="str">
        <f>'1日(火)'!AF10</f>
        <v>翌日準備</v>
      </c>
    </row>
    <row r="11" spans="1:32" ht="18" customHeight="1" x14ac:dyDescent="0.4">
      <c r="A11" s="138">
        <v>0.39583333333333298</v>
      </c>
      <c r="B11" s="132" t="s">
        <v>64</v>
      </c>
      <c r="C11" s="133" t="s">
        <v>64</v>
      </c>
      <c r="D11" s="133" t="s">
        <v>64</v>
      </c>
      <c r="E11" s="133" t="s">
        <v>64</v>
      </c>
      <c r="F11" s="133" t="s">
        <v>64</v>
      </c>
      <c r="G11" s="133"/>
      <c r="H11" s="133" t="s">
        <v>64</v>
      </c>
      <c r="I11" s="133"/>
      <c r="J11" s="133"/>
      <c r="K11" s="133"/>
      <c r="L11" s="133"/>
      <c r="M11" s="133"/>
      <c r="N11" s="133"/>
      <c r="O11" s="133"/>
      <c r="P11" s="309"/>
      <c r="Q11" s="132"/>
      <c r="R11" s="223"/>
      <c r="S11" s="134"/>
      <c r="T11" s="136"/>
      <c r="V11" s="109" t="str">
        <f>IF(AND(I$3="",I$6=""),"",IF(I$3="",I$6,I$3))</f>
        <v/>
      </c>
      <c r="W11" s="117" t="str">
        <f>IF(AND(B$6&lt;&gt;"",B$3=""),0,IFERROR(HLOOKUP(INDEX(月シフト!$B$17:$AF$50,MATCH($V11,月シフト!$A$17:$A$50,0),MATCH($V$1,月シフト!$B$9:$AF$9,0)),月シフト!$AJ$9:$AU$10,2,0),""))</f>
        <v/>
      </c>
      <c r="X11" s="110" t="str">
        <f ca="1">I33</f>
        <v/>
      </c>
      <c r="Y11" s="118" t="str">
        <f t="shared" ref="Y11:Y13" si="3">IF(V11="","",X11-W11)</f>
        <v/>
      </c>
      <c r="AA11" s="109" t="str">
        <f t="shared" si="0"/>
        <v/>
      </c>
      <c r="AB11" s="114" t="str">
        <f>IFERROR(HLOOKUP($V11,月シフト!$AJ$12:$AZ$13,2,0)*W11,"")</f>
        <v/>
      </c>
      <c r="AC11" s="114" t="str">
        <f ca="1">IFERROR(HLOOKUP($V11,月シフト!$AJ$12:$AZ$13,2,0)*X11,"")</f>
        <v/>
      </c>
      <c r="AD11" s="115" t="str">
        <f ca="1">IFERROR(ROUND(AC11,0)-ROUND(AB11,0),"")</f>
        <v/>
      </c>
      <c r="AF11" s="89" t="str">
        <f>'1日(火)'!AF11</f>
        <v>荷物整理</v>
      </c>
    </row>
    <row r="12" spans="1:32" ht="18" customHeight="1" x14ac:dyDescent="0.4">
      <c r="A12" s="139">
        <v>0.41666666666666702</v>
      </c>
      <c r="B12" s="90" t="s">
        <v>67</v>
      </c>
      <c r="C12" s="91" t="s">
        <v>67</v>
      </c>
      <c r="D12" s="91" t="s">
        <v>67</v>
      </c>
      <c r="E12" s="91" t="s">
        <v>67</v>
      </c>
      <c r="F12" s="91" t="s">
        <v>67</v>
      </c>
      <c r="G12" s="91"/>
      <c r="H12" s="91" t="s">
        <v>67</v>
      </c>
      <c r="I12" s="91"/>
      <c r="J12" s="91"/>
      <c r="K12" s="91"/>
      <c r="L12" s="91"/>
      <c r="M12" s="91"/>
      <c r="N12" s="91"/>
      <c r="O12" s="91"/>
      <c r="P12" s="314"/>
      <c r="Q12" s="90"/>
      <c r="R12" s="222"/>
      <c r="S12" s="92"/>
      <c r="T12" s="93"/>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2" t="s">
        <v>64</v>
      </c>
      <c r="C13" s="133" t="s">
        <v>64</v>
      </c>
      <c r="D13" s="133" t="s">
        <v>64</v>
      </c>
      <c r="E13" s="133" t="s">
        <v>64</v>
      </c>
      <c r="F13" s="133" t="s">
        <v>64</v>
      </c>
      <c r="G13" s="133"/>
      <c r="H13" s="133" t="s">
        <v>64</v>
      </c>
      <c r="I13" s="133"/>
      <c r="J13" s="133"/>
      <c r="K13" s="133"/>
      <c r="L13" s="133"/>
      <c r="M13" s="133"/>
      <c r="N13" s="133"/>
      <c r="O13" s="133"/>
      <c r="P13" s="309"/>
      <c r="Q13" s="132"/>
      <c r="R13" s="223"/>
      <c r="S13" s="134"/>
      <c r="T13" s="136"/>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0" t="s">
        <v>64</v>
      </c>
      <c r="C14" s="91" t="s">
        <v>64</v>
      </c>
      <c r="D14" s="91" t="s">
        <v>64</v>
      </c>
      <c r="E14" s="91" t="s">
        <v>64</v>
      </c>
      <c r="F14" s="91" t="s">
        <v>64</v>
      </c>
      <c r="G14" s="91"/>
      <c r="H14" s="91" t="s">
        <v>64</v>
      </c>
      <c r="I14" s="91"/>
      <c r="J14" s="91"/>
      <c r="K14" s="91"/>
      <c r="L14" s="91"/>
      <c r="M14" s="91"/>
      <c r="N14" s="91"/>
      <c r="O14" s="91"/>
      <c r="P14" s="314"/>
      <c r="Q14" s="90"/>
      <c r="R14" s="222"/>
      <c r="S14" s="92"/>
      <c r="T14" s="93" t="s">
        <v>745</v>
      </c>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2" t="s">
        <v>64</v>
      </c>
      <c r="C15" s="133" t="s">
        <v>755</v>
      </c>
      <c r="D15" s="133" t="s">
        <v>64</v>
      </c>
      <c r="E15" s="133" t="s">
        <v>64</v>
      </c>
      <c r="F15" s="133" t="s">
        <v>64</v>
      </c>
      <c r="G15" s="133"/>
      <c r="H15" s="133" t="s">
        <v>64</v>
      </c>
      <c r="I15" s="133"/>
      <c r="J15" s="133"/>
      <c r="K15" s="133"/>
      <c r="L15" s="133"/>
      <c r="M15" s="133"/>
      <c r="N15" s="133"/>
      <c r="O15" s="133"/>
      <c r="P15" s="309"/>
      <c r="Q15" s="132"/>
      <c r="R15" s="223"/>
      <c r="S15" s="134"/>
      <c r="T15" s="136" t="s">
        <v>751</v>
      </c>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0" t="s">
        <v>69</v>
      </c>
      <c r="C16" s="91" t="s">
        <v>754</v>
      </c>
      <c r="D16" s="91" t="s">
        <v>69</v>
      </c>
      <c r="E16" s="91" t="s">
        <v>69</v>
      </c>
      <c r="F16" s="91" t="s">
        <v>69</v>
      </c>
      <c r="G16" s="91"/>
      <c r="H16" s="91" t="s">
        <v>69</v>
      </c>
      <c r="I16" s="91"/>
      <c r="J16" s="91"/>
      <c r="K16" s="91"/>
      <c r="L16" s="91"/>
      <c r="M16" s="91"/>
      <c r="N16" s="91"/>
      <c r="O16" s="91"/>
      <c r="P16" s="314"/>
      <c r="Q16" s="90"/>
      <c r="R16" s="222"/>
      <c r="S16" s="92"/>
      <c r="T16" s="93" t="s">
        <v>201</v>
      </c>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2" t="s">
        <v>69</v>
      </c>
      <c r="C17" s="133"/>
      <c r="D17" s="133" t="s">
        <v>69</v>
      </c>
      <c r="E17" s="133" t="s">
        <v>69</v>
      </c>
      <c r="F17" s="133" t="s">
        <v>69</v>
      </c>
      <c r="G17" s="133"/>
      <c r="H17" s="133" t="s">
        <v>69</v>
      </c>
      <c r="I17" s="133"/>
      <c r="J17" s="133"/>
      <c r="K17" s="133"/>
      <c r="L17" s="133"/>
      <c r="M17" s="133"/>
      <c r="N17" s="133"/>
      <c r="O17" s="133"/>
      <c r="P17" s="309"/>
      <c r="Q17" s="132"/>
      <c r="R17" s="223"/>
      <c r="S17" s="134"/>
      <c r="T17" s="172"/>
      <c r="V17" s="109" t="str">
        <f>IF(AND(O$3="",O$6=""),"",IF(O$3="",O$6,O$3))</f>
        <v/>
      </c>
      <c r="W17" s="117" t="str">
        <f>IF(AND(B$6&lt;&gt;"",B$3=""),0,IFERROR(HLOOKUP(INDEX(月シフト!$B$17:$AF$50,MATCH($V17,月シフト!$A$17:$A$50,0),MATCH($V$1,月シフト!$B$9:$AF$9,0)),月シフト!$AJ$9:$AU$10,2,0),""))</f>
        <v/>
      </c>
      <c r="X17" s="110" t="str">
        <f ca="1">O33</f>
        <v/>
      </c>
      <c r="Y17" s="118" t="str">
        <f t="shared" si="5"/>
        <v/>
      </c>
      <c r="AA17" s="109" t="str">
        <f t="shared" si="6"/>
        <v/>
      </c>
      <c r="AB17" s="114" t="str">
        <f>IFERROR(HLOOKUP($V17,月シフト!$AJ$12:$AZ$13,2,0)*W17,"")</f>
        <v/>
      </c>
      <c r="AC17" s="114" t="str">
        <f ca="1">IFERROR(HLOOKUP($V17,月シフト!$AJ$12:$AZ$13,2,0)*X17,"")</f>
        <v/>
      </c>
      <c r="AD17" s="115" t="str">
        <f t="shared" ca="1" si="7"/>
        <v/>
      </c>
      <c r="AF17" s="89" t="str">
        <f>'1日(火)'!AF17</f>
        <v>検品登録</v>
      </c>
    </row>
    <row r="18" spans="1:32" ht="18" customHeight="1" thickBot="1" x14ac:dyDescent="0.45">
      <c r="A18" s="139">
        <v>0.54166666666666596</v>
      </c>
      <c r="B18" s="90" t="s">
        <v>68</v>
      </c>
      <c r="C18" s="91"/>
      <c r="D18" s="91" t="s">
        <v>68</v>
      </c>
      <c r="E18" s="91" t="s">
        <v>68</v>
      </c>
      <c r="F18" s="91" t="s">
        <v>68</v>
      </c>
      <c r="G18" s="91" t="s">
        <v>68</v>
      </c>
      <c r="H18" s="91" t="s">
        <v>68</v>
      </c>
      <c r="I18" s="91"/>
      <c r="J18" s="91"/>
      <c r="K18" s="91"/>
      <c r="L18" s="91"/>
      <c r="M18" s="91"/>
      <c r="N18" s="91"/>
      <c r="O18" s="91"/>
      <c r="P18" s="314"/>
      <c r="Q18" s="90"/>
      <c r="R18" s="222"/>
      <c r="S18" s="92"/>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2" t="s">
        <v>64</v>
      </c>
      <c r="C19" s="133"/>
      <c r="D19" s="133" t="s">
        <v>64</v>
      </c>
      <c r="E19" s="133" t="s">
        <v>64</v>
      </c>
      <c r="F19" s="133" t="s">
        <v>64</v>
      </c>
      <c r="G19" s="133" t="s">
        <v>64</v>
      </c>
      <c r="H19" s="133" t="s">
        <v>64</v>
      </c>
      <c r="I19" s="133"/>
      <c r="J19" s="133"/>
      <c r="K19" s="133"/>
      <c r="L19" s="133"/>
      <c r="M19" s="133"/>
      <c r="N19" s="133"/>
      <c r="O19" s="133"/>
      <c r="P19" s="309"/>
      <c r="Q19" s="132"/>
      <c r="R19" s="223"/>
      <c r="S19" s="134"/>
      <c r="T19" s="136"/>
      <c r="V19" s="119" t="s">
        <v>54</v>
      </c>
      <c r="W19" s="120">
        <f>SUM(W4:W18)</f>
        <v>48</v>
      </c>
      <c r="X19" s="120">
        <f ca="1">SUM(X4:X18)</f>
        <v>47.99999999999838</v>
      </c>
      <c r="Y19" s="121">
        <f ca="1">IF(V19="","",X19-W19)</f>
        <v>-1.6200374375330284E-12</v>
      </c>
      <c r="AA19" s="119" t="s">
        <v>54</v>
      </c>
      <c r="AB19" s="122">
        <f>SUM(AB4:AB18)</f>
        <v>51600</v>
      </c>
      <c r="AC19" s="122">
        <f t="shared" ref="AC19:AD19" ca="1" si="8">SUM(AC4:AC18)</f>
        <v>51599.999999998268</v>
      </c>
      <c r="AD19" s="123">
        <f t="shared" ca="1" si="8"/>
        <v>0</v>
      </c>
      <c r="AF19" s="94" t="str">
        <f>'1日(火)'!AF19</f>
        <v>出荷チェック</v>
      </c>
    </row>
    <row r="20" spans="1:32" ht="18" customHeight="1" thickBot="1" x14ac:dyDescent="0.45">
      <c r="A20" s="139">
        <v>0.58333333333333104</v>
      </c>
      <c r="B20" s="90" t="s">
        <v>70</v>
      </c>
      <c r="C20" s="91"/>
      <c r="D20" s="91" t="s">
        <v>70</v>
      </c>
      <c r="E20" s="91" t="s">
        <v>70</v>
      </c>
      <c r="F20" s="91" t="s">
        <v>70</v>
      </c>
      <c r="G20" s="91" t="s">
        <v>70</v>
      </c>
      <c r="H20" s="91" t="s">
        <v>70</v>
      </c>
      <c r="I20" s="91"/>
      <c r="J20" s="91"/>
      <c r="K20" s="91"/>
      <c r="L20" s="91"/>
      <c r="M20" s="91"/>
      <c r="N20" s="91"/>
      <c r="O20" s="91"/>
      <c r="P20" s="314"/>
      <c r="Q20" s="90"/>
      <c r="R20" s="222"/>
      <c r="S20" s="92"/>
      <c r="T20" s="93"/>
      <c r="V20" s="103" t="s">
        <v>77</v>
      </c>
      <c r="W20" s="70"/>
      <c r="Z20" s="141"/>
      <c r="AA20" s="103" t="s">
        <v>78</v>
      </c>
      <c r="AF20" s="89" t="str">
        <f>'1日(火)'!AF20</f>
        <v>PC</v>
      </c>
    </row>
    <row r="21" spans="1:32" ht="18" customHeight="1" x14ac:dyDescent="0.4">
      <c r="A21" s="138">
        <v>0.60416666666666297</v>
      </c>
      <c r="B21" s="132" t="s">
        <v>64</v>
      </c>
      <c r="C21" s="133"/>
      <c r="D21" s="133" t="s">
        <v>64</v>
      </c>
      <c r="E21" s="133" t="s">
        <v>64</v>
      </c>
      <c r="F21" s="133" t="s">
        <v>64</v>
      </c>
      <c r="G21" s="133" t="s">
        <v>64</v>
      </c>
      <c r="H21" s="133" t="s">
        <v>64</v>
      </c>
      <c r="I21" s="133"/>
      <c r="J21" s="133"/>
      <c r="K21" s="133"/>
      <c r="L21" s="133"/>
      <c r="M21" s="133"/>
      <c r="N21" s="133"/>
      <c r="O21" s="133"/>
      <c r="P21" s="309"/>
      <c r="Q21" s="132"/>
      <c r="R21" s="223"/>
      <c r="S21" s="134"/>
      <c r="T21" s="136" t="s">
        <v>747</v>
      </c>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0" t="s">
        <v>64</v>
      </c>
      <c r="C22" s="91"/>
      <c r="D22" s="91" t="s">
        <v>64</v>
      </c>
      <c r="E22" s="91" t="s">
        <v>64</v>
      </c>
      <c r="F22" s="91" t="s">
        <v>64</v>
      </c>
      <c r="G22" s="91" t="s">
        <v>64</v>
      </c>
      <c r="H22" s="91" t="s">
        <v>64</v>
      </c>
      <c r="I22" s="91"/>
      <c r="J22" s="91"/>
      <c r="K22" s="91"/>
      <c r="L22" s="91"/>
      <c r="M22" s="91"/>
      <c r="N22" s="91"/>
      <c r="O22" s="91"/>
      <c r="P22" s="314"/>
      <c r="Q22" s="90"/>
      <c r="R22" s="222"/>
      <c r="S22" s="92"/>
      <c r="T22" s="93"/>
      <c r="V22" s="160" t="s">
        <v>13</v>
      </c>
      <c r="W22" s="127" t="str">
        <f>IF(O2="","",O2)</f>
        <v/>
      </c>
      <c r="X22" s="127"/>
      <c r="Y22" s="161" t="str">
        <f>IFERROR(X22-W22,"")</f>
        <v/>
      </c>
      <c r="AA22" s="126" t="s">
        <v>13</v>
      </c>
      <c r="AB22" s="128" t="str">
        <f>IF(W22="","",AB19/W22)</f>
        <v/>
      </c>
      <c r="AC22" s="128" t="str">
        <f>IF(X22="","",AC19/X22)</f>
        <v/>
      </c>
      <c r="AD22" s="129" t="str">
        <f>IFERROR(AC22-AB22,"")</f>
        <v/>
      </c>
      <c r="AF22" s="95" t="str">
        <f>'1日(火)'!AF22</f>
        <v>残業</v>
      </c>
    </row>
    <row r="23" spans="1:32" ht="18" customHeight="1" thickBot="1" x14ac:dyDescent="0.45">
      <c r="A23" s="138">
        <v>0.64583333333332704</v>
      </c>
      <c r="B23" s="132" t="s">
        <v>740</v>
      </c>
      <c r="C23" s="133"/>
      <c r="D23" s="133" t="s">
        <v>740</v>
      </c>
      <c r="E23" s="133" t="s">
        <v>740</v>
      </c>
      <c r="F23" s="133" t="s">
        <v>740</v>
      </c>
      <c r="G23" s="133" t="s">
        <v>740</v>
      </c>
      <c r="H23" s="133" t="s">
        <v>740</v>
      </c>
      <c r="I23" s="133"/>
      <c r="J23" s="133"/>
      <c r="K23" s="133"/>
      <c r="L23" s="133"/>
      <c r="M23" s="133"/>
      <c r="N23" s="133"/>
      <c r="O23" s="133"/>
      <c r="P23" s="309"/>
      <c r="Q23" s="132"/>
      <c r="R23" s="223"/>
      <c r="S23" s="134"/>
      <c r="T23" s="136"/>
      <c r="V23" s="103" t="s">
        <v>104</v>
      </c>
      <c r="W23" s="70"/>
      <c r="AF23" s="95" t="str">
        <f>'1日(火)'!AF23</f>
        <v>↓</v>
      </c>
    </row>
    <row r="24" spans="1:32" ht="18" customHeight="1" x14ac:dyDescent="0.4">
      <c r="A24" s="139">
        <v>0.66666666666665897</v>
      </c>
      <c r="B24" s="90" t="s">
        <v>64</v>
      </c>
      <c r="C24" s="91"/>
      <c r="D24" s="91" t="s">
        <v>64</v>
      </c>
      <c r="E24" s="91" t="s">
        <v>64</v>
      </c>
      <c r="F24" s="91" t="s">
        <v>64</v>
      </c>
      <c r="G24" s="91" t="s">
        <v>64</v>
      </c>
      <c r="H24" s="91" t="s">
        <v>64</v>
      </c>
      <c r="I24" s="91"/>
      <c r="J24" s="91"/>
      <c r="K24" s="91"/>
      <c r="L24" s="91"/>
      <c r="M24" s="91"/>
      <c r="N24" s="91"/>
      <c r="O24" s="91"/>
      <c r="P24" s="314"/>
      <c r="Q24" s="90"/>
      <c r="R24" s="222"/>
      <c r="S24" s="92"/>
      <c r="T24" s="93" t="s">
        <v>748</v>
      </c>
      <c r="V24" s="105" t="s">
        <v>3</v>
      </c>
      <c r="W24" s="106" t="s">
        <v>14</v>
      </c>
      <c r="X24" s="106" t="s">
        <v>15</v>
      </c>
      <c r="Y24" s="107" t="s">
        <v>16</v>
      </c>
      <c r="AF24" s="95" t="str">
        <f>'1日(火)'!AF24</f>
        <v>翌日準備</v>
      </c>
    </row>
    <row r="25" spans="1:32" ht="18" customHeight="1" thickBot="1" x14ac:dyDescent="0.45">
      <c r="A25" s="138">
        <v>0.68749999999999101</v>
      </c>
      <c r="B25" s="132" t="s">
        <v>755</v>
      </c>
      <c r="C25" s="133"/>
      <c r="D25" s="133" t="s">
        <v>755</v>
      </c>
      <c r="E25" s="133" t="s">
        <v>755</v>
      </c>
      <c r="F25" s="133" t="s">
        <v>755</v>
      </c>
      <c r="G25" s="133" t="s">
        <v>64</v>
      </c>
      <c r="H25" s="133" t="s">
        <v>755</v>
      </c>
      <c r="I25" s="133"/>
      <c r="J25" s="133"/>
      <c r="K25" s="133"/>
      <c r="L25" s="133"/>
      <c r="M25" s="133"/>
      <c r="N25" s="133"/>
      <c r="O25" s="133"/>
      <c r="P25" s="309"/>
      <c r="Q25" s="132"/>
      <c r="R25" s="223"/>
      <c r="S25" s="134"/>
      <c r="T25" s="136"/>
      <c r="V25" s="126" t="s">
        <v>13</v>
      </c>
      <c r="W25" s="163" t="str">
        <f>IF(W22="","",W22/W19)</f>
        <v/>
      </c>
      <c r="X25" s="163" t="str">
        <f>IF(X22="","",X22/X19)</f>
        <v/>
      </c>
      <c r="Y25" s="164" t="str">
        <f>IFERROR(X25-W25,"")</f>
        <v/>
      </c>
      <c r="AF25" s="95" t="str">
        <f>'1日(火)'!AF25</f>
        <v>在庫チェック</v>
      </c>
    </row>
    <row r="26" spans="1:32" ht="18" customHeight="1" thickBot="1" x14ac:dyDescent="0.45">
      <c r="A26" s="139">
        <v>0.70833333333332205</v>
      </c>
      <c r="B26" s="90" t="s">
        <v>754</v>
      </c>
      <c r="C26" s="91"/>
      <c r="D26" s="91" t="s">
        <v>754</v>
      </c>
      <c r="E26" s="91" t="s">
        <v>754</v>
      </c>
      <c r="F26" s="91" t="s">
        <v>754</v>
      </c>
      <c r="G26" s="91" t="s">
        <v>64</v>
      </c>
      <c r="H26" s="91" t="s">
        <v>754</v>
      </c>
      <c r="I26" s="91"/>
      <c r="J26" s="91"/>
      <c r="K26" s="91"/>
      <c r="L26" s="91"/>
      <c r="M26" s="91"/>
      <c r="N26" s="91"/>
      <c r="O26" s="91"/>
      <c r="P26" s="314"/>
      <c r="Q26" s="90"/>
      <c r="R26" s="222"/>
      <c r="S26" s="92"/>
      <c r="T26" s="93"/>
      <c r="V26" s="130" t="s">
        <v>164</v>
      </c>
      <c r="W26" s="322"/>
      <c r="X26" s="322"/>
      <c r="Y26" s="322"/>
      <c r="AF26" s="95" t="str">
        <f>'1日(火)'!AF26</f>
        <v>送り状印刷</v>
      </c>
    </row>
    <row r="27" spans="1:32" ht="18" customHeight="1" x14ac:dyDescent="0.4">
      <c r="A27" s="138">
        <v>0.72916666666665397</v>
      </c>
      <c r="B27" s="132"/>
      <c r="C27" s="133"/>
      <c r="D27" s="133"/>
      <c r="E27" s="133"/>
      <c r="F27" s="133"/>
      <c r="G27" s="133" t="s">
        <v>740</v>
      </c>
      <c r="H27" s="133"/>
      <c r="I27" s="133"/>
      <c r="J27" s="133"/>
      <c r="K27" s="133"/>
      <c r="L27" s="133"/>
      <c r="M27" s="133"/>
      <c r="N27" s="133"/>
      <c r="O27" s="133"/>
      <c r="P27" s="309"/>
      <c r="Q27" s="132"/>
      <c r="R27" s="223"/>
      <c r="S27" s="134"/>
      <c r="T27" s="136"/>
      <c r="V27" s="524"/>
      <c r="W27" s="525"/>
      <c r="X27" s="525"/>
      <c r="Y27" s="526"/>
      <c r="AF27" s="95">
        <f>'1日(火)'!AF27</f>
        <v>0</v>
      </c>
    </row>
    <row r="28" spans="1:32" ht="18" customHeight="1" x14ac:dyDescent="0.4">
      <c r="A28" s="139">
        <v>0.74999999999998601</v>
      </c>
      <c r="B28" s="90"/>
      <c r="C28" s="91"/>
      <c r="D28" s="91"/>
      <c r="E28" s="91"/>
      <c r="F28" s="91"/>
      <c r="G28" s="91" t="s">
        <v>71</v>
      </c>
      <c r="H28" s="91"/>
      <c r="I28" s="91"/>
      <c r="J28" s="91"/>
      <c r="K28" s="91"/>
      <c r="L28" s="91"/>
      <c r="M28" s="91"/>
      <c r="N28" s="91"/>
      <c r="O28" s="91"/>
      <c r="P28" s="314"/>
      <c r="Q28" s="90"/>
      <c r="R28" s="222"/>
      <c r="S28" s="92"/>
      <c r="T28" s="93"/>
      <c r="V28" s="527"/>
      <c r="W28" s="528"/>
      <c r="X28" s="528"/>
      <c r="Y28" s="529"/>
      <c r="AA28" s="177"/>
      <c r="AB28" s="177"/>
      <c r="AC28" s="177"/>
      <c r="AD28" s="177"/>
      <c r="AF28" s="95" t="str">
        <f>'1日(火)'!AF28</f>
        <v>＊</v>
      </c>
    </row>
    <row r="29" spans="1:32" ht="18" customHeight="1" thickBot="1" x14ac:dyDescent="0.45">
      <c r="A29" s="138">
        <v>0.77083333333331805</v>
      </c>
      <c r="B29" s="132"/>
      <c r="C29" s="133"/>
      <c r="D29" s="133"/>
      <c r="E29" s="133"/>
      <c r="F29" s="133"/>
      <c r="G29" s="133"/>
      <c r="H29" s="133"/>
      <c r="I29" s="133"/>
      <c r="J29" s="133"/>
      <c r="K29" s="133"/>
      <c r="L29" s="133"/>
      <c r="M29" s="133"/>
      <c r="N29" s="133"/>
      <c r="O29" s="133"/>
      <c r="P29" s="309"/>
      <c r="Q29" s="132"/>
      <c r="R29" s="223"/>
      <c r="S29" s="134"/>
      <c r="T29" s="136"/>
      <c r="V29" s="521"/>
      <c r="W29" s="522"/>
      <c r="X29" s="522"/>
      <c r="Y29" s="523"/>
      <c r="AA29" s="177"/>
      <c r="AB29" s="177"/>
      <c r="AC29" s="177"/>
      <c r="AD29" s="177"/>
      <c r="AF29" s="95" t="str">
        <f>'1日(火)'!AF29</f>
        <v>＊</v>
      </c>
    </row>
    <row r="30" spans="1:32" ht="18" customHeight="1" thickBot="1" x14ac:dyDescent="0.45">
      <c r="A30" s="139">
        <v>0.79166666666664998</v>
      </c>
      <c r="B30" s="90"/>
      <c r="C30" s="91"/>
      <c r="D30" s="91"/>
      <c r="E30" s="91"/>
      <c r="F30" s="91"/>
      <c r="G30" s="91"/>
      <c r="H30" s="91"/>
      <c r="I30" s="91"/>
      <c r="J30" s="91"/>
      <c r="K30" s="91"/>
      <c r="L30" s="91"/>
      <c r="M30" s="91"/>
      <c r="N30" s="91"/>
      <c r="O30" s="91"/>
      <c r="P30" s="314"/>
      <c r="Q30" s="90"/>
      <c r="R30" s="222"/>
      <c r="S30" s="92"/>
      <c r="T30" s="93"/>
      <c r="V30" s="130" t="s">
        <v>236</v>
      </c>
      <c r="W30" s="320"/>
      <c r="X30" s="320"/>
      <c r="Y30" s="321"/>
      <c r="AA30" s="177"/>
      <c r="AB30" s="177"/>
      <c r="AC30" s="177"/>
      <c r="AD30" s="177"/>
      <c r="AF30" s="95" t="str">
        <f>'1日(火)'!AF30</f>
        <v>＊</v>
      </c>
    </row>
    <row r="31" spans="1:32" ht="18" customHeight="1" x14ac:dyDescent="0.4">
      <c r="A31" s="138">
        <v>0.81249999999998201</v>
      </c>
      <c r="B31" s="132"/>
      <c r="C31" s="133"/>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tr">
        <f>'1日(火)'!AF31</f>
        <v>＊</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t="s">
        <v>749</v>
      </c>
      <c r="V32" s="527"/>
      <c r="W32" s="528"/>
      <c r="X32" s="528"/>
      <c r="Y32" s="529"/>
      <c r="AA32" s="177"/>
      <c r="AB32" s="177"/>
      <c r="AC32" s="177"/>
      <c r="AD32" s="177"/>
      <c r="AF32" s="95" t="str">
        <f>'1日(火)'!AF32</f>
        <v>＊</v>
      </c>
    </row>
    <row r="33" spans="1:32" ht="18" customHeight="1" thickBot="1" x14ac:dyDescent="0.45">
      <c r="A33" s="173" t="s">
        <v>165</v>
      </c>
      <c r="B33" s="111" cm="1">
        <f t="array" aca="1" ref="B33" ca="1">IF(B36&lt;&gt;0,B36,IFERROR(IF(B4="欠勤",0,IF(B3="","",INDIRECT(ADDRESS(MATCH("",B$1:B$32,-1),1))*24-INDIRECT(ADDRESS(MATCH(0,INDEX(0/(B$6:B$32&lt;&gt;""),),0)+5,1))*24-COUNTIF(B6:B32,"休憩")*0.5)),0))</f>
        <v>7.9999999999997389</v>
      </c>
      <c r="C33" s="111" cm="1">
        <f t="array" aca="1" ref="C33" ca="1">IF(C36&lt;&gt;0,C36,IFERROR(IF(C4="欠勤",0,IF(C3="","",INDIRECT(ADDRESS(MATCH("",C$1:C$32,-1),1))*24-INDIRECT(ADDRESS(MATCH(0,INDEX(0/(C$6:C$32&lt;&gt;""),),0)+5,1))*24-COUNTIF(C6:C32,"休憩")*0.5)),0))</f>
        <v>4.0000000000000089</v>
      </c>
      <c r="D33" s="111" cm="1">
        <f t="array" aca="1" ref="D33" ca="1">IF(D36&lt;&gt;0,D36,IFERROR(IF(D4="欠勤",0,IF(D3="","",INDIRECT(ADDRESS(MATCH("",D$1:D$32,-1),1))*24-INDIRECT(ADDRESS(MATCH(0,INDEX(0/(D$6:D$32&lt;&gt;""),),0)+5,1))*24-COUNTIF(D6:D32,"休憩")*0.5)),0))</f>
        <v>7.9999999999997389</v>
      </c>
      <c r="E33" s="111" cm="1">
        <f t="array" aca="1" ref="E33" ca="1">IF(E36&lt;&gt;0,E36,IFERROR(IF(E4="欠勤",0,IF(E3="","",INDIRECT(ADDRESS(MATCH("",E$1:E$32,-1),1))*24-INDIRECT(ADDRESS(MATCH(0,INDEX(0/(E$6:E$32&lt;&gt;""),),0)+5,1))*24-COUNTIF(E6:E32,"休憩")*0.5)),0))</f>
        <v>7.9999999999997389</v>
      </c>
      <c r="F33" s="111" cm="1">
        <f t="array" aca="1" ref="F33" ca="1">IF(F36&lt;&gt;0,F36,IFERROR(IF(F4="欠勤",0,IF(F3="","",INDIRECT(ADDRESS(MATCH("",F$1:F$32,-1),1))*24-INDIRECT(ADDRESS(MATCH(0,INDEX(0/(F$6:F$32&lt;&gt;""),),0)+5,1))*24-COUNTIF(F6:F32,"休憩")*0.5)),0))</f>
        <v>7.9999999999997389</v>
      </c>
      <c r="G33" s="227" cm="1">
        <f t="array" aca="1" ref="G33" ca="1">IF(G36&lt;&gt;0,G36,IFERROR(IF(G4="欠勤",0,IF(G3="","",INDIRECT(ADDRESS(MATCH("",G$1:G$32,-1),1))*24-INDIRECT(ADDRESS(MATCH(0,INDEX(0/(G$6:G$32&lt;&gt;""),),0)+5,1))*24-COUNTIF(G6:G32,"休憩")*0.5)),0))</f>
        <v>4.9999999999996838</v>
      </c>
      <c r="H33" s="228" cm="1">
        <f t="array" aca="1" ref="H33" ca="1">IF(H36&lt;&gt;0,H36,IFERROR(IF(H4="欠勤",0,IF(H3="","",INDIRECT(ADDRESS(MATCH("",H$1:H$32,-1),1))*24-INDIRECT(ADDRESS(MATCH(0,INDEX(0/(H$6:H$32&lt;&gt;""),),0)+5,1))*24-COUNTIF(H6:H32,"休憩")*0.5)),0))</f>
        <v>6.99999999999973</v>
      </c>
      <c r="I33" s="228" t="str" cm="1">
        <f t="array" aca="1" ref="I33" ca="1">IF(I36&lt;&gt;0,I36,IFERROR(IF(I4="欠勤",0,IF(I3="","",INDIRECT(ADDRESS(MATCH("",I$1:I$32,-1),1))*24-INDIRECT(ADDRESS(MATCH(0,INDEX(0/(I$6:I$32&lt;&gt;""),),0)+5,1))*24-COUNTIF(I6:I32,"休憩")*0.5)),0))</f>
        <v/>
      </c>
      <c r="J33" s="228" t="str" cm="1">
        <f t="array" aca="1" ref="J33" ca="1">IF(J36&lt;&gt;0,J36,IFERROR(IF(J4="欠勤",0,IF(J3="","",INDIRECT(ADDRESS(MATCH("",J$1:J$32,-1),1))*24-INDIRECT(ADDRESS(MATCH(0,INDEX(0/(J$6:J$32&lt;&gt;""),),0)+5,1))*24-COUNTIF(J6:J32,"休憩")*0.5)),0))</f>
        <v/>
      </c>
      <c r="K33" s="228" t="str" cm="1">
        <f t="array" aca="1" ref="K33" ca="1">IF(K36&lt;&gt;0,K36,IFERROR(IF(K4="欠勤",0,IF(K3="","",INDIRECT(ADDRESS(MATCH("",K$1:K$32,-1),1))*24-INDIRECT(ADDRESS(MATCH(0,INDEX(0/(K$6:K$32&lt;&gt;""),),0)+5,1))*24-COUNTIF(K6:K32,"休憩")*0.5)),0))</f>
        <v/>
      </c>
      <c r="L33" s="228" t="str" cm="1">
        <f t="array" aca="1" ref="L33" ca="1">IF(L36&lt;&gt;0,L36,IFERROR(IF(L4="欠勤",0,IF(L3="","",INDIRECT(ADDRESS(MATCH("",L$1:L$32,-1),1))*24-INDIRECT(ADDRESS(MATCH(0,INDEX(0/(L$6:L$32&lt;&gt;""),),0)+5,1))*24-COUNTIF(L6:L32,"休憩")*0.5)),0))</f>
        <v/>
      </c>
      <c r="M33" s="228" t="str" cm="1">
        <f t="array" aca="1" ref="M33" ca="1">IF(M36&lt;&gt;0,M36,IFERROR(IF(M4="欠勤",0,IF(M3="","",INDIRECT(ADDRESS(MATCH("",M$1:M$32,-1),1))*24-INDIRECT(ADDRESS(MATCH(0,INDEX(0/(M$6:M$32&lt;&gt;""),),0)+5,1))*24-COUNTIF(M6:M32,"休憩")*0.5)),0))</f>
        <v/>
      </c>
      <c r="N33" s="228" t="str" cm="1">
        <f t="array" aca="1" ref="N33" ca="1">IF(N36&lt;&gt;0,N36,IFERROR(IF(N4="欠勤",0,IF(N3="","",INDIRECT(ADDRESS(MATCH("",N$1:N$32,-1),1))*24-INDIRECT(ADDRESS(MATCH(0,INDEX(0/(N$6:N$32&lt;&gt;""),),0)+5,1))*24-COUNTIF(N6:N32,"休憩")*0.5)),0))</f>
        <v/>
      </c>
      <c r="O33" s="228" t="str" cm="1">
        <f t="array" aca="1" ref="O33" ca="1">IF(O36&lt;&gt;0,O36,IFERROR(IF(O4="欠勤",0,IF(O3="","",INDIRECT(ADDRESS(MATCH("",O$1:O$32,-1),1))*24-INDIRECT(ADDRESS(MATCH(0,INDEX(0/(O$6:O$32&lt;&gt;""),),0)+5,1))*24-COUNTIF(O6:O32,"休憩")*0.5)),0))</f>
        <v/>
      </c>
      <c r="P33" s="316" t="str" cm="1">
        <f t="array" aca="1" ref="P33" ca="1">IF(P36&lt;&gt;0,P36,IFERROR(IF(P4="欠勤",0,IF(P3="","",INDIRECT(ADDRESS(MATCH("",P$1:P$32,-1),1))*24-INDIRECT(ADDRESS(MATCH(0,INDEX(0/(P$6:P$32&lt;&gt;""),),0)+5,1))*24-COUNTIF(P6:P32,"休憩")*0.5)),0))</f>
        <v/>
      </c>
      <c r="Q33" s="168"/>
      <c r="R33" s="169"/>
      <c r="S33" s="170"/>
      <c r="T33" s="171"/>
      <c r="V33" s="521"/>
      <c r="W33" s="522"/>
      <c r="X33" s="522"/>
      <c r="Y33" s="523"/>
      <c r="AA33" s="177"/>
      <c r="AB33" s="177"/>
      <c r="AC33" s="177"/>
      <c r="AD33" s="177"/>
      <c r="AF33" s="95" t="str">
        <f>'1日(火)'!AF33</f>
        <v>＊</v>
      </c>
    </row>
    <row r="34" spans="1:32" ht="18" customHeight="1" x14ac:dyDescent="0.4">
      <c r="A34" s="533" t="str">
        <f>"出荷の合計　　→　"&amp;O2&amp;"ｃｓ"</f>
        <v>出荷の合計　　→　ｃｓ</v>
      </c>
      <c r="B34" s="533"/>
      <c r="C34" s="533"/>
      <c r="D34" s="533"/>
      <c r="E34" s="533"/>
      <c r="F34" s="533"/>
      <c r="G34" s="533"/>
      <c r="H34" s="533"/>
      <c r="I34" s="533"/>
      <c r="J34" s="533"/>
      <c r="K34" s="533"/>
      <c r="L34" s="533"/>
      <c r="M34" s="533"/>
      <c r="N34" s="533"/>
      <c r="O34" s="533"/>
      <c r="P34" s="533"/>
      <c r="Q34" s="533"/>
      <c r="R34" s="533"/>
      <c r="S34" s="533"/>
      <c r="T34" s="533"/>
      <c r="AF34" s="95" t="str">
        <f>'1日(火)'!AF34</f>
        <v>＊</v>
      </c>
    </row>
    <row r="35" spans="1:32" ht="18" customHeight="1" x14ac:dyDescent="0.4">
      <c r="A35" s="534" t="e">
        <f ca="1">"1ケース当たりの人件費　"&amp;ROUND(AC19/O2,0)&amp;"円"</f>
        <v>#DIV/0!</v>
      </c>
      <c r="B35" s="534"/>
      <c r="C35" s="534"/>
      <c r="D35" s="534"/>
      <c r="E35" s="534"/>
      <c r="F35" s="534"/>
      <c r="G35" s="534"/>
      <c r="H35" s="534"/>
      <c r="I35" s="534"/>
      <c r="J35" s="534"/>
      <c r="K35" s="534"/>
      <c r="L35" s="534"/>
      <c r="M35" s="534"/>
      <c r="N35" s="534"/>
      <c r="O35" s="534"/>
      <c r="P35" s="534"/>
      <c r="Q35" s="534"/>
      <c r="R35" s="534"/>
      <c r="S35" s="534"/>
      <c r="T35" s="534"/>
      <c r="AF35" s="95" t="str">
        <f>'1日(火)'!AF35</f>
        <v>＊</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tr">
        <f>'1日(火)'!AF36</f>
        <v>＊</v>
      </c>
    </row>
    <row r="37" spans="1:32" ht="18" hidden="1" customHeight="1" x14ac:dyDescent="0.4">
      <c r="A37" s="167"/>
      <c r="B37" s="167" cm="1">
        <f t="array" aca="1" ref="B37" ca="1">IF(INDIRECT(ADDRESS(MATCH("",B$1:B$32,-1),2))="休憩",INDIRECT(ADDRESS(MATCH("",B$1:B$32,-1)+1,1)),INDIRECT(ADDRESS(MATCH("",B$1:B$32,-1),1)))</f>
        <v>0.70833333333332205</v>
      </c>
      <c r="C37" s="167" cm="1">
        <f t="array" aca="1" ref="C37" ca="1">IF(INDIRECT(ADDRESS(MATCH("",C$1:C$32,-1),3))="休憩",INDIRECT(ADDRESS(MATCH("",C$1:C$32,-1)+1,1)),INDIRECT(ADDRESS(MATCH("",C$1:C$32,-1),1)))</f>
        <v>0.5</v>
      </c>
      <c r="D37" s="167" cm="1">
        <f t="array" aca="1" ref="D37" ca="1">IF(INDIRECT(ADDRESS(MATCH("",D$1:D$32,-1),4))="休憩",INDIRECT(ADDRESS(MATCH("",D$1:D$32,-1)+1,1)),INDIRECT(ADDRESS(MATCH("",D$1:D$32,-1),1)))</f>
        <v>0.70833333333332205</v>
      </c>
      <c r="E37" s="167" cm="1">
        <f t="array" aca="1" ref="E37" ca="1">IF(INDIRECT(ADDRESS(MATCH("",E$1:E$32,-1),5))="休憩",INDIRECT(ADDRESS(MATCH("",E$1:E$32,-1)+1,1)),INDIRECT(ADDRESS(MATCH("",E$1:E$32,-1),1)))</f>
        <v>0.70833333333332205</v>
      </c>
      <c r="F37" s="167" cm="1">
        <f t="array" aca="1" ref="F37" ca="1">IF(INDIRECT(ADDRESS(MATCH("",F$1:F$32,-1),6))="休憩",INDIRECT(ADDRESS(MATCH("",F$1:F$32,-1)+1,1)),INDIRECT(ADDRESS(MATCH("",F$1:F$32,-1),1)))</f>
        <v>0.70833333333332205</v>
      </c>
      <c r="G37" s="167" cm="1">
        <f t="array" aca="1" ref="G37" ca="1">IF(INDIRECT(ADDRESS(MATCH("",G$1:G$32,-1),7))="休憩",INDIRECT(ADDRESS(MATCH("",G$1:G$32,-1)+1,1)),INDIRECT(ADDRESS(MATCH("",G$1:G$32,-1),1)))</f>
        <v>0.74999999999998601</v>
      </c>
      <c r="H37" s="167" cm="1">
        <f t="array" aca="1" ref="H37" ca="1">IF(INDIRECT(ADDRESS(MATCH("",H$1:H$32,-1),8))="休憩",INDIRECT(ADDRESS(MATCH("",H$1:H$32,-1)+1,1)),INDIRECT(ADDRESS(MATCH("",H$1:H$32,-1),1)))</f>
        <v>0.70833333333332205</v>
      </c>
      <c r="I37" s="220" t="str" cm="1">
        <f t="array" aca="1" ref="I37" ca="1">IF(INDIRECT(ADDRESS(MATCH("",I$1:I$32,-1),8))="休憩",INDIRECT(ADDRESS(MATCH("",I$1:I$32,-1)+1,1)),INDIRECT(ADDRESS(MATCH("",I$1:I$32,-1),1)))</f>
        <v>名前</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tr">
        <f>'1日(火)'!AF37</f>
        <v>＊</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tr">
        <f>'1日(火)'!AF38</f>
        <v>＊</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tr">
        <f>'1日(火)'!AF39</f>
        <v>＊</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tr">
        <f>'1日(火)'!AF40</f>
        <v>＊</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tr">
        <f>'1日(火)'!AF41</f>
        <v>＊</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tr">
        <f>'1日(火)'!AF42</f>
        <v>＊</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tr">
        <f>'1日(火)'!AF43</f>
        <v>＊</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tr">
        <f>'1日(火)'!AF44</f>
        <v>＊</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tr">
        <f>'1日(火)'!AF45</f>
        <v>＊</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tr">
        <f>'1日(火)'!AF46</f>
        <v>＊</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tr">
        <f>'1日(火)'!AF47</f>
        <v>＊</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tr">
        <f>'1日(火)'!AF48</f>
        <v>＊</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tr">
        <f>'1日(火)'!AF49</f>
        <v>＊</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tr">
        <f>'1日(火)'!AF50</f>
        <v>＊</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tr">
        <f>'1日(火)'!AF51</f>
        <v>＊</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tr">
        <f>'1日(火)'!AF52</f>
        <v>＊</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tr">
        <f>'1日(火)'!AF53</f>
        <v>＊</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tr">
        <f>'1日(火)'!AF54</f>
        <v>＊</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tr">
        <f>'1日(火)'!AF55</f>
        <v>＊</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tr">
        <f>'1日(火)'!AF56</f>
        <v>＊</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tr">
        <f>'1日(火)'!AF57</f>
        <v>＊</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tr">
        <f>'1日(火)'!AF58</f>
        <v>＊</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28" ht="15.95" customHeight="1" x14ac:dyDescent="0.4"/>
    <row r="66" spans="22:28" ht="15.95" customHeight="1" x14ac:dyDescent="0.4">
      <c r="Y66" s="124"/>
    </row>
    <row r="67" spans="22:28" ht="15.95" customHeight="1" x14ac:dyDescent="0.4">
      <c r="Y67" s="125"/>
    </row>
    <row r="68" spans="22:28" ht="15.95" customHeight="1" x14ac:dyDescent="0.4">
      <c r="Y68" s="125"/>
    </row>
    <row r="69" spans="22:28" ht="15.95" customHeight="1" x14ac:dyDescent="0.4">
      <c r="Y69" s="125"/>
    </row>
    <row r="70" spans="22:28" ht="15.95" customHeight="1" x14ac:dyDescent="0.4">
      <c r="V70" s="116"/>
      <c r="W70" s="70"/>
      <c r="AB70" s="125"/>
    </row>
    <row r="71" spans="22:28" ht="15.95" customHeight="1" x14ac:dyDescent="0.4">
      <c r="V71" s="116"/>
      <c r="W71" s="70"/>
      <c r="AB71" s="125"/>
    </row>
    <row r="72" spans="22:28" ht="15.95" customHeight="1" x14ac:dyDescent="0.4">
      <c r="V72" s="116"/>
      <c r="W72" s="70"/>
      <c r="AB72" s="125"/>
    </row>
    <row r="73" spans="22:28" ht="15.95" customHeight="1" x14ac:dyDescent="0.4">
      <c r="Y73" s="125"/>
    </row>
    <row r="74" spans="22:28" ht="15.95" customHeight="1" x14ac:dyDescent="0.4">
      <c r="Y74" s="125"/>
    </row>
    <row r="75" spans="22:28" ht="15.95" customHeight="1" x14ac:dyDescent="0.4">
      <c r="Y75" s="125"/>
    </row>
    <row r="76" spans="22:28" ht="15.95" customHeight="1" x14ac:dyDescent="0.4">
      <c r="Y76" s="125"/>
    </row>
    <row r="77" spans="22:28" s="70" customFormat="1" ht="15.95" customHeight="1" x14ac:dyDescent="0.4">
      <c r="W77"/>
    </row>
    <row r="78" spans="22:28" s="70" customFormat="1" ht="15.95" customHeight="1" x14ac:dyDescent="0.4">
      <c r="W78"/>
    </row>
    <row r="79" spans="22:28" s="70" customFormat="1" ht="15.95" customHeight="1" x14ac:dyDescent="0.4">
      <c r="W79"/>
    </row>
    <row r="80" spans="22:28"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c r="Y85" s="131"/>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5"/>
  <conditionalFormatting sqref="A33 A6:T9 A29:T32 A10:P28 R10:T28">
    <cfRule type="cellIs" dxfId="20" priority="3" operator="equal">
      <formula>"休憩"</formula>
    </cfRule>
  </conditionalFormatting>
  <conditionalFormatting sqref="Y19">
    <cfRule type="cellIs" dxfId="19" priority="2" operator="lessThan">
      <formula>0</formula>
    </cfRule>
  </conditionalFormatting>
  <conditionalFormatting sqref="Q10:Q28">
    <cfRule type="cellIs" dxfId="18"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xr:uid="{B68F35B6-8213-4709-A8B7-67402B578D0C}">
          <x14:formula1>
            <xm:f>'1日(火)'!$AF$7:$AF$58</xm:f>
          </x14:formula1>
          <xm:sqref>B6:S32</xm:sqref>
        </x14:dataValidation>
      </x14:dataValidations>
    </ext>
  </extLst>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521410-2FDF-42E6-9751-5CF7BF986A0B}">
  <sheetPr codeName="Sheet33">
    <pageSetUpPr fitToPage="1"/>
  </sheetPr>
  <dimension ref="A1:AF95"/>
  <sheetViews>
    <sheetView zoomScale="70" zoomScaleNormal="70" workbookViewId="0">
      <pane xSplit="1" ySplit="5" topLeftCell="B6" activePane="bottomRight" state="frozen"/>
      <selection activeCell="R8" sqref="R8"/>
      <selection pane="topRight" activeCell="R8" sqref="R8"/>
      <selection pane="bottomLeft" activeCell="R8" sqref="R8"/>
      <selection pane="bottomRight" activeCell="Q10" sqref="Q10:Q28"/>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f>月シフト!AB9</f>
        <v>44619</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f>A1</f>
        <v>44619</v>
      </c>
      <c r="W1" s="530"/>
      <c r="X1" s="530"/>
      <c r="Y1" s="530"/>
      <c r="Z1" s="62"/>
      <c r="AA1" s="62"/>
      <c r="AB1" s="62"/>
      <c r="AC1" s="62"/>
      <c r="AD1" s="62"/>
      <c r="AF1" s="62"/>
    </row>
    <row r="2" spans="1:32" ht="18.600000000000001" customHeight="1" thickBot="1" x14ac:dyDescent="0.45">
      <c r="A2" s="63"/>
      <c r="B2" s="537" t="s">
        <v>57</v>
      </c>
      <c r="C2" s="538"/>
      <c r="D2" s="538"/>
      <c r="E2" s="538"/>
      <c r="F2" s="538"/>
      <c r="G2" s="538"/>
      <c r="H2" s="538"/>
      <c r="I2" s="538"/>
      <c r="J2" s="538"/>
      <c r="K2" s="538"/>
      <c r="L2" s="538"/>
      <c r="M2" s="538"/>
      <c r="N2" s="539"/>
      <c r="O2" s="64"/>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IFERROR(INDEX(月シフト!$A$17:$A$50,MATCH(LARGE((月シフト!$AB$17:$AB$50&lt;&gt;"")*1/ROW(月シフト!$AB$17:$AB$50),B38),1/ROW(月シフト!$AB$17:$AB$50),0),1),"")</f>
        <v>ズオン バン フン</v>
      </c>
      <c r="C3" s="142" t="str" cm="1">
        <f t="array" ref="C3">IFERROR(INDEX(月シフト!$A$17:$A$50,MATCH(LARGE((月シフト!$AB$17:$AB$50&lt;&gt;"")*1/ROW(月シフト!$AB$17:$AB$50),C38),1/ROW(月シフト!$AB$17:$AB$50),0),1),"")</f>
        <v>ディン コン ベト</v>
      </c>
      <c r="D3" s="142" t="str" cm="1">
        <f t="array" ref="D3">IFERROR(INDEX(月シフト!$A$17:$A$50,MATCH(LARGE((月シフト!$AB$17:$AB$50&lt;&gt;"")*1/ROW(月シフト!$AB$17:$AB$50),D38),1/ROW(月シフト!$AB$17:$AB$50),0),1),"")</f>
        <v>ホン ゴック</v>
      </c>
      <c r="E3" s="142" t="str" cm="1">
        <f t="array" ref="E3">IFERROR(INDEX(月シフト!$A$17:$A$50,MATCH(LARGE((月シフト!$AB$17:$AB$50&lt;&gt;"")*1/ROW(月シフト!$AB$17:$AB$50),E38),1/ROW(月シフト!$AB$17:$AB$50),0),1),"")</f>
        <v>ハルシャナ</v>
      </c>
      <c r="F3" s="142" t="str" cm="1">
        <f t="array" ref="F3">IFERROR(INDEX(月シフト!$A$17:$A$50,MATCH(LARGE((月シフト!$AB$17:$AB$50&lt;&gt;"")*1/ROW(月シフト!$AB$17:$AB$50),F38),1/ROW(月シフト!$AB$17:$AB$50),0),1),"")</f>
        <v>ユウ</v>
      </c>
      <c r="G3" s="224" t="str" cm="1">
        <f t="array" ref="G3">IFERROR(INDEX(月シフト!$A$17:$A$50,MATCH(LARGE((月シフト!$AB$17:$AB$50&lt;&gt;"")*1/ROW(月シフト!$AB$17:$AB$50),G38),1/ROW(月シフト!$AB$17:$AB$50),0),1),"")</f>
        <v>チャトランガ</v>
      </c>
      <c r="H3" s="224" t="str" cm="1">
        <f t="array" ref="H3">IFERROR(INDEX(月シフト!$A$17:$A$50,MATCH(LARGE((月シフト!$AB$17:$AB$50&lt;&gt;"")*1/ROW(月シフト!$AB$17:$AB$50),H38),1/ROW(月シフト!$AB$17:$AB$50),0),1),"")</f>
        <v/>
      </c>
      <c r="I3" s="224" t="str" cm="1">
        <f t="array" ref="I3">IFERROR(INDEX(月シフト!$A$17:$A$50,MATCH(LARGE((月シフト!$AB$17:$AB$50&lt;&gt;"")*1/ROW(月シフト!$AB$17:$AB$50),I38),1/ROW(月シフト!$AB$17:$AB$50),0),1),"")</f>
        <v/>
      </c>
      <c r="J3" s="224" t="str" cm="1">
        <f t="array" ref="J3">IFERROR(INDEX(月シフト!$A$17:$A$50,MATCH(LARGE((月シフト!$AB$17:$AB$50&lt;&gt;"")*1/ROW(月シフト!$AB$17:$AB$50),J38),1/ROW(月シフト!$AB$17:$AB$50),0),1),"")</f>
        <v/>
      </c>
      <c r="K3" s="224" t="str" cm="1">
        <f t="array" ref="K3">IFERROR(INDEX(月シフト!$A$17:$A$50,MATCH(LARGE((月シフト!$AB$17:$AB$50&lt;&gt;"")*1/ROW(月シフト!$AB$17:$AB$50),K38),1/ROW(月シフト!$AB$17:$AB$50),0),1),"")</f>
        <v/>
      </c>
      <c r="L3" s="224" t="str" cm="1">
        <f t="array" ref="L3">IFERROR(INDEX(月シフト!$A$17:$A$50,MATCH(LARGE((月シフト!$AB$17:$AB$50&lt;&gt;"")*1/ROW(月シフト!$AB$17:$AB$50),L38),1/ROW(月シフト!$AB$17:$AB$50),0),1),"")</f>
        <v/>
      </c>
      <c r="M3" s="224" t="str" cm="1">
        <f t="array" ref="M3">IFERROR(INDEX(月シフト!$A$17:$A$50,MATCH(LARGE((月シフト!$AB$17:$AB$50&lt;&gt;"")*1/ROW(月シフト!$AB$17:$AB$50),M38),1/ROW(月シフト!$AB$17:$AB$50),0),1),"")</f>
        <v/>
      </c>
      <c r="N3" s="224" t="str" cm="1">
        <f t="array" ref="N3">IFERROR(INDEX(月シフト!$A$17:$A$50,MATCH(LARGE((月シフト!$AB$17:$AB$50&lt;&gt;"")*1/ROW(月シフト!$AB$17:$AB$50),N38),1/ROW(月シフト!$AB$17:$AB$50),0),1),"")</f>
        <v/>
      </c>
      <c r="O3" s="224" t="str" cm="1">
        <f t="array" ref="O3">IFERROR(INDEX(月シフト!$A$17:$A$50,MATCH(LARGE((月シフト!$AB$17:$AB$50&lt;&gt;"")*1/ROW(月シフト!$AB$17:$AB$50),O38),1/ROW(月シフト!$AB$17:$AB$50),0),1),"")</f>
        <v/>
      </c>
      <c r="P3" s="310" t="str" cm="1">
        <f t="array" ref="P3">IFERROR(INDEX(月シフト!$A$17:$A$50,MATCH(LARGE((月シフト!$AB$17:$AB$50&lt;&gt;"")*1/ROW(月シフト!$AB$17:$AB$50),P38),1/ROW(月シフト!$AB$17:$AB$50),0),1),"")</f>
        <v/>
      </c>
      <c r="Q3" s="143" t="str">
        <f t="array" ref="Q3">IFERROR(INDEX(月シフト!$A$11:$A$16,MATCH(LARGE((月シフト!$AB$11:$AB$16&lt;&gt;"")*1/ROW(月シフト!$AB$11:$AB$16),1),1/ROW(月シフト!$AB$11:$AB$16),0),1),"")</f>
        <v>マーダワ</v>
      </c>
      <c r="R3" s="144" t="str">
        <f t="array" ref="R3">IFERROR(INDEX(月シフト!$A$11:$A$16,MATCH(LARGE((月シフト!$AB$11:$AB$16&lt;&gt;"")*1/ROW(月シフト!$AB$11:$AB$16),2),1/ROW(月シフト!$AB$11:$AB$16),0),1),"")</f>
        <v/>
      </c>
      <c r="S3" s="145" t="str">
        <f t="array" ref="S3">IFERROR(INDEX(月シフト!$A$11:$A$16,MATCH(LARGE((月シフト!$AB$11:$AB$16&lt;&gt;"")*1/ROW(月シフト!$AB$11:$AB$16),3),1/ROW(月シフト!$AB$11:$AB$16),0),1),"")</f>
        <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c r="C4" s="73"/>
      <c r="D4" s="73"/>
      <c r="E4" s="73"/>
      <c r="F4" s="73"/>
      <c r="G4" s="225"/>
      <c r="H4" s="225"/>
      <c r="I4" s="225"/>
      <c r="J4" s="225"/>
      <c r="K4" s="225"/>
      <c r="L4" s="225"/>
      <c r="M4" s="225"/>
      <c r="N4" s="225"/>
      <c r="O4" s="225"/>
      <c r="P4" s="311"/>
      <c r="Q4" s="74"/>
      <c r="R4" s="75"/>
      <c r="S4" s="76"/>
      <c r="T4" s="146"/>
      <c r="V4" s="109" t="str">
        <f>IF(AND(B$3="",B$6=""),"",IF(B$3="",B$6,B$3))</f>
        <v>ズオン バン フン</v>
      </c>
      <c r="W4" s="110">
        <f>IF(AND(B$6&lt;&gt;"",B$3=""),0,IFERROR(HLOOKUP(INDEX(月シフト!$B$17:$AF$50,MATCH($V4,月シフト!$A$17:$A$50,0),MATCH($V$1,月シフト!$B$9:$AF$9,0)),月シフト!$AJ$9:$AU$10,2,0),""))</f>
        <v>8</v>
      </c>
      <c r="X4" s="111">
        <f ca="1">B33</f>
        <v>7.9999999999997389</v>
      </c>
      <c r="Y4" s="112">
        <f ca="1">IF(V4="","",X4-W4)</f>
        <v>-2.6112445539183682E-13</v>
      </c>
      <c r="AA4" s="109" t="str">
        <f t="shared" ref="AA4:AA13" si="0">IF(V4="","",V4)</f>
        <v>ズオン バン フン</v>
      </c>
      <c r="AB4" s="114">
        <f>IFERROR(HLOOKUP($V4,月シフト!$AJ$12:$AZ$13,2,0)*W4,"")</f>
        <v>9600</v>
      </c>
      <c r="AC4" s="114">
        <f ca="1">IFERROR(HLOOKUP($V4,月シフト!$AJ$12:$AZ$13,2,0)*X4,"")</f>
        <v>9599.9999999996871</v>
      </c>
      <c r="AD4" s="115">
        <f ca="1">IFERROR(ROUND(AC4,0)-ROUND(AB4,0),"")</f>
        <v>0</v>
      </c>
    </row>
    <row r="5" spans="1:32" ht="18.600000000000001" customHeight="1" thickBot="1" x14ac:dyDescent="0.45">
      <c r="A5" s="78" t="s">
        <v>83</v>
      </c>
      <c r="B5" s="79" t="str">
        <f>IF(B3="","",HLOOKUP(INDEX(月シフト!$B$11:$AF$50,MATCH(B$3,月シフト!$A$11:$A$50,0),MATCH($A$1,月シフト!$B$9:$AF$9,0)),月シフト!$AJ$9:$AU$11,3,0))</f>
        <v>8:00～17:00</v>
      </c>
      <c r="C5" s="79" t="str">
        <f>IF(C3="","",HLOOKUP(INDEX(月シフト!$B$11:$AF$50,MATCH(C$3,月シフト!$A$11:$A$50,0),MATCH($A$1,月シフト!$B$9:$AF$9,0)),月シフト!$AJ$9:$AU$11,3,0))</f>
        <v>8:00～17:00</v>
      </c>
      <c r="D5" s="79" t="str">
        <f>IF(D3="","",HLOOKUP(INDEX(月シフト!$B$11:$AF$50,MATCH(D$3,月シフト!$A$11:$A$50,0),MATCH($A$1,月シフト!$B$9:$AF$9,0)),月シフト!$AJ$9:$AU$11,3,0))</f>
        <v>8:00～17:00</v>
      </c>
      <c r="E5" s="79" t="str">
        <f>IF(E3="","",HLOOKUP(INDEX(月シフト!$B$11:$AF$50,MATCH(E$3,月シフト!$A$11:$A$50,0),MATCH($A$1,月シフト!$B$9:$AF$9,0)),月シフト!$AJ$9:$AU$11,3,0))</f>
        <v>8:00～17:00</v>
      </c>
      <c r="F5" s="79" t="str">
        <f>IF(F3="","",HLOOKUP(INDEX(月シフト!$B$11:$AF$50,MATCH(F$3,月シフト!$A$11:$A$50,0),MATCH($A$1,月シフト!$B$9:$AF$9,0)),月シフト!$AJ$9:$AU$11,3,0))</f>
        <v>8:00～17:00</v>
      </c>
      <c r="G5" s="226" t="str">
        <f>IF(G3="","",HLOOKUP(INDEX(月シフト!$B$11:$AF$50,MATCH(G$3,月シフト!$A$11:$A$50,0),MATCH($A$1,月シフト!$B$9:$AF$9,0)),月シフト!$AJ$9:$AU$11,3,0))</f>
        <v>13:00～18:00</v>
      </c>
      <c r="H5" s="226" t="str">
        <f>IF(H3="","",HLOOKUP(INDEX(月シフト!$B$11:$AF$50,MATCH(H$3,月シフト!$A$11:$A$50,0),MATCH($A$1,月シフト!$B$9:$AF$9,0)),月シフト!$AJ$9:$AU$11,3,0))</f>
        <v/>
      </c>
      <c r="I5" s="226" t="str">
        <f>IF(I3="","",HLOOKUP(INDEX(月シフト!$B$11:$AF$50,MATCH(I$3,月シフト!$A$11:$A$50,0),MATCH($A$1,月シフト!$B$9:$AF$9,0)),月シフト!$AJ$9:$AU$11,3,0))</f>
        <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ディン コン ベト</v>
      </c>
      <c r="W5" s="110">
        <f>IF(AND(B$6&lt;&gt;"",B$3=""),0,IFERROR(HLOOKUP(INDEX(月シフト!$B$17:$AF$50,MATCH($V5,月シフト!$A$17:$A$50,0),MATCH($V$1,月シフト!$B$9:$AF$9,0)),月シフト!$AJ$9:$AU$10,2,0),""))</f>
        <v>8</v>
      </c>
      <c r="X5" s="110">
        <f ca="1">C33</f>
        <v>7.9999999999997389</v>
      </c>
      <c r="Y5" s="112">
        <f t="shared" ref="Y5:Y10" ca="1" si="1">IF(V5="","",X5-W5)</f>
        <v>-2.6112445539183682E-13</v>
      </c>
      <c r="Z5" s="178"/>
      <c r="AA5" s="109" t="str">
        <f t="shared" si="0"/>
        <v>ディン コン ベト</v>
      </c>
      <c r="AB5" s="114">
        <f>IFERROR(HLOOKUP($V5,月シフト!$AJ$12:$AZ$13,2,0)*W5,"")</f>
        <v>8800</v>
      </c>
      <c r="AC5" s="114">
        <f ca="1">IFERROR(HLOOKUP($V5,月シフト!$AJ$12:$AZ$13,2,0)*X5,"")</f>
        <v>8799.9999999997126</v>
      </c>
      <c r="AD5" s="115">
        <f t="shared" ref="AD5:AD10" ca="1" si="2">IFERROR(ROUND(AC5,0)-ROUND(AB5,0),"")</f>
        <v>0</v>
      </c>
    </row>
    <row r="6" spans="1:32" ht="18.600000000000001" customHeight="1" x14ac:dyDescent="0.4">
      <c r="A6" s="137">
        <v>0.29166666666666669</v>
      </c>
      <c r="B6" s="84"/>
      <c r="C6" s="85"/>
      <c r="D6" s="85"/>
      <c r="E6" s="85"/>
      <c r="F6" s="85"/>
      <c r="G6" s="85"/>
      <c r="H6" s="85"/>
      <c r="I6" s="85"/>
      <c r="J6" s="85"/>
      <c r="K6" s="85"/>
      <c r="L6" s="85"/>
      <c r="M6" s="85"/>
      <c r="N6" s="85"/>
      <c r="O6" s="85"/>
      <c r="P6" s="313"/>
      <c r="Q6" s="84"/>
      <c r="R6" s="323"/>
      <c r="S6" s="86"/>
      <c r="T6" s="87" t="s">
        <v>194</v>
      </c>
      <c r="V6" s="109" t="str">
        <f>IF(AND(D$3="",D$6=""),"",IF(D$3="",D$6,D$3))</f>
        <v>ホン ゴック</v>
      </c>
      <c r="W6" s="110">
        <f>IF(AND(B$6&lt;&gt;"",B$3=""),0,IFERROR(HLOOKUP(INDEX(月シフト!$B$17:$AF$50,MATCH($V6,月シフト!$A$17:$A$50,0),MATCH($V$1,月シフト!$B$9:$AF$9,0)),月シフト!$AJ$9:$AU$10,2,0),""))</f>
        <v>8</v>
      </c>
      <c r="X6" s="110">
        <f ca="1">D33</f>
        <v>7.9999999999997389</v>
      </c>
      <c r="Y6" s="112">
        <f t="shared" ca="1" si="1"/>
        <v>-2.6112445539183682E-13</v>
      </c>
      <c r="Z6" s="141"/>
      <c r="AA6" s="109" t="str">
        <f t="shared" si="0"/>
        <v>ホン ゴック</v>
      </c>
      <c r="AB6" s="114">
        <f>IFERROR(HLOOKUP($V6,月シフト!$AJ$12:$AZ$13,2,0)*W6,"")</f>
        <v>8800</v>
      </c>
      <c r="AC6" s="114">
        <f ca="1">IFERROR(HLOOKUP($V6,月シフト!$AJ$12:$AZ$13,2,0)*X6,"")</f>
        <v>8799.9999999997126</v>
      </c>
      <c r="AD6" s="115">
        <f t="shared" ca="1" si="2"/>
        <v>0</v>
      </c>
      <c r="AF6" s="70" t="str">
        <f>'1日(火)'!AF6</f>
        <v>リスト</v>
      </c>
    </row>
    <row r="7" spans="1:32" ht="18.600000000000001" customHeight="1" x14ac:dyDescent="0.4">
      <c r="A7" s="138">
        <v>0.3125</v>
      </c>
      <c r="B7" s="132"/>
      <c r="C7" s="133"/>
      <c r="D7" s="133"/>
      <c r="E7" s="133"/>
      <c r="F7" s="133"/>
      <c r="G7" s="133"/>
      <c r="H7" s="133"/>
      <c r="I7" s="133"/>
      <c r="J7" s="133"/>
      <c r="K7" s="133"/>
      <c r="L7" s="133"/>
      <c r="M7" s="133"/>
      <c r="N7" s="133"/>
      <c r="O7" s="133"/>
      <c r="P7" s="309"/>
      <c r="Q7" s="132"/>
      <c r="R7" s="223"/>
      <c r="S7" s="134"/>
      <c r="T7" s="135" t="s">
        <v>750</v>
      </c>
      <c r="V7" s="109" t="str">
        <f>IF(AND(E$3="",E$6=""),"",IF(E$3="",E$6,E$3))</f>
        <v>ハルシャナ</v>
      </c>
      <c r="W7" s="110">
        <f>IF(AND(B$6&lt;&gt;"",B$3=""),0,IFERROR(HLOOKUP(INDEX(月シフト!$B$17:$AF$50,MATCH($V7,月シフト!$A$17:$A$50,0),MATCH($V$1,月シフト!$B$9:$AF$9,0)),月シフト!$AJ$9:$AU$10,2,0),""))</f>
        <v>8</v>
      </c>
      <c r="X7" s="110">
        <f ca="1">E33</f>
        <v>7.9999999999997389</v>
      </c>
      <c r="Y7" s="112">
        <f t="shared" ca="1" si="1"/>
        <v>-2.6112445539183682E-13</v>
      </c>
      <c r="Z7" s="113"/>
      <c r="AA7" s="109" t="str">
        <f t="shared" si="0"/>
        <v>ハルシャナ</v>
      </c>
      <c r="AB7" s="114">
        <f>IFERROR(HLOOKUP($V7,月シフト!$AJ$12:$AZ$13,2,0)*W7,"")</f>
        <v>8400</v>
      </c>
      <c r="AC7" s="114">
        <f ca="1">IFERROR(HLOOKUP($V7,月シフト!$AJ$12:$AZ$13,2,0)*X7,"")</f>
        <v>8399.9999999997253</v>
      </c>
      <c r="AD7" s="115">
        <f t="shared" ca="1" si="2"/>
        <v>0</v>
      </c>
      <c r="AF7" s="89" t="str">
        <f>'1日(火)'!AF7</f>
        <v>↓</v>
      </c>
    </row>
    <row r="8" spans="1:32" ht="18.600000000000001" customHeight="1" x14ac:dyDescent="0.4">
      <c r="A8" s="139">
        <v>0.33333333333333298</v>
      </c>
      <c r="B8" s="90" t="s">
        <v>62</v>
      </c>
      <c r="C8" s="91" t="s">
        <v>62</v>
      </c>
      <c r="D8" s="91" t="s">
        <v>62</v>
      </c>
      <c r="E8" s="91" t="s">
        <v>62</v>
      </c>
      <c r="F8" s="91" t="s">
        <v>62</v>
      </c>
      <c r="G8" s="91"/>
      <c r="H8" s="91"/>
      <c r="I8" s="91"/>
      <c r="J8" s="91"/>
      <c r="K8" s="91"/>
      <c r="L8" s="91"/>
      <c r="M8" s="91"/>
      <c r="N8" s="91"/>
      <c r="O8" s="91"/>
      <c r="P8" s="314"/>
      <c r="Q8" s="90"/>
      <c r="R8" s="222"/>
      <c r="S8" s="92"/>
      <c r="T8" s="203" t="s">
        <v>744</v>
      </c>
      <c r="V8" s="109" t="str">
        <f>IF(AND(F$3="",F$6=""),"",IF(F$3="",F$6,F$3))</f>
        <v>ユウ</v>
      </c>
      <c r="W8" s="110">
        <f>IF(AND(B$6&lt;&gt;"",B$3=""),0,IFERROR(HLOOKUP(INDEX(月シフト!$B$17:$AF$50,MATCH($V8,月シフト!$A$17:$A$50,0),MATCH($V$1,月シフト!$B$9:$AF$9,0)),月シフト!$AJ$9:$AU$10,2,0),""))</f>
        <v>8</v>
      </c>
      <c r="X8" s="110">
        <f ca="1">F33</f>
        <v>7.9999999999997389</v>
      </c>
      <c r="Y8" s="112">
        <f t="shared" ca="1" si="1"/>
        <v>-2.6112445539183682E-13</v>
      </c>
      <c r="AA8" s="109" t="str">
        <f t="shared" si="0"/>
        <v>ユウ</v>
      </c>
      <c r="AB8" s="114">
        <f>IFERROR(HLOOKUP($V8,月シフト!$AJ$12:$AZ$13,2,0)*W8,"")</f>
        <v>8400</v>
      </c>
      <c r="AC8" s="114">
        <f ca="1">IFERROR(HLOOKUP($V8,月シフト!$AJ$12:$AZ$13,2,0)*X8,"")</f>
        <v>8399.9999999997253</v>
      </c>
      <c r="AD8" s="115">
        <f t="shared" ca="1" si="2"/>
        <v>0</v>
      </c>
      <c r="AF8" s="89" t="str">
        <f>'1日(火)'!AF8</f>
        <v>荷物整理</v>
      </c>
    </row>
    <row r="9" spans="1:32" ht="18.600000000000001" customHeight="1" x14ac:dyDescent="0.4">
      <c r="A9" s="138">
        <v>0.35416666666666602</v>
      </c>
      <c r="B9" s="132" t="s">
        <v>64</v>
      </c>
      <c r="C9" s="133" t="s">
        <v>64</v>
      </c>
      <c r="D9" s="133" t="s">
        <v>64</v>
      </c>
      <c r="E9" s="133" t="s">
        <v>64</v>
      </c>
      <c r="F9" s="133" t="s">
        <v>64</v>
      </c>
      <c r="G9" s="133"/>
      <c r="H9" s="133"/>
      <c r="I9" s="133"/>
      <c r="J9" s="133"/>
      <c r="K9" s="133"/>
      <c r="L9" s="133"/>
      <c r="M9" s="133"/>
      <c r="N9" s="133"/>
      <c r="O9" s="133"/>
      <c r="P9" s="309"/>
      <c r="Q9" s="132"/>
      <c r="R9" s="223"/>
      <c r="S9" s="134"/>
      <c r="T9" s="136"/>
      <c r="V9" s="109" t="str">
        <f>IF(AND(G$3="",G$6=""),"",IF(G$3="",G$6,G$3))</f>
        <v>チャトランガ</v>
      </c>
      <c r="W9" s="110">
        <f>IF(AND(B$6&lt;&gt;"",B$3=""),0,IFERROR(HLOOKUP(INDEX(月シフト!$B$17:$AF$50,MATCH($V9,月シフト!$A$17:$A$50,0),MATCH($V$1,月シフト!$B$9:$AF$9,0)),月シフト!$AJ$9:$AU$10,2,0),""))</f>
        <v>5</v>
      </c>
      <c r="X9" s="110">
        <f ca="1">G33</f>
        <v>4.9999999999996838</v>
      </c>
      <c r="Y9" s="112">
        <f t="shared" ca="1" si="1"/>
        <v>-3.1619151741324458E-13</v>
      </c>
      <c r="AA9" s="109" t="str">
        <f t="shared" si="0"/>
        <v>チャトランガ</v>
      </c>
      <c r="AB9" s="114">
        <f>IFERROR(HLOOKUP($V9,月シフト!$AJ$12:$AZ$13,2,0)*W9,"")</f>
        <v>5250</v>
      </c>
      <c r="AC9" s="114">
        <f ca="1">IFERROR(HLOOKUP($V9,月シフト!$AJ$12:$AZ$13,2,0)*X9,"")</f>
        <v>5249.999999999668</v>
      </c>
      <c r="AD9" s="115">
        <f t="shared" ca="1" si="2"/>
        <v>0</v>
      </c>
      <c r="AF9" s="89" t="str">
        <f>'1日(火)'!AF9</f>
        <v>フード</v>
      </c>
    </row>
    <row r="10" spans="1:32" ht="18.600000000000001" customHeight="1" x14ac:dyDescent="0.4">
      <c r="A10" s="139">
        <v>0.375</v>
      </c>
      <c r="B10" s="90" t="s">
        <v>68</v>
      </c>
      <c r="C10" s="91" t="s">
        <v>68</v>
      </c>
      <c r="D10" s="91" t="s">
        <v>68</v>
      </c>
      <c r="E10" s="91" t="s">
        <v>68</v>
      </c>
      <c r="F10" s="91" t="s">
        <v>68</v>
      </c>
      <c r="G10" s="91"/>
      <c r="H10" s="91"/>
      <c r="I10" s="91"/>
      <c r="J10" s="91"/>
      <c r="K10" s="91"/>
      <c r="L10" s="91"/>
      <c r="M10" s="91"/>
      <c r="N10" s="91"/>
      <c r="O10" s="91"/>
      <c r="P10" s="314"/>
      <c r="Q10" s="90"/>
      <c r="R10" s="222"/>
      <c r="S10" s="92"/>
      <c r="T10" s="93"/>
      <c r="V10" s="109" t="str">
        <f>IF(AND(H$3="",H$6=""),"",IF(H$3="",H$6,H$3))</f>
        <v/>
      </c>
      <c r="W10" s="117" t="str">
        <f>IF(AND(B$6&lt;&gt;"",B$3=""),0,IFERROR(HLOOKUP(INDEX(月シフト!$B$17:$AF$50,MATCH($V10,月シフト!$A$17:$A$50,0),MATCH($V$1,月シフト!$B$9:$AF$9,0)),月シフト!$AJ$9:$AU$10,2,0),""))</f>
        <v/>
      </c>
      <c r="X10" s="110" t="str">
        <f ca="1">H33</f>
        <v/>
      </c>
      <c r="Y10" s="118" t="str">
        <f t="shared" si="1"/>
        <v/>
      </c>
      <c r="AA10" s="109" t="str">
        <f t="shared" si="0"/>
        <v/>
      </c>
      <c r="AB10" s="114" t="str">
        <f>IFERROR(HLOOKUP($V10,月シフト!$AJ$12:$AZ$13,2,0)*W10,"")</f>
        <v/>
      </c>
      <c r="AC10" s="114" t="str">
        <f ca="1">IFERROR(HLOOKUP($V10,月シフト!$AJ$12:$AZ$13,2,0)*X10,"")</f>
        <v/>
      </c>
      <c r="AD10" s="115" t="str">
        <f t="shared" ca="1" si="2"/>
        <v/>
      </c>
      <c r="AF10" s="89" t="str">
        <f>'1日(火)'!AF10</f>
        <v>翌日準備</v>
      </c>
    </row>
    <row r="11" spans="1:32" ht="18" customHeight="1" x14ac:dyDescent="0.4">
      <c r="A11" s="138">
        <v>0.39583333333333298</v>
      </c>
      <c r="B11" s="132" t="s">
        <v>64</v>
      </c>
      <c r="C11" s="133" t="s">
        <v>64</v>
      </c>
      <c r="D11" s="133" t="s">
        <v>64</v>
      </c>
      <c r="E11" s="133" t="s">
        <v>64</v>
      </c>
      <c r="F11" s="133" t="s">
        <v>64</v>
      </c>
      <c r="G11" s="133"/>
      <c r="H11" s="133"/>
      <c r="I11" s="133"/>
      <c r="J11" s="133"/>
      <c r="K11" s="133"/>
      <c r="L11" s="133"/>
      <c r="M11" s="133"/>
      <c r="N11" s="133"/>
      <c r="O11" s="133"/>
      <c r="P11" s="309"/>
      <c r="Q11" s="132"/>
      <c r="R11" s="223"/>
      <c r="S11" s="134"/>
      <c r="T11" s="136"/>
      <c r="V11" s="109" t="str">
        <f>IF(AND(I$3="",I$6=""),"",IF(I$3="",I$6,I$3))</f>
        <v/>
      </c>
      <c r="W11" s="117" t="str">
        <f>IF(AND(B$6&lt;&gt;"",B$3=""),0,IFERROR(HLOOKUP(INDEX(月シフト!$B$17:$AF$50,MATCH($V11,月シフト!$A$17:$A$50,0),MATCH($V$1,月シフト!$B$9:$AF$9,0)),月シフト!$AJ$9:$AU$10,2,0),""))</f>
        <v/>
      </c>
      <c r="X11" s="110" t="str">
        <f ca="1">I33</f>
        <v/>
      </c>
      <c r="Y11" s="118" t="str">
        <f t="shared" ref="Y11:Y13" si="3">IF(V11="","",X11-W11)</f>
        <v/>
      </c>
      <c r="AA11" s="109" t="str">
        <f t="shared" si="0"/>
        <v/>
      </c>
      <c r="AB11" s="114" t="str">
        <f>IFERROR(HLOOKUP($V11,月シフト!$AJ$12:$AZ$13,2,0)*W11,"")</f>
        <v/>
      </c>
      <c r="AC11" s="114" t="str">
        <f ca="1">IFERROR(HLOOKUP($V11,月シフト!$AJ$12:$AZ$13,2,0)*X11,"")</f>
        <v/>
      </c>
      <c r="AD11" s="115" t="str">
        <f ca="1">IFERROR(ROUND(AC11,0)-ROUND(AB11,0),"")</f>
        <v/>
      </c>
      <c r="AF11" s="89" t="str">
        <f>'1日(火)'!AF11</f>
        <v>荷物整理</v>
      </c>
    </row>
    <row r="12" spans="1:32" ht="18" customHeight="1" x14ac:dyDescent="0.4">
      <c r="A12" s="139">
        <v>0.41666666666666702</v>
      </c>
      <c r="B12" s="90" t="s">
        <v>70</v>
      </c>
      <c r="C12" s="91" t="s">
        <v>70</v>
      </c>
      <c r="D12" s="91" t="s">
        <v>70</v>
      </c>
      <c r="E12" s="91" t="s">
        <v>70</v>
      </c>
      <c r="F12" s="91" t="s">
        <v>70</v>
      </c>
      <c r="G12" s="91"/>
      <c r="H12" s="91"/>
      <c r="I12" s="91"/>
      <c r="J12" s="91"/>
      <c r="K12" s="91"/>
      <c r="L12" s="91"/>
      <c r="M12" s="91"/>
      <c r="N12" s="91"/>
      <c r="O12" s="91"/>
      <c r="P12" s="314"/>
      <c r="Q12" s="90"/>
      <c r="R12" s="222"/>
      <c r="S12" s="92"/>
      <c r="T12" s="93"/>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2" t="s">
        <v>64</v>
      </c>
      <c r="C13" s="133" t="s">
        <v>64</v>
      </c>
      <c r="D13" s="133" t="s">
        <v>64</v>
      </c>
      <c r="E13" s="133" t="s">
        <v>64</v>
      </c>
      <c r="F13" s="133" t="s">
        <v>64</v>
      </c>
      <c r="G13" s="133"/>
      <c r="H13" s="133"/>
      <c r="I13" s="133"/>
      <c r="J13" s="133"/>
      <c r="K13" s="133"/>
      <c r="L13" s="133"/>
      <c r="M13" s="133"/>
      <c r="N13" s="133"/>
      <c r="O13" s="133"/>
      <c r="P13" s="309"/>
      <c r="Q13" s="132"/>
      <c r="R13" s="223"/>
      <c r="S13" s="134"/>
      <c r="T13" s="136"/>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0" t="s">
        <v>64</v>
      </c>
      <c r="C14" s="91" t="s">
        <v>64</v>
      </c>
      <c r="D14" s="91" t="s">
        <v>64</v>
      </c>
      <c r="E14" s="91" t="s">
        <v>64</v>
      </c>
      <c r="F14" s="91" t="s">
        <v>64</v>
      </c>
      <c r="G14" s="91"/>
      <c r="H14" s="91"/>
      <c r="I14" s="91"/>
      <c r="J14" s="91"/>
      <c r="K14" s="91"/>
      <c r="L14" s="91"/>
      <c r="M14" s="91"/>
      <c r="N14" s="91"/>
      <c r="O14" s="91"/>
      <c r="P14" s="314"/>
      <c r="Q14" s="90"/>
      <c r="R14" s="222"/>
      <c r="S14" s="92"/>
      <c r="T14" s="93"/>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2" t="s">
        <v>64</v>
      </c>
      <c r="C15" s="133" t="s">
        <v>64</v>
      </c>
      <c r="D15" s="133" t="s">
        <v>64</v>
      </c>
      <c r="E15" s="133" t="s">
        <v>64</v>
      </c>
      <c r="F15" s="133" t="s">
        <v>64</v>
      </c>
      <c r="G15" s="133"/>
      <c r="H15" s="133"/>
      <c r="I15" s="133"/>
      <c r="J15" s="133"/>
      <c r="K15" s="133"/>
      <c r="L15" s="133"/>
      <c r="M15" s="133"/>
      <c r="N15" s="133"/>
      <c r="O15" s="133"/>
      <c r="P15" s="309"/>
      <c r="Q15" s="132"/>
      <c r="R15" s="223"/>
      <c r="S15" s="134"/>
      <c r="T15" s="136" t="s">
        <v>746</v>
      </c>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0" t="s">
        <v>69</v>
      </c>
      <c r="C16" s="91" t="s">
        <v>69</v>
      </c>
      <c r="D16" s="91" t="s">
        <v>69</v>
      </c>
      <c r="E16" s="91" t="s">
        <v>69</v>
      </c>
      <c r="F16" s="91" t="s">
        <v>69</v>
      </c>
      <c r="G16" s="91"/>
      <c r="H16" s="91"/>
      <c r="I16" s="91"/>
      <c r="J16" s="91"/>
      <c r="K16" s="91"/>
      <c r="L16" s="91"/>
      <c r="M16" s="91"/>
      <c r="N16" s="91"/>
      <c r="O16" s="91"/>
      <c r="P16" s="314"/>
      <c r="Q16" s="90"/>
      <c r="R16" s="222"/>
      <c r="S16" s="92"/>
      <c r="T16" s="93" t="s">
        <v>201</v>
      </c>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2" t="s">
        <v>69</v>
      </c>
      <c r="C17" s="133" t="s">
        <v>69</v>
      </c>
      <c r="D17" s="133" t="s">
        <v>69</v>
      </c>
      <c r="E17" s="133" t="s">
        <v>69</v>
      </c>
      <c r="F17" s="133" t="s">
        <v>69</v>
      </c>
      <c r="G17" s="133"/>
      <c r="H17" s="133"/>
      <c r="I17" s="133"/>
      <c r="J17" s="133"/>
      <c r="K17" s="133"/>
      <c r="L17" s="133"/>
      <c r="M17" s="133"/>
      <c r="N17" s="133"/>
      <c r="O17" s="133"/>
      <c r="P17" s="309"/>
      <c r="Q17" s="132"/>
      <c r="R17" s="223"/>
      <c r="S17" s="134"/>
      <c r="T17" s="172"/>
      <c r="V17" s="109" t="str">
        <f>IF(AND(O$3="",O$6=""),"",IF(O$3="",O$6,O$3))</f>
        <v/>
      </c>
      <c r="W17" s="117" t="str">
        <f>IF(AND(B$6&lt;&gt;"",B$3=""),0,IFERROR(HLOOKUP(INDEX(月シフト!$B$17:$AF$50,MATCH($V17,月シフト!$A$17:$A$50,0),MATCH($V$1,月シフト!$B$9:$AF$9,0)),月シフト!$AJ$9:$AU$10,2,0),""))</f>
        <v/>
      </c>
      <c r="X17" s="110" t="str">
        <f ca="1">O33</f>
        <v/>
      </c>
      <c r="Y17" s="118" t="str">
        <f t="shared" si="5"/>
        <v/>
      </c>
      <c r="AA17" s="109" t="str">
        <f t="shared" si="6"/>
        <v/>
      </c>
      <c r="AB17" s="114" t="str">
        <f>IFERROR(HLOOKUP($V17,月シフト!$AJ$12:$AZ$13,2,0)*W17,"")</f>
        <v/>
      </c>
      <c r="AC17" s="114" t="str">
        <f ca="1">IFERROR(HLOOKUP($V17,月シフト!$AJ$12:$AZ$13,2,0)*X17,"")</f>
        <v/>
      </c>
      <c r="AD17" s="115" t="str">
        <f t="shared" ca="1" si="7"/>
        <v/>
      </c>
      <c r="AF17" s="89" t="str">
        <f>'1日(火)'!AF17</f>
        <v>検品登録</v>
      </c>
    </row>
    <row r="18" spans="1:32" ht="18" customHeight="1" thickBot="1" x14ac:dyDescent="0.45">
      <c r="A18" s="139">
        <v>0.54166666666666596</v>
      </c>
      <c r="B18" s="90" t="s">
        <v>740</v>
      </c>
      <c r="C18" s="91" t="s">
        <v>740</v>
      </c>
      <c r="D18" s="91" t="s">
        <v>740</v>
      </c>
      <c r="E18" s="91" t="s">
        <v>740</v>
      </c>
      <c r="F18" s="91" t="s">
        <v>740</v>
      </c>
      <c r="G18" s="91" t="s">
        <v>740</v>
      </c>
      <c r="H18" s="91"/>
      <c r="I18" s="91"/>
      <c r="J18" s="91"/>
      <c r="K18" s="91"/>
      <c r="L18" s="91"/>
      <c r="M18" s="91"/>
      <c r="N18" s="91"/>
      <c r="O18" s="91"/>
      <c r="P18" s="314"/>
      <c r="Q18" s="90"/>
      <c r="R18" s="222"/>
      <c r="S18" s="92"/>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2" t="s">
        <v>64</v>
      </c>
      <c r="C19" s="133" t="s">
        <v>64</v>
      </c>
      <c r="D19" s="133" t="s">
        <v>64</v>
      </c>
      <c r="E19" s="133" t="s">
        <v>64</v>
      </c>
      <c r="F19" s="133" t="s">
        <v>64</v>
      </c>
      <c r="G19" s="133" t="s">
        <v>64</v>
      </c>
      <c r="H19" s="133"/>
      <c r="I19" s="133"/>
      <c r="J19" s="133"/>
      <c r="K19" s="133"/>
      <c r="L19" s="133"/>
      <c r="M19" s="133"/>
      <c r="N19" s="133"/>
      <c r="O19" s="133"/>
      <c r="P19" s="309"/>
      <c r="Q19" s="132"/>
      <c r="R19" s="223"/>
      <c r="S19" s="134"/>
      <c r="T19" s="136"/>
      <c r="V19" s="119" t="s">
        <v>54</v>
      </c>
      <c r="W19" s="120">
        <f>SUM(W4:W18)</f>
        <v>45</v>
      </c>
      <c r="X19" s="120">
        <f ca="1">SUM(X4:X18)</f>
        <v>44.99999999999838</v>
      </c>
      <c r="Y19" s="121">
        <f ca="1">IF(V19="","",X19-W19)</f>
        <v>-1.6200374375330284E-12</v>
      </c>
      <c r="AA19" s="119" t="s">
        <v>54</v>
      </c>
      <c r="AB19" s="122">
        <f>SUM(AB4:AB18)</f>
        <v>49250</v>
      </c>
      <c r="AC19" s="122">
        <f t="shared" ref="AC19:AD19" ca="1" si="8">SUM(AC4:AC18)</f>
        <v>49249.999999998225</v>
      </c>
      <c r="AD19" s="123">
        <f t="shared" ca="1" si="8"/>
        <v>0</v>
      </c>
      <c r="AF19" s="94" t="str">
        <f>'1日(火)'!AF19</f>
        <v>出荷チェック</v>
      </c>
    </row>
    <row r="20" spans="1:32" ht="18" customHeight="1" thickBot="1" x14ac:dyDescent="0.45">
      <c r="A20" s="139">
        <v>0.58333333333333104</v>
      </c>
      <c r="B20" s="90" t="s">
        <v>64</v>
      </c>
      <c r="C20" s="91" t="s">
        <v>64</v>
      </c>
      <c r="D20" s="91" t="s">
        <v>64</v>
      </c>
      <c r="E20" s="91" t="s">
        <v>64</v>
      </c>
      <c r="F20" s="91" t="s">
        <v>64</v>
      </c>
      <c r="G20" s="91" t="s">
        <v>64</v>
      </c>
      <c r="H20" s="91"/>
      <c r="I20" s="91"/>
      <c r="J20" s="91"/>
      <c r="K20" s="91"/>
      <c r="L20" s="91"/>
      <c r="M20" s="91"/>
      <c r="N20" s="91"/>
      <c r="O20" s="91"/>
      <c r="P20" s="314"/>
      <c r="Q20" s="90"/>
      <c r="R20" s="222"/>
      <c r="S20" s="92"/>
      <c r="T20" s="93"/>
      <c r="V20" s="103" t="s">
        <v>77</v>
      </c>
      <c r="W20" s="70"/>
      <c r="Z20" s="141"/>
      <c r="AA20" s="103" t="s">
        <v>78</v>
      </c>
      <c r="AF20" s="89" t="str">
        <f>'1日(火)'!AF20</f>
        <v>PC</v>
      </c>
    </row>
    <row r="21" spans="1:32" ht="18" customHeight="1" x14ac:dyDescent="0.4">
      <c r="A21" s="138">
        <v>0.60416666666666297</v>
      </c>
      <c r="B21" s="132" t="s">
        <v>64</v>
      </c>
      <c r="C21" s="133" t="s">
        <v>64</v>
      </c>
      <c r="D21" s="133" t="s">
        <v>64</v>
      </c>
      <c r="E21" s="133" t="s">
        <v>64</v>
      </c>
      <c r="F21" s="133" t="s">
        <v>64</v>
      </c>
      <c r="G21" s="133" t="s">
        <v>64</v>
      </c>
      <c r="H21" s="133"/>
      <c r="I21" s="133"/>
      <c r="J21" s="133"/>
      <c r="K21" s="133"/>
      <c r="L21" s="133"/>
      <c r="M21" s="133"/>
      <c r="N21" s="133"/>
      <c r="O21" s="133"/>
      <c r="P21" s="309"/>
      <c r="Q21" s="132"/>
      <c r="R21" s="223"/>
      <c r="S21" s="134"/>
      <c r="T21" s="136" t="s">
        <v>747</v>
      </c>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0" t="s">
        <v>64</v>
      </c>
      <c r="C22" s="91" t="s">
        <v>64</v>
      </c>
      <c r="D22" s="91" t="s">
        <v>64</v>
      </c>
      <c r="E22" s="91" t="s">
        <v>64</v>
      </c>
      <c r="F22" s="91" t="s">
        <v>64</v>
      </c>
      <c r="G22" s="91" t="s">
        <v>64</v>
      </c>
      <c r="H22" s="91"/>
      <c r="I22" s="91"/>
      <c r="J22" s="91"/>
      <c r="K22" s="91"/>
      <c r="L22" s="91"/>
      <c r="M22" s="91"/>
      <c r="N22" s="91"/>
      <c r="O22" s="91"/>
      <c r="P22" s="314"/>
      <c r="Q22" s="90"/>
      <c r="R22" s="222"/>
      <c r="S22" s="92"/>
      <c r="T22" s="93"/>
      <c r="V22" s="160" t="s">
        <v>13</v>
      </c>
      <c r="W22" s="127" t="str">
        <f>IF(O2="","",O2)</f>
        <v/>
      </c>
      <c r="X22" s="127"/>
      <c r="Y22" s="161" t="str">
        <f>IFERROR(X22-W22,"")</f>
        <v/>
      </c>
      <c r="AA22" s="126" t="s">
        <v>13</v>
      </c>
      <c r="AB22" s="128" t="str">
        <f>IF(W22="","",AB19/W22)</f>
        <v/>
      </c>
      <c r="AC22" s="128" t="str">
        <f>IF(X22="","",AC19/X22)</f>
        <v/>
      </c>
      <c r="AD22" s="129" t="str">
        <f>IFERROR(AC22-AB22,"")</f>
        <v/>
      </c>
      <c r="AF22" s="95" t="str">
        <f>'1日(火)'!AF22</f>
        <v>残業</v>
      </c>
    </row>
    <row r="23" spans="1:32" ht="18" customHeight="1" thickBot="1" x14ac:dyDescent="0.45">
      <c r="A23" s="138">
        <v>0.64583333333332704</v>
      </c>
      <c r="B23" s="132" t="s">
        <v>64</v>
      </c>
      <c r="C23" s="133" t="s">
        <v>64</v>
      </c>
      <c r="D23" s="133" t="s">
        <v>64</v>
      </c>
      <c r="E23" s="133" t="s">
        <v>64</v>
      </c>
      <c r="F23" s="133" t="s">
        <v>64</v>
      </c>
      <c r="G23" s="133" t="s">
        <v>64</v>
      </c>
      <c r="H23" s="133"/>
      <c r="I23" s="133"/>
      <c r="J23" s="133"/>
      <c r="K23" s="133"/>
      <c r="L23" s="133"/>
      <c r="M23" s="133"/>
      <c r="N23" s="133"/>
      <c r="O23" s="133"/>
      <c r="P23" s="309"/>
      <c r="Q23" s="132"/>
      <c r="R23" s="223"/>
      <c r="S23" s="134"/>
      <c r="T23" s="136"/>
      <c r="V23" s="103" t="s">
        <v>104</v>
      </c>
      <c r="W23" s="70"/>
      <c r="AF23" s="95" t="str">
        <f>'1日(火)'!AF23</f>
        <v>↓</v>
      </c>
    </row>
    <row r="24" spans="1:32" ht="18" customHeight="1" x14ac:dyDescent="0.4">
      <c r="A24" s="139">
        <v>0.66666666666665897</v>
      </c>
      <c r="B24" s="90" t="s">
        <v>64</v>
      </c>
      <c r="C24" s="91" t="s">
        <v>64</v>
      </c>
      <c r="D24" s="91" t="s">
        <v>64</v>
      </c>
      <c r="E24" s="91" t="s">
        <v>64</v>
      </c>
      <c r="F24" s="91" t="s">
        <v>64</v>
      </c>
      <c r="G24" s="91" t="s">
        <v>64</v>
      </c>
      <c r="H24" s="91"/>
      <c r="I24" s="91"/>
      <c r="J24" s="91"/>
      <c r="K24" s="91"/>
      <c r="L24" s="91"/>
      <c r="M24" s="91"/>
      <c r="N24" s="91"/>
      <c r="O24" s="91"/>
      <c r="P24" s="314"/>
      <c r="Q24" s="90"/>
      <c r="R24" s="222"/>
      <c r="S24" s="92"/>
      <c r="T24" s="93" t="s">
        <v>748</v>
      </c>
      <c r="V24" s="105" t="s">
        <v>3</v>
      </c>
      <c r="W24" s="106" t="s">
        <v>14</v>
      </c>
      <c r="X24" s="106" t="s">
        <v>15</v>
      </c>
      <c r="Y24" s="107" t="s">
        <v>16</v>
      </c>
      <c r="AF24" s="95" t="str">
        <f>'1日(火)'!AF24</f>
        <v>翌日準備</v>
      </c>
    </row>
    <row r="25" spans="1:32" ht="18" customHeight="1" thickBot="1" x14ac:dyDescent="0.45">
      <c r="A25" s="138">
        <v>0.68749999999999101</v>
      </c>
      <c r="B25" s="132" t="s">
        <v>755</v>
      </c>
      <c r="C25" s="133" t="s">
        <v>755</v>
      </c>
      <c r="D25" s="133" t="s">
        <v>755</v>
      </c>
      <c r="E25" s="133" t="s">
        <v>755</v>
      </c>
      <c r="F25" s="133" t="s">
        <v>755</v>
      </c>
      <c r="G25" s="133" t="s">
        <v>64</v>
      </c>
      <c r="H25" s="133"/>
      <c r="I25" s="133"/>
      <c r="J25" s="133"/>
      <c r="K25" s="133"/>
      <c r="L25" s="133"/>
      <c r="M25" s="133"/>
      <c r="N25" s="133"/>
      <c r="O25" s="133"/>
      <c r="P25" s="309"/>
      <c r="Q25" s="132"/>
      <c r="R25" s="223"/>
      <c r="S25" s="134"/>
      <c r="T25" s="136"/>
      <c r="V25" s="126" t="s">
        <v>13</v>
      </c>
      <c r="W25" s="163" t="str">
        <f>IF(W22="","",W22/W19)</f>
        <v/>
      </c>
      <c r="X25" s="163" t="str">
        <f>IF(X22="","",X22/X19)</f>
        <v/>
      </c>
      <c r="Y25" s="164" t="str">
        <f>IFERROR(X25-W25,"")</f>
        <v/>
      </c>
      <c r="AF25" s="95" t="str">
        <f>'1日(火)'!AF25</f>
        <v>在庫チェック</v>
      </c>
    </row>
    <row r="26" spans="1:32" ht="18" customHeight="1" thickBot="1" x14ac:dyDescent="0.45">
      <c r="A26" s="139">
        <v>0.70833333333332205</v>
      </c>
      <c r="B26" s="90" t="s">
        <v>754</v>
      </c>
      <c r="C26" s="91" t="s">
        <v>754</v>
      </c>
      <c r="D26" s="91" t="s">
        <v>754</v>
      </c>
      <c r="E26" s="91" t="s">
        <v>754</v>
      </c>
      <c r="F26" s="91" t="s">
        <v>754</v>
      </c>
      <c r="G26" s="91" t="s">
        <v>64</v>
      </c>
      <c r="H26" s="91"/>
      <c r="I26" s="91"/>
      <c r="J26" s="91"/>
      <c r="K26" s="91"/>
      <c r="L26" s="91"/>
      <c r="M26" s="91"/>
      <c r="N26" s="91"/>
      <c r="O26" s="91"/>
      <c r="P26" s="314"/>
      <c r="Q26" s="90"/>
      <c r="R26" s="222"/>
      <c r="S26" s="92"/>
      <c r="T26" s="93"/>
      <c r="V26" s="130" t="s">
        <v>164</v>
      </c>
      <c r="W26" s="322"/>
      <c r="X26" s="322"/>
      <c r="Y26" s="322"/>
      <c r="AF26" s="95" t="str">
        <f>'1日(火)'!AF26</f>
        <v>送り状印刷</v>
      </c>
    </row>
    <row r="27" spans="1:32" ht="18" customHeight="1" x14ac:dyDescent="0.4">
      <c r="A27" s="138">
        <v>0.72916666666665397</v>
      </c>
      <c r="B27" s="132"/>
      <c r="C27" s="133"/>
      <c r="D27" s="133"/>
      <c r="E27" s="133"/>
      <c r="F27" s="133"/>
      <c r="G27" s="133" t="s">
        <v>740</v>
      </c>
      <c r="H27" s="133"/>
      <c r="I27" s="133"/>
      <c r="J27" s="133"/>
      <c r="K27" s="133"/>
      <c r="L27" s="133"/>
      <c r="M27" s="133"/>
      <c r="N27" s="133"/>
      <c r="O27" s="133"/>
      <c r="P27" s="309"/>
      <c r="Q27" s="132"/>
      <c r="R27" s="223"/>
      <c r="S27" s="134"/>
      <c r="T27" s="136"/>
      <c r="V27" s="524"/>
      <c r="W27" s="525"/>
      <c r="X27" s="525"/>
      <c r="Y27" s="526"/>
      <c r="AF27" s="95">
        <f>'1日(火)'!AF27</f>
        <v>0</v>
      </c>
    </row>
    <row r="28" spans="1:32" ht="18" customHeight="1" x14ac:dyDescent="0.4">
      <c r="A28" s="139">
        <v>0.74999999999998601</v>
      </c>
      <c r="B28" s="90"/>
      <c r="C28" s="91"/>
      <c r="D28" s="91"/>
      <c r="E28" s="91"/>
      <c r="F28" s="91"/>
      <c r="G28" s="91" t="s">
        <v>71</v>
      </c>
      <c r="H28" s="91"/>
      <c r="I28" s="91"/>
      <c r="J28" s="91"/>
      <c r="K28" s="91"/>
      <c r="L28" s="91"/>
      <c r="M28" s="91"/>
      <c r="N28" s="91"/>
      <c r="O28" s="91"/>
      <c r="P28" s="314"/>
      <c r="Q28" s="90"/>
      <c r="R28" s="222"/>
      <c r="S28" s="92"/>
      <c r="T28" s="93"/>
      <c r="V28" s="527"/>
      <c r="W28" s="528"/>
      <c r="X28" s="528"/>
      <c r="Y28" s="529"/>
      <c r="AA28" s="177"/>
      <c r="AB28" s="177"/>
      <c r="AC28" s="177"/>
      <c r="AD28" s="177"/>
      <c r="AF28" s="95" t="str">
        <f>'1日(火)'!AF28</f>
        <v>＊</v>
      </c>
    </row>
    <row r="29" spans="1:32" ht="18" customHeight="1" thickBot="1" x14ac:dyDescent="0.45">
      <c r="A29" s="138">
        <v>0.77083333333331805</v>
      </c>
      <c r="B29" s="132"/>
      <c r="C29" s="133"/>
      <c r="D29" s="133"/>
      <c r="E29" s="133"/>
      <c r="F29" s="133"/>
      <c r="G29" s="133"/>
      <c r="H29" s="133"/>
      <c r="I29" s="133"/>
      <c r="J29" s="133"/>
      <c r="K29" s="133"/>
      <c r="L29" s="133"/>
      <c r="M29" s="133"/>
      <c r="N29" s="133"/>
      <c r="O29" s="133"/>
      <c r="P29" s="309"/>
      <c r="Q29" s="132"/>
      <c r="R29" s="223"/>
      <c r="S29" s="134"/>
      <c r="T29" s="136"/>
      <c r="V29" s="521"/>
      <c r="W29" s="522"/>
      <c r="X29" s="522"/>
      <c r="Y29" s="523"/>
      <c r="AA29" s="177"/>
      <c r="AB29" s="177"/>
      <c r="AC29" s="177"/>
      <c r="AD29" s="177"/>
      <c r="AF29" s="95" t="str">
        <f>'1日(火)'!AF29</f>
        <v>＊</v>
      </c>
    </row>
    <row r="30" spans="1:32" ht="18" customHeight="1" thickBot="1" x14ac:dyDescent="0.45">
      <c r="A30" s="139">
        <v>0.79166666666664998</v>
      </c>
      <c r="B30" s="90"/>
      <c r="C30" s="91"/>
      <c r="D30" s="91"/>
      <c r="E30" s="91"/>
      <c r="F30" s="91"/>
      <c r="G30" s="91"/>
      <c r="H30" s="91"/>
      <c r="I30" s="91"/>
      <c r="J30" s="91"/>
      <c r="K30" s="91"/>
      <c r="L30" s="91"/>
      <c r="M30" s="91"/>
      <c r="N30" s="91"/>
      <c r="O30" s="91"/>
      <c r="P30" s="314"/>
      <c r="Q30" s="90"/>
      <c r="R30" s="222"/>
      <c r="S30" s="92"/>
      <c r="T30" s="93"/>
      <c r="V30" s="130" t="s">
        <v>236</v>
      </c>
      <c r="W30" s="320"/>
      <c r="X30" s="320"/>
      <c r="Y30" s="321"/>
      <c r="AA30" s="177"/>
      <c r="AB30" s="177"/>
      <c r="AC30" s="177"/>
      <c r="AD30" s="177"/>
      <c r="AF30" s="95" t="str">
        <f>'1日(火)'!AF30</f>
        <v>＊</v>
      </c>
    </row>
    <row r="31" spans="1:32" ht="18" customHeight="1" x14ac:dyDescent="0.4">
      <c r="A31" s="138">
        <v>0.81249999999998201</v>
      </c>
      <c r="B31" s="132"/>
      <c r="C31" s="133"/>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tr">
        <f>'1日(火)'!AF31</f>
        <v>＊</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t="s">
        <v>749</v>
      </c>
      <c r="V32" s="527"/>
      <c r="W32" s="528"/>
      <c r="X32" s="528"/>
      <c r="Y32" s="529"/>
      <c r="AA32" s="177"/>
      <c r="AB32" s="177"/>
      <c r="AC32" s="177"/>
      <c r="AD32" s="177"/>
      <c r="AF32" s="95" t="str">
        <f>'1日(火)'!AF32</f>
        <v>＊</v>
      </c>
    </row>
    <row r="33" spans="1:32" ht="18" customHeight="1" thickBot="1" x14ac:dyDescent="0.45">
      <c r="A33" s="173" t="s">
        <v>165</v>
      </c>
      <c r="B33" s="111" cm="1">
        <f t="array" aca="1" ref="B33" ca="1">IF(B36&lt;&gt;0,B36,IFERROR(IF(B4="欠勤",0,IF(B3="","",INDIRECT(ADDRESS(MATCH("",B$1:B$32,-1),1))*24-INDIRECT(ADDRESS(MATCH(0,INDEX(0/(B$6:B$32&lt;&gt;""),),0)+5,1))*24-COUNTIF(B6:B32,"休憩")*0.5)),0))</f>
        <v>7.9999999999997389</v>
      </c>
      <c r="C33" s="111" cm="1">
        <f t="array" aca="1" ref="C33" ca="1">IF(C36&lt;&gt;0,C36,IFERROR(IF(C4="欠勤",0,IF(C3="","",INDIRECT(ADDRESS(MATCH("",C$1:C$32,-1),1))*24-INDIRECT(ADDRESS(MATCH(0,INDEX(0/(C$6:C$32&lt;&gt;""),),0)+5,1))*24-COUNTIF(C6:C32,"休憩")*0.5)),0))</f>
        <v>7.9999999999997389</v>
      </c>
      <c r="D33" s="111" cm="1">
        <f t="array" aca="1" ref="D33" ca="1">IF(D36&lt;&gt;0,D36,IFERROR(IF(D4="欠勤",0,IF(D3="","",INDIRECT(ADDRESS(MATCH("",D$1:D$32,-1),1))*24-INDIRECT(ADDRESS(MATCH(0,INDEX(0/(D$6:D$32&lt;&gt;""),),0)+5,1))*24-COUNTIF(D6:D32,"休憩")*0.5)),0))</f>
        <v>7.9999999999997389</v>
      </c>
      <c r="E33" s="111" cm="1">
        <f t="array" aca="1" ref="E33" ca="1">IF(E36&lt;&gt;0,E36,IFERROR(IF(E4="欠勤",0,IF(E3="","",INDIRECT(ADDRESS(MATCH("",E$1:E$32,-1),1))*24-INDIRECT(ADDRESS(MATCH(0,INDEX(0/(E$6:E$32&lt;&gt;""),),0)+5,1))*24-COUNTIF(E6:E32,"休憩")*0.5)),0))</f>
        <v>7.9999999999997389</v>
      </c>
      <c r="F33" s="111" cm="1">
        <f t="array" aca="1" ref="F33" ca="1">IF(F36&lt;&gt;0,F36,IFERROR(IF(F4="欠勤",0,IF(F3="","",INDIRECT(ADDRESS(MATCH("",F$1:F$32,-1),1))*24-INDIRECT(ADDRESS(MATCH(0,INDEX(0/(F$6:F$32&lt;&gt;""),),0)+5,1))*24-COUNTIF(F6:F32,"休憩")*0.5)),0))</f>
        <v>7.9999999999997389</v>
      </c>
      <c r="G33" s="227" cm="1">
        <f t="array" aca="1" ref="G33" ca="1">IF(G36&lt;&gt;0,G36,IFERROR(IF(G4="欠勤",0,IF(G3="","",INDIRECT(ADDRESS(MATCH("",G$1:G$32,-1),1))*24-INDIRECT(ADDRESS(MATCH(0,INDEX(0/(G$6:G$32&lt;&gt;""),),0)+5,1))*24-COUNTIF(G6:G32,"休憩")*0.5)),0))</f>
        <v>4.9999999999996838</v>
      </c>
      <c r="H33" s="228" t="str" cm="1">
        <f t="array" aca="1" ref="H33" ca="1">IF(H36&lt;&gt;0,H36,IFERROR(IF(H4="欠勤",0,IF(H3="","",INDIRECT(ADDRESS(MATCH("",H$1:H$32,-1),1))*24-INDIRECT(ADDRESS(MATCH(0,INDEX(0/(H$6:H$32&lt;&gt;""),),0)+5,1))*24-COUNTIF(H6:H32,"休憩")*0.5)),0))</f>
        <v/>
      </c>
      <c r="I33" s="228" t="str" cm="1">
        <f t="array" aca="1" ref="I33" ca="1">IF(I36&lt;&gt;0,I36,IFERROR(IF(I4="欠勤",0,IF(I3="","",INDIRECT(ADDRESS(MATCH("",I$1:I$32,-1),1))*24-INDIRECT(ADDRESS(MATCH(0,INDEX(0/(I$6:I$32&lt;&gt;""),),0)+5,1))*24-COUNTIF(I6:I32,"休憩")*0.5)),0))</f>
        <v/>
      </c>
      <c r="J33" s="228" t="str" cm="1">
        <f t="array" aca="1" ref="J33" ca="1">IF(J36&lt;&gt;0,J36,IFERROR(IF(J4="欠勤",0,IF(J3="","",INDIRECT(ADDRESS(MATCH("",J$1:J$32,-1),1))*24-INDIRECT(ADDRESS(MATCH(0,INDEX(0/(J$6:J$32&lt;&gt;""),),0)+5,1))*24-COUNTIF(J6:J32,"休憩")*0.5)),0))</f>
        <v/>
      </c>
      <c r="K33" s="228" t="str" cm="1">
        <f t="array" aca="1" ref="K33" ca="1">IF(K36&lt;&gt;0,K36,IFERROR(IF(K4="欠勤",0,IF(K3="","",INDIRECT(ADDRESS(MATCH("",K$1:K$32,-1),1))*24-INDIRECT(ADDRESS(MATCH(0,INDEX(0/(K$6:K$32&lt;&gt;""),),0)+5,1))*24-COUNTIF(K6:K32,"休憩")*0.5)),0))</f>
        <v/>
      </c>
      <c r="L33" s="228" t="str" cm="1">
        <f t="array" aca="1" ref="L33" ca="1">IF(L36&lt;&gt;0,L36,IFERROR(IF(L4="欠勤",0,IF(L3="","",INDIRECT(ADDRESS(MATCH("",L$1:L$32,-1),1))*24-INDIRECT(ADDRESS(MATCH(0,INDEX(0/(L$6:L$32&lt;&gt;""),),0)+5,1))*24-COUNTIF(L6:L32,"休憩")*0.5)),0))</f>
        <v/>
      </c>
      <c r="M33" s="228" t="str" cm="1">
        <f t="array" aca="1" ref="M33" ca="1">IF(M36&lt;&gt;0,M36,IFERROR(IF(M4="欠勤",0,IF(M3="","",INDIRECT(ADDRESS(MATCH("",M$1:M$32,-1),1))*24-INDIRECT(ADDRESS(MATCH(0,INDEX(0/(M$6:M$32&lt;&gt;""),),0)+5,1))*24-COUNTIF(M6:M32,"休憩")*0.5)),0))</f>
        <v/>
      </c>
      <c r="N33" s="228" t="str" cm="1">
        <f t="array" aca="1" ref="N33" ca="1">IF(N36&lt;&gt;0,N36,IFERROR(IF(N4="欠勤",0,IF(N3="","",INDIRECT(ADDRESS(MATCH("",N$1:N$32,-1),1))*24-INDIRECT(ADDRESS(MATCH(0,INDEX(0/(N$6:N$32&lt;&gt;""),),0)+5,1))*24-COUNTIF(N6:N32,"休憩")*0.5)),0))</f>
        <v/>
      </c>
      <c r="O33" s="228" t="str" cm="1">
        <f t="array" aca="1" ref="O33" ca="1">IF(O36&lt;&gt;0,O36,IFERROR(IF(O4="欠勤",0,IF(O3="","",INDIRECT(ADDRESS(MATCH("",O$1:O$32,-1),1))*24-INDIRECT(ADDRESS(MATCH(0,INDEX(0/(O$6:O$32&lt;&gt;""),),0)+5,1))*24-COUNTIF(O6:O32,"休憩")*0.5)),0))</f>
        <v/>
      </c>
      <c r="P33" s="316" t="str" cm="1">
        <f t="array" aca="1" ref="P33" ca="1">IF(P36&lt;&gt;0,P36,IFERROR(IF(P4="欠勤",0,IF(P3="","",INDIRECT(ADDRESS(MATCH("",P$1:P$32,-1),1))*24-INDIRECT(ADDRESS(MATCH(0,INDEX(0/(P$6:P$32&lt;&gt;""),),0)+5,1))*24-COUNTIF(P6:P32,"休憩")*0.5)),0))</f>
        <v/>
      </c>
      <c r="Q33" s="168"/>
      <c r="R33" s="169"/>
      <c r="S33" s="170"/>
      <c r="T33" s="171"/>
      <c r="V33" s="521"/>
      <c r="W33" s="522"/>
      <c r="X33" s="522"/>
      <c r="Y33" s="523"/>
      <c r="AA33" s="177"/>
      <c r="AB33" s="177"/>
      <c r="AC33" s="177"/>
      <c r="AD33" s="177"/>
      <c r="AF33" s="95" t="str">
        <f>'1日(火)'!AF33</f>
        <v>＊</v>
      </c>
    </row>
    <row r="34" spans="1:32" ht="18" customHeight="1" x14ac:dyDescent="0.4">
      <c r="A34" s="533" t="str">
        <f>"出荷の合計　　→　"&amp;O2&amp;"ｃｓ"</f>
        <v>出荷の合計　　→　ｃｓ</v>
      </c>
      <c r="B34" s="533"/>
      <c r="C34" s="533"/>
      <c r="D34" s="533"/>
      <c r="E34" s="533"/>
      <c r="F34" s="533"/>
      <c r="G34" s="533"/>
      <c r="H34" s="533"/>
      <c r="I34" s="533"/>
      <c r="J34" s="533"/>
      <c r="K34" s="533"/>
      <c r="L34" s="533"/>
      <c r="M34" s="533"/>
      <c r="N34" s="533"/>
      <c r="O34" s="533"/>
      <c r="P34" s="533"/>
      <c r="Q34" s="533"/>
      <c r="R34" s="533"/>
      <c r="S34" s="533"/>
      <c r="T34" s="533"/>
      <c r="AF34" s="95" t="str">
        <f>'1日(火)'!AF34</f>
        <v>＊</v>
      </c>
    </row>
    <row r="35" spans="1:32" ht="18" customHeight="1" x14ac:dyDescent="0.4">
      <c r="A35" s="534" t="e">
        <f ca="1">"1ケース当たりの人件費　"&amp;ROUND(AC19/O2,0)&amp;"円"</f>
        <v>#DIV/0!</v>
      </c>
      <c r="B35" s="534"/>
      <c r="C35" s="534"/>
      <c r="D35" s="534"/>
      <c r="E35" s="534"/>
      <c r="F35" s="534"/>
      <c r="G35" s="534"/>
      <c r="H35" s="534"/>
      <c r="I35" s="534"/>
      <c r="J35" s="534"/>
      <c r="K35" s="534"/>
      <c r="L35" s="534"/>
      <c r="M35" s="534"/>
      <c r="N35" s="534"/>
      <c r="O35" s="534"/>
      <c r="P35" s="534"/>
      <c r="Q35" s="534"/>
      <c r="R35" s="534"/>
      <c r="S35" s="534"/>
      <c r="T35" s="534"/>
      <c r="AF35" s="95" t="str">
        <f>'1日(火)'!AF35</f>
        <v>＊</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tr">
        <f>'1日(火)'!AF36</f>
        <v>＊</v>
      </c>
    </row>
    <row r="37" spans="1:32" ht="18" hidden="1" customHeight="1" x14ac:dyDescent="0.4">
      <c r="A37" s="167"/>
      <c r="B37" s="167" cm="1">
        <f t="array" aca="1" ref="B37" ca="1">IF(INDIRECT(ADDRESS(MATCH("",B$1:B$32,-1),2))="休憩",INDIRECT(ADDRESS(MATCH("",B$1:B$32,-1)+1,1)),INDIRECT(ADDRESS(MATCH("",B$1:B$32,-1),1)))</f>
        <v>0.70833333333332205</v>
      </c>
      <c r="C37" s="167" cm="1">
        <f t="array" aca="1" ref="C37" ca="1">IF(INDIRECT(ADDRESS(MATCH("",C$1:C$32,-1),3))="休憩",INDIRECT(ADDRESS(MATCH("",C$1:C$32,-1)+1,1)),INDIRECT(ADDRESS(MATCH("",C$1:C$32,-1),1)))</f>
        <v>0.70833333333332205</v>
      </c>
      <c r="D37" s="167" cm="1">
        <f t="array" aca="1" ref="D37" ca="1">IF(INDIRECT(ADDRESS(MATCH("",D$1:D$32,-1),4))="休憩",INDIRECT(ADDRESS(MATCH("",D$1:D$32,-1)+1,1)),INDIRECT(ADDRESS(MATCH("",D$1:D$32,-1),1)))</f>
        <v>0.70833333333332205</v>
      </c>
      <c r="E37" s="167" cm="1">
        <f t="array" aca="1" ref="E37" ca="1">IF(INDIRECT(ADDRESS(MATCH("",E$1:E$32,-1),5))="休憩",INDIRECT(ADDRESS(MATCH("",E$1:E$32,-1)+1,1)),INDIRECT(ADDRESS(MATCH("",E$1:E$32,-1),1)))</f>
        <v>0.70833333333332205</v>
      </c>
      <c r="F37" s="167" cm="1">
        <f t="array" aca="1" ref="F37" ca="1">IF(INDIRECT(ADDRESS(MATCH("",F$1:F$32,-1),6))="休憩",INDIRECT(ADDRESS(MATCH("",F$1:F$32,-1)+1,1)),INDIRECT(ADDRESS(MATCH("",F$1:F$32,-1),1)))</f>
        <v>0.70833333333332205</v>
      </c>
      <c r="G37" s="167" cm="1">
        <f t="array" aca="1" ref="G37" ca="1">IF(INDIRECT(ADDRESS(MATCH("",G$1:G$32,-1),7))="休憩",INDIRECT(ADDRESS(MATCH("",G$1:G$32,-1)+1,1)),INDIRECT(ADDRESS(MATCH("",G$1:G$32,-1),1)))</f>
        <v>0.74999999999998601</v>
      </c>
      <c r="H37" s="167" t="str" cm="1">
        <f t="array" aca="1" ref="H37" ca="1">IF(INDIRECT(ADDRESS(MATCH("",H$1:H$32,-1),8))="休憩",INDIRECT(ADDRESS(MATCH("",H$1:H$32,-1)+1,1)),INDIRECT(ADDRESS(MATCH("",H$1:H$32,-1),1)))</f>
        <v>名前</v>
      </c>
      <c r="I37" s="220" t="str" cm="1">
        <f t="array" aca="1" ref="I37" ca="1">IF(INDIRECT(ADDRESS(MATCH("",I$1:I$32,-1),8))="休憩",INDIRECT(ADDRESS(MATCH("",I$1:I$32,-1)+1,1)),INDIRECT(ADDRESS(MATCH("",I$1:I$32,-1),1)))</f>
        <v>名前</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tr">
        <f>'1日(火)'!AF37</f>
        <v>＊</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tr">
        <f>'1日(火)'!AF38</f>
        <v>＊</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tr">
        <f>'1日(火)'!AF39</f>
        <v>＊</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tr">
        <f>'1日(火)'!AF40</f>
        <v>＊</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tr">
        <f>'1日(火)'!AF41</f>
        <v>＊</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tr">
        <f>'1日(火)'!AF42</f>
        <v>＊</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tr">
        <f>'1日(火)'!AF43</f>
        <v>＊</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tr">
        <f>'1日(火)'!AF44</f>
        <v>＊</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tr">
        <f>'1日(火)'!AF45</f>
        <v>＊</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tr">
        <f>'1日(火)'!AF46</f>
        <v>＊</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tr">
        <f>'1日(火)'!AF47</f>
        <v>＊</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tr">
        <f>'1日(火)'!AF48</f>
        <v>＊</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tr">
        <f>'1日(火)'!AF49</f>
        <v>＊</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tr">
        <f>'1日(火)'!AF50</f>
        <v>＊</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tr">
        <f>'1日(火)'!AF51</f>
        <v>＊</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tr">
        <f>'1日(火)'!AF52</f>
        <v>＊</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tr">
        <f>'1日(火)'!AF53</f>
        <v>＊</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tr">
        <f>'1日(火)'!AF54</f>
        <v>＊</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tr">
        <f>'1日(火)'!AF55</f>
        <v>＊</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tr">
        <f>'1日(火)'!AF56</f>
        <v>＊</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tr">
        <f>'1日(火)'!AF57</f>
        <v>＊</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tr">
        <f>'1日(火)'!AF58</f>
        <v>＊</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28" ht="15.95" customHeight="1" x14ac:dyDescent="0.4"/>
    <row r="66" spans="22:28" ht="15.95" customHeight="1" x14ac:dyDescent="0.4">
      <c r="Y66" s="124"/>
    </row>
    <row r="67" spans="22:28" ht="15.95" customHeight="1" x14ac:dyDescent="0.4">
      <c r="Y67" s="125"/>
    </row>
    <row r="68" spans="22:28" ht="15.95" customHeight="1" x14ac:dyDescent="0.4">
      <c r="Y68" s="125"/>
    </row>
    <row r="69" spans="22:28" ht="15.95" customHeight="1" x14ac:dyDescent="0.4">
      <c r="Y69" s="125"/>
    </row>
    <row r="70" spans="22:28" ht="15.95" customHeight="1" x14ac:dyDescent="0.4">
      <c r="V70" s="116"/>
      <c r="W70" s="70"/>
      <c r="AB70" s="125"/>
    </row>
    <row r="71" spans="22:28" ht="15.95" customHeight="1" x14ac:dyDescent="0.4">
      <c r="V71" s="116"/>
      <c r="W71" s="70"/>
      <c r="AB71" s="125"/>
    </row>
    <row r="72" spans="22:28" ht="15.95" customHeight="1" x14ac:dyDescent="0.4">
      <c r="V72" s="116"/>
      <c r="W72" s="70"/>
      <c r="AB72" s="125"/>
    </row>
    <row r="73" spans="22:28" ht="15.95" customHeight="1" x14ac:dyDescent="0.4">
      <c r="Y73" s="125"/>
    </row>
    <row r="74" spans="22:28" ht="15.95" customHeight="1" x14ac:dyDescent="0.4">
      <c r="Y74" s="125"/>
    </row>
    <row r="75" spans="22:28" ht="15.95" customHeight="1" x14ac:dyDescent="0.4">
      <c r="Y75" s="125"/>
    </row>
    <row r="76" spans="22:28" ht="15.95" customHeight="1" x14ac:dyDescent="0.4">
      <c r="Y76" s="125"/>
    </row>
    <row r="77" spans="22:28" s="70" customFormat="1" ht="15.95" customHeight="1" x14ac:dyDescent="0.4">
      <c r="W77"/>
    </row>
    <row r="78" spans="22:28" s="70" customFormat="1" ht="15.95" customHeight="1" x14ac:dyDescent="0.4">
      <c r="W78"/>
    </row>
    <row r="79" spans="22:28" s="70" customFormat="1" ht="15.95" customHeight="1" x14ac:dyDescent="0.4">
      <c r="W79"/>
    </row>
    <row r="80" spans="22:28"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c r="Y85" s="131"/>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5"/>
  <conditionalFormatting sqref="A33 A6:T9 A29:T32 A10:P28 S10:T28">
    <cfRule type="cellIs" dxfId="17" priority="4" operator="equal">
      <formula>"休憩"</formula>
    </cfRule>
  </conditionalFormatting>
  <conditionalFormatting sqref="Y19">
    <cfRule type="cellIs" dxfId="16" priority="3" operator="lessThan">
      <formula>0</formula>
    </cfRule>
  </conditionalFormatting>
  <conditionalFormatting sqref="Q10:Q28">
    <cfRule type="cellIs" dxfId="15" priority="2" operator="equal">
      <formula>"休憩"</formula>
    </cfRule>
  </conditionalFormatting>
  <conditionalFormatting sqref="R10:R28">
    <cfRule type="cellIs" dxfId="14"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xr:uid="{E1E94880-0400-45F9-932B-4674116D3BF8}">
          <x14:formula1>
            <xm:f>'1日(火)'!$AF$7:$AF$58</xm:f>
          </x14:formula1>
          <xm:sqref>B6:S32</xm:sqref>
        </x14:dataValidation>
      </x14:dataValidations>
    </ext>
  </extLst>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DC885-B829-4ED6-85A2-6DC60A080649}">
  <sheetPr codeName="Sheet34">
    <pageSetUpPr fitToPage="1"/>
  </sheetPr>
  <dimension ref="A1:AF95"/>
  <sheetViews>
    <sheetView zoomScale="70" zoomScaleNormal="70" workbookViewId="0">
      <pane xSplit="1" ySplit="5" topLeftCell="B6" activePane="bottomRight" state="frozen"/>
      <selection activeCell="R8" sqref="R8"/>
      <selection pane="topRight" activeCell="R8" sqref="R8"/>
      <selection pane="bottomLeft" activeCell="R8" sqref="R8"/>
      <selection pane="bottomRight" activeCell="R10" sqref="R10:R28"/>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f>月シフト!AC9</f>
        <v>44620</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f>A1</f>
        <v>44620</v>
      </c>
      <c r="W1" s="530"/>
      <c r="X1" s="530"/>
      <c r="Y1" s="530"/>
      <c r="Z1" s="62"/>
      <c r="AA1" s="62"/>
      <c r="AB1" s="62"/>
      <c r="AC1" s="62"/>
      <c r="AD1" s="62"/>
      <c r="AF1" s="62"/>
    </row>
    <row r="2" spans="1:32" ht="18.600000000000001" customHeight="1" thickBot="1" x14ac:dyDescent="0.45">
      <c r="A2" s="63"/>
      <c r="B2" s="537" t="s">
        <v>57</v>
      </c>
      <c r="C2" s="538"/>
      <c r="D2" s="538"/>
      <c r="E2" s="538"/>
      <c r="F2" s="538"/>
      <c r="G2" s="538"/>
      <c r="H2" s="538"/>
      <c r="I2" s="538"/>
      <c r="J2" s="538"/>
      <c r="K2" s="538"/>
      <c r="L2" s="538"/>
      <c r="M2" s="538"/>
      <c r="N2" s="539"/>
      <c r="O2" s="64"/>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IFERROR(INDEX(月シフト!$A$17:$A$50,MATCH(LARGE((月シフト!$AC$17:$AC$50&lt;&gt;"")*1/ROW(月シフト!$AC$17:$AC$50),B38),1/ROW(月シフト!$AC$17:$AC$50),0),1),"")</f>
        <v>ズオン バン フン</v>
      </c>
      <c r="C3" s="142" t="str" cm="1">
        <f t="array" ref="C3">IFERROR(INDEX(月シフト!$A$17:$A$50,MATCH(LARGE((月シフト!$AC$17:$AC$50&lt;&gt;"")*1/ROW(月シフト!$AC$17:$AC$50),C38),1/ROW(月シフト!$AC$17:$AC$50),0),1),"")</f>
        <v>ディン コン ベト</v>
      </c>
      <c r="D3" s="142" t="str" cm="1">
        <f t="array" ref="D3">IFERROR(INDEX(月シフト!$A$17:$A$50,MATCH(LARGE((月シフト!$AC$17:$AC$50&lt;&gt;"")*1/ROW(月シフト!$AC$17:$AC$50),D38),1/ROW(月シフト!$AC$17:$AC$50),0),1),"")</f>
        <v>チャモ</v>
      </c>
      <c r="E3" s="142" t="str" cm="1">
        <f t="array" ref="E3">IFERROR(INDEX(月シフト!$A$17:$A$50,MATCH(LARGE((月シフト!$AC$17:$AC$50&lt;&gt;"")*1/ROW(月シフト!$AC$17:$AC$50),E38),1/ROW(月シフト!$AC$17:$AC$50),0),1),"")</f>
        <v>サンミン</v>
      </c>
      <c r="F3" s="142" t="str" cm="1">
        <f t="array" ref="F3">IFERROR(INDEX(月シフト!$A$17:$A$50,MATCH(LARGE((月シフト!$AC$17:$AC$50&lt;&gt;"")*1/ROW(月シフト!$AC$17:$AC$50),F38),1/ROW(月シフト!$AC$17:$AC$50),0),1),"")</f>
        <v>ハルシャナ</v>
      </c>
      <c r="G3" s="224" t="str" cm="1">
        <f t="array" ref="G3">IFERROR(INDEX(月シフト!$A$17:$A$50,MATCH(LARGE((月シフト!$AC$17:$AC$50&lt;&gt;"")*1/ROW(月シフト!$AC$17:$AC$50),G38),1/ROW(月シフト!$AC$17:$AC$50),0),1),"")</f>
        <v>イスリ</v>
      </c>
      <c r="H3" s="224" t="str" cm="1">
        <f t="array" ref="H3">IFERROR(INDEX(月シフト!$A$17:$A$50,MATCH(LARGE((月シフト!$AC$17:$AC$50&lt;&gt;"")*1/ROW(月シフト!$AC$17:$AC$50),H38),1/ROW(月シフト!$AC$17:$AC$50),0),1),"")</f>
        <v>インディカ</v>
      </c>
      <c r="I3" s="224" t="str" cm="1">
        <f t="array" ref="I3">IFERROR(INDEX(月シフト!$A$17:$A$50,MATCH(LARGE((月シフト!$AC$17:$AC$50&lt;&gt;"")*1/ROW(月シフト!$AC$17:$AC$50),I38),1/ROW(月シフト!$AC$17:$AC$50),0),1),"")</f>
        <v/>
      </c>
      <c r="J3" s="224" t="str" cm="1">
        <f t="array" ref="J3">IFERROR(INDEX(月シフト!$A$17:$A$50,MATCH(LARGE((月シフト!$AC$17:$AC$50&lt;&gt;"")*1/ROW(月シフト!$AC$17:$AC$50),J38),1/ROW(月シフト!$AC$17:$AC$50),0),1),"")</f>
        <v/>
      </c>
      <c r="K3" s="224" t="str" cm="1">
        <f t="array" ref="K3">IFERROR(INDEX(月シフト!$A$17:$A$50,MATCH(LARGE((月シフト!$AC$17:$AC$50&lt;&gt;"")*1/ROW(月シフト!$AC$17:$AC$50),K38),1/ROW(月シフト!$AC$17:$AC$50),0),1),"")</f>
        <v/>
      </c>
      <c r="L3" s="224" t="str" cm="1">
        <f t="array" ref="L3">IFERROR(INDEX(月シフト!$A$17:$A$50,MATCH(LARGE((月シフト!$AC$17:$AC$50&lt;&gt;"")*1/ROW(月シフト!$AC$17:$AC$50),L38),1/ROW(月シフト!$AC$17:$AC$50),0),1),"")</f>
        <v/>
      </c>
      <c r="M3" s="224" t="str" cm="1">
        <f t="array" ref="M3">IFERROR(INDEX(月シフト!$A$17:$A$50,MATCH(LARGE((月シフト!$AC$17:$AC$50&lt;&gt;"")*1/ROW(月シフト!$AC$17:$AC$50),M38),1/ROW(月シフト!$AC$17:$AC$50),0),1),"")</f>
        <v/>
      </c>
      <c r="N3" s="224" t="str" cm="1">
        <f t="array" ref="N3">IFERROR(INDEX(月シフト!$A$17:$A$50,MATCH(LARGE((月シフト!$AC$17:$AC$50&lt;&gt;"")*1/ROW(月シフト!$AC$17:$AC$50),N38),1/ROW(月シフト!$AC$17:$AC$50),0),1),"")</f>
        <v/>
      </c>
      <c r="O3" s="224" t="str" cm="1">
        <f t="array" ref="O3">IFERROR(INDEX(月シフト!$A$17:$A$50,MATCH(LARGE((月シフト!$AC$17:$AC$50&lt;&gt;"")*1/ROW(月シフト!$AC$17:$AC$50),O38),1/ROW(月シフト!$AC$17:$AC$50),0),1),"")</f>
        <v/>
      </c>
      <c r="P3" s="310" t="str" cm="1">
        <f t="array" ref="P3">IFERROR(INDEX(月シフト!$A$17:$A$50,MATCH(LARGE((月シフト!$AC$17:$AC$50&lt;&gt;"")*1/ROW(月シフト!$AC$17:$AC$50),P38),1/ROW(月シフト!$AC$17:$AC$50),0),1),"")</f>
        <v/>
      </c>
      <c r="Q3" s="143" t="str">
        <f t="array" ref="Q3">IFERROR(INDEX(月シフト!$A$11:$A$16,MATCH(LARGE((月シフト!$AC$11:$AC$16&lt;&gt;"")*1/ROW(月シフト!$AC$11:$AC$16),1),1/ROW(月シフト!$AC$11:$AC$16),0),1),"")</f>
        <v>矢代</v>
      </c>
      <c r="R3" s="144" t="str">
        <f t="array" ref="R3">IFERROR(INDEX(月シフト!$A$11:$A$16,MATCH(LARGE((月シフト!$AC$11:$AC$16&lt;&gt;"")*1/ROW(月シフト!$AC$11:$AC$16),2),1/ROW(月シフト!$AC$11:$AC$16),0),1),"")</f>
        <v>高橋</v>
      </c>
      <c r="S3" s="145" t="str">
        <f t="array" ref="S3">IFERROR(INDEX(月シフト!$A$11:$A$16,MATCH(LARGE((月シフト!$AC$11:$AC$16&lt;&gt;"")*1/ROW(月シフト!$AC$11:$AC$16),3),1/ROW(月シフト!$AC$11:$AC$16),0),1),"")</f>
        <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c r="C4" s="73"/>
      <c r="D4" s="73"/>
      <c r="E4" s="73"/>
      <c r="F4" s="73"/>
      <c r="G4" s="225"/>
      <c r="H4" s="225"/>
      <c r="I4" s="225"/>
      <c r="J4" s="225"/>
      <c r="K4" s="225"/>
      <c r="L4" s="225"/>
      <c r="M4" s="225"/>
      <c r="N4" s="225"/>
      <c r="O4" s="225"/>
      <c r="P4" s="311"/>
      <c r="Q4" s="74"/>
      <c r="R4" s="75"/>
      <c r="S4" s="76"/>
      <c r="T4" s="146"/>
      <c r="V4" s="109" t="str">
        <f>IF(AND(B$3="",B$6=""),"",IF(B$3="",B$6,B$3))</f>
        <v>ズオン バン フン</v>
      </c>
      <c r="W4" s="110">
        <f>IF(AND(B$6&lt;&gt;"",B$3=""),0,IFERROR(HLOOKUP(INDEX(月シフト!$B$17:$AF$50,MATCH($V4,月シフト!$A$17:$A$50,0),MATCH($V$1,月シフト!$B$9:$AF$9,0)),月シフト!$AJ$9:$AU$10,2,0),""))</f>
        <v>8</v>
      </c>
      <c r="X4" s="111">
        <f ca="1">B33</f>
        <v>7.9999999999997389</v>
      </c>
      <c r="Y4" s="112">
        <f ca="1">IF(V4="","",X4-W4)</f>
        <v>-2.6112445539183682E-13</v>
      </c>
      <c r="AA4" s="109" t="str">
        <f t="shared" ref="AA4:AA13" si="0">IF(V4="","",V4)</f>
        <v>ズオン バン フン</v>
      </c>
      <c r="AB4" s="114">
        <f>IFERROR(HLOOKUP($V4,月シフト!$AJ$12:$AZ$13,2,0)*W4,"")</f>
        <v>9600</v>
      </c>
      <c r="AC4" s="114">
        <f ca="1">IFERROR(HLOOKUP($V4,月シフト!$AJ$12:$AZ$13,2,0)*X4,"")</f>
        <v>9599.9999999996871</v>
      </c>
      <c r="AD4" s="115">
        <f ca="1">IFERROR(ROUND(AC4,0)-ROUND(AB4,0),"")</f>
        <v>0</v>
      </c>
    </row>
    <row r="5" spans="1:32" ht="18.600000000000001" customHeight="1" thickBot="1" x14ac:dyDescent="0.45">
      <c r="A5" s="78" t="s">
        <v>83</v>
      </c>
      <c r="B5" s="79" t="str">
        <f>IF(B3="","",HLOOKUP(INDEX(月シフト!$B$11:$AF$50,MATCH(B$3,月シフト!$A$11:$A$50,0),MATCH($A$1,月シフト!$B$9:$AF$9,0)),月シフト!$AJ$9:$AU$11,3,0))</f>
        <v>8:00～17:00</v>
      </c>
      <c r="C5" s="79" t="str">
        <f>IF(C3="","",HLOOKUP(INDEX(月シフト!$B$11:$AF$50,MATCH(C$3,月シフト!$A$11:$A$50,0),MATCH($A$1,月シフト!$B$9:$AF$9,0)),月シフト!$AJ$9:$AU$11,3,0))</f>
        <v>8:00～17:00</v>
      </c>
      <c r="D5" s="79" t="str">
        <f>IF(D3="","",HLOOKUP(INDEX(月シフト!$B$11:$AF$50,MATCH(D$3,月シフト!$A$11:$A$50,0),MATCH($A$1,月シフト!$B$9:$AF$9,0)),月シフト!$AJ$9:$AU$11,3,0))</f>
        <v>8:00～17:00</v>
      </c>
      <c r="E5" s="79" t="str">
        <f>IF(E3="","",HLOOKUP(INDEX(月シフト!$B$11:$AF$50,MATCH(E$3,月シフト!$A$11:$A$50,0),MATCH($A$1,月シフト!$B$9:$AF$9,0)),月シフト!$AJ$9:$AU$11,3,0))</f>
        <v>8:00～17:00</v>
      </c>
      <c r="F5" s="79" t="str">
        <f>IF(F3="","",HLOOKUP(INDEX(月シフト!$B$11:$AF$50,MATCH(F$3,月シフト!$A$11:$A$50,0),MATCH($A$1,月シフト!$B$9:$AF$9,0)),月シフト!$AJ$9:$AU$11,3,0))</f>
        <v>8:00～17:00</v>
      </c>
      <c r="G5" s="226" t="str">
        <f>IF(G3="","",HLOOKUP(INDEX(月シフト!$B$11:$AF$50,MATCH(G$3,月シフト!$A$11:$A$50,0),MATCH($A$1,月シフト!$B$9:$AF$9,0)),月シフト!$AJ$9:$AU$11,3,0))</f>
        <v>13:00～18:00</v>
      </c>
      <c r="H5" s="226" t="str">
        <f>IF(H3="","",HLOOKUP(INDEX(月シフト!$B$11:$AF$50,MATCH(H$3,月シフト!$A$11:$A$50,0),MATCH($A$1,月シフト!$B$9:$AF$9,0)),月シフト!$AJ$9:$AU$11,3,0))</f>
        <v>9:00～17:00</v>
      </c>
      <c r="I5" s="226" t="str">
        <f>IF(I3="","",HLOOKUP(INDEX(月シフト!$B$11:$AF$50,MATCH(I$3,月シフト!$A$11:$A$50,0),MATCH($A$1,月シフト!$B$9:$AF$9,0)),月シフト!$AJ$9:$AU$11,3,0))</f>
        <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ディン コン ベト</v>
      </c>
      <c r="W5" s="110">
        <f>IF(AND(B$6&lt;&gt;"",B$3=""),0,IFERROR(HLOOKUP(INDEX(月シフト!$B$17:$AF$50,MATCH($V5,月シフト!$A$17:$A$50,0),MATCH($V$1,月シフト!$B$9:$AF$9,0)),月シフト!$AJ$9:$AU$10,2,0),""))</f>
        <v>8</v>
      </c>
      <c r="X5" s="110">
        <f ca="1">C33</f>
        <v>7.9999999999997389</v>
      </c>
      <c r="Y5" s="112">
        <f t="shared" ref="Y5:Y10" ca="1" si="1">IF(V5="","",X5-W5)</f>
        <v>-2.6112445539183682E-13</v>
      </c>
      <c r="Z5" s="178"/>
      <c r="AA5" s="109" t="str">
        <f t="shared" si="0"/>
        <v>ディン コン ベト</v>
      </c>
      <c r="AB5" s="114">
        <f>IFERROR(HLOOKUP($V5,月シフト!$AJ$12:$AZ$13,2,0)*W5,"")</f>
        <v>8800</v>
      </c>
      <c r="AC5" s="114">
        <f ca="1">IFERROR(HLOOKUP($V5,月シフト!$AJ$12:$AZ$13,2,0)*X5,"")</f>
        <v>8799.9999999997126</v>
      </c>
      <c r="AD5" s="115">
        <f t="shared" ref="AD5:AD10" ca="1" si="2">IFERROR(ROUND(AC5,0)-ROUND(AB5,0),"")</f>
        <v>0</v>
      </c>
    </row>
    <row r="6" spans="1:32" ht="18.600000000000001" customHeight="1" x14ac:dyDescent="0.4">
      <c r="A6" s="137">
        <v>0.29166666666666669</v>
      </c>
      <c r="B6" s="84"/>
      <c r="C6" s="85"/>
      <c r="D6" s="85"/>
      <c r="E6" s="85"/>
      <c r="F6" s="85"/>
      <c r="G6" s="85"/>
      <c r="H6" s="85"/>
      <c r="I6" s="85"/>
      <c r="J6" s="85"/>
      <c r="K6" s="85"/>
      <c r="L6" s="85"/>
      <c r="M6" s="85"/>
      <c r="N6" s="85"/>
      <c r="O6" s="85"/>
      <c r="P6" s="313"/>
      <c r="Q6" s="84"/>
      <c r="R6" s="323"/>
      <c r="S6" s="86"/>
      <c r="T6" s="87" t="s">
        <v>194</v>
      </c>
      <c r="V6" s="109" t="str">
        <f>IF(AND(D$3="",D$6=""),"",IF(D$3="",D$6,D$3))</f>
        <v>チャモ</v>
      </c>
      <c r="W6" s="110">
        <f>IF(AND(B$6&lt;&gt;"",B$3=""),0,IFERROR(HLOOKUP(INDEX(月シフト!$B$17:$AF$50,MATCH($V6,月シフト!$A$17:$A$50,0),MATCH($V$1,月シフト!$B$9:$AF$9,0)),月シフト!$AJ$9:$AU$10,2,0),""))</f>
        <v>8</v>
      </c>
      <c r="X6" s="110">
        <f ca="1">D33</f>
        <v>7.9999999999997389</v>
      </c>
      <c r="Y6" s="112">
        <f t="shared" ca="1" si="1"/>
        <v>-2.6112445539183682E-13</v>
      </c>
      <c r="Z6" s="141"/>
      <c r="AA6" s="109" t="str">
        <f t="shared" si="0"/>
        <v>チャモ</v>
      </c>
      <c r="AB6" s="114">
        <f>IFERROR(HLOOKUP($V6,月シフト!$AJ$12:$AZ$13,2,0)*W6,"")</f>
        <v>9200</v>
      </c>
      <c r="AC6" s="114">
        <f ca="1">IFERROR(HLOOKUP($V6,月シフト!$AJ$12:$AZ$13,2,0)*X6,"")</f>
        <v>9199.9999999996999</v>
      </c>
      <c r="AD6" s="115">
        <f t="shared" ca="1" si="2"/>
        <v>0</v>
      </c>
      <c r="AF6" s="70" t="str">
        <f>'1日(火)'!AF6</f>
        <v>リスト</v>
      </c>
    </row>
    <row r="7" spans="1:32" ht="18.600000000000001" customHeight="1" x14ac:dyDescent="0.4">
      <c r="A7" s="138">
        <v>0.3125</v>
      </c>
      <c r="B7" s="132"/>
      <c r="C7" s="133"/>
      <c r="D7" s="133"/>
      <c r="E7" s="133"/>
      <c r="F7" s="133"/>
      <c r="G7" s="133"/>
      <c r="H7" s="133"/>
      <c r="I7" s="133"/>
      <c r="J7" s="133"/>
      <c r="K7" s="133"/>
      <c r="L7" s="133"/>
      <c r="M7" s="133"/>
      <c r="N7" s="133"/>
      <c r="O7" s="133"/>
      <c r="P7" s="309"/>
      <c r="Q7" s="132"/>
      <c r="R7" s="223"/>
      <c r="S7" s="134"/>
      <c r="T7" s="135" t="s">
        <v>750</v>
      </c>
      <c r="V7" s="109" t="str">
        <f>IF(AND(E$3="",E$6=""),"",IF(E$3="",E$6,E$3))</f>
        <v>サンミン</v>
      </c>
      <c r="W7" s="110">
        <f>IF(AND(B$6&lt;&gt;"",B$3=""),0,IFERROR(HLOOKUP(INDEX(月シフト!$B$17:$AF$50,MATCH($V7,月シフト!$A$17:$A$50,0),MATCH($V$1,月シフト!$B$9:$AF$9,0)),月シフト!$AJ$9:$AU$10,2,0),""))</f>
        <v>8</v>
      </c>
      <c r="X7" s="110">
        <f ca="1">E33</f>
        <v>7.9999999999997389</v>
      </c>
      <c r="Y7" s="112">
        <f t="shared" ca="1" si="1"/>
        <v>-2.6112445539183682E-13</v>
      </c>
      <c r="Z7" s="113"/>
      <c r="AA7" s="109" t="str">
        <f t="shared" si="0"/>
        <v>サンミン</v>
      </c>
      <c r="AB7" s="114">
        <f>IFERROR(HLOOKUP($V7,月シフト!$AJ$12:$AZ$13,2,0)*W7,"")</f>
        <v>8400</v>
      </c>
      <c r="AC7" s="114">
        <f ca="1">IFERROR(HLOOKUP($V7,月シフト!$AJ$12:$AZ$13,2,0)*X7,"")</f>
        <v>8399.9999999997253</v>
      </c>
      <c r="AD7" s="115">
        <f t="shared" ca="1" si="2"/>
        <v>0</v>
      </c>
      <c r="AF7" s="89" t="str">
        <f>'1日(火)'!AF7</f>
        <v>↓</v>
      </c>
    </row>
    <row r="8" spans="1:32" ht="18.600000000000001" customHeight="1" x14ac:dyDescent="0.4">
      <c r="A8" s="139">
        <v>0.33333333333333298</v>
      </c>
      <c r="B8" s="90" t="s">
        <v>62</v>
      </c>
      <c r="C8" s="91" t="s">
        <v>62</v>
      </c>
      <c r="D8" s="91" t="s">
        <v>62</v>
      </c>
      <c r="E8" s="91" t="s">
        <v>62</v>
      </c>
      <c r="F8" s="91" t="s">
        <v>62</v>
      </c>
      <c r="G8" s="91"/>
      <c r="H8" s="91"/>
      <c r="I8" s="91"/>
      <c r="J8" s="91"/>
      <c r="K8" s="91"/>
      <c r="L8" s="91"/>
      <c r="M8" s="91"/>
      <c r="N8" s="91"/>
      <c r="O8" s="91"/>
      <c r="P8" s="314"/>
      <c r="Q8" s="90"/>
      <c r="R8" s="222"/>
      <c r="S8" s="92"/>
      <c r="T8" s="203" t="s">
        <v>744</v>
      </c>
      <c r="V8" s="109" t="str">
        <f>IF(AND(F$3="",F$6=""),"",IF(F$3="",F$6,F$3))</f>
        <v>ハルシャナ</v>
      </c>
      <c r="W8" s="110">
        <f>IF(AND(B$6&lt;&gt;"",B$3=""),0,IFERROR(HLOOKUP(INDEX(月シフト!$B$17:$AF$50,MATCH($V8,月シフト!$A$17:$A$50,0),MATCH($V$1,月シフト!$B$9:$AF$9,0)),月シフト!$AJ$9:$AU$10,2,0),""))</f>
        <v>8</v>
      </c>
      <c r="X8" s="110">
        <f ca="1">F33</f>
        <v>7.9999999999997389</v>
      </c>
      <c r="Y8" s="112">
        <f t="shared" ca="1" si="1"/>
        <v>-2.6112445539183682E-13</v>
      </c>
      <c r="AA8" s="109" t="str">
        <f t="shared" si="0"/>
        <v>ハルシャナ</v>
      </c>
      <c r="AB8" s="114">
        <f>IFERROR(HLOOKUP($V8,月シフト!$AJ$12:$AZ$13,2,0)*W8,"")</f>
        <v>8400</v>
      </c>
      <c r="AC8" s="114">
        <f ca="1">IFERROR(HLOOKUP($V8,月シフト!$AJ$12:$AZ$13,2,0)*X8,"")</f>
        <v>8399.9999999997253</v>
      </c>
      <c r="AD8" s="115">
        <f t="shared" ca="1" si="2"/>
        <v>0</v>
      </c>
      <c r="AF8" s="89" t="str">
        <f>'1日(火)'!AF8</f>
        <v>荷物整理</v>
      </c>
    </row>
    <row r="9" spans="1:32" ht="18.600000000000001" customHeight="1" x14ac:dyDescent="0.4">
      <c r="A9" s="138">
        <v>0.35416666666666602</v>
      </c>
      <c r="B9" s="132" t="s">
        <v>64</v>
      </c>
      <c r="C9" s="133" t="s">
        <v>64</v>
      </c>
      <c r="D9" s="133" t="s">
        <v>64</v>
      </c>
      <c r="E9" s="133" t="s">
        <v>64</v>
      </c>
      <c r="F9" s="133" t="s">
        <v>64</v>
      </c>
      <c r="G9" s="133"/>
      <c r="H9" s="133"/>
      <c r="I9" s="133"/>
      <c r="J9" s="133"/>
      <c r="K9" s="133"/>
      <c r="L9" s="133"/>
      <c r="M9" s="133"/>
      <c r="N9" s="133"/>
      <c r="O9" s="133"/>
      <c r="P9" s="309"/>
      <c r="Q9" s="132"/>
      <c r="R9" s="223"/>
      <c r="S9" s="134"/>
      <c r="T9" s="136"/>
      <c r="V9" s="109" t="str">
        <f>IF(AND(G$3="",G$6=""),"",IF(G$3="",G$6,G$3))</f>
        <v>イスリ</v>
      </c>
      <c r="W9" s="110">
        <f>IF(AND(B$6&lt;&gt;"",B$3=""),0,IFERROR(HLOOKUP(INDEX(月シフト!$B$17:$AF$50,MATCH($V9,月シフト!$A$17:$A$50,0),MATCH($V$1,月シフト!$B$9:$AF$9,0)),月シフト!$AJ$9:$AU$10,2,0),""))</f>
        <v>5</v>
      </c>
      <c r="X9" s="110">
        <f ca="1">G33</f>
        <v>4.9999999999996838</v>
      </c>
      <c r="Y9" s="112">
        <f t="shared" ca="1" si="1"/>
        <v>-3.1619151741324458E-13</v>
      </c>
      <c r="AA9" s="109" t="str">
        <f t="shared" si="0"/>
        <v>イスリ</v>
      </c>
      <c r="AB9" s="114">
        <f>IFERROR(HLOOKUP($V9,月シフト!$AJ$12:$AZ$13,2,0)*W9,"")</f>
        <v>5250</v>
      </c>
      <c r="AC9" s="114">
        <f ca="1">IFERROR(HLOOKUP($V9,月シフト!$AJ$12:$AZ$13,2,0)*X9,"")</f>
        <v>5249.999999999668</v>
      </c>
      <c r="AD9" s="115">
        <f t="shared" ca="1" si="2"/>
        <v>0</v>
      </c>
      <c r="AF9" s="89" t="str">
        <f>'1日(火)'!AF9</f>
        <v>フード</v>
      </c>
    </row>
    <row r="10" spans="1:32" ht="18.600000000000001" customHeight="1" x14ac:dyDescent="0.4">
      <c r="A10" s="139">
        <v>0.375</v>
      </c>
      <c r="B10" s="90" t="s">
        <v>65</v>
      </c>
      <c r="C10" s="91" t="s">
        <v>65</v>
      </c>
      <c r="D10" s="91" t="s">
        <v>65</v>
      </c>
      <c r="E10" s="91" t="s">
        <v>65</v>
      </c>
      <c r="F10" s="91" t="s">
        <v>65</v>
      </c>
      <c r="G10" s="91"/>
      <c r="H10" s="91" t="s">
        <v>65</v>
      </c>
      <c r="I10" s="91"/>
      <c r="J10" s="91"/>
      <c r="K10" s="91"/>
      <c r="L10" s="91"/>
      <c r="M10" s="91"/>
      <c r="N10" s="91"/>
      <c r="O10" s="91"/>
      <c r="P10" s="314"/>
      <c r="Q10" s="90"/>
      <c r="R10" s="222"/>
      <c r="S10" s="92"/>
      <c r="T10" s="93"/>
      <c r="V10" s="109" t="str">
        <f>IF(AND(H$3="",H$6=""),"",IF(H$3="",H$6,H$3))</f>
        <v>インディカ</v>
      </c>
      <c r="W10" s="117">
        <f>IF(AND(B$6&lt;&gt;"",B$3=""),0,IFERROR(HLOOKUP(INDEX(月シフト!$B$17:$AF$50,MATCH($V10,月シフト!$A$17:$A$50,0),MATCH($V$1,月シフト!$B$9:$AF$9,0)),月シフト!$AJ$9:$AU$10,2,0),""))</f>
        <v>7</v>
      </c>
      <c r="X10" s="110">
        <f ca="1">H33</f>
        <v>6.99999999999973</v>
      </c>
      <c r="Y10" s="118">
        <f t="shared" ca="1" si="1"/>
        <v>-2.7000623958883807E-13</v>
      </c>
      <c r="AA10" s="109" t="str">
        <f t="shared" si="0"/>
        <v>インディカ</v>
      </c>
      <c r="AB10" s="114">
        <f>IFERROR(HLOOKUP($V10,月シフト!$AJ$12:$AZ$13,2,0)*W10,"")</f>
        <v>7350</v>
      </c>
      <c r="AC10" s="114">
        <f ca="1">IFERROR(HLOOKUP($V10,月シフト!$AJ$12:$AZ$13,2,0)*X10,"")</f>
        <v>7349.9999999997162</v>
      </c>
      <c r="AD10" s="115">
        <f t="shared" ca="1" si="2"/>
        <v>0</v>
      </c>
      <c r="AF10" s="89" t="str">
        <f>'1日(火)'!AF10</f>
        <v>翌日準備</v>
      </c>
    </row>
    <row r="11" spans="1:32" ht="18" customHeight="1" x14ac:dyDescent="0.4">
      <c r="A11" s="138">
        <v>0.39583333333333298</v>
      </c>
      <c r="B11" s="132" t="s">
        <v>64</v>
      </c>
      <c r="C11" s="133" t="s">
        <v>64</v>
      </c>
      <c r="D11" s="133" t="s">
        <v>64</v>
      </c>
      <c r="E11" s="133" t="s">
        <v>64</v>
      </c>
      <c r="F11" s="133" t="s">
        <v>64</v>
      </c>
      <c r="G11" s="133"/>
      <c r="H11" s="133" t="s">
        <v>64</v>
      </c>
      <c r="I11" s="133"/>
      <c r="J11" s="133"/>
      <c r="K11" s="133"/>
      <c r="L11" s="133"/>
      <c r="M11" s="133"/>
      <c r="N11" s="133"/>
      <c r="O11" s="133"/>
      <c r="P11" s="309"/>
      <c r="Q11" s="132"/>
      <c r="R11" s="223"/>
      <c r="S11" s="134"/>
      <c r="T11" s="136"/>
      <c r="V11" s="109" t="str">
        <f>IF(AND(I$3="",I$6=""),"",IF(I$3="",I$6,I$3))</f>
        <v/>
      </c>
      <c r="W11" s="117" t="str">
        <f>IF(AND(B$6&lt;&gt;"",B$3=""),0,IFERROR(HLOOKUP(INDEX(月シフト!$B$17:$AF$50,MATCH($V11,月シフト!$A$17:$A$50,0),MATCH($V$1,月シフト!$B$9:$AF$9,0)),月シフト!$AJ$9:$AU$10,2,0),""))</f>
        <v/>
      </c>
      <c r="X11" s="110" t="str">
        <f ca="1">I33</f>
        <v/>
      </c>
      <c r="Y11" s="118" t="str">
        <f t="shared" ref="Y11:Y13" si="3">IF(V11="","",X11-W11)</f>
        <v/>
      </c>
      <c r="AA11" s="109" t="str">
        <f t="shared" si="0"/>
        <v/>
      </c>
      <c r="AB11" s="114" t="str">
        <f>IFERROR(HLOOKUP($V11,月シフト!$AJ$12:$AZ$13,2,0)*W11,"")</f>
        <v/>
      </c>
      <c r="AC11" s="114" t="str">
        <f ca="1">IFERROR(HLOOKUP($V11,月シフト!$AJ$12:$AZ$13,2,0)*X11,"")</f>
        <v/>
      </c>
      <c r="AD11" s="115" t="str">
        <f ca="1">IFERROR(ROUND(AC11,0)-ROUND(AB11,0),"")</f>
        <v/>
      </c>
      <c r="AF11" s="89" t="str">
        <f>'1日(火)'!AF11</f>
        <v>荷物整理</v>
      </c>
    </row>
    <row r="12" spans="1:32" ht="18" customHeight="1" x14ac:dyDescent="0.4">
      <c r="A12" s="139">
        <v>0.41666666666666702</v>
      </c>
      <c r="B12" s="90" t="s">
        <v>67</v>
      </c>
      <c r="C12" s="91" t="s">
        <v>67</v>
      </c>
      <c r="D12" s="91" t="s">
        <v>67</v>
      </c>
      <c r="E12" s="91" t="s">
        <v>67</v>
      </c>
      <c r="F12" s="91" t="s">
        <v>67</v>
      </c>
      <c r="G12" s="91"/>
      <c r="H12" s="91" t="s">
        <v>67</v>
      </c>
      <c r="I12" s="91"/>
      <c r="J12" s="91"/>
      <c r="K12" s="91"/>
      <c r="L12" s="91"/>
      <c r="M12" s="91"/>
      <c r="N12" s="91"/>
      <c r="O12" s="91"/>
      <c r="P12" s="314"/>
      <c r="Q12" s="90"/>
      <c r="R12" s="222"/>
      <c r="S12" s="92"/>
      <c r="T12" s="93"/>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2" t="s">
        <v>64</v>
      </c>
      <c r="C13" s="133" t="s">
        <v>64</v>
      </c>
      <c r="D13" s="133" t="s">
        <v>64</v>
      </c>
      <c r="E13" s="133" t="s">
        <v>64</v>
      </c>
      <c r="F13" s="133" t="s">
        <v>64</v>
      </c>
      <c r="G13" s="133"/>
      <c r="H13" s="133" t="s">
        <v>64</v>
      </c>
      <c r="I13" s="133"/>
      <c r="J13" s="133"/>
      <c r="K13" s="133"/>
      <c r="L13" s="133"/>
      <c r="M13" s="133"/>
      <c r="N13" s="133"/>
      <c r="O13" s="133"/>
      <c r="P13" s="309"/>
      <c r="Q13" s="132"/>
      <c r="R13" s="223"/>
      <c r="S13" s="134"/>
      <c r="T13" s="136"/>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0" t="s">
        <v>64</v>
      </c>
      <c r="C14" s="91" t="s">
        <v>64</v>
      </c>
      <c r="D14" s="91" t="s">
        <v>64</v>
      </c>
      <c r="E14" s="91" t="s">
        <v>64</v>
      </c>
      <c r="F14" s="91" t="s">
        <v>64</v>
      </c>
      <c r="G14" s="91"/>
      <c r="H14" s="91" t="s">
        <v>64</v>
      </c>
      <c r="I14" s="91"/>
      <c r="J14" s="91"/>
      <c r="K14" s="91"/>
      <c r="L14" s="91"/>
      <c r="M14" s="91"/>
      <c r="N14" s="91"/>
      <c r="O14" s="91"/>
      <c r="P14" s="314"/>
      <c r="Q14" s="90"/>
      <c r="R14" s="222"/>
      <c r="S14" s="92"/>
      <c r="T14" s="93" t="s">
        <v>745</v>
      </c>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2" t="s">
        <v>64</v>
      </c>
      <c r="C15" s="133" t="s">
        <v>64</v>
      </c>
      <c r="D15" s="133" t="s">
        <v>64</v>
      </c>
      <c r="E15" s="133" t="s">
        <v>64</v>
      </c>
      <c r="F15" s="133" t="s">
        <v>64</v>
      </c>
      <c r="G15" s="133"/>
      <c r="H15" s="133" t="s">
        <v>64</v>
      </c>
      <c r="I15" s="133"/>
      <c r="J15" s="133"/>
      <c r="K15" s="133"/>
      <c r="L15" s="133"/>
      <c r="M15" s="133"/>
      <c r="N15" s="133"/>
      <c r="O15" s="133"/>
      <c r="P15" s="309"/>
      <c r="Q15" s="132"/>
      <c r="R15" s="223"/>
      <c r="S15" s="134"/>
      <c r="T15" s="136" t="s">
        <v>751</v>
      </c>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0" t="s">
        <v>69</v>
      </c>
      <c r="C16" s="91" t="s">
        <v>69</v>
      </c>
      <c r="D16" s="91" t="s">
        <v>69</v>
      </c>
      <c r="E16" s="91" t="s">
        <v>69</v>
      </c>
      <c r="F16" s="91" t="s">
        <v>69</v>
      </c>
      <c r="G16" s="91"/>
      <c r="H16" s="91" t="s">
        <v>69</v>
      </c>
      <c r="I16" s="91"/>
      <c r="J16" s="91"/>
      <c r="K16" s="91"/>
      <c r="L16" s="91"/>
      <c r="M16" s="91"/>
      <c r="N16" s="91"/>
      <c r="O16" s="91"/>
      <c r="P16" s="314"/>
      <c r="Q16" s="90"/>
      <c r="R16" s="222"/>
      <c r="S16" s="92"/>
      <c r="T16" s="93" t="s">
        <v>201</v>
      </c>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2" t="s">
        <v>69</v>
      </c>
      <c r="C17" s="133" t="s">
        <v>69</v>
      </c>
      <c r="D17" s="133" t="s">
        <v>69</v>
      </c>
      <c r="E17" s="133" t="s">
        <v>69</v>
      </c>
      <c r="F17" s="133" t="s">
        <v>69</v>
      </c>
      <c r="G17" s="133"/>
      <c r="H17" s="133" t="s">
        <v>69</v>
      </c>
      <c r="I17" s="133"/>
      <c r="J17" s="133"/>
      <c r="K17" s="133"/>
      <c r="L17" s="133"/>
      <c r="M17" s="133"/>
      <c r="N17" s="133"/>
      <c r="O17" s="133"/>
      <c r="P17" s="309"/>
      <c r="Q17" s="132"/>
      <c r="R17" s="223"/>
      <c r="S17" s="134"/>
      <c r="T17" s="172"/>
      <c r="V17" s="109" t="str">
        <f>IF(AND(O$3="",O$6=""),"",IF(O$3="",O$6,O$3))</f>
        <v/>
      </c>
      <c r="W17" s="117" t="str">
        <f>IF(AND(B$6&lt;&gt;"",B$3=""),0,IFERROR(HLOOKUP(INDEX(月シフト!$B$17:$AF$50,MATCH($V17,月シフト!$A$17:$A$50,0),MATCH($V$1,月シフト!$B$9:$AF$9,0)),月シフト!$AJ$9:$AU$10,2,0),""))</f>
        <v/>
      </c>
      <c r="X17" s="110" t="str">
        <f ca="1">O33</f>
        <v/>
      </c>
      <c r="Y17" s="118" t="str">
        <f t="shared" si="5"/>
        <v/>
      </c>
      <c r="AA17" s="109" t="str">
        <f t="shared" si="6"/>
        <v/>
      </c>
      <c r="AB17" s="114" t="str">
        <f>IFERROR(HLOOKUP($V17,月シフト!$AJ$12:$AZ$13,2,0)*W17,"")</f>
        <v/>
      </c>
      <c r="AC17" s="114" t="str">
        <f ca="1">IFERROR(HLOOKUP($V17,月シフト!$AJ$12:$AZ$13,2,0)*X17,"")</f>
        <v/>
      </c>
      <c r="AD17" s="115" t="str">
        <f t="shared" ca="1" si="7"/>
        <v/>
      </c>
      <c r="AF17" s="89" t="str">
        <f>'1日(火)'!AF17</f>
        <v>検品登録</v>
      </c>
    </row>
    <row r="18" spans="1:32" ht="18" customHeight="1" thickBot="1" x14ac:dyDescent="0.45">
      <c r="A18" s="139">
        <v>0.54166666666666596</v>
      </c>
      <c r="B18" s="90" t="s">
        <v>68</v>
      </c>
      <c r="C18" s="91" t="s">
        <v>68</v>
      </c>
      <c r="D18" s="91" t="s">
        <v>68</v>
      </c>
      <c r="E18" s="91" t="s">
        <v>68</v>
      </c>
      <c r="F18" s="91" t="s">
        <v>68</v>
      </c>
      <c r="G18" s="91" t="s">
        <v>68</v>
      </c>
      <c r="H18" s="91" t="s">
        <v>68</v>
      </c>
      <c r="I18" s="91"/>
      <c r="J18" s="91"/>
      <c r="K18" s="91"/>
      <c r="L18" s="91"/>
      <c r="M18" s="91"/>
      <c r="N18" s="91"/>
      <c r="O18" s="91"/>
      <c r="P18" s="314"/>
      <c r="Q18" s="90"/>
      <c r="R18" s="222"/>
      <c r="S18" s="92"/>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2" t="s">
        <v>64</v>
      </c>
      <c r="C19" s="133" t="s">
        <v>64</v>
      </c>
      <c r="D19" s="133" t="s">
        <v>64</v>
      </c>
      <c r="E19" s="133" t="s">
        <v>64</v>
      </c>
      <c r="F19" s="133" t="s">
        <v>64</v>
      </c>
      <c r="G19" s="133" t="s">
        <v>64</v>
      </c>
      <c r="H19" s="133" t="s">
        <v>64</v>
      </c>
      <c r="I19" s="133"/>
      <c r="J19" s="133"/>
      <c r="K19" s="133"/>
      <c r="L19" s="133"/>
      <c r="M19" s="133"/>
      <c r="N19" s="133"/>
      <c r="O19" s="133"/>
      <c r="P19" s="309"/>
      <c r="Q19" s="132"/>
      <c r="R19" s="223"/>
      <c r="S19" s="134"/>
      <c r="T19" s="136"/>
      <c r="V19" s="119" t="s">
        <v>54</v>
      </c>
      <c r="W19" s="120">
        <f>SUM(W4:W18)</f>
        <v>52</v>
      </c>
      <c r="X19" s="120">
        <f ca="1">SUM(X4:X18)</f>
        <v>51.99999999999811</v>
      </c>
      <c r="Y19" s="121">
        <f ca="1">IF(V19="","",X19-W19)</f>
        <v>-1.8900436771218665E-12</v>
      </c>
      <c r="AA19" s="119" t="s">
        <v>54</v>
      </c>
      <c r="AB19" s="122">
        <f>SUM(AB4:AB18)</f>
        <v>57000</v>
      </c>
      <c r="AC19" s="122">
        <f t="shared" ref="AC19:AD19" ca="1" si="8">SUM(AC4:AC18)</f>
        <v>56999.999999997926</v>
      </c>
      <c r="AD19" s="123">
        <f t="shared" ca="1" si="8"/>
        <v>0</v>
      </c>
      <c r="AF19" s="94" t="str">
        <f>'1日(火)'!AF19</f>
        <v>出荷チェック</v>
      </c>
    </row>
    <row r="20" spans="1:32" ht="18" customHeight="1" thickBot="1" x14ac:dyDescent="0.45">
      <c r="A20" s="139">
        <v>0.58333333333333104</v>
      </c>
      <c r="B20" s="90" t="s">
        <v>70</v>
      </c>
      <c r="C20" s="91" t="s">
        <v>70</v>
      </c>
      <c r="D20" s="91" t="s">
        <v>70</v>
      </c>
      <c r="E20" s="91" t="s">
        <v>70</v>
      </c>
      <c r="F20" s="91" t="s">
        <v>70</v>
      </c>
      <c r="G20" s="91" t="s">
        <v>70</v>
      </c>
      <c r="H20" s="91" t="s">
        <v>70</v>
      </c>
      <c r="I20" s="91"/>
      <c r="J20" s="91"/>
      <c r="K20" s="91"/>
      <c r="L20" s="91"/>
      <c r="M20" s="91"/>
      <c r="N20" s="91"/>
      <c r="O20" s="91"/>
      <c r="P20" s="314"/>
      <c r="Q20" s="90"/>
      <c r="R20" s="222"/>
      <c r="S20" s="92"/>
      <c r="T20" s="93"/>
      <c r="V20" s="103" t="s">
        <v>77</v>
      </c>
      <c r="W20" s="70"/>
      <c r="Z20" s="141"/>
      <c r="AA20" s="103" t="s">
        <v>78</v>
      </c>
      <c r="AF20" s="89" t="str">
        <f>'1日(火)'!AF20</f>
        <v>PC</v>
      </c>
    </row>
    <row r="21" spans="1:32" ht="18" customHeight="1" x14ac:dyDescent="0.4">
      <c r="A21" s="138">
        <v>0.60416666666666297</v>
      </c>
      <c r="B21" s="132" t="s">
        <v>64</v>
      </c>
      <c r="C21" s="133" t="s">
        <v>64</v>
      </c>
      <c r="D21" s="133" t="s">
        <v>64</v>
      </c>
      <c r="E21" s="133" t="s">
        <v>64</v>
      </c>
      <c r="F21" s="133" t="s">
        <v>64</v>
      </c>
      <c r="G21" s="133" t="s">
        <v>64</v>
      </c>
      <c r="H21" s="133" t="s">
        <v>64</v>
      </c>
      <c r="I21" s="133"/>
      <c r="J21" s="133"/>
      <c r="K21" s="133"/>
      <c r="L21" s="133"/>
      <c r="M21" s="133"/>
      <c r="N21" s="133"/>
      <c r="O21" s="133"/>
      <c r="P21" s="309"/>
      <c r="Q21" s="132"/>
      <c r="R21" s="223"/>
      <c r="S21" s="134"/>
      <c r="T21" s="136" t="s">
        <v>747</v>
      </c>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0" t="s">
        <v>64</v>
      </c>
      <c r="C22" s="91" t="s">
        <v>64</v>
      </c>
      <c r="D22" s="91" t="s">
        <v>64</v>
      </c>
      <c r="E22" s="91" t="s">
        <v>64</v>
      </c>
      <c r="F22" s="91" t="s">
        <v>64</v>
      </c>
      <c r="G22" s="91" t="s">
        <v>64</v>
      </c>
      <c r="H22" s="91" t="s">
        <v>64</v>
      </c>
      <c r="I22" s="91"/>
      <c r="J22" s="91"/>
      <c r="K22" s="91"/>
      <c r="L22" s="91"/>
      <c r="M22" s="91"/>
      <c r="N22" s="91"/>
      <c r="O22" s="91"/>
      <c r="P22" s="314"/>
      <c r="Q22" s="90"/>
      <c r="R22" s="222"/>
      <c r="S22" s="92"/>
      <c r="T22" s="93"/>
      <c r="V22" s="160" t="s">
        <v>13</v>
      </c>
      <c r="W22" s="127" t="str">
        <f>IF(O2="","",O2)</f>
        <v/>
      </c>
      <c r="X22" s="127"/>
      <c r="Y22" s="161" t="str">
        <f>IFERROR(X22-W22,"")</f>
        <v/>
      </c>
      <c r="AA22" s="126" t="s">
        <v>13</v>
      </c>
      <c r="AB22" s="128" t="str">
        <f>IF(W22="","",AB19/W22)</f>
        <v/>
      </c>
      <c r="AC22" s="128" t="str">
        <f>IF(X22="","",AC19/X22)</f>
        <v/>
      </c>
      <c r="AD22" s="129" t="str">
        <f>IFERROR(AC22-AB22,"")</f>
        <v/>
      </c>
      <c r="AF22" s="95" t="str">
        <f>'1日(火)'!AF22</f>
        <v>残業</v>
      </c>
    </row>
    <row r="23" spans="1:32" ht="18" customHeight="1" thickBot="1" x14ac:dyDescent="0.45">
      <c r="A23" s="138">
        <v>0.64583333333332704</v>
      </c>
      <c r="B23" s="132" t="s">
        <v>740</v>
      </c>
      <c r="C23" s="133" t="s">
        <v>740</v>
      </c>
      <c r="D23" s="133" t="s">
        <v>740</v>
      </c>
      <c r="E23" s="133" t="s">
        <v>740</v>
      </c>
      <c r="F23" s="133" t="s">
        <v>740</v>
      </c>
      <c r="G23" s="133" t="s">
        <v>740</v>
      </c>
      <c r="H23" s="133" t="s">
        <v>740</v>
      </c>
      <c r="I23" s="133"/>
      <c r="J23" s="133"/>
      <c r="K23" s="133"/>
      <c r="L23" s="133"/>
      <c r="M23" s="133"/>
      <c r="N23" s="133"/>
      <c r="O23" s="133"/>
      <c r="P23" s="309"/>
      <c r="Q23" s="132"/>
      <c r="R23" s="223"/>
      <c r="S23" s="134"/>
      <c r="T23" s="136"/>
      <c r="V23" s="103" t="s">
        <v>104</v>
      </c>
      <c r="W23" s="70"/>
      <c r="AF23" s="95" t="str">
        <f>'1日(火)'!AF23</f>
        <v>↓</v>
      </c>
    </row>
    <row r="24" spans="1:32" ht="18" customHeight="1" x14ac:dyDescent="0.4">
      <c r="A24" s="139">
        <v>0.66666666666665897</v>
      </c>
      <c r="B24" s="90" t="s">
        <v>64</v>
      </c>
      <c r="C24" s="91" t="s">
        <v>64</v>
      </c>
      <c r="D24" s="91" t="s">
        <v>64</v>
      </c>
      <c r="E24" s="91" t="s">
        <v>64</v>
      </c>
      <c r="F24" s="91" t="s">
        <v>64</v>
      </c>
      <c r="G24" s="91" t="s">
        <v>64</v>
      </c>
      <c r="H24" s="91" t="s">
        <v>64</v>
      </c>
      <c r="I24" s="91"/>
      <c r="J24" s="91"/>
      <c r="K24" s="91"/>
      <c r="L24" s="91"/>
      <c r="M24" s="91"/>
      <c r="N24" s="91"/>
      <c r="O24" s="91"/>
      <c r="P24" s="314"/>
      <c r="Q24" s="90"/>
      <c r="R24" s="222"/>
      <c r="S24" s="92"/>
      <c r="T24" s="93" t="s">
        <v>748</v>
      </c>
      <c r="V24" s="105" t="s">
        <v>3</v>
      </c>
      <c r="W24" s="106" t="s">
        <v>14</v>
      </c>
      <c r="X24" s="106" t="s">
        <v>15</v>
      </c>
      <c r="Y24" s="107" t="s">
        <v>16</v>
      </c>
      <c r="AF24" s="95" t="str">
        <f>'1日(火)'!AF24</f>
        <v>翌日準備</v>
      </c>
    </row>
    <row r="25" spans="1:32" ht="18" customHeight="1" thickBot="1" x14ac:dyDescent="0.45">
      <c r="A25" s="138">
        <v>0.68749999999999101</v>
      </c>
      <c r="B25" s="132" t="s">
        <v>755</v>
      </c>
      <c r="C25" s="133" t="s">
        <v>755</v>
      </c>
      <c r="D25" s="133" t="s">
        <v>755</v>
      </c>
      <c r="E25" s="133" t="s">
        <v>755</v>
      </c>
      <c r="F25" s="133" t="s">
        <v>755</v>
      </c>
      <c r="G25" s="133" t="s">
        <v>64</v>
      </c>
      <c r="H25" s="133" t="s">
        <v>755</v>
      </c>
      <c r="I25" s="133"/>
      <c r="J25" s="133"/>
      <c r="K25" s="133"/>
      <c r="L25" s="133"/>
      <c r="M25" s="133"/>
      <c r="N25" s="133"/>
      <c r="O25" s="133"/>
      <c r="P25" s="309"/>
      <c r="Q25" s="132"/>
      <c r="R25" s="223"/>
      <c r="S25" s="134"/>
      <c r="T25" s="136"/>
      <c r="V25" s="126" t="s">
        <v>13</v>
      </c>
      <c r="W25" s="163" t="str">
        <f>IF(W22="","",W22/W19)</f>
        <v/>
      </c>
      <c r="X25" s="163" t="str">
        <f>IF(X22="","",X22/X19)</f>
        <v/>
      </c>
      <c r="Y25" s="164" t="str">
        <f>IFERROR(X25-W25,"")</f>
        <v/>
      </c>
      <c r="AF25" s="95" t="str">
        <f>'1日(火)'!AF25</f>
        <v>在庫チェック</v>
      </c>
    </row>
    <row r="26" spans="1:32" ht="18" customHeight="1" thickBot="1" x14ac:dyDescent="0.45">
      <c r="A26" s="139">
        <v>0.70833333333332205</v>
      </c>
      <c r="B26" s="90" t="s">
        <v>754</v>
      </c>
      <c r="C26" s="91" t="s">
        <v>754</v>
      </c>
      <c r="D26" s="91" t="s">
        <v>754</v>
      </c>
      <c r="E26" s="91" t="s">
        <v>754</v>
      </c>
      <c r="F26" s="91" t="s">
        <v>754</v>
      </c>
      <c r="G26" s="91" t="s">
        <v>64</v>
      </c>
      <c r="H26" s="91" t="s">
        <v>754</v>
      </c>
      <c r="I26" s="91"/>
      <c r="J26" s="91"/>
      <c r="K26" s="91"/>
      <c r="L26" s="91"/>
      <c r="M26" s="91"/>
      <c r="N26" s="91"/>
      <c r="O26" s="91"/>
      <c r="P26" s="314"/>
      <c r="Q26" s="90"/>
      <c r="R26" s="222"/>
      <c r="S26" s="92"/>
      <c r="T26" s="93"/>
      <c r="V26" s="130" t="s">
        <v>164</v>
      </c>
      <c r="W26" s="322"/>
      <c r="X26" s="322"/>
      <c r="Y26" s="322"/>
      <c r="AF26" s="95" t="str">
        <f>'1日(火)'!AF26</f>
        <v>送り状印刷</v>
      </c>
    </row>
    <row r="27" spans="1:32" ht="18" customHeight="1" x14ac:dyDescent="0.4">
      <c r="A27" s="138">
        <v>0.72916666666665397</v>
      </c>
      <c r="B27" s="132"/>
      <c r="C27" s="133"/>
      <c r="D27" s="133"/>
      <c r="E27" s="133"/>
      <c r="F27" s="133"/>
      <c r="G27" s="133" t="s">
        <v>740</v>
      </c>
      <c r="H27" s="133"/>
      <c r="I27" s="133"/>
      <c r="J27" s="133"/>
      <c r="K27" s="133"/>
      <c r="L27" s="133"/>
      <c r="M27" s="133"/>
      <c r="N27" s="133"/>
      <c r="O27" s="133"/>
      <c r="P27" s="309"/>
      <c r="Q27" s="132"/>
      <c r="R27" s="223"/>
      <c r="S27" s="134"/>
      <c r="T27" s="136"/>
      <c r="V27" s="524"/>
      <c r="W27" s="525"/>
      <c r="X27" s="525"/>
      <c r="Y27" s="526"/>
      <c r="AF27" s="95">
        <f>'1日(火)'!AF27</f>
        <v>0</v>
      </c>
    </row>
    <row r="28" spans="1:32" ht="18" customHeight="1" x14ac:dyDescent="0.4">
      <c r="A28" s="139">
        <v>0.74999999999998601</v>
      </c>
      <c r="B28" s="90"/>
      <c r="C28" s="91"/>
      <c r="D28" s="91"/>
      <c r="E28" s="91"/>
      <c r="F28" s="91"/>
      <c r="G28" s="91" t="s">
        <v>71</v>
      </c>
      <c r="H28" s="91"/>
      <c r="I28" s="91"/>
      <c r="J28" s="91"/>
      <c r="K28" s="91"/>
      <c r="L28" s="91"/>
      <c r="M28" s="91"/>
      <c r="N28" s="91"/>
      <c r="O28" s="91"/>
      <c r="P28" s="314"/>
      <c r="Q28" s="90"/>
      <c r="R28" s="222"/>
      <c r="S28" s="92"/>
      <c r="T28" s="93"/>
      <c r="V28" s="527"/>
      <c r="W28" s="528"/>
      <c r="X28" s="528"/>
      <c r="Y28" s="529"/>
      <c r="AA28" s="177"/>
      <c r="AB28" s="177"/>
      <c r="AC28" s="177"/>
      <c r="AD28" s="177"/>
      <c r="AF28" s="95" t="str">
        <f>'1日(火)'!AF28</f>
        <v>＊</v>
      </c>
    </row>
    <row r="29" spans="1:32" ht="18" customHeight="1" thickBot="1" x14ac:dyDescent="0.45">
      <c r="A29" s="138">
        <v>0.77083333333331805</v>
      </c>
      <c r="B29" s="132"/>
      <c r="C29" s="133"/>
      <c r="D29" s="133"/>
      <c r="E29" s="133"/>
      <c r="F29" s="133"/>
      <c r="G29" s="133"/>
      <c r="H29" s="133"/>
      <c r="I29" s="133"/>
      <c r="J29" s="133"/>
      <c r="K29" s="133"/>
      <c r="L29" s="133"/>
      <c r="M29" s="133"/>
      <c r="N29" s="133"/>
      <c r="O29" s="133"/>
      <c r="P29" s="309"/>
      <c r="Q29" s="132"/>
      <c r="R29" s="223"/>
      <c r="S29" s="134"/>
      <c r="T29" s="136"/>
      <c r="V29" s="521"/>
      <c r="W29" s="522"/>
      <c r="X29" s="522"/>
      <c r="Y29" s="523"/>
      <c r="AA29" s="177"/>
      <c r="AB29" s="177"/>
      <c r="AC29" s="177"/>
      <c r="AD29" s="177"/>
      <c r="AF29" s="95" t="str">
        <f>'1日(火)'!AF29</f>
        <v>＊</v>
      </c>
    </row>
    <row r="30" spans="1:32" ht="18" customHeight="1" thickBot="1" x14ac:dyDescent="0.45">
      <c r="A30" s="139">
        <v>0.79166666666664998</v>
      </c>
      <c r="B30" s="90"/>
      <c r="C30" s="91"/>
      <c r="D30" s="91"/>
      <c r="E30" s="91"/>
      <c r="F30" s="91"/>
      <c r="G30" s="91"/>
      <c r="H30" s="91"/>
      <c r="I30" s="91"/>
      <c r="J30" s="91"/>
      <c r="K30" s="91"/>
      <c r="L30" s="91"/>
      <c r="M30" s="91"/>
      <c r="N30" s="91"/>
      <c r="O30" s="91"/>
      <c r="P30" s="314"/>
      <c r="Q30" s="90"/>
      <c r="R30" s="222"/>
      <c r="S30" s="92"/>
      <c r="T30" s="93"/>
      <c r="V30" s="130" t="s">
        <v>236</v>
      </c>
      <c r="W30" s="320"/>
      <c r="X30" s="320"/>
      <c r="Y30" s="321"/>
      <c r="AA30" s="177"/>
      <c r="AB30" s="177"/>
      <c r="AC30" s="177"/>
      <c r="AD30" s="177"/>
      <c r="AF30" s="95" t="str">
        <f>'1日(火)'!AF30</f>
        <v>＊</v>
      </c>
    </row>
    <row r="31" spans="1:32" ht="18" customHeight="1" x14ac:dyDescent="0.4">
      <c r="A31" s="138">
        <v>0.81249999999998201</v>
      </c>
      <c r="B31" s="132"/>
      <c r="C31" s="133"/>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tr">
        <f>'1日(火)'!AF31</f>
        <v>＊</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t="s">
        <v>749</v>
      </c>
      <c r="V32" s="527"/>
      <c r="W32" s="528"/>
      <c r="X32" s="528"/>
      <c r="Y32" s="529"/>
      <c r="AA32" s="177"/>
      <c r="AB32" s="177"/>
      <c r="AC32" s="177"/>
      <c r="AD32" s="177"/>
      <c r="AF32" s="95" t="str">
        <f>'1日(火)'!AF32</f>
        <v>＊</v>
      </c>
    </row>
    <row r="33" spans="1:32" ht="18" customHeight="1" thickBot="1" x14ac:dyDescent="0.45">
      <c r="A33" s="173" t="s">
        <v>165</v>
      </c>
      <c r="B33" s="111" cm="1">
        <f t="array" aca="1" ref="B33" ca="1">IF(B36&lt;&gt;0,B36,IFERROR(IF(B4="欠勤",0,IF(B3="","",INDIRECT(ADDRESS(MATCH("",B$1:B$32,-1),1))*24-INDIRECT(ADDRESS(MATCH(0,INDEX(0/(B$6:B$32&lt;&gt;""),),0)+5,1))*24-COUNTIF(B6:B32,"休憩")*0.5)),0))</f>
        <v>7.9999999999997389</v>
      </c>
      <c r="C33" s="111" cm="1">
        <f t="array" aca="1" ref="C33" ca="1">IF(C36&lt;&gt;0,C36,IFERROR(IF(C4="欠勤",0,IF(C3="","",INDIRECT(ADDRESS(MATCH("",C$1:C$32,-1),1))*24-INDIRECT(ADDRESS(MATCH(0,INDEX(0/(C$6:C$32&lt;&gt;""),),0)+5,1))*24-COUNTIF(C6:C32,"休憩")*0.5)),0))</f>
        <v>7.9999999999997389</v>
      </c>
      <c r="D33" s="111" cm="1">
        <f t="array" aca="1" ref="D33" ca="1">IF(D36&lt;&gt;0,D36,IFERROR(IF(D4="欠勤",0,IF(D3="","",INDIRECT(ADDRESS(MATCH("",D$1:D$32,-1),1))*24-INDIRECT(ADDRESS(MATCH(0,INDEX(0/(D$6:D$32&lt;&gt;""),),0)+5,1))*24-COUNTIF(D6:D32,"休憩")*0.5)),0))</f>
        <v>7.9999999999997389</v>
      </c>
      <c r="E33" s="111" cm="1">
        <f t="array" aca="1" ref="E33" ca="1">IF(E36&lt;&gt;0,E36,IFERROR(IF(E4="欠勤",0,IF(E3="","",INDIRECT(ADDRESS(MATCH("",E$1:E$32,-1),1))*24-INDIRECT(ADDRESS(MATCH(0,INDEX(0/(E$6:E$32&lt;&gt;""),),0)+5,1))*24-COUNTIF(E6:E32,"休憩")*0.5)),0))</f>
        <v>7.9999999999997389</v>
      </c>
      <c r="F33" s="111" cm="1">
        <f t="array" aca="1" ref="F33" ca="1">IF(F36&lt;&gt;0,F36,IFERROR(IF(F4="欠勤",0,IF(F3="","",INDIRECT(ADDRESS(MATCH("",F$1:F$32,-1),1))*24-INDIRECT(ADDRESS(MATCH(0,INDEX(0/(F$6:F$32&lt;&gt;""),),0)+5,1))*24-COUNTIF(F6:F32,"休憩")*0.5)),0))</f>
        <v>7.9999999999997389</v>
      </c>
      <c r="G33" s="227" cm="1">
        <f t="array" aca="1" ref="G33" ca="1">IF(G36&lt;&gt;0,G36,IFERROR(IF(G4="欠勤",0,IF(G3="","",INDIRECT(ADDRESS(MATCH("",G$1:G$32,-1),1))*24-INDIRECT(ADDRESS(MATCH(0,INDEX(0/(G$6:G$32&lt;&gt;""),),0)+5,1))*24-COUNTIF(G6:G32,"休憩")*0.5)),0))</f>
        <v>4.9999999999996838</v>
      </c>
      <c r="H33" s="228" cm="1">
        <f t="array" aca="1" ref="H33" ca="1">IF(H36&lt;&gt;0,H36,IFERROR(IF(H4="欠勤",0,IF(H3="","",INDIRECT(ADDRESS(MATCH("",H$1:H$32,-1),1))*24-INDIRECT(ADDRESS(MATCH(0,INDEX(0/(H$6:H$32&lt;&gt;""),),0)+5,1))*24-COUNTIF(H6:H32,"休憩")*0.5)),0))</f>
        <v>6.99999999999973</v>
      </c>
      <c r="I33" s="228" t="str" cm="1">
        <f t="array" aca="1" ref="I33" ca="1">IF(I36&lt;&gt;0,I36,IFERROR(IF(I4="欠勤",0,IF(I3="","",INDIRECT(ADDRESS(MATCH("",I$1:I$32,-1),1))*24-INDIRECT(ADDRESS(MATCH(0,INDEX(0/(I$6:I$32&lt;&gt;""),),0)+5,1))*24-COUNTIF(I6:I32,"休憩")*0.5)),0))</f>
        <v/>
      </c>
      <c r="J33" s="228" t="str" cm="1">
        <f t="array" aca="1" ref="J33" ca="1">IF(J36&lt;&gt;0,J36,IFERROR(IF(J4="欠勤",0,IF(J3="","",INDIRECT(ADDRESS(MATCH("",J$1:J$32,-1),1))*24-INDIRECT(ADDRESS(MATCH(0,INDEX(0/(J$6:J$32&lt;&gt;""),),0)+5,1))*24-COUNTIF(J6:J32,"休憩")*0.5)),0))</f>
        <v/>
      </c>
      <c r="K33" s="228" t="str" cm="1">
        <f t="array" aca="1" ref="K33" ca="1">IF(K36&lt;&gt;0,K36,IFERROR(IF(K4="欠勤",0,IF(K3="","",INDIRECT(ADDRESS(MATCH("",K$1:K$32,-1),1))*24-INDIRECT(ADDRESS(MATCH(0,INDEX(0/(K$6:K$32&lt;&gt;""),),0)+5,1))*24-COUNTIF(K6:K32,"休憩")*0.5)),0))</f>
        <v/>
      </c>
      <c r="L33" s="228" t="str" cm="1">
        <f t="array" aca="1" ref="L33" ca="1">IF(L36&lt;&gt;0,L36,IFERROR(IF(L4="欠勤",0,IF(L3="","",INDIRECT(ADDRESS(MATCH("",L$1:L$32,-1),1))*24-INDIRECT(ADDRESS(MATCH(0,INDEX(0/(L$6:L$32&lt;&gt;""),),0)+5,1))*24-COUNTIF(L6:L32,"休憩")*0.5)),0))</f>
        <v/>
      </c>
      <c r="M33" s="228" t="str" cm="1">
        <f t="array" aca="1" ref="M33" ca="1">IF(M36&lt;&gt;0,M36,IFERROR(IF(M4="欠勤",0,IF(M3="","",INDIRECT(ADDRESS(MATCH("",M$1:M$32,-1),1))*24-INDIRECT(ADDRESS(MATCH(0,INDEX(0/(M$6:M$32&lt;&gt;""),),0)+5,1))*24-COUNTIF(M6:M32,"休憩")*0.5)),0))</f>
        <v/>
      </c>
      <c r="N33" s="228" t="str" cm="1">
        <f t="array" aca="1" ref="N33" ca="1">IF(N36&lt;&gt;0,N36,IFERROR(IF(N4="欠勤",0,IF(N3="","",INDIRECT(ADDRESS(MATCH("",N$1:N$32,-1),1))*24-INDIRECT(ADDRESS(MATCH(0,INDEX(0/(N$6:N$32&lt;&gt;""),),0)+5,1))*24-COUNTIF(N6:N32,"休憩")*0.5)),0))</f>
        <v/>
      </c>
      <c r="O33" s="228" t="str" cm="1">
        <f t="array" aca="1" ref="O33" ca="1">IF(O36&lt;&gt;0,O36,IFERROR(IF(O4="欠勤",0,IF(O3="","",INDIRECT(ADDRESS(MATCH("",O$1:O$32,-1),1))*24-INDIRECT(ADDRESS(MATCH(0,INDEX(0/(O$6:O$32&lt;&gt;""),),0)+5,1))*24-COUNTIF(O6:O32,"休憩")*0.5)),0))</f>
        <v/>
      </c>
      <c r="P33" s="316" t="str" cm="1">
        <f t="array" aca="1" ref="P33" ca="1">IF(P36&lt;&gt;0,P36,IFERROR(IF(P4="欠勤",0,IF(P3="","",INDIRECT(ADDRESS(MATCH("",P$1:P$32,-1),1))*24-INDIRECT(ADDRESS(MATCH(0,INDEX(0/(P$6:P$32&lt;&gt;""),),0)+5,1))*24-COUNTIF(P6:P32,"休憩")*0.5)),0))</f>
        <v/>
      </c>
      <c r="Q33" s="168"/>
      <c r="R33" s="169"/>
      <c r="S33" s="170"/>
      <c r="T33" s="171"/>
      <c r="V33" s="521"/>
      <c r="W33" s="522"/>
      <c r="X33" s="522"/>
      <c r="Y33" s="523"/>
      <c r="AA33" s="177"/>
      <c r="AB33" s="177"/>
      <c r="AC33" s="177"/>
      <c r="AD33" s="177"/>
      <c r="AF33" s="95" t="str">
        <f>'1日(火)'!AF33</f>
        <v>＊</v>
      </c>
    </row>
    <row r="34" spans="1:32" ht="18" customHeight="1" x14ac:dyDescent="0.4">
      <c r="A34" s="533" t="str">
        <f>"出荷の合計　　→　"&amp;O2&amp;"ｃｓ"</f>
        <v>出荷の合計　　→　ｃｓ</v>
      </c>
      <c r="B34" s="533"/>
      <c r="C34" s="533"/>
      <c r="D34" s="533"/>
      <c r="E34" s="533"/>
      <c r="F34" s="533"/>
      <c r="G34" s="533"/>
      <c r="H34" s="533"/>
      <c r="I34" s="533"/>
      <c r="J34" s="533"/>
      <c r="K34" s="533"/>
      <c r="L34" s="533"/>
      <c r="M34" s="533"/>
      <c r="N34" s="533"/>
      <c r="O34" s="533"/>
      <c r="P34" s="533"/>
      <c r="Q34" s="533"/>
      <c r="R34" s="533"/>
      <c r="S34" s="533"/>
      <c r="T34" s="533"/>
      <c r="AF34" s="95" t="str">
        <f>'1日(火)'!AF34</f>
        <v>＊</v>
      </c>
    </row>
    <row r="35" spans="1:32" ht="18" customHeight="1" x14ac:dyDescent="0.4">
      <c r="A35" s="534" t="e">
        <f ca="1">"1ケース当たりの人件費　"&amp;ROUND(AC19/O2,0)&amp;"円"</f>
        <v>#DIV/0!</v>
      </c>
      <c r="B35" s="534"/>
      <c r="C35" s="534"/>
      <c r="D35" s="534"/>
      <c r="E35" s="534"/>
      <c r="F35" s="534"/>
      <c r="G35" s="534"/>
      <c r="H35" s="534"/>
      <c r="I35" s="534"/>
      <c r="J35" s="534"/>
      <c r="K35" s="534"/>
      <c r="L35" s="534"/>
      <c r="M35" s="534"/>
      <c r="N35" s="534"/>
      <c r="O35" s="534"/>
      <c r="P35" s="534"/>
      <c r="Q35" s="534"/>
      <c r="R35" s="534"/>
      <c r="S35" s="534"/>
      <c r="T35" s="534"/>
      <c r="AF35" s="95" t="str">
        <f>'1日(火)'!AF35</f>
        <v>＊</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tr">
        <f>'1日(火)'!AF36</f>
        <v>＊</v>
      </c>
    </row>
    <row r="37" spans="1:32" ht="18" hidden="1" customHeight="1" x14ac:dyDescent="0.4">
      <c r="A37" s="167"/>
      <c r="B37" s="167" cm="1">
        <f t="array" aca="1" ref="B37" ca="1">IF(INDIRECT(ADDRESS(MATCH("",B$1:B$32,-1),2))="休憩",INDIRECT(ADDRESS(MATCH("",B$1:B$32,-1)+1,1)),INDIRECT(ADDRESS(MATCH("",B$1:B$32,-1),1)))</f>
        <v>0.70833333333332205</v>
      </c>
      <c r="C37" s="167" cm="1">
        <f t="array" aca="1" ref="C37" ca="1">IF(INDIRECT(ADDRESS(MATCH("",C$1:C$32,-1),3))="休憩",INDIRECT(ADDRESS(MATCH("",C$1:C$32,-1)+1,1)),INDIRECT(ADDRESS(MATCH("",C$1:C$32,-1),1)))</f>
        <v>0.70833333333332205</v>
      </c>
      <c r="D37" s="167" cm="1">
        <f t="array" aca="1" ref="D37" ca="1">IF(INDIRECT(ADDRESS(MATCH("",D$1:D$32,-1),4))="休憩",INDIRECT(ADDRESS(MATCH("",D$1:D$32,-1)+1,1)),INDIRECT(ADDRESS(MATCH("",D$1:D$32,-1),1)))</f>
        <v>0.70833333333332205</v>
      </c>
      <c r="E37" s="167" cm="1">
        <f t="array" aca="1" ref="E37" ca="1">IF(INDIRECT(ADDRESS(MATCH("",E$1:E$32,-1),5))="休憩",INDIRECT(ADDRESS(MATCH("",E$1:E$32,-1)+1,1)),INDIRECT(ADDRESS(MATCH("",E$1:E$32,-1),1)))</f>
        <v>0.70833333333332205</v>
      </c>
      <c r="F37" s="167" cm="1">
        <f t="array" aca="1" ref="F37" ca="1">IF(INDIRECT(ADDRESS(MATCH("",F$1:F$32,-1),6))="休憩",INDIRECT(ADDRESS(MATCH("",F$1:F$32,-1)+1,1)),INDIRECT(ADDRESS(MATCH("",F$1:F$32,-1),1)))</f>
        <v>0.70833333333332205</v>
      </c>
      <c r="G37" s="167" cm="1">
        <f t="array" aca="1" ref="G37" ca="1">IF(INDIRECT(ADDRESS(MATCH("",G$1:G$32,-1),7))="休憩",INDIRECT(ADDRESS(MATCH("",G$1:G$32,-1)+1,1)),INDIRECT(ADDRESS(MATCH("",G$1:G$32,-1),1)))</f>
        <v>0.74999999999998601</v>
      </c>
      <c r="H37" s="167" cm="1">
        <f t="array" aca="1" ref="H37" ca="1">IF(INDIRECT(ADDRESS(MATCH("",H$1:H$32,-1),8))="休憩",INDIRECT(ADDRESS(MATCH("",H$1:H$32,-1)+1,1)),INDIRECT(ADDRESS(MATCH("",H$1:H$32,-1),1)))</f>
        <v>0.70833333333332205</v>
      </c>
      <c r="I37" s="220" t="str" cm="1">
        <f t="array" aca="1" ref="I37" ca="1">IF(INDIRECT(ADDRESS(MATCH("",I$1:I$32,-1),8))="休憩",INDIRECT(ADDRESS(MATCH("",I$1:I$32,-1)+1,1)),INDIRECT(ADDRESS(MATCH("",I$1:I$32,-1),1)))</f>
        <v>名前</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tr">
        <f>'1日(火)'!AF37</f>
        <v>＊</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tr">
        <f>'1日(火)'!AF38</f>
        <v>＊</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tr">
        <f>'1日(火)'!AF39</f>
        <v>＊</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tr">
        <f>'1日(火)'!AF40</f>
        <v>＊</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tr">
        <f>'1日(火)'!AF41</f>
        <v>＊</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tr">
        <f>'1日(火)'!AF42</f>
        <v>＊</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tr">
        <f>'1日(火)'!AF43</f>
        <v>＊</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tr">
        <f>'1日(火)'!AF44</f>
        <v>＊</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tr">
        <f>'1日(火)'!AF45</f>
        <v>＊</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tr">
        <f>'1日(火)'!AF46</f>
        <v>＊</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tr">
        <f>'1日(火)'!AF47</f>
        <v>＊</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tr">
        <f>'1日(火)'!AF48</f>
        <v>＊</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tr">
        <f>'1日(火)'!AF49</f>
        <v>＊</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tr">
        <f>'1日(火)'!AF50</f>
        <v>＊</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tr">
        <f>'1日(火)'!AF51</f>
        <v>＊</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tr">
        <f>'1日(火)'!AF52</f>
        <v>＊</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tr">
        <f>'1日(火)'!AF53</f>
        <v>＊</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tr">
        <f>'1日(火)'!AF54</f>
        <v>＊</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tr">
        <f>'1日(火)'!AF55</f>
        <v>＊</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tr">
        <f>'1日(火)'!AF56</f>
        <v>＊</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tr">
        <f>'1日(火)'!AF57</f>
        <v>＊</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tr">
        <f>'1日(火)'!AF58</f>
        <v>＊</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28" ht="15.95" customHeight="1" x14ac:dyDescent="0.4"/>
    <row r="66" spans="22:28" ht="15.95" customHeight="1" x14ac:dyDescent="0.4">
      <c r="Y66" s="124"/>
    </row>
    <row r="67" spans="22:28" ht="15.95" customHeight="1" x14ac:dyDescent="0.4">
      <c r="Y67" s="125"/>
    </row>
    <row r="68" spans="22:28" ht="15.95" customHeight="1" x14ac:dyDescent="0.4">
      <c r="Y68" s="125"/>
    </row>
    <row r="69" spans="22:28" ht="15.95" customHeight="1" x14ac:dyDescent="0.4">
      <c r="Y69" s="125"/>
    </row>
    <row r="70" spans="22:28" ht="15.95" customHeight="1" x14ac:dyDescent="0.4">
      <c r="V70" s="116"/>
      <c r="W70" s="70"/>
      <c r="AB70" s="125"/>
    </row>
    <row r="71" spans="22:28" ht="15.95" customHeight="1" x14ac:dyDescent="0.4">
      <c r="V71" s="116"/>
      <c r="W71" s="70"/>
      <c r="AB71" s="125"/>
    </row>
    <row r="72" spans="22:28" ht="15.95" customHeight="1" x14ac:dyDescent="0.4">
      <c r="V72" s="116"/>
      <c r="W72" s="70"/>
      <c r="AB72" s="125"/>
    </row>
    <row r="73" spans="22:28" ht="15.95" customHeight="1" x14ac:dyDescent="0.4">
      <c r="Y73" s="125"/>
    </row>
    <row r="74" spans="22:28" ht="15.95" customHeight="1" x14ac:dyDescent="0.4">
      <c r="Y74" s="125"/>
    </row>
    <row r="75" spans="22:28" ht="15.95" customHeight="1" x14ac:dyDescent="0.4">
      <c r="Y75" s="125"/>
    </row>
    <row r="76" spans="22:28" ht="15.95" customHeight="1" x14ac:dyDescent="0.4">
      <c r="Y76" s="125"/>
    </row>
    <row r="77" spans="22:28" s="70" customFormat="1" ht="15.95" customHeight="1" x14ac:dyDescent="0.4">
      <c r="W77"/>
    </row>
    <row r="78" spans="22:28" s="70" customFormat="1" ht="15.95" customHeight="1" x14ac:dyDescent="0.4">
      <c r="W78"/>
    </row>
    <row r="79" spans="22:28" s="70" customFormat="1" ht="15.95" customHeight="1" x14ac:dyDescent="0.4">
      <c r="W79"/>
    </row>
    <row r="80" spans="22:28"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c r="Y85" s="131"/>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5"/>
  <conditionalFormatting sqref="A33 A6:T9 A29:T32 A10:P28 R10:T28">
    <cfRule type="cellIs" dxfId="13" priority="3" operator="equal">
      <formula>"休憩"</formula>
    </cfRule>
  </conditionalFormatting>
  <conditionalFormatting sqref="Y19">
    <cfRule type="cellIs" dxfId="12" priority="2" operator="lessThan">
      <formula>0</formula>
    </cfRule>
  </conditionalFormatting>
  <conditionalFormatting sqref="Q10:Q28">
    <cfRule type="cellIs" dxfId="11"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xr:uid="{5C98B2D9-8844-4211-BC32-2484716B6C95}">
          <x14:formula1>
            <xm:f>'1日(火)'!$AF$7:$AF$58</xm:f>
          </x14:formula1>
          <xm:sqref>B6:S32</xm:sqref>
        </x14:dataValidation>
      </x14:dataValidations>
    </ext>
  </extLst>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EE8F7-8D29-4820-BF4E-F97FFEF6B9EC}">
  <sheetPr codeName="Sheet35">
    <pageSetUpPr fitToPage="1"/>
  </sheetPr>
  <dimension ref="A1:AF95"/>
  <sheetViews>
    <sheetView zoomScale="70" zoomScaleNormal="70" workbookViewId="0">
      <pane xSplit="1" ySplit="5" topLeftCell="B6" activePane="bottomRight" state="frozen"/>
      <selection activeCell="R8" sqref="R8"/>
      <selection pane="topRight" activeCell="R8" sqref="R8"/>
      <selection pane="bottomLeft" activeCell="R8" sqref="R8"/>
      <selection pane="bottomRight" activeCell="R10" sqref="R10:R28"/>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t="str">
        <f>月シフト!AD9</f>
        <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t="str">
        <f>A1</f>
        <v/>
      </c>
      <c r="W1" s="530"/>
      <c r="X1" s="530"/>
      <c r="Y1" s="530"/>
      <c r="Z1" s="62"/>
      <c r="AA1" s="62"/>
      <c r="AB1" s="62"/>
      <c r="AC1" s="62"/>
      <c r="AD1" s="62"/>
      <c r="AF1" s="62"/>
    </row>
    <row r="2" spans="1:32" ht="18.600000000000001" customHeight="1" thickBot="1" x14ac:dyDescent="0.45">
      <c r="A2" s="63"/>
      <c r="B2" s="537" t="s">
        <v>57</v>
      </c>
      <c r="C2" s="538"/>
      <c r="D2" s="538"/>
      <c r="E2" s="538"/>
      <c r="F2" s="538"/>
      <c r="G2" s="538"/>
      <c r="H2" s="538"/>
      <c r="I2" s="538"/>
      <c r="J2" s="538"/>
      <c r="K2" s="538"/>
      <c r="L2" s="538"/>
      <c r="M2" s="538"/>
      <c r="N2" s="539"/>
      <c r="O2" s="64"/>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IFERROR(INDEX(月シフト!$A$17:$A$50,MATCH(LARGE((月シフト!$AD$17:$AD$50&lt;&gt;"")*1/ROW(月シフト!$AD$17:$AD$50),B38),1/ROW(月シフト!$AD$17:$AD$50),0),1),"")</f>
        <v/>
      </c>
      <c r="C3" s="142" t="str" cm="1">
        <f t="array" ref="C3">IFERROR(INDEX(月シフト!$A$17:$A$50,MATCH(LARGE((月シフト!$AD$17:$AD$50&lt;&gt;"")*1/ROW(月シフト!$AD$17:$AD$50),C38),1/ROW(月シフト!$AD$17:$AD$50),0),1),"")</f>
        <v/>
      </c>
      <c r="D3" s="142" t="str" cm="1">
        <f t="array" ref="D3">IFERROR(INDEX(月シフト!$A$17:$A$50,MATCH(LARGE((月シフト!$AD$17:$AD$50&lt;&gt;"")*1/ROW(月シフト!$AD$17:$AD$50),D38),1/ROW(月シフト!$AD$17:$AD$50),0),1),"")</f>
        <v/>
      </c>
      <c r="E3" s="142" t="str" cm="1">
        <f t="array" ref="E3">IFERROR(INDEX(月シフト!$A$17:$A$50,MATCH(LARGE((月シフト!$AD$17:$AD$50&lt;&gt;"")*1/ROW(月シフト!$AD$17:$AD$50),E38),1/ROW(月シフト!$AD$17:$AD$50),0),1),"")</f>
        <v/>
      </c>
      <c r="F3" s="142" t="str" cm="1">
        <f t="array" ref="F3">IFERROR(INDEX(月シフト!$A$17:$A$50,MATCH(LARGE((月シフト!$AD$17:$AD$50&lt;&gt;"")*1/ROW(月シフト!$AD$17:$AD$50),F38),1/ROW(月シフト!$AD$17:$AD$50),0),1),"")</f>
        <v/>
      </c>
      <c r="G3" s="224" t="str" cm="1">
        <f t="array" ref="G3">IFERROR(INDEX(月シフト!$A$17:$A$50,MATCH(LARGE((月シフト!$AD$17:$AD$50&lt;&gt;"")*1/ROW(月シフト!$AD$17:$AD$50),G38),1/ROW(月シフト!$AD$17:$AD$50),0),1),"")</f>
        <v/>
      </c>
      <c r="H3" s="224" t="str" cm="1">
        <f t="array" ref="H3">IFERROR(INDEX(月シフト!$A$17:$A$50,MATCH(LARGE((月シフト!$AD$17:$AD$50&lt;&gt;"")*1/ROW(月シフト!$AD$17:$AD$50),H38),1/ROW(月シフト!$AD$17:$AD$50),0),1),"")</f>
        <v/>
      </c>
      <c r="I3" s="224" t="str" cm="1">
        <f t="array" ref="I3">IFERROR(INDEX(月シフト!$A$17:$A$50,MATCH(LARGE((月シフト!$AD$17:$AD$50&lt;&gt;"")*1/ROW(月シフト!$AD$17:$AD$50),I38),1/ROW(月シフト!$AD$17:$AD$50),0),1),"")</f>
        <v/>
      </c>
      <c r="J3" s="224" t="str" cm="1">
        <f t="array" ref="J3">IFERROR(INDEX(月シフト!$A$17:$A$50,MATCH(LARGE((月シフト!$AD$17:$AD$50&lt;&gt;"")*1/ROW(月シフト!$AD$17:$AD$50),J38),1/ROW(月シフト!$AD$17:$AD$50),0),1),"")</f>
        <v/>
      </c>
      <c r="K3" s="224" t="str" cm="1">
        <f t="array" ref="K3">IFERROR(INDEX(月シフト!$A$17:$A$50,MATCH(LARGE((月シフト!$AD$17:$AD$50&lt;&gt;"")*1/ROW(月シフト!$AD$17:$AD$50),K38),1/ROW(月シフト!$AD$17:$AD$50),0),1),"")</f>
        <v/>
      </c>
      <c r="L3" s="224" t="str" cm="1">
        <f t="array" ref="L3">IFERROR(INDEX(月シフト!$A$17:$A$50,MATCH(LARGE((月シフト!$AD$17:$AD$50&lt;&gt;"")*1/ROW(月シフト!$AD$17:$AD$50),L38),1/ROW(月シフト!$AD$17:$AD$50),0),1),"")</f>
        <v/>
      </c>
      <c r="M3" s="224" t="str" cm="1">
        <f t="array" ref="M3">IFERROR(INDEX(月シフト!$A$17:$A$50,MATCH(LARGE((月シフト!$AD$17:$AD$50&lt;&gt;"")*1/ROW(月シフト!$AD$17:$AD$50),M38),1/ROW(月シフト!$AD$17:$AD$50),0),1),"")</f>
        <v/>
      </c>
      <c r="N3" s="224" t="str" cm="1">
        <f t="array" ref="N3">IFERROR(INDEX(月シフト!$A$17:$A$50,MATCH(LARGE((月シフト!$AD$17:$AD$50&lt;&gt;"")*1/ROW(月シフト!$AD$17:$AD$50),N38),1/ROW(月シフト!$AD$17:$AD$50),0),1),"")</f>
        <v/>
      </c>
      <c r="O3" s="224" t="str" cm="1">
        <f t="array" ref="O3">IFERROR(INDEX(月シフト!$A$17:$A$50,MATCH(LARGE((月シフト!$AD$17:$AD$50&lt;&gt;"")*1/ROW(月シフト!$AD$17:$AD$50),O38),1/ROW(月シフト!$AD$17:$AD$50),0),1),"")</f>
        <v/>
      </c>
      <c r="P3" s="310" t="str" cm="1">
        <f t="array" ref="P3">IFERROR(INDEX(月シフト!$A$17:$A$50,MATCH(LARGE((月シフト!$AD$17:$AD$50&lt;&gt;"")*1/ROW(月シフト!$AD$17:$AD$50),P38),1/ROW(月シフト!$AD$17:$AD$50),0),1),"")</f>
        <v/>
      </c>
      <c r="Q3" s="143" t="str">
        <f t="array" ref="Q3">IFERROR(INDEX(月シフト!$A$11:$A$16,MATCH(LARGE((月シフト!$AD$11:$AD$16&lt;&gt;"")*1/ROW(月シフト!$AD$11:$AD$16),1),1/ROW(月シフト!$AD$11:$AD$16),0),1),"")</f>
        <v/>
      </c>
      <c r="R3" s="144" t="str">
        <f t="array" ref="R3">IFERROR(INDEX(月シフト!$A$11:$A$16,MATCH(LARGE((月シフト!$AD$11:$AD$16&lt;&gt;"")*1/ROW(月シフト!$AD$11:$AD$16),2),1/ROW(月シフト!$AD$11:$AD$16),0),1),"")</f>
        <v/>
      </c>
      <c r="S3" s="145" t="str">
        <f t="array" ref="S3">IFERROR(INDEX(月シフト!$A$11:$A$16,MATCH(LARGE((月シフト!$AD$11:$AD$16&lt;&gt;"")*1/ROW(月シフト!$AD$11:$AD$16),3),1/ROW(月シフト!$AD$11:$AD$16),0),1),"")</f>
        <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c r="C4" s="73"/>
      <c r="D4" s="73"/>
      <c r="E4" s="73"/>
      <c r="F4" s="73"/>
      <c r="G4" s="225"/>
      <c r="H4" s="225"/>
      <c r="I4" s="225"/>
      <c r="J4" s="225"/>
      <c r="K4" s="225"/>
      <c r="L4" s="225"/>
      <c r="M4" s="225"/>
      <c r="N4" s="225"/>
      <c r="O4" s="225"/>
      <c r="P4" s="311"/>
      <c r="Q4" s="74"/>
      <c r="R4" s="75"/>
      <c r="S4" s="76"/>
      <c r="T4" s="146"/>
      <c r="V4" s="109" t="str">
        <f>IF(AND(B$3="",B$6=""),"",IF(B$3="",B$6,B$3))</f>
        <v/>
      </c>
      <c r="W4" s="110" t="str">
        <f>IF(AND(B$6&lt;&gt;"",B$3=""),0,IFERROR(HLOOKUP(INDEX(月シフト!$B$17:$AF$50,MATCH($V4,月シフト!$A$17:$A$50,0),MATCH($V$1,月シフト!$B$9:$AF$9,0)),月シフト!$AJ$9:$AU$10,2,0),""))</f>
        <v/>
      </c>
      <c r="X4" s="111" t="str">
        <f ca="1">B33</f>
        <v/>
      </c>
      <c r="Y4" s="112" t="str">
        <f>IF(V4="","",X4-W4)</f>
        <v/>
      </c>
      <c r="AA4" s="109" t="str">
        <f t="shared" ref="AA4:AA13" si="0">IF(V4="","",V4)</f>
        <v/>
      </c>
      <c r="AB4" s="114" t="str">
        <f>IFERROR(HLOOKUP($V4,月シフト!$AJ$12:$AZ$13,2,0)*W4,"")</f>
        <v/>
      </c>
      <c r="AC4" s="114" t="str">
        <f ca="1">IFERROR(HLOOKUP($V4,月シフト!$AJ$12:$AZ$13,2,0)*X4,"")</f>
        <v/>
      </c>
      <c r="AD4" s="115" t="str">
        <f ca="1">IFERROR(ROUND(AC4,0)-ROUND(AB4,0),"")</f>
        <v/>
      </c>
    </row>
    <row r="5" spans="1:32" ht="18.600000000000001" customHeight="1" thickBot="1" x14ac:dyDescent="0.45">
      <c r="A5" s="78" t="s">
        <v>83</v>
      </c>
      <c r="B5" s="79" t="str">
        <f>IF(B3="","",HLOOKUP(INDEX(月シフト!$B$11:$AF$50,MATCH(B$3,月シフト!$A$11:$A$50,0),MATCH($A$1,月シフト!$B$9:$AF$9,0)),月シフト!$AJ$9:$AU$11,3,0))</f>
        <v/>
      </c>
      <c r="C5" s="79" t="str">
        <f>IF(C3="","",HLOOKUP(INDEX(月シフト!$B$11:$AF$50,MATCH(C$3,月シフト!$A$11:$A$50,0),MATCH($A$1,月シフト!$B$9:$AF$9,0)),月シフト!$AJ$9:$AU$11,3,0))</f>
        <v/>
      </c>
      <c r="D5" s="79" t="str">
        <f>IF(D3="","",HLOOKUP(INDEX(月シフト!$B$11:$AF$50,MATCH(D$3,月シフト!$A$11:$A$50,0),MATCH($A$1,月シフト!$B$9:$AF$9,0)),月シフト!$AJ$9:$AU$11,3,0))</f>
        <v/>
      </c>
      <c r="E5" s="79" t="str">
        <f>IF(E3="","",HLOOKUP(INDEX(月シフト!$B$11:$AF$50,MATCH(E$3,月シフト!$A$11:$A$50,0),MATCH($A$1,月シフト!$B$9:$AF$9,0)),月シフト!$AJ$9:$AU$11,3,0))</f>
        <v/>
      </c>
      <c r="F5" s="79" t="str">
        <f>IF(F3="","",HLOOKUP(INDEX(月シフト!$B$11:$AF$50,MATCH(F$3,月シフト!$A$11:$A$50,0),MATCH($A$1,月シフト!$B$9:$AF$9,0)),月シフト!$AJ$9:$AU$11,3,0))</f>
        <v/>
      </c>
      <c r="G5" s="226" t="str">
        <f>IF(G3="","",HLOOKUP(INDEX(月シフト!$B$11:$AF$50,MATCH(G$3,月シフト!$A$11:$A$50,0),MATCH($A$1,月シフト!$B$9:$AF$9,0)),月シフト!$AJ$9:$AU$11,3,0))</f>
        <v/>
      </c>
      <c r="H5" s="226" t="str">
        <f>IF(H3="","",HLOOKUP(INDEX(月シフト!$B$11:$AF$50,MATCH(H$3,月シフト!$A$11:$A$50,0),MATCH($A$1,月シフト!$B$9:$AF$9,0)),月シフト!$AJ$9:$AU$11,3,0))</f>
        <v/>
      </c>
      <c r="I5" s="226" t="str">
        <f>IF(I3="","",HLOOKUP(INDEX(月シフト!$B$11:$AF$50,MATCH(I$3,月シフト!$A$11:$A$50,0),MATCH($A$1,月シフト!$B$9:$AF$9,0)),月シフト!$AJ$9:$AU$11,3,0))</f>
        <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
      </c>
      <c r="W5" s="110" t="str">
        <f>IF(AND(B$6&lt;&gt;"",B$3=""),0,IFERROR(HLOOKUP(INDEX(月シフト!$B$17:$AF$50,MATCH($V5,月シフト!$A$17:$A$50,0),MATCH($V$1,月シフト!$B$9:$AF$9,0)),月シフト!$AJ$9:$AU$10,2,0),""))</f>
        <v/>
      </c>
      <c r="X5" s="110" t="str">
        <f ca="1">C33</f>
        <v/>
      </c>
      <c r="Y5" s="112" t="str">
        <f t="shared" ref="Y5:Y10" si="1">IF(V5="","",X5-W5)</f>
        <v/>
      </c>
      <c r="Z5" s="178"/>
      <c r="AA5" s="109" t="str">
        <f t="shared" si="0"/>
        <v/>
      </c>
      <c r="AB5" s="114" t="str">
        <f>IFERROR(HLOOKUP($V5,月シフト!$AJ$12:$AZ$13,2,0)*W5,"")</f>
        <v/>
      </c>
      <c r="AC5" s="114" t="str">
        <f ca="1">IFERROR(HLOOKUP($V5,月シフト!$AJ$12:$AZ$13,2,0)*X5,"")</f>
        <v/>
      </c>
      <c r="AD5" s="115" t="str">
        <f t="shared" ref="AD5:AD10" ca="1" si="2">IFERROR(ROUND(AC5,0)-ROUND(AB5,0),"")</f>
        <v/>
      </c>
    </row>
    <row r="6" spans="1:32" ht="18.600000000000001" customHeight="1" x14ac:dyDescent="0.4">
      <c r="A6" s="137">
        <v>0.29166666666666669</v>
      </c>
      <c r="B6" s="84"/>
      <c r="C6" s="85"/>
      <c r="D6" s="85"/>
      <c r="E6" s="85"/>
      <c r="F6" s="85"/>
      <c r="G6" s="85"/>
      <c r="H6" s="85"/>
      <c r="I6" s="85"/>
      <c r="J6" s="85"/>
      <c r="K6" s="85"/>
      <c r="L6" s="85"/>
      <c r="M6" s="85"/>
      <c r="N6" s="85"/>
      <c r="O6" s="85"/>
      <c r="P6" s="313"/>
      <c r="Q6" s="84"/>
      <c r="R6" s="323"/>
      <c r="S6" s="86"/>
      <c r="T6" s="87"/>
      <c r="V6" s="109" t="str">
        <f>IF(AND(D$3="",D$6=""),"",IF(D$3="",D$6,D$3))</f>
        <v/>
      </c>
      <c r="W6" s="110" t="str">
        <f>IF(AND(B$6&lt;&gt;"",B$3=""),0,IFERROR(HLOOKUP(INDEX(月シフト!$B$17:$AF$50,MATCH($V6,月シフト!$A$17:$A$50,0),MATCH($V$1,月シフト!$B$9:$AF$9,0)),月シフト!$AJ$9:$AU$10,2,0),""))</f>
        <v/>
      </c>
      <c r="X6" s="110" t="str">
        <f ca="1">D33</f>
        <v/>
      </c>
      <c r="Y6" s="112" t="str">
        <f t="shared" si="1"/>
        <v/>
      </c>
      <c r="Z6" s="141"/>
      <c r="AA6" s="109" t="str">
        <f t="shared" si="0"/>
        <v/>
      </c>
      <c r="AB6" s="114" t="str">
        <f>IFERROR(HLOOKUP($V6,月シフト!$AJ$12:$AZ$13,2,0)*W6,"")</f>
        <v/>
      </c>
      <c r="AC6" s="114" t="str">
        <f ca="1">IFERROR(HLOOKUP($V6,月シフト!$AJ$12:$AZ$13,2,0)*X6,"")</f>
        <v/>
      </c>
      <c r="AD6" s="115" t="str">
        <f t="shared" ca="1" si="2"/>
        <v/>
      </c>
      <c r="AF6" s="70" t="str">
        <f>'1日(火)'!AF6</f>
        <v>リスト</v>
      </c>
    </row>
    <row r="7" spans="1:32" ht="18.600000000000001" customHeight="1" x14ac:dyDescent="0.4">
      <c r="A7" s="138">
        <v>0.3125</v>
      </c>
      <c r="B7" s="132"/>
      <c r="C7" s="133"/>
      <c r="D7" s="133"/>
      <c r="E7" s="133"/>
      <c r="F7" s="133"/>
      <c r="G7" s="133"/>
      <c r="H7" s="133"/>
      <c r="I7" s="133"/>
      <c r="J7" s="133"/>
      <c r="K7" s="133"/>
      <c r="L7" s="133"/>
      <c r="M7" s="133"/>
      <c r="N7" s="133"/>
      <c r="O7" s="133"/>
      <c r="P7" s="309"/>
      <c r="Q7" s="132"/>
      <c r="R7" s="223"/>
      <c r="S7" s="134"/>
      <c r="T7" s="135"/>
      <c r="V7" s="109" t="str">
        <f>IF(AND(E$3="",E$6=""),"",IF(E$3="",E$6,E$3))</f>
        <v/>
      </c>
      <c r="W7" s="110" t="str">
        <f>IF(AND(B$6&lt;&gt;"",B$3=""),0,IFERROR(HLOOKUP(INDEX(月シフト!$B$17:$AF$50,MATCH($V7,月シフト!$A$17:$A$50,0),MATCH($V$1,月シフト!$B$9:$AF$9,0)),月シフト!$AJ$9:$AU$10,2,0),""))</f>
        <v/>
      </c>
      <c r="X7" s="110" t="str">
        <f ca="1">E33</f>
        <v/>
      </c>
      <c r="Y7" s="112" t="str">
        <f t="shared" si="1"/>
        <v/>
      </c>
      <c r="Z7" s="113"/>
      <c r="AA7" s="109" t="str">
        <f t="shared" si="0"/>
        <v/>
      </c>
      <c r="AB7" s="114" t="str">
        <f>IFERROR(HLOOKUP($V7,月シフト!$AJ$12:$AZ$13,2,0)*W7,"")</f>
        <v/>
      </c>
      <c r="AC7" s="114" t="str">
        <f ca="1">IFERROR(HLOOKUP($V7,月シフト!$AJ$12:$AZ$13,2,0)*X7,"")</f>
        <v/>
      </c>
      <c r="AD7" s="115" t="str">
        <f t="shared" ca="1" si="2"/>
        <v/>
      </c>
      <c r="AF7" s="89" t="str">
        <f>'1日(火)'!AF7</f>
        <v>↓</v>
      </c>
    </row>
    <row r="8" spans="1:32" ht="18.600000000000001" customHeight="1" x14ac:dyDescent="0.4">
      <c r="A8" s="139">
        <v>0.33333333333333298</v>
      </c>
      <c r="B8" s="90"/>
      <c r="C8" s="91"/>
      <c r="D8" s="91"/>
      <c r="E8" s="91"/>
      <c r="F8" s="91"/>
      <c r="G8" s="91"/>
      <c r="H8" s="91"/>
      <c r="I8" s="91"/>
      <c r="J8" s="91"/>
      <c r="K8" s="91"/>
      <c r="L8" s="91"/>
      <c r="M8" s="91"/>
      <c r="N8" s="91"/>
      <c r="O8" s="91"/>
      <c r="P8" s="314"/>
      <c r="Q8" s="90"/>
      <c r="R8" s="222"/>
      <c r="S8" s="92"/>
      <c r="T8" s="203"/>
      <c r="V8" s="109" t="str">
        <f>IF(AND(F$3="",F$6=""),"",IF(F$3="",F$6,F$3))</f>
        <v/>
      </c>
      <c r="W8" s="110" t="str">
        <f>IF(AND(B$6&lt;&gt;"",B$3=""),0,IFERROR(HLOOKUP(INDEX(月シフト!$B$17:$AF$50,MATCH($V8,月シフト!$A$17:$A$50,0),MATCH($V$1,月シフト!$B$9:$AF$9,0)),月シフト!$AJ$9:$AU$10,2,0),""))</f>
        <v/>
      </c>
      <c r="X8" s="110" t="str">
        <f ca="1">F33</f>
        <v/>
      </c>
      <c r="Y8" s="112" t="str">
        <f t="shared" si="1"/>
        <v/>
      </c>
      <c r="AA8" s="109" t="str">
        <f t="shared" si="0"/>
        <v/>
      </c>
      <c r="AB8" s="114" t="str">
        <f>IFERROR(HLOOKUP($V8,月シフト!$AJ$12:$AZ$13,2,0)*W8,"")</f>
        <v/>
      </c>
      <c r="AC8" s="114" t="str">
        <f ca="1">IFERROR(HLOOKUP($V8,月シフト!$AJ$12:$AZ$13,2,0)*X8,"")</f>
        <v/>
      </c>
      <c r="AD8" s="115" t="str">
        <f t="shared" ca="1" si="2"/>
        <v/>
      </c>
      <c r="AF8" s="89" t="str">
        <f>'1日(火)'!AF8</f>
        <v>荷物整理</v>
      </c>
    </row>
    <row r="9" spans="1:32" ht="18.600000000000001" customHeight="1" x14ac:dyDescent="0.4">
      <c r="A9" s="138">
        <v>0.35416666666666602</v>
      </c>
      <c r="B9" s="132"/>
      <c r="C9" s="133"/>
      <c r="D9" s="133"/>
      <c r="E9" s="133"/>
      <c r="F9" s="133"/>
      <c r="G9" s="133"/>
      <c r="H9" s="133"/>
      <c r="I9" s="133"/>
      <c r="J9" s="133"/>
      <c r="K9" s="133"/>
      <c r="L9" s="133"/>
      <c r="M9" s="133"/>
      <c r="N9" s="133"/>
      <c r="O9" s="133"/>
      <c r="P9" s="309"/>
      <c r="Q9" s="132"/>
      <c r="R9" s="223"/>
      <c r="S9" s="134"/>
      <c r="T9" s="136"/>
      <c r="V9" s="109" t="str">
        <f>IF(AND(G$3="",G$6=""),"",IF(G$3="",G$6,G$3))</f>
        <v/>
      </c>
      <c r="W9" s="110" t="str">
        <f>IF(AND(B$6&lt;&gt;"",B$3=""),0,IFERROR(HLOOKUP(INDEX(月シフト!$B$17:$AF$50,MATCH($V9,月シフト!$A$17:$A$50,0),MATCH($V$1,月シフト!$B$9:$AF$9,0)),月シフト!$AJ$9:$AU$10,2,0),""))</f>
        <v/>
      </c>
      <c r="X9" s="110" t="str">
        <f ca="1">G33</f>
        <v/>
      </c>
      <c r="Y9" s="112" t="str">
        <f t="shared" si="1"/>
        <v/>
      </c>
      <c r="AA9" s="109" t="str">
        <f t="shared" si="0"/>
        <v/>
      </c>
      <c r="AB9" s="114" t="str">
        <f>IFERROR(HLOOKUP($V9,月シフト!$AJ$12:$AZ$13,2,0)*W9,"")</f>
        <v/>
      </c>
      <c r="AC9" s="114" t="str">
        <f ca="1">IFERROR(HLOOKUP($V9,月シフト!$AJ$12:$AZ$13,2,0)*X9,"")</f>
        <v/>
      </c>
      <c r="AD9" s="115" t="str">
        <f t="shared" ca="1" si="2"/>
        <v/>
      </c>
      <c r="AF9" s="89" t="str">
        <f>'1日(火)'!AF9</f>
        <v>フード</v>
      </c>
    </row>
    <row r="10" spans="1:32" ht="18.600000000000001" customHeight="1" x14ac:dyDescent="0.4">
      <c r="A10" s="139">
        <v>0.375</v>
      </c>
      <c r="B10" s="90"/>
      <c r="C10" s="91"/>
      <c r="D10" s="91"/>
      <c r="E10" s="91"/>
      <c r="F10" s="91"/>
      <c r="G10" s="91"/>
      <c r="H10" s="91"/>
      <c r="I10" s="91"/>
      <c r="J10" s="91"/>
      <c r="K10" s="91"/>
      <c r="L10" s="91"/>
      <c r="M10" s="91"/>
      <c r="N10" s="91"/>
      <c r="O10" s="91"/>
      <c r="P10" s="314"/>
      <c r="Q10" s="90"/>
      <c r="R10" s="222"/>
      <c r="S10" s="92"/>
      <c r="T10" s="93"/>
      <c r="V10" s="109" t="str">
        <f>IF(AND(H$3="",H$6=""),"",IF(H$3="",H$6,H$3))</f>
        <v/>
      </c>
      <c r="W10" s="117" t="str">
        <f>IF(AND(B$6&lt;&gt;"",B$3=""),0,IFERROR(HLOOKUP(INDEX(月シフト!$B$17:$AF$50,MATCH($V10,月シフト!$A$17:$A$50,0),MATCH($V$1,月シフト!$B$9:$AF$9,0)),月シフト!$AJ$9:$AU$10,2,0),""))</f>
        <v/>
      </c>
      <c r="X10" s="110" t="str">
        <f ca="1">H33</f>
        <v/>
      </c>
      <c r="Y10" s="118" t="str">
        <f t="shared" si="1"/>
        <v/>
      </c>
      <c r="AA10" s="109" t="str">
        <f t="shared" si="0"/>
        <v/>
      </c>
      <c r="AB10" s="114" t="str">
        <f>IFERROR(HLOOKUP($V10,月シフト!$AJ$12:$AZ$13,2,0)*W10,"")</f>
        <v/>
      </c>
      <c r="AC10" s="114" t="str">
        <f ca="1">IFERROR(HLOOKUP($V10,月シフト!$AJ$12:$AZ$13,2,0)*X10,"")</f>
        <v/>
      </c>
      <c r="AD10" s="115" t="str">
        <f t="shared" ca="1" si="2"/>
        <v/>
      </c>
      <c r="AF10" s="89" t="str">
        <f>'1日(火)'!AF10</f>
        <v>翌日準備</v>
      </c>
    </row>
    <row r="11" spans="1:32" ht="18" customHeight="1" x14ac:dyDescent="0.4">
      <c r="A11" s="138">
        <v>0.39583333333333298</v>
      </c>
      <c r="B11" s="132"/>
      <c r="C11" s="133"/>
      <c r="D11" s="133"/>
      <c r="E11" s="133"/>
      <c r="F11" s="133"/>
      <c r="G11" s="133"/>
      <c r="H11" s="133"/>
      <c r="I11" s="133"/>
      <c r="J11" s="133"/>
      <c r="K11" s="133"/>
      <c r="L11" s="133"/>
      <c r="M11" s="133"/>
      <c r="N11" s="133"/>
      <c r="O11" s="133"/>
      <c r="P11" s="309"/>
      <c r="Q11" s="132"/>
      <c r="R11" s="223"/>
      <c r="S11" s="134"/>
      <c r="T11" s="136"/>
      <c r="V11" s="109" t="str">
        <f>IF(AND(I$3="",I$6=""),"",IF(I$3="",I$6,I$3))</f>
        <v/>
      </c>
      <c r="W11" s="117" t="str">
        <f>IF(AND(B$6&lt;&gt;"",B$3=""),0,IFERROR(HLOOKUP(INDEX(月シフト!$B$17:$AF$50,MATCH($V11,月シフト!$A$17:$A$50,0),MATCH($V$1,月シフト!$B$9:$AF$9,0)),月シフト!$AJ$9:$AU$10,2,0),""))</f>
        <v/>
      </c>
      <c r="X11" s="110" t="str">
        <f ca="1">I33</f>
        <v/>
      </c>
      <c r="Y11" s="118" t="str">
        <f t="shared" ref="Y11:Y13" si="3">IF(V11="","",X11-W11)</f>
        <v/>
      </c>
      <c r="AA11" s="109" t="str">
        <f t="shared" si="0"/>
        <v/>
      </c>
      <c r="AB11" s="114" t="str">
        <f>IFERROR(HLOOKUP($V11,月シフト!$AJ$12:$AZ$13,2,0)*W11,"")</f>
        <v/>
      </c>
      <c r="AC11" s="114" t="str">
        <f ca="1">IFERROR(HLOOKUP($V11,月シフト!$AJ$12:$AZ$13,2,0)*X11,"")</f>
        <v/>
      </c>
      <c r="AD11" s="115" t="str">
        <f ca="1">IFERROR(ROUND(AC11,0)-ROUND(AB11,0),"")</f>
        <v/>
      </c>
      <c r="AF11" s="89" t="str">
        <f>'1日(火)'!AF11</f>
        <v>荷物整理</v>
      </c>
    </row>
    <row r="12" spans="1:32" ht="18" customHeight="1" x14ac:dyDescent="0.4">
      <c r="A12" s="139">
        <v>0.41666666666666702</v>
      </c>
      <c r="B12" s="90"/>
      <c r="C12" s="91"/>
      <c r="D12" s="91"/>
      <c r="E12" s="91"/>
      <c r="F12" s="91"/>
      <c r="G12" s="91"/>
      <c r="H12" s="91"/>
      <c r="I12" s="91"/>
      <c r="J12" s="91"/>
      <c r="K12" s="91"/>
      <c r="L12" s="91"/>
      <c r="M12" s="91"/>
      <c r="N12" s="91"/>
      <c r="O12" s="91"/>
      <c r="P12" s="314"/>
      <c r="Q12" s="90"/>
      <c r="R12" s="222"/>
      <c r="S12" s="92"/>
      <c r="T12" s="93"/>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2"/>
      <c r="C13" s="133"/>
      <c r="D13" s="133"/>
      <c r="E13" s="133"/>
      <c r="F13" s="133"/>
      <c r="G13" s="133"/>
      <c r="H13" s="133"/>
      <c r="I13" s="133"/>
      <c r="J13" s="133"/>
      <c r="K13" s="133"/>
      <c r="L13" s="133"/>
      <c r="M13" s="133"/>
      <c r="N13" s="133"/>
      <c r="O13" s="133"/>
      <c r="P13" s="309"/>
      <c r="Q13" s="132"/>
      <c r="R13" s="223"/>
      <c r="S13" s="134"/>
      <c r="T13" s="136"/>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0"/>
      <c r="C14" s="91"/>
      <c r="D14" s="91"/>
      <c r="E14" s="91"/>
      <c r="F14" s="91"/>
      <c r="G14" s="91"/>
      <c r="H14" s="91"/>
      <c r="I14" s="91"/>
      <c r="J14" s="91"/>
      <c r="K14" s="91"/>
      <c r="L14" s="91"/>
      <c r="M14" s="91"/>
      <c r="N14" s="91"/>
      <c r="O14" s="91"/>
      <c r="P14" s="314"/>
      <c r="Q14" s="90"/>
      <c r="R14" s="222"/>
      <c r="S14" s="92"/>
      <c r="T14" s="93"/>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2"/>
      <c r="C15" s="133"/>
      <c r="D15" s="133"/>
      <c r="E15" s="133"/>
      <c r="F15" s="133"/>
      <c r="G15" s="133"/>
      <c r="H15" s="133"/>
      <c r="I15" s="133"/>
      <c r="J15" s="133"/>
      <c r="K15" s="133"/>
      <c r="L15" s="133"/>
      <c r="M15" s="133"/>
      <c r="N15" s="133"/>
      <c r="O15" s="133"/>
      <c r="P15" s="309"/>
      <c r="Q15" s="132"/>
      <c r="R15" s="223"/>
      <c r="S15" s="134"/>
      <c r="T15" s="136"/>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0"/>
      <c r="C16" s="91"/>
      <c r="D16" s="91"/>
      <c r="E16" s="91"/>
      <c r="F16" s="91"/>
      <c r="G16" s="91"/>
      <c r="H16" s="91"/>
      <c r="I16" s="91"/>
      <c r="J16" s="91"/>
      <c r="K16" s="91"/>
      <c r="L16" s="91"/>
      <c r="M16" s="91"/>
      <c r="N16" s="91"/>
      <c r="O16" s="91"/>
      <c r="P16" s="314"/>
      <c r="Q16" s="90"/>
      <c r="R16" s="222"/>
      <c r="S16" s="92"/>
      <c r="T16" s="93"/>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2"/>
      <c r="C17" s="133"/>
      <c r="D17" s="133"/>
      <c r="E17" s="133"/>
      <c r="F17" s="133"/>
      <c r="G17" s="133"/>
      <c r="H17" s="133"/>
      <c r="I17" s="133"/>
      <c r="J17" s="133"/>
      <c r="K17" s="133"/>
      <c r="L17" s="133"/>
      <c r="M17" s="133"/>
      <c r="N17" s="133"/>
      <c r="O17" s="133"/>
      <c r="P17" s="309"/>
      <c r="Q17" s="132"/>
      <c r="R17" s="223"/>
      <c r="S17" s="134"/>
      <c r="T17" s="172"/>
      <c r="V17" s="109" t="str">
        <f>IF(AND(O$3="",O$6=""),"",IF(O$3="",O$6,O$3))</f>
        <v/>
      </c>
      <c r="W17" s="117" t="str">
        <f>IF(AND(B$6&lt;&gt;"",B$3=""),0,IFERROR(HLOOKUP(INDEX(月シフト!$B$17:$AF$50,MATCH($V17,月シフト!$A$17:$A$50,0),MATCH($V$1,月シフト!$B$9:$AF$9,0)),月シフト!$AJ$9:$AU$10,2,0),""))</f>
        <v/>
      </c>
      <c r="X17" s="110" t="str">
        <f ca="1">O33</f>
        <v/>
      </c>
      <c r="Y17" s="118" t="str">
        <f t="shared" si="5"/>
        <v/>
      </c>
      <c r="AA17" s="109" t="str">
        <f t="shared" si="6"/>
        <v/>
      </c>
      <c r="AB17" s="114" t="str">
        <f>IFERROR(HLOOKUP($V17,月シフト!$AJ$12:$AZ$13,2,0)*W17,"")</f>
        <v/>
      </c>
      <c r="AC17" s="114" t="str">
        <f ca="1">IFERROR(HLOOKUP($V17,月シフト!$AJ$12:$AZ$13,2,0)*X17,"")</f>
        <v/>
      </c>
      <c r="AD17" s="115" t="str">
        <f t="shared" ca="1" si="7"/>
        <v/>
      </c>
      <c r="AF17" s="89" t="str">
        <f>'1日(火)'!AF17</f>
        <v>検品登録</v>
      </c>
    </row>
    <row r="18" spans="1:32" ht="18" customHeight="1" thickBot="1" x14ac:dyDescent="0.45">
      <c r="A18" s="139">
        <v>0.54166666666666596</v>
      </c>
      <c r="B18" s="90"/>
      <c r="C18" s="91"/>
      <c r="D18" s="91"/>
      <c r="E18" s="91"/>
      <c r="F18" s="91"/>
      <c r="G18" s="91"/>
      <c r="H18" s="91"/>
      <c r="I18" s="91"/>
      <c r="J18" s="91"/>
      <c r="K18" s="91"/>
      <c r="L18" s="91"/>
      <c r="M18" s="91"/>
      <c r="N18" s="91"/>
      <c r="O18" s="91"/>
      <c r="P18" s="314"/>
      <c r="Q18" s="90"/>
      <c r="R18" s="222"/>
      <c r="S18" s="92"/>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2"/>
      <c r="C19" s="133"/>
      <c r="D19" s="133"/>
      <c r="E19" s="133"/>
      <c r="F19" s="133"/>
      <c r="G19" s="133"/>
      <c r="H19" s="133"/>
      <c r="I19" s="133"/>
      <c r="J19" s="133"/>
      <c r="K19" s="133"/>
      <c r="L19" s="133"/>
      <c r="M19" s="133"/>
      <c r="N19" s="133"/>
      <c r="O19" s="133"/>
      <c r="P19" s="309"/>
      <c r="Q19" s="132"/>
      <c r="R19" s="223"/>
      <c r="S19" s="134"/>
      <c r="T19" s="136"/>
      <c r="V19" s="119" t="s">
        <v>54</v>
      </c>
      <c r="W19" s="120">
        <f>SUM(W4:W18)</f>
        <v>0</v>
      </c>
      <c r="X19" s="120">
        <f ca="1">SUM(X4:X18)</f>
        <v>0</v>
      </c>
      <c r="Y19" s="121">
        <f ca="1">IF(V19="","",X19-W19)</f>
        <v>0</v>
      </c>
      <c r="AA19" s="119" t="s">
        <v>54</v>
      </c>
      <c r="AB19" s="122">
        <f>SUM(AB4:AB18)</f>
        <v>0</v>
      </c>
      <c r="AC19" s="122">
        <f t="shared" ref="AC19:AD19" ca="1" si="8">SUM(AC4:AC18)</f>
        <v>0</v>
      </c>
      <c r="AD19" s="123">
        <f t="shared" ca="1" si="8"/>
        <v>0</v>
      </c>
      <c r="AF19" s="94" t="str">
        <f>'1日(火)'!AF19</f>
        <v>出荷チェック</v>
      </c>
    </row>
    <row r="20" spans="1:32" ht="18" customHeight="1" thickBot="1" x14ac:dyDescent="0.45">
      <c r="A20" s="139">
        <v>0.58333333333333104</v>
      </c>
      <c r="B20" s="90"/>
      <c r="C20" s="91"/>
      <c r="D20" s="91"/>
      <c r="E20" s="91"/>
      <c r="F20" s="91"/>
      <c r="G20" s="91"/>
      <c r="H20" s="91"/>
      <c r="I20" s="91"/>
      <c r="J20" s="91"/>
      <c r="K20" s="91"/>
      <c r="L20" s="91"/>
      <c r="M20" s="91"/>
      <c r="N20" s="91"/>
      <c r="O20" s="91"/>
      <c r="P20" s="314"/>
      <c r="Q20" s="90"/>
      <c r="R20" s="222"/>
      <c r="S20" s="92"/>
      <c r="T20" s="93"/>
      <c r="V20" s="103" t="s">
        <v>77</v>
      </c>
      <c r="W20" s="70"/>
      <c r="Z20" s="141"/>
      <c r="AA20" s="103" t="s">
        <v>78</v>
      </c>
      <c r="AF20" s="89" t="str">
        <f>'1日(火)'!AF20</f>
        <v>PC</v>
      </c>
    </row>
    <row r="21" spans="1:32" ht="18" customHeight="1" x14ac:dyDescent="0.4">
      <c r="A21" s="138">
        <v>0.60416666666666297</v>
      </c>
      <c r="B21" s="132"/>
      <c r="C21" s="133"/>
      <c r="D21" s="133"/>
      <c r="E21" s="133"/>
      <c r="F21" s="133"/>
      <c r="G21" s="133"/>
      <c r="H21" s="133"/>
      <c r="I21" s="133"/>
      <c r="J21" s="133"/>
      <c r="K21" s="133"/>
      <c r="L21" s="133"/>
      <c r="M21" s="133"/>
      <c r="N21" s="133"/>
      <c r="O21" s="133"/>
      <c r="P21" s="309"/>
      <c r="Q21" s="132"/>
      <c r="R21" s="223"/>
      <c r="S21" s="134"/>
      <c r="T21" s="136"/>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0"/>
      <c r="C22" s="91"/>
      <c r="D22" s="91"/>
      <c r="E22" s="91"/>
      <c r="F22" s="91"/>
      <c r="G22" s="91"/>
      <c r="H22" s="91"/>
      <c r="I22" s="91"/>
      <c r="J22" s="91"/>
      <c r="K22" s="91"/>
      <c r="L22" s="91"/>
      <c r="M22" s="91"/>
      <c r="N22" s="91"/>
      <c r="O22" s="91"/>
      <c r="P22" s="314"/>
      <c r="Q22" s="90"/>
      <c r="R22" s="222"/>
      <c r="S22" s="92"/>
      <c r="T22" s="93"/>
      <c r="V22" s="160" t="s">
        <v>13</v>
      </c>
      <c r="W22" s="127" t="str">
        <f>IF(O2="","",O2)</f>
        <v/>
      </c>
      <c r="X22" s="127"/>
      <c r="Y22" s="161" t="str">
        <f>IFERROR(X22-W22,"")</f>
        <v/>
      </c>
      <c r="AA22" s="126" t="s">
        <v>13</v>
      </c>
      <c r="AB22" s="128" t="str">
        <f>IF(W22="","",AB19/W22)</f>
        <v/>
      </c>
      <c r="AC22" s="128" t="str">
        <f>IF(X22="","",AC19/X22)</f>
        <v/>
      </c>
      <c r="AD22" s="129" t="str">
        <f>IFERROR(AC22-AB22,"")</f>
        <v/>
      </c>
      <c r="AF22" s="95" t="str">
        <f>'1日(火)'!AF22</f>
        <v>残業</v>
      </c>
    </row>
    <row r="23" spans="1:32" ht="18" customHeight="1" thickBot="1" x14ac:dyDescent="0.45">
      <c r="A23" s="138">
        <v>0.64583333333332704</v>
      </c>
      <c r="B23" s="132"/>
      <c r="C23" s="133"/>
      <c r="D23" s="133"/>
      <c r="E23" s="133"/>
      <c r="F23" s="133"/>
      <c r="G23" s="133"/>
      <c r="H23" s="133"/>
      <c r="I23" s="133"/>
      <c r="J23" s="133"/>
      <c r="K23" s="133"/>
      <c r="L23" s="133"/>
      <c r="M23" s="133"/>
      <c r="N23" s="133"/>
      <c r="O23" s="133"/>
      <c r="P23" s="309"/>
      <c r="Q23" s="132"/>
      <c r="R23" s="223"/>
      <c r="S23" s="134"/>
      <c r="T23" s="135"/>
      <c r="V23" s="103" t="s">
        <v>104</v>
      </c>
      <c r="W23" s="70"/>
      <c r="AF23" s="95" t="str">
        <f>'1日(火)'!AF23</f>
        <v>↓</v>
      </c>
    </row>
    <row r="24" spans="1:32" ht="18" customHeight="1" x14ac:dyDescent="0.4">
      <c r="A24" s="139">
        <v>0.66666666666665897</v>
      </c>
      <c r="B24" s="90"/>
      <c r="C24" s="91"/>
      <c r="D24" s="91"/>
      <c r="E24" s="91"/>
      <c r="F24" s="91"/>
      <c r="G24" s="91"/>
      <c r="H24" s="91"/>
      <c r="I24" s="91"/>
      <c r="J24" s="91"/>
      <c r="K24" s="91"/>
      <c r="L24" s="91"/>
      <c r="M24" s="91"/>
      <c r="N24" s="91"/>
      <c r="O24" s="91"/>
      <c r="P24" s="314"/>
      <c r="Q24" s="90"/>
      <c r="R24" s="222"/>
      <c r="S24" s="92"/>
      <c r="T24" s="93"/>
      <c r="V24" s="105" t="s">
        <v>3</v>
      </c>
      <c r="W24" s="106" t="s">
        <v>14</v>
      </c>
      <c r="X24" s="106" t="s">
        <v>15</v>
      </c>
      <c r="Y24" s="107" t="s">
        <v>16</v>
      </c>
      <c r="AF24" s="95" t="str">
        <f>'1日(火)'!AF24</f>
        <v>翌日準備</v>
      </c>
    </row>
    <row r="25" spans="1:32" ht="18" customHeight="1" thickBot="1" x14ac:dyDescent="0.45">
      <c r="A25" s="138">
        <v>0.68749999999999101</v>
      </c>
      <c r="B25" s="132"/>
      <c r="C25" s="133"/>
      <c r="D25" s="133"/>
      <c r="E25" s="133"/>
      <c r="F25" s="133"/>
      <c r="G25" s="133"/>
      <c r="H25" s="133"/>
      <c r="I25" s="133"/>
      <c r="J25" s="133"/>
      <c r="K25" s="133"/>
      <c r="L25" s="133"/>
      <c r="M25" s="133"/>
      <c r="N25" s="133"/>
      <c r="O25" s="133"/>
      <c r="P25" s="309"/>
      <c r="Q25" s="132"/>
      <c r="R25" s="223"/>
      <c r="S25" s="134"/>
      <c r="T25" s="136"/>
      <c r="V25" s="126" t="s">
        <v>13</v>
      </c>
      <c r="W25" s="163" t="str">
        <f>IF(W22="","",W22/W19)</f>
        <v/>
      </c>
      <c r="X25" s="163" t="str">
        <f>IF(X22="","",X22/X19)</f>
        <v/>
      </c>
      <c r="Y25" s="164" t="str">
        <f>IFERROR(X25-W25,"")</f>
        <v/>
      </c>
      <c r="AF25" s="95" t="str">
        <f>'1日(火)'!AF25</f>
        <v>在庫チェック</v>
      </c>
    </row>
    <row r="26" spans="1:32" ht="18" customHeight="1" thickBot="1" x14ac:dyDescent="0.45">
      <c r="A26" s="139">
        <v>0.70833333333332205</v>
      </c>
      <c r="B26" s="90"/>
      <c r="C26" s="91"/>
      <c r="D26" s="91"/>
      <c r="E26" s="91"/>
      <c r="F26" s="91"/>
      <c r="G26" s="91"/>
      <c r="H26" s="91"/>
      <c r="I26" s="91"/>
      <c r="J26" s="91"/>
      <c r="K26" s="91"/>
      <c r="L26" s="91"/>
      <c r="M26" s="91"/>
      <c r="N26" s="91"/>
      <c r="O26" s="91"/>
      <c r="P26" s="314"/>
      <c r="Q26" s="90"/>
      <c r="R26" s="222"/>
      <c r="S26" s="92"/>
      <c r="T26" s="93"/>
      <c r="V26" s="130" t="s">
        <v>164</v>
      </c>
      <c r="W26" s="322"/>
      <c r="X26" s="322"/>
      <c r="Y26" s="322"/>
      <c r="AF26" s="95" t="str">
        <f>'1日(火)'!AF26</f>
        <v>送り状印刷</v>
      </c>
    </row>
    <row r="27" spans="1:32" ht="18" customHeight="1" x14ac:dyDescent="0.4">
      <c r="A27" s="138">
        <v>0.72916666666665397</v>
      </c>
      <c r="B27" s="132"/>
      <c r="C27" s="133"/>
      <c r="D27" s="133"/>
      <c r="E27" s="133"/>
      <c r="F27" s="133"/>
      <c r="G27" s="133"/>
      <c r="H27" s="133"/>
      <c r="I27" s="133"/>
      <c r="J27" s="133"/>
      <c r="K27" s="133"/>
      <c r="L27" s="133"/>
      <c r="M27" s="133"/>
      <c r="N27" s="133"/>
      <c r="O27" s="133"/>
      <c r="P27" s="309"/>
      <c r="Q27" s="132"/>
      <c r="R27" s="223"/>
      <c r="S27" s="134"/>
      <c r="T27" s="136"/>
      <c r="V27" s="524"/>
      <c r="W27" s="525"/>
      <c r="X27" s="525"/>
      <c r="Y27" s="526"/>
      <c r="AF27" s="95">
        <f>'1日(火)'!AF27</f>
        <v>0</v>
      </c>
    </row>
    <row r="28" spans="1:32" ht="18" customHeight="1" x14ac:dyDescent="0.4">
      <c r="A28" s="139">
        <v>0.74999999999998601</v>
      </c>
      <c r="B28" s="90"/>
      <c r="C28" s="91"/>
      <c r="D28" s="91"/>
      <c r="E28" s="91"/>
      <c r="F28" s="91"/>
      <c r="G28" s="91"/>
      <c r="H28" s="91"/>
      <c r="I28" s="91"/>
      <c r="J28" s="91"/>
      <c r="K28" s="91"/>
      <c r="L28" s="91"/>
      <c r="M28" s="91"/>
      <c r="N28" s="91"/>
      <c r="O28" s="91"/>
      <c r="P28" s="314"/>
      <c r="Q28" s="90"/>
      <c r="R28" s="222"/>
      <c r="S28" s="92"/>
      <c r="T28" s="93"/>
      <c r="V28" s="527"/>
      <c r="W28" s="528"/>
      <c r="X28" s="528"/>
      <c r="Y28" s="529"/>
      <c r="AA28" s="177"/>
      <c r="AB28" s="177"/>
      <c r="AC28" s="177"/>
      <c r="AD28" s="177"/>
      <c r="AF28" s="95" t="str">
        <f>'1日(火)'!AF28</f>
        <v>＊</v>
      </c>
    </row>
    <row r="29" spans="1:32" ht="18" customHeight="1" thickBot="1" x14ac:dyDescent="0.45">
      <c r="A29" s="138">
        <v>0.77083333333331805</v>
      </c>
      <c r="B29" s="132"/>
      <c r="C29" s="133"/>
      <c r="D29" s="133"/>
      <c r="E29" s="133"/>
      <c r="F29" s="133"/>
      <c r="G29" s="133"/>
      <c r="H29" s="133"/>
      <c r="I29" s="133"/>
      <c r="J29" s="133"/>
      <c r="K29" s="133"/>
      <c r="L29" s="133"/>
      <c r="M29" s="133"/>
      <c r="N29" s="133"/>
      <c r="O29" s="133"/>
      <c r="P29" s="309"/>
      <c r="Q29" s="132"/>
      <c r="R29" s="223"/>
      <c r="S29" s="134"/>
      <c r="T29" s="136"/>
      <c r="V29" s="521"/>
      <c r="W29" s="522"/>
      <c r="X29" s="522"/>
      <c r="Y29" s="523"/>
      <c r="AA29" s="177"/>
      <c r="AB29" s="177"/>
      <c r="AC29" s="177"/>
      <c r="AD29" s="177"/>
      <c r="AF29" s="95" t="str">
        <f>'1日(火)'!AF29</f>
        <v>＊</v>
      </c>
    </row>
    <row r="30" spans="1:32" ht="18" customHeight="1" thickBot="1" x14ac:dyDescent="0.45">
      <c r="A30" s="139">
        <v>0.79166666666664998</v>
      </c>
      <c r="B30" s="90"/>
      <c r="C30" s="91"/>
      <c r="D30" s="91"/>
      <c r="E30" s="91"/>
      <c r="F30" s="91"/>
      <c r="G30" s="91"/>
      <c r="H30" s="91"/>
      <c r="I30" s="91"/>
      <c r="J30" s="91"/>
      <c r="K30" s="91"/>
      <c r="L30" s="91"/>
      <c r="M30" s="91"/>
      <c r="N30" s="91"/>
      <c r="O30" s="91"/>
      <c r="P30" s="314"/>
      <c r="Q30" s="90"/>
      <c r="R30" s="222"/>
      <c r="S30" s="92"/>
      <c r="T30" s="93"/>
      <c r="V30" s="130" t="s">
        <v>236</v>
      </c>
      <c r="W30" s="320"/>
      <c r="X30" s="320"/>
      <c r="Y30" s="321"/>
      <c r="AA30" s="177"/>
      <c r="AB30" s="177"/>
      <c r="AC30" s="177"/>
      <c r="AD30" s="177"/>
      <c r="AF30" s="95" t="str">
        <f>'1日(火)'!AF30</f>
        <v>＊</v>
      </c>
    </row>
    <row r="31" spans="1:32" ht="18" customHeight="1" x14ac:dyDescent="0.4">
      <c r="A31" s="138">
        <v>0.81249999999998201</v>
      </c>
      <c r="B31" s="132"/>
      <c r="C31" s="133"/>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tr">
        <f>'1日(火)'!AF31</f>
        <v>＊</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c r="V32" s="527"/>
      <c r="W32" s="528"/>
      <c r="X32" s="528"/>
      <c r="Y32" s="529"/>
      <c r="AA32" s="177"/>
      <c r="AB32" s="177"/>
      <c r="AC32" s="177"/>
      <c r="AD32" s="177"/>
      <c r="AF32" s="95" t="str">
        <f>'1日(火)'!AF32</f>
        <v>＊</v>
      </c>
    </row>
    <row r="33" spans="1:32" ht="18" customHeight="1" thickBot="1" x14ac:dyDescent="0.45">
      <c r="A33" s="173" t="s">
        <v>165</v>
      </c>
      <c r="B33" s="111" t="str" cm="1">
        <f t="array" aca="1" ref="B33" ca="1">IF(B36&lt;&gt;0,B36,IFERROR(IF(B4="欠勤",0,IF(B3="","",INDIRECT(ADDRESS(MATCH("",B$1:B$32,-1),1))*24-INDIRECT(ADDRESS(MATCH(0,INDEX(0/(B$6:B$32&lt;&gt;""),),0)+5,1))*24-COUNTIF(B6:B32,"休憩")*0.5)),0))</f>
        <v/>
      </c>
      <c r="C33" s="111" t="str" cm="1">
        <f t="array" aca="1" ref="C33" ca="1">IF(C36&lt;&gt;0,C36,IFERROR(IF(C4="欠勤",0,IF(C3="","",INDIRECT(ADDRESS(MATCH("",C$1:C$32,-1),1))*24-INDIRECT(ADDRESS(MATCH(0,INDEX(0/(C$6:C$32&lt;&gt;""),),0)+5,1))*24-COUNTIF(C6:C32,"休憩")*0.5)),0))</f>
        <v/>
      </c>
      <c r="D33" s="111" t="str" cm="1">
        <f t="array" aca="1" ref="D33" ca="1">IF(D36&lt;&gt;0,D36,IFERROR(IF(D4="欠勤",0,IF(D3="","",INDIRECT(ADDRESS(MATCH("",D$1:D$32,-1),1))*24-INDIRECT(ADDRESS(MATCH(0,INDEX(0/(D$6:D$32&lt;&gt;""),),0)+5,1))*24-COUNTIF(D6:D32,"休憩")*0.5)),0))</f>
        <v/>
      </c>
      <c r="E33" s="111" t="str" cm="1">
        <f t="array" aca="1" ref="E33" ca="1">IF(E36&lt;&gt;0,E36,IFERROR(IF(E4="欠勤",0,IF(E3="","",INDIRECT(ADDRESS(MATCH("",E$1:E$32,-1),1))*24-INDIRECT(ADDRESS(MATCH(0,INDEX(0/(E$6:E$32&lt;&gt;""),),0)+5,1))*24-COUNTIF(E6:E32,"休憩")*0.5)),0))</f>
        <v/>
      </c>
      <c r="F33" s="111" t="str" cm="1">
        <f t="array" aca="1" ref="F33" ca="1">IF(F36&lt;&gt;0,F36,IFERROR(IF(F4="欠勤",0,IF(F3="","",INDIRECT(ADDRESS(MATCH("",F$1:F$32,-1),1))*24-INDIRECT(ADDRESS(MATCH(0,INDEX(0/(F$6:F$32&lt;&gt;""),),0)+5,1))*24-COUNTIF(F6:F32,"休憩")*0.5)),0))</f>
        <v/>
      </c>
      <c r="G33" s="227" t="str" cm="1">
        <f t="array" aca="1" ref="G33" ca="1">IF(G36&lt;&gt;0,G36,IFERROR(IF(G4="欠勤",0,IF(G3="","",INDIRECT(ADDRESS(MATCH("",G$1:G$32,-1),1))*24-INDIRECT(ADDRESS(MATCH(0,INDEX(0/(G$6:G$32&lt;&gt;""),),0)+5,1))*24-COUNTIF(G6:G32,"休憩")*0.5)),0))</f>
        <v/>
      </c>
      <c r="H33" s="228" t="str" cm="1">
        <f t="array" aca="1" ref="H33" ca="1">IF(H36&lt;&gt;0,H36,IFERROR(IF(H4="欠勤",0,IF(H3="","",INDIRECT(ADDRESS(MATCH("",H$1:H$32,-1),1))*24-INDIRECT(ADDRESS(MATCH(0,INDEX(0/(H$6:H$32&lt;&gt;""),),0)+5,1))*24-COUNTIF(H6:H32,"休憩")*0.5)),0))</f>
        <v/>
      </c>
      <c r="I33" s="228" t="str" cm="1">
        <f t="array" aca="1" ref="I33" ca="1">IF(I36&lt;&gt;0,I36,IFERROR(IF(I4="欠勤",0,IF(I3="","",INDIRECT(ADDRESS(MATCH("",I$1:I$32,-1),1))*24-INDIRECT(ADDRESS(MATCH(0,INDEX(0/(I$6:I$32&lt;&gt;""),),0)+5,1))*24-COUNTIF(I6:I32,"休憩")*0.5)),0))</f>
        <v/>
      </c>
      <c r="J33" s="228" t="str" cm="1">
        <f t="array" aca="1" ref="J33" ca="1">IF(J36&lt;&gt;0,J36,IFERROR(IF(J4="欠勤",0,IF(J3="","",INDIRECT(ADDRESS(MATCH("",J$1:J$32,-1),1))*24-INDIRECT(ADDRESS(MATCH(0,INDEX(0/(J$6:J$32&lt;&gt;""),),0)+5,1))*24-COUNTIF(J6:J32,"休憩")*0.5)),0))</f>
        <v/>
      </c>
      <c r="K33" s="228" t="str" cm="1">
        <f t="array" aca="1" ref="K33" ca="1">IF(K36&lt;&gt;0,K36,IFERROR(IF(K4="欠勤",0,IF(K3="","",INDIRECT(ADDRESS(MATCH("",K$1:K$32,-1),1))*24-INDIRECT(ADDRESS(MATCH(0,INDEX(0/(K$6:K$32&lt;&gt;""),),0)+5,1))*24-COUNTIF(K6:K32,"休憩")*0.5)),0))</f>
        <v/>
      </c>
      <c r="L33" s="228" t="str" cm="1">
        <f t="array" aca="1" ref="L33" ca="1">IF(L36&lt;&gt;0,L36,IFERROR(IF(L4="欠勤",0,IF(L3="","",INDIRECT(ADDRESS(MATCH("",L$1:L$32,-1),1))*24-INDIRECT(ADDRESS(MATCH(0,INDEX(0/(L$6:L$32&lt;&gt;""),),0)+5,1))*24-COUNTIF(L6:L32,"休憩")*0.5)),0))</f>
        <v/>
      </c>
      <c r="M33" s="228" t="str" cm="1">
        <f t="array" aca="1" ref="M33" ca="1">IF(M36&lt;&gt;0,M36,IFERROR(IF(M4="欠勤",0,IF(M3="","",INDIRECT(ADDRESS(MATCH("",M$1:M$32,-1),1))*24-INDIRECT(ADDRESS(MATCH(0,INDEX(0/(M$6:M$32&lt;&gt;""),),0)+5,1))*24-COUNTIF(M6:M32,"休憩")*0.5)),0))</f>
        <v/>
      </c>
      <c r="N33" s="228" t="str" cm="1">
        <f t="array" aca="1" ref="N33" ca="1">IF(N36&lt;&gt;0,N36,IFERROR(IF(N4="欠勤",0,IF(N3="","",INDIRECT(ADDRESS(MATCH("",N$1:N$32,-1),1))*24-INDIRECT(ADDRESS(MATCH(0,INDEX(0/(N$6:N$32&lt;&gt;""),),0)+5,1))*24-COUNTIF(N6:N32,"休憩")*0.5)),0))</f>
        <v/>
      </c>
      <c r="O33" s="228" t="str" cm="1">
        <f t="array" aca="1" ref="O33" ca="1">IF(O36&lt;&gt;0,O36,IFERROR(IF(O4="欠勤",0,IF(O3="","",INDIRECT(ADDRESS(MATCH("",O$1:O$32,-1),1))*24-INDIRECT(ADDRESS(MATCH(0,INDEX(0/(O$6:O$32&lt;&gt;""),),0)+5,1))*24-COUNTIF(O6:O32,"休憩")*0.5)),0))</f>
        <v/>
      </c>
      <c r="P33" s="316" t="str" cm="1">
        <f t="array" aca="1" ref="P33" ca="1">IF(P36&lt;&gt;0,P36,IFERROR(IF(P4="欠勤",0,IF(P3="","",INDIRECT(ADDRESS(MATCH("",P$1:P$32,-1),1))*24-INDIRECT(ADDRESS(MATCH(0,INDEX(0/(P$6:P$32&lt;&gt;""),),0)+5,1))*24-COUNTIF(P6:P32,"休憩")*0.5)),0))</f>
        <v/>
      </c>
      <c r="Q33" s="168"/>
      <c r="R33" s="169"/>
      <c r="S33" s="170"/>
      <c r="T33" s="171"/>
      <c r="V33" s="521"/>
      <c r="W33" s="522"/>
      <c r="X33" s="522"/>
      <c r="Y33" s="523"/>
      <c r="AA33" s="177"/>
      <c r="AB33" s="177"/>
      <c r="AC33" s="177"/>
      <c r="AD33" s="177"/>
      <c r="AF33" s="95" t="str">
        <f>'1日(火)'!AF33</f>
        <v>＊</v>
      </c>
    </row>
    <row r="34" spans="1:32" ht="18" customHeight="1" x14ac:dyDescent="0.4">
      <c r="A34" s="533" t="str">
        <f>"出荷の合計　　→　"&amp;O2&amp;"ｃｓ"</f>
        <v>出荷の合計　　→　ｃｓ</v>
      </c>
      <c r="B34" s="533"/>
      <c r="C34" s="533"/>
      <c r="D34" s="533"/>
      <c r="E34" s="533"/>
      <c r="F34" s="533"/>
      <c r="G34" s="533"/>
      <c r="H34" s="533"/>
      <c r="I34" s="533"/>
      <c r="J34" s="533"/>
      <c r="K34" s="533"/>
      <c r="L34" s="533"/>
      <c r="M34" s="533"/>
      <c r="N34" s="533"/>
      <c r="O34" s="533"/>
      <c r="P34" s="533"/>
      <c r="Q34" s="533"/>
      <c r="R34" s="533"/>
      <c r="S34" s="533"/>
      <c r="T34" s="533"/>
      <c r="AF34" s="95" t="str">
        <f>'1日(火)'!AF34</f>
        <v>＊</v>
      </c>
    </row>
    <row r="35" spans="1:32" ht="18" customHeight="1" x14ac:dyDescent="0.4">
      <c r="A35" s="534" t="e">
        <f ca="1">"1ケース当たりの人件費　"&amp;ROUND(AC19/O2,0)&amp;"円"</f>
        <v>#DIV/0!</v>
      </c>
      <c r="B35" s="534"/>
      <c r="C35" s="534"/>
      <c r="D35" s="534"/>
      <c r="E35" s="534"/>
      <c r="F35" s="534"/>
      <c r="G35" s="534"/>
      <c r="H35" s="534"/>
      <c r="I35" s="534"/>
      <c r="J35" s="534"/>
      <c r="K35" s="534"/>
      <c r="L35" s="534"/>
      <c r="M35" s="534"/>
      <c r="N35" s="534"/>
      <c r="O35" s="534"/>
      <c r="P35" s="534"/>
      <c r="Q35" s="534"/>
      <c r="R35" s="534"/>
      <c r="S35" s="534"/>
      <c r="T35" s="534"/>
      <c r="AF35" s="95" t="str">
        <f>'1日(火)'!AF35</f>
        <v>＊</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tr">
        <f>'1日(火)'!AF36</f>
        <v>＊</v>
      </c>
    </row>
    <row r="37" spans="1:32" ht="18" hidden="1" customHeight="1" x14ac:dyDescent="0.4">
      <c r="A37" s="167"/>
      <c r="B37" s="167" t="str" cm="1">
        <f t="array" aca="1" ref="B37" ca="1">IF(INDIRECT(ADDRESS(MATCH("",B$1:B$32,-1),2))="休憩",INDIRECT(ADDRESS(MATCH("",B$1:B$32,-1)+1,1)),INDIRECT(ADDRESS(MATCH("",B$1:B$32,-1),1)))</f>
        <v>名前</v>
      </c>
      <c r="C37" s="167" t="str" cm="1">
        <f t="array" aca="1" ref="C37" ca="1">IF(INDIRECT(ADDRESS(MATCH("",C$1:C$32,-1),3))="休憩",INDIRECT(ADDRESS(MATCH("",C$1:C$32,-1)+1,1)),INDIRECT(ADDRESS(MATCH("",C$1:C$32,-1),1)))</f>
        <v>名前</v>
      </c>
      <c r="D37" s="167" t="str" cm="1">
        <f t="array" aca="1" ref="D37" ca="1">IF(INDIRECT(ADDRESS(MATCH("",D$1:D$32,-1),4))="休憩",INDIRECT(ADDRESS(MATCH("",D$1:D$32,-1)+1,1)),INDIRECT(ADDRESS(MATCH("",D$1:D$32,-1),1)))</f>
        <v>名前</v>
      </c>
      <c r="E37" s="167" t="str" cm="1">
        <f t="array" aca="1" ref="E37" ca="1">IF(INDIRECT(ADDRESS(MATCH("",E$1:E$32,-1),5))="休憩",INDIRECT(ADDRESS(MATCH("",E$1:E$32,-1)+1,1)),INDIRECT(ADDRESS(MATCH("",E$1:E$32,-1),1)))</f>
        <v>名前</v>
      </c>
      <c r="F37" s="167" t="str" cm="1">
        <f t="array" aca="1" ref="F37" ca="1">IF(INDIRECT(ADDRESS(MATCH("",F$1:F$32,-1),6))="休憩",INDIRECT(ADDRESS(MATCH("",F$1:F$32,-1)+1,1)),INDIRECT(ADDRESS(MATCH("",F$1:F$32,-1),1)))</f>
        <v>名前</v>
      </c>
      <c r="G37" s="167" t="str" cm="1">
        <f t="array" aca="1" ref="G37" ca="1">IF(INDIRECT(ADDRESS(MATCH("",G$1:G$32,-1),7))="休憩",INDIRECT(ADDRESS(MATCH("",G$1:G$32,-1)+1,1)),INDIRECT(ADDRESS(MATCH("",G$1:G$32,-1),1)))</f>
        <v>名前</v>
      </c>
      <c r="H37" s="167" t="str" cm="1">
        <f t="array" aca="1" ref="H37" ca="1">IF(INDIRECT(ADDRESS(MATCH("",H$1:H$32,-1),8))="休憩",INDIRECT(ADDRESS(MATCH("",H$1:H$32,-1)+1,1)),INDIRECT(ADDRESS(MATCH("",H$1:H$32,-1),1)))</f>
        <v>名前</v>
      </c>
      <c r="I37" s="220" t="str" cm="1">
        <f t="array" aca="1" ref="I37" ca="1">IF(INDIRECT(ADDRESS(MATCH("",I$1:I$32,-1),8))="休憩",INDIRECT(ADDRESS(MATCH("",I$1:I$32,-1)+1,1)),INDIRECT(ADDRESS(MATCH("",I$1:I$32,-1),1)))</f>
        <v>名前</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tr">
        <f>'1日(火)'!AF37</f>
        <v>＊</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tr">
        <f>'1日(火)'!AF38</f>
        <v>＊</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tr">
        <f>'1日(火)'!AF39</f>
        <v>＊</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tr">
        <f>'1日(火)'!AF40</f>
        <v>＊</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tr">
        <f>'1日(火)'!AF41</f>
        <v>＊</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tr">
        <f>'1日(火)'!AF42</f>
        <v>＊</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tr">
        <f>'1日(火)'!AF43</f>
        <v>＊</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tr">
        <f>'1日(火)'!AF44</f>
        <v>＊</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tr">
        <f>'1日(火)'!AF45</f>
        <v>＊</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tr">
        <f>'1日(火)'!AF46</f>
        <v>＊</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tr">
        <f>'1日(火)'!AF47</f>
        <v>＊</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tr">
        <f>'1日(火)'!AF48</f>
        <v>＊</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tr">
        <f>'1日(火)'!AF49</f>
        <v>＊</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tr">
        <f>'1日(火)'!AF50</f>
        <v>＊</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tr">
        <f>'1日(火)'!AF51</f>
        <v>＊</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tr">
        <f>'1日(火)'!AF52</f>
        <v>＊</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tr">
        <f>'1日(火)'!AF53</f>
        <v>＊</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tr">
        <f>'1日(火)'!AF54</f>
        <v>＊</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tr">
        <f>'1日(火)'!AF55</f>
        <v>＊</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tr">
        <f>'1日(火)'!AF56</f>
        <v>＊</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tr">
        <f>'1日(火)'!AF57</f>
        <v>＊</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tr">
        <f>'1日(火)'!AF58</f>
        <v>＊</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28" ht="15.95" customHeight="1" x14ac:dyDescent="0.4"/>
    <row r="66" spans="22:28" ht="15.95" customHeight="1" x14ac:dyDescent="0.4">
      <c r="Y66" s="124"/>
    </row>
    <row r="67" spans="22:28" ht="15.95" customHeight="1" x14ac:dyDescent="0.4">
      <c r="Y67" s="125"/>
    </row>
    <row r="68" spans="22:28" ht="15.95" customHeight="1" x14ac:dyDescent="0.4">
      <c r="Y68" s="125"/>
    </row>
    <row r="69" spans="22:28" ht="15.95" customHeight="1" x14ac:dyDescent="0.4">
      <c r="Y69" s="125"/>
    </row>
    <row r="70" spans="22:28" ht="15.95" customHeight="1" x14ac:dyDescent="0.4">
      <c r="V70" s="116"/>
      <c r="W70" s="70"/>
      <c r="AB70" s="125"/>
    </row>
    <row r="71" spans="22:28" ht="15.95" customHeight="1" x14ac:dyDescent="0.4">
      <c r="V71" s="116"/>
      <c r="W71" s="70"/>
      <c r="AB71" s="125"/>
    </row>
    <row r="72" spans="22:28" ht="15.95" customHeight="1" x14ac:dyDescent="0.4">
      <c r="V72" s="116"/>
      <c r="W72" s="70"/>
      <c r="AB72" s="125"/>
    </row>
    <row r="73" spans="22:28" ht="15.95" customHeight="1" x14ac:dyDescent="0.4">
      <c r="Y73" s="125"/>
    </row>
    <row r="74" spans="22:28" ht="15.95" customHeight="1" x14ac:dyDescent="0.4">
      <c r="Y74" s="125"/>
    </row>
    <row r="75" spans="22:28" ht="15.95" customHeight="1" x14ac:dyDescent="0.4">
      <c r="Y75" s="125"/>
    </row>
    <row r="76" spans="22:28" ht="15.95" customHeight="1" x14ac:dyDescent="0.4">
      <c r="Y76" s="125"/>
    </row>
    <row r="77" spans="22:28" s="70" customFormat="1" ht="15.95" customHeight="1" x14ac:dyDescent="0.4">
      <c r="W77"/>
    </row>
    <row r="78" spans="22:28" s="70" customFormat="1" ht="15.95" customHeight="1" x14ac:dyDescent="0.4">
      <c r="W78"/>
    </row>
    <row r="79" spans="22:28" s="70" customFormat="1" ht="15.95" customHeight="1" x14ac:dyDescent="0.4">
      <c r="W79"/>
    </row>
    <row r="80" spans="22:28"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c r="Y85" s="131"/>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5"/>
  <conditionalFormatting sqref="A33 A6:T9 A29:T32 A10:P28 S10:T28">
    <cfRule type="cellIs" dxfId="10" priority="4" operator="equal">
      <formula>"休憩"</formula>
    </cfRule>
  </conditionalFormatting>
  <conditionalFormatting sqref="Y19">
    <cfRule type="cellIs" dxfId="9" priority="3" operator="lessThan">
      <formula>0</formula>
    </cfRule>
  </conditionalFormatting>
  <conditionalFormatting sqref="Q10:Q28">
    <cfRule type="cellIs" dxfId="8" priority="2" operator="equal">
      <formula>"休憩"</formula>
    </cfRule>
  </conditionalFormatting>
  <conditionalFormatting sqref="R10:R28">
    <cfRule type="cellIs" dxfId="7"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xr:uid="{B500D25D-A750-4E88-B2CC-09AE011B80CC}">
          <x14:formula1>
            <xm:f>'1日(火)'!$AF$7:$AF$58</xm:f>
          </x14:formula1>
          <xm:sqref>B6:S32</xm:sqref>
        </x14:dataValidation>
      </x14:dataValidations>
    </ext>
  </extLst>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C0034-993A-4565-AE5B-7387AD400550}">
  <sheetPr codeName="Sheet36">
    <pageSetUpPr fitToPage="1"/>
  </sheetPr>
  <dimension ref="A1:AF95"/>
  <sheetViews>
    <sheetView zoomScale="70" zoomScaleNormal="70" workbookViewId="0">
      <pane xSplit="1" ySplit="5" topLeftCell="B6" activePane="bottomRight" state="frozen"/>
      <selection activeCell="R8" sqref="R8"/>
      <selection pane="topRight" activeCell="R8" sqref="R8"/>
      <selection pane="bottomLeft" activeCell="R8" sqref="R8"/>
      <selection pane="bottomRight" activeCell="R10" sqref="R10:R28"/>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t="str">
        <f>月シフト!AE9</f>
        <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t="str">
        <f>A1</f>
        <v/>
      </c>
      <c r="W1" s="530"/>
      <c r="X1" s="530"/>
      <c r="Y1" s="530"/>
      <c r="Z1" s="62"/>
      <c r="AA1" s="62"/>
      <c r="AB1" s="62"/>
      <c r="AC1" s="62"/>
      <c r="AD1" s="62"/>
      <c r="AF1" s="62"/>
    </row>
    <row r="2" spans="1:32" ht="18.600000000000001" customHeight="1" thickBot="1" x14ac:dyDescent="0.45">
      <c r="A2" s="63"/>
      <c r="B2" s="537" t="s">
        <v>57</v>
      </c>
      <c r="C2" s="538"/>
      <c r="D2" s="538"/>
      <c r="E2" s="538"/>
      <c r="F2" s="538"/>
      <c r="G2" s="538"/>
      <c r="H2" s="538"/>
      <c r="I2" s="538"/>
      <c r="J2" s="538"/>
      <c r="K2" s="538"/>
      <c r="L2" s="538"/>
      <c r="M2" s="538"/>
      <c r="N2" s="539"/>
      <c r="O2" s="64"/>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IFERROR(INDEX(月シフト!$A$17:$A$50,MATCH(LARGE((月シフト!$AE$17:$AE$50&lt;&gt;"")*1/ROW(月シフト!$AE$17:$AE$50),B38),1/ROW(月シフト!$AE$17:$AE$50),0),1),"")</f>
        <v/>
      </c>
      <c r="C3" s="142" t="str" cm="1">
        <f t="array" ref="C3">IFERROR(INDEX(月シフト!$A$17:$A$50,MATCH(LARGE((月シフト!$AE$17:$AE$50&lt;&gt;"")*1/ROW(月シフト!$AE$17:$AE$50),C38),1/ROW(月シフト!$AE$17:$AE$50),0),1),"")</f>
        <v/>
      </c>
      <c r="D3" s="142" t="str" cm="1">
        <f t="array" ref="D3">IFERROR(INDEX(月シフト!$A$17:$A$50,MATCH(LARGE((月シフト!$AE$17:$AE$50&lt;&gt;"")*1/ROW(月シフト!$AE$17:$AE$50),D38),1/ROW(月シフト!$AE$17:$AE$50),0),1),"")</f>
        <v/>
      </c>
      <c r="E3" s="142" t="str" cm="1">
        <f t="array" ref="E3">IFERROR(INDEX(月シフト!$A$17:$A$50,MATCH(LARGE((月シフト!$AE$17:$AE$50&lt;&gt;"")*1/ROW(月シフト!$AE$17:$AE$50),E38),1/ROW(月シフト!$AE$17:$AE$50),0),1),"")</f>
        <v/>
      </c>
      <c r="F3" s="142" t="str" cm="1">
        <f t="array" ref="F3">IFERROR(INDEX(月シフト!$A$17:$A$50,MATCH(LARGE((月シフト!$AE$17:$AE$50&lt;&gt;"")*1/ROW(月シフト!$AE$17:$AE$50),F38),1/ROW(月シフト!$AE$17:$AE$50),0),1),"")</f>
        <v/>
      </c>
      <c r="G3" s="224" t="str" cm="1">
        <f t="array" ref="G3">IFERROR(INDEX(月シフト!$A$17:$A$50,MATCH(LARGE((月シフト!$AE$17:$AE$50&lt;&gt;"")*1/ROW(月シフト!$AE$17:$AE$50),G38),1/ROW(月シフト!$AE$17:$AE$50),0),1),"")</f>
        <v/>
      </c>
      <c r="H3" s="224" t="str" cm="1">
        <f t="array" ref="H3">IFERROR(INDEX(月シフト!$A$17:$A$50,MATCH(LARGE((月シフト!$AE$17:$AE$50&lt;&gt;"")*1/ROW(月シフト!$AE$17:$AE$50),H38),1/ROW(月シフト!$AE$17:$AE$50),0),1),"")</f>
        <v/>
      </c>
      <c r="I3" s="224" t="str" cm="1">
        <f t="array" ref="I3">IFERROR(INDEX(月シフト!$A$17:$A$50,MATCH(LARGE((月シフト!$AE$17:$AE$50&lt;&gt;"")*1/ROW(月シフト!$AE$17:$AE$50),I38),1/ROW(月シフト!$AE$17:$AE$50),0),1),"")</f>
        <v/>
      </c>
      <c r="J3" s="224" t="str" cm="1">
        <f t="array" ref="J3">IFERROR(INDEX(月シフト!$A$17:$A$50,MATCH(LARGE((月シフト!$AE$17:$AE$50&lt;&gt;"")*1/ROW(月シフト!$AE$17:$AE$50),J38),1/ROW(月シフト!$AE$17:$AE$50),0),1),"")</f>
        <v/>
      </c>
      <c r="K3" s="224" t="str" cm="1">
        <f t="array" ref="K3">IFERROR(INDEX(月シフト!$A$17:$A$50,MATCH(LARGE((月シフト!$AE$17:$AE$50&lt;&gt;"")*1/ROW(月シフト!$AE$17:$AE$50),K38),1/ROW(月シフト!$AE$17:$AE$50),0),1),"")</f>
        <v/>
      </c>
      <c r="L3" s="224" t="str" cm="1">
        <f t="array" ref="L3">IFERROR(INDEX(月シフト!$A$17:$A$50,MATCH(LARGE((月シフト!$AE$17:$AE$50&lt;&gt;"")*1/ROW(月シフト!$AE$17:$AE$50),L38),1/ROW(月シフト!$AE$17:$AE$50),0),1),"")</f>
        <v/>
      </c>
      <c r="M3" s="224" t="str" cm="1">
        <f t="array" ref="M3">IFERROR(INDEX(月シフト!$A$17:$A$50,MATCH(LARGE((月シフト!$AE$17:$AE$50&lt;&gt;"")*1/ROW(月シフト!$AE$17:$AE$50),M38),1/ROW(月シフト!$AE$17:$AE$50),0),1),"")</f>
        <v/>
      </c>
      <c r="N3" s="224" t="str" cm="1">
        <f t="array" ref="N3">IFERROR(INDEX(月シフト!$A$17:$A$50,MATCH(LARGE((月シフト!$AE$17:$AE$50&lt;&gt;"")*1/ROW(月シフト!$AE$17:$AE$50),N38),1/ROW(月シフト!$AE$17:$AE$50),0),1),"")</f>
        <v/>
      </c>
      <c r="O3" s="224" t="str" cm="1">
        <f t="array" ref="O3">IFERROR(INDEX(月シフト!$A$17:$A$50,MATCH(LARGE((月シフト!$AE$17:$AE$50&lt;&gt;"")*1/ROW(月シフト!$AE$17:$AE$50),O38),1/ROW(月シフト!$AE$17:$AE$50),0),1),"")</f>
        <v/>
      </c>
      <c r="P3" s="310" t="str" cm="1">
        <f t="array" ref="P3">IFERROR(INDEX(月シフト!$A$17:$A$50,MATCH(LARGE((月シフト!$AE$17:$AE$50&lt;&gt;"")*1/ROW(月シフト!$AE$17:$AE$50),P38),1/ROW(月シフト!$AE$17:$AE$50),0),1),"")</f>
        <v/>
      </c>
      <c r="Q3" s="143" t="str">
        <f t="array" ref="Q3">IFERROR(INDEX(月シフト!$A$11:$A$16,MATCH(LARGE((月シフト!$AE$11:$AE$16&lt;&gt;"")*1/ROW(月シフト!$AE$11:$AE$16),1),1/ROW(月シフト!$AE$11:$AE$16),0),1),"")</f>
        <v/>
      </c>
      <c r="R3" s="144" t="str">
        <f t="array" ref="R3">IFERROR(INDEX(月シフト!$A$11:$A$16,MATCH(LARGE((月シフト!$AE$11:$AE$16&lt;&gt;"")*1/ROW(月シフト!$AE$11:$AE$16),2),1/ROW(月シフト!$AE$11:$AE$16),0),1),"")</f>
        <v/>
      </c>
      <c r="S3" s="145" t="str">
        <f t="array" ref="S3">IFERROR(INDEX(月シフト!$A$11:$A$16,MATCH(LARGE((月シフト!$AE$11:$AE$16&lt;&gt;"")*1/ROW(月シフト!$AE$11:$AE$16),3),1/ROW(月シフト!$AE$11:$AE$16),0),1),"")</f>
        <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c r="C4" s="73"/>
      <c r="D4" s="73"/>
      <c r="E4" s="73"/>
      <c r="F4" s="73"/>
      <c r="G4" s="225"/>
      <c r="H4" s="225"/>
      <c r="I4" s="225"/>
      <c r="J4" s="225"/>
      <c r="K4" s="225"/>
      <c r="L4" s="225"/>
      <c r="M4" s="225"/>
      <c r="N4" s="225"/>
      <c r="O4" s="225"/>
      <c r="P4" s="311"/>
      <c r="Q4" s="74"/>
      <c r="R4" s="75"/>
      <c r="S4" s="76"/>
      <c r="T4" s="146"/>
      <c r="V4" s="109" t="str">
        <f>IF(AND(B$3="",B$6=""),"",IF(B$3="",B$6,B$3))</f>
        <v/>
      </c>
      <c r="W4" s="110" t="str">
        <f>IF(AND(B$6&lt;&gt;"",B$3=""),0,IFERROR(HLOOKUP(INDEX(月シフト!$B$17:$AF$50,MATCH($V4,月シフト!$A$17:$A$50,0),MATCH($V$1,月シフト!$B$9:$AF$9,0)),月シフト!$AJ$9:$AU$10,2,0),""))</f>
        <v/>
      </c>
      <c r="X4" s="111" t="str">
        <f ca="1">B33</f>
        <v/>
      </c>
      <c r="Y4" s="112" t="str">
        <f>IF(V4="","",X4-W4)</f>
        <v/>
      </c>
      <c r="AA4" s="109" t="str">
        <f t="shared" ref="AA4:AA13" si="0">IF(V4="","",V4)</f>
        <v/>
      </c>
      <c r="AB4" s="114" t="str">
        <f>IFERROR(HLOOKUP($V4,月シフト!$AJ$12:$AZ$13,2,0)*W4,"")</f>
        <v/>
      </c>
      <c r="AC4" s="114" t="str">
        <f ca="1">IFERROR(HLOOKUP($V4,月シフト!$AJ$12:$AZ$13,2,0)*X4,"")</f>
        <v/>
      </c>
      <c r="AD4" s="115" t="str">
        <f ca="1">IFERROR(ROUND(AC4,0)-ROUND(AB4,0),"")</f>
        <v/>
      </c>
    </row>
    <row r="5" spans="1:32" ht="18.600000000000001" customHeight="1" thickBot="1" x14ac:dyDescent="0.45">
      <c r="A5" s="78" t="s">
        <v>83</v>
      </c>
      <c r="B5" s="79" t="str">
        <f>IF(B3="","",HLOOKUP(INDEX(月シフト!$B$11:$AF$50,MATCH(B$3,月シフト!$A$11:$A$50,0),MATCH($A$1,月シフト!$B$9:$AF$9,0)),月シフト!$AJ$9:$AU$11,3,0))</f>
        <v/>
      </c>
      <c r="C5" s="79" t="str">
        <f>IF(C3="","",HLOOKUP(INDEX(月シフト!$B$11:$AF$50,MATCH(C$3,月シフト!$A$11:$A$50,0),MATCH($A$1,月シフト!$B$9:$AF$9,0)),月シフト!$AJ$9:$AU$11,3,0))</f>
        <v/>
      </c>
      <c r="D5" s="79" t="str">
        <f>IF(D3="","",HLOOKUP(INDEX(月シフト!$B$11:$AF$50,MATCH(D$3,月シフト!$A$11:$A$50,0),MATCH($A$1,月シフト!$B$9:$AF$9,0)),月シフト!$AJ$9:$AU$11,3,0))</f>
        <v/>
      </c>
      <c r="E5" s="79" t="str">
        <f>IF(E3="","",HLOOKUP(INDEX(月シフト!$B$11:$AF$50,MATCH(E$3,月シフト!$A$11:$A$50,0),MATCH($A$1,月シフト!$B$9:$AF$9,0)),月シフト!$AJ$9:$AU$11,3,0))</f>
        <v/>
      </c>
      <c r="F5" s="79" t="str">
        <f>IF(F3="","",HLOOKUP(INDEX(月シフト!$B$11:$AF$50,MATCH(F$3,月シフト!$A$11:$A$50,0),MATCH($A$1,月シフト!$B$9:$AF$9,0)),月シフト!$AJ$9:$AU$11,3,0))</f>
        <v/>
      </c>
      <c r="G5" s="226" t="str">
        <f>IF(G3="","",HLOOKUP(INDEX(月シフト!$B$11:$AF$50,MATCH(G$3,月シフト!$A$11:$A$50,0),MATCH($A$1,月シフト!$B$9:$AF$9,0)),月シフト!$AJ$9:$AU$11,3,0))</f>
        <v/>
      </c>
      <c r="H5" s="226" t="str">
        <f>IF(H3="","",HLOOKUP(INDEX(月シフト!$B$11:$AF$50,MATCH(H$3,月シフト!$A$11:$A$50,0),MATCH($A$1,月シフト!$B$9:$AF$9,0)),月シフト!$AJ$9:$AU$11,3,0))</f>
        <v/>
      </c>
      <c r="I5" s="226" t="str">
        <f>IF(I3="","",HLOOKUP(INDEX(月シフト!$B$11:$AF$50,MATCH(I$3,月シフト!$A$11:$A$50,0),MATCH($A$1,月シフト!$B$9:$AF$9,0)),月シフト!$AJ$9:$AU$11,3,0))</f>
        <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
      </c>
      <c r="W5" s="110" t="str">
        <f>IF(AND(B$6&lt;&gt;"",B$3=""),0,IFERROR(HLOOKUP(INDEX(月シフト!$B$17:$AF$50,MATCH($V5,月シフト!$A$17:$A$50,0),MATCH($V$1,月シフト!$B$9:$AF$9,0)),月シフト!$AJ$9:$AU$10,2,0),""))</f>
        <v/>
      </c>
      <c r="X5" s="110" t="str">
        <f ca="1">C33</f>
        <v/>
      </c>
      <c r="Y5" s="112" t="str">
        <f t="shared" ref="Y5:Y10" si="1">IF(V5="","",X5-W5)</f>
        <v/>
      </c>
      <c r="Z5" s="178"/>
      <c r="AA5" s="109" t="str">
        <f t="shared" si="0"/>
        <v/>
      </c>
      <c r="AB5" s="114" t="str">
        <f>IFERROR(HLOOKUP($V5,月シフト!$AJ$12:$AZ$13,2,0)*W5,"")</f>
        <v/>
      </c>
      <c r="AC5" s="114" t="str">
        <f ca="1">IFERROR(HLOOKUP($V5,月シフト!$AJ$12:$AZ$13,2,0)*X5,"")</f>
        <v/>
      </c>
      <c r="AD5" s="115" t="str">
        <f t="shared" ref="AD5:AD10" ca="1" si="2">IFERROR(ROUND(AC5,0)-ROUND(AB5,0),"")</f>
        <v/>
      </c>
    </row>
    <row r="6" spans="1:32" ht="18.600000000000001" customHeight="1" x14ac:dyDescent="0.4">
      <c r="A6" s="137">
        <v>0.29166666666666669</v>
      </c>
      <c r="B6" s="84"/>
      <c r="C6" s="85"/>
      <c r="D6" s="85"/>
      <c r="E6" s="85"/>
      <c r="F6" s="85"/>
      <c r="G6" s="85"/>
      <c r="H6" s="85"/>
      <c r="I6" s="85"/>
      <c r="J6" s="85"/>
      <c r="K6" s="85"/>
      <c r="L6" s="85"/>
      <c r="M6" s="85"/>
      <c r="N6" s="85"/>
      <c r="O6" s="85"/>
      <c r="P6" s="313"/>
      <c r="Q6" s="84"/>
      <c r="R6" s="323"/>
      <c r="S6" s="86"/>
      <c r="T6" s="87"/>
      <c r="V6" s="109" t="str">
        <f>IF(AND(D$3="",D$6=""),"",IF(D$3="",D$6,D$3))</f>
        <v/>
      </c>
      <c r="W6" s="110" t="str">
        <f>IF(AND(B$6&lt;&gt;"",B$3=""),0,IFERROR(HLOOKUP(INDEX(月シフト!$B$17:$AF$50,MATCH($V6,月シフト!$A$17:$A$50,0),MATCH($V$1,月シフト!$B$9:$AF$9,0)),月シフト!$AJ$9:$AU$10,2,0),""))</f>
        <v/>
      </c>
      <c r="X6" s="110" t="str">
        <f ca="1">D33</f>
        <v/>
      </c>
      <c r="Y6" s="112" t="str">
        <f t="shared" si="1"/>
        <v/>
      </c>
      <c r="Z6" s="141"/>
      <c r="AA6" s="109" t="str">
        <f t="shared" si="0"/>
        <v/>
      </c>
      <c r="AB6" s="114" t="str">
        <f>IFERROR(HLOOKUP($V6,月シフト!$AJ$12:$AZ$13,2,0)*W6,"")</f>
        <v/>
      </c>
      <c r="AC6" s="114" t="str">
        <f ca="1">IFERROR(HLOOKUP($V6,月シフト!$AJ$12:$AZ$13,2,0)*X6,"")</f>
        <v/>
      </c>
      <c r="AD6" s="115" t="str">
        <f t="shared" ca="1" si="2"/>
        <v/>
      </c>
      <c r="AF6" s="70" t="str">
        <f>'1日(火)'!AF6</f>
        <v>リスト</v>
      </c>
    </row>
    <row r="7" spans="1:32" ht="18.600000000000001" customHeight="1" x14ac:dyDescent="0.4">
      <c r="A7" s="138">
        <v>0.3125</v>
      </c>
      <c r="B7" s="132"/>
      <c r="C7" s="133"/>
      <c r="D7" s="133"/>
      <c r="E7" s="133"/>
      <c r="F7" s="133"/>
      <c r="G7" s="133"/>
      <c r="H7" s="133"/>
      <c r="I7" s="133"/>
      <c r="J7" s="133"/>
      <c r="K7" s="133"/>
      <c r="L7" s="133"/>
      <c r="M7" s="133"/>
      <c r="N7" s="133"/>
      <c r="O7" s="133"/>
      <c r="P7" s="309"/>
      <c r="Q7" s="132"/>
      <c r="R7" s="223"/>
      <c r="S7" s="134"/>
      <c r="T7" s="135"/>
      <c r="V7" s="109" t="str">
        <f>IF(AND(E$3="",E$6=""),"",IF(E$3="",E$6,E$3))</f>
        <v/>
      </c>
      <c r="W7" s="110" t="str">
        <f>IF(AND(B$6&lt;&gt;"",B$3=""),0,IFERROR(HLOOKUP(INDEX(月シフト!$B$17:$AF$50,MATCH($V7,月シフト!$A$17:$A$50,0),MATCH($V$1,月シフト!$B$9:$AF$9,0)),月シフト!$AJ$9:$AU$10,2,0),""))</f>
        <v/>
      </c>
      <c r="X7" s="110" t="str">
        <f ca="1">E33</f>
        <v/>
      </c>
      <c r="Y7" s="112" t="str">
        <f t="shared" si="1"/>
        <v/>
      </c>
      <c r="Z7" s="113"/>
      <c r="AA7" s="109" t="str">
        <f t="shared" si="0"/>
        <v/>
      </c>
      <c r="AB7" s="114" t="str">
        <f>IFERROR(HLOOKUP($V7,月シフト!$AJ$12:$AZ$13,2,0)*W7,"")</f>
        <v/>
      </c>
      <c r="AC7" s="114" t="str">
        <f ca="1">IFERROR(HLOOKUP($V7,月シフト!$AJ$12:$AZ$13,2,0)*X7,"")</f>
        <v/>
      </c>
      <c r="AD7" s="115" t="str">
        <f t="shared" ca="1" si="2"/>
        <v/>
      </c>
      <c r="AF7" s="89" t="str">
        <f>'1日(火)'!AF7</f>
        <v>↓</v>
      </c>
    </row>
    <row r="8" spans="1:32" ht="18.600000000000001" customHeight="1" x14ac:dyDescent="0.4">
      <c r="A8" s="139">
        <v>0.33333333333333298</v>
      </c>
      <c r="B8" s="90"/>
      <c r="C8" s="91"/>
      <c r="D8" s="91"/>
      <c r="E8" s="91"/>
      <c r="F8" s="91"/>
      <c r="G8" s="91"/>
      <c r="H8" s="91"/>
      <c r="I8" s="91"/>
      <c r="J8" s="91"/>
      <c r="K8" s="91"/>
      <c r="L8" s="91"/>
      <c r="M8" s="91"/>
      <c r="N8" s="91"/>
      <c r="O8" s="91"/>
      <c r="P8" s="314"/>
      <c r="Q8" s="90"/>
      <c r="R8" s="222"/>
      <c r="S8" s="92"/>
      <c r="T8" s="203"/>
      <c r="V8" s="109" t="str">
        <f>IF(AND(F$3="",F$6=""),"",IF(F$3="",F$6,F$3))</f>
        <v/>
      </c>
      <c r="W8" s="110" t="str">
        <f>IF(AND(B$6&lt;&gt;"",B$3=""),0,IFERROR(HLOOKUP(INDEX(月シフト!$B$17:$AF$50,MATCH($V8,月シフト!$A$17:$A$50,0),MATCH($V$1,月シフト!$B$9:$AF$9,0)),月シフト!$AJ$9:$AU$10,2,0),""))</f>
        <v/>
      </c>
      <c r="X8" s="110" t="str">
        <f ca="1">F33</f>
        <v/>
      </c>
      <c r="Y8" s="112" t="str">
        <f t="shared" si="1"/>
        <v/>
      </c>
      <c r="AA8" s="109" t="str">
        <f t="shared" si="0"/>
        <v/>
      </c>
      <c r="AB8" s="114" t="str">
        <f>IFERROR(HLOOKUP($V8,月シフト!$AJ$12:$AZ$13,2,0)*W8,"")</f>
        <v/>
      </c>
      <c r="AC8" s="114" t="str">
        <f ca="1">IFERROR(HLOOKUP($V8,月シフト!$AJ$12:$AZ$13,2,0)*X8,"")</f>
        <v/>
      </c>
      <c r="AD8" s="115" t="str">
        <f t="shared" ca="1" si="2"/>
        <v/>
      </c>
      <c r="AF8" s="89" t="str">
        <f>'1日(火)'!AF8</f>
        <v>荷物整理</v>
      </c>
    </row>
    <row r="9" spans="1:32" ht="18.600000000000001" customHeight="1" x14ac:dyDescent="0.4">
      <c r="A9" s="138">
        <v>0.35416666666666602</v>
      </c>
      <c r="B9" s="132"/>
      <c r="C9" s="133"/>
      <c r="D9" s="133"/>
      <c r="E9" s="133"/>
      <c r="F9" s="133"/>
      <c r="G9" s="133"/>
      <c r="H9" s="133"/>
      <c r="I9" s="133"/>
      <c r="J9" s="133"/>
      <c r="K9" s="133"/>
      <c r="L9" s="133"/>
      <c r="M9" s="133"/>
      <c r="N9" s="133"/>
      <c r="O9" s="133"/>
      <c r="P9" s="309"/>
      <c r="Q9" s="132"/>
      <c r="R9" s="223"/>
      <c r="S9" s="134"/>
      <c r="T9" s="136"/>
      <c r="V9" s="109" t="str">
        <f>IF(AND(G$3="",G$6=""),"",IF(G$3="",G$6,G$3))</f>
        <v/>
      </c>
      <c r="W9" s="110" t="str">
        <f>IF(AND(B$6&lt;&gt;"",B$3=""),0,IFERROR(HLOOKUP(INDEX(月シフト!$B$17:$AF$50,MATCH($V9,月シフト!$A$17:$A$50,0),MATCH($V$1,月シフト!$B$9:$AF$9,0)),月シフト!$AJ$9:$AU$10,2,0),""))</f>
        <v/>
      </c>
      <c r="X9" s="110" t="str">
        <f ca="1">G33</f>
        <v/>
      </c>
      <c r="Y9" s="112" t="str">
        <f t="shared" si="1"/>
        <v/>
      </c>
      <c r="AA9" s="109" t="str">
        <f t="shared" si="0"/>
        <v/>
      </c>
      <c r="AB9" s="114" t="str">
        <f>IFERROR(HLOOKUP($V9,月シフト!$AJ$12:$AZ$13,2,0)*W9,"")</f>
        <v/>
      </c>
      <c r="AC9" s="114" t="str">
        <f ca="1">IFERROR(HLOOKUP($V9,月シフト!$AJ$12:$AZ$13,2,0)*X9,"")</f>
        <v/>
      </c>
      <c r="AD9" s="115" t="str">
        <f t="shared" ca="1" si="2"/>
        <v/>
      </c>
      <c r="AF9" s="89" t="str">
        <f>'1日(火)'!AF9</f>
        <v>フード</v>
      </c>
    </row>
    <row r="10" spans="1:32" ht="18.600000000000001" customHeight="1" x14ac:dyDescent="0.4">
      <c r="A10" s="139">
        <v>0.375</v>
      </c>
      <c r="B10" s="90"/>
      <c r="C10" s="91"/>
      <c r="D10" s="91"/>
      <c r="E10" s="91"/>
      <c r="F10" s="91"/>
      <c r="G10" s="91"/>
      <c r="H10" s="91"/>
      <c r="I10" s="91"/>
      <c r="J10" s="91"/>
      <c r="K10" s="91"/>
      <c r="L10" s="91"/>
      <c r="M10" s="91"/>
      <c r="N10" s="91"/>
      <c r="O10" s="91"/>
      <c r="P10" s="314"/>
      <c r="Q10" s="90"/>
      <c r="R10" s="222"/>
      <c r="S10" s="92"/>
      <c r="T10" s="93"/>
      <c r="V10" s="109" t="str">
        <f>IF(AND(H$3="",H$6=""),"",IF(H$3="",H$6,H$3))</f>
        <v/>
      </c>
      <c r="W10" s="117" t="str">
        <f>IF(AND(B$6&lt;&gt;"",B$3=""),0,IFERROR(HLOOKUP(INDEX(月シフト!$B$17:$AF$50,MATCH($V10,月シフト!$A$17:$A$50,0),MATCH($V$1,月シフト!$B$9:$AF$9,0)),月シフト!$AJ$9:$AU$10,2,0),""))</f>
        <v/>
      </c>
      <c r="X10" s="110" t="str">
        <f ca="1">H33</f>
        <v/>
      </c>
      <c r="Y10" s="118" t="str">
        <f t="shared" si="1"/>
        <v/>
      </c>
      <c r="AA10" s="109" t="str">
        <f t="shared" si="0"/>
        <v/>
      </c>
      <c r="AB10" s="114" t="str">
        <f>IFERROR(HLOOKUP($V10,月シフト!$AJ$12:$AZ$13,2,0)*W10,"")</f>
        <v/>
      </c>
      <c r="AC10" s="114" t="str">
        <f ca="1">IFERROR(HLOOKUP($V10,月シフト!$AJ$12:$AZ$13,2,0)*X10,"")</f>
        <v/>
      </c>
      <c r="AD10" s="115" t="str">
        <f t="shared" ca="1" si="2"/>
        <v/>
      </c>
      <c r="AF10" s="89" t="str">
        <f>'1日(火)'!AF10</f>
        <v>翌日準備</v>
      </c>
    </row>
    <row r="11" spans="1:32" ht="18" customHeight="1" x14ac:dyDescent="0.4">
      <c r="A11" s="138">
        <v>0.39583333333333298</v>
      </c>
      <c r="B11" s="132"/>
      <c r="C11" s="133"/>
      <c r="D11" s="133"/>
      <c r="E11" s="133"/>
      <c r="F11" s="133"/>
      <c r="G11" s="133"/>
      <c r="H11" s="133"/>
      <c r="I11" s="133"/>
      <c r="J11" s="133"/>
      <c r="K11" s="133"/>
      <c r="L11" s="133"/>
      <c r="M11" s="133"/>
      <c r="N11" s="133"/>
      <c r="O11" s="133"/>
      <c r="P11" s="309"/>
      <c r="Q11" s="132"/>
      <c r="R11" s="223"/>
      <c r="S11" s="134"/>
      <c r="T11" s="136"/>
      <c r="V11" s="109" t="str">
        <f>IF(AND(I$3="",I$6=""),"",IF(I$3="",I$6,I$3))</f>
        <v/>
      </c>
      <c r="W11" s="117" t="str">
        <f>IF(AND(B$6&lt;&gt;"",B$3=""),0,IFERROR(HLOOKUP(INDEX(月シフト!$B$17:$AF$50,MATCH($V11,月シフト!$A$17:$A$50,0),MATCH($V$1,月シフト!$B$9:$AF$9,0)),月シフト!$AJ$9:$AU$10,2,0),""))</f>
        <v/>
      </c>
      <c r="X11" s="110" t="str">
        <f ca="1">I33</f>
        <v/>
      </c>
      <c r="Y11" s="118" t="str">
        <f t="shared" ref="Y11:Y13" si="3">IF(V11="","",X11-W11)</f>
        <v/>
      </c>
      <c r="AA11" s="109" t="str">
        <f t="shared" si="0"/>
        <v/>
      </c>
      <c r="AB11" s="114" t="str">
        <f>IFERROR(HLOOKUP($V11,月シフト!$AJ$12:$AZ$13,2,0)*W11,"")</f>
        <v/>
      </c>
      <c r="AC11" s="114" t="str">
        <f ca="1">IFERROR(HLOOKUP($V11,月シフト!$AJ$12:$AZ$13,2,0)*X11,"")</f>
        <v/>
      </c>
      <c r="AD11" s="115" t="str">
        <f ca="1">IFERROR(ROUND(AC11,0)-ROUND(AB11,0),"")</f>
        <v/>
      </c>
      <c r="AF11" s="89" t="str">
        <f>'1日(火)'!AF11</f>
        <v>荷物整理</v>
      </c>
    </row>
    <row r="12" spans="1:32" ht="18" customHeight="1" x14ac:dyDescent="0.4">
      <c r="A12" s="139">
        <v>0.41666666666666702</v>
      </c>
      <c r="B12" s="90"/>
      <c r="C12" s="91"/>
      <c r="D12" s="91"/>
      <c r="E12" s="91"/>
      <c r="F12" s="91"/>
      <c r="G12" s="91"/>
      <c r="H12" s="91"/>
      <c r="I12" s="91"/>
      <c r="J12" s="91"/>
      <c r="K12" s="91"/>
      <c r="L12" s="91"/>
      <c r="M12" s="91"/>
      <c r="N12" s="91"/>
      <c r="O12" s="91"/>
      <c r="P12" s="314"/>
      <c r="Q12" s="90"/>
      <c r="R12" s="222"/>
      <c r="S12" s="92"/>
      <c r="T12" s="93"/>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2"/>
      <c r="C13" s="133"/>
      <c r="D13" s="133"/>
      <c r="E13" s="133"/>
      <c r="F13" s="133"/>
      <c r="G13" s="133"/>
      <c r="H13" s="133"/>
      <c r="I13" s="133"/>
      <c r="J13" s="133"/>
      <c r="K13" s="133"/>
      <c r="L13" s="133"/>
      <c r="M13" s="133"/>
      <c r="N13" s="133"/>
      <c r="O13" s="133"/>
      <c r="P13" s="309"/>
      <c r="Q13" s="132"/>
      <c r="R13" s="223"/>
      <c r="S13" s="134"/>
      <c r="T13" s="136"/>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0"/>
      <c r="C14" s="91"/>
      <c r="D14" s="91"/>
      <c r="E14" s="91"/>
      <c r="F14" s="91"/>
      <c r="G14" s="91"/>
      <c r="H14" s="91"/>
      <c r="I14" s="91"/>
      <c r="J14" s="91"/>
      <c r="K14" s="91"/>
      <c r="L14" s="91"/>
      <c r="M14" s="91"/>
      <c r="N14" s="91"/>
      <c r="O14" s="91"/>
      <c r="P14" s="314"/>
      <c r="Q14" s="90"/>
      <c r="R14" s="222"/>
      <c r="S14" s="92"/>
      <c r="T14" s="93"/>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2"/>
      <c r="C15" s="133"/>
      <c r="D15" s="133"/>
      <c r="E15" s="133"/>
      <c r="F15" s="133"/>
      <c r="G15" s="133"/>
      <c r="H15" s="133"/>
      <c r="I15" s="133"/>
      <c r="J15" s="133"/>
      <c r="K15" s="133"/>
      <c r="L15" s="133"/>
      <c r="M15" s="133"/>
      <c r="N15" s="133"/>
      <c r="O15" s="133"/>
      <c r="P15" s="309"/>
      <c r="Q15" s="132"/>
      <c r="R15" s="223"/>
      <c r="S15" s="134"/>
      <c r="T15" s="136"/>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0"/>
      <c r="C16" s="91"/>
      <c r="D16" s="91"/>
      <c r="E16" s="91"/>
      <c r="F16" s="91"/>
      <c r="G16" s="91"/>
      <c r="H16" s="91"/>
      <c r="I16" s="91"/>
      <c r="J16" s="91"/>
      <c r="K16" s="91"/>
      <c r="L16" s="91"/>
      <c r="M16" s="91"/>
      <c r="N16" s="91"/>
      <c r="O16" s="91"/>
      <c r="P16" s="314"/>
      <c r="Q16" s="90"/>
      <c r="R16" s="222"/>
      <c r="S16" s="92"/>
      <c r="T16" s="93"/>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2"/>
      <c r="C17" s="133"/>
      <c r="D17" s="133"/>
      <c r="E17" s="133"/>
      <c r="F17" s="133"/>
      <c r="G17" s="133"/>
      <c r="H17" s="133"/>
      <c r="I17" s="133"/>
      <c r="J17" s="133"/>
      <c r="K17" s="133"/>
      <c r="L17" s="133"/>
      <c r="M17" s="133"/>
      <c r="N17" s="133"/>
      <c r="O17" s="133"/>
      <c r="P17" s="309"/>
      <c r="Q17" s="132"/>
      <c r="R17" s="223"/>
      <c r="S17" s="134"/>
      <c r="T17" s="172"/>
      <c r="V17" s="109" t="str">
        <f>IF(AND(O$3="",O$6=""),"",IF(O$3="",O$6,O$3))</f>
        <v/>
      </c>
      <c r="W17" s="117" t="str">
        <f>IF(AND(B$6&lt;&gt;"",B$3=""),0,IFERROR(HLOOKUP(INDEX(月シフト!$B$17:$AF$50,MATCH($V17,月シフト!$A$17:$A$50,0),MATCH($V$1,月シフト!$B$9:$AF$9,0)),月シフト!$AJ$9:$AU$10,2,0),""))</f>
        <v/>
      </c>
      <c r="X17" s="110" t="str">
        <f ca="1">O33</f>
        <v/>
      </c>
      <c r="Y17" s="118" t="str">
        <f t="shared" si="5"/>
        <v/>
      </c>
      <c r="AA17" s="109" t="str">
        <f t="shared" si="6"/>
        <v/>
      </c>
      <c r="AB17" s="114" t="str">
        <f>IFERROR(HLOOKUP($V17,月シフト!$AJ$12:$AZ$13,2,0)*W17,"")</f>
        <v/>
      </c>
      <c r="AC17" s="114" t="str">
        <f ca="1">IFERROR(HLOOKUP($V17,月シフト!$AJ$12:$AZ$13,2,0)*X17,"")</f>
        <v/>
      </c>
      <c r="AD17" s="115" t="str">
        <f t="shared" ca="1" si="7"/>
        <v/>
      </c>
      <c r="AF17" s="89" t="str">
        <f>'1日(火)'!AF17</f>
        <v>検品登録</v>
      </c>
    </row>
    <row r="18" spans="1:32" ht="18" customHeight="1" thickBot="1" x14ac:dyDescent="0.45">
      <c r="A18" s="139">
        <v>0.54166666666666596</v>
      </c>
      <c r="B18" s="90"/>
      <c r="C18" s="91"/>
      <c r="D18" s="91"/>
      <c r="E18" s="91"/>
      <c r="F18" s="91"/>
      <c r="G18" s="91"/>
      <c r="H18" s="91"/>
      <c r="I18" s="91"/>
      <c r="J18" s="91"/>
      <c r="K18" s="91"/>
      <c r="L18" s="91"/>
      <c r="M18" s="91"/>
      <c r="N18" s="91"/>
      <c r="O18" s="91"/>
      <c r="P18" s="314"/>
      <c r="Q18" s="90"/>
      <c r="R18" s="222"/>
      <c r="S18" s="92"/>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2"/>
      <c r="C19" s="133"/>
      <c r="D19" s="133"/>
      <c r="E19" s="133"/>
      <c r="F19" s="133"/>
      <c r="G19" s="133"/>
      <c r="H19" s="133"/>
      <c r="I19" s="133"/>
      <c r="J19" s="133"/>
      <c r="K19" s="133"/>
      <c r="L19" s="133"/>
      <c r="M19" s="133"/>
      <c r="N19" s="133"/>
      <c r="O19" s="133"/>
      <c r="P19" s="309"/>
      <c r="Q19" s="132"/>
      <c r="R19" s="223"/>
      <c r="S19" s="134"/>
      <c r="T19" s="136"/>
      <c r="V19" s="119" t="s">
        <v>54</v>
      </c>
      <c r="W19" s="120">
        <f>SUM(W4:W18)</f>
        <v>0</v>
      </c>
      <c r="X19" s="120">
        <f ca="1">SUM(X4:X18)</f>
        <v>0</v>
      </c>
      <c r="Y19" s="121">
        <f ca="1">IF(V19="","",X19-W19)</f>
        <v>0</v>
      </c>
      <c r="AA19" s="119" t="s">
        <v>54</v>
      </c>
      <c r="AB19" s="122">
        <f>SUM(AB4:AB18)</f>
        <v>0</v>
      </c>
      <c r="AC19" s="122">
        <f t="shared" ref="AC19:AD19" ca="1" si="8">SUM(AC4:AC18)</f>
        <v>0</v>
      </c>
      <c r="AD19" s="123">
        <f t="shared" ca="1" si="8"/>
        <v>0</v>
      </c>
      <c r="AF19" s="94" t="str">
        <f>'1日(火)'!AF19</f>
        <v>出荷チェック</v>
      </c>
    </row>
    <row r="20" spans="1:32" ht="18" customHeight="1" thickBot="1" x14ac:dyDescent="0.45">
      <c r="A20" s="139">
        <v>0.58333333333333104</v>
      </c>
      <c r="B20" s="90"/>
      <c r="C20" s="91"/>
      <c r="D20" s="91"/>
      <c r="E20" s="91"/>
      <c r="F20" s="91"/>
      <c r="G20" s="91"/>
      <c r="H20" s="91"/>
      <c r="I20" s="91"/>
      <c r="J20" s="91"/>
      <c r="K20" s="91"/>
      <c r="L20" s="91"/>
      <c r="M20" s="91"/>
      <c r="N20" s="91"/>
      <c r="O20" s="91"/>
      <c r="P20" s="314"/>
      <c r="Q20" s="90"/>
      <c r="R20" s="222"/>
      <c r="S20" s="92"/>
      <c r="T20" s="93"/>
      <c r="V20" s="103" t="s">
        <v>77</v>
      </c>
      <c r="W20" s="70"/>
      <c r="Z20" s="141"/>
      <c r="AA20" s="103" t="s">
        <v>78</v>
      </c>
      <c r="AF20" s="89" t="str">
        <f>'1日(火)'!AF20</f>
        <v>PC</v>
      </c>
    </row>
    <row r="21" spans="1:32" ht="18" customHeight="1" x14ac:dyDescent="0.4">
      <c r="A21" s="138">
        <v>0.60416666666666297</v>
      </c>
      <c r="B21" s="132"/>
      <c r="C21" s="133"/>
      <c r="D21" s="133"/>
      <c r="E21" s="133"/>
      <c r="F21" s="133"/>
      <c r="G21" s="133"/>
      <c r="H21" s="133"/>
      <c r="I21" s="133"/>
      <c r="J21" s="133"/>
      <c r="K21" s="133"/>
      <c r="L21" s="133"/>
      <c r="M21" s="133"/>
      <c r="N21" s="133"/>
      <c r="O21" s="133"/>
      <c r="P21" s="309"/>
      <c r="Q21" s="132"/>
      <c r="R21" s="223"/>
      <c r="S21" s="134"/>
      <c r="T21" s="136"/>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0"/>
      <c r="C22" s="91"/>
      <c r="D22" s="91"/>
      <c r="E22" s="91"/>
      <c r="F22" s="91"/>
      <c r="G22" s="91"/>
      <c r="H22" s="91"/>
      <c r="I22" s="91"/>
      <c r="J22" s="91"/>
      <c r="K22" s="91"/>
      <c r="L22" s="91"/>
      <c r="M22" s="91"/>
      <c r="N22" s="91"/>
      <c r="O22" s="91"/>
      <c r="P22" s="314"/>
      <c r="Q22" s="90"/>
      <c r="R22" s="222"/>
      <c r="S22" s="92"/>
      <c r="T22" s="93"/>
      <c r="V22" s="160" t="s">
        <v>13</v>
      </c>
      <c r="W22" s="127" t="str">
        <f>IF(O2="","",O2)</f>
        <v/>
      </c>
      <c r="X22" s="127"/>
      <c r="Y22" s="161" t="str">
        <f>IFERROR(X22-W22,"")</f>
        <v/>
      </c>
      <c r="AA22" s="126" t="s">
        <v>13</v>
      </c>
      <c r="AB22" s="128" t="str">
        <f>IF(W22="","",AB19/W22)</f>
        <v/>
      </c>
      <c r="AC22" s="128" t="str">
        <f>IF(X22="","",AC19/X22)</f>
        <v/>
      </c>
      <c r="AD22" s="129" t="str">
        <f>IFERROR(AC22-AB22,"")</f>
        <v/>
      </c>
      <c r="AF22" s="95" t="str">
        <f>'1日(火)'!AF22</f>
        <v>残業</v>
      </c>
    </row>
    <row r="23" spans="1:32" ht="18" customHeight="1" thickBot="1" x14ac:dyDescent="0.45">
      <c r="A23" s="138">
        <v>0.64583333333332704</v>
      </c>
      <c r="B23" s="132"/>
      <c r="C23" s="133"/>
      <c r="D23" s="133"/>
      <c r="E23" s="133"/>
      <c r="F23" s="133"/>
      <c r="G23" s="133"/>
      <c r="H23" s="133"/>
      <c r="I23" s="133"/>
      <c r="J23" s="133"/>
      <c r="K23" s="133"/>
      <c r="L23" s="133"/>
      <c r="M23" s="133"/>
      <c r="N23" s="133"/>
      <c r="O23" s="133"/>
      <c r="P23" s="309"/>
      <c r="Q23" s="132"/>
      <c r="R23" s="223"/>
      <c r="S23" s="134"/>
      <c r="T23" s="135"/>
      <c r="V23" s="103" t="s">
        <v>104</v>
      </c>
      <c r="W23" s="70"/>
      <c r="AF23" s="95" t="str">
        <f>'1日(火)'!AF23</f>
        <v>↓</v>
      </c>
    </row>
    <row r="24" spans="1:32" ht="18" customHeight="1" x14ac:dyDescent="0.4">
      <c r="A24" s="139">
        <v>0.66666666666665897</v>
      </c>
      <c r="B24" s="90"/>
      <c r="C24" s="91"/>
      <c r="D24" s="91"/>
      <c r="E24" s="91"/>
      <c r="F24" s="91"/>
      <c r="G24" s="91"/>
      <c r="H24" s="91"/>
      <c r="I24" s="91"/>
      <c r="J24" s="91"/>
      <c r="K24" s="91"/>
      <c r="L24" s="91"/>
      <c r="M24" s="91"/>
      <c r="N24" s="91"/>
      <c r="O24" s="91"/>
      <c r="P24" s="314"/>
      <c r="Q24" s="90"/>
      <c r="R24" s="222"/>
      <c r="S24" s="92"/>
      <c r="T24" s="93"/>
      <c r="V24" s="105" t="s">
        <v>3</v>
      </c>
      <c r="W24" s="106" t="s">
        <v>14</v>
      </c>
      <c r="X24" s="106" t="s">
        <v>15</v>
      </c>
      <c r="Y24" s="107" t="s">
        <v>16</v>
      </c>
      <c r="AF24" s="95" t="str">
        <f>'1日(火)'!AF24</f>
        <v>翌日準備</v>
      </c>
    </row>
    <row r="25" spans="1:32" ht="18" customHeight="1" thickBot="1" x14ac:dyDescent="0.45">
      <c r="A25" s="138">
        <v>0.68749999999999101</v>
      </c>
      <c r="B25" s="132"/>
      <c r="C25" s="133"/>
      <c r="D25" s="133"/>
      <c r="E25" s="133"/>
      <c r="F25" s="133"/>
      <c r="G25" s="133"/>
      <c r="H25" s="133"/>
      <c r="I25" s="133"/>
      <c r="J25" s="133"/>
      <c r="K25" s="133"/>
      <c r="L25" s="133"/>
      <c r="M25" s="133"/>
      <c r="N25" s="133"/>
      <c r="O25" s="133"/>
      <c r="P25" s="309"/>
      <c r="Q25" s="132"/>
      <c r="R25" s="223"/>
      <c r="S25" s="134"/>
      <c r="T25" s="136"/>
      <c r="V25" s="126" t="s">
        <v>13</v>
      </c>
      <c r="W25" s="163" t="str">
        <f>IF(W22="","",W22/W19)</f>
        <v/>
      </c>
      <c r="X25" s="163" t="str">
        <f>IF(X22="","",X22/X19)</f>
        <v/>
      </c>
      <c r="Y25" s="164" t="str">
        <f>IFERROR(X25-W25,"")</f>
        <v/>
      </c>
      <c r="AF25" s="95" t="str">
        <f>'1日(火)'!AF25</f>
        <v>在庫チェック</v>
      </c>
    </row>
    <row r="26" spans="1:32" ht="18" customHeight="1" thickBot="1" x14ac:dyDescent="0.45">
      <c r="A26" s="139">
        <v>0.70833333333332205</v>
      </c>
      <c r="B26" s="90"/>
      <c r="C26" s="91"/>
      <c r="D26" s="91"/>
      <c r="E26" s="91"/>
      <c r="F26" s="91"/>
      <c r="G26" s="91"/>
      <c r="H26" s="91"/>
      <c r="I26" s="91"/>
      <c r="J26" s="91"/>
      <c r="K26" s="91"/>
      <c r="L26" s="91"/>
      <c r="M26" s="91"/>
      <c r="N26" s="91"/>
      <c r="O26" s="91"/>
      <c r="P26" s="314"/>
      <c r="Q26" s="90"/>
      <c r="R26" s="222"/>
      <c r="S26" s="92"/>
      <c r="T26" s="93"/>
      <c r="V26" s="130" t="s">
        <v>164</v>
      </c>
      <c r="W26" s="322"/>
      <c r="X26" s="322"/>
      <c r="Y26" s="322"/>
      <c r="AF26" s="95" t="str">
        <f>'1日(火)'!AF26</f>
        <v>送り状印刷</v>
      </c>
    </row>
    <row r="27" spans="1:32" ht="18" customHeight="1" x14ac:dyDescent="0.4">
      <c r="A27" s="138">
        <v>0.72916666666665397</v>
      </c>
      <c r="B27" s="132"/>
      <c r="C27" s="133"/>
      <c r="D27" s="133"/>
      <c r="E27" s="133"/>
      <c r="F27" s="133"/>
      <c r="G27" s="133"/>
      <c r="H27" s="133"/>
      <c r="I27" s="133"/>
      <c r="J27" s="133"/>
      <c r="K27" s="133"/>
      <c r="L27" s="133"/>
      <c r="M27" s="133"/>
      <c r="N27" s="133"/>
      <c r="O27" s="133"/>
      <c r="P27" s="309"/>
      <c r="Q27" s="132"/>
      <c r="R27" s="223"/>
      <c r="S27" s="134"/>
      <c r="T27" s="136"/>
      <c r="V27" s="524"/>
      <c r="W27" s="525"/>
      <c r="X27" s="525"/>
      <c r="Y27" s="526"/>
      <c r="AF27" s="95">
        <f>'1日(火)'!AF27</f>
        <v>0</v>
      </c>
    </row>
    <row r="28" spans="1:32" ht="18" customHeight="1" x14ac:dyDescent="0.4">
      <c r="A28" s="139">
        <v>0.74999999999998601</v>
      </c>
      <c r="B28" s="90"/>
      <c r="C28" s="91"/>
      <c r="D28" s="91"/>
      <c r="E28" s="91"/>
      <c r="F28" s="91"/>
      <c r="G28" s="91"/>
      <c r="H28" s="91"/>
      <c r="I28" s="91"/>
      <c r="J28" s="91"/>
      <c r="K28" s="91"/>
      <c r="L28" s="91"/>
      <c r="M28" s="91"/>
      <c r="N28" s="91"/>
      <c r="O28" s="91"/>
      <c r="P28" s="314"/>
      <c r="Q28" s="90"/>
      <c r="R28" s="222"/>
      <c r="S28" s="92"/>
      <c r="T28" s="93"/>
      <c r="V28" s="527"/>
      <c r="W28" s="528"/>
      <c r="X28" s="528"/>
      <c r="Y28" s="529"/>
      <c r="AA28" s="177"/>
      <c r="AB28" s="177"/>
      <c r="AC28" s="177"/>
      <c r="AD28" s="177"/>
      <c r="AF28" s="95" t="str">
        <f>'1日(火)'!AF28</f>
        <v>＊</v>
      </c>
    </row>
    <row r="29" spans="1:32" ht="18" customHeight="1" thickBot="1" x14ac:dyDescent="0.45">
      <c r="A29" s="138">
        <v>0.77083333333331805</v>
      </c>
      <c r="B29" s="132"/>
      <c r="C29" s="133"/>
      <c r="D29" s="133"/>
      <c r="E29" s="133"/>
      <c r="F29" s="133"/>
      <c r="G29" s="133"/>
      <c r="H29" s="133"/>
      <c r="I29" s="133"/>
      <c r="J29" s="133"/>
      <c r="K29" s="133"/>
      <c r="L29" s="133"/>
      <c r="M29" s="133"/>
      <c r="N29" s="133"/>
      <c r="O29" s="133"/>
      <c r="P29" s="309"/>
      <c r="Q29" s="132"/>
      <c r="R29" s="223"/>
      <c r="S29" s="134"/>
      <c r="T29" s="136"/>
      <c r="V29" s="521"/>
      <c r="W29" s="522"/>
      <c r="X29" s="522"/>
      <c r="Y29" s="523"/>
      <c r="AA29" s="177"/>
      <c r="AB29" s="177"/>
      <c r="AC29" s="177"/>
      <c r="AD29" s="177"/>
      <c r="AF29" s="95" t="str">
        <f>'1日(火)'!AF29</f>
        <v>＊</v>
      </c>
    </row>
    <row r="30" spans="1:32" ht="18" customHeight="1" thickBot="1" x14ac:dyDescent="0.45">
      <c r="A30" s="139">
        <v>0.79166666666664998</v>
      </c>
      <c r="B30" s="90"/>
      <c r="C30" s="91"/>
      <c r="D30" s="91"/>
      <c r="E30" s="91"/>
      <c r="F30" s="91"/>
      <c r="G30" s="91"/>
      <c r="H30" s="91"/>
      <c r="I30" s="91"/>
      <c r="J30" s="91"/>
      <c r="K30" s="91"/>
      <c r="L30" s="91"/>
      <c r="M30" s="91"/>
      <c r="N30" s="91"/>
      <c r="O30" s="91"/>
      <c r="P30" s="314"/>
      <c r="Q30" s="90"/>
      <c r="R30" s="222"/>
      <c r="S30" s="92"/>
      <c r="T30" s="93"/>
      <c r="V30" s="130" t="s">
        <v>236</v>
      </c>
      <c r="W30" s="320"/>
      <c r="X30" s="320"/>
      <c r="Y30" s="321"/>
      <c r="AA30" s="177"/>
      <c r="AB30" s="177"/>
      <c r="AC30" s="177"/>
      <c r="AD30" s="177"/>
      <c r="AF30" s="95" t="str">
        <f>'1日(火)'!AF30</f>
        <v>＊</v>
      </c>
    </row>
    <row r="31" spans="1:32" ht="18" customHeight="1" x14ac:dyDescent="0.4">
      <c r="A31" s="138">
        <v>0.81249999999998201</v>
      </c>
      <c r="B31" s="132"/>
      <c r="C31" s="133"/>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tr">
        <f>'1日(火)'!AF31</f>
        <v>＊</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c r="V32" s="527"/>
      <c r="W32" s="528"/>
      <c r="X32" s="528"/>
      <c r="Y32" s="529"/>
      <c r="AA32" s="177"/>
      <c r="AB32" s="177"/>
      <c r="AC32" s="177"/>
      <c r="AD32" s="177"/>
      <c r="AF32" s="95" t="str">
        <f>'1日(火)'!AF32</f>
        <v>＊</v>
      </c>
    </row>
    <row r="33" spans="1:32" ht="18" customHeight="1" thickBot="1" x14ac:dyDescent="0.45">
      <c r="A33" s="173" t="s">
        <v>165</v>
      </c>
      <c r="B33" s="111" t="str" cm="1">
        <f t="array" aca="1" ref="B33" ca="1">IF(B36&lt;&gt;0,B36,IFERROR(IF(B4="欠勤",0,IF(B3="","",INDIRECT(ADDRESS(MATCH("",B$1:B$32,-1),1))*24-INDIRECT(ADDRESS(MATCH(0,INDEX(0/(B$6:B$32&lt;&gt;""),),0)+5,1))*24-COUNTIF(B6:B32,"休憩")*0.5)),0))</f>
        <v/>
      </c>
      <c r="C33" s="111" t="str" cm="1">
        <f t="array" aca="1" ref="C33" ca="1">IF(C36&lt;&gt;0,C36,IFERROR(IF(C4="欠勤",0,IF(C3="","",INDIRECT(ADDRESS(MATCH("",C$1:C$32,-1),1))*24-INDIRECT(ADDRESS(MATCH(0,INDEX(0/(C$6:C$32&lt;&gt;""),),0)+5,1))*24-COUNTIF(C6:C32,"休憩")*0.5)),0))</f>
        <v/>
      </c>
      <c r="D33" s="111" t="str" cm="1">
        <f t="array" aca="1" ref="D33" ca="1">IF(D36&lt;&gt;0,D36,IFERROR(IF(D4="欠勤",0,IF(D3="","",INDIRECT(ADDRESS(MATCH("",D$1:D$32,-1),1))*24-INDIRECT(ADDRESS(MATCH(0,INDEX(0/(D$6:D$32&lt;&gt;""),),0)+5,1))*24-COUNTIF(D6:D32,"休憩")*0.5)),0))</f>
        <v/>
      </c>
      <c r="E33" s="111" t="str" cm="1">
        <f t="array" aca="1" ref="E33" ca="1">IF(E36&lt;&gt;0,E36,IFERROR(IF(E4="欠勤",0,IF(E3="","",INDIRECT(ADDRESS(MATCH("",E$1:E$32,-1),1))*24-INDIRECT(ADDRESS(MATCH(0,INDEX(0/(E$6:E$32&lt;&gt;""),),0)+5,1))*24-COUNTIF(E6:E32,"休憩")*0.5)),0))</f>
        <v/>
      </c>
      <c r="F33" s="111" t="str" cm="1">
        <f t="array" aca="1" ref="F33" ca="1">IF(F36&lt;&gt;0,F36,IFERROR(IF(F4="欠勤",0,IF(F3="","",INDIRECT(ADDRESS(MATCH("",F$1:F$32,-1),1))*24-INDIRECT(ADDRESS(MATCH(0,INDEX(0/(F$6:F$32&lt;&gt;""),),0)+5,1))*24-COUNTIF(F6:F32,"休憩")*0.5)),0))</f>
        <v/>
      </c>
      <c r="G33" s="227" t="str" cm="1">
        <f t="array" aca="1" ref="G33" ca="1">IF(G36&lt;&gt;0,G36,IFERROR(IF(G4="欠勤",0,IF(G3="","",INDIRECT(ADDRESS(MATCH("",G$1:G$32,-1),1))*24-INDIRECT(ADDRESS(MATCH(0,INDEX(0/(G$6:G$32&lt;&gt;""),),0)+5,1))*24-COUNTIF(G6:G32,"休憩")*0.5)),0))</f>
        <v/>
      </c>
      <c r="H33" s="228" t="str" cm="1">
        <f t="array" aca="1" ref="H33" ca="1">IF(H36&lt;&gt;0,H36,IFERROR(IF(H4="欠勤",0,IF(H3="","",INDIRECT(ADDRESS(MATCH("",H$1:H$32,-1),1))*24-INDIRECT(ADDRESS(MATCH(0,INDEX(0/(H$6:H$32&lt;&gt;""),),0)+5,1))*24-COUNTIF(H6:H32,"休憩")*0.5)),0))</f>
        <v/>
      </c>
      <c r="I33" s="228" t="str" cm="1">
        <f t="array" aca="1" ref="I33" ca="1">IF(I36&lt;&gt;0,I36,IFERROR(IF(I4="欠勤",0,IF(I3="","",INDIRECT(ADDRESS(MATCH("",I$1:I$32,-1),1))*24-INDIRECT(ADDRESS(MATCH(0,INDEX(0/(I$6:I$32&lt;&gt;""),),0)+5,1))*24-COUNTIF(I6:I32,"休憩")*0.5)),0))</f>
        <v/>
      </c>
      <c r="J33" s="228" t="str" cm="1">
        <f t="array" aca="1" ref="J33" ca="1">IF(J36&lt;&gt;0,J36,IFERROR(IF(J4="欠勤",0,IF(J3="","",INDIRECT(ADDRESS(MATCH("",J$1:J$32,-1),1))*24-INDIRECT(ADDRESS(MATCH(0,INDEX(0/(J$6:J$32&lt;&gt;""),),0)+5,1))*24-COUNTIF(J6:J32,"休憩")*0.5)),0))</f>
        <v/>
      </c>
      <c r="K33" s="228" t="str" cm="1">
        <f t="array" aca="1" ref="K33" ca="1">IF(K36&lt;&gt;0,K36,IFERROR(IF(K4="欠勤",0,IF(K3="","",INDIRECT(ADDRESS(MATCH("",K$1:K$32,-1),1))*24-INDIRECT(ADDRESS(MATCH(0,INDEX(0/(K$6:K$32&lt;&gt;""),),0)+5,1))*24-COUNTIF(K6:K32,"休憩")*0.5)),0))</f>
        <v/>
      </c>
      <c r="L33" s="228" t="str" cm="1">
        <f t="array" aca="1" ref="L33" ca="1">IF(L36&lt;&gt;0,L36,IFERROR(IF(L4="欠勤",0,IF(L3="","",INDIRECT(ADDRESS(MATCH("",L$1:L$32,-1),1))*24-INDIRECT(ADDRESS(MATCH(0,INDEX(0/(L$6:L$32&lt;&gt;""),),0)+5,1))*24-COUNTIF(L6:L32,"休憩")*0.5)),0))</f>
        <v/>
      </c>
      <c r="M33" s="228" t="str" cm="1">
        <f t="array" aca="1" ref="M33" ca="1">IF(M36&lt;&gt;0,M36,IFERROR(IF(M4="欠勤",0,IF(M3="","",INDIRECT(ADDRESS(MATCH("",M$1:M$32,-1),1))*24-INDIRECT(ADDRESS(MATCH(0,INDEX(0/(M$6:M$32&lt;&gt;""),),0)+5,1))*24-COUNTIF(M6:M32,"休憩")*0.5)),0))</f>
        <v/>
      </c>
      <c r="N33" s="228" t="str" cm="1">
        <f t="array" aca="1" ref="N33" ca="1">IF(N36&lt;&gt;0,N36,IFERROR(IF(N4="欠勤",0,IF(N3="","",INDIRECT(ADDRESS(MATCH("",N$1:N$32,-1),1))*24-INDIRECT(ADDRESS(MATCH(0,INDEX(0/(N$6:N$32&lt;&gt;""),),0)+5,1))*24-COUNTIF(N6:N32,"休憩")*0.5)),0))</f>
        <v/>
      </c>
      <c r="O33" s="228" t="str" cm="1">
        <f t="array" aca="1" ref="O33" ca="1">IF(O36&lt;&gt;0,O36,IFERROR(IF(O4="欠勤",0,IF(O3="","",INDIRECT(ADDRESS(MATCH("",O$1:O$32,-1),1))*24-INDIRECT(ADDRESS(MATCH(0,INDEX(0/(O$6:O$32&lt;&gt;""),),0)+5,1))*24-COUNTIF(O6:O32,"休憩")*0.5)),0))</f>
        <v/>
      </c>
      <c r="P33" s="316" t="str" cm="1">
        <f t="array" aca="1" ref="P33" ca="1">IF(P36&lt;&gt;0,P36,IFERROR(IF(P4="欠勤",0,IF(P3="","",INDIRECT(ADDRESS(MATCH("",P$1:P$32,-1),1))*24-INDIRECT(ADDRESS(MATCH(0,INDEX(0/(P$6:P$32&lt;&gt;""),),0)+5,1))*24-COUNTIF(P6:P32,"休憩")*0.5)),0))</f>
        <v/>
      </c>
      <c r="Q33" s="168"/>
      <c r="R33" s="169"/>
      <c r="S33" s="170"/>
      <c r="T33" s="171"/>
      <c r="V33" s="521"/>
      <c r="W33" s="522"/>
      <c r="X33" s="522"/>
      <c r="Y33" s="523"/>
      <c r="AA33" s="177"/>
      <c r="AB33" s="177"/>
      <c r="AC33" s="177"/>
      <c r="AD33" s="177"/>
      <c r="AF33" s="95" t="str">
        <f>'1日(火)'!AF33</f>
        <v>＊</v>
      </c>
    </row>
    <row r="34" spans="1:32" ht="18" customHeight="1" x14ac:dyDescent="0.4">
      <c r="A34" s="533" t="str">
        <f>"出荷の合計　　→　"&amp;O2&amp;"ｃｓ"</f>
        <v>出荷の合計　　→　ｃｓ</v>
      </c>
      <c r="B34" s="533"/>
      <c r="C34" s="533"/>
      <c r="D34" s="533"/>
      <c r="E34" s="533"/>
      <c r="F34" s="533"/>
      <c r="G34" s="533"/>
      <c r="H34" s="533"/>
      <c r="I34" s="533"/>
      <c r="J34" s="533"/>
      <c r="K34" s="533"/>
      <c r="L34" s="533"/>
      <c r="M34" s="533"/>
      <c r="N34" s="533"/>
      <c r="O34" s="533"/>
      <c r="P34" s="533"/>
      <c r="Q34" s="533"/>
      <c r="R34" s="533"/>
      <c r="S34" s="533"/>
      <c r="T34" s="533"/>
      <c r="AF34" s="95" t="str">
        <f>'1日(火)'!AF34</f>
        <v>＊</v>
      </c>
    </row>
    <row r="35" spans="1:32" ht="18" customHeight="1" x14ac:dyDescent="0.4">
      <c r="A35" s="534" t="e">
        <f ca="1">"1ケース当たりの人件費　"&amp;ROUND(AC19/O2,0)&amp;"円"</f>
        <v>#DIV/0!</v>
      </c>
      <c r="B35" s="534"/>
      <c r="C35" s="534"/>
      <c r="D35" s="534"/>
      <c r="E35" s="534"/>
      <c r="F35" s="534"/>
      <c r="G35" s="534"/>
      <c r="H35" s="534"/>
      <c r="I35" s="534"/>
      <c r="J35" s="534"/>
      <c r="K35" s="534"/>
      <c r="L35" s="534"/>
      <c r="M35" s="534"/>
      <c r="N35" s="534"/>
      <c r="O35" s="534"/>
      <c r="P35" s="534"/>
      <c r="Q35" s="534"/>
      <c r="R35" s="534"/>
      <c r="S35" s="534"/>
      <c r="T35" s="534"/>
      <c r="AF35" s="95" t="str">
        <f>'1日(火)'!AF35</f>
        <v>＊</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tr">
        <f>'1日(火)'!AF36</f>
        <v>＊</v>
      </c>
    </row>
    <row r="37" spans="1:32" ht="18" hidden="1" customHeight="1" x14ac:dyDescent="0.4">
      <c r="A37" s="167"/>
      <c r="B37" s="167" t="str" cm="1">
        <f t="array" aca="1" ref="B37" ca="1">IF(INDIRECT(ADDRESS(MATCH("",B$1:B$32,-1),2))="休憩",INDIRECT(ADDRESS(MATCH("",B$1:B$32,-1)+1,1)),INDIRECT(ADDRESS(MATCH("",B$1:B$32,-1),1)))</f>
        <v>名前</v>
      </c>
      <c r="C37" s="167" t="str" cm="1">
        <f t="array" aca="1" ref="C37" ca="1">IF(INDIRECT(ADDRESS(MATCH("",C$1:C$32,-1),3))="休憩",INDIRECT(ADDRESS(MATCH("",C$1:C$32,-1)+1,1)),INDIRECT(ADDRESS(MATCH("",C$1:C$32,-1),1)))</f>
        <v>名前</v>
      </c>
      <c r="D37" s="167" t="str" cm="1">
        <f t="array" aca="1" ref="D37" ca="1">IF(INDIRECT(ADDRESS(MATCH("",D$1:D$32,-1),4))="休憩",INDIRECT(ADDRESS(MATCH("",D$1:D$32,-1)+1,1)),INDIRECT(ADDRESS(MATCH("",D$1:D$32,-1),1)))</f>
        <v>名前</v>
      </c>
      <c r="E37" s="167" t="str" cm="1">
        <f t="array" aca="1" ref="E37" ca="1">IF(INDIRECT(ADDRESS(MATCH("",E$1:E$32,-1),5))="休憩",INDIRECT(ADDRESS(MATCH("",E$1:E$32,-1)+1,1)),INDIRECT(ADDRESS(MATCH("",E$1:E$32,-1),1)))</f>
        <v>名前</v>
      </c>
      <c r="F37" s="167" t="str" cm="1">
        <f t="array" aca="1" ref="F37" ca="1">IF(INDIRECT(ADDRESS(MATCH("",F$1:F$32,-1),6))="休憩",INDIRECT(ADDRESS(MATCH("",F$1:F$32,-1)+1,1)),INDIRECT(ADDRESS(MATCH("",F$1:F$32,-1),1)))</f>
        <v>名前</v>
      </c>
      <c r="G37" s="167" t="str" cm="1">
        <f t="array" aca="1" ref="G37" ca="1">IF(INDIRECT(ADDRESS(MATCH("",G$1:G$32,-1),7))="休憩",INDIRECT(ADDRESS(MATCH("",G$1:G$32,-1)+1,1)),INDIRECT(ADDRESS(MATCH("",G$1:G$32,-1),1)))</f>
        <v>名前</v>
      </c>
      <c r="H37" s="167" t="str" cm="1">
        <f t="array" aca="1" ref="H37" ca="1">IF(INDIRECT(ADDRESS(MATCH("",H$1:H$32,-1),8))="休憩",INDIRECT(ADDRESS(MATCH("",H$1:H$32,-1)+1,1)),INDIRECT(ADDRESS(MATCH("",H$1:H$32,-1),1)))</f>
        <v>名前</v>
      </c>
      <c r="I37" s="220" t="str" cm="1">
        <f t="array" aca="1" ref="I37" ca="1">IF(INDIRECT(ADDRESS(MATCH("",I$1:I$32,-1),8))="休憩",INDIRECT(ADDRESS(MATCH("",I$1:I$32,-1)+1,1)),INDIRECT(ADDRESS(MATCH("",I$1:I$32,-1),1)))</f>
        <v>名前</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tr">
        <f>'1日(火)'!AF37</f>
        <v>＊</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tr">
        <f>'1日(火)'!AF38</f>
        <v>＊</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tr">
        <f>'1日(火)'!AF39</f>
        <v>＊</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tr">
        <f>'1日(火)'!AF40</f>
        <v>＊</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tr">
        <f>'1日(火)'!AF41</f>
        <v>＊</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tr">
        <f>'1日(火)'!AF42</f>
        <v>＊</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tr">
        <f>'1日(火)'!AF43</f>
        <v>＊</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tr">
        <f>'1日(火)'!AF44</f>
        <v>＊</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tr">
        <f>'1日(火)'!AF45</f>
        <v>＊</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tr">
        <f>'1日(火)'!AF46</f>
        <v>＊</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tr">
        <f>'1日(火)'!AF47</f>
        <v>＊</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tr">
        <f>'1日(火)'!AF48</f>
        <v>＊</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tr">
        <f>'1日(火)'!AF49</f>
        <v>＊</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tr">
        <f>'1日(火)'!AF50</f>
        <v>＊</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tr">
        <f>'1日(火)'!AF51</f>
        <v>＊</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tr">
        <f>'1日(火)'!AF52</f>
        <v>＊</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tr">
        <f>'1日(火)'!AF53</f>
        <v>＊</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tr">
        <f>'1日(火)'!AF54</f>
        <v>＊</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tr">
        <f>'1日(火)'!AF55</f>
        <v>＊</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tr">
        <f>'1日(火)'!AF56</f>
        <v>＊</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tr">
        <f>'1日(火)'!AF57</f>
        <v>＊</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tr">
        <f>'1日(火)'!AF58</f>
        <v>＊</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28" ht="15.95" customHeight="1" x14ac:dyDescent="0.4"/>
    <row r="66" spans="22:28" ht="15.95" customHeight="1" x14ac:dyDescent="0.4">
      <c r="Y66" s="124"/>
    </row>
    <row r="67" spans="22:28" ht="15.95" customHeight="1" x14ac:dyDescent="0.4">
      <c r="Y67" s="125"/>
    </row>
    <row r="68" spans="22:28" ht="15.95" customHeight="1" x14ac:dyDescent="0.4">
      <c r="Y68" s="125"/>
    </row>
    <row r="69" spans="22:28" ht="15.95" customHeight="1" x14ac:dyDescent="0.4">
      <c r="Y69" s="125"/>
    </row>
    <row r="70" spans="22:28" ht="15.95" customHeight="1" x14ac:dyDescent="0.4">
      <c r="V70" s="116"/>
      <c r="W70" s="70"/>
      <c r="AB70" s="125"/>
    </row>
    <row r="71" spans="22:28" ht="15.95" customHeight="1" x14ac:dyDescent="0.4">
      <c r="V71" s="116"/>
      <c r="W71" s="70"/>
      <c r="AB71" s="125"/>
    </row>
    <row r="72" spans="22:28" ht="15.95" customHeight="1" x14ac:dyDescent="0.4">
      <c r="V72" s="116"/>
      <c r="W72" s="70"/>
      <c r="AB72" s="125"/>
    </row>
    <row r="73" spans="22:28" ht="15.95" customHeight="1" x14ac:dyDescent="0.4">
      <c r="Y73" s="125"/>
    </row>
    <row r="74" spans="22:28" ht="15.95" customHeight="1" x14ac:dyDescent="0.4">
      <c r="Y74" s="125"/>
    </row>
    <row r="75" spans="22:28" ht="15.95" customHeight="1" x14ac:dyDescent="0.4">
      <c r="Y75" s="125"/>
    </row>
    <row r="76" spans="22:28" ht="15.95" customHeight="1" x14ac:dyDescent="0.4">
      <c r="Y76" s="125"/>
    </row>
    <row r="77" spans="22:28" s="70" customFormat="1" ht="15.95" customHeight="1" x14ac:dyDescent="0.4">
      <c r="W77"/>
    </row>
    <row r="78" spans="22:28" s="70" customFormat="1" ht="15.95" customHeight="1" x14ac:dyDescent="0.4">
      <c r="W78"/>
    </row>
    <row r="79" spans="22:28" s="70" customFormat="1" ht="15.95" customHeight="1" x14ac:dyDescent="0.4">
      <c r="W79"/>
    </row>
    <row r="80" spans="22:28"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c r="Y85" s="131"/>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5"/>
  <conditionalFormatting sqref="A33 A6:T9 A29:T32 A10:P28 R10:T28">
    <cfRule type="cellIs" dxfId="6" priority="3" operator="equal">
      <formula>"休憩"</formula>
    </cfRule>
  </conditionalFormatting>
  <conditionalFormatting sqref="Y19">
    <cfRule type="cellIs" dxfId="5" priority="2" operator="lessThan">
      <formula>0</formula>
    </cfRule>
  </conditionalFormatting>
  <conditionalFormatting sqref="Q10:Q28">
    <cfRule type="cellIs" dxfId="4"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xr:uid="{A6700A0A-DF4B-40F7-8F36-C65FD3C9FA06}">
          <x14:formula1>
            <xm:f>'1日(火)'!$AF$7:$AF$58</xm:f>
          </x14:formula1>
          <xm:sqref>B6:S32</xm:sqref>
        </x14:dataValidation>
      </x14:dataValidations>
    </ext>
  </extLst>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2EC79B-C9BF-4519-B79F-9B839C6DA7BC}">
  <sheetPr codeName="Sheet37">
    <pageSetUpPr fitToPage="1"/>
  </sheetPr>
  <dimension ref="A1:AF95"/>
  <sheetViews>
    <sheetView zoomScale="70" zoomScaleNormal="70" workbookViewId="0">
      <pane xSplit="1" ySplit="5" topLeftCell="B6" activePane="bottomRight" state="frozen"/>
      <selection activeCell="R8" sqref="R8"/>
      <selection pane="topRight" activeCell="R8" sqref="R8"/>
      <selection pane="bottomLeft" activeCell="R8" sqref="R8"/>
      <selection pane="bottomRight" activeCell="R10" sqref="R10:R28"/>
    </sheetView>
  </sheetViews>
  <sheetFormatPr defaultColWidth="10.6640625" defaultRowHeight="19.5" outlineLevelCol="3" x14ac:dyDescent="0.4"/>
  <cols>
    <col min="1" max="1" width="6.5546875" style="70" customWidth="1"/>
    <col min="2" max="19" width="10.6640625" style="70" customWidth="1"/>
    <col min="20" max="20" width="25.77734375" style="70" customWidth="1"/>
    <col min="21" max="21" width="6.109375" style="70" customWidth="1"/>
    <col min="22" max="22" width="9.77734375" style="70" customWidth="1"/>
    <col min="23" max="23" width="9.77734375" customWidth="1"/>
    <col min="24" max="25" width="9.77734375" style="70" customWidth="1"/>
    <col min="26" max="26" width="3.77734375" style="70" customWidth="1"/>
    <col min="27" max="30" width="9.77734375" style="70" hidden="1" customWidth="1" outlineLevel="3"/>
    <col min="31" max="31" width="10.6640625" style="2" collapsed="1"/>
    <col min="32" max="32" width="9.33203125" style="70" customWidth="1"/>
    <col min="33" max="16384" width="10.6640625" style="2"/>
  </cols>
  <sheetData>
    <row r="1" spans="1:32" s="1" customFormat="1" ht="35.25" customHeight="1" thickBot="1" x14ac:dyDescent="0.45">
      <c r="A1" s="532" t="str">
        <f>月シフト!AF9</f>
        <v/>
      </c>
      <c r="B1" s="532"/>
      <c r="C1" s="532"/>
      <c r="D1" s="532"/>
      <c r="E1" s="532"/>
      <c r="F1" s="532"/>
      <c r="G1" s="532"/>
      <c r="H1" s="532"/>
      <c r="I1" s="532"/>
      <c r="J1" s="532"/>
      <c r="K1" s="532"/>
      <c r="L1" s="532"/>
      <c r="M1" s="532"/>
      <c r="N1" s="532"/>
      <c r="O1" s="532"/>
      <c r="P1" s="532"/>
      <c r="Q1" s="532"/>
      <c r="R1" s="532"/>
      <c r="S1" s="532"/>
      <c r="T1" s="532"/>
      <c r="U1" s="319" t="str">
        <f>HYPERLINK("#"&amp;"月シフト"&amp;"!A1","月シフトへ")</f>
        <v>月シフトへ</v>
      </c>
      <c r="V1" s="530" t="str">
        <f>A1</f>
        <v/>
      </c>
      <c r="W1" s="530"/>
      <c r="X1" s="530"/>
      <c r="Y1" s="530"/>
      <c r="Z1" s="62"/>
      <c r="AA1" s="62"/>
      <c r="AB1" s="62"/>
      <c r="AC1" s="62"/>
      <c r="AD1" s="62"/>
      <c r="AF1" s="62"/>
    </row>
    <row r="2" spans="1:32" ht="18.600000000000001" customHeight="1" thickBot="1" x14ac:dyDescent="0.45">
      <c r="A2" s="63"/>
      <c r="B2" s="537" t="s">
        <v>57</v>
      </c>
      <c r="C2" s="538"/>
      <c r="D2" s="538"/>
      <c r="E2" s="538"/>
      <c r="F2" s="538"/>
      <c r="G2" s="538"/>
      <c r="H2" s="538"/>
      <c r="I2" s="538"/>
      <c r="J2" s="538"/>
      <c r="K2" s="538"/>
      <c r="L2" s="538"/>
      <c r="M2" s="538"/>
      <c r="N2" s="539"/>
      <c r="O2" s="64"/>
      <c r="P2" s="65" t="s">
        <v>58</v>
      </c>
      <c r="Q2" s="66" t="s">
        <v>79</v>
      </c>
      <c r="R2" s="67" t="s">
        <v>59</v>
      </c>
      <c r="S2" s="68" t="s">
        <v>59</v>
      </c>
      <c r="T2" s="540" t="s">
        <v>60</v>
      </c>
      <c r="U2" s="69"/>
      <c r="V2" s="103" t="s">
        <v>75</v>
      </c>
      <c r="AA2" s="103" t="s">
        <v>76</v>
      </c>
      <c r="AB2" s="178"/>
      <c r="AC2" s="178"/>
      <c r="AD2" s="178"/>
    </row>
    <row r="3" spans="1:32" ht="18.600000000000001" customHeight="1" x14ac:dyDescent="0.4">
      <c r="A3" s="71" t="s">
        <v>84</v>
      </c>
      <c r="B3" s="142" t="str" cm="1">
        <f t="array" ref="B3">IFERROR(INDEX(月シフト!$A$17:$A$50,MATCH(LARGE((月シフト!$AF$17:$AF$50&lt;&gt;"")*1/ROW(月シフト!$AF$17:$AF$50),B38),1/ROW(月シフト!$AF$17:$AF$50),0),1),"")</f>
        <v/>
      </c>
      <c r="C3" s="142" t="str" cm="1">
        <f t="array" ref="C3">IFERROR(INDEX(月シフト!$A$17:$A$50,MATCH(LARGE((月シフト!$AF$17:$AF$50&lt;&gt;"")*1/ROW(月シフト!$AF$17:$AF$50),C38),1/ROW(月シフト!$AF$17:$AF$50),0),1),"")</f>
        <v/>
      </c>
      <c r="D3" s="142" t="str" cm="1">
        <f t="array" ref="D3">IFERROR(INDEX(月シフト!$A$17:$A$50,MATCH(LARGE((月シフト!$AF$17:$AF$50&lt;&gt;"")*1/ROW(月シフト!$AF$17:$AF$50),D38),1/ROW(月シフト!$AF$17:$AF$50),0),1),"")</f>
        <v/>
      </c>
      <c r="E3" s="142" t="str" cm="1">
        <f t="array" ref="E3">IFERROR(INDEX(月シフト!$A$17:$A$50,MATCH(LARGE((月シフト!$AF$17:$AF$50&lt;&gt;"")*1/ROW(月シフト!$AF$17:$AF$50),E38),1/ROW(月シフト!$AF$17:$AF$50),0),1),"")</f>
        <v/>
      </c>
      <c r="F3" s="142" t="str" cm="1">
        <f t="array" ref="F3">IFERROR(INDEX(月シフト!$A$17:$A$50,MATCH(LARGE((月シフト!$AF$17:$AF$50&lt;&gt;"")*1/ROW(月シフト!$AF$17:$AF$50),F38),1/ROW(月シフト!$AF$17:$AF$50),0),1),"")</f>
        <v/>
      </c>
      <c r="G3" s="224" t="str" cm="1">
        <f t="array" ref="G3">IFERROR(INDEX(月シフト!$A$17:$A$50,MATCH(LARGE((月シフト!$AF$17:$AF$50&lt;&gt;"")*1/ROW(月シフト!$AF$17:$AF$50),G38),1/ROW(月シフト!$AF$17:$AF$50),0),1),"")</f>
        <v/>
      </c>
      <c r="H3" s="224" t="str" cm="1">
        <f t="array" ref="H3">IFERROR(INDEX(月シフト!$A$17:$A$50,MATCH(LARGE((月シフト!$AF$17:$AF$50&lt;&gt;"")*1/ROW(月シフト!$AF$17:$AF$50),H38),1/ROW(月シフト!$AF$17:$AF$50),0),1),"")</f>
        <v/>
      </c>
      <c r="I3" s="224" t="str" cm="1">
        <f t="array" ref="I3">IFERROR(INDEX(月シフト!$A$17:$A$50,MATCH(LARGE((月シフト!$AF$17:$AF$50&lt;&gt;"")*1/ROW(月シフト!$AF$17:$AF$50),I38),1/ROW(月シフト!$AF$17:$AF$50),0),1),"")</f>
        <v/>
      </c>
      <c r="J3" s="224" t="str" cm="1">
        <f t="array" ref="J3">IFERROR(INDEX(月シフト!$A$17:$A$50,MATCH(LARGE((月シフト!$AF$17:$AF$50&lt;&gt;"")*1/ROW(月シフト!$AF$17:$AF$50),J38),1/ROW(月シフト!$AF$17:$AF$50),0),1),"")</f>
        <v/>
      </c>
      <c r="K3" s="224" t="str" cm="1">
        <f t="array" ref="K3">IFERROR(INDEX(月シフト!$A$17:$A$50,MATCH(LARGE((月シフト!$AF$17:$AF$50&lt;&gt;"")*1/ROW(月シフト!$AF$17:$AF$50),K38),1/ROW(月シフト!$AF$17:$AF$50),0),1),"")</f>
        <v/>
      </c>
      <c r="L3" s="224" t="str" cm="1">
        <f t="array" ref="L3">IFERROR(INDEX(月シフト!$A$17:$A$50,MATCH(LARGE((月シフト!$AF$17:$AF$50&lt;&gt;"")*1/ROW(月シフト!$AF$17:$AF$50),L38),1/ROW(月シフト!$AF$17:$AF$50),0),1),"")</f>
        <v/>
      </c>
      <c r="M3" s="224" t="str" cm="1">
        <f t="array" ref="M3">IFERROR(INDEX(月シフト!$A$17:$A$50,MATCH(LARGE((月シフト!$AF$17:$AF$50&lt;&gt;"")*1/ROW(月シフト!$AF$17:$AF$50),M38),1/ROW(月シフト!$AF$17:$AF$50),0),1),"")</f>
        <v/>
      </c>
      <c r="N3" s="224" t="str" cm="1">
        <f t="array" ref="N3">IFERROR(INDEX(月シフト!$A$17:$A$50,MATCH(LARGE((月シフト!$AF$17:$AF$50&lt;&gt;"")*1/ROW(月シフト!$AF$17:$AF$50),N38),1/ROW(月シフト!$AF$17:$AF$50),0),1),"")</f>
        <v/>
      </c>
      <c r="O3" s="224" t="str" cm="1">
        <f t="array" ref="O3">IFERROR(INDEX(月シフト!$A$17:$A$50,MATCH(LARGE((月シフト!$AF$17:$AF$50&lt;&gt;"")*1/ROW(月シフト!$AF$17:$AF$50),O38),1/ROW(月シフト!$AF$17:$AF$50),0),1),"")</f>
        <v/>
      </c>
      <c r="P3" s="310" t="str" cm="1">
        <f t="array" ref="P3">IFERROR(INDEX(月シフト!$A$17:$A$50,MATCH(LARGE((月シフト!$AF$17:$AF$50&lt;&gt;"")*1/ROW(月シフト!$AF$17:$AF$50),P38),1/ROW(月シフト!$AF$17:$AF$50),0),1),"")</f>
        <v/>
      </c>
      <c r="Q3" s="143" t="str">
        <f t="array" ref="Q3">IFERROR(INDEX(月シフト!$A$11:$A$16,MATCH(LARGE((月シフト!$AF$11:$AF$16&lt;&gt;"")*1/ROW(月シフト!$AF$11:$AF$16),1),1/ROW(月シフト!$AF$11:$AF$16),0),1),"")</f>
        <v/>
      </c>
      <c r="R3" s="144" t="str">
        <f t="array" ref="R3">IFERROR(INDEX(月シフト!$A$11:$A$16,MATCH(LARGE((月シフト!$AF$11:$AF$16&lt;&gt;"")*1/ROW(月シフト!$AF$11:$AF$16),2),1/ROW(月シフト!$AF$11:$AF$16),0),1),"")</f>
        <v/>
      </c>
      <c r="S3" s="145" t="str">
        <f t="array" ref="S3">IFERROR(INDEX(月シフト!$A$11:$A$16,MATCH(LARGE((月シフト!$AF$11:$AF$16&lt;&gt;"")*1/ROW(月シフト!$AF$11:$AF$16),3),1/ROW(月シフト!$AF$11:$AF$16),0),1),"")</f>
        <v/>
      </c>
      <c r="T3" s="541"/>
      <c r="V3" s="105" t="s">
        <v>3</v>
      </c>
      <c r="W3" s="106" t="s">
        <v>14</v>
      </c>
      <c r="X3" s="106" t="s">
        <v>15</v>
      </c>
      <c r="Y3" s="107" t="s">
        <v>16</v>
      </c>
      <c r="AA3" s="105" t="s">
        <v>3</v>
      </c>
      <c r="AB3" s="106" t="s">
        <v>14</v>
      </c>
      <c r="AC3" s="106" t="s">
        <v>15</v>
      </c>
      <c r="AD3" s="107" t="s">
        <v>16</v>
      </c>
    </row>
    <row r="4" spans="1:32" ht="18.600000000000001" customHeight="1" x14ac:dyDescent="0.4">
      <c r="A4" s="72" t="s">
        <v>85</v>
      </c>
      <c r="B4" s="73"/>
      <c r="C4" s="73"/>
      <c r="D4" s="73"/>
      <c r="E4" s="73"/>
      <c r="F4" s="73"/>
      <c r="G4" s="225"/>
      <c r="H4" s="225"/>
      <c r="I4" s="225"/>
      <c r="J4" s="225"/>
      <c r="K4" s="225"/>
      <c r="L4" s="225"/>
      <c r="M4" s="225"/>
      <c r="N4" s="225"/>
      <c r="O4" s="225"/>
      <c r="P4" s="311"/>
      <c r="Q4" s="74"/>
      <c r="R4" s="75"/>
      <c r="S4" s="76"/>
      <c r="T4" s="146"/>
      <c r="V4" s="109" t="str">
        <f>IF(AND(B$3="",B$6=""),"",IF(B$3="",B$6,B$3))</f>
        <v/>
      </c>
      <c r="W4" s="110" t="str">
        <f>IF(AND(B$6&lt;&gt;"",B$3=""),0,IFERROR(HLOOKUP(INDEX(月シフト!$B$17:$AF$50,MATCH($V4,月シフト!$A$17:$A$50,0),MATCH($V$1,月シフト!$B$9:$AF$9,0)),月シフト!$AJ$9:$AU$10,2,0),""))</f>
        <v/>
      </c>
      <c r="X4" s="111" t="str">
        <f ca="1">B33</f>
        <v/>
      </c>
      <c r="Y4" s="112" t="str">
        <f>IF(V4="","",X4-W4)</f>
        <v/>
      </c>
      <c r="AA4" s="109" t="str">
        <f t="shared" ref="AA4:AA13" si="0">IF(V4="","",V4)</f>
        <v/>
      </c>
      <c r="AB4" s="114" t="str">
        <f>IFERROR(HLOOKUP($V4,月シフト!$AJ$12:$AZ$13,2,0)*W4,"")</f>
        <v/>
      </c>
      <c r="AC4" s="114" t="str">
        <f ca="1">IFERROR(HLOOKUP($V4,月シフト!$AJ$12:$AZ$13,2,0)*X4,"")</f>
        <v/>
      </c>
      <c r="AD4" s="115" t="str">
        <f ca="1">IFERROR(ROUND(AC4,0)-ROUND(AB4,0),"")</f>
        <v/>
      </c>
    </row>
    <row r="5" spans="1:32" ht="18.600000000000001" customHeight="1" thickBot="1" x14ac:dyDescent="0.45">
      <c r="A5" s="78" t="s">
        <v>83</v>
      </c>
      <c r="B5" s="79" t="str">
        <f>IF(B3="","",HLOOKUP(INDEX(月シフト!$B$11:$AF$50,MATCH(B$3,月シフト!$A$11:$A$50,0),MATCH($A$1,月シフト!$B$9:$AF$9,0)),月シフト!$AJ$9:$AU$11,3,0))</f>
        <v/>
      </c>
      <c r="C5" s="79" t="str">
        <f>IF(C3="","",HLOOKUP(INDEX(月シフト!$B$11:$AF$50,MATCH(C$3,月シフト!$A$11:$A$50,0),MATCH($A$1,月シフト!$B$9:$AF$9,0)),月シフト!$AJ$9:$AU$11,3,0))</f>
        <v/>
      </c>
      <c r="D5" s="79" t="str">
        <f>IF(D3="","",HLOOKUP(INDEX(月シフト!$B$11:$AF$50,MATCH(D$3,月シフト!$A$11:$A$50,0),MATCH($A$1,月シフト!$B$9:$AF$9,0)),月シフト!$AJ$9:$AU$11,3,0))</f>
        <v/>
      </c>
      <c r="E5" s="79" t="str">
        <f>IF(E3="","",HLOOKUP(INDEX(月シフト!$B$11:$AF$50,MATCH(E$3,月シフト!$A$11:$A$50,0),MATCH($A$1,月シフト!$B$9:$AF$9,0)),月シフト!$AJ$9:$AU$11,3,0))</f>
        <v/>
      </c>
      <c r="F5" s="79" t="str">
        <f>IF(F3="","",HLOOKUP(INDEX(月シフト!$B$11:$AF$50,MATCH(F$3,月シフト!$A$11:$A$50,0),MATCH($A$1,月シフト!$B$9:$AF$9,0)),月シフト!$AJ$9:$AU$11,3,0))</f>
        <v/>
      </c>
      <c r="G5" s="226" t="str">
        <f>IF(G3="","",HLOOKUP(INDEX(月シフト!$B$11:$AF$50,MATCH(G$3,月シフト!$A$11:$A$50,0),MATCH($A$1,月シフト!$B$9:$AF$9,0)),月シフト!$AJ$9:$AU$11,3,0))</f>
        <v/>
      </c>
      <c r="H5" s="226" t="str">
        <f>IF(H3="","",HLOOKUP(INDEX(月シフト!$B$11:$AF$50,MATCH(H$3,月シフト!$A$11:$A$50,0),MATCH($A$1,月シフト!$B$9:$AF$9,0)),月シフト!$AJ$9:$AU$11,3,0))</f>
        <v/>
      </c>
      <c r="I5" s="226" t="str">
        <f>IF(I3="","",HLOOKUP(INDEX(月シフト!$B$11:$AF$50,MATCH(I$3,月シフト!$A$11:$A$50,0),MATCH($A$1,月シフト!$B$9:$AF$9,0)),月シフト!$AJ$9:$AU$11,3,0))</f>
        <v/>
      </c>
      <c r="J5" s="226" t="str">
        <f>IF(J3="","",HLOOKUP(INDEX(月シフト!$B$11:$AF$50,MATCH(J$3,月シフト!$A$11:$A$50,0),MATCH($A$1,月シフト!$B$9:$AF$9,0)),月シフト!$AJ$9:$AU$11,3,0))</f>
        <v/>
      </c>
      <c r="K5" s="226" t="str">
        <f>IF(K3="","",HLOOKUP(INDEX(月シフト!$B$11:$AF$50,MATCH(K$3,月シフト!$A$11:$A$50,0),MATCH($A$1,月シフト!$B$9:$AF$9,0)),月シフト!$AJ$9:$AU$11,3,0))</f>
        <v/>
      </c>
      <c r="L5" s="226" t="str">
        <f>IF(L3="","",HLOOKUP(INDEX(月シフト!$B$11:$AF$50,MATCH(L$3,月シフト!$A$11:$A$50,0),MATCH($A$1,月シフト!$B$9:$AF$9,0)),月シフト!$AJ$9:$AU$11,3,0))</f>
        <v/>
      </c>
      <c r="M5" s="226" t="str">
        <f>IF(M3="","",HLOOKUP(INDEX(月シフト!$B$11:$AF$50,MATCH(M$3,月シフト!$A$11:$A$50,0),MATCH($A$1,月シフト!$B$9:$AF$9,0)),月シフト!$AJ$9:$AU$11,3,0))</f>
        <v/>
      </c>
      <c r="N5" s="226" t="str">
        <f>IF(N3="","",HLOOKUP(INDEX(月シフト!$B$11:$AF$50,MATCH(N$3,月シフト!$A$11:$A$50,0),MATCH($A$1,月シフト!$B$9:$AF$9,0)),月シフト!$AJ$9:$AU$11,3,0))</f>
        <v/>
      </c>
      <c r="O5" s="226" t="str">
        <f>IF(O3="","",HLOOKUP(INDEX(月シフト!$B$11:$AF$50,MATCH(O$3,月シフト!$A$11:$A$50,0),MATCH($A$1,月シフト!$B$9:$AF$9,0)),月シフト!$AJ$9:$AU$11,3,0))</f>
        <v/>
      </c>
      <c r="P5" s="312" t="str">
        <f>IF(P3="","",HLOOKUP(INDEX(月シフト!$B$11:$AF$50,MATCH(P$3,月シフト!$A$11:$A$50,0),MATCH($A$1,月シフト!$B$9:$AF$9,0)),月シフト!$AJ$9:$AU$11,3,0))</f>
        <v/>
      </c>
      <c r="Q5" s="80"/>
      <c r="R5" s="81"/>
      <c r="S5" s="82"/>
      <c r="T5" s="147"/>
      <c r="V5" s="109" t="str">
        <f>IF(AND(C$3="",C$6=""),"",IF(C$3="",C$6,C$3))</f>
        <v/>
      </c>
      <c r="W5" s="110" t="str">
        <f>IF(AND(B$6&lt;&gt;"",B$3=""),0,IFERROR(HLOOKUP(INDEX(月シフト!$B$17:$AF$50,MATCH($V5,月シフト!$A$17:$A$50,0),MATCH($V$1,月シフト!$B$9:$AF$9,0)),月シフト!$AJ$9:$AU$10,2,0),""))</f>
        <v/>
      </c>
      <c r="X5" s="110" t="str">
        <f ca="1">C33</f>
        <v/>
      </c>
      <c r="Y5" s="112" t="str">
        <f t="shared" ref="Y5:Y10" si="1">IF(V5="","",X5-W5)</f>
        <v/>
      </c>
      <c r="Z5" s="178"/>
      <c r="AA5" s="109" t="str">
        <f t="shared" si="0"/>
        <v/>
      </c>
      <c r="AB5" s="114" t="str">
        <f>IFERROR(HLOOKUP($V5,月シフト!$AJ$12:$AZ$13,2,0)*W5,"")</f>
        <v/>
      </c>
      <c r="AC5" s="114" t="str">
        <f ca="1">IFERROR(HLOOKUP($V5,月シフト!$AJ$12:$AZ$13,2,0)*X5,"")</f>
        <v/>
      </c>
      <c r="AD5" s="115" t="str">
        <f t="shared" ref="AD5:AD10" ca="1" si="2">IFERROR(ROUND(AC5,0)-ROUND(AB5,0),"")</f>
        <v/>
      </c>
    </row>
    <row r="6" spans="1:32" ht="18.600000000000001" customHeight="1" x14ac:dyDescent="0.4">
      <c r="A6" s="137">
        <v>0.29166666666666669</v>
      </c>
      <c r="B6" s="84"/>
      <c r="C6" s="85"/>
      <c r="D6" s="85"/>
      <c r="E6" s="85"/>
      <c r="F6" s="85"/>
      <c r="G6" s="85"/>
      <c r="H6" s="85"/>
      <c r="I6" s="85"/>
      <c r="J6" s="85"/>
      <c r="K6" s="85"/>
      <c r="L6" s="85"/>
      <c r="M6" s="85"/>
      <c r="N6" s="85"/>
      <c r="O6" s="85"/>
      <c r="P6" s="313"/>
      <c r="Q6" s="84"/>
      <c r="R6" s="323"/>
      <c r="S6" s="86"/>
      <c r="T6" s="87"/>
      <c r="V6" s="109" t="str">
        <f>IF(AND(D$3="",D$6=""),"",IF(D$3="",D$6,D$3))</f>
        <v/>
      </c>
      <c r="W6" s="110" t="str">
        <f>IF(AND(B$6&lt;&gt;"",B$3=""),0,IFERROR(HLOOKUP(INDEX(月シフト!$B$17:$AF$50,MATCH($V6,月シフト!$A$17:$A$50,0),MATCH($V$1,月シフト!$B$9:$AF$9,0)),月シフト!$AJ$9:$AU$10,2,0),""))</f>
        <v/>
      </c>
      <c r="X6" s="110" t="str">
        <f ca="1">D33</f>
        <v/>
      </c>
      <c r="Y6" s="112" t="str">
        <f t="shared" si="1"/>
        <v/>
      </c>
      <c r="Z6" s="141"/>
      <c r="AA6" s="109" t="str">
        <f t="shared" si="0"/>
        <v/>
      </c>
      <c r="AB6" s="114" t="str">
        <f>IFERROR(HLOOKUP($V6,月シフト!$AJ$12:$AZ$13,2,0)*W6,"")</f>
        <v/>
      </c>
      <c r="AC6" s="114" t="str">
        <f ca="1">IFERROR(HLOOKUP($V6,月シフト!$AJ$12:$AZ$13,2,0)*X6,"")</f>
        <v/>
      </c>
      <c r="AD6" s="115" t="str">
        <f t="shared" ca="1" si="2"/>
        <v/>
      </c>
      <c r="AF6" s="70" t="str">
        <f>'1日(火)'!AF6</f>
        <v>リスト</v>
      </c>
    </row>
    <row r="7" spans="1:32" ht="18.600000000000001" customHeight="1" x14ac:dyDescent="0.4">
      <c r="A7" s="138">
        <v>0.3125</v>
      </c>
      <c r="B7" s="132"/>
      <c r="C7" s="133"/>
      <c r="D7" s="133"/>
      <c r="E7" s="133"/>
      <c r="F7" s="133"/>
      <c r="G7" s="133"/>
      <c r="H7" s="133"/>
      <c r="I7" s="133"/>
      <c r="J7" s="133"/>
      <c r="K7" s="133"/>
      <c r="L7" s="133"/>
      <c r="M7" s="133"/>
      <c r="N7" s="133"/>
      <c r="O7" s="133"/>
      <c r="P7" s="309"/>
      <c r="Q7" s="132"/>
      <c r="R7" s="223"/>
      <c r="S7" s="134"/>
      <c r="T7" s="135"/>
      <c r="V7" s="109" t="str">
        <f>IF(AND(E$3="",E$6=""),"",IF(E$3="",E$6,E$3))</f>
        <v/>
      </c>
      <c r="W7" s="110" t="str">
        <f>IF(AND(B$6&lt;&gt;"",B$3=""),0,IFERROR(HLOOKUP(INDEX(月シフト!$B$17:$AF$50,MATCH($V7,月シフト!$A$17:$A$50,0),MATCH($V$1,月シフト!$B$9:$AF$9,0)),月シフト!$AJ$9:$AU$10,2,0),""))</f>
        <v/>
      </c>
      <c r="X7" s="110" t="str">
        <f ca="1">E33</f>
        <v/>
      </c>
      <c r="Y7" s="112" t="str">
        <f t="shared" si="1"/>
        <v/>
      </c>
      <c r="Z7" s="113"/>
      <c r="AA7" s="109" t="str">
        <f t="shared" si="0"/>
        <v/>
      </c>
      <c r="AB7" s="114" t="str">
        <f>IFERROR(HLOOKUP($V7,月シフト!$AJ$12:$AZ$13,2,0)*W7,"")</f>
        <v/>
      </c>
      <c r="AC7" s="114" t="str">
        <f ca="1">IFERROR(HLOOKUP($V7,月シフト!$AJ$12:$AZ$13,2,0)*X7,"")</f>
        <v/>
      </c>
      <c r="AD7" s="115" t="str">
        <f t="shared" ca="1" si="2"/>
        <v/>
      </c>
      <c r="AF7" s="89" t="str">
        <f>'1日(火)'!AF7</f>
        <v>↓</v>
      </c>
    </row>
    <row r="8" spans="1:32" ht="18.600000000000001" customHeight="1" x14ac:dyDescent="0.4">
      <c r="A8" s="139">
        <v>0.33333333333333298</v>
      </c>
      <c r="B8" s="90"/>
      <c r="C8" s="91"/>
      <c r="D8" s="91"/>
      <c r="E8" s="91"/>
      <c r="F8" s="91"/>
      <c r="G8" s="91"/>
      <c r="H8" s="91"/>
      <c r="I8" s="91"/>
      <c r="J8" s="91"/>
      <c r="K8" s="91"/>
      <c r="L8" s="91"/>
      <c r="M8" s="91"/>
      <c r="N8" s="91"/>
      <c r="O8" s="91"/>
      <c r="P8" s="314"/>
      <c r="Q8" s="90"/>
      <c r="R8" s="222"/>
      <c r="S8" s="92"/>
      <c r="T8" s="203"/>
      <c r="V8" s="109" t="str">
        <f>IF(AND(F$3="",F$6=""),"",IF(F$3="",F$6,F$3))</f>
        <v/>
      </c>
      <c r="W8" s="110" t="str">
        <f>IF(AND(B$6&lt;&gt;"",B$3=""),0,IFERROR(HLOOKUP(INDEX(月シフト!$B$17:$AF$50,MATCH($V8,月シフト!$A$17:$A$50,0),MATCH($V$1,月シフト!$B$9:$AF$9,0)),月シフト!$AJ$9:$AU$10,2,0),""))</f>
        <v/>
      </c>
      <c r="X8" s="110" t="str">
        <f ca="1">F33</f>
        <v/>
      </c>
      <c r="Y8" s="112" t="str">
        <f t="shared" si="1"/>
        <v/>
      </c>
      <c r="AA8" s="109" t="str">
        <f t="shared" si="0"/>
        <v/>
      </c>
      <c r="AB8" s="114" t="str">
        <f>IFERROR(HLOOKUP($V8,月シフト!$AJ$12:$AZ$13,2,0)*W8,"")</f>
        <v/>
      </c>
      <c r="AC8" s="114" t="str">
        <f ca="1">IFERROR(HLOOKUP($V8,月シフト!$AJ$12:$AZ$13,2,0)*X8,"")</f>
        <v/>
      </c>
      <c r="AD8" s="115" t="str">
        <f t="shared" ca="1" si="2"/>
        <v/>
      </c>
      <c r="AF8" s="89" t="str">
        <f>'1日(火)'!AF8</f>
        <v>荷物整理</v>
      </c>
    </row>
    <row r="9" spans="1:32" ht="18.600000000000001" customHeight="1" x14ac:dyDescent="0.4">
      <c r="A9" s="138">
        <v>0.35416666666666602</v>
      </c>
      <c r="B9" s="132"/>
      <c r="C9" s="133"/>
      <c r="D9" s="133"/>
      <c r="E9" s="133"/>
      <c r="F9" s="133"/>
      <c r="G9" s="133"/>
      <c r="H9" s="133"/>
      <c r="I9" s="133"/>
      <c r="J9" s="133"/>
      <c r="K9" s="133"/>
      <c r="L9" s="133"/>
      <c r="M9" s="133"/>
      <c r="N9" s="133"/>
      <c r="O9" s="133"/>
      <c r="P9" s="309"/>
      <c r="Q9" s="132"/>
      <c r="R9" s="223"/>
      <c r="S9" s="134"/>
      <c r="T9" s="136"/>
      <c r="V9" s="109" t="str">
        <f>IF(AND(G$3="",G$6=""),"",IF(G$3="",G$6,G$3))</f>
        <v/>
      </c>
      <c r="W9" s="110" t="str">
        <f>IF(AND(B$6&lt;&gt;"",B$3=""),0,IFERROR(HLOOKUP(INDEX(月シフト!$B$17:$AF$50,MATCH($V9,月シフト!$A$17:$A$50,0),MATCH($V$1,月シフト!$B$9:$AF$9,0)),月シフト!$AJ$9:$AU$10,2,0),""))</f>
        <v/>
      </c>
      <c r="X9" s="110" t="str">
        <f ca="1">G33</f>
        <v/>
      </c>
      <c r="Y9" s="112" t="str">
        <f t="shared" si="1"/>
        <v/>
      </c>
      <c r="AA9" s="109" t="str">
        <f t="shared" si="0"/>
        <v/>
      </c>
      <c r="AB9" s="114" t="str">
        <f>IFERROR(HLOOKUP($V9,月シフト!$AJ$12:$AZ$13,2,0)*W9,"")</f>
        <v/>
      </c>
      <c r="AC9" s="114" t="str">
        <f ca="1">IFERROR(HLOOKUP($V9,月シフト!$AJ$12:$AZ$13,2,0)*X9,"")</f>
        <v/>
      </c>
      <c r="AD9" s="115" t="str">
        <f t="shared" ca="1" si="2"/>
        <v/>
      </c>
      <c r="AF9" s="89" t="str">
        <f>'1日(火)'!AF9</f>
        <v>フード</v>
      </c>
    </row>
    <row r="10" spans="1:32" ht="18.600000000000001" customHeight="1" x14ac:dyDescent="0.4">
      <c r="A10" s="139">
        <v>0.375</v>
      </c>
      <c r="B10" s="90"/>
      <c r="C10" s="91"/>
      <c r="D10" s="91"/>
      <c r="E10" s="91"/>
      <c r="F10" s="91"/>
      <c r="G10" s="91"/>
      <c r="H10" s="91"/>
      <c r="I10" s="91"/>
      <c r="J10" s="91"/>
      <c r="K10" s="91"/>
      <c r="L10" s="91"/>
      <c r="M10" s="91"/>
      <c r="N10" s="91"/>
      <c r="O10" s="91"/>
      <c r="P10" s="314"/>
      <c r="Q10" s="90"/>
      <c r="R10" s="222"/>
      <c r="S10" s="92"/>
      <c r="T10" s="93"/>
      <c r="V10" s="109" t="str">
        <f>IF(AND(H$3="",H$6=""),"",IF(H$3="",H$6,H$3))</f>
        <v/>
      </c>
      <c r="W10" s="117" t="str">
        <f>IF(AND(B$6&lt;&gt;"",B$3=""),0,IFERROR(HLOOKUP(INDEX(月シフト!$B$17:$AF$50,MATCH($V10,月シフト!$A$17:$A$50,0),MATCH($V$1,月シフト!$B$9:$AF$9,0)),月シフト!$AJ$9:$AU$10,2,0),""))</f>
        <v/>
      </c>
      <c r="X10" s="110" t="str">
        <f ca="1">H33</f>
        <v/>
      </c>
      <c r="Y10" s="118" t="str">
        <f t="shared" si="1"/>
        <v/>
      </c>
      <c r="AA10" s="109" t="str">
        <f t="shared" si="0"/>
        <v/>
      </c>
      <c r="AB10" s="114" t="str">
        <f>IFERROR(HLOOKUP($V10,月シフト!$AJ$12:$AZ$13,2,0)*W10,"")</f>
        <v/>
      </c>
      <c r="AC10" s="114" t="str">
        <f ca="1">IFERROR(HLOOKUP($V10,月シフト!$AJ$12:$AZ$13,2,0)*X10,"")</f>
        <v/>
      </c>
      <c r="AD10" s="115" t="str">
        <f t="shared" ca="1" si="2"/>
        <v/>
      </c>
      <c r="AF10" s="89" t="str">
        <f>'1日(火)'!AF10</f>
        <v>翌日準備</v>
      </c>
    </row>
    <row r="11" spans="1:32" ht="18" customHeight="1" x14ac:dyDescent="0.4">
      <c r="A11" s="138">
        <v>0.39583333333333298</v>
      </c>
      <c r="B11" s="132"/>
      <c r="C11" s="133"/>
      <c r="D11" s="133"/>
      <c r="E11" s="133"/>
      <c r="F11" s="133"/>
      <c r="G11" s="133"/>
      <c r="H11" s="133"/>
      <c r="I11" s="133"/>
      <c r="J11" s="133"/>
      <c r="K11" s="133"/>
      <c r="L11" s="133"/>
      <c r="M11" s="133"/>
      <c r="N11" s="133"/>
      <c r="O11" s="133"/>
      <c r="P11" s="309"/>
      <c r="Q11" s="132"/>
      <c r="R11" s="223"/>
      <c r="S11" s="134"/>
      <c r="T11" s="136"/>
      <c r="V11" s="109" t="str">
        <f>IF(AND(I$3="",I$6=""),"",IF(I$3="",I$6,I$3))</f>
        <v/>
      </c>
      <c r="W11" s="117" t="str">
        <f>IF(AND(B$6&lt;&gt;"",B$3=""),0,IFERROR(HLOOKUP(INDEX(月シフト!$B$17:$AF$50,MATCH($V11,月シフト!$A$17:$A$50,0),MATCH($V$1,月シフト!$B$9:$AF$9,0)),月シフト!$AJ$9:$AU$10,2,0),""))</f>
        <v/>
      </c>
      <c r="X11" s="110" t="str">
        <f ca="1">I33</f>
        <v/>
      </c>
      <c r="Y11" s="118" t="str">
        <f t="shared" ref="Y11:Y13" si="3">IF(V11="","",X11-W11)</f>
        <v/>
      </c>
      <c r="AA11" s="109" t="str">
        <f t="shared" si="0"/>
        <v/>
      </c>
      <c r="AB11" s="114" t="str">
        <f>IFERROR(HLOOKUP($V11,月シフト!$AJ$12:$AZ$13,2,0)*W11,"")</f>
        <v/>
      </c>
      <c r="AC11" s="114" t="str">
        <f ca="1">IFERROR(HLOOKUP($V11,月シフト!$AJ$12:$AZ$13,2,0)*X11,"")</f>
        <v/>
      </c>
      <c r="AD11" s="115" t="str">
        <f ca="1">IFERROR(ROUND(AC11,0)-ROUND(AB11,0),"")</f>
        <v/>
      </c>
      <c r="AF11" s="89" t="str">
        <f>'1日(火)'!AF11</f>
        <v>荷物整理</v>
      </c>
    </row>
    <row r="12" spans="1:32" ht="18" customHeight="1" x14ac:dyDescent="0.4">
      <c r="A12" s="139">
        <v>0.41666666666666702</v>
      </c>
      <c r="B12" s="90"/>
      <c r="C12" s="91"/>
      <c r="D12" s="91"/>
      <c r="E12" s="91"/>
      <c r="F12" s="91"/>
      <c r="G12" s="91"/>
      <c r="H12" s="91"/>
      <c r="I12" s="91"/>
      <c r="J12" s="91"/>
      <c r="K12" s="91"/>
      <c r="L12" s="91"/>
      <c r="M12" s="91"/>
      <c r="N12" s="91"/>
      <c r="O12" s="91"/>
      <c r="P12" s="314"/>
      <c r="Q12" s="90"/>
      <c r="R12" s="222"/>
      <c r="S12" s="92"/>
      <c r="T12" s="93"/>
      <c r="V12" s="109" t="str">
        <f>IF(AND(J$3="",J$6=""),"",IF(J$3="",J$6,J$3))</f>
        <v/>
      </c>
      <c r="W12" s="117" t="str">
        <f>IF(AND(B$6&lt;&gt;"",B$3=""),0,IFERROR(HLOOKUP(INDEX(月シフト!$B$17:$AF$50,MATCH($V12,月シフト!$A$17:$A$50,0),MATCH($V$1,月シフト!$B$9:$AF$9,0)),月シフト!$AJ$9:$AU$10,2,0),""))</f>
        <v/>
      </c>
      <c r="X12" s="110" t="str">
        <f ca="1">J33</f>
        <v/>
      </c>
      <c r="Y12" s="118" t="str">
        <f t="shared" si="3"/>
        <v/>
      </c>
      <c r="AA12" s="109" t="str">
        <f t="shared" si="0"/>
        <v/>
      </c>
      <c r="AB12" s="114" t="str">
        <f>IFERROR(HLOOKUP($V12,月シフト!$AJ$12:$AZ$13,2,0)*W12,"")</f>
        <v/>
      </c>
      <c r="AC12" s="114" t="str">
        <f ca="1">IFERROR(HLOOKUP($V12,月シフト!$AJ$12:$AZ$13,2,0)*X12,"")</f>
        <v/>
      </c>
      <c r="AD12" s="115" t="str">
        <f ca="1">IFERROR(ROUND(AC12,0)-ROUND(AB12,0),"")</f>
        <v/>
      </c>
      <c r="AF12" s="89" t="str">
        <f>'1日(火)'!AF12</f>
        <v>フード</v>
      </c>
    </row>
    <row r="13" spans="1:32" ht="18" customHeight="1" x14ac:dyDescent="0.4">
      <c r="A13" s="138">
        <v>0.4375</v>
      </c>
      <c r="B13" s="132"/>
      <c r="C13" s="133"/>
      <c r="D13" s="133"/>
      <c r="E13" s="133"/>
      <c r="F13" s="133"/>
      <c r="G13" s="133"/>
      <c r="H13" s="133"/>
      <c r="I13" s="133"/>
      <c r="J13" s="133"/>
      <c r="K13" s="133"/>
      <c r="L13" s="133"/>
      <c r="M13" s="133"/>
      <c r="N13" s="133"/>
      <c r="O13" s="133"/>
      <c r="P13" s="309"/>
      <c r="Q13" s="132"/>
      <c r="R13" s="223"/>
      <c r="S13" s="134"/>
      <c r="T13" s="136"/>
      <c r="V13" s="109" t="str">
        <f>IF(AND(K$3="",K$6=""),"",IF(K$3="",K$6,K$3))</f>
        <v/>
      </c>
      <c r="W13" s="117" t="str">
        <f>IF(AND(B$6&lt;&gt;"",B$3=""),0,IFERROR(HLOOKUP(INDEX(月シフト!$B$17:$AF$50,MATCH($V13,月シフト!$A$17:$A$50,0),MATCH($V$1,月シフト!$B$9:$AF$9,0)),月シフト!$AJ$9:$AU$10,2,0),""))</f>
        <v/>
      </c>
      <c r="X13" s="110" t="str">
        <f ca="1">K33</f>
        <v/>
      </c>
      <c r="Y13" s="118" t="str">
        <f t="shared" si="3"/>
        <v/>
      </c>
      <c r="AA13" s="109" t="str">
        <f t="shared" si="0"/>
        <v/>
      </c>
      <c r="AB13" s="114" t="str">
        <f>IFERROR(HLOOKUP($V13,月シフト!$AJ$12:$AZ$13,2,0)*W13,"")</f>
        <v/>
      </c>
      <c r="AC13" s="114" t="str">
        <f ca="1">IFERROR(HLOOKUP($V13,月シフト!$AJ$12:$AZ$13,2,0)*X13,"")</f>
        <v/>
      </c>
      <c r="AD13" s="115" t="str">
        <f t="shared" ref="AD13" ca="1" si="4">IFERROR(ROUND(AC13,0)-ROUND(AB13,0),"")</f>
        <v/>
      </c>
      <c r="AF13" s="89" t="str">
        <f>'1日(火)'!AF13</f>
        <v>クルーズ</v>
      </c>
    </row>
    <row r="14" spans="1:32" ht="18" customHeight="1" x14ac:dyDescent="0.4">
      <c r="A14" s="139">
        <v>0.45833333333333298</v>
      </c>
      <c r="B14" s="90"/>
      <c r="C14" s="91"/>
      <c r="D14" s="91"/>
      <c r="E14" s="91"/>
      <c r="F14" s="91"/>
      <c r="G14" s="91"/>
      <c r="H14" s="91"/>
      <c r="I14" s="91"/>
      <c r="J14" s="91"/>
      <c r="K14" s="91"/>
      <c r="L14" s="91"/>
      <c r="M14" s="91"/>
      <c r="N14" s="91"/>
      <c r="O14" s="91"/>
      <c r="P14" s="314"/>
      <c r="Q14" s="90"/>
      <c r="R14" s="222"/>
      <c r="S14" s="92"/>
      <c r="T14" s="93"/>
      <c r="V14" s="109" t="str">
        <f>IF(AND(L$3="",L$6=""),"",IF(L$3="",L$6,L$3))</f>
        <v/>
      </c>
      <c r="W14" s="117" t="str">
        <f>IF(AND(B$6&lt;&gt;"",B$3=""),0,IFERROR(HLOOKUP(INDEX(月シフト!$B$17:$AF$50,MATCH($V14,月シフト!$A$17:$A$50,0),MATCH($V$1,月シフト!$B$9:$AF$9,0)),月シフト!$AJ$9:$AU$10,2,0),""))</f>
        <v/>
      </c>
      <c r="X14" s="110" t="str">
        <f ca="1">L33</f>
        <v/>
      </c>
      <c r="Y14" s="118" t="str">
        <f t="shared" ref="Y14:Y18" si="5">IF(V14="","",X14-W14)</f>
        <v/>
      </c>
      <c r="AA14" s="109" t="str">
        <f t="shared" ref="AA14:AA18" si="6">IF(V14="","",V14)</f>
        <v/>
      </c>
      <c r="AB14" s="114" t="str">
        <f>IFERROR(HLOOKUP($V14,月シフト!$AJ$12:$AZ$13,2,0)*W14,"")</f>
        <v/>
      </c>
      <c r="AC14" s="114" t="str">
        <f ca="1">IFERROR(HLOOKUP($V14,月シフト!$AJ$12:$AZ$13,2,0)*X14,"")</f>
        <v/>
      </c>
      <c r="AD14" s="115" t="str">
        <f t="shared" ref="AD14:AD18" ca="1" si="7">IFERROR(ROUND(AC14,0)-ROUND(AB14,0),"")</f>
        <v/>
      </c>
      <c r="AF14" s="89" t="str">
        <f>'1日(火)'!AF14</f>
        <v>ムソー</v>
      </c>
    </row>
    <row r="15" spans="1:32" ht="18" customHeight="1" x14ac:dyDescent="0.4">
      <c r="A15" s="138">
        <v>0.47916666666666602</v>
      </c>
      <c r="B15" s="132"/>
      <c r="C15" s="133"/>
      <c r="D15" s="133"/>
      <c r="E15" s="133"/>
      <c r="F15" s="133"/>
      <c r="G15" s="133"/>
      <c r="H15" s="133"/>
      <c r="I15" s="133"/>
      <c r="J15" s="133"/>
      <c r="K15" s="133"/>
      <c r="L15" s="133"/>
      <c r="M15" s="133"/>
      <c r="N15" s="133"/>
      <c r="O15" s="133"/>
      <c r="P15" s="309"/>
      <c r="Q15" s="132"/>
      <c r="R15" s="223"/>
      <c r="S15" s="134"/>
      <c r="T15" s="136"/>
      <c r="V15" s="109" t="str">
        <f>IF(AND(M$3="",M$6=""),"",IF(M$3="",M$6,M$3))</f>
        <v/>
      </c>
      <c r="W15" s="117" t="str">
        <f>IF(AND(B$6&lt;&gt;"",B$3=""),0,IFERROR(HLOOKUP(INDEX(月シフト!$B$17:$AF$50,MATCH($V15,月シフト!$A$17:$A$50,0),MATCH($V$1,月シフト!$B$9:$AF$9,0)),月シフト!$AJ$9:$AU$10,2,0),""))</f>
        <v/>
      </c>
      <c r="X15" s="110" t="str">
        <f ca="1">M33</f>
        <v/>
      </c>
      <c r="Y15" s="118" t="str">
        <f t="shared" si="5"/>
        <v/>
      </c>
      <c r="AA15" s="109" t="str">
        <f t="shared" si="6"/>
        <v/>
      </c>
      <c r="AB15" s="114" t="str">
        <f>IFERROR(HLOOKUP($V15,月シフト!$AJ$12:$AZ$13,2,0)*W15,"")</f>
        <v/>
      </c>
      <c r="AC15" s="114" t="str">
        <f ca="1">IFERROR(HLOOKUP($V15,月シフト!$AJ$12:$AZ$13,2,0)*X15,"")</f>
        <v/>
      </c>
      <c r="AD15" s="115" t="str">
        <f t="shared" ca="1" si="7"/>
        <v/>
      </c>
      <c r="AF15" s="89" t="str">
        <f>'1日(火)'!AF15</f>
        <v>ムロオ</v>
      </c>
    </row>
    <row r="16" spans="1:32" ht="18" customHeight="1" x14ac:dyDescent="0.4">
      <c r="A16" s="139">
        <v>0.5</v>
      </c>
      <c r="B16" s="90"/>
      <c r="C16" s="91"/>
      <c r="D16" s="91"/>
      <c r="E16" s="91"/>
      <c r="F16" s="91"/>
      <c r="G16" s="91"/>
      <c r="H16" s="91"/>
      <c r="I16" s="91"/>
      <c r="J16" s="91"/>
      <c r="K16" s="91"/>
      <c r="L16" s="91"/>
      <c r="M16" s="91"/>
      <c r="N16" s="91"/>
      <c r="O16" s="91"/>
      <c r="P16" s="314"/>
      <c r="Q16" s="90"/>
      <c r="R16" s="222"/>
      <c r="S16" s="92"/>
      <c r="T16" s="93"/>
      <c r="V16" s="109" t="str">
        <f>IF(AND(N$3="",N$6=""),"",IF(N$3="",N$6,N$3))</f>
        <v/>
      </c>
      <c r="W16" s="117" t="str">
        <f>IF(AND(B$6&lt;&gt;"",B$3=""),0,IFERROR(HLOOKUP(INDEX(月シフト!$B$17:$AF$50,MATCH($V16,月シフト!$A$17:$A$50,0),MATCH($V$1,月シフト!$B$9:$AF$9,0)),月シフト!$AJ$9:$AU$10,2,0),""))</f>
        <v/>
      </c>
      <c r="X16" s="110" t="str">
        <f ca="1">N33</f>
        <v/>
      </c>
      <c r="Y16" s="118" t="str">
        <f t="shared" si="5"/>
        <v/>
      </c>
      <c r="AA16" s="109" t="str">
        <f t="shared" si="6"/>
        <v/>
      </c>
      <c r="AB16" s="114" t="str">
        <f>IFERROR(HLOOKUP($V16,月シフト!$AJ$12:$AZ$13,2,0)*W16,"")</f>
        <v/>
      </c>
      <c r="AC16" s="114" t="str">
        <f ca="1">IFERROR(HLOOKUP($V16,月シフト!$AJ$12:$AZ$13,2,0)*X16,"")</f>
        <v/>
      </c>
      <c r="AD16" s="115" t="str">
        <f t="shared" ca="1" si="7"/>
        <v/>
      </c>
      <c r="AF16" s="89" t="str">
        <f>'1日(火)'!AF16</f>
        <v>片付け・掃除</v>
      </c>
    </row>
    <row r="17" spans="1:32" ht="18" customHeight="1" x14ac:dyDescent="0.4">
      <c r="A17" s="138">
        <v>0.52083333333333304</v>
      </c>
      <c r="B17" s="132"/>
      <c r="C17" s="133"/>
      <c r="D17" s="133"/>
      <c r="E17" s="133"/>
      <c r="F17" s="133"/>
      <c r="G17" s="133"/>
      <c r="H17" s="133"/>
      <c r="I17" s="133"/>
      <c r="J17" s="133"/>
      <c r="K17" s="133"/>
      <c r="L17" s="133"/>
      <c r="M17" s="133"/>
      <c r="N17" s="133"/>
      <c r="O17" s="133"/>
      <c r="P17" s="309"/>
      <c r="Q17" s="132"/>
      <c r="R17" s="223"/>
      <c r="S17" s="134"/>
      <c r="T17" s="172"/>
      <c r="V17" s="109" t="str">
        <f>IF(AND(O$3="",O$6=""),"",IF(O$3="",O$6,O$3))</f>
        <v/>
      </c>
      <c r="W17" s="117" t="str">
        <f>IF(AND(B$6&lt;&gt;"",B$3=""),0,IFERROR(HLOOKUP(INDEX(月シフト!$B$17:$AF$50,MATCH($V17,月シフト!$A$17:$A$50,0),MATCH($V$1,月シフト!$B$9:$AF$9,0)),月シフト!$AJ$9:$AU$10,2,0),""))</f>
        <v/>
      </c>
      <c r="X17" s="110" t="str">
        <f ca="1">O33</f>
        <v/>
      </c>
      <c r="Y17" s="118" t="str">
        <f t="shared" si="5"/>
        <v/>
      </c>
      <c r="AA17" s="109" t="str">
        <f t="shared" si="6"/>
        <v/>
      </c>
      <c r="AB17" s="114" t="str">
        <f>IFERROR(HLOOKUP($V17,月シフト!$AJ$12:$AZ$13,2,0)*W17,"")</f>
        <v/>
      </c>
      <c r="AC17" s="114" t="str">
        <f ca="1">IFERROR(HLOOKUP($V17,月シフト!$AJ$12:$AZ$13,2,0)*X17,"")</f>
        <v/>
      </c>
      <c r="AD17" s="115" t="str">
        <f t="shared" ca="1" si="7"/>
        <v/>
      </c>
      <c r="AF17" s="89" t="str">
        <f>'1日(火)'!AF17</f>
        <v>検品登録</v>
      </c>
    </row>
    <row r="18" spans="1:32" ht="18" customHeight="1" thickBot="1" x14ac:dyDescent="0.45">
      <c r="A18" s="139">
        <v>0.54166666666666596</v>
      </c>
      <c r="B18" s="90"/>
      <c r="C18" s="91"/>
      <c r="D18" s="91"/>
      <c r="E18" s="91"/>
      <c r="F18" s="91"/>
      <c r="G18" s="91"/>
      <c r="H18" s="91"/>
      <c r="I18" s="91"/>
      <c r="J18" s="91"/>
      <c r="K18" s="91"/>
      <c r="L18" s="91"/>
      <c r="M18" s="91"/>
      <c r="N18" s="91"/>
      <c r="O18" s="91"/>
      <c r="P18" s="314"/>
      <c r="Q18" s="90"/>
      <c r="R18" s="222"/>
      <c r="S18" s="92"/>
      <c r="T18" s="93"/>
      <c r="V18" s="109" t="str">
        <f>IF(AND(P$3="",P$6=""),"",IF(P$3="",P$6,P$3))</f>
        <v/>
      </c>
      <c r="W18" s="117" t="str">
        <f>IF(AND(B$6&lt;&gt;"",B$3=""),0,IFERROR(HLOOKUP(INDEX(月シフト!$B$17:$AF$50,MATCH($V18,月シフト!$A$17:$A$50,0),MATCH($V$1,月シフト!$B$9:$AF$9,0)),月シフト!$AJ$9:$AU$10,2,0),""))</f>
        <v/>
      </c>
      <c r="X18" s="110" t="str">
        <f ca="1">P33</f>
        <v/>
      </c>
      <c r="Y18" s="118" t="str">
        <f t="shared" si="5"/>
        <v/>
      </c>
      <c r="Z18" s="108"/>
      <c r="AA18" s="109" t="str">
        <f t="shared" si="6"/>
        <v/>
      </c>
      <c r="AB18" s="114" t="str">
        <f>IFERROR(HLOOKUP($V18,月シフト!$AJ$12:$AZ$13,2,0)*W18,"")</f>
        <v/>
      </c>
      <c r="AC18" s="114" t="str">
        <f ca="1">IFERROR(HLOOKUP($V18,月シフト!$AJ$12:$AZ$13,2,0)*X18,"")</f>
        <v/>
      </c>
      <c r="AD18" s="115" t="str">
        <f t="shared" ca="1" si="7"/>
        <v/>
      </c>
      <c r="AF18" s="89" t="str">
        <f>'1日(火)'!AF18</f>
        <v>システム入力</v>
      </c>
    </row>
    <row r="19" spans="1:32" ht="18" customHeight="1" thickTop="1" thickBot="1" x14ac:dyDescent="0.45">
      <c r="A19" s="138">
        <v>0.562499999999999</v>
      </c>
      <c r="B19" s="132"/>
      <c r="C19" s="133"/>
      <c r="D19" s="133"/>
      <c r="E19" s="133"/>
      <c r="F19" s="133"/>
      <c r="G19" s="133"/>
      <c r="H19" s="133"/>
      <c r="I19" s="133"/>
      <c r="J19" s="133"/>
      <c r="K19" s="133"/>
      <c r="L19" s="133"/>
      <c r="M19" s="133"/>
      <c r="N19" s="133"/>
      <c r="O19" s="133"/>
      <c r="P19" s="309"/>
      <c r="Q19" s="132"/>
      <c r="R19" s="223"/>
      <c r="S19" s="134"/>
      <c r="T19" s="136"/>
      <c r="V19" s="119" t="s">
        <v>54</v>
      </c>
      <c r="W19" s="120">
        <f>SUM(W4:W18)</f>
        <v>0</v>
      </c>
      <c r="X19" s="120">
        <f ca="1">SUM(X4:X18)</f>
        <v>0</v>
      </c>
      <c r="Y19" s="121">
        <f ca="1">IF(V19="","",X19-W19)</f>
        <v>0</v>
      </c>
      <c r="AA19" s="119" t="s">
        <v>54</v>
      </c>
      <c r="AB19" s="122">
        <f>SUM(AB4:AB18)</f>
        <v>0</v>
      </c>
      <c r="AC19" s="122">
        <f t="shared" ref="AC19:AD19" ca="1" si="8">SUM(AC4:AC18)</f>
        <v>0</v>
      </c>
      <c r="AD19" s="123">
        <f t="shared" ca="1" si="8"/>
        <v>0</v>
      </c>
      <c r="AF19" s="94" t="str">
        <f>'1日(火)'!AF19</f>
        <v>出荷チェック</v>
      </c>
    </row>
    <row r="20" spans="1:32" ht="18" customHeight="1" thickBot="1" x14ac:dyDescent="0.45">
      <c r="A20" s="139">
        <v>0.58333333333333104</v>
      </c>
      <c r="B20" s="90"/>
      <c r="C20" s="91"/>
      <c r="D20" s="91"/>
      <c r="E20" s="91"/>
      <c r="F20" s="91"/>
      <c r="G20" s="91"/>
      <c r="H20" s="91"/>
      <c r="I20" s="91"/>
      <c r="J20" s="91"/>
      <c r="K20" s="91"/>
      <c r="L20" s="91"/>
      <c r="M20" s="91"/>
      <c r="N20" s="91"/>
      <c r="O20" s="91"/>
      <c r="P20" s="314"/>
      <c r="Q20" s="90"/>
      <c r="R20" s="222"/>
      <c r="S20" s="92"/>
      <c r="T20" s="93"/>
      <c r="V20" s="103" t="s">
        <v>77</v>
      </c>
      <c r="W20" s="70"/>
      <c r="Z20" s="141"/>
      <c r="AA20" s="103" t="s">
        <v>78</v>
      </c>
      <c r="AF20" s="89" t="str">
        <f>'1日(火)'!AF20</f>
        <v>PC</v>
      </c>
    </row>
    <row r="21" spans="1:32" ht="18" customHeight="1" x14ac:dyDescent="0.4">
      <c r="A21" s="138">
        <v>0.60416666666666297</v>
      </c>
      <c r="B21" s="132"/>
      <c r="C21" s="133"/>
      <c r="D21" s="133"/>
      <c r="E21" s="133"/>
      <c r="F21" s="133"/>
      <c r="G21" s="133"/>
      <c r="H21" s="133"/>
      <c r="I21" s="133"/>
      <c r="J21" s="133"/>
      <c r="K21" s="133"/>
      <c r="L21" s="133"/>
      <c r="M21" s="133"/>
      <c r="N21" s="133"/>
      <c r="O21" s="133"/>
      <c r="P21" s="309"/>
      <c r="Q21" s="132"/>
      <c r="R21" s="223"/>
      <c r="S21" s="134"/>
      <c r="T21" s="136"/>
      <c r="V21" s="105" t="s">
        <v>3</v>
      </c>
      <c r="W21" s="106" t="s">
        <v>14</v>
      </c>
      <c r="X21" s="106" t="s">
        <v>15</v>
      </c>
      <c r="Y21" s="107" t="s">
        <v>16</v>
      </c>
      <c r="Z21" s="108"/>
      <c r="AA21" s="105" t="s">
        <v>3</v>
      </c>
      <c r="AB21" s="106" t="s">
        <v>14</v>
      </c>
      <c r="AC21" s="106" t="s">
        <v>15</v>
      </c>
      <c r="AD21" s="107" t="s">
        <v>16</v>
      </c>
      <c r="AF21" s="95" t="str">
        <f>'1日(火)'!AF21</f>
        <v>休憩</v>
      </c>
    </row>
    <row r="22" spans="1:32" ht="18" customHeight="1" thickBot="1" x14ac:dyDescent="0.45">
      <c r="A22" s="139">
        <v>0.624999999999995</v>
      </c>
      <c r="B22" s="90"/>
      <c r="C22" s="91"/>
      <c r="D22" s="91"/>
      <c r="E22" s="91"/>
      <c r="F22" s="91"/>
      <c r="G22" s="91"/>
      <c r="H22" s="91"/>
      <c r="I22" s="91"/>
      <c r="J22" s="91"/>
      <c r="K22" s="91"/>
      <c r="L22" s="91"/>
      <c r="M22" s="91"/>
      <c r="N22" s="91"/>
      <c r="O22" s="91"/>
      <c r="P22" s="314"/>
      <c r="Q22" s="90"/>
      <c r="R22" s="222"/>
      <c r="S22" s="92"/>
      <c r="T22" s="93"/>
      <c r="V22" s="160" t="s">
        <v>13</v>
      </c>
      <c r="W22" s="127" t="str">
        <f>IF(O2="","",O2)</f>
        <v/>
      </c>
      <c r="X22" s="127"/>
      <c r="Y22" s="161" t="str">
        <f>IFERROR(X22-W22,"")</f>
        <v/>
      </c>
      <c r="AA22" s="126" t="s">
        <v>13</v>
      </c>
      <c r="AB22" s="128" t="str">
        <f>IF(W22="","",AB19/W22)</f>
        <v/>
      </c>
      <c r="AC22" s="128" t="str">
        <f>IF(X22="","",AC19/X22)</f>
        <v/>
      </c>
      <c r="AD22" s="129" t="str">
        <f>IFERROR(AC22-AB22,"")</f>
        <v/>
      </c>
      <c r="AF22" s="95" t="str">
        <f>'1日(火)'!AF22</f>
        <v>残業</v>
      </c>
    </row>
    <row r="23" spans="1:32" ht="18" customHeight="1" thickBot="1" x14ac:dyDescent="0.45">
      <c r="A23" s="138">
        <v>0.64583333333332704</v>
      </c>
      <c r="B23" s="132"/>
      <c r="C23" s="133"/>
      <c r="D23" s="133"/>
      <c r="E23" s="133"/>
      <c r="F23" s="133"/>
      <c r="G23" s="133"/>
      <c r="H23" s="133"/>
      <c r="I23" s="133"/>
      <c r="J23" s="133"/>
      <c r="K23" s="133"/>
      <c r="L23" s="133"/>
      <c r="M23" s="133"/>
      <c r="N23" s="133"/>
      <c r="O23" s="133"/>
      <c r="P23" s="309"/>
      <c r="Q23" s="132"/>
      <c r="R23" s="223"/>
      <c r="S23" s="134"/>
      <c r="T23" s="135"/>
      <c r="V23" s="103" t="s">
        <v>104</v>
      </c>
      <c r="W23" s="70"/>
      <c r="AF23" s="95" t="str">
        <f>'1日(火)'!AF23</f>
        <v>↓</v>
      </c>
    </row>
    <row r="24" spans="1:32" ht="18" customHeight="1" x14ac:dyDescent="0.4">
      <c r="A24" s="139">
        <v>0.66666666666665897</v>
      </c>
      <c r="B24" s="90"/>
      <c r="C24" s="91"/>
      <c r="D24" s="91"/>
      <c r="E24" s="91"/>
      <c r="F24" s="91"/>
      <c r="G24" s="91"/>
      <c r="H24" s="91"/>
      <c r="I24" s="91"/>
      <c r="J24" s="91"/>
      <c r="K24" s="91"/>
      <c r="L24" s="91"/>
      <c r="M24" s="91"/>
      <c r="N24" s="91"/>
      <c r="O24" s="91"/>
      <c r="P24" s="314"/>
      <c r="Q24" s="90"/>
      <c r="R24" s="222"/>
      <c r="S24" s="92"/>
      <c r="T24" s="93"/>
      <c r="V24" s="105" t="s">
        <v>3</v>
      </c>
      <c r="W24" s="106" t="s">
        <v>14</v>
      </c>
      <c r="X24" s="106" t="s">
        <v>15</v>
      </c>
      <c r="Y24" s="107" t="s">
        <v>16</v>
      </c>
      <c r="AF24" s="95" t="str">
        <f>'1日(火)'!AF24</f>
        <v>翌日準備</v>
      </c>
    </row>
    <row r="25" spans="1:32" ht="18" customHeight="1" thickBot="1" x14ac:dyDescent="0.45">
      <c r="A25" s="138">
        <v>0.68749999999999101</v>
      </c>
      <c r="B25" s="132"/>
      <c r="C25" s="133"/>
      <c r="D25" s="133"/>
      <c r="E25" s="133"/>
      <c r="F25" s="133"/>
      <c r="G25" s="133"/>
      <c r="H25" s="133"/>
      <c r="I25" s="133"/>
      <c r="J25" s="133"/>
      <c r="K25" s="133"/>
      <c r="L25" s="133"/>
      <c r="M25" s="133"/>
      <c r="N25" s="133"/>
      <c r="O25" s="133"/>
      <c r="P25" s="309"/>
      <c r="Q25" s="132"/>
      <c r="R25" s="223"/>
      <c r="S25" s="134"/>
      <c r="T25" s="136"/>
      <c r="V25" s="126" t="s">
        <v>13</v>
      </c>
      <c r="W25" s="163" t="str">
        <f>IF(W22="","",W22/W19)</f>
        <v/>
      </c>
      <c r="X25" s="163" t="str">
        <f>IF(X22="","",X22/X19)</f>
        <v/>
      </c>
      <c r="Y25" s="164" t="str">
        <f>IFERROR(X25-W25,"")</f>
        <v/>
      </c>
      <c r="AF25" s="95" t="str">
        <f>'1日(火)'!AF25</f>
        <v>在庫チェック</v>
      </c>
    </row>
    <row r="26" spans="1:32" ht="18" customHeight="1" thickBot="1" x14ac:dyDescent="0.45">
      <c r="A26" s="139">
        <v>0.70833333333332205</v>
      </c>
      <c r="B26" s="90"/>
      <c r="C26" s="91"/>
      <c r="D26" s="91"/>
      <c r="E26" s="91"/>
      <c r="F26" s="91"/>
      <c r="G26" s="91"/>
      <c r="H26" s="91"/>
      <c r="I26" s="91"/>
      <c r="J26" s="91"/>
      <c r="K26" s="91"/>
      <c r="L26" s="91"/>
      <c r="M26" s="91"/>
      <c r="N26" s="91"/>
      <c r="O26" s="91"/>
      <c r="P26" s="314"/>
      <c r="Q26" s="90"/>
      <c r="R26" s="222"/>
      <c r="S26" s="92"/>
      <c r="T26" s="93"/>
      <c r="V26" s="130" t="s">
        <v>164</v>
      </c>
      <c r="W26" s="322"/>
      <c r="X26" s="322"/>
      <c r="Y26" s="322"/>
      <c r="AF26" s="95" t="str">
        <f>'1日(火)'!AF26</f>
        <v>送り状印刷</v>
      </c>
    </row>
    <row r="27" spans="1:32" ht="18" customHeight="1" x14ac:dyDescent="0.4">
      <c r="A27" s="138">
        <v>0.72916666666665397</v>
      </c>
      <c r="B27" s="132"/>
      <c r="C27" s="133"/>
      <c r="D27" s="133"/>
      <c r="E27" s="133"/>
      <c r="F27" s="133"/>
      <c r="G27" s="133"/>
      <c r="H27" s="133"/>
      <c r="I27" s="133"/>
      <c r="J27" s="133"/>
      <c r="K27" s="133"/>
      <c r="L27" s="133"/>
      <c r="M27" s="133"/>
      <c r="N27" s="133"/>
      <c r="O27" s="133"/>
      <c r="P27" s="309"/>
      <c r="Q27" s="132"/>
      <c r="R27" s="223"/>
      <c r="S27" s="134"/>
      <c r="T27" s="136"/>
      <c r="V27" s="524"/>
      <c r="W27" s="525"/>
      <c r="X27" s="525"/>
      <c r="Y27" s="526"/>
      <c r="AF27" s="95">
        <f>'1日(火)'!AF27</f>
        <v>0</v>
      </c>
    </row>
    <row r="28" spans="1:32" ht="18" customHeight="1" x14ac:dyDescent="0.4">
      <c r="A28" s="139">
        <v>0.74999999999998601</v>
      </c>
      <c r="B28" s="90"/>
      <c r="C28" s="91"/>
      <c r="D28" s="91"/>
      <c r="E28" s="91"/>
      <c r="F28" s="91"/>
      <c r="G28" s="91"/>
      <c r="H28" s="91"/>
      <c r="I28" s="91"/>
      <c r="J28" s="91"/>
      <c r="K28" s="91"/>
      <c r="L28" s="91"/>
      <c r="M28" s="91"/>
      <c r="N28" s="91"/>
      <c r="O28" s="91"/>
      <c r="P28" s="314"/>
      <c r="Q28" s="90"/>
      <c r="R28" s="222"/>
      <c r="S28" s="92"/>
      <c r="T28" s="93"/>
      <c r="V28" s="527"/>
      <c r="W28" s="528"/>
      <c r="X28" s="528"/>
      <c r="Y28" s="529"/>
      <c r="AA28" s="177"/>
      <c r="AB28" s="177"/>
      <c r="AC28" s="177"/>
      <c r="AD28" s="177"/>
      <c r="AF28" s="95" t="str">
        <f>'1日(火)'!AF28</f>
        <v>＊</v>
      </c>
    </row>
    <row r="29" spans="1:32" ht="18" customHeight="1" thickBot="1" x14ac:dyDescent="0.45">
      <c r="A29" s="138">
        <v>0.77083333333331805</v>
      </c>
      <c r="B29" s="132"/>
      <c r="C29" s="133"/>
      <c r="D29" s="133"/>
      <c r="E29" s="133"/>
      <c r="F29" s="133"/>
      <c r="G29" s="133"/>
      <c r="H29" s="133"/>
      <c r="I29" s="133"/>
      <c r="J29" s="133"/>
      <c r="K29" s="133"/>
      <c r="L29" s="317"/>
      <c r="M29" s="317"/>
      <c r="N29" s="317"/>
      <c r="O29" s="317"/>
      <c r="P29" s="318"/>
      <c r="Q29" s="229"/>
      <c r="R29" s="223"/>
      <c r="S29" s="134"/>
      <c r="T29" s="136"/>
      <c r="V29" s="521"/>
      <c r="W29" s="522"/>
      <c r="X29" s="522"/>
      <c r="Y29" s="523"/>
      <c r="AA29" s="177"/>
      <c r="AB29" s="177"/>
      <c r="AC29" s="177"/>
      <c r="AD29" s="177"/>
      <c r="AF29" s="95" t="str">
        <f>'1日(火)'!AF29</f>
        <v>＊</v>
      </c>
    </row>
    <row r="30" spans="1:32" ht="18" customHeight="1" thickBot="1" x14ac:dyDescent="0.45">
      <c r="A30" s="139">
        <v>0.79166666666664998</v>
      </c>
      <c r="B30" s="90"/>
      <c r="C30" s="91"/>
      <c r="D30" s="91"/>
      <c r="E30" s="91"/>
      <c r="F30" s="91"/>
      <c r="G30" s="91"/>
      <c r="H30" s="91"/>
      <c r="I30" s="91"/>
      <c r="J30" s="91"/>
      <c r="K30" s="91"/>
      <c r="L30" s="91"/>
      <c r="M30" s="91"/>
      <c r="N30" s="91"/>
      <c r="O30" s="91"/>
      <c r="P30" s="314"/>
      <c r="Q30" s="90"/>
      <c r="R30" s="222"/>
      <c r="S30" s="92"/>
      <c r="T30" s="93"/>
      <c r="V30" s="130" t="s">
        <v>236</v>
      </c>
      <c r="W30" s="320"/>
      <c r="X30" s="320"/>
      <c r="Y30" s="321"/>
      <c r="AA30" s="177"/>
      <c r="AB30" s="177"/>
      <c r="AC30" s="177"/>
      <c r="AD30" s="177"/>
      <c r="AF30" s="95" t="str">
        <f>'1日(火)'!AF30</f>
        <v>＊</v>
      </c>
    </row>
    <row r="31" spans="1:32" ht="18" customHeight="1" x14ac:dyDescent="0.4">
      <c r="A31" s="138">
        <v>0.81249999999998201</v>
      </c>
      <c r="B31" s="132"/>
      <c r="C31" s="133"/>
      <c r="D31" s="133"/>
      <c r="E31" s="133"/>
      <c r="F31" s="133"/>
      <c r="G31" s="133"/>
      <c r="H31" s="133"/>
      <c r="I31" s="133"/>
      <c r="J31" s="133"/>
      <c r="K31" s="133"/>
      <c r="L31" s="133"/>
      <c r="M31" s="133"/>
      <c r="N31" s="133"/>
      <c r="O31" s="133"/>
      <c r="P31" s="309"/>
      <c r="Q31" s="132"/>
      <c r="R31" s="223"/>
      <c r="S31" s="134"/>
      <c r="T31" s="136"/>
      <c r="V31" s="524"/>
      <c r="W31" s="525"/>
      <c r="X31" s="525"/>
      <c r="Y31" s="526"/>
      <c r="AA31" s="177"/>
      <c r="AB31" s="177"/>
      <c r="AC31" s="177"/>
      <c r="AD31" s="177"/>
      <c r="AF31" s="95" t="str">
        <f>'1日(火)'!AF31</f>
        <v>＊</v>
      </c>
    </row>
    <row r="32" spans="1:32" ht="18" customHeight="1" thickBot="1" x14ac:dyDescent="0.45">
      <c r="A32" s="140">
        <v>0.83333333333331405</v>
      </c>
      <c r="B32" s="96"/>
      <c r="C32" s="97"/>
      <c r="D32" s="97"/>
      <c r="E32" s="97"/>
      <c r="F32" s="97"/>
      <c r="G32" s="97"/>
      <c r="H32" s="97"/>
      <c r="I32" s="97"/>
      <c r="J32" s="97"/>
      <c r="K32" s="97"/>
      <c r="L32" s="97"/>
      <c r="M32" s="97"/>
      <c r="N32" s="97"/>
      <c r="O32" s="97"/>
      <c r="P32" s="315"/>
      <c r="Q32" s="96"/>
      <c r="R32" s="324"/>
      <c r="S32" s="98"/>
      <c r="T32" s="99"/>
      <c r="V32" s="527"/>
      <c r="W32" s="528"/>
      <c r="X32" s="528"/>
      <c r="Y32" s="529"/>
      <c r="AA32" s="177"/>
      <c r="AB32" s="177"/>
      <c r="AC32" s="177"/>
      <c r="AD32" s="177"/>
      <c r="AF32" s="95" t="str">
        <f>'1日(火)'!AF32</f>
        <v>＊</v>
      </c>
    </row>
    <row r="33" spans="1:32" ht="18" customHeight="1" thickBot="1" x14ac:dyDescent="0.45">
      <c r="A33" s="173" t="s">
        <v>165</v>
      </c>
      <c r="B33" s="111" t="str" cm="1">
        <f t="array" aca="1" ref="B33" ca="1">IF(B36&lt;&gt;0,B36,IFERROR(IF(B4="欠勤",0,IF(B3="","",INDIRECT(ADDRESS(MATCH("",B$1:B$32,-1),1))*24-INDIRECT(ADDRESS(MATCH(0,INDEX(0/(B$6:B$32&lt;&gt;""),),0)+5,1))*24-COUNTIF(B6:B32,"休憩")*0.5)),0))</f>
        <v/>
      </c>
      <c r="C33" s="111" t="str" cm="1">
        <f t="array" aca="1" ref="C33" ca="1">IF(C36&lt;&gt;0,C36,IFERROR(IF(C4="欠勤",0,IF(C3="","",INDIRECT(ADDRESS(MATCH("",C$1:C$32,-1),1))*24-INDIRECT(ADDRESS(MATCH(0,INDEX(0/(C$6:C$32&lt;&gt;""),),0)+5,1))*24-COUNTIF(C6:C32,"休憩")*0.5)),0))</f>
        <v/>
      </c>
      <c r="D33" s="111" t="str" cm="1">
        <f t="array" aca="1" ref="D33" ca="1">IF(D36&lt;&gt;0,D36,IFERROR(IF(D4="欠勤",0,IF(D3="","",INDIRECT(ADDRESS(MATCH("",D$1:D$32,-1),1))*24-INDIRECT(ADDRESS(MATCH(0,INDEX(0/(D$6:D$32&lt;&gt;""),),0)+5,1))*24-COUNTIF(D6:D32,"休憩")*0.5)),0))</f>
        <v/>
      </c>
      <c r="E33" s="111" t="str" cm="1">
        <f t="array" aca="1" ref="E33" ca="1">IF(E36&lt;&gt;0,E36,IFERROR(IF(E4="欠勤",0,IF(E3="","",INDIRECT(ADDRESS(MATCH("",E$1:E$32,-1),1))*24-INDIRECT(ADDRESS(MATCH(0,INDEX(0/(E$6:E$32&lt;&gt;""),),0)+5,1))*24-COUNTIF(E6:E32,"休憩")*0.5)),0))</f>
        <v/>
      </c>
      <c r="F33" s="111" t="str" cm="1">
        <f t="array" aca="1" ref="F33" ca="1">IF(F36&lt;&gt;0,F36,IFERROR(IF(F4="欠勤",0,IF(F3="","",INDIRECT(ADDRESS(MATCH("",F$1:F$32,-1),1))*24-INDIRECT(ADDRESS(MATCH(0,INDEX(0/(F$6:F$32&lt;&gt;""),),0)+5,1))*24-COUNTIF(F6:F32,"休憩")*0.5)),0))</f>
        <v/>
      </c>
      <c r="G33" s="227" t="str" cm="1">
        <f t="array" aca="1" ref="G33" ca="1">IF(G36&lt;&gt;0,G36,IFERROR(IF(G4="欠勤",0,IF(G3="","",INDIRECT(ADDRESS(MATCH("",G$1:G$32,-1),1))*24-INDIRECT(ADDRESS(MATCH(0,INDEX(0/(G$6:G$32&lt;&gt;""),),0)+5,1))*24-COUNTIF(G6:G32,"休憩")*0.5)),0))</f>
        <v/>
      </c>
      <c r="H33" s="228" t="str" cm="1">
        <f t="array" aca="1" ref="H33" ca="1">IF(H36&lt;&gt;0,H36,IFERROR(IF(H4="欠勤",0,IF(H3="","",INDIRECT(ADDRESS(MATCH("",H$1:H$32,-1),1))*24-INDIRECT(ADDRESS(MATCH(0,INDEX(0/(H$6:H$32&lt;&gt;""),),0)+5,1))*24-COUNTIF(H6:H32,"休憩")*0.5)),0))</f>
        <v/>
      </c>
      <c r="I33" s="228" t="str" cm="1">
        <f t="array" aca="1" ref="I33" ca="1">IF(I36&lt;&gt;0,I36,IFERROR(IF(I4="欠勤",0,IF(I3="","",INDIRECT(ADDRESS(MATCH("",I$1:I$32,-1),1))*24-INDIRECT(ADDRESS(MATCH(0,INDEX(0/(I$6:I$32&lt;&gt;""),),0)+5,1))*24-COUNTIF(I6:I32,"休憩")*0.5)),0))</f>
        <v/>
      </c>
      <c r="J33" s="228" t="str" cm="1">
        <f t="array" aca="1" ref="J33" ca="1">IF(J36&lt;&gt;0,J36,IFERROR(IF(J4="欠勤",0,IF(J3="","",INDIRECT(ADDRESS(MATCH("",J$1:J$32,-1),1))*24-INDIRECT(ADDRESS(MATCH(0,INDEX(0/(J$6:J$32&lt;&gt;""),),0)+5,1))*24-COUNTIF(J6:J32,"休憩")*0.5)),0))</f>
        <v/>
      </c>
      <c r="K33" s="228" t="str" cm="1">
        <f t="array" aca="1" ref="K33" ca="1">IF(K36&lt;&gt;0,K36,IFERROR(IF(K4="欠勤",0,IF(K3="","",INDIRECT(ADDRESS(MATCH("",K$1:K$32,-1),1))*24-INDIRECT(ADDRESS(MATCH(0,INDEX(0/(K$6:K$32&lt;&gt;""),),0)+5,1))*24-COUNTIF(K6:K32,"休憩")*0.5)),0))</f>
        <v/>
      </c>
      <c r="L33" s="228" t="str" cm="1">
        <f t="array" aca="1" ref="L33" ca="1">IF(L36&lt;&gt;0,L36,IFERROR(IF(L4="欠勤",0,IF(L3="","",INDIRECT(ADDRESS(MATCH("",L$1:L$32,-1),1))*24-INDIRECT(ADDRESS(MATCH(0,INDEX(0/(L$6:L$32&lt;&gt;""),),0)+5,1))*24-COUNTIF(L6:L32,"休憩")*0.5)),0))</f>
        <v/>
      </c>
      <c r="M33" s="228" t="str" cm="1">
        <f t="array" aca="1" ref="M33" ca="1">IF(M36&lt;&gt;0,M36,IFERROR(IF(M4="欠勤",0,IF(M3="","",INDIRECT(ADDRESS(MATCH("",M$1:M$32,-1),1))*24-INDIRECT(ADDRESS(MATCH(0,INDEX(0/(M$6:M$32&lt;&gt;""),),0)+5,1))*24-COUNTIF(M6:M32,"休憩")*0.5)),0))</f>
        <v/>
      </c>
      <c r="N33" s="228" t="str" cm="1">
        <f t="array" aca="1" ref="N33" ca="1">IF(N36&lt;&gt;0,N36,IFERROR(IF(N4="欠勤",0,IF(N3="","",INDIRECT(ADDRESS(MATCH("",N$1:N$32,-1),1))*24-INDIRECT(ADDRESS(MATCH(0,INDEX(0/(N$6:N$32&lt;&gt;""),),0)+5,1))*24-COUNTIF(N6:N32,"休憩")*0.5)),0))</f>
        <v/>
      </c>
      <c r="O33" s="228" t="str" cm="1">
        <f t="array" aca="1" ref="O33" ca="1">IF(O36&lt;&gt;0,O36,IFERROR(IF(O4="欠勤",0,IF(O3="","",INDIRECT(ADDRESS(MATCH("",O$1:O$32,-1),1))*24-INDIRECT(ADDRESS(MATCH(0,INDEX(0/(O$6:O$32&lt;&gt;""),),0)+5,1))*24-COUNTIF(O6:O32,"休憩")*0.5)),0))</f>
        <v/>
      </c>
      <c r="P33" s="316" t="str" cm="1">
        <f t="array" aca="1" ref="P33" ca="1">IF(P36&lt;&gt;0,P36,IFERROR(IF(P4="欠勤",0,IF(P3="","",INDIRECT(ADDRESS(MATCH("",P$1:P$32,-1),1))*24-INDIRECT(ADDRESS(MATCH(0,INDEX(0/(P$6:P$32&lt;&gt;""),),0)+5,1))*24-COUNTIF(P6:P32,"休憩")*0.5)),0))</f>
        <v/>
      </c>
      <c r="Q33" s="168"/>
      <c r="R33" s="169"/>
      <c r="S33" s="170"/>
      <c r="T33" s="171"/>
      <c r="V33" s="521"/>
      <c r="W33" s="522"/>
      <c r="X33" s="522"/>
      <c r="Y33" s="523"/>
      <c r="AA33" s="177"/>
      <c r="AB33" s="177"/>
      <c r="AC33" s="177"/>
      <c r="AD33" s="177"/>
      <c r="AF33" s="95" t="str">
        <f>'1日(火)'!AF33</f>
        <v>＊</v>
      </c>
    </row>
    <row r="34" spans="1:32" ht="18" customHeight="1" x14ac:dyDescent="0.4">
      <c r="A34" s="533" t="str">
        <f>"出荷の合計　　→　"&amp;O2&amp;"ｃｓ"</f>
        <v>出荷の合計　　→　ｃｓ</v>
      </c>
      <c r="B34" s="533"/>
      <c r="C34" s="533"/>
      <c r="D34" s="533"/>
      <c r="E34" s="533"/>
      <c r="F34" s="533"/>
      <c r="G34" s="533"/>
      <c r="H34" s="533"/>
      <c r="I34" s="533"/>
      <c r="J34" s="533"/>
      <c r="K34" s="533"/>
      <c r="L34" s="533"/>
      <c r="M34" s="533"/>
      <c r="N34" s="533"/>
      <c r="O34" s="533"/>
      <c r="P34" s="533"/>
      <c r="Q34" s="533"/>
      <c r="R34" s="533"/>
      <c r="S34" s="533"/>
      <c r="T34" s="533"/>
      <c r="AF34" s="95" t="str">
        <f>'1日(火)'!AF34</f>
        <v>＊</v>
      </c>
    </row>
    <row r="35" spans="1:32" ht="18" customHeight="1" x14ac:dyDescent="0.4">
      <c r="A35" s="534" t="e">
        <f ca="1">"1ケース当たりの人件費　"&amp;ROUND(AC19/O2,0)&amp;"円"</f>
        <v>#DIV/0!</v>
      </c>
      <c r="B35" s="534"/>
      <c r="C35" s="534"/>
      <c r="D35" s="534"/>
      <c r="E35" s="534"/>
      <c r="F35" s="534"/>
      <c r="G35" s="534"/>
      <c r="H35" s="534"/>
      <c r="I35" s="534"/>
      <c r="J35" s="534"/>
      <c r="K35" s="534"/>
      <c r="L35" s="534"/>
      <c r="M35" s="534"/>
      <c r="N35" s="534"/>
      <c r="O35" s="534"/>
      <c r="P35" s="534"/>
      <c r="Q35" s="534"/>
      <c r="R35" s="534"/>
      <c r="S35" s="534"/>
      <c r="T35" s="534"/>
      <c r="AF35" s="95" t="str">
        <f>'1日(火)'!AF35</f>
        <v>＊</v>
      </c>
    </row>
    <row r="36" spans="1:32" ht="18" hidden="1" customHeight="1" x14ac:dyDescent="0.4">
      <c r="A36" s="167"/>
      <c r="B36" s="167">
        <f>IFERROR(INDEX(#REF!,MATCH(ASC($A$1&amp;B3),#REF!,0))*24-INDEX(#REF!,MATCH(ASC($A$1&amp;B3),#REF!,0))*24,0)</f>
        <v>0</v>
      </c>
      <c r="C36" s="167">
        <f>IFERROR(INDEX(#REF!,MATCH(ASC($A$1&amp;C3),#REF!,0))*24-INDEX(#REF!,MATCH(ASC($A$1&amp;C3),#REF!,0))*24,0)</f>
        <v>0</v>
      </c>
      <c r="D36" s="167">
        <f>IFERROR(INDEX(#REF!,MATCH(ASC($A$1&amp;D3),#REF!,0))*24-INDEX(#REF!,MATCH(ASC($A$1&amp;D3),#REF!,0))*24,0)</f>
        <v>0</v>
      </c>
      <c r="E36" s="167">
        <f>IFERROR(INDEX(#REF!,MATCH(ASC($A$1&amp;E3),#REF!,0))*24-INDEX(#REF!,MATCH(ASC($A$1&amp;E3),#REF!,0))*24,0)</f>
        <v>0</v>
      </c>
      <c r="F36" s="167">
        <f>IFERROR(INDEX(#REF!,MATCH(ASC($A$1&amp;F3),#REF!,0))*24-INDEX(#REF!,MATCH(ASC($A$1&amp;F3),#REF!,0))*24,0)</f>
        <v>0</v>
      </c>
      <c r="G36" s="167">
        <f>IFERROR(INDEX(#REF!,MATCH(ASC($A$1&amp;G3),#REF!,0))*24-INDEX(#REF!,MATCH(ASC($A$1&amp;G3),#REF!,0))*24,0)</f>
        <v>0</v>
      </c>
      <c r="H36" s="167">
        <f>IFERROR(INDEX(#REF!,MATCH(ASC($A$1&amp;H3),#REF!,0))*24-INDEX(#REF!,MATCH(ASC($A$1&amp;H3),#REF!,0))*24,0)</f>
        <v>0</v>
      </c>
      <c r="I36" s="220">
        <f>IFERROR(INDEX(#REF!,MATCH(ASC($A$1&amp;I3),#REF!,0))*24-INDEX(#REF!,MATCH(ASC($A$1&amp;I3),#REF!,0))*24,0)</f>
        <v>0</v>
      </c>
      <c r="J36" s="220">
        <f>IFERROR(INDEX(#REF!,MATCH(ASC($A$1&amp;J3),#REF!,0))*24-INDEX(#REF!,MATCH(ASC($A$1&amp;J3),#REF!,0))*24,0)</f>
        <v>0</v>
      </c>
      <c r="K36" s="220">
        <f>IFERROR(INDEX(#REF!,MATCH(ASC($A$1&amp;K3),#REF!,0))*24-INDEX(#REF!,MATCH(ASC($A$1&amp;K3),#REF!,0))*24,0)</f>
        <v>0</v>
      </c>
      <c r="L36" s="291">
        <f>IFERROR(INDEX(#REF!,MATCH(ASC($A$1&amp;L3),#REF!,0))*24-INDEX(#REF!,MATCH(ASC($A$1&amp;L3),#REF!,0))*24,0)</f>
        <v>0</v>
      </c>
      <c r="M36" s="291">
        <f>IFERROR(INDEX(#REF!,MATCH(ASC($A$1&amp;M3),#REF!,0))*24-INDEX(#REF!,MATCH(ASC($A$1&amp;M3),#REF!,0))*24,0)</f>
        <v>0</v>
      </c>
      <c r="N36" s="291">
        <f>IFERROR(INDEX(#REF!,MATCH(ASC($A$1&amp;N3),#REF!,0))*24-INDEX(#REF!,MATCH(ASC($A$1&amp;N3),#REF!,0))*24,0)</f>
        <v>0</v>
      </c>
      <c r="O36" s="291">
        <f>IFERROR(INDEX(#REF!,MATCH(ASC($A$1&amp;O3),#REF!,0))*24-INDEX(#REF!,MATCH(ASC($A$1&amp;O3),#REF!,0))*24,0)</f>
        <v>0</v>
      </c>
      <c r="P36" s="291">
        <f>IFERROR(INDEX(#REF!,MATCH(ASC($A$1&amp;P3),#REF!,0))*24-INDEX(#REF!,MATCH(ASC($A$1&amp;P3),#REF!,0))*24,0)</f>
        <v>0</v>
      </c>
      <c r="Q36" s="167"/>
      <c r="R36" s="167"/>
      <c r="S36" s="167"/>
      <c r="T36" s="167"/>
      <c r="AF36" s="95" t="str">
        <f>'1日(火)'!AF36</f>
        <v>＊</v>
      </c>
    </row>
    <row r="37" spans="1:32" ht="18" hidden="1" customHeight="1" x14ac:dyDescent="0.4">
      <c r="A37" s="167"/>
      <c r="B37" s="167" t="str" cm="1">
        <f t="array" aca="1" ref="B37" ca="1">IF(INDIRECT(ADDRESS(MATCH("",B$1:B$32,-1),2))="休憩",INDIRECT(ADDRESS(MATCH("",B$1:B$32,-1)+1,1)),INDIRECT(ADDRESS(MATCH("",B$1:B$32,-1),1)))</f>
        <v>名前</v>
      </c>
      <c r="C37" s="167" t="str" cm="1">
        <f t="array" aca="1" ref="C37" ca="1">IF(INDIRECT(ADDRESS(MATCH("",C$1:C$32,-1),3))="休憩",INDIRECT(ADDRESS(MATCH("",C$1:C$32,-1)+1,1)),INDIRECT(ADDRESS(MATCH("",C$1:C$32,-1),1)))</f>
        <v>名前</v>
      </c>
      <c r="D37" s="167" t="str" cm="1">
        <f t="array" aca="1" ref="D37" ca="1">IF(INDIRECT(ADDRESS(MATCH("",D$1:D$32,-1),4))="休憩",INDIRECT(ADDRESS(MATCH("",D$1:D$32,-1)+1,1)),INDIRECT(ADDRESS(MATCH("",D$1:D$32,-1),1)))</f>
        <v>名前</v>
      </c>
      <c r="E37" s="167" t="str" cm="1">
        <f t="array" aca="1" ref="E37" ca="1">IF(INDIRECT(ADDRESS(MATCH("",E$1:E$32,-1),5))="休憩",INDIRECT(ADDRESS(MATCH("",E$1:E$32,-1)+1,1)),INDIRECT(ADDRESS(MATCH("",E$1:E$32,-1),1)))</f>
        <v>名前</v>
      </c>
      <c r="F37" s="167" t="str" cm="1">
        <f t="array" aca="1" ref="F37" ca="1">IF(INDIRECT(ADDRESS(MATCH("",F$1:F$32,-1),6))="休憩",INDIRECT(ADDRESS(MATCH("",F$1:F$32,-1)+1,1)),INDIRECT(ADDRESS(MATCH("",F$1:F$32,-1),1)))</f>
        <v>名前</v>
      </c>
      <c r="G37" s="167" t="str" cm="1">
        <f t="array" aca="1" ref="G37" ca="1">IF(INDIRECT(ADDRESS(MATCH("",G$1:G$32,-1),7))="休憩",INDIRECT(ADDRESS(MATCH("",G$1:G$32,-1)+1,1)),INDIRECT(ADDRESS(MATCH("",G$1:G$32,-1),1)))</f>
        <v>名前</v>
      </c>
      <c r="H37" s="167" t="str" cm="1">
        <f t="array" aca="1" ref="H37" ca="1">IF(INDIRECT(ADDRESS(MATCH("",H$1:H$32,-1),8))="休憩",INDIRECT(ADDRESS(MATCH("",H$1:H$32,-1)+1,1)),INDIRECT(ADDRESS(MATCH("",H$1:H$32,-1),1)))</f>
        <v>名前</v>
      </c>
      <c r="I37" s="220" t="str" cm="1">
        <f t="array" aca="1" ref="I37" ca="1">IF(INDIRECT(ADDRESS(MATCH("",I$1:I$32,-1),8))="休憩",INDIRECT(ADDRESS(MATCH("",I$1:I$32,-1)+1,1)),INDIRECT(ADDRESS(MATCH("",I$1:I$32,-1),1)))</f>
        <v>名前</v>
      </c>
      <c r="J37" s="220" t="str" cm="1">
        <f t="array" aca="1" ref="J37" ca="1">IF(INDIRECT(ADDRESS(MATCH("",J$1:J$32,-1),8))="休憩",INDIRECT(ADDRESS(MATCH("",J$1:J$32,-1)+1,1)),INDIRECT(ADDRESS(MATCH("",J$1:J$32,-1),1)))</f>
        <v>名前</v>
      </c>
      <c r="K37" s="220" t="str" cm="1">
        <f t="array" aca="1" ref="K37" ca="1">IF(INDIRECT(ADDRESS(MATCH("",K$1:K$32,-1),8))="休憩",INDIRECT(ADDRESS(MATCH("",K$1:K$32,-1)+1,1)),INDIRECT(ADDRESS(MATCH("",K$1:K$32,-1),1)))</f>
        <v>名前</v>
      </c>
      <c r="L37" s="291" t="str" cm="1">
        <f t="array" aca="1" ref="L37" ca="1">IF(INDIRECT(ADDRESS(MATCH("",L$1:L$32,-1),8))="休憩",INDIRECT(ADDRESS(MATCH("",L$1:L$32,-1)+1,1)),INDIRECT(ADDRESS(MATCH("",L$1:L$32,-1),1)))</f>
        <v>名前</v>
      </c>
      <c r="M37" s="291" t="str" cm="1">
        <f t="array" aca="1" ref="M37" ca="1">IF(INDIRECT(ADDRESS(MATCH("",M$1:M$32,-1),8))="休憩",INDIRECT(ADDRESS(MATCH("",M$1:M$32,-1)+1,1)),INDIRECT(ADDRESS(MATCH("",M$1:M$32,-1),1)))</f>
        <v>名前</v>
      </c>
      <c r="N37" s="291" t="str" cm="1">
        <f t="array" aca="1" ref="N37" ca="1">IF(INDIRECT(ADDRESS(MATCH("",N$1:N$32,-1),8))="休憩",INDIRECT(ADDRESS(MATCH("",N$1:N$32,-1)+1,1)),INDIRECT(ADDRESS(MATCH("",N$1:N$32,-1),1)))</f>
        <v>名前</v>
      </c>
      <c r="O37" s="291" t="str" cm="1">
        <f t="array" aca="1" ref="O37" ca="1">IF(INDIRECT(ADDRESS(MATCH("",O$1:O$32,-1),8))="休憩",INDIRECT(ADDRESS(MATCH("",O$1:O$32,-1)+1,1)),INDIRECT(ADDRESS(MATCH("",O$1:O$32,-1),1)))</f>
        <v>名前</v>
      </c>
      <c r="P37" s="291" t="str" cm="1">
        <f t="array" aca="1" ref="P37" ca="1">IF(INDIRECT(ADDRESS(MATCH("",P$1:P$32,-1),8))="休憩",INDIRECT(ADDRESS(MATCH("",P$1:P$32,-1)+1,1)),INDIRECT(ADDRESS(MATCH("",P$1:P$32,-1),1)))</f>
        <v>名前</v>
      </c>
      <c r="Q37" s="167"/>
      <c r="R37" s="167"/>
      <c r="S37" s="102"/>
      <c r="T37" s="167"/>
      <c r="AF37" s="95" t="str">
        <f>'1日(火)'!AF37</f>
        <v>＊</v>
      </c>
    </row>
    <row r="38" spans="1:32" ht="18" hidden="1" customHeight="1" x14ac:dyDescent="0.4">
      <c r="A38" s="167"/>
      <c r="B38" s="167">
        <v>1</v>
      </c>
      <c r="C38" s="292">
        <v>2</v>
      </c>
      <c r="D38" s="292">
        <v>3</v>
      </c>
      <c r="E38" s="292">
        <v>4</v>
      </c>
      <c r="F38" s="292">
        <v>5</v>
      </c>
      <c r="G38" s="292">
        <v>6</v>
      </c>
      <c r="H38" s="292">
        <v>7</v>
      </c>
      <c r="I38" s="292">
        <v>8</v>
      </c>
      <c r="J38" s="292">
        <v>9</v>
      </c>
      <c r="K38" s="292">
        <v>10</v>
      </c>
      <c r="L38" s="292">
        <v>11</v>
      </c>
      <c r="M38" s="292">
        <v>12</v>
      </c>
      <c r="N38" s="292">
        <v>13</v>
      </c>
      <c r="O38" s="292">
        <v>14</v>
      </c>
      <c r="P38" s="292">
        <v>15</v>
      </c>
      <c r="Q38" s="167"/>
      <c r="R38" s="167"/>
      <c r="S38" s="104"/>
      <c r="T38" s="167"/>
      <c r="AF38" s="95" t="str">
        <f>'1日(火)'!AF38</f>
        <v>＊</v>
      </c>
    </row>
    <row r="39" spans="1:32" ht="18" customHeight="1" x14ac:dyDescent="0.4">
      <c r="A39" s="167"/>
      <c r="B39" s="167"/>
      <c r="C39" s="167"/>
      <c r="D39" s="167"/>
      <c r="E39" s="167"/>
      <c r="F39" s="167"/>
      <c r="G39" s="167"/>
      <c r="H39" s="167"/>
      <c r="I39" s="220"/>
      <c r="J39" s="220"/>
      <c r="K39" s="220"/>
      <c r="L39" s="291"/>
      <c r="M39" s="291"/>
      <c r="N39" s="291"/>
      <c r="O39" s="291"/>
      <c r="P39" s="291"/>
      <c r="Q39" s="167"/>
      <c r="R39" s="167"/>
      <c r="S39" s="167"/>
      <c r="T39" s="167"/>
      <c r="AF39" s="95" t="str">
        <f>'1日(火)'!AF39</f>
        <v>＊</v>
      </c>
    </row>
    <row r="40" spans="1:32" ht="18" customHeight="1" x14ac:dyDescent="0.4">
      <c r="A40" s="166"/>
      <c r="B40" s="167"/>
      <c r="C40" s="167"/>
      <c r="D40" s="167"/>
      <c r="E40" s="167"/>
      <c r="F40" s="167"/>
      <c r="G40" s="167"/>
      <c r="H40" s="167"/>
      <c r="I40" s="220"/>
      <c r="J40" s="220"/>
      <c r="K40" s="220"/>
      <c r="L40" s="291"/>
      <c r="M40" s="291"/>
      <c r="N40" s="291"/>
      <c r="O40" s="291"/>
      <c r="P40" s="291"/>
      <c r="Q40" s="167"/>
      <c r="R40" s="167"/>
      <c r="S40" s="167"/>
      <c r="T40" s="167"/>
      <c r="AF40" s="95" t="str">
        <f>'1日(火)'!AF40</f>
        <v>＊</v>
      </c>
    </row>
    <row r="41" spans="1:32" ht="18" customHeight="1" x14ac:dyDescent="0.4">
      <c r="A41" s="166"/>
      <c r="B41" s="167"/>
      <c r="C41" s="167"/>
      <c r="D41" s="167"/>
      <c r="E41" s="167"/>
      <c r="F41" s="167"/>
      <c r="G41" s="167"/>
      <c r="H41" s="167"/>
      <c r="I41" s="220"/>
      <c r="J41" s="220"/>
      <c r="K41" s="220"/>
      <c r="L41" s="291"/>
      <c r="M41" s="291"/>
      <c r="N41" s="291"/>
      <c r="O41" s="291"/>
      <c r="P41" s="291"/>
      <c r="Q41" s="167"/>
      <c r="R41" s="167"/>
      <c r="S41" s="167"/>
      <c r="T41" s="167"/>
      <c r="AF41" s="95" t="str">
        <f>'1日(火)'!AF41</f>
        <v>＊</v>
      </c>
    </row>
    <row r="42" spans="1:32" ht="18" customHeight="1" x14ac:dyDescent="0.4">
      <c r="A42" s="166"/>
      <c r="B42" s="167"/>
      <c r="C42" s="167"/>
      <c r="D42" s="167"/>
      <c r="E42" s="167"/>
      <c r="F42" s="167"/>
      <c r="G42" s="167"/>
      <c r="H42" s="167"/>
      <c r="I42" s="220"/>
      <c r="J42" s="220"/>
      <c r="K42" s="220"/>
      <c r="L42" s="291"/>
      <c r="M42" s="291"/>
      <c r="N42" s="291"/>
      <c r="O42" s="291"/>
      <c r="P42" s="291"/>
      <c r="Q42" s="167"/>
      <c r="R42" s="167"/>
      <c r="S42" s="167"/>
      <c r="T42" s="167"/>
      <c r="AF42" s="95" t="str">
        <f>'1日(火)'!AF42</f>
        <v>＊</v>
      </c>
    </row>
    <row r="43" spans="1:32" ht="18" customHeight="1" x14ac:dyDescent="0.4">
      <c r="A43" s="166"/>
      <c r="B43" s="167"/>
      <c r="C43" s="167"/>
      <c r="D43" s="167"/>
      <c r="E43" s="167"/>
      <c r="F43" s="167"/>
      <c r="G43" s="167"/>
      <c r="H43" s="167"/>
      <c r="I43" s="220"/>
      <c r="J43" s="220"/>
      <c r="K43" s="220"/>
      <c r="L43" s="291"/>
      <c r="M43" s="291"/>
      <c r="N43" s="291"/>
      <c r="O43" s="291"/>
      <c r="P43" s="291"/>
      <c r="Q43" s="167"/>
      <c r="R43" s="167"/>
      <c r="S43" s="167"/>
      <c r="T43" s="167"/>
      <c r="AF43" s="95" t="str">
        <f>'1日(火)'!AF43</f>
        <v>＊</v>
      </c>
    </row>
    <row r="44" spans="1:32" ht="18" customHeight="1" x14ac:dyDescent="0.4">
      <c r="A44" s="166"/>
      <c r="B44" s="167"/>
      <c r="C44" s="167"/>
      <c r="D44" s="167"/>
      <c r="E44" s="167"/>
      <c r="F44" s="167"/>
      <c r="G44" s="167"/>
      <c r="H44" s="167"/>
      <c r="I44" s="220"/>
      <c r="J44" s="220"/>
      <c r="K44" s="220"/>
      <c r="L44" s="291"/>
      <c r="M44" s="291"/>
      <c r="N44" s="291"/>
      <c r="O44" s="291"/>
      <c r="P44" s="291"/>
      <c r="Q44" s="167"/>
      <c r="R44" s="167"/>
      <c r="S44" s="167"/>
      <c r="T44" s="167"/>
      <c r="AF44" s="95" t="str">
        <f>'1日(火)'!AF44</f>
        <v>＊</v>
      </c>
    </row>
    <row r="45" spans="1:32" ht="18" customHeight="1" x14ac:dyDescent="0.4">
      <c r="A45" s="166"/>
      <c r="B45" s="167"/>
      <c r="C45" s="167"/>
      <c r="D45" s="167"/>
      <c r="E45" s="167"/>
      <c r="F45" s="167"/>
      <c r="G45" s="167"/>
      <c r="H45" s="167"/>
      <c r="I45" s="220"/>
      <c r="J45" s="220"/>
      <c r="K45" s="220"/>
      <c r="L45" s="291"/>
      <c r="M45" s="291"/>
      <c r="N45" s="291"/>
      <c r="O45" s="291"/>
      <c r="P45" s="291"/>
      <c r="Q45" s="167"/>
      <c r="R45" s="167"/>
      <c r="S45" s="167"/>
      <c r="T45" s="167"/>
      <c r="AF45" s="95" t="str">
        <f>'1日(火)'!AF45</f>
        <v>＊</v>
      </c>
    </row>
    <row r="46" spans="1:32" ht="18" customHeight="1" x14ac:dyDescent="0.4">
      <c r="A46" s="166"/>
      <c r="B46" s="167"/>
      <c r="C46" s="167"/>
      <c r="D46" s="167"/>
      <c r="E46" s="167"/>
      <c r="F46" s="167"/>
      <c r="G46" s="167"/>
      <c r="H46" s="167"/>
      <c r="I46" s="220"/>
      <c r="J46" s="220"/>
      <c r="K46" s="220"/>
      <c r="L46" s="291"/>
      <c r="M46" s="291"/>
      <c r="N46" s="291"/>
      <c r="O46" s="291"/>
      <c r="P46" s="291"/>
      <c r="Q46" s="167"/>
      <c r="R46" s="167"/>
      <c r="S46" s="167"/>
      <c r="T46" s="167"/>
      <c r="AF46" s="95" t="str">
        <f>'1日(火)'!AF46</f>
        <v>＊</v>
      </c>
    </row>
    <row r="47" spans="1:32" ht="18" customHeight="1" x14ac:dyDescent="0.4">
      <c r="A47" s="167"/>
      <c r="B47" s="167"/>
      <c r="C47" s="167"/>
      <c r="D47" s="167"/>
      <c r="E47" s="167"/>
      <c r="F47" s="167"/>
      <c r="G47" s="167"/>
      <c r="H47" s="167"/>
      <c r="I47" s="220"/>
      <c r="J47" s="220"/>
      <c r="K47" s="220"/>
      <c r="L47" s="291"/>
      <c r="M47" s="291"/>
      <c r="N47" s="291"/>
      <c r="O47" s="291"/>
      <c r="P47" s="291"/>
      <c r="Q47" s="167"/>
      <c r="R47" s="167"/>
      <c r="S47" s="167"/>
      <c r="T47" s="167"/>
      <c r="AF47" s="95" t="str">
        <f>'1日(火)'!AF47</f>
        <v>＊</v>
      </c>
    </row>
    <row r="48" spans="1:32" ht="18" customHeight="1" x14ac:dyDescent="0.4">
      <c r="A48" s="167"/>
      <c r="B48" s="167"/>
      <c r="C48" s="167"/>
      <c r="D48" s="167"/>
      <c r="E48" s="167"/>
      <c r="F48" s="167"/>
      <c r="G48" s="167"/>
      <c r="H48" s="167"/>
      <c r="I48" s="220"/>
      <c r="J48" s="220"/>
      <c r="K48" s="220"/>
      <c r="L48" s="291"/>
      <c r="M48" s="291"/>
      <c r="N48" s="291"/>
      <c r="O48" s="291"/>
      <c r="P48" s="291"/>
      <c r="Q48" s="167"/>
      <c r="R48" s="167"/>
      <c r="S48" s="167"/>
      <c r="T48" s="167"/>
      <c r="AF48" s="95" t="str">
        <f>'1日(火)'!AF48</f>
        <v>＊</v>
      </c>
    </row>
    <row r="49" spans="1:32" ht="18" customHeight="1" x14ac:dyDescent="0.4">
      <c r="A49" s="167"/>
      <c r="B49" s="167"/>
      <c r="C49" s="167"/>
      <c r="D49" s="167"/>
      <c r="E49" s="167"/>
      <c r="F49" s="167"/>
      <c r="G49" s="167"/>
      <c r="H49" s="167"/>
      <c r="I49" s="220"/>
      <c r="J49" s="220"/>
      <c r="K49" s="220"/>
      <c r="L49" s="291"/>
      <c r="M49" s="291"/>
      <c r="N49" s="291"/>
      <c r="O49" s="291"/>
      <c r="P49" s="291"/>
      <c r="Q49" s="167"/>
      <c r="R49" s="167"/>
      <c r="S49" s="167"/>
      <c r="T49" s="167"/>
      <c r="AF49" s="95" t="str">
        <f>'1日(火)'!AF49</f>
        <v>＊</v>
      </c>
    </row>
    <row r="50" spans="1:32" ht="18" customHeight="1" x14ac:dyDescent="0.4">
      <c r="A50" s="166"/>
      <c r="B50" s="167"/>
      <c r="C50" s="167"/>
      <c r="D50" s="167"/>
      <c r="E50" s="167"/>
      <c r="F50" s="167"/>
      <c r="G50" s="167"/>
      <c r="H50" s="167"/>
      <c r="I50" s="220"/>
      <c r="J50" s="220"/>
      <c r="K50" s="220"/>
      <c r="L50" s="291"/>
      <c r="M50" s="291"/>
      <c r="N50" s="291"/>
      <c r="O50" s="291"/>
      <c r="P50" s="291"/>
      <c r="Q50" s="167"/>
      <c r="R50" s="167"/>
      <c r="S50" s="167"/>
      <c r="T50" s="167"/>
      <c r="AF50" s="95" t="str">
        <f>'1日(火)'!AF50</f>
        <v>＊</v>
      </c>
    </row>
    <row r="51" spans="1:32" ht="18" customHeight="1" x14ac:dyDescent="0.4">
      <c r="A51" s="167"/>
      <c r="B51" s="167"/>
      <c r="C51" s="167"/>
      <c r="D51" s="167"/>
      <c r="E51" s="167"/>
      <c r="F51" s="167"/>
      <c r="G51" s="167"/>
      <c r="H51" s="167"/>
      <c r="I51" s="220"/>
      <c r="J51" s="220"/>
      <c r="K51" s="220"/>
      <c r="L51" s="291"/>
      <c r="M51" s="291"/>
      <c r="N51" s="291"/>
      <c r="O51" s="291"/>
      <c r="P51" s="291"/>
      <c r="Q51" s="167"/>
      <c r="R51" s="167"/>
      <c r="S51" s="167"/>
      <c r="T51" s="167"/>
      <c r="AF51" s="95" t="str">
        <f>'1日(火)'!AF51</f>
        <v>＊</v>
      </c>
    </row>
    <row r="52" spans="1:32" ht="18" customHeight="1" x14ac:dyDescent="0.4">
      <c r="A52" s="167"/>
      <c r="B52" s="167"/>
      <c r="C52" s="167"/>
      <c r="D52" s="167"/>
      <c r="E52" s="167"/>
      <c r="F52" s="167"/>
      <c r="G52" s="167"/>
      <c r="H52" s="167"/>
      <c r="I52" s="220"/>
      <c r="J52" s="220"/>
      <c r="K52" s="220"/>
      <c r="L52" s="291"/>
      <c r="M52" s="291"/>
      <c r="N52" s="291"/>
      <c r="O52" s="291"/>
      <c r="P52" s="291"/>
      <c r="Q52" s="167"/>
      <c r="R52" s="167"/>
      <c r="S52" s="167"/>
      <c r="T52" s="167"/>
      <c r="AF52" s="95" t="str">
        <f>'1日(火)'!AF52</f>
        <v>＊</v>
      </c>
    </row>
    <row r="53" spans="1:32" ht="18" customHeight="1" x14ac:dyDescent="0.4">
      <c r="A53" s="166"/>
      <c r="B53" s="167"/>
      <c r="C53" s="167"/>
      <c r="D53" s="167"/>
      <c r="E53" s="167"/>
      <c r="F53" s="167"/>
      <c r="G53" s="167"/>
      <c r="H53" s="167"/>
      <c r="I53" s="220"/>
      <c r="J53" s="220"/>
      <c r="K53" s="220"/>
      <c r="L53" s="291"/>
      <c r="M53" s="291"/>
      <c r="N53" s="291"/>
      <c r="O53" s="291"/>
      <c r="P53" s="291"/>
      <c r="Q53" s="167"/>
      <c r="R53" s="167"/>
      <c r="S53" s="167"/>
      <c r="T53" s="167"/>
      <c r="AF53" s="95" t="str">
        <f>'1日(火)'!AF53</f>
        <v>＊</v>
      </c>
    </row>
    <row r="54" spans="1:32" ht="18" customHeight="1" x14ac:dyDescent="0.4">
      <c r="A54" s="167"/>
      <c r="B54" s="167"/>
      <c r="C54" s="167"/>
      <c r="D54" s="167"/>
      <c r="E54" s="167"/>
      <c r="F54" s="167"/>
      <c r="G54" s="167"/>
      <c r="H54" s="167"/>
      <c r="I54" s="220"/>
      <c r="J54" s="220"/>
      <c r="K54" s="220"/>
      <c r="L54" s="291"/>
      <c r="M54" s="291"/>
      <c r="N54" s="291"/>
      <c r="O54" s="291"/>
      <c r="P54" s="291"/>
      <c r="Q54" s="167"/>
      <c r="R54" s="167"/>
      <c r="S54" s="167"/>
      <c r="T54" s="167"/>
      <c r="AF54" s="95" t="str">
        <f>'1日(火)'!AF54</f>
        <v>＊</v>
      </c>
    </row>
    <row r="55" spans="1:32" ht="18" customHeight="1" x14ac:dyDescent="0.4">
      <c r="A55" s="167"/>
      <c r="B55" s="167"/>
      <c r="C55" s="167"/>
      <c r="D55" s="167"/>
      <c r="E55" s="167"/>
      <c r="F55" s="167"/>
      <c r="G55" s="167"/>
      <c r="H55" s="167"/>
      <c r="I55" s="220"/>
      <c r="J55" s="220"/>
      <c r="K55" s="220"/>
      <c r="L55" s="291"/>
      <c r="M55" s="291"/>
      <c r="N55" s="291"/>
      <c r="O55" s="291"/>
      <c r="P55" s="291"/>
      <c r="Q55" s="167"/>
      <c r="R55" s="167"/>
      <c r="S55" s="167"/>
      <c r="T55" s="167"/>
      <c r="AF55" s="95" t="str">
        <f>'1日(火)'!AF55</f>
        <v>＊</v>
      </c>
    </row>
    <row r="56" spans="1:32" ht="18" customHeight="1" x14ac:dyDescent="0.4">
      <c r="A56" s="167"/>
      <c r="B56" s="167"/>
      <c r="C56" s="167"/>
      <c r="D56" s="167"/>
      <c r="E56" s="167"/>
      <c r="F56" s="167"/>
      <c r="G56" s="167"/>
      <c r="H56" s="167"/>
      <c r="I56" s="220"/>
      <c r="J56" s="220"/>
      <c r="K56" s="220"/>
      <c r="L56" s="291"/>
      <c r="M56" s="291"/>
      <c r="N56" s="291"/>
      <c r="O56" s="291"/>
      <c r="P56" s="291"/>
      <c r="Q56" s="167"/>
      <c r="R56" s="167"/>
      <c r="S56" s="167"/>
      <c r="T56" s="167"/>
      <c r="AF56" s="95" t="str">
        <f>'1日(火)'!AF56</f>
        <v>＊</v>
      </c>
    </row>
    <row r="57" spans="1:32" ht="18" customHeight="1" x14ac:dyDescent="0.4">
      <c r="A57" s="167"/>
      <c r="B57" s="167"/>
      <c r="C57" s="167"/>
      <c r="D57" s="167"/>
      <c r="E57" s="167"/>
      <c r="F57" s="167"/>
      <c r="G57" s="167"/>
      <c r="H57" s="167"/>
      <c r="I57" s="220"/>
      <c r="J57" s="220"/>
      <c r="K57" s="220"/>
      <c r="L57" s="291"/>
      <c r="M57" s="291"/>
      <c r="N57" s="291"/>
      <c r="O57" s="291"/>
      <c r="P57" s="291"/>
      <c r="Q57" s="167"/>
      <c r="R57" s="167"/>
      <c r="S57" s="167"/>
      <c r="T57" s="167"/>
      <c r="AF57" s="95" t="str">
        <f>'1日(火)'!AF57</f>
        <v>＊</v>
      </c>
    </row>
    <row r="58" spans="1:32" ht="18" customHeight="1" x14ac:dyDescent="0.4">
      <c r="A58" s="167"/>
      <c r="B58" s="167"/>
      <c r="C58" s="167"/>
      <c r="D58" s="167"/>
      <c r="E58" s="167"/>
      <c r="F58" s="167"/>
      <c r="G58" s="167"/>
      <c r="H58" s="167"/>
      <c r="I58" s="220"/>
      <c r="J58" s="220"/>
      <c r="K58" s="220"/>
      <c r="L58" s="291"/>
      <c r="M58" s="291"/>
      <c r="N58" s="291"/>
      <c r="O58" s="291"/>
      <c r="P58" s="291"/>
      <c r="Q58" s="167"/>
      <c r="R58" s="167"/>
      <c r="S58" s="167"/>
      <c r="T58" s="167"/>
      <c r="AF58" s="95" t="str">
        <f>'1日(火)'!AF58</f>
        <v>＊</v>
      </c>
    </row>
    <row r="59" spans="1:32" ht="18" customHeight="1" x14ac:dyDescent="0.4">
      <c r="S59" s="108"/>
      <c r="T59" s="116"/>
      <c r="AF59" s="95"/>
    </row>
    <row r="60" spans="1:32" ht="18" customHeight="1" x14ac:dyDescent="0.4">
      <c r="U60" s="100"/>
    </row>
    <row r="61" spans="1:32" ht="18" customHeight="1" x14ac:dyDescent="0.4">
      <c r="U61" s="100"/>
    </row>
    <row r="64" spans="1:32" ht="15.95" customHeight="1" x14ac:dyDescent="0.4"/>
    <row r="65" spans="22:28" ht="15.95" customHeight="1" x14ac:dyDescent="0.4"/>
    <row r="66" spans="22:28" ht="15.95" customHeight="1" x14ac:dyDescent="0.4">
      <c r="Y66" s="124"/>
    </row>
    <row r="67" spans="22:28" ht="15.95" customHeight="1" x14ac:dyDescent="0.4">
      <c r="Y67" s="125"/>
    </row>
    <row r="68" spans="22:28" ht="15.95" customHeight="1" x14ac:dyDescent="0.4">
      <c r="Y68" s="125"/>
    </row>
    <row r="69" spans="22:28" ht="15.95" customHeight="1" x14ac:dyDescent="0.4">
      <c r="Y69" s="125"/>
    </row>
    <row r="70" spans="22:28" ht="15.95" customHeight="1" x14ac:dyDescent="0.4">
      <c r="V70" s="116"/>
      <c r="W70" s="70"/>
      <c r="AB70" s="125"/>
    </row>
    <row r="71" spans="22:28" ht="15.95" customHeight="1" x14ac:dyDescent="0.4">
      <c r="V71" s="116"/>
      <c r="W71" s="70"/>
      <c r="AB71" s="125"/>
    </row>
    <row r="72" spans="22:28" ht="15.95" customHeight="1" x14ac:dyDescent="0.4">
      <c r="V72" s="116"/>
      <c r="W72" s="70"/>
      <c r="AB72" s="125"/>
    </row>
    <row r="73" spans="22:28" ht="15.95" customHeight="1" x14ac:dyDescent="0.4">
      <c r="Y73" s="125"/>
    </row>
    <row r="74" spans="22:28" ht="15.95" customHeight="1" x14ac:dyDescent="0.4">
      <c r="Y74" s="125"/>
    </row>
    <row r="75" spans="22:28" ht="15.95" customHeight="1" x14ac:dyDescent="0.4">
      <c r="Y75" s="125"/>
    </row>
    <row r="76" spans="22:28" ht="15.95" customHeight="1" x14ac:dyDescent="0.4">
      <c r="Y76" s="125"/>
    </row>
    <row r="77" spans="22:28" s="70" customFormat="1" ht="15.95" customHeight="1" x14ac:dyDescent="0.4">
      <c r="W77"/>
    </row>
    <row r="78" spans="22:28" s="70" customFormat="1" ht="15.95" customHeight="1" x14ac:dyDescent="0.4">
      <c r="W78"/>
    </row>
    <row r="79" spans="22:28" s="70" customFormat="1" ht="15.95" customHeight="1" x14ac:dyDescent="0.4">
      <c r="W79"/>
    </row>
    <row r="80" spans="22:28" ht="15.95" customHeight="1" x14ac:dyDescent="0.4"/>
    <row r="81" spans="22:32" ht="15.95" customHeight="1" x14ac:dyDescent="0.4"/>
    <row r="82" spans="22:32" ht="15.95" customHeight="1" x14ac:dyDescent="0.4"/>
    <row r="83" spans="22:32" ht="15.95" customHeight="1" x14ac:dyDescent="0.4"/>
    <row r="84" spans="22:32" ht="15.95" customHeight="1" x14ac:dyDescent="0.4"/>
    <row r="85" spans="22:32" ht="15.95" customHeight="1" x14ac:dyDescent="0.4">
      <c r="V85" s="131"/>
      <c r="X85" s="131"/>
      <c r="Y85" s="131"/>
    </row>
    <row r="86" spans="22:32" ht="15.95" customHeight="1" x14ac:dyDescent="0.4"/>
    <row r="87" spans="22:32" ht="15.95" customHeight="1" x14ac:dyDescent="0.4"/>
    <row r="88" spans="22:32" ht="15.95" customHeight="1" x14ac:dyDescent="0.4"/>
    <row r="89" spans="22:32" ht="15.95" customHeight="1" x14ac:dyDescent="0.4"/>
    <row r="90" spans="22:32" ht="15.95" customHeight="1" x14ac:dyDescent="0.4"/>
    <row r="91" spans="22:32" ht="15.95" customHeight="1" x14ac:dyDescent="0.4"/>
    <row r="92" spans="22:32" ht="15.95" customHeight="1" x14ac:dyDescent="0.4">
      <c r="AF92" s="131"/>
    </row>
    <row r="93" spans="22:32" ht="15.95" customHeight="1" x14ac:dyDescent="0.4"/>
    <row r="94" spans="22:32" ht="15.95" customHeight="1" x14ac:dyDescent="0.4"/>
    <row r="95" spans="22:32" ht="15.95" customHeight="1" x14ac:dyDescent="0.4"/>
  </sheetData>
  <sheetProtection sheet="1" objects="1" scenarios="1" formatColumns="0" selectLockedCells="1"/>
  <mergeCells count="12">
    <mergeCell ref="V1:Y1"/>
    <mergeCell ref="V29:Y29"/>
    <mergeCell ref="A35:T35"/>
    <mergeCell ref="V31:Y31"/>
    <mergeCell ref="A1:T1"/>
    <mergeCell ref="T2:T3"/>
    <mergeCell ref="A34:T34"/>
    <mergeCell ref="V27:Y27"/>
    <mergeCell ref="V32:Y32"/>
    <mergeCell ref="V33:Y33"/>
    <mergeCell ref="V28:Y28"/>
    <mergeCell ref="B2:N2"/>
  </mergeCells>
  <phoneticPr fontId="15"/>
  <conditionalFormatting sqref="A33 A6:T9 A29:T32 A10:P28 S10:T28">
    <cfRule type="cellIs" dxfId="3" priority="4" operator="equal">
      <formula>"休憩"</formula>
    </cfRule>
  </conditionalFormatting>
  <conditionalFormatting sqref="Y19">
    <cfRule type="cellIs" dxfId="2" priority="3" operator="lessThan">
      <formula>0</formula>
    </cfRule>
  </conditionalFormatting>
  <conditionalFormatting sqref="Q10:Q28">
    <cfRule type="cellIs" dxfId="1" priority="2" operator="equal">
      <formula>"休憩"</formula>
    </cfRule>
  </conditionalFormatting>
  <conditionalFormatting sqref="R10:R28">
    <cfRule type="cellIs" dxfId="0" priority="1" operator="equal">
      <formula>"休憩"</formula>
    </cfRule>
  </conditionalFormatting>
  <printOptions horizontalCentered="1" verticalCentered="1"/>
  <pageMargins left="0.235416666666667" right="0.235416666666667" top="0.74791666666666701" bottom="0.74791666666666701" header="0.31388888888888899" footer="0.31388888888888899"/>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xr:uid="{24A8F01C-3B63-45B8-B642-A42A7214278E}">
          <x14:formula1>
            <xm:f>'1日(火)'!$AF$7:$AF$58</xm:f>
          </x14:formula1>
          <xm:sqref>B6:S32</xm:sqref>
        </x14:dataValidation>
      </x14:dataValidation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ワークシート</vt:lpstr>
      </vt:variant>
      <vt:variant>
        <vt:i4>42</vt:i4>
      </vt:variant>
      <vt:variant>
        <vt:lpstr>名前付き一覧</vt:lpstr>
      </vt:variant>
      <vt:variant>
        <vt:i4>34</vt:i4>
      </vt:variant>
    </vt:vector>
  </HeadingPairs>
  <TitlesOfParts>
    <vt:vector size="76" baseType="lpstr">
      <vt:lpstr>データ集約</vt:lpstr>
      <vt:lpstr>説明</vt:lpstr>
      <vt:lpstr>28時間管理</vt:lpstr>
      <vt:lpstr>定期行動一括</vt:lpstr>
      <vt:lpstr>連携ファイル出力指示CSV</vt:lpstr>
      <vt:lpstr>荷割表</vt:lpstr>
      <vt:lpstr>出荷備考リスト</vt:lpstr>
      <vt:lpstr>商品CSV分析</vt:lpstr>
      <vt:lpstr>計画表ピボット</vt:lpstr>
      <vt:lpstr>集計</vt:lpstr>
      <vt:lpstr>月シフト</vt:lpstr>
      <vt:lpstr>1日(火)</vt:lpstr>
      <vt:lpstr>2日(水)</vt:lpstr>
      <vt:lpstr>3日(木)</vt:lpstr>
      <vt:lpstr>4日(金)</vt:lpstr>
      <vt:lpstr>5日(土)</vt:lpstr>
      <vt:lpstr>6日(日)</vt:lpstr>
      <vt:lpstr>7日(月)</vt:lpstr>
      <vt:lpstr>8日(火)</vt:lpstr>
      <vt:lpstr>9日(水)</vt:lpstr>
      <vt:lpstr>10日(木)</vt:lpstr>
      <vt:lpstr>11日(金)</vt:lpstr>
      <vt:lpstr>12日(土)</vt:lpstr>
      <vt:lpstr>13日(日)</vt:lpstr>
      <vt:lpstr>14日(月)</vt:lpstr>
      <vt:lpstr>15日(火)</vt:lpstr>
      <vt:lpstr>16日(水)</vt:lpstr>
      <vt:lpstr>17日(木)</vt:lpstr>
      <vt:lpstr>18日(金)</vt:lpstr>
      <vt:lpstr>19日(土)</vt:lpstr>
      <vt:lpstr>20日(日)</vt:lpstr>
      <vt:lpstr>21日(月)</vt:lpstr>
      <vt:lpstr>22日(火)</vt:lpstr>
      <vt:lpstr>23日(水)</vt:lpstr>
      <vt:lpstr>24日(木)</vt:lpstr>
      <vt:lpstr>25日(金)</vt:lpstr>
      <vt:lpstr>26日(土)</vt:lpstr>
      <vt:lpstr>27日(日)</vt:lpstr>
      <vt:lpstr>28日(月)</vt:lpstr>
      <vt:lpstr>空1</vt:lpstr>
      <vt:lpstr>空2</vt:lpstr>
      <vt:lpstr>空3</vt:lpstr>
      <vt:lpstr>'10日(木)'!Print_Area</vt:lpstr>
      <vt:lpstr>'11日(金)'!Print_Area</vt:lpstr>
      <vt:lpstr>'12日(土)'!Print_Area</vt:lpstr>
      <vt:lpstr>'13日(日)'!Print_Area</vt:lpstr>
      <vt:lpstr>'14日(月)'!Print_Area</vt:lpstr>
      <vt:lpstr>'15日(火)'!Print_Area</vt:lpstr>
      <vt:lpstr>'16日(水)'!Print_Area</vt:lpstr>
      <vt:lpstr>'17日(木)'!Print_Area</vt:lpstr>
      <vt:lpstr>'18日(金)'!Print_Area</vt:lpstr>
      <vt:lpstr>'19日(土)'!Print_Area</vt:lpstr>
      <vt:lpstr>'1日(火)'!Print_Area</vt:lpstr>
      <vt:lpstr>'20日(日)'!Print_Area</vt:lpstr>
      <vt:lpstr>'21日(月)'!Print_Area</vt:lpstr>
      <vt:lpstr>'22日(火)'!Print_Area</vt:lpstr>
      <vt:lpstr>'23日(水)'!Print_Area</vt:lpstr>
      <vt:lpstr>'24日(木)'!Print_Area</vt:lpstr>
      <vt:lpstr>'25日(金)'!Print_Area</vt:lpstr>
      <vt:lpstr>'26日(土)'!Print_Area</vt:lpstr>
      <vt:lpstr>'27日(日)'!Print_Area</vt:lpstr>
      <vt:lpstr>'28日(月)'!Print_Area</vt:lpstr>
      <vt:lpstr>'2日(水)'!Print_Area</vt:lpstr>
      <vt:lpstr>'3日(木)'!Print_Area</vt:lpstr>
      <vt:lpstr>'4日(金)'!Print_Area</vt:lpstr>
      <vt:lpstr>'5日(土)'!Print_Area</vt:lpstr>
      <vt:lpstr>'6日(日)'!Print_Area</vt:lpstr>
      <vt:lpstr>'7日(月)'!Print_Area</vt:lpstr>
      <vt:lpstr>'8日(火)'!Print_Area</vt:lpstr>
      <vt:lpstr>'9日(水)'!Print_Area</vt:lpstr>
      <vt:lpstr>荷割表!Print_Area</vt:lpstr>
      <vt:lpstr>空1!Print_Area</vt:lpstr>
      <vt:lpstr>空2!Print_Area</vt:lpstr>
      <vt:lpstr>空3!Print_Area</vt:lpstr>
      <vt:lpstr>月シフト!Print_Area</vt:lpstr>
      <vt:lpstr>荷割表!Print_Titles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小林要一朗</dc:creator>
  <cp:lastModifiedBy>mog-y</cp:lastModifiedBy>
  <cp:lastPrinted>2022-02-05T01:59:05Z</cp:lastPrinted>
  <dcterms:created xsi:type="dcterms:W3CDTF">2018-09-04T02:04:00Z</dcterms:created>
  <dcterms:modified xsi:type="dcterms:W3CDTF">2022-02-05T07:55:40Z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1041-10.8.0.5771</vt:lpwstr>
  </property>
</Properties>
</file>